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Y:\ДРИ\Сметный\НМЦ\2. Ведучи\VL4, VL5 Стройка\VL 4 VL5 cтройка ( без дефляторов, без непредвиденных, без командировочных)\"/>
    </mc:Choice>
  </mc:AlternateContent>
  <bookViews>
    <workbookView xWindow="0" yWindow="0" windowWidth="28800" windowHeight="14235" tabRatio="855" activeTab="1"/>
  </bookViews>
  <sheets>
    <sheet name="ПЗ" sheetId="92" r:id="rId1"/>
    <sheet name="НМЦ" sheetId="91" r:id="rId2"/>
    <sheet name="Протокол НМЦК" sheetId="90" r:id="rId3"/>
    <sheet name="Проект сметы контракта" sheetId="89" r:id="rId4"/>
    <sheet name="ВОР" sheetId="88" r:id="rId5"/>
    <sheet name="НМЦК" sheetId="86" r:id="rId6"/>
    <sheet name="Затраты подрядчика" sheetId="85" r:id="rId7"/>
    <sheet name="ССР в рублях" sheetId="10" r:id="rId8"/>
    <sheet name="ССР 2020" sheetId="8" r:id="rId9"/>
    <sheet name="ГРО VL4" sheetId="13" r:id="rId10"/>
    <sheet name="01-01-01 ПТ" sheetId="11" r:id="rId11"/>
    <sheet name="01-01-02 Вырубка" sheetId="12" r:id="rId12"/>
    <sheet name="01-03-01 СТУ" sheetId="14" r:id="rId13"/>
    <sheet name="ОС 02-01" sheetId="15" r:id="rId14"/>
    <sheet name="02-01-01 КР" sheetId="16" r:id="rId15"/>
    <sheet name="02-01-02 АР" sheetId="17" r:id="rId16"/>
    <sheet name="02-01-03 СОТ" sheetId="18" r:id="rId17"/>
    <sheet name="02-01-04 СОТС" sheetId="19" r:id="rId18"/>
    <sheet name="02-01-05 СКУД" sheetId="20" r:id="rId19"/>
    <sheet name="02-01-06 ОВ" sheetId="21" r:id="rId20"/>
    <sheet name="02-01-07 СКС" sheetId="22" r:id="rId21"/>
    <sheet name="02-01-08 СТС" sheetId="23" r:id="rId22"/>
    <sheet name="02-01-09 СЧ" sheetId="24" r:id="rId23"/>
    <sheet name="02-01-10 ППС" sheetId="25" r:id="rId24"/>
    <sheet name="02-01-11 СОДС" sheetId="26" r:id="rId25"/>
    <sheet name="02-01-13 АУПС" sheetId="27" r:id="rId26"/>
    <sheet name="02-01-14 СГС" sheetId="28" r:id="rId27"/>
    <sheet name="02-01-15 СОУЭ" sheetId="29" r:id="rId28"/>
    <sheet name="02-02-01 КР" sheetId="30" r:id="rId29"/>
    <sheet name="02-02-02 АР" sheetId="31" r:id="rId30"/>
    <sheet name="02-02-03 СОТ" sheetId="32" r:id="rId31"/>
    <sheet name="02-02-04 СКУД" sheetId="33" r:id="rId32"/>
    <sheet name="02-02-05 СОТС" sheetId="34" r:id="rId33"/>
    <sheet name="02-02-06 ОВ" sheetId="35" r:id="rId34"/>
    <sheet name="02-02-07 СКС" sheetId="36" r:id="rId35"/>
    <sheet name="02-02-08 СТС" sheetId="37" r:id="rId36"/>
    <sheet name="02-02-09 АУПС" sheetId="38" r:id="rId37"/>
    <sheet name="02-02-10 СГС" sheetId="39" r:id="rId38"/>
    <sheet name="02-02-11 СОУЭ" sheetId="40" r:id="rId39"/>
    <sheet name="ОС 02-03" sheetId="41" r:id="rId40"/>
    <sheet name="02-03-01 КР" sheetId="42" r:id="rId41"/>
    <sheet name="02-03-02 АР" sheetId="43" r:id="rId42"/>
    <sheet name="02-03-03 СОТ" sheetId="44" r:id="rId43"/>
    <sheet name="02-03-04 СОТС" sheetId="45" r:id="rId44"/>
    <sheet name="02-03-05 ОВ" sheetId="46" r:id="rId45"/>
    <sheet name="02-03-06 СОУЭ" sheetId="47" r:id="rId46"/>
    <sheet name="02-03-07 АУПП" sheetId="48" r:id="rId47"/>
    <sheet name="02-03-08 ЭО" sheetId="49" r:id="rId48"/>
    <sheet name="ОС 02-04" sheetId="50" r:id="rId49"/>
    <sheet name="02-04-01 КР" sheetId="51" r:id="rId50"/>
    <sheet name="02-04-02 СОТС" sheetId="52" r:id="rId51"/>
    <sheet name="02-04-03 ТХ" sheetId="53" r:id="rId52"/>
    <sheet name="02-05-01 ИЗ" sheetId="54" r:id="rId53"/>
    <sheet name="ОС 04-01" sheetId="55" r:id="rId54"/>
    <sheet name="04-01-01 КР" sheetId="56" r:id="rId55"/>
    <sheet name="04-01-02 ЭС" sheetId="57" r:id="rId56"/>
    <sheet name="04-01-03 СОТС" sheetId="58" r:id="rId57"/>
    <sheet name="04-01-04 АУПС" sheetId="59" r:id="rId58"/>
    <sheet name="04-01-05 СОУЭ" sheetId="60" r:id="rId59"/>
    <sheet name="04-02-01 ЭС 0,4кВ" sheetId="61" r:id="rId60"/>
    <sheet name="ОС 04-03" sheetId="62" r:id="rId61"/>
    <sheet name="04-03-01 СОТС" sheetId="63" r:id="rId62"/>
    <sheet name="04-03-02 АУПС" sheetId="64" r:id="rId63"/>
    <sheet name="04-03-03 СОУЭ" sheetId="65" r:id="rId64"/>
    <sheet name="ОС 04-04" sheetId="66" r:id="rId65"/>
    <sheet name="04-04-01 СОТС" sheetId="67" r:id="rId66"/>
    <sheet name="04-04-02 АУПС" sheetId="68" r:id="rId67"/>
    <sheet name="04-04-03 СОУЭ" sheetId="69" r:id="rId68"/>
    <sheet name="05-01-01 НСС" sheetId="70" r:id="rId69"/>
    <sheet name="07-01-01 Площадки" sheetId="71" r:id="rId70"/>
    <sheet name="ОС 09-01" sheetId="72" r:id="rId71"/>
    <sheet name="09-01-01 ПНР ЭО КД" sheetId="73" r:id="rId72"/>
    <sheet name="09-01-02 ПНР КТП-6" sheetId="74" r:id="rId73"/>
    <sheet name="09-01-03 ПНР КД VL-4" sheetId="75" r:id="rId74"/>
    <sheet name="09-03 НТС" sheetId="76" r:id="rId75"/>
    <sheet name="СР-3 " sheetId="77" r:id="rId76"/>
    <sheet name="СР-5" sheetId="78" r:id="rId77"/>
    <sheet name="12-01-01" sheetId="79" r:id="rId78"/>
    <sheet name="12-01-02" sheetId="80" r:id="rId79"/>
    <sheet name="СР-9" sheetId="81" r:id="rId80"/>
    <sheet name="СР-8" sheetId="82" r:id="rId81"/>
    <sheet name="расчет маш-часа перевозки № 1" sheetId="83" r:id="rId82"/>
  </sheets>
  <externalReferences>
    <externalReference r:id="rId83"/>
    <externalReference r:id="rId84"/>
    <externalReference r:id="rId85"/>
  </externalReferences>
  <definedNames>
    <definedName name="dck">[1]топография!#REF!</definedName>
    <definedName name="Itog">#REF!</definedName>
    <definedName name="Print_Area" localSheetId="10">'01-01-01 ПТ'!A:N</definedName>
    <definedName name="Print_Area" localSheetId="11">'01-01-02 Вырубка'!A:N</definedName>
    <definedName name="Print_Area" localSheetId="14">'02-01-01 КР'!A:N</definedName>
    <definedName name="Print_Area" localSheetId="15">'02-01-02 АР'!A:N</definedName>
    <definedName name="Print_Area" localSheetId="16">'02-01-03 СОТ'!A:N</definedName>
    <definedName name="Print_Area" localSheetId="17">'02-01-04 СОТС'!A:N</definedName>
    <definedName name="Print_Area" localSheetId="18">'02-01-05 СКУД'!A:N</definedName>
    <definedName name="Print_Area" localSheetId="19">'02-01-06 ОВ'!A:N</definedName>
    <definedName name="Print_Area" localSheetId="20">'02-01-07 СКС'!A:N</definedName>
    <definedName name="Print_Area" localSheetId="21">'02-01-08 СТС'!A:N</definedName>
    <definedName name="Print_Area" localSheetId="22">'02-01-09 СЧ'!A:N</definedName>
    <definedName name="Print_Area" localSheetId="23">'02-01-10 ППС'!A:N</definedName>
    <definedName name="Print_Area" localSheetId="24">'02-01-11 СОДС'!A:N</definedName>
    <definedName name="Print_Area" localSheetId="25">'02-01-13 АУПС'!A:N</definedName>
    <definedName name="Print_Area" localSheetId="26">'02-01-14 СГС'!A:N</definedName>
    <definedName name="Print_Area" localSheetId="27">'02-01-15 СОУЭ'!A:N</definedName>
    <definedName name="Print_Area" localSheetId="28">'02-02-01 КР'!A:N</definedName>
    <definedName name="Print_Area" localSheetId="29">'02-02-02 АР'!A:N</definedName>
    <definedName name="Print_Area" localSheetId="30">'02-02-03 СОТ'!A:N</definedName>
    <definedName name="Print_Area" localSheetId="31">'02-02-04 СКУД'!A:N</definedName>
    <definedName name="Print_Area" localSheetId="32">'02-02-05 СОТС'!A:N</definedName>
    <definedName name="Print_Area" localSheetId="33">'02-02-06 ОВ'!A:N</definedName>
    <definedName name="Print_Area" localSheetId="34">'02-02-07 СКС'!A:N</definedName>
    <definedName name="Print_Area" localSheetId="35">'02-02-08 СТС'!A:N</definedName>
    <definedName name="Print_Area" localSheetId="36">'02-02-09 АУПС'!A:N</definedName>
    <definedName name="Print_Area" localSheetId="37">'02-02-10 СГС'!A:N</definedName>
    <definedName name="Print_Area" localSheetId="38">'02-02-11 СОУЭ'!A:N</definedName>
    <definedName name="Print_Area" localSheetId="40">'02-03-01 КР'!A:N</definedName>
    <definedName name="Print_Area" localSheetId="41">'02-03-02 АР'!A:N</definedName>
    <definedName name="Print_Area" localSheetId="42">'02-03-03 СОТ'!A:N</definedName>
    <definedName name="Print_Area" localSheetId="43">'02-03-04 СОТС'!A:N</definedName>
    <definedName name="Print_Area" localSheetId="44">'02-03-05 ОВ'!A:N</definedName>
    <definedName name="Print_Area" localSheetId="45">'02-03-06 СОУЭ'!A:N</definedName>
    <definedName name="Print_Area" localSheetId="46">'02-03-07 АУПП'!A:N</definedName>
    <definedName name="Print_Area" localSheetId="47">'02-03-08 ЭО'!A:N</definedName>
    <definedName name="Print_Area" localSheetId="49">'02-04-01 КР'!A:N</definedName>
    <definedName name="Print_Area" localSheetId="50">'02-04-02 СОТС'!A:N</definedName>
    <definedName name="Print_Area" localSheetId="51">'02-04-03 ТХ'!A:N</definedName>
    <definedName name="Print_Area" localSheetId="52">'02-05-01 ИЗ'!A:N</definedName>
    <definedName name="Print_Area" localSheetId="54">'04-01-01 КР'!A:N</definedName>
    <definedName name="Print_Area" localSheetId="55">'04-01-02 ЭС'!A:N</definedName>
    <definedName name="Print_Area" localSheetId="56">'04-01-03 СОТС'!A:N</definedName>
    <definedName name="Print_Area" localSheetId="57">'04-01-04 АУПС'!A:N</definedName>
    <definedName name="Print_Area" localSheetId="58">'04-01-05 СОУЭ'!A:N</definedName>
    <definedName name="Print_Area" localSheetId="59">'04-02-01 ЭС 0,4кВ'!A:N</definedName>
    <definedName name="Print_Area" localSheetId="61">'04-03-01 СОТС'!A:N</definedName>
    <definedName name="Print_Area" localSheetId="62">'04-03-02 АУПС'!A:N</definedName>
    <definedName name="Print_Area" localSheetId="63">'04-03-03 СОУЭ'!A:N</definedName>
    <definedName name="Print_Area" localSheetId="65">'04-04-01 СОТС'!A:N</definedName>
    <definedName name="Print_Area" localSheetId="66">'04-04-02 АУПС'!A:N</definedName>
    <definedName name="Print_Area" localSheetId="67">'04-04-03 СОУЭ'!A:N</definedName>
    <definedName name="Print_Area" localSheetId="68">'05-01-01 НСС'!A:N</definedName>
    <definedName name="Print_Area" localSheetId="69">'07-01-01 Площадки'!A:N</definedName>
    <definedName name="Print_Area" localSheetId="71">'09-01-01 ПНР ЭО КД'!A:N</definedName>
    <definedName name="Print_Area" localSheetId="72">'09-01-02 ПНР КТП-6'!A:N</definedName>
    <definedName name="Print_Area" localSheetId="73">'09-01-03 ПНР КД VL-4'!A:N</definedName>
    <definedName name="Print_Titles" localSheetId="10">'01-01-01 ПТ'!30:30</definedName>
    <definedName name="Print_Titles" localSheetId="11">'01-01-02 Вырубка'!30:30</definedName>
    <definedName name="Print_Titles" localSheetId="14">'02-01-01 КР'!30:30</definedName>
    <definedName name="Print_Titles" localSheetId="15">'02-01-02 АР'!30:30</definedName>
    <definedName name="Print_Titles" localSheetId="16">'02-01-03 СОТ'!30:30</definedName>
    <definedName name="Print_Titles" localSheetId="17">'02-01-04 СОТС'!30:30</definedName>
    <definedName name="Print_Titles" localSheetId="18">'02-01-05 СКУД'!30:30</definedName>
    <definedName name="Print_Titles" localSheetId="19">'02-01-06 ОВ'!30:30</definedName>
    <definedName name="Print_Titles" localSheetId="20">'02-01-07 СКС'!30:30</definedName>
    <definedName name="Print_Titles" localSheetId="21">'02-01-08 СТС'!30:30</definedName>
    <definedName name="Print_Titles" localSheetId="22">'02-01-09 СЧ'!30:30</definedName>
    <definedName name="Print_Titles" localSheetId="23">'02-01-10 ППС'!30:30</definedName>
    <definedName name="Print_Titles" localSheetId="24">'02-01-11 СОДС'!30:30</definedName>
    <definedName name="Print_Titles" localSheetId="25">'02-01-13 АУПС'!30:30</definedName>
    <definedName name="Print_Titles" localSheetId="26">'02-01-14 СГС'!30:30</definedName>
    <definedName name="Print_Titles" localSheetId="27">'02-01-15 СОУЭ'!30:30</definedName>
    <definedName name="Print_Titles" localSheetId="28">'02-02-01 КР'!30:30</definedName>
    <definedName name="Print_Titles" localSheetId="29">'02-02-02 АР'!30:30</definedName>
    <definedName name="Print_Titles" localSheetId="30">'02-02-03 СОТ'!30:30</definedName>
    <definedName name="Print_Titles" localSheetId="31">'02-02-04 СКУД'!30:30</definedName>
    <definedName name="Print_Titles" localSheetId="32">'02-02-05 СОТС'!30:30</definedName>
    <definedName name="Print_Titles" localSheetId="33">'02-02-06 ОВ'!30:30</definedName>
    <definedName name="Print_Titles" localSheetId="34">'02-02-07 СКС'!30:30</definedName>
    <definedName name="Print_Titles" localSheetId="35">'02-02-08 СТС'!30:30</definedName>
    <definedName name="Print_Titles" localSheetId="36">'02-02-09 АУПС'!30:30</definedName>
    <definedName name="Print_Titles" localSheetId="37">'02-02-10 СГС'!30:30</definedName>
    <definedName name="Print_Titles" localSheetId="38">'02-02-11 СОУЭ'!30:30</definedName>
    <definedName name="Print_Titles" localSheetId="40">'02-03-01 КР'!30:30</definedName>
    <definedName name="Print_Titles" localSheetId="41">'02-03-02 АР'!30:30</definedName>
    <definedName name="Print_Titles" localSheetId="42">'02-03-03 СОТ'!30:30</definedName>
    <definedName name="Print_Titles" localSheetId="43">'02-03-04 СОТС'!30:30</definedName>
    <definedName name="Print_Titles" localSheetId="44">'02-03-05 ОВ'!30:30</definedName>
    <definedName name="Print_Titles" localSheetId="45">'02-03-06 СОУЭ'!30:30</definedName>
    <definedName name="Print_Titles" localSheetId="46">'02-03-07 АУПП'!30:30</definedName>
    <definedName name="Print_Titles" localSheetId="47">'02-03-08 ЭО'!30:30</definedName>
    <definedName name="Print_Titles" localSheetId="49">'02-04-01 КР'!30:30</definedName>
    <definedName name="Print_Titles" localSheetId="50">'02-04-02 СОТС'!30:30</definedName>
    <definedName name="Print_Titles" localSheetId="51">'02-04-03 ТХ'!30:30</definedName>
    <definedName name="Print_Titles" localSheetId="52">'02-05-01 ИЗ'!30:30</definedName>
    <definedName name="Print_Titles" localSheetId="54">'04-01-01 КР'!30:30</definedName>
    <definedName name="Print_Titles" localSheetId="55">'04-01-02 ЭС'!30:30</definedName>
    <definedName name="Print_Titles" localSheetId="56">'04-01-03 СОТС'!30:30</definedName>
    <definedName name="Print_Titles" localSheetId="57">'04-01-04 АУПС'!30:30</definedName>
    <definedName name="Print_Titles" localSheetId="58">'04-01-05 СОУЭ'!30:30</definedName>
    <definedName name="Print_Titles" localSheetId="59">'04-02-01 ЭС 0,4кВ'!30:30</definedName>
    <definedName name="Print_Titles" localSheetId="61">'04-03-01 СОТС'!30:30</definedName>
    <definedName name="Print_Titles" localSheetId="62">'04-03-02 АУПС'!30:30</definedName>
    <definedName name="Print_Titles" localSheetId="63">'04-03-03 СОУЭ'!30:30</definedName>
    <definedName name="Print_Titles" localSheetId="65">'04-04-01 СОТС'!30:30</definedName>
    <definedName name="Print_Titles" localSheetId="66">'04-04-02 АУПС'!30:30</definedName>
    <definedName name="Print_Titles" localSheetId="67">'04-04-03 СОУЭ'!30:30</definedName>
    <definedName name="Print_Titles" localSheetId="68">'05-01-01 НСС'!30:30</definedName>
    <definedName name="Print_Titles" localSheetId="69">'07-01-01 Площадки'!30:30</definedName>
    <definedName name="Print_Titles" localSheetId="71">'09-01-01 ПНР ЭО КД'!30:30</definedName>
    <definedName name="Print_Titles" localSheetId="72">'09-01-02 ПНР КТП-6'!30:30</definedName>
    <definedName name="Print_Titles" localSheetId="73">'09-01-03 ПНР КД VL-4'!30:30</definedName>
    <definedName name="Print_Titles" localSheetId="13">'ОС 02-01'!$22:$22</definedName>
    <definedName name="Print_Titles" localSheetId="39">'ОС 02-03'!$22:$22</definedName>
    <definedName name="Print_Titles" localSheetId="48">'ОС 02-04'!$22:$22</definedName>
    <definedName name="Print_Titles" localSheetId="53">'ОС 04-01'!$22:$22</definedName>
    <definedName name="Print_Titles" localSheetId="60">'ОС 04-03'!$22:$22</definedName>
    <definedName name="Print_Titles" localSheetId="64">'ОС 04-04'!$22:$22</definedName>
    <definedName name="Print_Titles" localSheetId="70">'ОС 09-01'!$22:$22</definedName>
    <definedName name="SM_STO">#REF!</definedName>
    <definedName name="SM_STO1">#REF!</definedName>
    <definedName name="SM_STO2">#REF!</definedName>
    <definedName name="SM_STO3">#REF!</definedName>
    <definedName name="SUM_">#REF!</definedName>
    <definedName name="SUM_1">#REF!</definedName>
    <definedName name="SUM_3">#REF!</definedName>
    <definedName name="ZAK1">#REF!</definedName>
    <definedName name="ZAK2">#REF!</definedName>
    <definedName name="а36">#REF!</definedName>
    <definedName name="аа">[1]топография!#REF!</definedName>
    <definedName name="ГС_Итог.БИМ.ВетикальныеСтроки2020" localSheetId="4">#REF!</definedName>
    <definedName name="ГС_Итог.БИМ.ВетикальныеСтроки2020" localSheetId="6">#REF!</definedName>
    <definedName name="ГС_Итог.БИМ.ВетикальныеСтроки2020" localSheetId="3">#REF!</definedName>
    <definedName name="ГС_Итог.БИМ.ВетикальныеСтроки2020" localSheetId="81">#REF!</definedName>
    <definedName name="ГС_Итог.БИМ.ВетикальныеСтроки2020">#REF!</definedName>
    <definedName name="ГС_Коэффициенты2020" localSheetId="4">#REF!:#REF!</definedName>
    <definedName name="ГС_Коэффициенты2020" localSheetId="6">#REF!:#REF!</definedName>
    <definedName name="ГС_Коэффициенты2020" localSheetId="3">#REF!:#REF!</definedName>
    <definedName name="ГС_Коэффициенты2020" localSheetId="81">#REF!:#REF!</definedName>
    <definedName name="ГС_Коэффициенты2020">#REF!:#REF!</definedName>
    <definedName name="ГС_Разделы" localSheetId="4">#REF!:#REF!</definedName>
    <definedName name="ГС_Разделы" localSheetId="6">#REF!:#REF!</definedName>
    <definedName name="ГС_Разделы" localSheetId="3">#REF!:#REF!</definedName>
    <definedName name="ГС_Разделы" localSheetId="81">#REF!:#REF!</definedName>
    <definedName name="ГС_Разделы">#REF!:#REF!</definedName>
    <definedName name="ГС_Строки\ТипСтроки_Позиция" localSheetId="4">#REF!:#REF!</definedName>
    <definedName name="ГС_Строки\ТипСтроки_Позиция" localSheetId="6">#REF!:#REF!</definedName>
    <definedName name="ГС_Строки\ТипСтроки_Позиция" localSheetId="3">#REF!:#REF!</definedName>
    <definedName name="ГС_Строки\ТипСтроки_Позиция" localSheetId="81">#REF!:#REF!</definedName>
    <definedName name="ГС_Строки\ТипСтроки_Позиция">#REF!:#REF!</definedName>
    <definedName name="ДСК">[2]топография!#REF!</definedName>
    <definedName name="_xlnm.Print_Titles" localSheetId="12">'01-03-01 СТУ'!$8:$9</definedName>
    <definedName name="_xlnm.Print_Titles" localSheetId="74">'09-03 НТС'!$8:$9</definedName>
    <definedName name="_xlnm.Print_Titles" localSheetId="13">'ОС 02-01'!$22:$22</definedName>
    <definedName name="_xlnm.Print_Titles" localSheetId="39">'ОС 02-03'!$22:$22</definedName>
    <definedName name="_xlnm.Print_Titles" localSheetId="48">'ОС 02-04'!$22:$22</definedName>
    <definedName name="_xlnm.Print_Titles" localSheetId="53">'ОС 04-01'!$22:$22</definedName>
    <definedName name="_xlnm.Print_Titles" localSheetId="60">'ОС 04-03'!$22:$22</definedName>
    <definedName name="_xlnm.Print_Titles" localSheetId="64">'ОС 04-04'!$22:$22</definedName>
    <definedName name="_xlnm.Print_Titles" localSheetId="70">'ОС 09-01'!$22:$22</definedName>
    <definedName name="_xlnm.Print_Area" localSheetId="12">'01-03-01 СТУ'!$A$1:$R$20</definedName>
    <definedName name="_xlnm.Print_Area" localSheetId="74">'09-03 НТС'!$A$1:$R$22</definedName>
    <definedName name="_xlnm.Print_Area" localSheetId="4">ВОР!$A$1:$E$85</definedName>
    <definedName name="_xlnm.Print_Area" localSheetId="9">'ГРО VL4'!$A$1:$N$26</definedName>
    <definedName name="_xlnm.Print_Area" localSheetId="1">НМЦ!$A$1:$E$15</definedName>
    <definedName name="_xlnm.Print_Area" localSheetId="5">НМЦК!$A$1:$L$93</definedName>
    <definedName name="_xlnm.Print_Area" localSheetId="3">'Проект сметы контракта'!$A$1:$I$84</definedName>
    <definedName name="_xlnm.Print_Area" localSheetId="75">'СР-3 '!$A$1:$E$19</definedName>
    <definedName name="_xlnm.Print_Area" localSheetId="79">'СР-9'!$A$1:$D$27</definedName>
    <definedName name="пробная">#REF!</definedName>
  </definedNames>
  <calcPr calcId="162913" fullPrecision="0"/>
</workbook>
</file>

<file path=xl/calcChain.xml><?xml version="1.0" encoding="utf-8"?>
<calcChain xmlns="http://schemas.openxmlformats.org/spreadsheetml/2006/main">
  <c r="L85" i="86" l="1"/>
  <c r="F85" i="86"/>
  <c r="F81" i="86"/>
  <c r="B3" i="92" l="1"/>
  <c r="B3" i="91"/>
  <c r="C13" i="91"/>
  <c r="C4" i="90"/>
  <c r="I9" i="89"/>
  <c r="H9" i="89" s="1"/>
  <c r="I10" i="89"/>
  <c r="H10" i="89" s="1"/>
  <c r="I11" i="89"/>
  <c r="H11" i="89" s="1"/>
  <c r="I52" i="89"/>
  <c r="H52" i="89" s="1"/>
  <c r="I69" i="89"/>
  <c r="H69" i="89" s="1"/>
  <c r="I70" i="89"/>
  <c r="H70" i="89" s="1"/>
  <c r="I71" i="89"/>
  <c r="H71" i="89" s="1"/>
  <c r="I72" i="89"/>
  <c r="H72" i="89" s="1"/>
  <c r="I73" i="89"/>
  <c r="H73" i="89" s="1"/>
  <c r="I74" i="89"/>
  <c r="H74" i="89" s="1"/>
  <c r="I75" i="89"/>
  <c r="H75" i="89" s="1"/>
  <c r="I76" i="89"/>
  <c r="H76" i="89" s="1"/>
  <c r="I77" i="89"/>
  <c r="H77" i="89" s="1"/>
  <c r="I78" i="89"/>
  <c r="H78" i="89" s="1"/>
  <c r="I79" i="89"/>
  <c r="H79" i="89" s="1"/>
  <c r="I80" i="89"/>
  <c r="H80" i="89" s="1"/>
  <c r="I8" i="89"/>
  <c r="B3" i="89"/>
  <c r="B3" i="88"/>
  <c r="H56" i="86"/>
  <c r="F82" i="86"/>
  <c r="F83" i="86"/>
  <c r="F84" i="86"/>
  <c r="H81" i="86"/>
  <c r="J81" i="86" s="1"/>
  <c r="K81" i="86" s="1"/>
  <c r="G77" i="89" s="1"/>
  <c r="F77" i="89" s="1"/>
  <c r="F75" i="86"/>
  <c r="F76" i="86"/>
  <c r="F77" i="86"/>
  <c r="F78" i="86"/>
  <c r="F79" i="86"/>
  <c r="F80" i="86"/>
  <c r="F74" i="86"/>
  <c r="F73" i="86"/>
  <c r="F72" i="86"/>
  <c r="F69" i="86"/>
  <c r="F70" i="86"/>
  <c r="F71" i="86"/>
  <c r="F68" i="86"/>
  <c r="F65" i="86"/>
  <c r="F66" i="86"/>
  <c r="F67" i="86"/>
  <c r="F64" i="86"/>
  <c r="F63" i="86"/>
  <c r="F58" i="86"/>
  <c r="F59" i="86"/>
  <c r="F60" i="86"/>
  <c r="F61" i="86"/>
  <c r="F62" i="86"/>
  <c r="F57" i="86"/>
  <c r="F56" i="86"/>
  <c r="F53" i="86"/>
  <c r="F54" i="86"/>
  <c r="F55" i="86"/>
  <c r="F52" i="86"/>
  <c r="F44" i="86"/>
  <c r="F45" i="86"/>
  <c r="F46" i="86"/>
  <c r="F47" i="86"/>
  <c r="F48" i="86"/>
  <c r="F49" i="86"/>
  <c r="F50" i="86"/>
  <c r="F51" i="86"/>
  <c r="F43" i="86"/>
  <c r="F32" i="86"/>
  <c r="F33" i="86"/>
  <c r="F34" i="86"/>
  <c r="F35" i="86"/>
  <c r="F36" i="86"/>
  <c r="F37" i="86"/>
  <c r="F38" i="86"/>
  <c r="F39" i="86"/>
  <c r="F40" i="86"/>
  <c r="F41" i="86"/>
  <c r="F42" i="86"/>
  <c r="F31" i="86"/>
  <c r="F17" i="86"/>
  <c r="F18" i="86"/>
  <c r="F19" i="86"/>
  <c r="F20" i="86"/>
  <c r="F21" i="86"/>
  <c r="F22" i="86"/>
  <c r="F23" i="86"/>
  <c r="F24" i="86"/>
  <c r="F25" i="86"/>
  <c r="F26" i="86"/>
  <c r="F27" i="86"/>
  <c r="F28" i="86"/>
  <c r="F29" i="86"/>
  <c r="F30" i="86"/>
  <c r="F16" i="86"/>
  <c r="F13" i="86"/>
  <c r="F14" i="86"/>
  <c r="F15" i="86"/>
  <c r="F12" i="86"/>
  <c r="B3" i="86"/>
  <c r="G146" i="85"/>
  <c r="F146" i="85"/>
  <c r="E146" i="85"/>
  <c r="D146" i="85"/>
  <c r="F71" i="85"/>
  <c r="G134" i="85"/>
  <c r="G132" i="85"/>
  <c r="G131" i="85"/>
  <c r="G130" i="85"/>
  <c r="G129" i="85"/>
  <c r="G120" i="85"/>
  <c r="G114" i="85"/>
  <c r="H114" i="85" s="1"/>
  <c r="G112" i="85"/>
  <c r="H112" i="85" s="1"/>
  <c r="G110" i="85"/>
  <c r="L110" i="85" s="1"/>
  <c r="M110" i="85" s="1"/>
  <c r="G115" i="85"/>
  <c r="G113" i="85"/>
  <c r="H65" i="86" l="1"/>
  <c r="J65" i="86" s="1"/>
  <c r="K65" i="86" s="1"/>
  <c r="H27" i="86"/>
  <c r="J27" i="86" s="1"/>
  <c r="K27" i="86" s="1"/>
  <c r="H25" i="86"/>
  <c r="H24" i="86"/>
  <c r="H49" i="86"/>
  <c r="J49" i="86" s="1"/>
  <c r="K49" i="86" s="1"/>
  <c r="H23" i="86"/>
  <c r="J23" i="86" s="1"/>
  <c r="H50" i="86"/>
  <c r="J50" i="86" s="1"/>
  <c r="K50" i="86" s="1"/>
  <c r="F86" i="86"/>
  <c r="H19" i="86"/>
  <c r="J19" i="86" s="1"/>
  <c r="K19" i="86" s="1"/>
  <c r="H33" i="86"/>
  <c r="J33" i="86" s="1"/>
  <c r="K33" i="86" s="1"/>
  <c r="H17" i="86"/>
  <c r="H21" i="86"/>
  <c r="J21" i="86" s="1"/>
  <c r="K21" i="86" s="1"/>
  <c r="H39" i="86"/>
  <c r="J39" i="86" s="1"/>
  <c r="K39" i="86" s="1"/>
  <c r="H83" i="86"/>
  <c r="J83" i="86" s="1"/>
  <c r="K83" i="86" s="1"/>
  <c r="G79" i="89" s="1"/>
  <c r="F79" i="89" s="1"/>
  <c r="H32" i="86"/>
  <c r="J32" i="86" s="1"/>
  <c r="K32" i="86" s="1"/>
  <c r="H73" i="86"/>
  <c r="J73" i="86" s="1"/>
  <c r="K73" i="86" s="1"/>
  <c r="G69" i="89" s="1"/>
  <c r="F69" i="89" s="1"/>
  <c r="H29" i="86"/>
  <c r="J29" i="86" s="1"/>
  <c r="K29" i="86" s="1"/>
  <c r="D13" i="91"/>
  <c r="E13" i="91" s="1"/>
  <c r="H8" i="89"/>
  <c r="J17" i="86"/>
  <c r="K17" i="86" s="1"/>
  <c r="J24" i="86"/>
  <c r="K24" i="86" s="1"/>
  <c r="J56" i="86"/>
  <c r="K56" i="86" s="1"/>
  <c r="G52" i="89" s="1"/>
  <c r="F52" i="89" s="1"/>
  <c r="J25" i="86"/>
  <c r="K25" i="86" s="1"/>
  <c r="H36" i="86"/>
  <c r="H76" i="86"/>
  <c r="H41" i="86"/>
  <c r="H20" i="86"/>
  <c r="H77" i="86"/>
  <c r="H13" i="86"/>
  <c r="H71" i="86"/>
  <c r="H26" i="86"/>
  <c r="H58" i="86"/>
  <c r="H72" i="86"/>
  <c r="H35" i="86"/>
  <c r="H47" i="86"/>
  <c r="H15" i="86"/>
  <c r="H37" i="86"/>
  <c r="H55" i="86"/>
  <c r="H62" i="86"/>
  <c r="H16" i="86"/>
  <c r="H28" i="86"/>
  <c r="H34" i="86"/>
  <c r="H79" i="86"/>
  <c r="H51" i="86"/>
  <c r="H70" i="86"/>
  <c r="H75" i="86"/>
  <c r="H22" i="86"/>
  <c r="H48" i="86"/>
  <c r="H63" i="86"/>
  <c r="H84" i="86"/>
  <c r="H14" i="86"/>
  <c r="H40" i="86"/>
  <c r="H42" i="86"/>
  <c r="H59" i="86"/>
  <c r="H61" i="86"/>
  <c r="H64" i="86"/>
  <c r="H67" i="86"/>
  <c r="H74" i="86"/>
  <c r="H18" i="86"/>
  <c r="H44" i="86"/>
  <c r="H46" i="86"/>
  <c r="H52" i="86"/>
  <c r="H54" i="86"/>
  <c r="H57" i="86"/>
  <c r="H69" i="86"/>
  <c r="H80" i="86"/>
  <c r="H82" i="86"/>
  <c r="H12" i="86"/>
  <c r="H30" i="86"/>
  <c r="H38" i="86"/>
  <c r="H78" i="86"/>
  <c r="H31" i="86"/>
  <c r="H43" i="86"/>
  <c r="H45" i="86"/>
  <c r="H53" i="86"/>
  <c r="H60" i="86"/>
  <c r="H66" i="86"/>
  <c r="H68" i="86"/>
  <c r="H85" i="86"/>
  <c r="L114" i="85"/>
  <c r="M114" i="85" s="1"/>
  <c r="L112" i="85"/>
  <c r="M112" i="85" s="1"/>
  <c r="H110" i="85"/>
  <c r="G111" i="85"/>
  <c r="G109" i="85"/>
  <c r="G29" i="85"/>
  <c r="H29" i="85" s="1"/>
  <c r="F135" i="85"/>
  <c r="E135" i="85"/>
  <c r="D135" i="85"/>
  <c r="H134" i="85"/>
  <c r="H132" i="85"/>
  <c r="L131" i="85"/>
  <c r="M131" i="85" s="1"/>
  <c r="H129" i="85"/>
  <c r="L129" i="85"/>
  <c r="M129" i="85" s="1"/>
  <c r="K121" i="85"/>
  <c r="J121" i="85"/>
  <c r="I121" i="85"/>
  <c r="F121" i="85"/>
  <c r="L120" i="85"/>
  <c r="M120" i="85" s="1"/>
  <c r="G119" i="85"/>
  <c r="G118" i="85"/>
  <c r="L118" i="85" s="1"/>
  <c r="M118" i="85" s="1"/>
  <c r="G117" i="85"/>
  <c r="H117" i="85" s="1"/>
  <c r="G116" i="85"/>
  <c r="L116" i="85" s="1"/>
  <c r="M116" i="85" s="1"/>
  <c r="L115" i="85"/>
  <c r="M115" i="85" s="1"/>
  <c r="H113" i="85"/>
  <c r="L113" i="85"/>
  <c r="M113" i="85" s="1"/>
  <c r="M107" i="85"/>
  <c r="M104" i="85"/>
  <c r="M103" i="85"/>
  <c r="D99" i="85"/>
  <c r="D100" i="85" s="1"/>
  <c r="E95" i="85"/>
  <c r="F94" i="85"/>
  <c r="K94" i="85" s="1"/>
  <c r="K95" i="85" s="1"/>
  <c r="E94" i="85"/>
  <c r="J94" i="85" s="1"/>
  <c r="J95" i="85" s="1"/>
  <c r="D94" i="85"/>
  <c r="I94" i="85" s="1"/>
  <c r="F91" i="85"/>
  <c r="K91" i="85" s="1"/>
  <c r="E91" i="85"/>
  <c r="F90" i="85"/>
  <c r="K90" i="85" s="1"/>
  <c r="E90" i="85"/>
  <c r="J90" i="85" s="1"/>
  <c r="J89" i="85"/>
  <c r="F89" i="85"/>
  <c r="K89" i="85" s="1"/>
  <c r="E89" i="85"/>
  <c r="H89" i="85" s="1"/>
  <c r="F87" i="85"/>
  <c r="K87" i="85" s="1"/>
  <c r="E87" i="85"/>
  <c r="F86" i="85"/>
  <c r="K86" i="85" s="1"/>
  <c r="E86" i="85"/>
  <c r="J86" i="85" s="1"/>
  <c r="F85" i="85"/>
  <c r="E85" i="85"/>
  <c r="J85" i="85" s="1"/>
  <c r="F83" i="85"/>
  <c r="K83" i="85" s="1"/>
  <c r="E83" i="85"/>
  <c r="J83" i="85" s="1"/>
  <c r="D83" i="85"/>
  <c r="I83" i="85" s="1"/>
  <c r="F82" i="85"/>
  <c r="K82" i="85" s="1"/>
  <c r="E82" i="85"/>
  <c r="F81" i="85"/>
  <c r="K81" i="85" s="1"/>
  <c r="E81" i="85"/>
  <c r="J81" i="85" s="1"/>
  <c r="F80" i="85"/>
  <c r="K80" i="85" s="1"/>
  <c r="E80" i="85"/>
  <c r="J80" i="85" s="1"/>
  <c r="F79" i="85"/>
  <c r="E79" i="85"/>
  <c r="J79" i="85" s="1"/>
  <c r="D79" i="85"/>
  <c r="I79" i="85" s="1"/>
  <c r="D78" i="85"/>
  <c r="I78" i="85" s="1"/>
  <c r="D77" i="85"/>
  <c r="J72" i="85"/>
  <c r="D72" i="85"/>
  <c r="I72" i="85" s="1"/>
  <c r="K71" i="85"/>
  <c r="E71" i="85"/>
  <c r="J71" i="85" s="1"/>
  <c r="D71" i="85"/>
  <c r="I71" i="85" s="1"/>
  <c r="F70" i="85"/>
  <c r="E70" i="85"/>
  <c r="J70" i="85" s="1"/>
  <c r="E69" i="85"/>
  <c r="J69" i="85" s="1"/>
  <c r="D69" i="85"/>
  <c r="I69" i="85" s="1"/>
  <c r="E67" i="85"/>
  <c r="J67" i="85" s="1"/>
  <c r="D67" i="85"/>
  <c r="F66" i="85"/>
  <c r="K66" i="85" s="1"/>
  <c r="E66" i="85"/>
  <c r="H66" i="85" s="1"/>
  <c r="F65" i="85"/>
  <c r="E65" i="85"/>
  <c r="J65" i="85" s="1"/>
  <c r="F64" i="85"/>
  <c r="K64" i="85" s="1"/>
  <c r="D64" i="85"/>
  <c r="F63" i="85"/>
  <c r="K63" i="85" s="1"/>
  <c r="E63" i="85"/>
  <c r="J62" i="85"/>
  <c r="F62" i="85"/>
  <c r="K62" i="85" s="1"/>
  <c r="E62" i="85"/>
  <c r="D61" i="85"/>
  <c r="H61" i="85" s="1"/>
  <c r="D60" i="85"/>
  <c r="I60" i="85" s="1"/>
  <c r="M60" i="85" s="1"/>
  <c r="F58" i="85"/>
  <c r="K58" i="85" s="1"/>
  <c r="E58" i="85"/>
  <c r="J58" i="85" s="1"/>
  <c r="F57" i="85"/>
  <c r="K57" i="85" s="1"/>
  <c r="E57" i="85"/>
  <c r="J57" i="85" s="1"/>
  <c r="F56" i="85"/>
  <c r="K56" i="85" s="1"/>
  <c r="E56" i="85"/>
  <c r="J56" i="85" s="1"/>
  <c r="F55" i="85"/>
  <c r="K55" i="85" s="1"/>
  <c r="E55" i="85"/>
  <c r="F54" i="85"/>
  <c r="K54" i="85" s="1"/>
  <c r="E54" i="85"/>
  <c r="J54" i="85" s="1"/>
  <c r="D53" i="85"/>
  <c r="H53" i="85" s="1"/>
  <c r="F52" i="85"/>
  <c r="K52" i="85" s="1"/>
  <c r="E52" i="85"/>
  <c r="F51" i="85"/>
  <c r="K51" i="85" s="1"/>
  <c r="E51" i="85"/>
  <c r="J51" i="85" s="1"/>
  <c r="F50" i="85"/>
  <c r="K50" i="85" s="1"/>
  <c r="E50" i="85"/>
  <c r="F49" i="85"/>
  <c r="E49" i="85"/>
  <c r="D49" i="85"/>
  <c r="D48" i="85"/>
  <c r="F46" i="85"/>
  <c r="K46" i="85" s="1"/>
  <c r="E46" i="85"/>
  <c r="J46" i="85" s="1"/>
  <c r="F45" i="85"/>
  <c r="K45" i="85" s="1"/>
  <c r="E45" i="85"/>
  <c r="J45" i="85" s="1"/>
  <c r="F44" i="85"/>
  <c r="K44" i="85" s="1"/>
  <c r="E44" i="85"/>
  <c r="J44" i="85" s="1"/>
  <c r="F43" i="85"/>
  <c r="K43" i="85" s="1"/>
  <c r="E43" i="85"/>
  <c r="J42" i="85"/>
  <c r="F42" i="85"/>
  <c r="E42" i="85"/>
  <c r="F41" i="85"/>
  <c r="K41" i="85" s="1"/>
  <c r="E41" i="85"/>
  <c r="F40" i="85"/>
  <c r="K40" i="85" s="1"/>
  <c r="E40" i="85"/>
  <c r="J40" i="85" s="1"/>
  <c r="F39" i="85"/>
  <c r="K39" i="85" s="1"/>
  <c r="E39" i="85"/>
  <c r="D38" i="85"/>
  <c r="H38" i="85" s="1"/>
  <c r="F37" i="85"/>
  <c r="K37" i="85" s="1"/>
  <c r="E37" i="85"/>
  <c r="F36" i="85"/>
  <c r="K36" i="85" s="1"/>
  <c r="E36" i="85"/>
  <c r="F35" i="85"/>
  <c r="K35" i="85" s="1"/>
  <c r="E35" i="85"/>
  <c r="J35" i="85" s="1"/>
  <c r="F34" i="85"/>
  <c r="K34" i="85" s="1"/>
  <c r="E34" i="85"/>
  <c r="D34" i="85"/>
  <c r="I34" i="85" s="1"/>
  <c r="D33" i="85"/>
  <c r="D28" i="85"/>
  <c r="D27" i="85"/>
  <c r="I27" i="85" s="1"/>
  <c r="G25" i="85"/>
  <c r="M128" i="10"/>
  <c r="M127" i="10"/>
  <c r="L128" i="10"/>
  <c r="L127" i="10"/>
  <c r="M107" i="10"/>
  <c r="M117" i="10"/>
  <c r="M104" i="10"/>
  <c r="M103" i="10"/>
  <c r="K118" i="10"/>
  <c r="J118" i="10"/>
  <c r="I118" i="10"/>
  <c r="L113" i="10"/>
  <c r="M113" i="10" s="1"/>
  <c r="L117" i="10"/>
  <c r="K35" i="10"/>
  <c r="K36" i="10"/>
  <c r="K34" i="10"/>
  <c r="L29" i="10"/>
  <c r="M29" i="10" s="1"/>
  <c r="J72" i="10"/>
  <c r="M38" i="10"/>
  <c r="I34" i="10"/>
  <c r="J34" i="10"/>
  <c r="J35" i="10"/>
  <c r="J36" i="10"/>
  <c r="I38" i="10"/>
  <c r="I33" i="10"/>
  <c r="M33" i="10" s="1"/>
  <c r="I28" i="10"/>
  <c r="I27" i="10"/>
  <c r="M27" i="10" s="1"/>
  <c r="G116" i="10"/>
  <c r="L116" i="10" s="1"/>
  <c r="M116" i="10" s="1"/>
  <c r="G115" i="10"/>
  <c r="L115" i="10" s="1"/>
  <c r="M115" i="10" s="1"/>
  <c r="G114" i="10"/>
  <c r="L114" i="10" s="1"/>
  <c r="M114" i="10" s="1"/>
  <c r="G131" i="10"/>
  <c r="L131" i="10" s="1"/>
  <c r="M131" i="10" s="1"/>
  <c r="D15" i="82"/>
  <c r="D17" i="82" s="1"/>
  <c r="E16" i="83"/>
  <c r="E17" i="83" s="1"/>
  <c r="E18" i="83" s="1"/>
  <c r="E19" i="83" s="1"/>
  <c r="E13" i="83"/>
  <c r="E10" i="83"/>
  <c r="E8" i="83"/>
  <c r="D16" i="82"/>
  <c r="D11" i="82"/>
  <c r="D13" i="82" s="1"/>
  <c r="K23" i="86" l="1"/>
  <c r="L23" i="86" s="1"/>
  <c r="I19" i="89" s="1"/>
  <c r="H19" i="89" s="1"/>
  <c r="L17" i="86"/>
  <c r="I13" i="89" s="1"/>
  <c r="H13" i="89" s="1"/>
  <c r="G13" i="89"/>
  <c r="F13" i="89" s="1"/>
  <c r="L33" i="86"/>
  <c r="I29" i="89" s="1"/>
  <c r="H29" i="89" s="1"/>
  <c r="G29" i="89"/>
  <c r="F29" i="89" s="1"/>
  <c r="L50" i="86"/>
  <c r="I46" i="89" s="1"/>
  <c r="H46" i="89" s="1"/>
  <c r="G46" i="89"/>
  <c r="F46" i="89" s="1"/>
  <c r="L25" i="86"/>
  <c r="I21" i="89" s="1"/>
  <c r="H21" i="89" s="1"/>
  <c r="G21" i="89"/>
  <c r="F21" i="89" s="1"/>
  <c r="L24" i="86"/>
  <c r="I20" i="89" s="1"/>
  <c r="H20" i="89" s="1"/>
  <c r="G20" i="89"/>
  <c r="F20" i="89" s="1"/>
  <c r="L49" i="86"/>
  <c r="I45" i="89" s="1"/>
  <c r="H45" i="89" s="1"/>
  <c r="G45" i="89"/>
  <c r="F45" i="89" s="1"/>
  <c r="L27" i="86"/>
  <c r="I23" i="89" s="1"/>
  <c r="H23" i="89" s="1"/>
  <c r="G23" i="89"/>
  <c r="F23" i="89" s="1"/>
  <c r="L32" i="86"/>
  <c r="I28" i="89" s="1"/>
  <c r="H28" i="89" s="1"/>
  <c r="G28" i="89"/>
  <c r="F28" i="89" s="1"/>
  <c r="L65" i="86"/>
  <c r="I61" i="89" s="1"/>
  <c r="H61" i="89" s="1"/>
  <c r="G61" i="89"/>
  <c r="F61" i="89" s="1"/>
  <c r="L19" i="86"/>
  <c r="I15" i="89" s="1"/>
  <c r="H15" i="89" s="1"/>
  <c r="G15" i="89"/>
  <c r="F15" i="89" s="1"/>
  <c r="L29" i="86"/>
  <c r="I25" i="89" s="1"/>
  <c r="H25" i="89" s="1"/>
  <c r="G25" i="89"/>
  <c r="F25" i="89" s="1"/>
  <c r="L21" i="86"/>
  <c r="I17" i="89" s="1"/>
  <c r="H17" i="89" s="1"/>
  <c r="G17" i="89"/>
  <c r="F17" i="89" s="1"/>
  <c r="L39" i="86"/>
  <c r="I35" i="89" s="1"/>
  <c r="H35" i="89" s="1"/>
  <c r="G35" i="89"/>
  <c r="F35" i="89" s="1"/>
  <c r="J46" i="86"/>
  <c r="K46" i="86" s="1"/>
  <c r="J70" i="86"/>
  <c r="K70" i="86" s="1"/>
  <c r="J13" i="86"/>
  <c r="K13" i="86" s="1"/>
  <c r="G9" i="89" s="1"/>
  <c r="F9" i="89" s="1"/>
  <c r="J60" i="86"/>
  <c r="K60" i="86" s="1"/>
  <c r="J51" i="86"/>
  <c r="K51" i="86" s="1"/>
  <c r="J77" i="86"/>
  <c r="K77" i="86" s="1"/>
  <c r="G73" i="89" s="1"/>
  <c r="F73" i="89" s="1"/>
  <c r="J53" i="86"/>
  <c r="K53" i="86" s="1"/>
  <c r="J18" i="86"/>
  <c r="K18" i="86" s="1"/>
  <c r="J79" i="86"/>
  <c r="K79" i="86" s="1"/>
  <c r="G75" i="89" s="1"/>
  <c r="F75" i="89" s="1"/>
  <c r="J20" i="86"/>
  <c r="K20" i="86" s="1"/>
  <c r="J45" i="86"/>
  <c r="K45" i="86" s="1"/>
  <c r="J80" i="86"/>
  <c r="K80" i="86" s="1"/>
  <c r="G76" i="89" s="1"/>
  <c r="F76" i="89" s="1"/>
  <c r="J74" i="86"/>
  <c r="K74" i="86" s="1"/>
  <c r="G70" i="89" s="1"/>
  <c r="F70" i="89" s="1"/>
  <c r="J84" i="86"/>
  <c r="K84" i="86" s="1"/>
  <c r="G80" i="89" s="1"/>
  <c r="F80" i="89" s="1"/>
  <c r="J34" i="86"/>
  <c r="K34" i="86" s="1"/>
  <c r="J41" i="86"/>
  <c r="K41" i="86" s="1"/>
  <c r="J43" i="86"/>
  <c r="K43" i="86" s="1"/>
  <c r="J69" i="86"/>
  <c r="K69" i="86" s="1"/>
  <c r="J67" i="86"/>
  <c r="K67" i="86" s="1"/>
  <c r="J63" i="86"/>
  <c r="K63" i="86" s="1"/>
  <c r="J28" i="86"/>
  <c r="K28" i="86" s="1"/>
  <c r="J72" i="86"/>
  <c r="K72" i="86" s="1"/>
  <c r="J76" i="86"/>
  <c r="K76" i="86" s="1"/>
  <c r="G72" i="89" s="1"/>
  <c r="F72" i="89" s="1"/>
  <c r="J31" i="86"/>
  <c r="K31" i="86" s="1"/>
  <c r="J57" i="86"/>
  <c r="K57" i="86" s="1"/>
  <c r="J64" i="86"/>
  <c r="K64" i="86" s="1"/>
  <c r="J48" i="86"/>
  <c r="K48" i="86" s="1"/>
  <c r="J16" i="86"/>
  <c r="K16" i="86" s="1"/>
  <c r="J58" i="86"/>
  <c r="K58" i="86" s="1"/>
  <c r="J36" i="86"/>
  <c r="K36" i="86" s="1"/>
  <c r="J85" i="86"/>
  <c r="K85" i="86" s="1"/>
  <c r="J78" i="86"/>
  <c r="K78" i="86" s="1"/>
  <c r="G74" i="89" s="1"/>
  <c r="F74" i="89" s="1"/>
  <c r="J54" i="86"/>
  <c r="K54" i="86" s="1"/>
  <c r="J61" i="86"/>
  <c r="K61" i="86" s="1"/>
  <c r="J22" i="86"/>
  <c r="K22" i="86" s="1"/>
  <c r="J62" i="86"/>
  <c r="K62" i="86" s="1"/>
  <c r="J26" i="86"/>
  <c r="K26" i="86" s="1"/>
  <c r="J68" i="86"/>
  <c r="K68" i="86" s="1"/>
  <c r="J38" i="86"/>
  <c r="K38" i="86" s="1"/>
  <c r="J52" i="86"/>
  <c r="K52" i="86" s="1"/>
  <c r="J59" i="86"/>
  <c r="K59" i="86" s="1"/>
  <c r="J75" i="86"/>
  <c r="K75" i="86" s="1"/>
  <c r="G71" i="89" s="1"/>
  <c r="F71" i="89" s="1"/>
  <c r="J55" i="86"/>
  <c r="K55" i="86" s="1"/>
  <c r="J71" i="86"/>
  <c r="K71" i="86" s="1"/>
  <c r="J37" i="86"/>
  <c r="K37" i="86" s="1"/>
  <c r="J30" i="86"/>
  <c r="K30" i="86" s="1"/>
  <c r="J44" i="86"/>
  <c r="K44" i="86" s="1"/>
  <c r="J66" i="86"/>
  <c r="K66" i="86" s="1"/>
  <c r="J42" i="86"/>
  <c r="K42" i="86" s="1"/>
  <c r="J12" i="86"/>
  <c r="K12" i="86" s="1"/>
  <c r="G8" i="89" s="1"/>
  <c r="H86" i="86"/>
  <c r="J40" i="86"/>
  <c r="K40" i="86" s="1"/>
  <c r="J15" i="86"/>
  <c r="K15" i="86" s="1"/>
  <c r="G11" i="89" s="1"/>
  <c r="F11" i="89" s="1"/>
  <c r="J82" i="86"/>
  <c r="K82" i="86" s="1"/>
  <c r="G78" i="89" s="1"/>
  <c r="F78" i="89" s="1"/>
  <c r="J14" i="86"/>
  <c r="K14" i="86" s="1"/>
  <c r="G10" i="89" s="1"/>
  <c r="F10" i="89" s="1"/>
  <c r="J47" i="86"/>
  <c r="K47" i="86" s="1"/>
  <c r="J35" i="86"/>
  <c r="K35" i="86" s="1"/>
  <c r="L109" i="85"/>
  <c r="G108" i="85"/>
  <c r="H108" i="85" s="1"/>
  <c r="H43" i="85"/>
  <c r="M40" i="85"/>
  <c r="H52" i="85"/>
  <c r="D68" i="85"/>
  <c r="I61" i="85"/>
  <c r="M61" i="85" s="1"/>
  <c r="H79" i="85"/>
  <c r="H65" i="85"/>
  <c r="H109" i="85"/>
  <c r="H118" i="85"/>
  <c r="H42" i="85"/>
  <c r="M72" i="85"/>
  <c r="M80" i="85"/>
  <c r="M89" i="85"/>
  <c r="D92" i="85"/>
  <c r="F84" i="85"/>
  <c r="H120" i="85"/>
  <c r="H51" i="85"/>
  <c r="M81" i="85"/>
  <c r="H131" i="85"/>
  <c r="H55" i="85"/>
  <c r="H116" i="85"/>
  <c r="M71" i="85"/>
  <c r="M62" i="85"/>
  <c r="K65" i="85"/>
  <c r="M65" i="85" s="1"/>
  <c r="E68" i="85"/>
  <c r="H85" i="85"/>
  <c r="H40" i="85"/>
  <c r="K42" i="85"/>
  <c r="K32" i="85" s="1"/>
  <c r="J55" i="85"/>
  <c r="M55" i="85" s="1"/>
  <c r="H71" i="85"/>
  <c r="H78" i="85"/>
  <c r="H80" i="85"/>
  <c r="F88" i="85"/>
  <c r="F95" i="85"/>
  <c r="H27" i="85"/>
  <c r="M83" i="85"/>
  <c r="K85" i="85"/>
  <c r="M85" i="85" s="1"/>
  <c r="I38" i="85"/>
  <c r="M38" i="85" s="1"/>
  <c r="I53" i="85"/>
  <c r="M53" i="85" s="1"/>
  <c r="M56" i="85"/>
  <c r="J66" i="85"/>
  <c r="M66" i="85" s="1"/>
  <c r="H36" i="85"/>
  <c r="M44" i="85"/>
  <c r="H49" i="85"/>
  <c r="M51" i="85"/>
  <c r="H62" i="85"/>
  <c r="L134" i="85"/>
  <c r="M134" i="85" s="1"/>
  <c r="H111" i="85"/>
  <c r="L111" i="85"/>
  <c r="M111" i="85" s="1"/>
  <c r="I48" i="85"/>
  <c r="H48" i="85"/>
  <c r="D47" i="85"/>
  <c r="L119" i="85"/>
  <c r="M119" i="85" s="1"/>
  <c r="H119" i="85"/>
  <c r="M86" i="85"/>
  <c r="H33" i="85"/>
  <c r="D32" i="85"/>
  <c r="I33" i="85"/>
  <c r="J41" i="85"/>
  <c r="M41" i="85" s="1"/>
  <c r="H41" i="85"/>
  <c r="M27" i="85"/>
  <c r="H39" i="85"/>
  <c r="J39" i="85"/>
  <c r="M39" i="85" s="1"/>
  <c r="H46" i="85"/>
  <c r="H57" i="85"/>
  <c r="I64" i="85"/>
  <c r="H64" i="85"/>
  <c r="H82" i="85"/>
  <c r="J82" i="85"/>
  <c r="M82" i="85" s="1"/>
  <c r="E77" i="85"/>
  <c r="J37" i="85"/>
  <c r="M37" i="85" s="1"/>
  <c r="H37" i="85"/>
  <c r="H35" i="85"/>
  <c r="I28" i="85"/>
  <c r="M28" i="85" s="1"/>
  <c r="H28" i="85"/>
  <c r="D26" i="85"/>
  <c r="J50" i="85"/>
  <c r="M50" i="85" s="1"/>
  <c r="H50" i="85"/>
  <c r="K59" i="85"/>
  <c r="H70" i="85"/>
  <c r="F68" i="85"/>
  <c r="K70" i="85"/>
  <c r="K68" i="85" s="1"/>
  <c r="M90" i="85"/>
  <c r="H44" i="85"/>
  <c r="G30" i="85"/>
  <c r="G101" i="85" s="1"/>
  <c r="G105" i="85" s="1"/>
  <c r="L25" i="85"/>
  <c r="H25" i="85"/>
  <c r="J34" i="85"/>
  <c r="E32" i="85"/>
  <c r="M70" i="85"/>
  <c r="F32" i="85"/>
  <c r="M45" i="85"/>
  <c r="M54" i="85"/>
  <c r="L132" i="85"/>
  <c r="M132" i="85" s="1"/>
  <c r="J43" i="85"/>
  <c r="M43" i="85" s="1"/>
  <c r="J49" i="85"/>
  <c r="E47" i="85"/>
  <c r="H56" i="85"/>
  <c r="M69" i="85"/>
  <c r="I68" i="85"/>
  <c r="L117" i="85"/>
  <c r="M117" i="85" s="1"/>
  <c r="L29" i="85"/>
  <c r="M29" i="85" s="1"/>
  <c r="H45" i="85"/>
  <c r="K49" i="85"/>
  <c r="K47" i="85" s="1"/>
  <c r="F47" i="85"/>
  <c r="M58" i="85"/>
  <c r="J63" i="85"/>
  <c r="H63" i="85"/>
  <c r="I67" i="85"/>
  <c r="M67" i="85" s="1"/>
  <c r="H67" i="85"/>
  <c r="J68" i="85"/>
  <c r="H83" i="85"/>
  <c r="H94" i="85"/>
  <c r="H95" i="85" s="1"/>
  <c r="H115" i="85"/>
  <c r="L130" i="85"/>
  <c r="M35" i="85"/>
  <c r="M46" i="85"/>
  <c r="H54" i="85"/>
  <c r="K79" i="85"/>
  <c r="K77" i="85" s="1"/>
  <c r="F77" i="85"/>
  <c r="F92" i="85" s="1"/>
  <c r="J52" i="85"/>
  <c r="M52" i="85" s="1"/>
  <c r="H99" i="85"/>
  <c r="H100" i="85" s="1"/>
  <c r="H34" i="85"/>
  <c r="H58" i="85"/>
  <c r="H87" i="85"/>
  <c r="J87" i="85"/>
  <c r="M87" i="85" s="1"/>
  <c r="H91" i="85"/>
  <c r="J91" i="85"/>
  <c r="M91" i="85" s="1"/>
  <c r="I99" i="85"/>
  <c r="H130" i="85"/>
  <c r="J36" i="85"/>
  <c r="M36" i="85" s="1"/>
  <c r="I49" i="85"/>
  <c r="M57" i="85"/>
  <c r="H69" i="85"/>
  <c r="M78" i="85"/>
  <c r="I77" i="85"/>
  <c r="E84" i="85"/>
  <c r="H84" i="85" s="1"/>
  <c r="E88" i="85"/>
  <c r="H88" i="85" s="1"/>
  <c r="K88" i="85"/>
  <c r="D95" i="85"/>
  <c r="I95" i="85"/>
  <c r="M95" i="85" s="1"/>
  <c r="M94" i="85"/>
  <c r="D59" i="85"/>
  <c r="E59" i="85"/>
  <c r="H60" i="85"/>
  <c r="H72" i="85"/>
  <c r="H81" i="85"/>
  <c r="H86" i="85"/>
  <c r="H90" i="85"/>
  <c r="F59" i="85"/>
  <c r="I26" i="10"/>
  <c r="M34" i="10"/>
  <c r="M36" i="10"/>
  <c r="M28" i="10"/>
  <c r="I32" i="10"/>
  <c r="M35" i="10"/>
  <c r="D18" i="82"/>
  <c r="D19" i="82" s="1"/>
  <c r="G81" i="89" l="1"/>
  <c r="F81" i="89" s="1"/>
  <c r="C16" i="91"/>
  <c r="D16" i="91" s="1"/>
  <c r="E16" i="91" s="1"/>
  <c r="G19" i="89"/>
  <c r="F19" i="89" s="1"/>
  <c r="F8" i="89"/>
  <c r="L22" i="86"/>
  <c r="I18" i="89" s="1"/>
  <c r="H18" i="89" s="1"/>
  <c r="G18" i="89"/>
  <c r="F18" i="89" s="1"/>
  <c r="L41" i="86"/>
  <c r="I37" i="89" s="1"/>
  <c r="H37" i="89" s="1"/>
  <c r="G37" i="89"/>
  <c r="F37" i="89" s="1"/>
  <c r="L45" i="86"/>
  <c r="I41" i="89" s="1"/>
  <c r="H41" i="89" s="1"/>
  <c r="G41" i="89"/>
  <c r="F41" i="89" s="1"/>
  <c r="L72" i="86"/>
  <c r="I68" i="89" s="1"/>
  <c r="H68" i="89" s="1"/>
  <c r="G68" i="89"/>
  <c r="F68" i="89" s="1"/>
  <c r="L53" i="86"/>
  <c r="I49" i="89" s="1"/>
  <c r="H49" i="89" s="1"/>
  <c r="G49" i="89"/>
  <c r="F49" i="89" s="1"/>
  <c r="L31" i="86"/>
  <c r="I27" i="89" s="1"/>
  <c r="H27" i="89" s="1"/>
  <c r="G27" i="89"/>
  <c r="F27" i="89" s="1"/>
  <c r="L64" i="86"/>
  <c r="I60" i="89" s="1"/>
  <c r="H60" i="89" s="1"/>
  <c r="G60" i="89"/>
  <c r="F60" i="89" s="1"/>
  <c r="L71" i="86"/>
  <c r="I67" i="89" s="1"/>
  <c r="H67" i="89" s="1"/>
  <c r="G67" i="89"/>
  <c r="F67" i="89" s="1"/>
  <c r="L28" i="86"/>
  <c r="I24" i="89" s="1"/>
  <c r="H24" i="89" s="1"/>
  <c r="G24" i="89"/>
  <c r="F24" i="89" s="1"/>
  <c r="L58" i="86"/>
  <c r="I54" i="89" s="1"/>
  <c r="H54" i="89" s="1"/>
  <c r="G54" i="89"/>
  <c r="F54" i="89" s="1"/>
  <c r="L63" i="86"/>
  <c r="I59" i="89" s="1"/>
  <c r="H59" i="89" s="1"/>
  <c r="G59" i="89"/>
  <c r="F59" i="89" s="1"/>
  <c r="L55" i="86"/>
  <c r="I51" i="89" s="1"/>
  <c r="H51" i="89" s="1"/>
  <c r="G51" i="89"/>
  <c r="F51" i="89" s="1"/>
  <c r="L59" i="86"/>
  <c r="I55" i="89" s="1"/>
  <c r="H55" i="89" s="1"/>
  <c r="G55" i="89"/>
  <c r="F55" i="89" s="1"/>
  <c r="L18" i="86"/>
  <c r="I14" i="89" s="1"/>
  <c r="H14" i="89" s="1"/>
  <c r="G14" i="89"/>
  <c r="F14" i="89" s="1"/>
  <c r="L70" i="86"/>
  <c r="I66" i="89" s="1"/>
  <c r="H66" i="89" s="1"/>
  <c r="G66" i="89"/>
  <c r="F66" i="89" s="1"/>
  <c r="L36" i="86"/>
  <c r="I32" i="89" s="1"/>
  <c r="H32" i="89" s="1"/>
  <c r="G32" i="89"/>
  <c r="F32" i="89" s="1"/>
  <c r="L44" i="86"/>
  <c r="I40" i="89" s="1"/>
  <c r="H40" i="89" s="1"/>
  <c r="G40" i="89"/>
  <c r="F40" i="89" s="1"/>
  <c r="L61" i="86"/>
  <c r="I57" i="89" s="1"/>
  <c r="H57" i="89" s="1"/>
  <c r="G57" i="89"/>
  <c r="F57" i="89" s="1"/>
  <c r="L16" i="86"/>
  <c r="I12" i="89" s="1"/>
  <c r="G12" i="89"/>
  <c r="F12" i="89" s="1"/>
  <c r="L67" i="86"/>
  <c r="I63" i="89" s="1"/>
  <c r="H63" i="89" s="1"/>
  <c r="G63" i="89"/>
  <c r="F63" i="89" s="1"/>
  <c r="L46" i="86"/>
  <c r="I42" i="89" s="1"/>
  <c r="H42" i="89" s="1"/>
  <c r="G42" i="89"/>
  <c r="F42" i="89" s="1"/>
  <c r="L62" i="86"/>
  <c r="I58" i="89" s="1"/>
  <c r="H58" i="89" s="1"/>
  <c r="G58" i="89"/>
  <c r="F58" i="89" s="1"/>
  <c r="L52" i="86"/>
  <c r="I48" i="89" s="1"/>
  <c r="H48" i="89" s="1"/>
  <c r="G48" i="89"/>
  <c r="F48" i="89" s="1"/>
  <c r="L40" i="86"/>
  <c r="I36" i="89" s="1"/>
  <c r="H36" i="89" s="1"/>
  <c r="G36" i="89"/>
  <c r="F36" i="89" s="1"/>
  <c r="L30" i="86"/>
  <c r="I26" i="89" s="1"/>
  <c r="H26" i="89" s="1"/>
  <c r="G26" i="89"/>
  <c r="F26" i="89" s="1"/>
  <c r="L54" i="86"/>
  <c r="I50" i="89" s="1"/>
  <c r="H50" i="89" s="1"/>
  <c r="G50" i="89"/>
  <c r="F50" i="89" s="1"/>
  <c r="L69" i="86"/>
  <c r="I65" i="89" s="1"/>
  <c r="H65" i="89" s="1"/>
  <c r="G65" i="89"/>
  <c r="F65" i="89" s="1"/>
  <c r="L34" i="86"/>
  <c r="I30" i="89" s="1"/>
  <c r="H30" i="89" s="1"/>
  <c r="G30" i="89"/>
  <c r="F30" i="89" s="1"/>
  <c r="L35" i="86"/>
  <c r="I31" i="89" s="1"/>
  <c r="H31" i="89" s="1"/>
  <c r="G31" i="89"/>
  <c r="F31" i="89" s="1"/>
  <c r="L37" i="86"/>
  <c r="I33" i="89" s="1"/>
  <c r="H33" i="89" s="1"/>
  <c r="G33" i="89"/>
  <c r="F33" i="89" s="1"/>
  <c r="L38" i="86"/>
  <c r="I34" i="89" s="1"/>
  <c r="H34" i="89" s="1"/>
  <c r="G34" i="89"/>
  <c r="F34" i="89" s="1"/>
  <c r="L48" i="86"/>
  <c r="I44" i="89" s="1"/>
  <c r="H44" i="89" s="1"/>
  <c r="G44" i="89"/>
  <c r="F44" i="89" s="1"/>
  <c r="L43" i="86"/>
  <c r="I39" i="89" s="1"/>
  <c r="H39" i="89" s="1"/>
  <c r="G39" i="89"/>
  <c r="F39" i="89" s="1"/>
  <c r="L66" i="86"/>
  <c r="I62" i="89" s="1"/>
  <c r="H62" i="89" s="1"/>
  <c r="G62" i="89"/>
  <c r="F62" i="89" s="1"/>
  <c r="L57" i="86"/>
  <c r="I53" i="89" s="1"/>
  <c r="H53" i="89" s="1"/>
  <c r="G53" i="89"/>
  <c r="F53" i="89" s="1"/>
  <c r="L47" i="86"/>
  <c r="I43" i="89" s="1"/>
  <c r="H43" i="89" s="1"/>
  <c r="G43" i="89"/>
  <c r="F43" i="89" s="1"/>
  <c r="L68" i="86"/>
  <c r="I64" i="89" s="1"/>
  <c r="H64" i="89" s="1"/>
  <c r="G64" i="89"/>
  <c r="F64" i="89" s="1"/>
  <c r="L51" i="86"/>
  <c r="I47" i="89" s="1"/>
  <c r="H47" i="89" s="1"/>
  <c r="G47" i="89"/>
  <c r="F47" i="89" s="1"/>
  <c r="L42" i="86"/>
  <c r="I38" i="89" s="1"/>
  <c r="H38" i="89" s="1"/>
  <c r="G38" i="89"/>
  <c r="F38" i="89" s="1"/>
  <c r="L26" i="86"/>
  <c r="I22" i="89" s="1"/>
  <c r="H22" i="89" s="1"/>
  <c r="G22" i="89"/>
  <c r="F22" i="89" s="1"/>
  <c r="L20" i="86"/>
  <c r="I16" i="89" s="1"/>
  <c r="H16" i="89" s="1"/>
  <c r="G16" i="89"/>
  <c r="F16" i="89" s="1"/>
  <c r="L60" i="86"/>
  <c r="I56" i="89" s="1"/>
  <c r="H56" i="89" s="1"/>
  <c r="G56" i="89"/>
  <c r="F56" i="89" s="1"/>
  <c r="J86" i="86"/>
  <c r="K86" i="86"/>
  <c r="C12" i="91" s="1"/>
  <c r="M109" i="85"/>
  <c r="L108" i="85"/>
  <c r="M42" i="85"/>
  <c r="M108" i="85"/>
  <c r="J77" i="85"/>
  <c r="H68" i="85"/>
  <c r="G121" i="85"/>
  <c r="G122" i="85" s="1"/>
  <c r="K84" i="85"/>
  <c r="K92" i="85" s="1"/>
  <c r="I26" i="85"/>
  <c r="M26" i="85" s="1"/>
  <c r="F73" i="85"/>
  <c r="F101" i="85" s="1"/>
  <c r="F105" i="85" s="1"/>
  <c r="F122" i="85" s="1"/>
  <c r="J88" i="85"/>
  <c r="M88" i="85" s="1"/>
  <c r="J47" i="85"/>
  <c r="J32" i="85"/>
  <c r="H77" i="85"/>
  <c r="H92" i="85" s="1"/>
  <c r="H47" i="85"/>
  <c r="H32" i="85"/>
  <c r="D73" i="85"/>
  <c r="H26" i="85"/>
  <c r="D30" i="85"/>
  <c r="M130" i="85"/>
  <c r="J84" i="85"/>
  <c r="M49" i="85"/>
  <c r="H59" i="85"/>
  <c r="M79" i="85"/>
  <c r="M25" i="85"/>
  <c r="L30" i="85"/>
  <c r="L101" i="85" s="1"/>
  <c r="L105" i="85" s="1"/>
  <c r="I92" i="85"/>
  <c r="M77" i="85"/>
  <c r="M68" i="85"/>
  <c r="M64" i="85"/>
  <c r="I59" i="85"/>
  <c r="J59" i="85"/>
  <c r="M63" i="85"/>
  <c r="I100" i="85"/>
  <c r="M100" i="85" s="1"/>
  <c r="M99" i="85"/>
  <c r="K73" i="85"/>
  <c r="I32" i="85"/>
  <c r="M33" i="85"/>
  <c r="M34" i="85"/>
  <c r="E73" i="85"/>
  <c r="E92" i="85"/>
  <c r="I47" i="85"/>
  <c r="M47" i="85" s="1"/>
  <c r="M48" i="85"/>
  <c r="M26" i="10"/>
  <c r="I30" i="10"/>
  <c r="G129" i="10"/>
  <c r="L129" i="10" s="1"/>
  <c r="C17" i="81"/>
  <c r="C11" i="81"/>
  <c r="C16" i="81" s="1"/>
  <c r="C18" i="81" s="1"/>
  <c r="C19" i="81" s="1"/>
  <c r="G82" i="89" l="1"/>
  <c r="G83" i="89" s="1"/>
  <c r="G84" i="89" s="1"/>
  <c r="H12" i="89"/>
  <c r="C14" i="91"/>
  <c r="D12" i="91"/>
  <c r="D14" i="91" s="1"/>
  <c r="J87" i="86"/>
  <c r="J88" i="86" s="1"/>
  <c r="F87" i="86"/>
  <c r="F88" i="86" s="1"/>
  <c r="F136" i="85"/>
  <c r="F138" i="85" s="1"/>
  <c r="F139" i="85" s="1"/>
  <c r="F140" i="85" s="1"/>
  <c r="F142" i="85" s="1"/>
  <c r="F143" i="85" s="1"/>
  <c r="G124" i="85"/>
  <c r="L121" i="85"/>
  <c r="M121" i="85" s="1"/>
  <c r="I30" i="85"/>
  <c r="M30" i="85" s="1"/>
  <c r="J73" i="85"/>
  <c r="K101" i="85"/>
  <c r="K105" i="85" s="1"/>
  <c r="K122" i="85" s="1"/>
  <c r="K136" i="85" s="1"/>
  <c r="K138" i="85" s="1"/>
  <c r="K139" i="85" s="1"/>
  <c r="K140" i="85" s="1"/>
  <c r="M84" i="85"/>
  <c r="J92" i="85"/>
  <c r="H73" i="85"/>
  <c r="E101" i="85"/>
  <c r="M92" i="85"/>
  <c r="M59" i="85"/>
  <c r="H30" i="85"/>
  <c r="D101" i="85"/>
  <c r="I73" i="85"/>
  <c r="M73" i="85" s="1"/>
  <c r="M32" i="85"/>
  <c r="M129" i="10"/>
  <c r="C13" i="81"/>
  <c r="C15" i="81" s="1"/>
  <c r="C21" i="81" s="1"/>
  <c r="L86" i="86" l="1"/>
  <c r="C15" i="91" s="1"/>
  <c r="I81" i="89"/>
  <c r="E12" i="91"/>
  <c r="E14" i="91" s="1"/>
  <c r="B14" i="92" s="1"/>
  <c r="K87" i="86"/>
  <c r="K88" i="86" s="1"/>
  <c r="G6" i="90" s="1"/>
  <c r="H87" i="86"/>
  <c r="H88" i="86" s="1"/>
  <c r="F144" i="85"/>
  <c r="H101" i="85"/>
  <c r="L122" i="85"/>
  <c r="J101" i="85"/>
  <c r="J105" i="85" s="1"/>
  <c r="J122" i="85" s="1"/>
  <c r="J136" i="85" s="1"/>
  <c r="D103" i="85"/>
  <c r="E103" i="85"/>
  <c r="K142" i="85"/>
  <c r="K143" i="85" s="1"/>
  <c r="K144" i="85" s="1"/>
  <c r="I101" i="85"/>
  <c r="G128" i="10"/>
  <c r="E537" i="80"/>
  <c r="E535" i="80"/>
  <c r="E536" i="80" s="1"/>
  <c r="D15" i="91" l="1"/>
  <c r="E15" i="91" s="1"/>
  <c r="H81" i="89"/>
  <c r="I82" i="89"/>
  <c r="L87" i="86"/>
  <c r="L88" i="86" s="1"/>
  <c r="E104" i="85"/>
  <c r="E105" i="85" s="1"/>
  <c r="E145" i="85"/>
  <c r="I105" i="85"/>
  <c r="M101" i="85"/>
  <c r="H103" i="85"/>
  <c r="H104" i="85" s="1"/>
  <c r="H105" i="85" s="1"/>
  <c r="D104" i="85"/>
  <c r="D105" i="85" s="1"/>
  <c r="D145" i="85"/>
  <c r="J138" i="85"/>
  <c r="J139" i="85" s="1"/>
  <c r="J140" i="85" s="1"/>
  <c r="G127" i="10"/>
  <c r="E538" i="79"/>
  <c r="E540" i="79" s="1"/>
  <c r="I83" i="89" l="1"/>
  <c r="I84" i="89" s="1"/>
  <c r="E107" i="85"/>
  <c r="E121" i="85" s="1"/>
  <c r="E122" i="85" s="1"/>
  <c r="E136" i="85" s="1"/>
  <c r="J142" i="85"/>
  <c r="J143" i="85" s="1"/>
  <c r="J144" i="85" s="1"/>
  <c r="H145" i="85"/>
  <c r="D107" i="85"/>
  <c r="I122" i="85"/>
  <c r="M105" i="85"/>
  <c r="E539" i="79"/>
  <c r="G126" i="10"/>
  <c r="L126" i="10" s="1"/>
  <c r="M126" i="10" s="1"/>
  <c r="G117" i="10"/>
  <c r="G30" i="78"/>
  <c r="G31" i="78" s="1"/>
  <c r="G24" i="78"/>
  <c r="G23" i="78"/>
  <c r="G17" i="78"/>
  <c r="G18" i="78" s="1"/>
  <c r="E138" i="85" l="1"/>
  <c r="E139" i="85" s="1"/>
  <c r="E140" i="85" s="1"/>
  <c r="M122" i="85"/>
  <c r="I136" i="85"/>
  <c r="H107" i="85"/>
  <c r="D121" i="85"/>
  <c r="G33" i="78"/>
  <c r="G34" i="78" s="1"/>
  <c r="G35" i="78" s="1"/>
  <c r="G36" i="78" s="1"/>
  <c r="G113" i="10"/>
  <c r="E8" i="77"/>
  <c r="E12" i="77" s="1"/>
  <c r="G112" i="10"/>
  <c r="L112" i="10" s="1"/>
  <c r="M112" i="10" s="1"/>
  <c r="F16" i="76"/>
  <c r="F17" i="76" s="1"/>
  <c r="J12" i="76"/>
  <c r="J11" i="76"/>
  <c r="J10" i="76"/>
  <c r="E142" i="85" l="1"/>
  <c r="E143" i="85" s="1"/>
  <c r="E144" i="85" s="1"/>
  <c r="H121" i="85"/>
  <c r="H122" i="85" s="1"/>
  <c r="G133" i="85" s="1"/>
  <c r="D122" i="85"/>
  <c r="I138" i="85"/>
  <c r="E14" i="77"/>
  <c r="E13" i="77"/>
  <c r="I139" i="85" l="1"/>
  <c r="I140" i="85" s="1"/>
  <c r="D136" i="85"/>
  <c r="G111" i="10"/>
  <c r="G110" i="10"/>
  <c r="G109" i="10"/>
  <c r="L109" i="10" s="1"/>
  <c r="D99" i="10"/>
  <c r="I99" i="10" s="1"/>
  <c r="F94" i="10"/>
  <c r="K94" i="10" s="1"/>
  <c r="K95" i="10" s="1"/>
  <c r="E94" i="10"/>
  <c r="J94" i="10" s="1"/>
  <c r="J95" i="10" s="1"/>
  <c r="D94" i="10"/>
  <c r="I94" i="10" s="1"/>
  <c r="F91" i="10"/>
  <c r="K91" i="10" s="1"/>
  <c r="E91" i="10"/>
  <c r="J91" i="10" s="1"/>
  <c r="F90" i="10"/>
  <c r="K90" i="10" s="1"/>
  <c r="E90" i="10"/>
  <c r="J90" i="10" s="1"/>
  <c r="M90" i="10" s="1"/>
  <c r="F89" i="10"/>
  <c r="K89" i="10" s="1"/>
  <c r="E89" i="10"/>
  <c r="J89" i="10" s="1"/>
  <c r="F87" i="10"/>
  <c r="K87" i="10" s="1"/>
  <c r="E87" i="10"/>
  <c r="J87" i="10" s="1"/>
  <c r="F86" i="10"/>
  <c r="K86" i="10" s="1"/>
  <c r="E86" i="10"/>
  <c r="F85" i="10"/>
  <c r="K85" i="10" s="1"/>
  <c r="E85" i="10"/>
  <c r="F83" i="10"/>
  <c r="K83" i="10" s="1"/>
  <c r="E83" i="10"/>
  <c r="J83" i="10" s="1"/>
  <c r="D83" i="10"/>
  <c r="I83" i="10" s="1"/>
  <c r="F82" i="10"/>
  <c r="K82" i="10" s="1"/>
  <c r="E82" i="10"/>
  <c r="J82" i="10" s="1"/>
  <c r="M82" i="10" s="1"/>
  <c r="F81" i="10"/>
  <c r="K81" i="10" s="1"/>
  <c r="E81" i="10"/>
  <c r="J81" i="10" s="1"/>
  <c r="M81" i="10" s="1"/>
  <c r="F80" i="10"/>
  <c r="K80" i="10" s="1"/>
  <c r="E80" i="10"/>
  <c r="J80" i="10" s="1"/>
  <c r="F79" i="10"/>
  <c r="K79" i="10" s="1"/>
  <c r="E79" i="10"/>
  <c r="J79" i="10" s="1"/>
  <c r="D79" i="10"/>
  <c r="D78" i="10"/>
  <c r="D72" i="10"/>
  <c r="I72" i="10" s="1"/>
  <c r="M72" i="10" s="1"/>
  <c r="F71" i="10"/>
  <c r="K71" i="10" s="1"/>
  <c r="E71" i="10"/>
  <c r="J71" i="10" s="1"/>
  <c r="D71" i="10"/>
  <c r="I71" i="10" s="1"/>
  <c r="F70" i="10"/>
  <c r="K70" i="10" s="1"/>
  <c r="K68" i="10" s="1"/>
  <c r="E70" i="10"/>
  <c r="J70" i="10" s="1"/>
  <c r="E69" i="10"/>
  <c r="J69" i="10" s="1"/>
  <c r="J68" i="10" s="1"/>
  <c r="D69" i="10"/>
  <c r="I69" i="10" s="1"/>
  <c r="E67" i="10"/>
  <c r="J67" i="10" s="1"/>
  <c r="D67" i="10"/>
  <c r="I67" i="10" s="1"/>
  <c r="F66" i="10"/>
  <c r="K66" i="10" s="1"/>
  <c r="E66" i="10"/>
  <c r="J66" i="10" s="1"/>
  <c r="F65" i="10"/>
  <c r="K65" i="10" s="1"/>
  <c r="E65" i="10"/>
  <c r="J65" i="10" s="1"/>
  <c r="F64" i="10"/>
  <c r="K64" i="10" s="1"/>
  <c r="D64" i="10"/>
  <c r="I64" i="10" s="1"/>
  <c r="M64" i="10" s="1"/>
  <c r="F63" i="10"/>
  <c r="K63" i="10" s="1"/>
  <c r="E63" i="10"/>
  <c r="J63" i="10" s="1"/>
  <c r="M63" i="10" s="1"/>
  <c r="F62" i="10"/>
  <c r="K62" i="10" s="1"/>
  <c r="E62" i="10"/>
  <c r="D61" i="10"/>
  <c r="D60" i="10"/>
  <c r="I60" i="10" s="1"/>
  <c r="F58" i="10"/>
  <c r="K58" i="10" s="1"/>
  <c r="E58" i="10"/>
  <c r="J58" i="10" s="1"/>
  <c r="M58" i="10" s="1"/>
  <c r="F57" i="10"/>
  <c r="K57" i="10" s="1"/>
  <c r="E57" i="10"/>
  <c r="J57" i="10" s="1"/>
  <c r="M57" i="10" s="1"/>
  <c r="F56" i="10"/>
  <c r="K56" i="10" s="1"/>
  <c r="E56" i="10"/>
  <c r="J56" i="10" s="1"/>
  <c r="F55" i="10"/>
  <c r="K55" i="10" s="1"/>
  <c r="E55" i="10"/>
  <c r="J55" i="10" s="1"/>
  <c r="F54" i="10"/>
  <c r="K54" i="10" s="1"/>
  <c r="E54" i="10"/>
  <c r="J54" i="10" s="1"/>
  <c r="M54" i="10" s="1"/>
  <c r="D53" i="10"/>
  <c r="F52" i="10"/>
  <c r="K52" i="10" s="1"/>
  <c r="E52" i="10"/>
  <c r="J52" i="10" s="1"/>
  <c r="F51" i="10"/>
  <c r="K51" i="10" s="1"/>
  <c r="E51" i="10"/>
  <c r="J51" i="10" s="1"/>
  <c r="M51" i="10" s="1"/>
  <c r="F50" i="10"/>
  <c r="K50" i="10" s="1"/>
  <c r="E50" i="10"/>
  <c r="J50" i="10" s="1"/>
  <c r="F49" i="10"/>
  <c r="K49" i="10" s="1"/>
  <c r="K47" i="10" s="1"/>
  <c r="E49" i="10"/>
  <c r="J49" i="10" s="1"/>
  <c r="D49" i="10"/>
  <c r="I49" i="10" s="1"/>
  <c r="D48" i="10"/>
  <c r="F46" i="10"/>
  <c r="K46" i="10" s="1"/>
  <c r="E46" i="10"/>
  <c r="J46" i="10" s="1"/>
  <c r="M46" i="10" s="1"/>
  <c r="F45" i="10"/>
  <c r="K45" i="10" s="1"/>
  <c r="E45" i="10"/>
  <c r="J45" i="10" s="1"/>
  <c r="M45" i="10" s="1"/>
  <c r="F44" i="10"/>
  <c r="K44" i="10" s="1"/>
  <c r="E44" i="10"/>
  <c r="J44" i="10" s="1"/>
  <c r="F43" i="10"/>
  <c r="K43" i="10" s="1"/>
  <c r="E43" i="10"/>
  <c r="J43" i="10" s="1"/>
  <c r="M43" i="10" s="1"/>
  <c r="F42" i="10"/>
  <c r="K42" i="10" s="1"/>
  <c r="E42" i="10"/>
  <c r="J42" i="10" s="1"/>
  <c r="M42" i="10" s="1"/>
  <c r="F41" i="10"/>
  <c r="K41" i="10" s="1"/>
  <c r="E41" i="10"/>
  <c r="J41" i="10" s="1"/>
  <c r="M41" i="10" s="1"/>
  <c r="F40" i="10"/>
  <c r="K40" i="10" s="1"/>
  <c r="E40" i="10"/>
  <c r="J40" i="10" s="1"/>
  <c r="F39" i="10"/>
  <c r="K39" i="10" s="1"/>
  <c r="E39" i="10"/>
  <c r="J39" i="10" s="1"/>
  <c r="M39" i="10" s="1"/>
  <c r="D38" i="10"/>
  <c r="H38" i="10" s="1"/>
  <c r="F37" i="10"/>
  <c r="K37" i="10" s="1"/>
  <c r="E37" i="10"/>
  <c r="J37" i="10" s="1"/>
  <c r="N150" i="20"/>
  <c r="N144" i="20"/>
  <c r="N146" i="20"/>
  <c r="N145" i="20"/>
  <c r="N137" i="20"/>
  <c r="F36" i="10"/>
  <c r="E36" i="10"/>
  <c r="F35" i="10"/>
  <c r="E35" i="10"/>
  <c r="F34" i="10"/>
  <c r="E34" i="10"/>
  <c r="D34" i="10"/>
  <c r="D33" i="10"/>
  <c r="H33" i="10" s="1"/>
  <c r="G29" i="10"/>
  <c r="F17" i="14"/>
  <c r="J12" i="14"/>
  <c r="J11" i="14"/>
  <c r="J10" i="14"/>
  <c r="L124" i="85" l="1"/>
  <c r="H124" i="85"/>
  <c r="H125" i="85" s="1"/>
  <c r="G125" i="85"/>
  <c r="D138" i="85"/>
  <c r="I142" i="85"/>
  <c r="L133" i="85"/>
  <c r="H133" i="85"/>
  <c r="G135" i="85"/>
  <c r="H135" i="85" s="1"/>
  <c r="I68" i="10"/>
  <c r="M69" i="10"/>
  <c r="J47" i="10"/>
  <c r="M50" i="10"/>
  <c r="H79" i="10"/>
  <c r="I79" i="10"/>
  <c r="M79" i="10" s="1"/>
  <c r="I95" i="10"/>
  <c r="M95" i="10" s="1"/>
  <c r="M94" i="10"/>
  <c r="M37" i="10"/>
  <c r="J32" i="10"/>
  <c r="M55" i="10"/>
  <c r="M60" i="10"/>
  <c r="M65" i="10"/>
  <c r="M70" i="10"/>
  <c r="J77" i="10"/>
  <c r="M83" i="10"/>
  <c r="M87" i="10"/>
  <c r="K32" i="10"/>
  <c r="H61" i="10"/>
  <c r="I61" i="10"/>
  <c r="M61" i="10" s="1"/>
  <c r="M68" i="10"/>
  <c r="K77" i="10"/>
  <c r="M89" i="10"/>
  <c r="J88" i="10"/>
  <c r="M56" i="10"/>
  <c r="H62" i="10"/>
  <c r="J62" i="10"/>
  <c r="M66" i="10"/>
  <c r="M71" i="10"/>
  <c r="M80" i="10"/>
  <c r="K88" i="10"/>
  <c r="M99" i="10"/>
  <c r="I100" i="10"/>
  <c r="M100" i="10" s="1"/>
  <c r="H78" i="10"/>
  <c r="I78" i="10"/>
  <c r="H48" i="10"/>
  <c r="I48" i="10"/>
  <c r="K59" i="10"/>
  <c r="K73" i="10" s="1"/>
  <c r="H85" i="10"/>
  <c r="J85" i="10"/>
  <c r="M49" i="10"/>
  <c r="M52" i="10"/>
  <c r="M67" i="10"/>
  <c r="K84" i="10"/>
  <c r="M40" i="10"/>
  <c r="M44" i="10"/>
  <c r="H53" i="10"/>
  <c r="I53" i="10"/>
  <c r="M53" i="10" s="1"/>
  <c r="H86" i="10"/>
  <c r="J86" i="10"/>
  <c r="M86" i="10" s="1"/>
  <c r="M91" i="10"/>
  <c r="H109" i="10"/>
  <c r="M109" i="10"/>
  <c r="H110" i="10"/>
  <c r="L110" i="10"/>
  <c r="M110" i="10" s="1"/>
  <c r="H111" i="10"/>
  <c r="L111" i="10"/>
  <c r="M111" i="10" s="1"/>
  <c r="G108" i="10"/>
  <c r="H63" i="10"/>
  <c r="H91" i="10"/>
  <c r="H90" i="10"/>
  <c r="F88" i="10"/>
  <c r="E88" i="10"/>
  <c r="H89" i="10"/>
  <c r="H81" i="10"/>
  <c r="H50" i="10"/>
  <c r="H87" i="10"/>
  <c r="F84" i="10"/>
  <c r="E84" i="10"/>
  <c r="H69" i="10"/>
  <c r="H82" i="10"/>
  <c r="F77" i="10"/>
  <c r="H80" i="10"/>
  <c r="E77" i="10"/>
  <c r="D77" i="10"/>
  <c r="H65" i="10"/>
  <c r="H55" i="10"/>
  <c r="H43" i="10"/>
  <c r="H52" i="10"/>
  <c r="F68" i="10"/>
  <c r="E68" i="10"/>
  <c r="H71" i="10"/>
  <c r="H70" i="10"/>
  <c r="D68" i="10"/>
  <c r="H64" i="10"/>
  <c r="H46" i="10"/>
  <c r="F59" i="10"/>
  <c r="H67" i="10"/>
  <c r="H66" i="10"/>
  <c r="E59" i="10"/>
  <c r="D59" i="10"/>
  <c r="H60" i="10"/>
  <c r="H51" i="10"/>
  <c r="H56" i="10"/>
  <c r="H58" i="10"/>
  <c r="F47" i="10"/>
  <c r="H57" i="10"/>
  <c r="H54" i="10"/>
  <c r="E47" i="10"/>
  <c r="H49" i="10"/>
  <c r="D47" i="10"/>
  <c r="E32" i="10"/>
  <c r="H45" i="10"/>
  <c r="F32" i="10"/>
  <c r="D32" i="10"/>
  <c r="H44" i="10"/>
  <c r="H40" i="10"/>
  <c r="H36" i="10"/>
  <c r="H42" i="10"/>
  <c r="H41" i="10"/>
  <c r="H39" i="10"/>
  <c r="H37" i="10"/>
  <c r="H35" i="10"/>
  <c r="H34" i="10"/>
  <c r="I143" i="85" l="1"/>
  <c r="I144" i="85" s="1"/>
  <c r="D139" i="85"/>
  <c r="D140" i="85" s="1"/>
  <c r="G136" i="85"/>
  <c r="H136" i="85"/>
  <c r="M133" i="85"/>
  <c r="L135" i="85"/>
  <c r="M135" i="85" s="1"/>
  <c r="M124" i="85"/>
  <c r="L125" i="85"/>
  <c r="M48" i="10"/>
  <c r="I47" i="10"/>
  <c r="I59" i="10"/>
  <c r="M59" i="10" s="1"/>
  <c r="M78" i="10"/>
  <c r="I77" i="10"/>
  <c r="M32" i="10"/>
  <c r="J92" i="10"/>
  <c r="K92" i="10"/>
  <c r="K101" i="10" s="1"/>
  <c r="K105" i="10" s="1"/>
  <c r="K119" i="10" s="1"/>
  <c r="K133" i="10" s="1"/>
  <c r="M62" i="10"/>
  <c r="J59" i="10"/>
  <c r="J73" i="10" s="1"/>
  <c r="J84" i="10"/>
  <c r="M84" i="10" s="1"/>
  <c r="M85" i="10"/>
  <c r="M88" i="10"/>
  <c r="L108" i="10"/>
  <c r="G25" i="10"/>
  <c r="L25" i="10" s="1"/>
  <c r="N11" i="13"/>
  <c r="M13" i="13" s="1"/>
  <c r="L11" i="13"/>
  <c r="N10" i="13"/>
  <c r="L10" i="13"/>
  <c r="L8" i="13"/>
  <c r="M8" i="13" s="1"/>
  <c r="L7" i="13"/>
  <c r="M7" i="13" s="1"/>
  <c r="M12" i="13" s="1"/>
  <c r="D142" i="85" l="1"/>
  <c r="M125" i="85"/>
  <c r="M136" i="85" s="1"/>
  <c r="L136" i="85"/>
  <c r="G138" i="85"/>
  <c r="L30" i="10"/>
  <c r="M25" i="10"/>
  <c r="I92" i="10"/>
  <c r="M92" i="10" s="1"/>
  <c r="M77" i="10"/>
  <c r="K135" i="10"/>
  <c r="K136" i="10" s="1"/>
  <c r="K137" i="10" s="1"/>
  <c r="K139" i="10" s="1"/>
  <c r="K140" i="10" s="1"/>
  <c r="K141" i="10" s="1"/>
  <c r="J101" i="10"/>
  <c r="J105" i="10" s="1"/>
  <c r="J119" i="10" s="1"/>
  <c r="J133" i="10" s="1"/>
  <c r="I73" i="10"/>
  <c r="M47" i="10"/>
  <c r="M108" i="10"/>
  <c r="L118" i="10"/>
  <c r="G18" i="13"/>
  <c r="M18" i="13" s="1"/>
  <c r="G14" i="13"/>
  <c r="M14" i="13" s="1"/>
  <c r="M19" i="13" s="1"/>
  <c r="M20" i="13" s="1"/>
  <c r="M21" i="13" s="1"/>
  <c r="G16" i="13"/>
  <c r="M16" i="13" s="1"/>
  <c r="G15" i="13"/>
  <c r="M15" i="13" s="1"/>
  <c r="G17" i="13"/>
  <c r="M17" i="13" s="1"/>
  <c r="L138" i="85" l="1"/>
  <c r="G139" i="85"/>
  <c r="G140" i="85" s="1"/>
  <c r="H138" i="85"/>
  <c r="H139" i="85" s="1"/>
  <c r="D143" i="85"/>
  <c r="D144" i="85" s="1"/>
  <c r="L101" i="10"/>
  <c r="L105" i="10" s="1"/>
  <c r="L119" i="10" s="1"/>
  <c r="M30" i="10"/>
  <c r="M73" i="10"/>
  <c r="I101" i="10"/>
  <c r="M118" i="10"/>
  <c r="D27" i="10"/>
  <c r="H27" i="10" s="1"/>
  <c r="D28" i="10"/>
  <c r="H28" i="10" s="1"/>
  <c r="F132" i="10"/>
  <c r="E132" i="10"/>
  <c r="D132" i="10"/>
  <c r="H131" i="10"/>
  <c r="H129" i="10"/>
  <c r="H128" i="10"/>
  <c r="H127" i="10"/>
  <c r="H126" i="10"/>
  <c r="F118" i="10"/>
  <c r="H117" i="10"/>
  <c r="H116" i="10"/>
  <c r="H115" i="10"/>
  <c r="H114" i="10"/>
  <c r="H113" i="10"/>
  <c r="H112" i="10"/>
  <c r="D100" i="10"/>
  <c r="H99" i="10"/>
  <c r="H100" i="10" s="1"/>
  <c r="F95" i="10"/>
  <c r="D95" i="10"/>
  <c r="F92" i="10"/>
  <c r="E92" i="10"/>
  <c r="D92" i="10"/>
  <c r="H88" i="10"/>
  <c r="H84" i="10"/>
  <c r="H83" i="10"/>
  <c r="H77" i="10"/>
  <c r="H72" i="10"/>
  <c r="F73" i="10"/>
  <c r="D73" i="10"/>
  <c r="H47" i="10"/>
  <c r="H32" i="10"/>
  <c r="G30" i="10"/>
  <c r="G101" i="10" s="1"/>
  <c r="G105" i="10" s="1"/>
  <c r="H29" i="10"/>
  <c r="H25" i="10"/>
  <c r="G142" i="85" l="1"/>
  <c r="H140" i="85"/>
  <c r="L139" i="85"/>
  <c r="L140" i="85" s="1"/>
  <c r="M138" i="85"/>
  <c r="M139" i="85" s="1"/>
  <c r="I105" i="10"/>
  <c r="M101" i="10"/>
  <c r="E73" i="10"/>
  <c r="H94" i="10"/>
  <c r="H95" i="10" s="1"/>
  <c r="H92" i="10"/>
  <c r="F101" i="10"/>
  <c r="F105" i="10" s="1"/>
  <c r="F119" i="10" s="1"/>
  <c r="F133" i="10" s="1"/>
  <c r="E95" i="10"/>
  <c r="H68" i="10"/>
  <c r="G118" i="10"/>
  <c r="G119" i="10" s="1"/>
  <c r="D26" i="10"/>
  <c r="D30" i="10" s="1"/>
  <c r="D101" i="10" s="1"/>
  <c r="D103" i="10" s="1"/>
  <c r="H108" i="10"/>
  <c r="H59" i="10"/>
  <c r="L142" i="85" l="1"/>
  <c r="M140" i="85"/>
  <c r="G143" i="85"/>
  <c r="G144" i="85" s="1"/>
  <c r="H142" i="85"/>
  <c r="H143" i="85" s="1"/>
  <c r="H144" i="85" s="1"/>
  <c r="H146" i="85" s="1"/>
  <c r="I119" i="10"/>
  <c r="M105" i="10"/>
  <c r="D142" i="10"/>
  <c r="E101" i="10"/>
  <c r="E103" i="10" s="1"/>
  <c r="H73" i="10"/>
  <c r="H30" i="10"/>
  <c r="F135" i="10"/>
  <c r="F136" i="10" s="1"/>
  <c r="F137" i="10" s="1"/>
  <c r="H26" i="10"/>
  <c r="D104" i="10"/>
  <c r="D105" i="10" s="1"/>
  <c r="L143" i="85" l="1"/>
  <c r="L144" i="85" s="1"/>
  <c r="M142" i="85"/>
  <c r="M143" i="85" s="1"/>
  <c r="M144" i="85" s="1"/>
  <c r="I133" i="10"/>
  <c r="I135" i="10" s="1"/>
  <c r="I136" i="10" s="1"/>
  <c r="I137" i="10" s="1"/>
  <c r="I139" i="10" s="1"/>
  <c r="I140" i="10" s="1"/>
  <c r="I141" i="10" s="1"/>
  <c r="M119" i="10"/>
  <c r="E104" i="10"/>
  <c r="E105" i="10" s="1"/>
  <c r="E107" i="10" s="1"/>
  <c r="E118" i="10" s="1"/>
  <c r="E119" i="10" s="1"/>
  <c r="E133" i="10" s="1"/>
  <c r="E135" i="10" s="1"/>
  <c r="E136" i="10" s="1"/>
  <c r="E137" i="10" s="1"/>
  <c r="E142" i="10"/>
  <c r="J135" i="10"/>
  <c r="J136" i="10" s="1"/>
  <c r="J137" i="10" s="1"/>
  <c r="J139" i="10" s="1"/>
  <c r="J140" i="10" s="1"/>
  <c r="J141" i="10" s="1"/>
  <c r="H142" i="10"/>
  <c r="H101" i="10"/>
  <c r="H103" i="10"/>
  <c r="H104" i="10" s="1"/>
  <c r="F139" i="10"/>
  <c r="F140" i="10" s="1"/>
  <c r="F141" i="10" s="1"/>
  <c r="D107" i="10"/>
  <c r="H107" i="10" l="1"/>
  <c r="H105" i="10"/>
  <c r="E139" i="10"/>
  <c r="E140" i="10" s="1"/>
  <c r="E141" i="10" s="1"/>
  <c r="D118" i="10"/>
  <c r="H118" i="10" s="1"/>
  <c r="H119" i="10" l="1"/>
  <c r="G130" i="10" s="1"/>
  <c r="L130" i="10" s="1"/>
  <c r="D119" i="10"/>
  <c r="M130" i="10" l="1"/>
  <c r="L132" i="10"/>
  <c r="D133" i="10"/>
  <c r="G121" i="10"/>
  <c r="L121" i="10" s="1"/>
  <c r="L122" i="10" l="1"/>
  <c r="M122" i="10" s="1"/>
  <c r="M121" i="10"/>
  <c r="M132" i="10"/>
  <c r="G122" i="10"/>
  <c r="H121" i="10"/>
  <c r="H122" i="10" s="1"/>
  <c r="D135" i="10"/>
  <c r="H130" i="10"/>
  <c r="G132" i="10"/>
  <c r="H132" i="10" s="1"/>
  <c r="L133" i="10" l="1"/>
  <c r="L135" i="10" s="1"/>
  <c r="M135" i="10" s="1"/>
  <c r="M136" i="10" s="1"/>
  <c r="M133" i="10"/>
  <c r="D136" i="10"/>
  <c r="D137" i="10" s="1"/>
  <c r="H133" i="10"/>
  <c r="G133" i="10"/>
  <c r="L136" i="10" l="1"/>
  <c r="L137" i="10" s="1"/>
  <c r="L139" i="10" s="1"/>
  <c r="G135" i="10"/>
  <c r="D139" i="10"/>
  <c r="M137" i="10" l="1"/>
  <c r="L140" i="10"/>
  <c r="L141" i="10" s="1"/>
  <c r="M139" i="10"/>
  <c r="M140" i="10" s="1"/>
  <c r="D140" i="10"/>
  <c r="D141" i="10" s="1"/>
  <c r="G136" i="10"/>
  <c r="G137" i="10" s="1"/>
  <c r="H135" i="10"/>
  <c r="H136" i="10" s="1"/>
  <c r="M141" i="10" l="1"/>
  <c r="G139" i="10"/>
  <c r="H137" i="10"/>
  <c r="G140" i="10" l="1"/>
  <c r="G141" i="10" s="1"/>
  <c r="H139" i="10"/>
  <c r="H140" i="10" s="1"/>
  <c r="H141" i="10" s="1"/>
  <c r="H143" i="10" s="1"/>
  <c r="H76" i="8" l="1"/>
  <c r="H77" i="8"/>
  <c r="H75" i="8"/>
  <c r="G74" i="8"/>
  <c r="H74" i="8" s="1"/>
  <c r="H65" i="8"/>
  <c r="H63" i="8"/>
  <c r="H62" i="8"/>
  <c r="H60" i="8"/>
  <c r="H51" i="8"/>
  <c r="H50" i="8"/>
  <c r="D51" i="8"/>
  <c r="F46" i="8"/>
  <c r="H40" i="8"/>
  <c r="H41" i="8"/>
  <c r="H42" i="8"/>
  <c r="H39" i="8"/>
  <c r="G28" i="8"/>
  <c r="D28" i="8"/>
  <c r="H31" i="8"/>
  <c r="H34" i="8"/>
  <c r="H30" i="8"/>
  <c r="H26" i="8"/>
  <c r="H27" i="8"/>
  <c r="H25" i="8"/>
  <c r="H28" i="8" l="1"/>
  <c r="F66" i="8"/>
  <c r="F80" i="8" l="1"/>
  <c r="E80" i="8"/>
  <c r="D80" i="8"/>
  <c r="G64" i="8"/>
  <c r="H64" i="8" s="1"/>
  <c r="G59" i="8" l="1"/>
  <c r="H59" i="8" s="1"/>
  <c r="E45" i="8"/>
  <c r="E46" i="8" s="1"/>
  <c r="D45" i="8"/>
  <c r="G79" i="8"/>
  <c r="H79" i="8" s="1"/>
  <c r="H45" i="8" l="1"/>
  <c r="D46" i="8"/>
  <c r="G61" i="8"/>
  <c r="H61" i="8" s="1"/>
  <c r="H46" i="8" l="1"/>
  <c r="G66" i="8"/>
  <c r="G52" i="8"/>
  <c r="G56" i="8" s="1"/>
  <c r="G67" i="8" l="1"/>
  <c r="F43" i="8"/>
  <c r="E43" i="8"/>
  <c r="D43" i="8"/>
  <c r="E33" i="8" l="1"/>
  <c r="D33" i="8"/>
  <c r="H33" i="8" s="1"/>
  <c r="F32" i="8"/>
  <c r="E32" i="8"/>
  <c r="D32" i="8"/>
  <c r="E35" i="8" l="1"/>
  <c r="E52" i="8" s="1"/>
  <c r="E54" i="8" s="1"/>
  <c r="E55" i="8" s="1"/>
  <c r="E56" i="8" s="1"/>
  <c r="F35" i="8"/>
  <c r="F52" i="8" s="1"/>
  <c r="F56" i="8" s="1"/>
  <c r="F67" i="8" s="1"/>
  <c r="F81" i="8" s="1"/>
  <c r="F83" i="8" s="1"/>
  <c r="F84" i="8" s="1"/>
  <c r="F85" i="8" s="1"/>
  <c r="F87" i="8" s="1"/>
  <c r="F88" i="8" s="1"/>
  <c r="F89" i="8" s="1"/>
  <c r="D35" i="8"/>
  <c r="D52" i="8" s="1"/>
  <c r="D54" i="8" s="1"/>
  <c r="D55" i="8" s="1"/>
  <c r="D56" i="8" s="1"/>
  <c r="H32" i="8"/>
  <c r="H43" i="8"/>
  <c r="H35" i="8" l="1"/>
  <c r="H52" i="8" s="1"/>
  <c r="H54" i="8"/>
  <c r="E58" i="8"/>
  <c r="E66" i="8" s="1"/>
  <c r="E67" i="8" s="1"/>
  <c r="E81" i="8" s="1"/>
  <c r="E83" i="8" s="1"/>
  <c r="E84" i="8" s="1"/>
  <c r="E85" i="8" s="1"/>
  <c r="D58" i="8"/>
  <c r="H58" i="8" l="1"/>
  <c r="H55" i="8"/>
  <c r="E87" i="8"/>
  <c r="E88" i="8" s="1"/>
  <c r="E89" i="8" s="1"/>
  <c r="D66" i="8"/>
  <c r="H56" i="8" l="1"/>
  <c r="H66" i="8"/>
  <c r="D67" i="8"/>
  <c r="G69" i="8" s="1"/>
  <c r="H67" i="8" l="1"/>
  <c r="D81" i="8"/>
  <c r="G78" i="8" l="1"/>
  <c r="H69" i="8"/>
  <c r="G70" i="8"/>
  <c r="D83" i="8"/>
  <c r="G80" i="8" l="1"/>
  <c r="H80" i="8" s="1"/>
  <c r="H78" i="8"/>
  <c r="G81" i="8"/>
  <c r="G83" i="8" s="1"/>
  <c r="G84" i="8" s="1"/>
  <c r="G85" i="8" s="1"/>
  <c r="G87" i="8" s="1"/>
  <c r="G88" i="8" s="1"/>
  <c r="G89" i="8" s="1"/>
  <c r="H70" i="8"/>
  <c r="D84" i="8"/>
  <c r="D85" i="8" s="1"/>
  <c r="D87" i="8" s="1"/>
  <c r="H87" i="8" s="1"/>
  <c r="H83" i="8" l="1"/>
  <c r="H81" i="8"/>
  <c r="D88" i="8"/>
  <c r="D89" i="8" s="1"/>
  <c r="H85" i="8"/>
  <c r="H84" i="8" l="1"/>
  <c r="H88" i="8"/>
  <c r="H89" i="8" l="1"/>
</calcChain>
</file>

<file path=xl/comments1.xml><?xml version="1.0" encoding="utf-8"?>
<comments xmlns="http://schemas.openxmlformats.org/spreadsheetml/2006/main">
  <authors>
    <author>Алексей</author>
    <author>Сергей</author>
    <author>nsavkin</author>
    <author>TPokrovskaya</author>
    <author>Alex</author>
  </authors>
  <commentList>
    <comment ref="C3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Титул::&lt;подпись 230 значение&gt;</t>
        </r>
      </text>
    </comment>
    <comment ref="B7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ИтогоБИМ::&lt;Всего по расчету(руб./тыс.руб.)&gt;</t>
        </r>
      </text>
    </comment>
    <comment ref="C8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Титул::&lt;подпись 101 значение&gt;</t>
        </r>
      </text>
    </comment>
    <comment ref="D12" authorId="1" shapeId="0">
      <text>
        <r>
          <rPr>
            <sz val="8"/>
            <color indexed="81"/>
            <rFont val="Tahoma"/>
            <family val="2"/>
            <charset val="204"/>
          </rPr>
          <t xml:space="preserve"> Титул::&lt;Индекс/ЛН расчета&gt;</t>
        </r>
      </text>
    </comment>
    <comment ref="C13" authorId="2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Титул::&lt;Наименование стройки&gt;
</t>
        </r>
      </text>
    </comment>
    <comment ref="B16" authorId="3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102 значение&gt;</t>
        </r>
      </text>
    </comment>
    <comment ref="D19" authorId="3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A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СводРасч::&lt;Номер п.п.&gt;</t>
        </r>
      </text>
    </comment>
    <comment ref="B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СводРасч::&lt;Номер сметного расчета&gt;</t>
        </r>
      </text>
    </comment>
    <comment ref="C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СводРасч::&lt;Наименование работ и затрат (глав, объектов)&gt;</t>
        </r>
      </text>
    </comment>
    <comment ref="D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СводРасч::&lt;Строительные работы&gt;
&lt;Формула - Строительные работы&gt;</t>
        </r>
      </text>
    </comment>
    <comment ref="E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СводРасч::&lt;Монтажные работы&gt;
&lt;Формула - Монтажные работы&gt;</t>
        </r>
      </text>
    </comment>
    <comment ref="F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СводРасч::&lt;Оборудование, мебель, инвентарь&gt;
&lt;Формула - Оборудование&gt;</t>
        </r>
      </text>
    </comment>
    <comment ref="G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СводРасч::&lt;Прочее&gt;
&lt;Формула - Прочее&gt;</t>
        </r>
      </text>
    </comment>
    <comment ref="H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СводРасч::&lt;Всего&gt;</t>
        </r>
      </text>
    </comment>
    <comment ref="F148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350 значение&gt;</t>
        </r>
      </text>
    </comment>
    <comment ref="F150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360 значение&gt;</t>
        </r>
      </text>
    </comment>
    <comment ref="C152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390 текст&gt;</t>
        </r>
      </text>
    </comment>
    <comment ref="F152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390 значение&gt;</t>
        </r>
      </text>
    </comment>
    <comment ref="C154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230 атрибут 950 текст&gt;</t>
        </r>
      </text>
    </comment>
    <comment ref="F154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230 атрибут 950 значение&gt;</t>
        </r>
      </text>
    </comment>
  </commentList>
</comments>
</file>

<file path=xl/comments10.xml><?xml version="1.0" encoding="utf-8"?>
<comments xmlns="http://schemas.openxmlformats.org/spreadsheetml/2006/main">
  <authors>
    <author>Сергей</author>
    <author>Alex</author>
    <author>nsavkin</author>
    <author>TPokrovskaya</author>
    <author>Алексей</author>
    <author>Александр Енбаев</author>
  </authors>
  <commentList>
    <comment ref="B3" authorId="0" shapeId="0">
      <text>
        <r>
          <rPr>
            <sz val="8"/>
            <color indexed="81"/>
            <rFont val="Tahoma"/>
            <family val="2"/>
            <charset val="204"/>
          </rPr>
          <t xml:space="preserve"> Титул::&lt;Наименование стройки&gt;</t>
        </r>
      </text>
    </comment>
    <comment ref="B5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Титул::&lt;Наименование объекта&gt;</t>
        </r>
      </text>
    </comment>
    <comment ref="D8" authorId="0" shapeId="0">
      <text>
        <r>
          <rPr>
            <sz val="8"/>
            <color indexed="81"/>
            <rFont val="Tahoma"/>
            <family val="2"/>
            <charset val="204"/>
          </rPr>
          <t xml:space="preserve"> Титул::&lt;Индекс/ЛН расчета&gt;</t>
        </r>
      </text>
    </comment>
    <comment ref="F10" authorId="2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ИтогоБИМ::&lt;Всего по расчету&gt;</t>
        </r>
      </text>
    </comment>
    <comment ref="G10" authorId="3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F13" authorId="4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Титул::&lt;Единица измерения показателя единичной стоимости&gt;</t>
        </r>
      </text>
    </comment>
    <comment ref="F15" authorId="4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Титул::&lt;Расчетный измеритель единичной стоимости(руб./тыс.руб.)&gt;</t>
        </r>
      </text>
    </comment>
    <comment ref="B16" authorId="3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102 значение&gt;</t>
        </r>
      </text>
    </comment>
    <comment ref="D18" authorId="3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A22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ОбСмета::&lt;Номер п.п.&gt;</t>
        </r>
      </text>
    </comment>
    <comment ref="B22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ОбСмета::&lt;Номер сметного расчета&gt;</t>
        </r>
      </text>
    </comment>
    <comment ref="C22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ОбСмета::&lt;Наименование работ и затрат (глав, объектов)&gt;</t>
        </r>
      </text>
    </comment>
    <comment ref="D22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ОбСмета::&lt;Строительные работы&gt;
&lt;Формула - Строительные работы&gt;</t>
        </r>
      </text>
    </comment>
    <comment ref="E22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ОбСмета::&lt;Монтажные работы&gt;
&lt;Формула - Монтажные работы&gt;</t>
        </r>
      </text>
    </comment>
    <comment ref="F22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ОбСмета::&lt;Оборудование, мебель, инвентарь&gt;
&lt;Формула - Оборудование&gt;</t>
        </r>
      </text>
    </comment>
    <comment ref="G22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ОбСмета::&lt;Прочее&gt;
&lt;Формула - Прочее&gt;</t>
        </r>
      </text>
    </comment>
    <comment ref="H22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ОбСмета::&lt;Всего&gt;</t>
        </r>
      </text>
    </comment>
    <comment ref="F31" authorId="4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360 значение&gt;</t>
        </r>
      </text>
    </comment>
    <comment ref="C33" authorId="4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390 текст&gt;</t>
        </r>
      </text>
    </comment>
    <comment ref="F33" authorId="4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390 значение&gt;</t>
        </r>
      </text>
    </comment>
    <comment ref="C35" authorId="5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300 атрибут 970 значение&gt;</t>
        </r>
      </text>
    </comment>
    <comment ref="F35" authorId="5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300 значение&gt;</t>
        </r>
      </text>
    </comment>
    <comment ref="C37" authorId="5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310 атрибут 970 значение&gt;                                         </t>
        </r>
      </text>
    </comment>
    <comment ref="F37" authorId="5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310 значение&gt;</t>
        </r>
      </text>
    </comment>
  </commentList>
</comments>
</file>

<file path=xl/comments11.xml><?xml version="1.0" encoding="utf-8"?>
<comments xmlns="http://schemas.openxmlformats.org/spreadsheetml/2006/main">
  <authors>
    <author>Алексей</author>
    <author>Сергей</author>
    <author>Alex Sosedko</author>
    <author>Alex</author>
  </authors>
  <commentList>
    <comment ref="A7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Титул::&lt;подпись 230 значение&gt;</t>
        </r>
      </text>
    </comment>
    <comment ref="A8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Титул::&lt;подпись 240 значение&gt;</t>
        </r>
      </text>
    </comment>
    <comment ref="A9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Титул::&lt;Описание локальной сметы&gt;</t>
        </r>
      </text>
    </comment>
    <comment ref="F11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Титул::&lt;Единица измерения стомости&gt;</t>
        </r>
      </text>
    </comment>
    <comment ref="G11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Титул::&lt;Единица измерения стомости&gt;</t>
        </r>
      </text>
    </comment>
    <comment ref="A12" authorId="1" shapeId="0">
      <text>
        <r>
          <rPr>
            <sz val="8"/>
            <color indexed="81"/>
            <rFont val="Tahoma"/>
            <family val="2"/>
            <charset val="204"/>
          </rPr>
          <t xml:space="preserve"> ПИР::&lt;Номер позиции по смете&gt;</t>
        </r>
      </text>
    </comment>
    <comment ref="B12" authorId="1" shapeId="0">
      <text>
        <r>
          <rPr>
            <sz val="8"/>
            <color indexed="81"/>
            <rFont val="Tahoma"/>
            <family val="2"/>
            <charset val="204"/>
          </rPr>
          <t xml:space="preserve"> ПИР::&lt;Наименование (текстовая часть) расценки&gt;&lt;Наименование коэффициента к итогам&gt;</t>
        </r>
      </text>
    </comment>
    <comment ref="C12" authorId="1" shapeId="0">
      <text>
        <r>
          <rPr>
            <sz val="8"/>
            <color indexed="81"/>
            <rFont val="Tahoma"/>
            <family val="2"/>
            <charset val="204"/>
          </rPr>
          <t xml:space="preserve"> ПИР::&lt;Ед. измерения по расценке&gt;&lt;Ед. измерения коэффициента к итогам&gt;</t>
        </r>
      </text>
    </comment>
    <comment ref="D12" authorId="1" shapeId="0">
      <text>
        <r>
          <rPr>
            <sz val="8"/>
            <color indexed="81"/>
            <rFont val="Tahoma"/>
            <family val="2"/>
            <charset val="204"/>
          </rPr>
          <t xml:space="preserve"> ПИР::&lt;Количество всего (физ. объем) по позиции&gt;</t>
        </r>
      </text>
    </comment>
    <comment ref="E12" authorId="2" shapeId="0">
      <text>
        <r>
          <rPr>
            <sz val="8"/>
            <color indexed="81"/>
            <rFont val="Tahoma"/>
            <family val="2"/>
            <charset val="204"/>
          </rPr>
          <t xml:space="preserve"> ПИР::&lt;Обоснование (код) позиции&gt;&lt;Обоснование коэффициентов&gt; &lt;Наименование коэффициентов&gt;&lt;Обоснование коэффициента к итогам&gt;</t>
        </r>
      </text>
    </comment>
    <comment ref="F12" authorId="1" shapeId="0">
      <text>
        <r>
          <rPr>
            <sz val="8"/>
            <color indexed="81"/>
            <rFont val="Tahoma"/>
            <family val="2"/>
            <charset val="204"/>
          </rPr>
          <t xml:space="preserve"> ПИР::&lt;Расчет стомости&gt;&lt;Значение коэффициента к итогам со ссылкой на позиции&gt;</t>
        </r>
      </text>
    </comment>
    <comment ref="G12" authorId="3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ПИР::&lt;Стоимость&gt;&lt;Стоимость КОС&gt;&lt;Надбавка от коэффициента к итогам&gt;</t>
        </r>
      </text>
    </comment>
    <comment ref="A38" authorId="1" shapeId="0">
      <text>
        <r>
          <rPr>
            <sz val="8"/>
            <color indexed="81"/>
            <rFont val="Tahoma"/>
            <family val="2"/>
            <charset val="204"/>
          </rPr>
          <t xml:space="preserve"> Итоги::&lt;Текстовая часть (итоги)&gt;</t>
        </r>
      </text>
    </comment>
    <comment ref="G38" authorId="1" shapeId="0">
      <text>
        <r>
          <rPr>
            <sz val="8"/>
            <color indexed="81"/>
            <rFont val="Tahoma"/>
            <family val="2"/>
            <charset val="204"/>
          </rPr>
          <t xml:space="preserve"> Итоги::=&lt;Прямые затраты (итоги)&gt;/1000</t>
        </r>
      </text>
    </comment>
    <comment ref="A41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Хвост::____________________ &lt;подпись 390 значение&gt;</t>
        </r>
      </text>
    </comment>
    <comment ref="A42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Хвост::___________________________ &lt;подпись 300 значение&gt;</t>
        </r>
      </text>
    </comment>
    <comment ref="A43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Хвост::___________________________ &lt;подпись 310 значение&gt;</t>
        </r>
      </text>
    </comment>
  </commentList>
</comments>
</file>

<file path=xl/comments12.xml><?xml version="1.0" encoding="utf-8"?>
<comments xmlns="http://schemas.openxmlformats.org/spreadsheetml/2006/main">
  <authors>
    <author>Сергей</author>
    <author>Alex</author>
    <author>Алексей</author>
    <author>Alex Sosedko</author>
  </authors>
  <commentList>
    <comment ref="A2" authorId="0" shapeId="0">
      <text>
        <r>
          <rPr>
            <sz val="8"/>
            <color indexed="81"/>
            <rFont val="Tahoma"/>
            <family val="2"/>
            <charset val="204"/>
          </rPr>
          <t xml:space="preserve"> Титул::&lt;Индекс/ЛН локальной сметы&gt;   &lt;Регистрационный номер локальной сметы&gt;</t>
        </r>
      </text>
    </comment>
    <comment ref="A5" authorId="0" shapeId="0">
      <text>
        <r>
          <rPr>
            <sz val="8"/>
            <color indexed="81"/>
            <rFont val="Tahoma"/>
            <family val="2"/>
            <charset val="204"/>
          </rPr>
          <t xml:space="preserve"> Титул::&lt;Наименование стройки&gt;, &lt;Наименование объекта&gt;, &lt;Наименование локальной сметы&gt;, &lt;Наименование очереди&gt;</t>
        </r>
      </text>
    </comment>
    <comment ref="B9" authorId="0" shapeId="0">
      <text>
        <r>
          <rPr>
            <sz val="8"/>
            <color indexed="81"/>
            <rFont val="Tahoma"/>
            <family val="2"/>
            <charset val="204"/>
          </rPr>
          <t xml:space="preserve"> Титул::&lt;подпись 240 значение&gt;</t>
        </r>
      </text>
    </comment>
    <comment ref="B11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230 значение&gt;</t>
        </r>
      </text>
    </comment>
    <comment ref="A13" authorId="2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Титул::&lt;Итого по расчету&gt; &lt;Единица измерения стомости&gt;</t>
        </r>
      </text>
    </comment>
    <comment ref="D15" authorId="2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Титул::&lt;Единица измерения стомости&gt;</t>
        </r>
      </text>
    </comment>
    <comment ref="E15" authorId="2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Титул::&lt;Единица измерения стомости&gt;</t>
        </r>
      </text>
    </comment>
    <comment ref="A16" authorId="0" shapeId="0">
      <text>
        <r>
          <rPr>
            <sz val="8"/>
            <color indexed="81"/>
            <rFont val="Tahoma"/>
            <family val="2"/>
            <charset val="204"/>
          </rPr>
          <t xml:space="preserve"> ПИР::&lt;Номер позиции по смете&gt;</t>
        </r>
      </text>
    </comment>
    <comment ref="B16" authorId="0" shapeId="0">
      <text>
        <r>
          <rPr>
            <sz val="8"/>
            <color indexed="81"/>
            <rFont val="Tahoma"/>
            <family val="2"/>
            <charset val="204"/>
          </rPr>
          <t xml:space="preserve"> ПИР::&lt;Наименование (текстовая часть) расценки&gt;, &lt;Расчет физ. объема&gt;(&lt;Ед. измерения по расценке&gt;)&lt;Пустой идентификатор&gt;</t>
        </r>
      </text>
    </comment>
    <comment ref="C16" authorId="3" shapeId="0">
      <text>
        <r>
          <rPr>
            <sz val="8"/>
            <color indexed="81"/>
            <rFont val="Tahoma"/>
            <family val="2"/>
            <charset val="204"/>
          </rPr>
          <t xml:space="preserve"> ПИР::&lt;Номера частей&gt;
(&lt;Обоснование (код) позиции&gt;)&lt;Пустой идентификатор&gt;&lt;Наименование коэффициентов&gt;</t>
        </r>
      </text>
    </comment>
    <comment ref="D16" authorId="0" shapeId="0">
      <text>
        <r>
          <rPr>
            <sz val="8"/>
            <color indexed="81"/>
            <rFont val="Tahoma"/>
            <family val="2"/>
            <charset val="204"/>
          </rPr>
          <t xml:space="preserve"> ПИР::&lt;Расчет стомости&gt;
&lt;Расчет стомости - формула&gt;&lt;Обоснование коэффициентов&gt;</t>
        </r>
      </text>
    </comment>
    <comment ref="E16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ПИР::&lt;Стоимость&gt;&lt;Стоимость КОС&gt;</t>
        </r>
      </text>
    </comment>
    <comment ref="A542" authorId="2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Хвост::______________ &lt;подпись 360 значение&gt;</t>
        </r>
      </text>
    </comment>
    <comment ref="A543" authorId="2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Хвост::____________________ &lt;подпись 390 значение&gt;</t>
        </r>
      </text>
    </comment>
    <comment ref="A544" authorId="2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Хвост::___________________________ &lt;подпись 300 значение&gt;</t>
        </r>
      </text>
    </comment>
    <comment ref="A545" authorId="2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Хвост::___________________________ &lt;подпись 310 значение&gt;</t>
        </r>
      </text>
    </comment>
    <comment ref="A547" authorId="2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Хвост::&lt;Описание локальной сметы&gt;</t>
        </r>
      </text>
    </comment>
  </commentList>
</comments>
</file>

<file path=xl/comments13.xml><?xml version="1.0" encoding="utf-8"?>
<comments xmlns="http://schemas.openxmlformats.org/spreadsheetml/2006/main">
  <authors>
    <author>Сергей</author>
    <author>Alex</author>
    <author>Алексей</author>
    <author>Alex Sosedko</author>
  </authors>
  <commentList>
    <comment ref="A4" authorId="0" shapeId="0">
      <text>
        <r>
          <rPr>
            <sz val="8"/>
            <color indexed="81"/>
            <rFont val="Tahoma"/>
            <family val="2"/>
            <charset val="204"/>
          </rPr>
          <t xml:space="preserve"> Титул::&lt;Индекс/ЛН локальной сметы&gt;   &lt;Регистрационный номер локальной сметы&gt;</t>
        </r>
      </text>
    </comment>
    <comment ref="A7" authorId="0" shapeId="0">
      <text>
        <r>
          <rPr>
            <sz val="8"/>
            <color indexed="81"/>
            <rFont val="Tahoma"/>
            <family val="2"/>
            <charset val="204"/>
          </rPr>
          <t xml:space="preserve"> Титул::&lt;Наименование стройки&gt;, &lt;Наименование объекта&gt;, &lt;Наименование локальной сметы&gt;, &lt;Наименование очереди&gt;</t>
        </r>
      </text>
    </comment>
    <comment ref="B11" authorId="0" shapeId="0">
      <text>
        <r>
          <rPr>
            <sz val="8"/>
            <color indexed="81"/>
            <rFont val="Tahoma"/>
            <family val="2"/>
            <charset val="204"/>
          </rPr>
          <t xml:space="preserve"> Титул::&lt;подпись 240 значение&gt;</t>
        </r>
      </text>
    </comment>
    <comment ref="B13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230 значение&gt;</t>
        </r>
      </text>
    </comment>
    <comment ref="A15" authorId="2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Титул::&lt;Итого по расчету&gt; &lt;Единица измерения стомости&gt;</t>
        </r>
      </text>
    </comment>
    <comment ref="D17" authorId="2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Титул::&lt;Единица измерения стомости&gt;</t>
        </r>
      </text>
    </comment>
    <comment ref="E17" authorId="2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Титул::&lt;Единица измерения стомости&gt;</t>
        </r>
      </text>
    </comment>
    <comment ref="A18" authorId="0" shapeId="0">
      <text>
        <r>
          <rPr>
            <sz val="8"/>
            <color indexed="81"/>
            <rFont val="Tahoma"/>
            <family val="2"/>
            <charset val="204"/>
          </rPr>
          <t xml:space="preserve"> ПИР::&lt;Номер позиции по смете&gt;</t>
        </r>
      </text>
    </comment>
    <comment ref="B18" authorId="0" shapeId="0">
      <text>
        <r>
          <rPr>
            <sz val="8"/>
            <color indexed="81"/>
            <rFont val="Tahoma"/>
            <family val="2"/>
            <charset val="204"/>
          </rPr>
          <t xml:space="preserve"> ПИР::&lt;Наименование (текстовая часть) расценки&gt;, &lt;Расчет физ. объема&gt;(&lt;Ед. измерения по расценке&gt;)&lt;Пустой идентификатор&gt;</t>
        </r>
      </text>
    </comment>
    <comment ref="C18" authorId="3" shapeId="0">
      <text>
        <r>
          <rPr>
            <sz val="8"/>
            <color indexed="81"/>
            <rFont val="Tahoma"/>
            <family val="2"/>
            <charset val="204"/>
          </rPr>
          <t xml:space="preserve"> ПИР::&lt;Номера частей&gt;
(&lt;Обоснование (код) позиции&gt;)&lt;Пустой идентификатор&gt;&lt;Наименование коэффициентов&gt;</t>
        </r>
      </text>
    </comment>
    <comment ref="D18" authorId="0" shapeId="0">
      <text>
        <r>
          <rPr>
            <sz val="8"/>
            <color indexed="81"/>
            <rFont val="Tahoma"/>
            <family val="2"/>
            <charset val="204"/>
          </rPr>
          <t xml:space="preserve"> ПИР::&lt;Расчет стомости&gt;
&lt;Расчет стомости - формула&gt;&lt;Обоснование коэффициентов&gt;</t>
        </r>
      </text>
    </comment>
    <comment ref="E18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ПИР::&lt;Стоимость&gt;&lt;Стоимость КОС&gt;</t>
        </r>
      </text>
    </comment>
    <comment ref="A539" authorId="2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Хвост::______________ &lt;подпись 360 значение&gt;</t>
        </r>
      </text>
    </comment>
    <comment ref="A540" authorId="2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Хвост::____________________ &lt;подпись 390 значение&gt;</t>
        </r>
      </text>
    </comment>
    <comment ref="A541" authorId="2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Хвост::___________________________ &lt;подпись 300 значение&gt;</t>
        </r>
      </text>
    </comment>
    <comment ref="A542" authorId="2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Хвост::___________________________ &lt;подпись 310 значение&gt;</t>
        </r>
      </text>
    </comment>
    <comment ref="A544" authorId="2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Хвост::&lt;Описание локальной сметы&gt;</t>
        </r>
      </text>
    </comment>
  </commentList>
</comments>
</file>

<file path=xl/comments2.xml><?xml version="1.0" encoding="utf-8"?>
<comments xmlns="http://schemas.openxmlformats.org/spreadsheetml/2006/main">
  <authors>
    <author>Алексей</author>
    <author>Сергей</author>
    <author>nsavkin</author>
    <author>TPokrovskaya</author>
    <author>Alex</author>
  </authors>
  <commentList>
    <comment ref="C3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Титул::&lt;подпись 230 значение&gt;</t>
        </r>
      </text>
    </comment>
    <comment ref="B7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ИтогоБИМ::&lt;Всего по расчету(руб./тыс.руб.)&gt;</t>
        </r>
      </text>
    </comment>
    <comment ref="C8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Титул::&lt;подпись 101 значение&gt;</t>
        </r>
      </text>
    </comment>
    <comment ref="D12" authorId="1" shapeId="0">
      <text>
        <r>
          <rPr>
            <sz val="8"/>
            <color indexed="81"/>
            <rFont val="Tahoma"/>
            <family val="2"/>
            <charset val="204"/>
          </rPr>
          <t xml:space="preserve"> Титул::&lt;Индекс/ЛН расчета&gt;</t>
        </r>
      </text>
    </comment>
    <comment ref="C13" authorId="2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Титул::&lt;Наименование стройки&gt;
</t>
        </r>
      </text>
    </comment>
    <comment ref="B16" authorId="3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102 значение&gt;</t>
        </r>
      </text>
    </comment>
    <comment ref="D19" authorId="3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A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СводРасч::&lt;Номер п.п.&gt;</t>
        </r>
      </text>
    </comment>
    <comment ref="B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СводРасч::&lt;Номер сметного расчета&gt;</t>
        </r>
      </text>
    </comment>
    <comment ref="C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СводРасч::&lt;Наименование работ и затрат (глав, объектов)&gt;</t>
        </r>
      </text>
    </comment>
    <comment ref="D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СводРасч::&lt;Строительные работы&gt;
&lt;Формула - Строительные работы&gt;</t>
        </r>
      </text>
    </comment>
    <comment ref="E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СводРасч::&lt;Монтажные работы&gt;
&lt;Формула - Монтажные работы&gt;</t>
        </r>
      </text>
    </comment>
    <comment ref="F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СводРасч::&lt;Оборудование, мебель, инвентарь&gt;
&lt;Формула - Оборудование&gt;</t>
        </r>
      </text>
    </comment>
    <comment ref="G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СводРасч::&lt;Прочее&gt;
&lt;Формула - Прочее&gt;</t>
        </r>
      </text>
    </comment>
    <comment ref="H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СводРасч::&lt;Всего&gt;</t>
        </r>
      </text>
    </comment>
    <comment ref="F145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350 значение&gt;</t>
        </r>
      </text>
    </comment>
    <comment ref="F147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360 значение&gt;</t>
        </r>
      </text>
    </comment>
    <comment ref="C149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390 текст&gt;</t>
        </r>
      </text>
    </comment>
    <comment ref="F149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390 значение&gt;</t>
        </r>
      </text>
    </comment>
    <comment ref="C151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230 атрибут 950 текст&gt;</t>
        </r>
      </text>
    </comment>
    <comment ref="F151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230 атрибут 950 значение&gt;</t>
        </r>
      </text>
    </comment>
  </commentList>
</comments>
</file>

<file path=xl/comments3.xml><?xml version="1.0" encoding="utf-8"?>
<comments xmlns="http://schemas.openxmlformats.org/spreadsheetml/2006/main">
  <authors>
    <author>Алексей</author>
    <author>Сергей</author>
    <author>nsavkin</author>
    <author>TPokrovskaya</author>
    <author>Alex</author>
  </authors>
  <commentList>
    <comment ref="C3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Титул::&lt;подпись 230 значение&gt;</t>
        </r>
      </text>
    </comment>
    <comment ref="B7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ИтогоБИМ::&lt;Всего по расчету(руб./тыс.руб.)&gt;</t>
        </r>
      </text>
    </comment>
    <comment ref="C8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Титул::&lt;подпись 101 значение&gt;</t>
        </r>
      </text>
    </comment>
    <comment ref="D12" authorId="1" shapeId="0">
      <text>
        <r>
          <rPr>
            <sz val="8"/>
            <color indexed="81"/>
            <rFont val="Tahoma"/>
            <family val="2"/>
            <charset val="204"/>
          </rPr>
          <t xml:space="preserve"> Титул::&lt;Индекс/ЛН расчета&gt;</t>
        </r>
      </text>
    </comment>
    <comment ref="C13" authorId="2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Титул::&lt;Наименование стройки&gt;
</t>
        </r>
      </text>
    </comment>
    <comment ref="B16" authorId="3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102 значение&gt;</t>
        </r>
      </text>
    </comment>
    <comment ref="D19" authorId="3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A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СводРасч::&lt;Номер п.п.&gt;</t>
        </r>
      </text>
    </comment>
    <comment ref="B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СводРасч::&lt;Номер сметного расчета&gt;</t>
        </r>
      </text>
    </comment>
    <comment ref="C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СводРасч::&lt;Наименование работ и затрат (глав, объектов)&gt;</t>
        </r>
      </text>
    </comment>
    <comment ref="D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СводРасч::&lt;Строительные работы&gt;
&lt;Формула - Строительные работы&gt;</t>
        </r>
      </text>
    </comment>
    <comment ref="E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СводРасч::&lt;Монтажные работы&gt;
&lt;Формула - Монтажные работы&gt;</t>
        </r>
      </text>
    </comment>
    <comment ref="F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СводРасч::&lt;Оборудование, мебель, инвентарь&gt;
&lt;Формула - Оборудование&gt;</t>
        </r>
      </text>
    </comment>
    <comment ref="G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СводРасч::&lt;Прочее&gt;
&lt;Формула - Прочее&gt;</t>
        </r>
      </text>
    </comment>
    <comment ref="H23" authorId="4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СводРасч::&lt;Всего&gt;</t>
        </r>
      </text>
    </comment>
    <comment ref="F93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350 значение&gt;</t>
        </r>
      </text>
    </comment>
    <comment ref="F95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360 значение&gt;</t>
        </r>
      </text>
    </comment>
    <comment ref="C97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390 текст&gt;</t>
        </r>
      </text>
    </comment>
    <comment ref="F97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390 значение&gt;</t>
        </r>
      </text>
    </comment>
    <comment ref="C99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230 атрибут 950 текст&gt;</t>
        </r>
      </text>
    </comment>
    <comment ref="F99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230 атрибут 950 значение&gt;</t>
        </r>
      </text>
    </comment>
  </commentList>
</comments>
</file>

<file path=xl/comments4.xml><?xml version="1.0" encoding="utf-8"?>
<comments xmlns="http://schemas.openxmlformats.org/spreadsheetml/2006/main">
  <authors>
    <author>Сергей</author>
    <author>Alex</author>
    <author>nsavkin</author>
    <author>TPokrovskaya</author>
    <author>Алексей</author>
    <author>Александр Енбаев</author>
  </authors>
  <commentList>
    <comment ref="B3" authorId="0" shapeId="0">
      <text>
        <r>
          <rPr>
            <sz val="8"/>
            <color indexed="81"/>
            <rFont val="Tahoma"/>
            <family val="2"/>
            <charset val="204"/>
          </rPr>
          <t xml:space="preserve"> Титул::&lt;Наименование стройки&gt;</t>
        </r>
      </text>
    </comment>
    <comment ref="B5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Титул::&lt;Наименование объекта&gt;</t>
        </r>
      </text>
    </comment>
    <comment ref="D8" authorId="0" shapeId="0">
      <text>
        <r>
          <rPr>
            <sz val="8"/>
            <color indexed="81"/>
            <rFont val="Tahoma"/>
            <family val="2"/>
            <charset val="204"/>
          </rPr>
          <t xml:space="preserve"> Титул::&lt;Индекс/ЛН расчета&gt;</t>
        </r>
      </text>
    </comment>
    <comment ref="F10" authorId="2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ИтогоБИМ::&lt;Всего по расчету&gt;</t>
        </r>
      </text>
    </comment>
    <comment ref="G10" authorId="3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F13" authorId="4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Титул::&lt;Единица измерения показателя единичной стоимости&gt;</t>
        </r>
      </text>
    </comment>
    <comment ref="F15" authorId="4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Титул::&lt;Расчетный измеритель единичной стоимости(руб./тыс.руб.)&gt;</t>
        </r>
      </text>
    </comment>
    <comment ref="B16" authorId="3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102 значение&gt;</t>
        </r>
      </text>
    </comment>
    <comment ref="D18" authorId="3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A22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ОбСмета::&lt;Номер п.п.&gt;</t>
        </r>
      </text>
    </comment>
    <comment ref="B22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ОбСмета::&lt;Номер сметного расчета&gt;</t>
        </r>
      </text>
    </comment>
    <comment ref="C22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ОбСмета::&lt;Наименование работ и затрат (глав, объектов)&gt;</t>
        </r>
      </text>
    </comment>
    <comment ref="D22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ОбСмета::&lt;Строительные работы&gt;
&lt;Формула - Строительные работы&gt;</t>
        </r>
      </text>
    </comment>
    <comment ref="E22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ОбСмета::&lt;Монтажные работы&gt;
&lt;Формула - Монтажные работы&gt;</t>
        </r>
      </text>
    </comment>
    <comment ref="F22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ОбСмета::&lt;Оборудование, мебель, инвентарь&gt;
&lt;Формула - Оборудование&gt;</t>
        </r>
      </text>
    </comment>
    <comment ref="G22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ОбСмета::&lt;Прочее&gt;
&lt;Формула - Прочее&gt;</t>
        </r>
      </text>
    </comment>
    <comment ref="H22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ОбСмета::&lt;Всего&gt;</t>
        </r>
      </text>
    </comment>
    <comment ref="F42" authorId="4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360 значение&gt;</t>
        </r>
      </text>
    </comment>
    <comment ref="C44" authorId="4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390 текст&gt;</t>
        </r>
      </text>
    </comment>
    <comment ref="F44" authorId="4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390 значение&gt;</t>
        </r>
      </text>
    </comment>
    <comment ref="C46" authorId="5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300 атрибут 970 значение&gt;</t>
        </r>
      </text>
    </comment>
    <comment ref="F46" authorId="5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300 значение&gt;</t>
        </r>
      </text>
    </comment>
    <comment ref="C48" authorId="5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310 атрибут 970 значение&gt;                                         </t>
        </r>
      </text>
    </comment>
    <comment ref="F48" authorId="5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310 значение&gt;</t>
        </r>
      </text>
    </comment>
  </commentList>
</comments>
</file>

<file path=xl/comments5.xml><?xml version="1.0" encoding="utf-8"?>
<comments xmlns="http://schemas.openxmlformats.org/spreadsheetml/2006/main">
  <authors>
    <author>Сергей</author>
    <author>Alex</author>
    <author>nsavkin</author>
    <author>TPokrovskaya</author>
    <author>Алексей</author>
    <author>Александр Енбаев</author>
  </authors>
  <commentList>
    <comment ref="B3" authorId="0" shapeId="0">
      <text>
        <r>
          <rPr>
            <sz val="8"/>
            <color indexed="81"/>
            <rFont val="Tahoma"/>
            <family val="2"/>
            <charset val="204"/>
          </rPr>
          <t xml:space="preserve"> Титул::&lt;Наименование стройки&gt;</t>
        </r>
      </text>
    </comment>
    <comment ref="B5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Титул::&lt;Наименование объекта&gt;</t>
        </r>
      </text>
    </comment>
    <comment ref="D8" authorId="0" shapeId="0">
      <text>
        <r>
          <rPr>
            <sz val="8"/>
            <color indexed="81"/>
            <rFont val="Tahoma"/>
            <family val="2"/>
            <charset val="204"/>
          </rPr>
          <t xml:space="preserve"> Титул::&lt;Индекс/ЛН расчета&gt;</t>
        </r>
      </text>
    </comment>
    <comment ref="F10" authorId="2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ИтогоБИМ::&lt;Всего по расчету&gt;</t>
        </r>
      </text>
    </comment>
    <comment ref="G10" authorId="3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F13" authorId="4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Титул::&lt;Единица измерения показателя единичной стоимости&gt;</t>
        </r>
      </text>
    </comment>
    <comment ref="F15" authorId="4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Титул::&lt;Расчетный измеритель единичной стоимости(руб./тыс.руб.)&gt;</t>
        </r>
      </text>
    </comment>
    <comment ref="B16" authorId="3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102 значение&gt;</t>
        </r>
      </text>
    </comment>
    <comment ref="D18" authorId="3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A22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ОбСмета::&lt;Номер п.п.&gt;</t>
        </r>
      </text>
    </comment>
    <comment ref="B22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ОбСмета::&lt;Номер сметного расчета&gt;</t>
        </r>
      </text>
    </comment>
    <comment ref="C22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ОбСмета::&lt;Наименование работ и затрат (глав, объектов)&gt;</t>
        </r>
      </text>
    </comment>
    <comment ref="D22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ОбСмета::&lt;Строительные работы&gt;
&lt;Формула - Строительные работы&gt;</t>
        </r>
      </text>
    </comment>
    <comment ref="E22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ОбСмета::&lt;Монтажные работы&gt;
&lt;Формула - Монтажные работы&gt;</t>
        </r>
      </text>
    </comment>
    <comment ref="F22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ОбСмета::&lt;Оборудование, мебель, инвентарь&gt;
&lt;Формула - Оборудование&gt;</t>
        </r>
      </text>
    </comment>
    <comment ref="G22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ОбСмета::&lt;Прочее&gt;
&lt;Формула - Прочее&gt;</t>
        </r>
      </text>
    </comment>
    <comment ref="H22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ОбСмета::&lt;Всего&gt;</t>
        </r>
      </text>
    </comment>
    <comment ref="F36" authorId="4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360 значение&gt;</t>
        </r>
      </text>
    </comment>
    <comment ref="C38" authorId="4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390 текст&gt;</t>
        </r>
      </text>
    </comment>
    <comment ref="F38" authorId="4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390 значение&gt;</t>
        </r>
      </text>
    </comment>
    <comment ref="C40" authorId="5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300 атрибут 970 значение&gt;</t>
        </r>
      </text>
    </comment>
    <comment ref="F40" authorId="5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300 значение&gt;</t>
        </r>
      </text>
    </comment>
    <comment ref="C42" authorId="5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310 атрибут 970 значение&gt;                                         </t>
        </r>
      </text>
    </comment>
    <comment ref="F42" authorId="5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310 значение&gt;</t>
        </r>
      </text>
    </comment>
  </commentList>
</comments>
</file>

<file path=xl/comments6.xml><?xml version="1.0" encoding="utf-8"?>
<comments xmlns="http://schemas.openxmlformats.org/spreadsheetml/2006/main">
  <authors>
    <author>Сергей</author>
    <author>Alex</author>
    <author>nsavkin</author>
    <author>TPokrovskaya</author>
    <author>Алексей</author>
    <author>Александр Енбаев</author>
  </authors>
  <commentList>
    <comment ref="B3" authorId="0" shapeId="0">
      <text>
        <r>
          <rPr>
            <sz val="8"/>
            <color indexed="81"/>
            <rFont val="Tahoma"/>
            <family val="2"/>
            <charset val="204"/>
          </rPr>
          <t xml:space="preserve"> Титул::&lt;Наименование стройки&gt;</t>
        </r>
      </text>
    </comment>
    <comment ref="B5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Титул::&lt;Наименование объекта&gt;</t>
        </r>
      </text>
    </comment>
    <comment ref="D8" authorId="0" shapeId="0">
      <text>
        <r>
          <rPr>
            <sz val="8"/>
            <color indexed="81"/>
            <rFont val="Tahoma"/>
            <family val="2"/>
            <charset val="204"/>
          </rPr>
          <t xml:space="preserve"> Титул::&lt;Индекс/ЛН расчета&gt;</t>
        </r>
      </text>
    </comment>
    <comment ref="F10" authorId="2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ИтогоБИМ::&lt;Всего по расчету&gt;</t>
        </r>
      </text>
    </comment>
    <comment ref="G10" authorId="3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F13" authorId="4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Титул::&lt;Единица измерения показателя единичной стоимости&gt;</t>
        </r>
      </text>
    </comment>
    <comment ref="F15" authorId="4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Титул::&lt;Расчетный измеритель единичной стоимости(руб./тыс.руб.)&gt;</t>
        </r>
      </text>
    </comment>
    <comment ref="B16" authorId="3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102 значение&gt;</t>
        </r>
      </text>
    </comment>
    <comment ref="D18" authorId="3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A22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ОбСмета::&lt;Номер п.п.&gt;</t>
        </r>
      </text>
    </comment>
    <comment ref="B22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ОбСмета::&lt;Номер сметного расчета&gt;</t>
        </r>
      </text>
    </comment>
    <comment ref="C22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ОбСмета::&lt;Наименование работ и затрат (глав, объектов)&gt;</t>
        </r>
      </text>
    </comment>
    <comment ref="D22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ОбСмета::&lt;Строительные работы&gt;
&lt;Формула - Строительные работы&gt;</t>
        </r>
      </text>
    </comment>
    <comment ref="E22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ОбСмета::&lt;Монтажные работы&gt;
&lt;Формула - Монтажные работы&gt;</t>
        </r>
      </text>
    </comment>
    <comment ref="F22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ОбСмета::&lt;Оборудование, мебель, инвентарь&gt;
&lt;Формула - Оборудование&gt;</t>
        </r>
      </text>
    </comment>
    <comment ref="G22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ОбСмета::&lt;Прочее&gt;
&lt;Формула - Прочее&gt;</t>
        </r>
      </text>
    </comment>
    <comment ref="H22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ОбСмета::&lt;Всего&gt;</t>
        </r>
      </text>
    </comment>
    <comment ref="F31" authorId="4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360 значение&gt;</t>
        </r>
      </text>
    </comment>
    <comment ref="C33" authorId="4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390 текст&gt;</t>
        </r>
      </text>
    </comment>
    <comment ref="F33" authorId="4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390 значение&gt;</t>
        </r>
      </text>
    </comment>
    <comment ref="C35" authorId="5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300 атрибут 970 значение&gt;</t>
        </r>
      </text>
    </comment>
    <comment ref="F35" authorId="5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300 значение&gt;</t>
        </r>
      </text>
    </comment>
    <comment ref="C37" authorId="5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310 атрибут 970 значение&gt;                                         </t>
        </r>
      </text>
    </comment>
    <comment ref="F37" authorId="5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310 значение&gt;</t>
        </r>
      </text>
    </comment>
  </commentList>
</comments>
</file>

<file path=xl/comments7.xml><?xml version="1.0" encoding="utf-8"?>
<comments xmlns="http://schemas.openxmlformats.org/spreadsheetml/2006/main">
  <authors>
    <author>Сергей</author>
    <author>Alex</author>
    <author>nsavkin</author>
    <author>TPokrovskaya</author>
    <author>Алексей</author>
    <author>Александр Енбаев</author>
  </authors>
  <commentList>
    <comment ref="B3" authorId="0" shapeId="0">
      <text>
        <r>
          <rPr>
            <sz val="8"/>
            <color indexed="81"/>
            <rFont val="Tahoma"/>
            <family val="2"/>
            <charset val="204"/>
          </rPr>
          <t xml:space="preserve"> Титул::&lt;Наименование стройки&gt;</t>
        </r>
      </text>
    </comment>
    <comment ref="B5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Титул::&lt;Наименование объекта&gt;</t>
        </r>
      </text>
    </comment>
    <comment ref="D8" authorId="0" shapeId="0">
      <text>
        <r>
          <rPr>
            <sz val="8"/>
            <color indexed="81"/>
            <rFont val="Tahoma"/>
            <family val="2"/>
            <charset val="204"/>
          </rPr>
          <t xml:space="preserve"> Титул::&lt;Индекс/ЛН расчета&gt;</t>
        </r>
      </text>
    </comment>
    <comment ref="F10" authorId="2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ИтогоБИМ::&lt;Всего по расчету&gt;</t>
        </r>
      </text>
    </comment>
    <comment ref="G10" authorId="3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F13" authorId="4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Титул::&lt;Единица измерения показателя единичной стоимости&gt;</t>
        </r>
      </text>
    </comment>
    <comment ref="F15" authorId="4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Титул::&lt;Расчетный измеритель единичной стоимости(руб./тыс.руб.)&gt;</t>
        </r>
      </text>
    </comment>
    <comment ref="B16" authorId="3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102 значение&gt;</t>
        </r>
      </text>
    </comment>
    <comment ref="D18" authorId="3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A22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ОбСмета::&lt;Номер п.п.&gt;</t>
        </r>
      </text>
    </comment>
    <comment ref="B22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ОбСмета::&lt;Номер сметного расчета&gt;</t>
        </r>
      </text>
    </comment>
    <comment ref="C22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ОбСмета::&lt;Наименование работ и затрат (глав, объектов)&gt;</t>
        </r>
      </text>
    </comment>
    <comment ref="D22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ОбСмета::&lt;Строительные работы&gt;
&lt;Формула - Строительные работы&gt;</t>
        </r>
      </text>
    </comment>
    <comment ref="E22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ОбСмета::&lt;Монтажные работы&gt;
&lt;Формула - Монтажные работы&gt;</t>
        </r>
      </text>
    </comment>
    <comment ref="F22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ОбСмета::&lt;Оборудование, мебель, инвентарь&gt;
&lt;Формула - Оборудование&gt;</t>
        </r>
      </text>
    </comment>
    <comment ref="G22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ОбСмета::&lt;Прочее&gt;
&lt;Формула - Прочее&gt;</t>
        </r>
      </text>
    </comment>
    <comment ref="H22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ОбСмета::&lt;Всего&gt;</t>
        </r>
      </text>
    </comment>
    <comment ref="F33" authorId="4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360 значение&gt;</t>
        </r>
      </text>
    </comment>
    <comment ref="C35" authorId="4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390 текст&gt;</t>
        </r>
      </text>
    </comment>
    <comment ref="F35" authorId="4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390 значение&gt;</t>
        </r>
      </text>
    </comment>
    <comment ref="C37" authorId="5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300 атрибут 970 значение&gt;</t>
        </r>
      </text>
    </comment>
    <comment ref="F37" authorId="5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300 значение&gt;</t>
        </r>
      </text>
    </comment>
    <comment ref="C39" authorId="5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310 атрибут 970 значение&gt;                                         </t>
        </r>
      </text>
    </comment>
    <comment ref="F39" authorId="5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310 значение&gt;</t>
        </r>
      </text>
    </comment>
  </commentList>
</comments>
</file>

<file path=xl/comments8.xml><?xml version="1.0" encoding="utf-8"?>
<comments xmlns="http://schemas.openxmlformats.org/spreadsheetml/2006/main">
  <authors>
    <author>Сергей</author>
    <author>Alex</author>
    <author>nsavkin</author>
    <author>TPokrovskaya</author>
    <author>Алексей</author>
    <author>Александр Енбаев</author>
  </authors>
  <commentList>
    <comment ref="B3" authorId="0" shapeId="0">
      <text>
        <r>
          <rPr>
            <sz val="8"/>
            <color indexed="81"/>
            <rFont val="Tahoma"/>
            <family val="2"/>
            <charset val="204"/>
          </rPr>
          <t xml:space="preserve"> Титул::&lt;Наименование стройки&gt;</t>
        </r>
      </text>
    </comment>
    <comment ref="B5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Титул::&lt;Наименование объекта&gt;</t>
        </r>
      </text>
    </comment>
    <comment ref="D8" authorId="0" shapeId="0">
      <text>
        <r>
          <rPr>
            <sz val="8"/>
            <color indexed="81"/>
            <rFont val="Tahoma"/>
            <family val="2"/>
            <charset val="204"/>
          </rPr>
          <t xml:space="preserve"> Титул::&lt;Индекс/ЛН расчета&gt;</t>
        </r>
      </text>
    </comment>
    <comment ref="F10" authorId="2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ИтогоБИМ::&lt;Всего по расчету&gt;</t>
        </r>
      </text>
    </comment>
    <comment ref="G10" authorId="3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F13" authorId="4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Титул::&lt;Единица измерения показателя единичной стоимости&gt;</t>
        </r>
      </text>
    </comment>
    <comment ref="F15" authorId="4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Титул::&lt;Расчетный измеритель единичной стоимости(руб./тыс.руб.)&gt;</t>
        </r>
      </text>
    </comment>
    <comment ref="B16" authorId="3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102 значение&gt;</t>
        </r>
      </text>
    </comment>
    <comment ref="D18" authorId="3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A22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ОбСмета::&lt;Номер п.п.&gt;</t>
        </r>
      </text>
    </comment>
    <comment ref="B22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ОбСмета::&lt;Номер сметного расчета&gt;</t>
        </r>
      </text>
    </comment>
    <comment ref="C22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ОбСмета::&lt;Наименование работ и затрат (глав, объектов)&gt;</t>
        </r>
      </text>
    </comment>
    <comment ref="D22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ОбСмета::&lt;Строительные работы&gt;
&lt;Формула - Строительные работы&gt;</t>
        </r>
      </text>
    </comment>
    <comment ref="E22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ОбСмета::&lt;Монтажные работы&gt;
&lt;Формула - Монтажные работы&gt;</t>
        </r>
      </text>
    </comment>
    <comment ref="F22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ОбСмета::&lt;Оборудование, мебель, инвентарь&gt;
&lt;Формула - Оборудование&gt;</t>
        </r>
      </text>
    </comment>
    <comment ref="G22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ОбСмета::&lt;Прочее&gt;
&lt;Формула - Прочее&gt;</t>
        </r>
      </text>
    </comment>
    <comment ref="H22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ОбСмета::&lt;Всего&gt;</t>
        </r>
      </text>
    </comment>
    <comment ref="F31" authorId="4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360 значение&gt;</t>
        </r>
      </text>
    </comment>
    <comment ref="C33" authorId="4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390 текст&gt;</t>
        </r>
      </text>
    </comment>
    <comment ref="F33" authorId="4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390 значение&gt;</t>
        </r>
      </text>
    </comment>
    <comment ref="C35" authorId="5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300 атрибут 970 значение&gt;</t>
        </r>
      </text>
    </comment>
    <comment ref="F35" authorId="5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300 значение&gt;</t>
        </r>
      </text>
    </comment>
    <comment ref="C37" authorId="5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310 атрибут 970 значение&gt;                                         </t>
        </r>
      </text>
    </comment>
    <comment ref="F37" authorId="5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310 значение&gt;</t>
        </r>
      </text>
    </comment>
  </commentList>
</comments>
</file>

<file path=xl/comments9.xml><?xml version="1.0" encoding="utf-8"?>
<comments xmlns="http://schemas.openxmlformats.org/spreadsheetml/2006/main">
  <authors>
    <author>Сергей</author>
    <author>Alex</author>
    <author>nsavkin</author>
    <author>TPokrovskaya</author>
    <author>Алексей</author>
    <author>Александр Енбаев</author>
  </authors>
  <commentList>
    <comment ref="B3" authorId="0" shapeId="0">
      <text>
        <r>
          <rPr>
            <sz val="8"/>
            <color indexed="81"/>
            <rFont val="Tahoma"/>
            <family val="2"/>
            <charset val="204"/>
          </rPr>
          <t xml:space="preserve"> Титул::&lt;Наименование стройки&gt;</t>
        </r>
      </text>
    </comment>
    <comment ref="B5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Титул::&lt;Наименование объекта&gt;</t>
        </r>
      </text>
    </comment>
    <comment ref="D8" authorId="0" shapeId="0">
      <text>
        <r>
          <rPr>
            <sz val="8"/>
            <color indexed="81"/>
            <rFont val="Tahoma"/>
            <family val="2"/>
            <charset val="204"/>
          </rPr>
          <t xml:space="preserve"> Титул::&lt;Индекс/ЛН расчета&gt;</t>
        </r>
      </text>
    </comment>
    <comment ref="F10" authorId="2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ИтогоБИМ::&lt;Всего по расчету&gt;</t>
        </r>
      </text>
    </comment>
    <comment ref="G10" authorId="3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F13" authorId="4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Титул::&lt;Единица измерения показателя единичной стоимости&gt;</t>
        </r>
      </text>
    </comment>
    <comment ref="F15" authorId="4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Титул::&lt;Расчетный измеритель единичной стоимости(руб./тыс.руб.)&gt;</t>
        </r>
      </text>
    </comment>
    <comment ref="B16" authorId="3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Титул::&lt;подпись 102 значение&gt;</t>
        </r>
      </text>
    </comment>
    <comment ref="D18" authorId="3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Титул::&lt;Единица отображения стоимости&gt;</t>
        </r>
      </text>
    </comment>
    <comment ref="A22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ОбСмета::&lt;Номер п.п.&gt;</t>
        </r>
      </text>
    </comment>
    <comment ref="B22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ОбСмета::&lt;Номер сметного расчета&gt;</t>
        </r>
      </text>
    </comment>
    <comment ref="C22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ОбСмета::&lt;Наименование работ и затрат (глав, объектов)&gt;</t>
        </r>
      </text>
    </comment>
    <comment ref="D22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ОбСмета::&lt;Строительные работы&gt;
&lt;Формула - Строительные работы&gt;</t>
        </r>
      </text>
    </comment>
    <comment ref="E22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ОбСмета::&lt;Монтажные работы&gt;
&lt;Формула - Монтажные работы&gt;</t>
        </r>
      </text>
    </comment>
    <comment ref="F22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ОбСмета::&lt;Оборудование, мебель, инвентарь&gt;
&lt;Формула - Оборудование&gt;</t>
        </r>
      </text>
    </comment>
    <comment ref="G22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ОбСмета::&lt;Прочее&gt;
&lt;Формула - Прочее&gt;</t>
        </r>
      </text>
    </comment>
    <comment ref="H22" authorId="1" shapeId="0">
      <text>
        <r>
          <rPr>
            <b/>
            <sz val="8"/>
            <color indexed="81"/>
            <rFont val="Tahoma"/>
            <family val="2"/>
            <charset val="204"/>
          </rPr>
          <t xml:space="preserve"> ОбСмета::&lt;Всего&gt;</t>
        </r>
      </text>
    </comment>
    <comment ref="F31" authorId="4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360 значение&gt;</t>
        </r>
      </text>
    </comment>
    <comment ref="C33" authorId="4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390 текст&gt;</t>
        </r>
      </text>
    </comment>
    <comment ref="F33" authorId="4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390 значение&gt;</t>
        </r>
      </text>
    </comment>
    <comment ref="C35" authorId="5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300 атрибут 970 значение&gt;</t>
        </r>
      </text>
    </comment>
    <comment ref="F35" authorId="5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300 значение&gt;</t>
        </r>
      </text>
    </comment>
    <comment ref="C37" authorId="5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310 атрибут 970 значение&gt;                                         </t>
        </r>
      </text>
    </comment>
    <comment ref="F37" authorId="5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 Хвост::&lt;подпись 310 значение&gt;</t>
        </r>
      </text>
    </comment>
  </commentList>
</comments>
</file>

<file path=xl/sharedStrings.xml><?xml version="1.0" encoding="utf-8"?>
<sst xmlns="http://schemas.openxmlformats.org/spreadsheetml/2006/main" count="127363" uniqueCount="6140">
  <si>
    <t xml:space="preserve">Заказчик </t>
  </si>
  <si>
    <t>(наименование организации)</t>
  </si>
  <si>
    <t>(ссылка на документ об утверждении)</t>
  </si>
  <si>
    <t>(наименование стройки)</t>
  </si>
  <si>
    <t>№ пп</t>
  </si>
  <si>
    <t>монтажных работ</t>
  </si>
  <si>
    <t xml:space="preserve">Руководитель проектной организации </t>
  </si>
  <si>
    <t>[подпись (инициалы, фамилия)]</t>
  </si>
  <si>
    <t>Главный инженер проекта</t>
  </si>
  <si>
    <t>Начальник</t>
  </si>
  <si>
    <t>Заказчик</t>
  </si>
  <si>
    <t>[должность, подпись (инициалы, фамилия)]</t>
  </si>
  <si>
    <t>Утверждено приказом № 421 от 4 августа 2020 г. Минстроя РФ</t>
  </si>
  <si>
    <t>Приложение № 6</t>
  </si>
  <si>
    <t>"Утвержден" «     »______________________20__ г.</t>
  </si>
  <si>
    <t>Обоснование</t>
  </si>
  <si>
    <t>Наименование глав, объектов капитального строительства, работ и затрат</t>
  </si>
  <si>
    <t xml:space="preserve">строительных
(ремонтно- строительных, ремонтно- реставрационных) работ
</t>
  </si>
  <si>
    <t>оборудования</t>
  </si>
  <si>
    <t>прочих затрат</t>
  </si>
  <si>
    <t>всего</t>
  </si>
  <si>
    <t>(наименование)</t>
  </si>
  <si>
    <t>Акционерное общество "Курорты Северного Кавказа"</t>
  </si>
  <si>
    <t>СВОДНЫЙ СМЕТНЫЙ РАСЧЕТ СТОИМОСТИ СТРОИТЕЛЬСТВА № ССРСС-ССРСС VL4,5 - в базовом уровне цен 2000 г</t>
  </si>
  <si>
    <t>Всесезонный туристско-рекреационный комплекс "Ведучи", Чеченская Республика. Пассажирская подвесная канатная дорога VL4</t>
  </si>
  <si>
    <t>Сметная стоимость, тыс. руб.</t>
  </si>
  <si>
    <t>Глава 1. Подготовка территории строительства</t>
  </si>
  <si>
    <t>ЛСР 01-01-01</t>
  </si>
  <si>
    <t>Создание геодезической разбивочной основы и вынос в натуру линейного объекта</t>
  </si>
  <si>
    <t>01-01</t>
  </si>
  <si>
    <t>Подготовительные работы</t>
  </si>
  <si>
    <t>01-03-01</t>
  </si>
  <si>
    <t>Затраты, связанные с получением (разработкой) исходных данных и специальных технических условий</t>
  </si>
  <si>
    <t/>
  </si>
  <si>
    <t>Итого по Главе 1. "Подготовка территории строительства"</t>
  </si>
  <si>
    <t>Глава 2. Основные объекты строительства</t>
  </si>
  <si>
    <t>02-01</t>
  </si>
  <si>
    <t>Нижняя станция канатной дороги</t>
  </si>
  <si>
    <t>02-02</t>
  </si>
  <si>
    <t>Верхняя станция канатной дороги</t>
  </si>
  <si>
    <t>02-03</t>
  </si>
  <si>
    <t>Гараж кресел</t>
  </si>
  <si>
    <t>02-04</t>
  </si>
  <si>
    <t>Канатная дорога</t>
  </si>
  <si>
    <t>02-05-01</t>
  </si>
  <si>
    <t>Инженерная защита территории. Защита от лавинной опасности</t>
  </si>
  <si>
    <t>Итого по Главе 2. "Основные объекты строительства"</t>
  </si>
  <si>
    <t>Глава 4. Объекты энергетического хозяйства</t>
  </si>
  <si>
    <t>04-01</t>
  </si>
  <si>
    <t>КТП-6</t>
  </si>
  <si>
    <t>04-02-01</t>
  </si>
  <si>
    <t>Сети электроснабжения 0,4кВ</t>
  </si>
  <si>
    <t>04-03</t>
  </si>
  <si>
    <t>КТП-4</t>
  </si>
  <si>
    <t>04-04</t>
  </si>
  <si>
    <t>КТП-18</t>
  </si>
  <si>
    <t>Итого по Главе 4. "Объекты энергетического хозяйства"</t>
  </si>
  <si>
    <t>Глава 5. Объекты транспортного хозяйства и связи</t>
  </si>
  <si>
    <t>05-01-01</t>
  </si>
  <si>
    <t>Наружные сети связи</t>
  </si>
  <si>
    <t>Итого по Главе 5. "Объекты транспортного хозяйства и связи"</t>
  </si>
  <si>
    <t>Глава 7. Благоустройство и озеленение территории</t>
  </si>
  <si>
    <t>07-01-01</t>
  </si>
  <si>
    <t>Устройство площадок</t>
  </si>
  <si>
    <t>Итого по Главе 7. "Благоустройство и озеленение территории"</t>
  </si>
  <si>
    <t>Итого по Главам 1-7</t>
  </si>
  <si>
    <t>Глава 8. Временные здания и сооружения</t>
  </si>
  <si>
    <t>Приказ от 19.06.2020 № 332/пр прил.1 п.55</t>
  </si>
  <si>
    <t>Временные здания и сооружения - Объекты жилищного, социально-культурного, коммунально-бытового назначения в сельской местности - 3,1%</t>
  </si>
  <si>
    <t>Итого по Главе 8. "Временные здания и сооружения"</t>
  </si>
  <si>
    <t>Итого по Главам 1-8</t>
  </si>
  <si>
    <t>Глава 9. Прочие работы и затраты</t>
  </si>
  <si>
    <t>09-01</t>
  </si>
  <si>
    <t>Пусконаладочные работы</t>
  </si>
  <si>
    <t>09-03</t>
  </si>
  <si>
    <t>Затраты на научно-техническое сопровождение проектирования объектов</t>
  </si>
  <si>
    <t>СР-3</t>
  </si>
  <si>
    <t>Расходы на командировки рабочих и пусконаладочного персонала, привлекаемых для строительства</t>
  </si>
  <si>
    <t>РС-19-533.170000.2.4-ООС</t>
  </si>
  <si>
    <t>Затраты по размещению, утилизации отходов строительного производства. Пасажирская подвесная канатная дорога VL4</t>
  </si>
  <si>
    <t>Плата за негативное воздействие на окружающую среду: выбросы загрязняющих веществ в атмосферный воздух. Пасажирская подвесная канатная дорога VL4</t>
  </si>
  <si>
    <t>Производственный экологический мониторинг. Пассажирская подвесная канатная дорога VL4</t>
  </si>
  <si>
    <t>СР-5</t>
  </si>
  <si>
    <t>Затраты на подготовку технических планов сооружений</t>
  </si>
  <si>
    <t>Итого по Главе 9. "Прочие работы и затраты"</t>
  </si>
  <si>
    <t>Итого по Главам 1-9</t>
  </si>
  <si>
    <t>Глава 10. Содержание службы заказчика. Строительный контроль</t>
  </si>
  <si>
    <t>Постановление Правительства РФ № 468 _x000D_
от 21 июня 2010 г.</t>
  </si>
  <si>
    <t>Затраты на проведение строительного контроля_x000D_
 (1,47 % от глав 1-9 граф 4,5,6)</t>
  </si>
  <si>
    <t>Итого по Главе 10. "Содержание службы заказчика. Строительный контроль"</t>
  </si>
  <si>
    <t>Глава 12. Публичный технологический и ценовой аудит, подготовка обоснования инвестиций, осуществляемых в инвестиционный проект по созданию объекта капитального строительства, в отношении которого планируется заключение контракта, предметом которого является одновременно выполнение работ по проектированию, строительству и вводу в эксплуатацию объекта капитального строительства, технологический и ценовой аудит такого обоснования инвестиций, аудит проектной документации, проектные и изыскательские работы</t>
  </si>
  <si>
    <t>Письмо АО "КСК" от 14.04.2020 №60-20-0976</t>
  </si>
  <si>
    <t>Инженерные изыскания (справочно) 3805645,76/1,02/1000</t>
  </si>
  <si>
    <t>ЛСР 12-01-01</t>
  </si>
  <si>
    <t>Проектная документация. Пасажирская подвесная канатная дорога VL4</t>
  </si>
  <si>
    <t>ЛСР 12-01-02</t>
  </si>
  <si>
    <t>Рабочая документация.  Пасажирская подвесная канатная дорога VL4</t>
  </si>
  <si>
    <t>СР-9</t>
  </si>
  <si>
    <t>Методика определения сметной стоимости строительства, реконструкции, капитального ремонта, сноса объектов капитального строительства, работ по сохранению объектов культурного наследия (памятников истории и культуры) народов Российской Федерации на территории Российской Федерации , утвержденная приказом Минстроя РФ от 04.08.2020 № 421/пр, п.173</t>
  </si>
  <si>
    <t>Авторский надзор-0,2% от Глав 1-9 графы 8</t>
  </si>
  <si>
    <t>СР-8</t>
  </si>
  <si>
    <t>Итого по Главе 12. "Публичный технологический и ценовой аудит, подготовка обоснования инвестиций, осуществляемых в инвестиционный проект по созданию объекта капитального строительства, в отношении которого планируется заключение контракта, предметом которого является одновременно выполнение работ по проектированию, строительству и вводу в эксплуатацию объекта капитального строительства, технологический и ценовой аудит такого обоснования инвестиций, аудит проектной документации, проектные и изыскательские работы"</t>
  </si>
  <si>
    <t>Итого по Главам 1-12</t>
  </si>
  <si>
    <t>Непредвиденные затраты</t>
  </si>
  <si>
    <t>Приказ от 4.08.2020 № 421/пр п.179</t>
  </si>
  <si>
    <t>Непредвиденные затраты для объектов капитального строительства производственного назначения, линейных объектов - 3%</t>
  </si>
  <si>
    <t>Итого "Непредвиденные затраты"</t>
  </si>
  <si>
    <t>Итого с учетом "Непредвиденные затраты"</t>
  </si>
  <si>
    <t>Налоги и обязательные платежи</t>
  </si>
  <si>
    <t>№ 303-ФЗ от 3.08.2018</t>
  </si>
  <si>
    <t>НДС - 20%</t>
  </si>
  <si>
    <t>Итого "Налоги и обязательные платежи"</t>
  </si>
  <si>
    <t>Итого по сводному расчету</t>
  </si>
  <si>
    <t>Составлен(а) в текущем уровне цен на 4 кв. 2020г.</t>
  </si>
  <si>
    <t>Глава 3. Объекты подсобного и обслуживающего назначения</t>
  </si>
  <si>
    <t>Итого по Главе 3. "Объекты подсобного и обслуживающего назначения"</t>
  </si>
  <si>
    <t>ЗАТРАТ НЕТ</t>
  </si>
  <si>
    <t>Глава 6. Наружные сети и сооружения водоснабжения, водоотведения, теплоснабжения и газоснабжения</t>
  </si>
  <si>
    <t>Итого по Главе 6. "Наружные сети и сооружения водоснабжения, водоотведения, теплоснабжения и газоснабжения"</t>
  </si>
  <si>
    <t>ГСН 81-05-02-2007 П. 11.4</t>
  </si>
  <si>
    <t>Удорожание в зимнее время 0,5 %</t>
  </si>
  <si>
    <t>Глава 11. Подготовка эксплуатационных кадров для строящегося объекта капитального строительства</t>
  </si>
  <si>
    <t>Итого по Главе 11. "Подготовка эксплуатационных кадров для строящегося объекта капитального строительства"</t>
  </si>
  <si>
    <t>Затраты на проезд специалистов осуществляющих авторский надзор</t>
  </si>
  <si>
    <t xml:space="preserve">Экспертиза проектной документации и результатов инженерных изысканий. Пасажирская подвесная канатная дорога VL4  </t>
  </si>
  <si>
    <t>Сводный сметный расчет сметной стоимостью   1200750,25 тыс. руб.</t>
  </si>
  <si>
    <t>01-01-01</t>
  </si>
  <si>
    <t>Планировка территории</t>
  </si>
  <si>
    <t>Приложение № 2</t>
  </si>
  <si>
    <t xml:space="preserve">Наименование редакции сметных нормативов  </t>
  </si>
  <si>
    <t>Наименование программного продукта</t>
  </si>
  <si>
    <t>ПК "ГРАНД-Смета 2021"</t>
  </si>
  <si>
    <t>(наименование объекта капитального строительства)</t>
  </si>
  <si>
    <t>ЛОКАЛЬНЫЙ СМЕТНЫЙ РАСЧЕТ (СМЕТА) № 01-01-01</t>
  </si>
  <si>
    <t>(наименование конструктивного решения)</t>
  </si>
  <si>
    <t xml:space="preserve">Составлен </t>
  </si>
  <si>
    <t>базисно-индексным</t>
  </si>
  <si>
    <t>методом</t>
  </si>
  <si>
    <t>Основание</t>
  </si>
  <si>
    <t>РС-19-533.17100.2.4-ППО</t>
  </si>
  <si>
    <t>(проектная и (или) иная техническая документация)</t>
  </si>
  <si>
    <t xml:space="preserve">Составлен(а) в текущем (базисном) уровне цен </t>
  </si>
  <si>
    <t xml:space="preserve">Сметная стоимость </t>
  </si>
  <si>
    <t>(27,11)</t>
  </si>
  <si>
    <t>тыс.руб.</t>
  </si>
  <si>
    <t>в том числе:</t>
  </si>
  <si>
    <t>строительных работ</t>
  </si>
  <si>
    <t>Средства на оплату труда рабочих</t>
  </si>
  <si>
    <t>(0,07)</t>
  </si>
  <si>
    <t>(0)</t>
  </si>
  <si>
    <t>Нормативные затраты труда рабочих</t>
  </si>
  <si>
    <t>чел.час.</t>
  </si>
  <si>
    <t>Нормативные затраты труда машинистов</t>
  </si>
  <si>
    <t xml:space="preserve">Расчетный измеритель конструктивного решения  </t>
  </si>
  <si>
    <t>№ п/п</t>
  </si>
  <si>
    <t>Наименование работ и затрат</t>
  </si>
  <si>
    <t>Единица измерения</t>
  </si>
  <si>
    <t>Количество</t>
  </si>
  <si>
    <t>Сметная стоимость в базисном уровне цен (в текущем уровне цен (гр. 8) для ресурсов, отсутствующих в СНБ), руб.</t>
  </si>
  <si>
    <t>Индексы</t>
  </si>
  <si>
    <t>Сметная стоимость в текущем уровне цен, руб.</t>
  </si>
  <si>
    <t>на единицу</t>
  </si>
  <si>
    <t>коэффициенты</t>
  </si>
  <si>
    <t>всего с учетом коэффициентов</t>
  </si>
  <si>
    <t>Раздел 1. Снятие ПРС (РС-19-533.1700000.2.4-ПОС.ВОР)</t>
  </si>
  <si>
    <t>1</t>
  </si>
  <si>
    <t>ФЕР01-01-032-01</t>
  </si>
  <si>
    <t>Разработка грунта с перемещением до 10 м бульдозерами мощностью: 132 кВт (180 л.с.), группа грунтов 1 (Срезка растительног грунта)</t>
  </si>
  <si>
    <t>1000 м3</t>
  </si>
  <si>
    <t>0,637</t>
  </si>
  <si>
    <t>Объем=637 / 1000</t>
  </si>
  <si>
    <t>Приказ от 04.09.2019 № 519/пр прил.2 табл.1 п.8.1</t>
  </si>
  <si>
    <t>Производство работ осуществляется в горной местности: на высоте свыше 1500 до 2500 м над уровнем моря ОЗП=1,25; ЭМ=1,25 к расх.; ЗПМ=1,25; ТЗ=1,25; ТЗМ=1,25</t>
  </si>
  <si>
    <t>2</t>
  </si>
  <si>
    <t>ЭМ</t>
  </si>
  <si>
    <t>1,25</t>
  </si>
  <si>
    <t>3</t>
  </si>
  <si>
    <t>в т.ч. ОТм</t>
  </si>
  <si>
    <t>ЗТм</t>
  </si>
  <si>
    <t>чел.-ч</t>
  </si>
  <si>
    <t>2,95</t>
  </si>
  <si>
    <t>2,3489375</t>
  </si>
  <si>
    <t>Итого по расценке</t>
  </si>
  <si>
    <t>ФОТ</t>
  </si>
  <si>
    <t>МДС81-33.2004 Прил.4 п.1.1 и Письмо №ВБ-338/02 от 08.02.08</t>
  </si>
  <si>
    <t>НР Земляные работы, выполняемые механизированным способом</t>
  </si>
  <si>
    <t>%</t>
  </si>
  <si>
    <t>95</t>
  </si>
  <si>
    <t>Письмо №АП-5536/06 от 18.11.04 Прил.1 п.1.1</t>
  </si>
  <si>
    <t>СП Земляные работы, выполняемые механизированным способом</t>
  </si>
  <si>
    <t>50</t>
  </si>
  <si>
    <t>Всего по позиции</t>
  </si>
  <si>
    <t>ФЕР01-01-018-01</t>
  </si>
  <si>
    <t>Разработка грунта с погрузкой на автомобили-самосвалы в котлованах объемом до 500 м3 экскаваторами с ковшом вместимостью 0,4 (0,35-0,45) м3, группа грунтов: 1</t>
  </si>
  <si>
    <t>35</t>
  </si>
  <si>
    <t>27,86875</t>
  </si>
  <si>
    <t>ФССЦпг-03-21-01-001</t>
  </si>
  <si>
    <t>Перевозка грузов автомобилями-самосвалами грузоподъемностью 10 т работающих вне карьера на расстояние: I класс груза до 1 км  (Вывоз растительного грунта на площадку временного складирования)</t>
  </si>
  <si>
    <t>1 т груза</t>
  </si>
  <si>
    <t>891,8</t>
  </si>
  <si>
    <t>Объем=637*1,4</t>
  </si>
  <si>
    <t>Итоги по разделу 1 Снятие ПРС (РС-19-533.1700000.2.4-ПОС.ВОР) :</t>
  </si>
  <si>
    <t xml:space="preserve">     Строительные работы</t>
  </si>
  <si>
    <t xml:space="preserve">          В том числе:</t>
  </si>
  <si>
    <t xml:space="preserve">               эксплуатация машин и механизмов</t>
  </si>
  <si>
    <t xml:space="preserve">               накладные расходы</t>
  </si>
  <si>
    <t xml:space="preserve">               сметная прибыль</t>
  </si>
  <si>
    <t xml:space="preserve">     Итого ФОТ (справочно)</t>
  </si>
  <si>
    <t xml:space="preserve">     Итого накладные расходы (справочно)</t>
  </si>
  <si>
    <t xml:space="preserve">     Итого сметная прибыль (справочно)</t>
  </si>
  <si>
    <t xml:space="preserve">  Итого по разделу 1 Снятие ПРС (РС-19-533.1700000.2.4-ПОС.ВОР)</t>
  </si>
  <si>
    <t>Раздел 2. Снятие ПРС</t>
  </si>
  <si>
    <t>4</t>
  </si>
  <si>
    <t>ФЕР01-01-022-01</t>
  </si>
  <si>
    <t>Разработка грунта с погрузкой на автомобили-самосвалы в траншеях экскаватором «обратная лопата» с ковшом вместимостью 1 (1-1,2) м3, группа грунтов: 1</t>
  </si>
  <si>
    <t>0,3584</t>
  </si>
  <si>
    <t>Объем=358,4 / 1000</t>
  </si>
  <si>
    <t>16</t>
  </si>
  <si>
    <t>7,168</t>
  </si>
  <si>
    <t>5</t>
  </si>
  <si>
    <t>Перевозка грузов автомобилями-самосвалами грузоподъемностью 10 т работающих вне карьера на расстояние: I класс груза до 1 км (Вывоз растительного грунта на площадку временного складирования)</t>
  </si>
  <si>
    <t>501,76</t>
  </si>
  <si>
    <t>Объем=358,4*1,4</t>
  </si>
  <si>
    <t>Итоги по разделу 2 Снятие ПРС :</t>
  </si>
  <si>
    <t xml:space="preserve">  Итого по разделу 2 Снятие ПРС</t>
  </si>
  <si>
    <t>Раздел 3. Планировочные работы</t>
  </si>
  <si>
    <t>Нижняя станция канатной дороги VL-4</t>
  </si>
  <si>
    <t>Выемка</t>
  </si>
  <si>
    <t>6</t>
  </si>
  <si>
    <t>ФЕР01-01-009-04
ТЧ ФЕР 01 Приложение 1.1 п.14</t>
  </si>
  <si>
    <t>Разработка грунта в траншеях экскаватором «обратная лопата» с ковшом вместимостью 1 (1-1,2) м3, группа грунтов: 4</t>
  </si>
  <si>
    <t>0,914</t>
  </si>
  <si>
    <t>Объем=914 / 1000</t>
  </si>
  <si>
    <t>25</t>
  </si>
  <si>
    <t>28,5625</t>
  </si>
  <si>
    <t>7</t>
  </si>
  <si>
    <t>ФЕР01-01-032-04
ТЧ ФЕР 01 Приложение 1.1 п.14</t>
  </si>
  <si>
    <t>Разработка грунта с перемещением до 10 м бульдозерами мощностью: 132 кВт (180 л.с.), группа грунтов 4</t>
  </si>
  <si>
    <t>12,8</t>
  </si>
  <si>
    <t>14,624</t>
  </si>
  <si>
    <t>8</t>
  </si>
  <si>
    <t>ФЕР01-01-032-12
ТЧ ФЕР 01 Приложение 1.1 п.14</t>
  </si>
  <si>
    <t>При перемещении грунта на каждые последующие 10 м добавлять: к расценке 01-01-032-04</t>
  </si>
  <si>
    <t>6,42</t>
  </si>
  <si>
    <t>7,33485</t>
  </si>
  <si>
    <t>Насыпь</t>
  </si>
  <si>
    <t>9</t>
  </si>
  <si>
    <t>ФЕР01-01-013-04</t>
  </si>
  <si>
    <t>Разработка грунта с погрузкой на автомобили-самосвалы экскаваторами с ковшом вместимостью: 1 (1-1,2) м3, группа грунтов 4</t>
  </si>
  <si>
    <t>0,475</t>
  </si>
  <si>
    <t>Объем=475 / 1000</t>
  </si>
  <si>
    <t>ОТ</t>
  </si>
  <si>
    <t>М</t>
  </si>
  <si>
    <t>ЗТ</t>
  </si>
  <si>
    <t>11,3</t>
  </si>
  <si>
    <t>6,709375</t>
  </si>
  <si>
    <t>32,8</t>
  </si>
  <si>
    <t>19,475</t>
  </si>
  <si>
    <t>10</t>
  </si>
  <si>
    <t>Перевозка грузов автомобилями-самосвалами грузоподъемностью 10 т работающих вне карьера на расстояние: I класс груза до 1 км</t>
  </si>
  <si>
    <t>855</t>
  </si>
  <si>
    <t>Объем=475*1,8</t>
  </si>
  <si>
    <t>11</t>
  </si>
  <si>
    <t>ФЕР01-01-033-06</t>
  </si>
  <si>
    <t>Засыпка траншей и котлованов с перемещением грунта до 5 м бульдозерами мощностью: 79 кВт (108 л.с.), группа грунтов 3</t>
  </si>
  <si>
    <t>4,33</t>
  </si>
  <si>
    <t>2,5709375</t>
  </si>
  <si>
    <t>12</t>
  </si>
  <si>
    <t>ФЕР01-02-003-01</t>
  </si>
  <si>
    <t>Уплотнение грунта вибрационными катками 2,2 т на первый проход по одному следу при толщине слоя: 25 см</t>
  </si>
  <si>
    <t>1,389</t>
  </si>
  <si>
    <t>Объем=1389 / 1000</t>
  </si>
  <si>
    <t>13,5</t>
  </si>
  <si>
    <t>23,439375</t>
  </si>
  <si>
    <t>13</t>
  </si>
  <si>
    <t>ФЕР01-02-003-07</t>
  </si>
  <si>
    <t>На каждый последующий проход по одному следу добавлять: к расценке 01-02-003-01</t>
  </si>
  <si>
    <t>до 6 проходок</t>
  </si>
  <si>
    <t>К=5 ПЗ=5 (ОЗП=5; ЭМ=5 к расх.; ЗПМ=5; МАТ=5 к расх.; ТЗ=5; ТЗМ=5)</t>
  </si>
  <si>
    <t>6,25</t>
  </si>
  <si>
    <t>17,3625</t>
  </si>
  <si>
    <t>Верхняя станция канатной дороги VL-4</t>
  </si>
  <si>
    <t>14</t>
  </si>
  <si>
    <t>0,118</t>
  </si>
  <si>
    <t>Объем=118 / 1000</t>
  </si>
  <si>
    <t>1,66675</t>
  </si>
  <si>
    <t>4,838</t>
  </si>
  <si>
    <t>15</t>
  </si>
  <si>
    <t>212,4</t>
  </si>
  <si>
    <t>Объем=118*1,8</t>
  </si>
  <si>
    <t>0,638675</t>
  </si>
  <si>
    <t>17</t>
  </si>
  <si>
    <t>1,99125</t>
  </si>
  <si>
    <t>18</t>
  </si>
  <si>
    <t>1,475</t>
  </si>
  <si>
    <t>Итоги по разделу 3 Планировочные работы :</t>
  </si>
  <si>
    <t xml:space="preserve">               оплата труда</t>
  </si>
  <si>
    <t xml:space="preserve">               материалы</t>
  </si>
  <si>
    <t xml:space="preserve">  Итого по разделу 3 Планировочные работы</t>
  </si>
  <si>
    <t>Раздел 4. Вытесненный грунт</t>
  </si>
  <si>
    <t>Вытесненный грунт при устройстве отмостки</t>
  </si>
  <si>
    <t>19</t>
  </si>
  <si>
    <t>ФЕР01-01-022-04</t>
  </si>
  <si>
    <t>Разработка грунта с погрузкой на автомобили-самосвалы в траншеях экскаватором «обратная лопата» с ковшом вместимостью 1 (1-1,2) м3, группа грунтов: 4</t>
  </si>
  <si>
    <t>0,015</t>
  </si>
  <si>
    <t>Объем=15 / 1000</t>
  </si>
  <si>
    <t>33</t>
  </si>
  <si>
    <t>0,61875</t>
  </si>
  <si>
    <t>20</t>
  </si>
  <si>
    <t>27</t>
  </si>
  <si>
    <t>Объем=15*1,8</t>
  </si>
  <si>
    <t>Вытесненный грунт при устройстве водоотводных и нагорных канав</t>
  </si>
  <si>
    <t>21</t>
  </si>
  <si>
    <t>0,039</t>
  </si>
  <si>
    <t>Объем=39 / 1000</t>
  </si>
  <si>
    <t>1,60875</t>
  </si>
  <si>
    <t>22</t>
  </si>
  <si>
    <t>70,2</t>
  </si>
  <si>
    <t>Объем=39*1,8</t>
  </si>
  <si>
    <t>Итоги по разделу 4 Вытесненный грунт :</t>
  </si>
  <si>
    <t xml:space="preserve">  Итого по разделу 4 Вытесненный грунт</t>
  </si>
  <si>
    <t>Итоги по смете:</t>
  </si>
  <si>
    <t xml:space="preserve">  ВСЕГО по смете</t>
  </si>
  <si>
    <t>Составил:</t>
  </si>
  <si>
    <t>Проверил:</t>
  </si>
  <si>
    <t>Всесезонный туристско-рекреационный комплекс "Ведучи", Чеченская республика. 
Пассажирская подвесная канатная дорога VL4.</t>
  </si>
  <si>
    <t>ЛОКАЛЬНЫЙ СМЕТНЫЙ РАСЧЕТ (СМЕТА) № 01-01-02</t>
  </si>
  <si>
    <t>Вырубка деревьев и кустарников</t>
  </si>
  <si>
    <t>РС-19-533.170000.2.4-ВОР</t>
  </si>
  <si>
    <t>(6,45)</t>
  </si>
  <si>
    <t>(0,58)</t>
  </si>
  <si>
    <t>Раздел 1. Вырубка деревьев и кустарника</t>
  </si>
  <si>
    <t>ФЕР01-02-099-01</t>
  </si>
  <si>
    <t>Валка деревьев мягких пород с корня, диаметр стволов: до 16 см</t>
  </si>
  <si>
    <t>100 шт</t>
  </si>
  <si>
    <t>0,65</t>
  </si>
  <si>
    <t>Объем=65 / 100</t>
  </si>
  <si>
    <t>5,21</t>
  </si>
  <si>
    <t>4,233125</t>
  </si>
  <si>
    <t>МДС81-33.2004 Прил.4 п.1.4</t>
  </si>
  <si>
    <t>НР Земляные работы, выполняемые по другим видам работ (подготовительным, сопутствующим, укрепительным)</t>
  </si>
  <si>
    <t>80</t>
  </si>
  <si>
    <t>Письмо №АП-5536/06 от 18.11.04 Прил.1 п.1.4</t>
  </si>
  <si>
    <t>СП Земляные работы, выполняемые по другим видам работ (подготовительным, сопутствующим, укрепительным)</t>
  </si>
  <si>
    <t>45</t>
  </si>
  <si>
    <t>ФЕР01-02-099-02</t>
  </si>
  <si>
    <t>Валка деревьев мягких пород с корня, диаметр стволов: до 20 см</t>
  </si>
  <si>
    <t>1,33</t>
  </si>
  <si>
    <t>Объем=133 / 100</t>
  </si>
  <si>
    <t>6,52</t>
  </si>
  <si>
    <t>10,8395</t>
  </si>
  <si>
    <t>ФЕР01-02-100-04</t>
  </si>
  <si>
    <t>Трелевка хлыстов древесины на расстояние до 300 м тракторами мощностью: 79 кВт (108 л.с.), диаметр стволов до 20 см</t>
  </si>
  <si>
    <t>1,98</t>
  </si>
  <si>
    <t>Объем=198 / 100</t>
  </si>
  <si>
    <t>6,46</t>
  </si>
  <si>
    <t>15,9885</t>
  </si>
  <si>
    <t>3,69</t>
  </si>
  <si>
    <t>9,13275</t>
  </si>
  <si>
    <t>ФЕР01-02-101-02</t>
  </si>
  <si>
    <t>Разделка древесины мягких пород, полученной от валки леса, диаметр стволов: до 16 см</t>
  </si>
  <si>
    <t>100 деревьев</t>
  </si>
  <si>
    <t>Прил.1.12 п.3.213</t>
  </si>
  <si>
    <t>Разделка древесины без заготовки дров ОЗП=0,8; ЭМ=0,7 к расх.; ЗПМ=0,7; ТЗ=0,8; ТЗМ=0,7</t>
  </si>
  <si>
    <t>13,4</t>
  </si>
  <si>
    <t>8,71</t>
  </si>
  <si>
    <t>ФЕР01-02-101-03</t>
  </si>
  <si>
    <t>Разделка древесины мягких пород, полученной от валки леса, диаметр стволов: до 20 см</t>
  </si>
  <si>
    <t>21,6</t>
  </si>
  <si>
    <t>28,728</t>
  </si>
  <si>
    <t>ФЕР01-02-105-01</t>
  </si>
  <si>
    <t>Корчевка пней в грунтах естественного залегания корчевателями-собирателями на тракторе мощностью 79 кВт (108 л.с.) с перемещением пней до 5 м, диаметр пней: до 24 см</t>
  </si>
  <si>
    <t>2,22</t>
  </si>
  <si>
    <t>5,4945</t>
  </si>
  <si>
    <t>ФЕР01-02-105-04</t>
  </si>
  <si>
    <t>При перемещении пней на каждые последующие 10 м добавлять: к расценке 01-02-105-01</t>
  </si>
  <si>
    <t>На расстояние до 55м ПЗ=5 (ОЗП=5; ЭМ=5 к расх.; ЗПМ=5; МАТ=5 к расх.; ТЗ=5; ТЗМ=5)</t>
  </si>
  <si>
    <t>0,32</t>
  </si>
  <si>
    <t>3,96</t>
  </si>
  <si>
    <t>ФЕР01-02-108-01</t>
  </si>
  <si>
    <t>Обивка земли с выкорчеванных пней корчевателями-собирателями на тракторе мощностью 79 кВт (108 л.с.), диаметр пней: до 24 см</t>
  </si>
  <si>
    <t>0,69</t>
  </si>
  <si>
    <t>1,70775</t>
  </si>
  <si>
    <t>ФЕР01-02-107-01</t>
  </si>
  <si>
    <t>Засыпка ям подкоренных бульдозерами мощностью: 79 кВт (108 л.с.)</t>
  </si>
  <si>
    <t>2,12</t>
  </si>
  <si>
    <t>5,247</t>
  </si>
  <si>
    <t>ФЕР01-02-114-03</t>
  </si>
  <si>
    <t>Корчевка кустарника и мелколесья в грунтах естественного залегания корчевателями-собирателями на тракторе мощностью: 79 кВт (108 л.с.), кустарник и мелколесье редкие</t>
  </si>
  <si>
    <t>га</t>
  </si>
  <si>
    <t>0,53</t>
  </si>
  <si>
    <t>5,43</t>
  </si>
  <si>
    <t>3,597375</t>
  </si>
  <si>
    <t>ФЕР01-02-117-03</t>
  </si>
  <si>
    <t>Сгребание срезанного или выкорчеванного кустарника и мелколесья корчевателями-собирателями на тракторе мощностью 79 кВт (108 л.с.) с перемещением до 20 м, кустарник и мелколесье: редкие</t>
  </si>
  <si>
    <t>4,72</t>
  </si>
  <si>
    <t>3,127</t>
  </si>
  <si>
    <t>ФЕР01-02-117-06</t>
  </si>
  <si>
    <t>При перемещении на каждые последующие 10 м добавлять: к расценке 01-02-117-03</t>
  </si>
  <si>
    <t>На расстояние до 50м ПЗ=3 (ОЗП=3; ЭМ=3 к расх.; ЗПМ=3; МАТ=3 к расх.; ТЗ=3; ТЗМ=3)</t>
  </si>
  <si>
    <t>3,75</t>
  </si>
  <si>
    <t>1,04</t>
  </si>
  <si>
    <t>2,067</t>
  </si>
  <si>
    <t>ФЕР01-02-122-06</t>
  </si>
  <si>
    <t>Перетряхивание валов из кустарника, мелколесья и корней корчевателями-собирателями на тракторе мощностью: 79 кВт (108 л.с.), кустарник и мелколесье редкие</t>
  </si>
  <si>
    <t>0,55</t>
  </si>
  <si>
    <t>0,364375</t>
  </si>
  <si>
    <t>Итоги по разделу 1 Вырубка деревьев и кустарника :</t>
  </si>
  <si>
    <t xml:space="preserve">  Итого по разделу 1 Вырубка деревьев и кустарника</t>
  </si>
  <si>
    <t>Раздел 2. Транспортировка</t>
  </si>
  <si>
    <t>Транспортировка отходов древесины на полигон ТБО "Андреевская долина" 117 км</t>
  </si>
  <si>
    <t>ФССЦпг-01-01-01-043</t>
  </si>
  <si>
    <t>Погрузо-разгрузочные работы при автомобильных перевозках: Погрузка мусора строительного с погрузкой экскаваторами емкостью ковша до 0,5 м3</t>
  </si>
  <si>
    <t>27,218</t>
  </si>
  <si>
    <t>Объем=16,129+11,089</t>
  </si>
  <si>
    <t>ФССЦпг-03-21-01-117</t>
  </si>
  <si>
    <t>Перевозка грузов автомобилями-самосвалами грузоподъемностью 10 т работающих вне карьера на расстояние: I класс груза до 117 км</t>
  </si>
  <si>
    <t>Итоги по разделу 2 Транспортировка :</t>
  </si>
  <si>
    <t xml:space="preserve">  Итого по разделу 2 Транспортировка</t>
  </si>
  <si>
    <t>01-01-02</t>
  </si>
  <si>
    <t>2.1</t>
  </si>
  <si>
    <t>2.2</t>
  </si>
  <si>
    <t>Смета № 01-01-01
Создание геодезической разбивочной основы и вынос в натуру лнейного объекта</t>
  </si>
  <si>
    <t>Наименование объекта (проекта):  Всесезонный туристско-рекреационный комплекс "Ведучи", Чеченская республика.  Пассажирская подвесная канатная дорога VL4</t>
  </si>
  <si>
    <t>Сметный расчет составлен по Справочнику базовых цен на инженерные изыскания для строительства "Инженерно-геодезические изыскания при строительстве и эксплуатации зданий и сооружений", 2006 г. (СБЦИИС-2006)</t>
  </si>
  <si>
    <t>Ед. измерен.</t>
  </si>
  <si>
    <t>Кол-во</t>
  </si>
  <si>
    <t>Обоснование стоимости</t>
  </si>
  <si>
    <t>Расчёт стоимости</t>
  </si>
  <si>
    <t>Стоимость, руб.</t>
  </si>
  <si>
    <r>
      <t xml:space="preserve">Закрепление трасс железных и автомобильных дорог, магистральных трубопроводов, каналов и коллекторов. Категория сложности III
Коэффициенты:                                                                                       </t>
    </r>
    <r>
      <rPr>
        <b/>
        <sz val="8"/>
        <color rgb="FF000000"/>
        <rFont val="Times New Roman"/>
        <family val="1"/>
        <charset val="204"/>
      </rPr>
      <t>полевые</t>
    </r>
    <r>
      <rPr>
        <sz val="8"/>
        <color rgb="FF000000"/>
        <rFont val="Times New Roman"/>
        <family val="1"/>
        <charset val="204"/>
      </rPr>
      <t xml:space="preserve">                                                                                                               - проведение работ в горной местности                                                                                                                                                                    -коэффициент за протяжённость менее 5 км                         
</t>
    </r>
  </si>
  <si>
    <t>1 км</t>
  </si>
  <si>
    <t xml:space="preserve">СБЦИИС, 2006 г.
Табл. 16, §4 .     ОУ, п 8,                 табл 1 §3, к=1,2       Табл. 16, прим 1, к=1,2
</t>
  </si>
  <si>
    <r>
      <t xml:space="preserve">Изготовление и установка центров.      Рабочие пункты: металлические трубки, (штыри), дюбель-гвоздь и др
Категория грунтов II      Коэффициенты:
</t>
    </r>
    <r>
      <rPr>
        <b/>
        <sz val="8"/>
        <color rgb="FF000000"/>
        <rFont val="Times New Roman"/>
        <family val="1"/>
        <charset val="204"/>
      </rPr>
      <t xml:space="preserve">полевые  </t>
    </r>
    <r>
      <rPr>
        <sz val="8"/>
        <color rgb="FF000000"/>
        <rFont val="Times New Roman"/>
        <family val="1"/>
        <charset val="204"/>
      </rPr>
      <t xml:space="preserve">                                                                                                                 - проведение работ в горной местности</t>
    </r>
  </si>
  <si>
    <t>1 знак</t>
  </si>
  <si>
    <t>СБЦИИС, 2006 г.
Табл. 10, §6                    табл 1 §3, к=1,2</t>
  </si>
  <si>
    <r>
      <t xml:space="preserve">Нивелирование III класса. Категория сложности III
Коэффициенты
</t>
    </r>
    <r>
      <rPr>
        <b/>
        <sz val="8"/>
        <color rgb="FF000000"/>
        <rFont val="Times New Roman"/>
        <family val="1"/>
        <charset val="204"/>
      </rPr>
      <t xml:space="preserve">полевые </t>
    </r>
    <r>
      <rPr>
        <sz val="8"/>
        <color rgb="FF000000"/>
        <rFont val="Times New Roman"/>
        <family val="1"/>
        <charset val="204"/>
      </rPr>
      <t xml:space="preserve">                                                                                                             - проведение работ в горной местности                                                                                                                                                                                          
</t>
    </r>
    <r>
      <rPr>
        <b/>
        <sz val="8"/>
        <color rgb="FF000000"/>
        <rFont val="Times New Roman"/>
        <family val="1"/>
        <charset val="204"/>
      </rPr>
      <t xml:space="preserve">                         </t>
    </r>
  </si>
  <si>
    <t>1 штатив двойного хода</t>
  </si>
  <si>
    <t xml:space="preserve">СБЦИИС, 2006 г.
Табл. 9, §6                     табл 1 §3, к=1,2       
            </t>
  </si>
  <si>
    <t xml:space="preserve">полевые </t>
  </si>
  <si>
    <t xml:space="preserve">камеральные </t>
  </si>
  <si>
    <t>Итого полевых работ</t>
  </si>
  <si>
    <t>Итого камеральных работ</t>
  </si>
  <si>
    <t>Составление программы (предписания) по геодезическим работам</t>
  </si>
  <si>
    <t>1 программа</t>
  </si>
  <si>
    <t>СБЦИИС, 2006 г.
Табл. 67, §1</t>
  </si>
  <si>
    <t>Составление технического отчета (пояснительной записки) по геодезическим работам</t>
  </si>
  <si>
    <t xml:space="preserve">1 отчет </t>
  </si>
  <si>
    <t>СБЦИИС, 2006 г.
Табл. 68, §1</t>
  </si>
  <si>
    <t>Внутренний транспорт.
Расстояние от базы до участка изысканий до 5 км</t>
  </si>
  <si>
    <t xml:space="preserve">Табл. 4, §1
</t>
  </si>
  <si>
    <t>Внешний транспорт.
Расстояние проезда и перевозки в одном направлении 100 - 300 км.
Продолжительность полевых работ, а также выполняемых в экспедиционных условиях камеральных работ, до 1 мес.</t>
  </si>
  <si>
    <t>Табл. 5, §5
36,4%</t>
  </si>
  <si>
    <t>Организация и ликвидация работ</t>
  </si>
  <si>
    <t>Общие указания
п. 13 - 6%, прим. 1 k = 2,5</t>
  </si>
  <si>
    <t>Итого по состоянию на 1 января 2001 года</t>
  </si>
  <si>
    <t>Итого в базовых ценах 2000г.</t>
  </si>
  <si>
    <t>/1,266</t>
  </si>
  <si>
    <t>Итого в ценах 2020г.</t>
  </si>
  <si>
    <t>*1,266*4,55</t>
  </si>
  <si>
    <t>Составил: ___________________________ Пивень В.В.</t>
  </si>
  <si>
    <t>(должность, подпись, расшифровка)</t>
  </si>
  <si>
    <t>Проверил: ___________________________ Нагулевич В.А.</t>
  </si>
  <si>
    <t>Сметная стоимость, руб.</t>
  </si>
  <si>
    <t>Расчет №01-03-01</t>
  </si>
  <si>
    <t>(наименование объекта строительства)</t>
  </si>
  <si>
    <t>Код строительного ресурса</t>
  </si>
  <si>
    <t>Наименование строительного ресурса, затрат</t>
  </si>
  <si>
    <t>Полное наименование строительного ресурса, затрат в обосновывающем документе</t>
  </si>
  <si>
    <t>Ед. изм.</t>
  </si>
  <si>
    <t>Ед. изм. Строительного ресурса, затрат в обосновывающем документе</t>
  </si>
  <si>
    <t>Текущая отпускная цена за ед. изм. В обосновывающем документк с НДС в руб.</t>
  </si>
  <si>
    <t>Текущая отпускная цена за ед. изм. Без НДС в руб. в соответствии с графой 5</t>
  </si>
  <si>
    <t>Стоимость перевозки без НДС в руб. за ед. изм.</t>
  </si>
  <si>
    <t>Сметная цена без НДС в руб. за ед.изм.</t>
  </si>
  <si>
    <t>Год</t>
  </si>
  <si>
    <t>Квартал</t>
  </si>
  <si>
    <t>Наименование производителя/поставщика</t>
  </si>
  <si>
    <t>КПП организации</t>
  </si>
  <si>
    <t>ИНН организации</t>
  </si>
  <si>
    <t>Гиперссылка на веб-сайт производителя/поставщика</t>
  </si>
  <si>
    <t>Населенный пункт расположения склада производителя/поставщика</t>
  </si>
  <si>
    <t>Статус организации (производитель (1)/Поставщик (2)</t>
  </si>
  <si>
    <t xml:space="preserve">Специальные технические условия (СТУ) </t>
  </si>
  <si>
    <t>шт</t>
  </si>
  <si>
    <t>ООО "АЛЬФАПРОЕКТ"</t>
  </si>
  <si>
    <t>www.alfproject</t>
  </si>
  <si>
    <t>г.Москва</t>
  </si>
  <si>
    <t>ООО "ПОМощник"</t>
  </si>
  <si>
    <t>ООО "Стройгражданпроект"</t>
  </si>
  <si>
    <t xml:space="preserve">На основании конъюнктурного анализа принята наименьшая стоимость  </t>
  </si>
  <si>
    <t>Всего затрат на научно-техническое сопровождение проектирования объекта в текущем уровне цен</t>
  </si>
  <si>
    <t>руб.</t>
  </si>
  <si>
    <t>Всего затрат на научно-техническое сопровождение проектирования объекта в  уровне цен на 01.01.2000</t>
  </si>
  <si>
    <t>/11,91</t>
  </si>
  <si>
    <t>02-01-01</t>
  </si>
  <si>
    <t>Конструктивные и объемно-планировочные решения</t>
  </si>
  <si>
    <t>02-01-02</t>
  </si>
  <si>
    <t>Архитектурные решения</t>
  </si>
  <si>
    <t>02-01-03</t>
  </si>
  <si>
    <t>Система охранного телевидения</t>
  </si>
  <si>
    <t>02-01-04</t>
  </si>
  <si>
    <t>Система охранно-тревожной сигнализации</t>
  </si>
  <si>
    <t>02-01-05</t>
  </si>
  <si>
    <t>Система контроля и управления доступом</t>
  </si>
  <si>
    <t>02-01-06</t>
  </si>
  <si>
    <t>Отопление, вентиляция и кондиционированаие</t>
  </si>
  <si>
    <t>02-01-07</t>
  </si>
  <si>
    <t>Структурированная кабельная сеть</t>
  </si>
  <si>
    <t>02-01-08</t>
  </si>
  <si>
    <t>Система телефонной связи</t>
  </si>
  <si>
    <t>02-01-09</t>
  </si>
  <si>
    <t>Система часофикации</t>
  </si>
  <si>
    <t>02-01-10</t>
  </si>
  <si>
    <t>Платежно-пропускная система</t>
  </si>
  <si>
    <t>02-01-11</t>
  </si>
  <si>
    <t>Система оповещения диспетчерской связи</t>
  </si>
  <si>
    <t>02-01-13</t>
  </si>
  <si>
    <t>Автоматическая установка пожарной сигнализации</t>
  </si>
  <si>
    <t>02-01-14</t>
  </si>
  <si>
    <t>Система громкоговорящей связи</t>
  </si>
  <si>
    <t>02-01-15</t>
  </si>
  <si>
    <t>Система оповещения и управления эвакуацией</t>
  </si>
  <si>
    <t>4.1</t>
  </si>
  <si>
    <t>4.2</t>
  </si>
  <si>
    <t>4.3</t>
  </si>
  <si>
    <t>4.4</t>
  </si>
  <si>
    <t>4.5</t>
  </si>
  <si>
    <t>4.6</t>
  </si>
  <si>
    <t>4.7</t>
  </si>
  <si>
    <t>4.8</t>
  </si>
  <si>
    <t>4.9</t>
  </si>
  <si>
    <t>4.10</t>
  </si>
  <si>
    <t>4.11</t>
  </si>
  <si>
    <t>4.12</t>
  </si>
  <si>
    <t>4.13</t>
  </si>
  <si>
    <t>4.14</t>
  </si>
  <si>
    <t>Приложение № 5</t>
  </si>
  <si>
    <t>ОБЪЕКТНЫЙ СМЕТНЫЙ РАСЧЕТ (СМЕТА) № ОС-02-01</t>
  </si>
  <si>
    <t>Сметная стоимость</t>
  </si>
  <si>
    <t>тыс. руб.</t>
  </si>
  <si>
    <t xml:space="preserve">Расчетный измеритель </t>
  </si>
  <si>
    <t xml:space="preserve">объекта капитального строительства  </t>
  </si>
  <si>
    <t>Показатель единичной стоимости на расчетный измеритель</t>
  </si>
  <si>
    <t>Составлен(а) в текущем уровне цен  на 4 кв. 2020г</t>
  </si>
  <si>
    <t>Наименование локальных сметных расчетов (смет), затрат</t>
  </si>
  <si>
    <t xml:space="preserve">Строительных
(ремонтно- строительных, ремонтно- реставрационных) работ
</t>
  </si>
  <si>
    <t>Локальные сметы (расчеты)</t>
  </si>
  <si>
    <t>Итого "Локальные сметы (расчеты)"</t>
  </si>
  <si>
    <t xml:space="preserve">                        [подпись (инициалы, фамилия)]</t>
  </si>
  <si>
    <t>Изменения в федеральные единичные расценки и отдельные составляющие к ним, включенные в федеральный реестр сметных нормативов  приказом Минстроя России от 26 декабря № 2019 г. № 876/пр (в ред. приказа от 30.03.2019 № 172/пр,  от 01.06.2020 294/пр)</t>
  </si>
  <si>
    <t>ЛОКАЛЬНЫЙ СМЕТНЫЙ РАСЧЕТ (СМЕТА) № 02-01-01</t>
  </si>
  <si>
    <t xml:space="preserve">РС-19-533.170102.2.4-ИЛО-КР.ВР </t>
  </si>
  <si>
    <t>(35,06)</t>
  </si>
  <si>
    <t>(1,39)</t>
  </si>
  <si>
    <t>Раздел 1. Операторская нижней станции</t>
  </si>
  <si>
    <t>0,0146</t>
  </si>
  <si>
    <t>Объем=14,6 / 1000</t>
  </si>
  <si>
    <t>Приказ от 04.08.2020 № 421/пр прил.10 табл.1 п.8.1</t>
  </si>
  <si>
    <t>Производство работ осуществляется в горной местности: на высоте от 1500 до 2500 м над уровнем моря. ОЗП=1,25; ЭМ=1,25 к расх.; ЗПМ=1,25; ТЗ=1,25; ТЗМ=1,25</t>
  </si>
  <si>
    <t>0,60225</t>
  </si>
  <si>
    <t>26,28</t>
  </si>
  <si>
    <t>Объем=14,6*1,8</t>
  </si>
  <si>
    <t>Устройство фундамента</t>
  </si>
  <si>
    <t>ФЕР08-01-002-03</t>
  </si>
  <si>
    <t>Устройство основания под фундаменты: гравийного (песчано-гравийная подготовка)</t>
  </si>
  <si>
    <t>м3</t>
  </si>
  <si>
    <t>2,9</t>
  </si>
  <si>
    <t>0,85</t>
  </si>
  <si>
    <t>3,08125</t>
  </si>
  <si>
    <t>0,07</t>
  </si>
  <si>
    <t>0,25375</t>
  </si>
  <si>
    <t>МДС81-33.2004 Прил.4 п.8</t>
  </si>
  <si>
    <t>НР Конструкции из кирпича и блоков</t>
  </si>
  <si>
    <t>122</t>
  </si>
  <si>
    <t>Письмо №АП-5536/06 от 18.11.04 Прил.1 п.8</t>
  </si>
  <si>
    <t>СП Конструкции из кирпича и блоков</t>
  </si>
  <si>
    <t>ФССЦ-02.2.04.03-0003</t>
  </si>
  <si>
    <t>Смесь песчано-гравийная природная</t>
  </si>
  <si>
    <t>3,335</t>
  </si>
  <si>
    <t>ФЕР06-01-001-22</t>
  </si>
  <si>
    <t>Устройство ленточных фундаментов: железобетонных при ширине по верху до 1000 мм</t>
  </si>
  <si>
    <t>100 м3</t>
  </si>
  <si>
    <t>0,069</t>
  </si>
  <si>
    <t>Объем=6,9 / 100</t>
  </si>
  <si>
    <t>360</t>
  </si>
  <si>
    <t>31,05</t>
  </si>
  <si>
    <t>30,37</t>
  </si>
  <si>
    <t>2,6194125</t>
  </si>
  <si>
    <t>МДС81-33.2004 Прил.4 п.6.1 и Письмо №ВБ-338/02 от 08.02.08</t>
  </si>
  <si>
    <t>НР Бетонные и железобетонные монолитные конструкции в промышленном строительстве</t>
  </si>
  <si>
    <t>105</t>
  </si>
  <si>
    <t>Письмо №АП-5536/06 от 18.11.04 Прил.1 п.6.1</t>
  </si>
  <si>
    <t>СП Бетонные и железобетонные монолитные конструкции в промышленном строительстве</t>
  </si>
  <si>
    <t>65</t>
  </si>
  <si>
    <t>ФССЦ-04.1.02.05-0011</t>
  </si>
  <si>
    <t>Смеси бетонные тяжелого бетона (БСТ), класс В30 (М400)</t>
  </si>
  <si>
    <t>7,0035</t>
  </si>
  <si>
    <t>ТЧ Прил.15, табл.2</t>
  </si>
  <si>
    <t>Надбавка за марку бетона W6 F150</t>
  </si>
  <si>
    <t>6,9</t>
  </si>
  <si>
    <t>Цена=708,8*0,015</t>
  </si>
  <si>
    <t>ФССЦ-08.4.03.03-0004</t>
  </si>
  <si>
    <t>Горячекатанная арматурная сталь класса А500 С, диаметром: 12 мм</t>
  </si>
  <si>
    <t>т</t>
  </si>
  <si>
    <t>0,4277</t>
  </si>
  <si>
    <t>Объем=(427,7)/1000</t>
  </si>
  <si>
    <t>ФЕР08-01-003-07</t>
  </si>
  <si>
    <t>Гидроизоляция боковая обмазочная битумная в 2 слоя по выровненной поверхности бутовой кладки, кирпичу, бетону</t>
  </si>
  <si>
    <t>100 м2</t>
  </si>
  <si>
    <t>0,47</t>
  </si>
  <si>
    <t>Объем=47 / 100</t>
  </si>
  <si>
    <t>21,2</t>
  </si>
  <si>
    <t>12,455</t>
  </si>
  <si>
    <t>0,2</t>
  </si>
  <si>
    <t>0,1175</t>
  </si>
  <si>
    <t>ФССЦ-01.2.03.03-0007</t>
  </si>
  <si>
    <t>Мастика битумная</t>
  </si>
  <si>
    <t>0,1128</t>
  </si>
  <si>
    <t>ФЕР06-03-004-10</t>
  </si>
  <si>
    <t>Установка закладных деталей весом: до 20 кг</t>
  </si>
  <si>
    <t>0,0568</t>
  </si>
  <si>
    <t>Объем=56,8/1000</t>
  </si>
  <si>
    <t>58</t>
  </si>
  <si>
    <t>4,118</t>
  </si>
  <si>
    <t>0,33</t>
  </si>
  <si>
    <t>0,02343</t>
  </si>
  <si>
    <t>ФССЦ-08.4.01.02-0013</t>
  </si>
  <si>
    <t>Детали закладные и накладные, изготовленные с применением сварки, гнутья, сверления (пробивки) отверстий (при наличии одной из этих операций или всего перечня в любых сочетаниях), поставляемые отдельно</t>
  </si>
  <si>
    <t>Отмостка</t>
  </si>
  <si>
    <t>ФЕР27-07-002-01</t>
  </si>
  <si>
    <t>Устройство оснований толщиной 12 см под тротуары из кирпичного или известнякового щебня (толщиной 15см)</t>
  </si>
  <si>
    <t>0,237</t>
  </si>
  <si>
    <t>Объем=23,7 / 100</t>
  </si>
  <si>
    <t>24,3</t>
  </si>
  <si>
    <t>7,198875</t>
  </si>
  <si>
    <t>2,92</t>
  </si>
  <si>
    <t>0,86505</t>
  </si>
  <si>
    <t>МДС81-33.2004 Прил.4 п.21</t>
  </si>
  <si>
    <t>НР Автомобильные дороги</t>
  </si>
  <si>
    <t>142</t>
  </si>
  <si>
    <t>Письмо №АП-5536/06 от 18.11.04 Прил.1 п.21</t>
  </si>
  <si>
    <t>СП Автомобильные дороги</t>
  </si>
  <si>
    <t>ФЕР27-07-002-02</t>
  </si>
  <si>
    <t>На каждый 1 см изменения толщины оснований добавлять или исключать к расценке 27-07-002-01</t>
  </si>
  <si>
    <t xml:space="preserve"> ПЗ=3 (ОЗП=3; ЭМ=3 к расх.; ЗПМ=3; МАТ=3 к расх.; ТЗ=3; ТЗМ=3)</t>
  </si>
  <si>
    <t>0,54</t>
  </si>
  <si>
    <t>0,479925</t>
  </si>
  <si>
    <t>0,1</t>
  </si>
  <si>
    <t>0,088875</t>
  </si>
  <si>
    <t>ФССЦ-02.2.05.04-1772</t>
  </si>
  <si>
    <t>Щебень М 600, фракция 20-40 мм, группа 2</t>
  </si>
  <si>
    <t>5,19</t>
  </si>
  <si>
    <t>ФЕР27-04-001-01</t>
  </si>
  <si>
    <t>Устройство подстилающих и выравнивающих слоев оснований: из песка</t>
  </si>
  <si>
    <t>2,4</t>
  </si>
  <si>
    <t>14,4</t>
  </si>
  <si>
    <t>43,2</t>
  </si>
  <si>
    <t>13,88</t>
  </si>
  <si>
    <t>41,64</t>
  </si>
  <si>
    <t>ФССЦ-02.3.01.02-0016</t>
  </si>
  <si>
    <t>Песок природный для строительных: работ средний с крупностью зерен размером свыше 5 мм-до 5% по массе</t>
  </si>
  <si>
    <t>2,64</t>
  </si>
  <si>
    <t>ФЕР11-01-002-09</t>
  </si>
  <si>
    <t>Устройство подстилающих слоев: бетонных</t>
  </si>
  <si>
    <t>1,4</t>
  </si>
  <si>
    <t>3,66</t>
  </si>
  <si>
    <t>6,405</t>
  </si>
  <si>
    <t>МДС81-33.2004 Прил.4 п.11</t>
  </si>
  <si>
    <t>НР Полы</t>
  </si>
  <si>
    <t>123</t>
  </si>
  <si>
    <t>Письмо №АП-5536/06 от 18.11.04 Прил.1 п.11</t>
  </si>
  <si>
    <t>СП Полы</t>
  </si>
  <si>
    <t>75</t>
  </si>
  <si>
    <t>ФССЦ-04.1.02.05-0006</t>
  </si>
  <si>
    <t>Смеси бетонные тяжелого бетона (БСТ), класс В15 (М200)</t>
  </si>
  <si>
    <t>1,428</t>
  </si>
  <si>
    <t>Надбавка за марку бетона W6 F75</t>
  </si>
  <si>
    <t>Цена=515,43*0,015</t>
  </si>
  <si>
    <t>ФЕР06-03-004-12</t>
  </si>
  <si>
    <t>Армирование подстилающих слоев и набетонок (вес 1,75кг/м2)</t>
  </si>
  <si>
    <t>0,02975</t>
  </si>
  <si>
    <t>Объем=1,75*17/1000</t>
  </si>
  <si>
    <t>11,6</t>
  </si>
  <si>
    <t>0,431375</t>
  </si>
  <si>
    <t>0,35</t>
  </si>
  <si>
    <t>0,0130156</t>
  </si>
  <si>
    <t>ФССЦ-08.4.02.03-0021</t>
  </si>
  <si>
    <t>Каркасы и сетки арматурные плоские, собранные и сваренные (связанные) в арматурные изделия, класс ВР-I, диаметр 4 мм</t>
  </si>
  <si>
    <t>23</t>
  </si>
  <si>
    <t>0,5</t>
  </si>
  <si>
    <t>8,675</t>
  </si>
  <si>
    <t>24</t>
  </si>
  <si>
    <t>ФССЦ-02.1.02.02-0002</t>
  </si>
  <si>
    <t>Смесь грунтоцементная с содержанием песчаного, супесчаного грунта до 95%</t>
  </si>
  <si>
    <t>ФЕР27-07-005-02</t>
  </si>
  <si>
    <t>Устройство покрытий из тротуарной плитки, количество плитки при укладке на 1 м2: 55 шт.</t>
  </si>
  <si>
    <t>10 м2</t>
  </si>
  <si>
    <t>1,48</t>
  </si>
  <si>
    <t>Объем=14,8 / 10</t>
  </si>
  <si>
    <t>11,8</t>
  </si>
  <si>
    <t>21,83</t>
  </si>
  <si>
    <t>0,09</t>
  </si>
  <si>
    <t>0,1665</t>
  </si>
  <si>
    <t>26</t>
  </si>
  <si>
    <t>ФССЦ-05.2.02.19-0030</t>
  </si>
  <si>
    <t>Плитка вибропрессованная "FARBSTEIN": прямоугольник, размер 115х57х60 мм, серая</t>
  </si>
  <si>
    <t>м2</t>
  </si>
  <si>
    <t>15,096</t>
  </si>
  <si>
    <t>ФЕР27-02-010-01</t>
  </si>
  <si>
    <t>Установка бортовых камней бетонных: при цементобетонных покрытиях</t>
  </si>
  <si>
    <t>100 м</t>
  </si>
  <si>
    <t>0,25</t>
  </si>
  <si>
    <t>Объем=25 / 100</t>
  </si>
  <si>
    <t>Прил.27.3 п.3.8а</t>
  </si>
  <si>
    <t>Устройство бортовых камней сечением 100х200 мм при других видах покрытий: бетон В15 (М200) МАТ=0,86 к расх.</t>
  </si>
  <si>
    <t>Прил.27.3 п.3.8б</t>
  </si>
  <si>
    <t>Устройство бортовых камней сечением 100х200 мм при других видах покрытий: раствор цементный МАТ=0,33 к расх.</t>
  </si>
  <si>
    <t>0,2838</t>
  </si>
  <si>
    <t>69,8</t>
  </si>
  <si>
    <t>21,8125</t>
  </si>
  <si>
    <t>0,203125</t>
  </si>
  <si>
    <t>28</t>
  </si>
  <si>
    <t>ФССЦ-05.2.03.03-0031</t>
  </si>
  <si>
    <t>Камни бортовые БР 100.20.8, бетон В22,5 (М300), объем 0,016 м3</t>
  </si>
  <si>
    <t>Итоги по разделу 1 Операторская нижней станции :</t>
  </si>
  <si>
    <t xml:space="preserve">          Строительные работы</t>
  </si>
  <si>
    <t xml:space="preserve">               В том числе:</t>
  </si>
  <si>
    <t xml:space="preserve">                    оплата труда</t>
  </si>
  <si>
    <t xml:space="preserve">                    эксплуатация машин и механизмов</t>
  </si>
  <si>
    <t xml:space="preserve">                    материалы</t>
  </si>
  <si>
    <t xml:space="preserve">                    накладные расходы</t>
  </si>
  <si>
    <t xml:space="preserve">                    сметная прибыль</t>
  </si>
  <si>
    <t xml:space="preserve">          Транспортные расходы (перевозка), относимые на стоимость строительных работ</t>
  </si>
  <si>
    <t xml:space="preserve">  Итого по разделу 1 Операторская нижней станции</t>
  </si>
  <si>
    <t>Раздел 2. Дополнительные затраты по перевозке материалов на расстояние сверх 30км, учтенных в СНБ</t>
  </si>
  <si>
    <t>29</t>
  </si>
  <si>
    <t>ФССЦпг-03-02-01-085</t>
  </si>
  <si>
    <t>Перевозка грузов автомобилями бортовыми грузоподъемностью до 5 т на расстояние: I класс груза до 85 км (металлоконструкции и прочих материалов)</t>
  </si>
  <si>
    <t>0,458</t>
  </si>
  <si>
    <t>Объем=0,428+0,03</t>
  </si>
  <si>
    <t>30</t>
  </si>
  <si>
    <t>ФССЦпг-03-21-01-085</t>
  </si>
  <si>
    <t>Перевозка грузов автомобилями-самосвалами грузоподъемностью 10 т работающих вне карьера на расстояние: I класс груза до 85 км (ПГС,ЩЕБЕНЬ,ПЕСОК, БОРТОВЫЕ КАМНИ)</t>
  </si>
  <si>
    <t>Объем=16+1</t>
  </si>
  <si>
    <t>31</t>
  </si>
  <si>
    <t>ФССЦпг-03-21-02-085</t>
  </si>
  <si>
    <t>Перевозка грузов автомобилями-самосвалами грузоподъемностью 10 т работающих вне карьера на расстояние: II класс груза до 85 км (битумная мастика)</t>
  </si>
  <si>
    <t>0,114</t>
  </si>
  <si>
    <t>32</t>
  </si>
  <si>
    <t>ФССЦпг-03-33-01-050</t>
  </si>
  <si>
    <t>Перевозка бетонных смесей и строительных растворов, готовых к употреблению, автобетоносмесителем 6 м3: I класс груза до 50 км</t>
  </si>
  <si>
    <t>20,66</t>
  </si>
  <si>
    <t>ФССЦпг-03-33-01-051</t>
  </si>
  <si>
    <t>Свыше 50 км добавлять на каждый последующий 1 км: I класс груза</t>
  </si>
  <si>
    <t xml:space="preserve"> ПЗ=35 (ОЗП=35; ЭМ=35 к расх.; ЗПМ=35; МАТ=35 к расх.; ТЗ=35; ТЗМ=35)</t>
  </si>
  <si>
    <t>Итоги по разделу 2 Дополнительные затраты по перевозке материалов на расстояние сверх 30км, учтенных в СНБ :</t>
  </si>
  <si>
    <t xml:space="preserve">  Итого по разделу 2 Дополнительные затраты по перевозке материалов на расстояние сверх 30км, учтенных в СНБ</t>
  </si>
  <si>
    <t>ЛОКАЛЬНЫЙ СМЕТНЫЙ РАСЧЕТ (СМЕТА) № 02-01-02</t>
  </si>
  <si>
    <t xml:space="preserve">РС-19-533.170102.2.4-ИЛО-АР.ВР </t>
  </si>
  <si>
    <t>(663,89)</t>
  </si>
  <si>
    <t>(32,09)</t>
  </si>
  <si>
    <t>(2,74)</t>
  </si>
  <si>
    <t>(8,18)</t>
  </si>
  <si>
    <t>(623,62)</t>
  </si>
  <si>
    <t>ФЕРм37-01-001-08</t>
  </si>
  <si>
    <t>Монтаж сосудов и аппаратов без механизмов на открытой площадке, масса сосудов и аппаратов: 3 т</t>
  </si>
  <si>
    <t>74</t>
  </si>
  <si>
    <t>92,5</t>
  </si>
  <si>
    <t>5,3</t>
  </si>
  <si>
    <t>6,625</t>
  </si>
  <si>
    <t>МДС81-33.2004 Прил.4 п.28.1</t>
  </si>
  <si>
    <t>НР Монтаж оборудования</t>
  </si>
  <si>
    <t>Письмо №АП-5536/06 Прил.1 п.28.1</t>
  </si>
  <si>
    <t>СП Монтаж оборудования</t>
  </si>
  <si>
    <t>60</t>
  </si>
  <si>
    <t>ТЦ_101_77_7718573829_15.03.2021_01</t>
  </si>
  <si>
    <t>Блок-контейнер 3т</t>
  </si>
  <si>
    <t>1,012</t>
  </si>
  <si>
    <t>Цена=1429166,67/4,51</t>
  </si>
  <si>
    <t>Приказ от 04.08.2020 № 421/пр п.92в</t>
  </si>
  <si>
    <t>Заготовительно-складские расходы ПЗ=1,012 (ОЗП=1,012; ЭМ=1,012; МАТ=1,012)</t>
  </si>
  <si>
    <t>Монтаж сосудов и аппаратов без механизмов на открытой площадке, масса сосудов и аппаратов: 3 т (2,5т)</t>
  </si>
  <si>
    <t>Приказ от 04.09.2019 № 519/пр п.5.8 Табл.1</t>
  </si>
  <si>
    <t>Коэффициент изменения массы оборудования: 0,81-0,90 ПЗ=0,95 (ОЗП=0,95; ЭМ=0,95 к расх.; ЗПМ=0,95; МАТ=0,95 к расх.; ТЗ=0,95; ТЗМ=0,95)</t>
  </si>
  <si>
    <t>1,1875</t>
  </si>
  <si>
    <t>0,95</t>
  </si>
  <si>
    <t>87,875</t>
  </si>
  <si>
    <t>6,29375</t>
  </si>
  <si>
    <t>Блок-контейнер 2,5т</t>
  </si>
  <si>
    <t>Цена=1350000/4,51</t>
  </si>
  <si>
    <t>ФЕР12-01-023-01</t>
  </si>
  <si>
    <t>Устройство кровли из металлочерепицы по готовым прогонам: простая кровля</t>
  </si>
  <si>
    <t>0,359</t>
  </si>
  <si>
    <t>Объем=(30,5+5,4) / 100</t>
  </si>
  <si>
    <t>37,26</t>
  </si>
  <si>
    <t>13,37634</t>
  </si>
  <si>
    <t>1,14</t>
  </si>
  <si>
    <t>0,40926</t>
  </si>
  <si>
    <t>МДС81-33.2004 Прил.4 п.12</t>
  </si>
  <si>
    <t>НР Кровли</t>
  </si>
  <si>
    <t>120</t>
  </si>
  <si>
    <t>Письмо №АП-5536/06 от 18.11.04 Прил.1 п.12</t>
  </si>
  <si>
    <t>СП Кровли</t>
  </si>
  <si>
    <t>ФССЦ-12.1.03.02-0022</t>
  </si>
  <si>
    <t>Металлочерепица ROOF EXPERT, полиэстер</t>
  </si>
  <si>
    <t>43,798</t>
  </si>
  <si>
    <t>ФЕР12-01-009-02</t>
  </si>
  <si>
    <t>Устройство желобов: подвесных</t>
  </si>
  <si>
    <t>0,06</t>
  </si>
  <si>
    <t>Объем=6 / 100</t>
  </si>
  <si>
    <t>27,8</t>
  </si>
  <si>
    <t>1,668</t>
  </si>
  <si>
    <t>ФЕР12-01-035-03</t>
  </si>
  <si>
    <t>Устройство металлической водосточной системы: прямых звеньев труб</t>
  </si>
  <si>
    <t>м</t>
  </si>
  <si>
    <t>3,5</t>
  </si>
  <si>
    <t>0,12</t>
  </si>
  <si>
    <t>0,42</t>
  </si>
  <si>
    <t>ФССЦ-12.1.01.05-0067</t>
  </si>
  <si>
    <t>Труба металлическая для водосточных систем, покрытие полиэстер, диаметр 150 мм, длина 1000 мм</t>
  </si>
  <si>
    <t>ФССЦ-08.1.02.01-0013</t>
  </si>
  <si>
    <t>Воронки сливные, диаметр 150 мм</t>
  </si>
  <si>
    <t>ФЕР15-01-062-02</t>
  </si>
  <si>
    <t>Наружная облицовка поверхности стен в горизонтальном исполнении по металлическому каркасу (с его устройством): металлосайдингом без пароизоляционного слоя</t>
  </si>
  <si>
    <t>0,67</t>
  </si>
  <si>
    <t>Объем=67 / 100</t>
  </si>
  <si>
    <t>106,19</t>
  </si>
  <si>
    <t>71,1473</t>
  </si>
  <si>
    <t>0,64</t>
  </si>
  <si>
    <t>0,4288</t>
  </si>
  <si>
    <t>МДС81-33.2004 Прил.4 п.15</t>
  </si>
  <si>
    <t>НР Отделочные работы</t>
  </si>
  <si>
    <t>Письмо №АП-5536/06 от 18.11.04 Прил.1 п.15</t>
  </si>
  <si>
    <t>СП Отделочные работы</t>
  </si>
  <si>
    <t>55</t>
  </si>
  <si>
    <t>ФССЦ-08.1.02.23-0001</t>
  </si>
  <si>
    <t>Покрытия зданий с повышенными архитектурными требованиями сайдинг стальной с полимерным покрытием</t>
  </si>
  <si>
    <t>79,06</t>
  </si>
  <si>
    <t>ФЕР12-01-010-01</t>
  </si>
  <si>
    <t>Устройство мелких покрытий (брандмауэры, парапеты, свесы и т.п.) из листовой оцинкованной стали</t>
  </si>
  <si>
    <t>0,11</t>
  </si>
  <si>
    <t>Объем=11 / 100</t>
  </si>
  <si>
    <t>97,2</t>
  </si>
  <si>
    <t>10,692</t>
  </si>
  <si>
    <t>0,27</t>
  </si>
  <si>
    <t>0,0297</t>
  </si>
  <si>
    <t>ФЕР15-01-016-02</t>
  </si>
  <si>
    <t>Наружная облицовка по бетонной поверхности керамическими отдельными плитками: на цементном растворе стен</t>
  </si>
  <si>
    <t>0,08</t>
  </si>
  <si>
    <t>Объем=8 / 100</t>
  </si>
  <si>
    <t>270</t>
  </si>
  <si>
    <t>1,32</t>
  </si>
  <si>
    <t>0,1056</t>
  </si>
  <si>
    <t>ТЦ_13.2.01.01_77_7718573829_15.03.2021_01</t>
  </si>
  <si>
    <t>Натуральный камень "Вороново крыло" толщ. 20мм</t>
  </si>
  <si>
    <t>1,02</t>
  </si>
  <si>
    <t>Цена=504,7/7.3</t>
  </si>
  <si>
    <t>Приказ от 04.08.2020 № 421/пр п.92а</t>
  </si>
  <si>
    <t>Заготовительно-складские расходы ПЗ=1,02 (ОЗП=1,02; ЭМ=1,02; МАТ=1,02)</t>
  </si>
  <si>
    <t>ФЕР09-03-029-01</t>
  </si>
  <si>
    <t>Монтаж лестниц прямолинейных и криволинейных, пожарных с ограждением</t>
  </si>
  <si>
    <t>0,02419</t>
  </si>
  <si>
    <t>Объем=4,1*5,9/1000</t>
  </si>
  <si>
    <t>28,9</t>
  </si>
  <si>
    <t>0,699091</t>
  </si>
  <si>
    <t>5,83</t>
  </si>
  <si>
    <t>0,1410277</t>
  </si>
  <si>
    <t>МДС81-33.2004 Прил.4 п.9</t>
  </si>
  <si>
    <t>НР Строительные металлические конструкции</t>
  </si>
  <si>
    <t>90</t>
  </si>
  <si>
    <t>Письмо №АП-5536/06 от 18.11.04 Прил.1 п.9</t>
  </si>
  <si>
    <t>СП Строительные металлические конструкции</t>
  </si>
  <si>
    <t>85</t>
  </si>
  <si>
    <t>ФССЦ-07.2.05.01-0032</t>
  </si>
  <si>
    <t>Ограждения лестничных проемов, лестничные марши, пожарные лестницы</t>
  </si>
  <si>
    <t xml:space="preserve">     Монтажные работы</t>
  </si>
  <si>
    <t xml:space="preserve">     Оборудование</t>
  </si>
  <si>
    <t>Перевозка грузов автомобилями бортовыми грузоподъемностью до 5 т на расстояние: I класс груза до 85 км (металлоконструкции)</t>
  </si>
  <si>
    <t>0,387</t>
  </si>
  <si>
    <t>ЛОКАЛЬНЫЙ СМЕТНЫЙ РАСЧЕТ (СМЕТА) № 02-01-03</t>
  </si>
  <si>
    <t>РС-19-533.170402.2.4-ИЛО-СС</t>
  </si>
  <si>
    <t>(54,45)</t>
  </si>
  <si>
    <t>(0,71)</t>
  </si>
  <si>
    <t>(3,12)</t>
  </si>
  <si>
    <t>(51,33)</t>
  </si>
  <si>
    <t>Раздел 1. Нижняя станция канатной дороги</t>
  </si>
  <si>
    <t>Оборудование</t>
  </si>
  <si>
    <t>ФЕРм10-10-001-01</t>
  </si>
  <si>
    <t>Камеры видеонаблюдения: фиксированные</t>
  </si>
  <si>
    <t>Приказ от 4.08.2020 № 421/пр Прил.10, Табл.1, п.8.1</t>
  </si>
  <si>
    <t>2,67</t>
  </si>
  <si>
    <t>16,6875</t>
  </si>
  <si>
    <t>ТЦ_61.3.01.01_77_7718573829_15.03.2021_01</t>
  </si>
  <si>
    <t>IP уличная буллет видеокамера с ИК-подсветкой в комплекте с монтажной коробкой DS-2CD2622FWD-IS</t>
  </si>
  <si>
    <t>Цена=12216,66/4,51</t>
  </si>
  <si>
    <t>ФЕРм10-03-013-05</t>
  </si>
  <si>
    <t>Коммутатор служебной связи</t>
  </si>
  <si>
    <t>6,2</t>
  </si>
  <si>
    <t>7,75</t>
  </si>
  <si>
    <t>0,3125</t>
  </si>
  <si>
    <t>ТЦ_61.1.03.03_77_7718573829_15.03.2021_01</t>
  </si>
  <si>
    <t>Коммутатор DS-3E0318P-E/М(В)</t>
  </si>
  <si>
    <t>Цена=10595,27/4,51</t>
  </si>
  <si>
    <t>ФЕРм10-04-030-02</t>
  </si>
  <si>
    <t>Дополнительная установка на пультах и панелях: реле</t>
  </si>
  <si>
    <t>0,625</t>
  </si>
  <si>
    <t>МДС81-33.2004 Прил.4 п.28.2</t>
  </si>
  <si>
    <t>НР Монтаж радиотелевизионного и электронного оборудования</t>
  </si>
  <si>
    <t>92</t>
  </si>
  <si>
    <t>Письмо №АП-5536/06 Прил.1 п.28.2</t>
  </si>
  <si>
    <t>СП Монтаж радиотелевизионного и электронного оборудования</t>
  </si>
  <si>
    <t>ТЦ_61.1.00.00_77_7718573829_15.03.2021_01</t>
  </si>
  <si>
    <t>Двухволоконный модуль, SFP 1000BaseLX, разъем LC, SNR-SFP-LX-20-DDM</t>
  </si>
  <si>
    <t>Цена=1008,54/4,51</t>
  </si>
  <si>
    <t>ФЕРм10-02-030-05</t>
  </si>
  <si>
    <t>Грозозащита для воздушных абонентских линий</t>
  </si>
  <si>
    <t>компл</t>
  </si>
  <si>
    <t>ТЦ_61.2.07.11_77_7718573829_15.03.2021_01</t>
  </si>
  <si>
    <t>Устройство грозозащиты SP-IP16/1000PR</t>
  </si>
  <si>
    <t>Цена=32403,54/4,51</t>
  </si>
  <si>
    <t>ФЕРм10-02-016-06</t>
  </si>
  <si>
    <t>Отдельно устанавливаемый: преобразователь или блок питания</t>
  </si>
  <si>
    <t>9,3</t>
  </si>
  <si>
    <t>11,625</t>
  </si>
  <si>
    <t>0,4</t>
  </si>
  <si>
    <t>ФССЦ-62.4.02.01-0047</t>
  </si>
  <si>
    <t>Источник бесперебойного питания: APC SMART-UPS RT 4000VA RM/230</t>
  </si>
  <si>
    <t>ФЕРм10-03-001-04</t>
  </si>
  <si>
    <t>Плата дополнительная, устанавливаемая на готовом месте стойки</t>
  </si>
  <si>
    <t>2,1</t>
  </si>
  <si>
    <t>2,625</t>
  </si>
  <si>
    <t>ТЦ_62.4.02.01_77_7718573829_15.03.2021_01</t>
  </si>
  <si>
    <t>Плата сетевого управления ИБП с функцией мониторинга параметров среды UPS  AP9631</t>
  </si>
  <si>
    <t>Цена=39358,88/4,51</t>
  </si>
  <si>
    <t>ФЕРм10-04-112-01</t>
  </si>
  <si>
    <t>Шкаф или панель коммутации связи и сигнализации на стене или в нише, количество пар: до 20</t>
  </si>
  <si>
    <t>ФССЦ-61.3.05.03-0014</t>
  </si>
  <si>
    <t>Патч-панель коммутационная 19" 1U 24xRJ-45, категория 5е (Essential) на 24 порта для крепление в стойку 19"</t>
  </si>
  <si>
    <t>ТЦ_61.3.05.03_77_7718573829_15.03.2021_01</t>
  </si>
  <si>
    <t>Органайзер кабельный 19’’ 1U 25B-1U-12BL</t>
  </si>
  <si>
    <t>Цена=2545,82/7.3</t>
  </si>
  <si>
    <t>ФЕРм11-03-001-01</t>
  </si>
  <si>
    <t>Приборы, устанавливаемые на металлоконструкциях, щитах и пультах, масса: до 5 кг</t>
  </si>
  <si>
    <t>0,52</t>
  </si>
  <si>
    <t>ФССЦ-20.4.03.07-0001</t>
  </si>
  <si>
    <t>Блок электрических розеток 19" в пластиковом корпусе на 8 гнезд высотой 1U с фильтром</t>
  </si>
  <si>
    <t>ТЦ_21.2.00.00_77_7718573829_15.03.2021_01</t>
  </si>
  <si>
    <t>Шнур для блока питания Rem Rem-10, IEC 60320 C13, вилка IEC 60320 C14, 1.8 м, 10А R-10-Cord-C13-C14-1.8</t>
  </si>
  <si>
    <t>Цена=233,47/7.3</t>
  </si>
  <si>
    <t>Монтажные работы</t>
  </si>
  <si>
    <t>ФЕРм08-02-390-01</t>
  </si>
  <si>
    <t>Короба пластмассовые: шириной до 40 мм</t>
  </si>
  <si>
    <t>0,16</t>
  </si>
  <si>
    <t>Объем=(6+10) / 100</t>
  </si>
  <si>
    <t>16,29</t>
  </si>
  <si>
    <t>3,258</t>
  </si>
  <si>
    <t>0,01</t>
  </si>
  <si>
    <t>0,002</t>
  </si>
  <si>
    <t>МДС81-33.2004 Прил.4 п.45.2</t>
  </si>
  <si>
    <t>НР Электромонтажные работы на других объектах</t>
  </si>
  <si>
    <t>Письмо №АП-5536/06 Прил.1 п.45.2</t>
  </si>
  <si>
    <t>СП Электромонтажные работы на других объектах</t>
  </si>
  <si>
    <t>ФССЦ-20.2.05.04-0021</t>
  </si>
  <si>
    <t>Кабель-канал (короб) 40x16 мм_ТМС 40х17</t>
  </si>
  <si>
    <t>ФССЦ-20.2.05.09-0093</t>
  </si>
  <si>
    <t>Угол Т-образный для кабель-канала 40x16 мм_тройник 40х17</t>
  </si>
  <si>
    <t>0,03</t>
  </si>
  <si>
    <t>Объем=3 / 100</t>
  </si>
  <si>
    <t>ФССЦ-20.2.05.04-0023</t>
  </si>
  <si>
    <t>Кабель-канал (короб) 16х16 мм_ТМС 15х17</t>
  </si>
  <si>
    <t>ФССЦ-20.2.05.10-0011</t>
  </si>
  <si>
    <t>Соединение на стык для короба 16х16 мм_соединение на стык 15х17</t>
  </si>
  <si>
    <t>0,05</t>
  </si>
  <si>
    <t>Объем=5 / 100</t>
  </si>
  <si>
    <t>ФЕРм08-02-399-01</t>
  </si>
  <si>
    <t>Провод в коробах, сечением: до 6 мм2</t>
  </si>
  <si>
    <t>0,3</t>
  </si>
  <si>
    <t>Объем=30 / 100</t>
  </si>
  <si>
    <t>2,82</t>
  </si>
  <si>
    <t>1,0575</t>
  </si>
  <si>
    <t>0,02</t>
  </si>
  <si>
    <t>0,0075</t>
  </si>
  <si>
    <t>ТЦ_21.1.04.01_77_7718573829_15.03.2021_01</t>
  </si>
  <si>
    <t>Кабель КВПнг(А)-LS 5е 4х2х0,52</t>
  </si>
  <si>
    <t>30,6</t>
  </si>
  <si>
    <t>Объем=30*1,02</t>
  </si>
  <si>
    <t>Цена=46,81/7,3</t>
  </si>
  <si>
    <t>ФЕРм11-04-028-01</t>
  </si>
  <si>
    <t>Включение в аппаратуру разъемов штепсельных, количество контактов в разъеме: до 14 шт.</t>
  </si>
  <si>
    <t>Объем=6+1</t>
  </si>
  <si>
    <t>0,22</t>
  </si>
  <si>
    <t>1,925</t>
  </si>
  <si>
    <t>Патч-корд UTP 5e кат. 0,5 м  LSZH 21D-U5-0EBU</t>
  </si>
  <si>
    <t>Цена=142,76/7.3</t>
  </si>
  <si>
    <t>Шнур оптический FOP(s)-9-SC-FC-1m</t>
  </si>
  <si>
    <t>Цена=131,4/7.3</t>
  </si>
  <si>
    <t>ФССЦ-22.1.02.04-0003</t>
  </si>
  <si>
    <t>Коннектор (джек) RJ-45 8P-8C CAT6 (со вставкой) REXANT</t>
  </si>
  <si>
    <t>ФЕРм08-02-155-01</t>
  </si>
  <si>
    <t>Герметизация проходов при вводе кабелей во взрывоопасные помещения уплотнительной массой_заделка отверстий пеной</t>
  </si>
  <si>
    <t>0,38</t>
  </si>
  <si>
    <t>14,25</t>
  </si>
  <si>
    <t>ФССЦ-14.5.01.10-0029</t>
  </si>
  <si>
    <t>Пена монтажная полиуретановая противопожарная однокомпонентная модифицированная для заполнения, уплотнения, утепления, изоляции и соединения швов и стыков в местах с повышенными требованиями пожарной безопасности (0,88 л)</t>
  </si>
  <si>
    <t xml:space="preserve">          Оборудование</t>
  </si>
  <si>
    <t xml:space="preserve">          Инженерное оборудование</t>
  </si>
  <si>
    <t>Всесезонный туристско-рекреационный комплекс "Ведучи", Чеченская Республика. Пассажирская подвесная канатная дорога VL4.</t>
  </si>
  <si>
    <t>ЛОКАЛЬНЫЙ СМЕТНЫЙ РАСЧЕТ (СМЕТА) № 02-01-04</t>
  </si>
  <si>
    <t>РС-19-533.170402.2.4-ИЛО.СС</t>
  </si>
  <si>
    <t>(8,45)</t>
  </si>
  <si>
    <t>(0,49)</t>
  </si>
  <si>
    <t>(1,83)</t>
  </si>
  <si>
    <t>(6,62)</t>
  </si>
  <si>
    <t>ФЕРм10-08-003-05</t>
  </si>
  <si>
    <t>Устройство оптико-(фото)электрическое,: прибор оптико-электрический в одноблочном исполнении</t>
  </si>
  <si>
    <t>5,76</t>
  </si>
  <si>
    <t>ФССЦ-61.2.01.07-0003</t>
  </si>
  <si>
    <t>Извещатель охранный адресный объемный оптико-электронный, марка "С2000-ИК" исп. 03</t>
  </si>
  <si>
    <t>10 шт</t>
  </si>
  <si>
    <t>Объем=2 / 10</t>
  </si>
  <si>
    <t>ФЕРм08-01-081-01</t>
  </si>
  <si>
    <t>Аппарат (кнопка, ключ управления, замок электромагнитной блокировки, звуковой сигнал, сигнальная лампа) управления и сигнализации, количество подключаемых концов: до 2</t>
  </si>
  <si>
    <t>1,03</t>
  </si>
  <si>
    <t>2,575</t>
  </si>
  <si>
    <t>0,15</t>
  </si>
  <si>
    <t>ФССЦ-61.2.04.03-0001</t>
  </si>
  <si>
    <t>Кнопка тревожная адресная, марка "С2000-КТ"</t>
  </si>
  <si>
    <t>ФЕРм10-08-002-05</t>
  </si>
  <si>
    <t>Извещатель ОС автоматический: ударно-контактный, бесконтактный электромагнитный или пьезоэлектрический, устанавливаемый на стекле</t>
  </si>
  <si>
    <t>0,84</t>
  </si>
  <si>
    <t>3,15</t>
  </si>
  <si>
    <t>ФССЦ-61.2.01.01-0001</t>
  </si>
  <si>
    <t>Извещатель охранный адресный акустический, марка "С2000-СТ"</t>
  </si>
  <si>
    <t>Объем=3 / 10</t>
  </si>
  <si>
    <t>ФЕРм10-08-002-04</t>
  </si>
  <si>
    <t>Извещатель ОС автоматический: контактный, магнитоконтактный на открывание окон, дверей</t>
  </si>
  <si>
    <t>ФССЦ-61.2.01.06-0002</t>
  </si>
  <si>
    <t>Извещатель охранный адресный магнитоконтактный, марка "С2000-СМК Эстет"</t>
  </si>
  <si>
    <t>ФЕРм10-08-003-03</t>
  </si>
  <si>
    <t>Устройство ультразвуковое,: блок питания и контроля</t>
  </si>
  <si>
    <t>3,6</t>
  </si>
  <si>
    <t>4,5</t>
  </si>
  <si>
    <t>ФССЦ-61.2.07.04-0002</t>
  </si>
  <si>
    <t>Контроллер двухпроводной линии связи, марка "С2000-КДЛ"</t>
  </si>
  <si>
    <t>ФЕРм10-04-066-06</t>
  </si>
  <si>
    <t>Табло сигнальное студийное или коридорное</t>
  </si>
  <si>
    <t>7,5</t>
  </si>
  <si>
    <t>ТЦ_61.2.07.02_77_7718573829_15.03.2021_01</t>
  </si>
  <si>
    <t>Блок индикации С2000-БКИ</t>
  </si>
  <si>
    <t>Цена=4068,6/4,51</t>
  </si>
  <si>
    <t>ФЕРм10-08-001-13</t>
  </si>
  <si>
    <t>Устройства промежуточные на количество лучей: 1</t>
  </si>
  <si>
    <t>1,2</t>
  </si>
  <si>
    <t>1,5</t>
  </si>
  <si>
    <t>ФССЦ-61.2.06.01-0011</t>
  </si>
  <si>
    <t>Прибор приемно-контрольный охранно-пожарный, марка: "C2000-Ethernet"</t>
  </si>
  <si>
    <t>ФЕРм11-04-008-01</t>
  </si>
  <si>
    <t>Съемные и выдвижные блоки (модули, ячейки, ТЭЗ), масса: до 5 кг</t>
  </si>
  <si>
    <t>0,025</t>
  </si>
  <si>
    <t>ФССЦ-62.4.01.01-0006</t>
  </si>
  <si>
    <t>Батарея аккумуляторная, тип АКБ-17, 12В/ емкость 17 А/ч</t>
  </si>
  <si>
    <t>ФЕРм08-03-573-04</t>
  </si>
  <si>
    <t>Шкаф (пульт) управления навесной, высота, ширина и глубина: до 600х600х350 мм</t>
  </si>
  <si>
    <t>2,06</t>
  </si>
  <si>
    <t>0,31</t>
  </si>
  <si>
    <t>0,3875</t>
  </si>
  <si>
    <t>ТЦ_61.1.04.08_77_7718573829_15.03.2021_01</t>
  </si>
  <si>
    <t>Шкаф ШПС-24</t>
  </si>
  <si>
    <t>Цена=14695,53/4,51</t>
  </si>
  <si>
    <t>Объем=20 / 100</t>
  </si>
  <si>
    <t>4,0725</t>
  </si>
  <si>
    <t>0,0025</t>
  </si>
  <si>
    <t>ФССЦ-20.2.05.09-0031</t>
  </si>
  <si>
    <t>Угол внутренний изменяемый для кабель-канала 16х16 мм_АIM 15х17</t>
  </si>
  <si>
    <t>ФССЦ-20.2.05.09-0091</t>
  </si>
  <si>
    <t>Угол Т-образный для кабель-канала 16х16 мм_тройник IM 15х17</t>
  </si>
  <si>
    <t>ФЕРм08-02-390-02</t>
  </si>
  <si>
    <t>Короба пластмассовые: шириной до 63 мм</t>
  </si>
  <si>
    <t>Объем=2 / 100</t>
  </si>
  <si>
    <t>18,39</t>
  </si>
  <si>
    <t>0,45975</t>
  </si>
  <si>
    <t>0,00025</t>
  </si>
  <si>
    <t>ТЦ_20.2.05.04_77_7718573829_15.03.2021_01</t>
  </si>
  <si>
    <t>Миниканал с перегородкой ТМС50/2х20</t>
  </si>
  <si>
    <t>Цена=99,24/7.3</t>
  </si>
  <si>
    <t>0,75</t>
  </si>
  <si>
    <t>Объем=(40+20+15) / 100</t>
  </si>
  <si>
    <t>2,64375</t>
  </si>
  <si>
    <t>0,01875</t>
  </si>
  <si>
    <t>ФССЦ-21.1.08.01-0091</t>
  </si>
  <si>
    <t>Кабель пожарной сигнализации КПСВВнг-LS 1х2х0,5</t>
  </si>
  <si>
    <t>1000 м</t>
  </si>
  <si>
    <t>0,0408</t>
  </si>
  <si>
    <t>Объем=(40*1,02) / 1000</t>
  </si>
  <si>
    <t>ФССЦ-21.1.08.01-0095</t>
  </si>
  <si>
    <t>Кабель пожарной сигнализации КПСВВнг-LS 2х2х0,75</t>
  </si>
  <si>
    <t>0,0204</t>
  </si>
  <si>
    <t>Объем=(20*1,02) / 1000</t>
  </si>
  <si>
    <t>15,3</t>
  </si>
  <si>
    <t>Объем=15*1,02</t>
  </si>
  <si>
    <t>ФССЦ-25.2.01.01-0018</t>
  </si>
  <si>
    <t>Бирки маркировочные пластмассовые У134</t>
  </si>
  <si>
    <t>Объем=10 / 100</t>
  </si>
  <si>
    <t>0,275</t>
  </si>
  <si>
    <t>ФЕРм10-01-051-15</t>
  </si>
  <si>
    <t>Разделка и включение концов кабеля и провода пистолетом, емкость кабеля: 5х2</t>
  </si>
  <si>
    <t>10 концов кабеля</t>
  </si>
  <si>
    <t>Объем=5 / 10</t>
  </si>
  <si>
    <t>5,1</t>
  </si>
  <si>
    <t>3,1875</t>
  </si>
  <si>
    <t>ЛОКАЛЬНЫЙ СМЕТНЫЙ РАСЧЕТ (СМЕТА) № 02-01-05</t>
  </si>
  <si>
    <t xml:space="preserve">РС-19-533.170402.2.4-ИЛО.СС </t>
  </si>
  <si>
    <t>(5,83)</t>
  </si>
  <si>
    <t>(0,38)</t>
  </si>
  <si>
    <t>(2,09)</t>
  </si>
  <si>
    <t>(3,74)</t>
  </si>
  <si>
    <t>ФЕРм10-10-006-01</t>
  </si>
  <si>
    <t>Система управления доступом с автоматическим запирающим устройством</t>
  </si>
  <si>
    <t>2,28</t>
  </si>
  <si>
    <t>5,7</t>
  </si>
  <si>
    <t>ФССЦ-61.2.07.04-0004</t>
  </si>
  <si>
    <t>Контроллер доступа, марка "С2000-2" исп. 01</t>
  </si>
  <si>
    <t>ТЦ_61.2.07.07_77_7718573829_15.03.2021_01</t>
  </si>
  <si>
    <t>Вандалозащищенный RFID-считыватель карт стандарта Mifare ST-PR140MF</t>
  </si>
  <si>
    <t>Цена=2819,63/4,51</t>
  </si>
  <si>
    <t>ФССЦ-01.7.04.04-0021</t>
  </si>
  <si>
    <t>Замок электромагнитный универсальный сдвиговый AL-400S_ML-194K</t>
  </si>
  <si>
    <t>ФССЦ-61.2.04.03-0004</t>
  </si>
  <si>
    <t>Кнопка тревожной сигнализации Астра-322 (кнопка "Выход" ST-EX010SM)</t>
  </si>
  <si>
    <t>ФССЦ-61.2.01.05-0018</t>
  </si>
  <si>
    <t>Извещатель охранный точечный магнитоконтактный для скрытой установки, диаметр контакта 23,5х35,2 мм_ИО 102-6</t>
  </si>
  <si>
    <t>ТЦ_61.2.07.00_77_7718573829_15.03.2021_01</t>
  </si>
  <si>
    <t>Устройство разблокировки двери с восстанавливаемой вставкой ST-ER115</t>
  </si>
  <si>
    <t>Цена=596,51/4,51</t>
  </si>
  <si>
    <t>ФССЦ-62.4.02.02-0034</t>
  </si>
  <si>
    <t>Источник резервного питания, марка: "РИП 12 RS"_РИП-12 исп.50</t>
  </si>
  <si>
    <t>2,03625</t>
  </si>
  <si>
    <t>0,00125</t>
  </si>
  <si>
    <t>ФССЦ-20.2.05.09-0061</t>
  </si>
  <si>
    <t>Угол плоский для кабель-канала 16х16 мм_АРМ 15х17</t>
  </si>
  <si>
    <t>Объем=(15+10+15+10) / 100</t>
  </si>
  <si>
    <t>1,7625</t>
  </si>
  <si>
    <t>0,0125</t>
  </si>
  <si>
    <t>ФССЦ-21.1.08.01-0154</t>
  </si>
  <si>
    <t>Кабели парной скрутки огнестойкие для систем пожарной сигнализации с однопроволочными медными жилами, изоляцией из кремнийорганической резины, оболочкой из ПВХ, не распространяющий горение, с низким дымо- и газовыделением, с экраном из алюмолавсановой ленты, марки КПСЭнг- FRLS 2х2х0,75</t>
  </si>
  <si>
    <t>0,0153</t>
  </si>
  <si>
    <t>Объем=(15*1,02) / 1000</t>
  </si>
  <si>
    <t>ФССЦ-21.1.08.01-0142</t>
  </si>
  <si>
    <t>Кабели парной скрутки огнестойкие для систем пожарной сигнализации с однопроволочными медными жилами, изоляцией из кремнийорганической резины, оболочкой из безгалогенной полимерной композиции, не распространяющий горение, с низким дымо- и газовыделением, марки КПСнг(А)-FRHF 1х2х0,75</t>
  </si>
  <si>
    <t>0,0102</t>
  </si>
  <si>
    <t>Объем=(10*1,02) / 1000</t>
  </si>
  <si>
    <t>ТЦ_21.1.08.01_77_7718573829_15.03.2021_01</t>
  </si>
  <si>
    <t>Кабель  КСВВнг(А)-LS 8х0,5</t>
  </si>
  <si>
    <t>10,2</t>
  </si>
  <si>
    <t>Объем=10*1,02</t>
  </si>
  <si>
    <t>Цена=16,26/7.3</t>
  </si>
  <si>
    <t>Кабель  КСВВнг(А)-LS 2х1,13</t>
  </si>
  <si>
    <t>Цена=48,7/7.3</t>
  </si>
  <si>
    <t>ЛОКАЛЬНЫЙ СМЕТНЫЙ РАСЧЕТ (СМЕТА) № 02-01-06</t>
  </si>
  <si>
    <t>РС-19-533.17102.2.4-ИЛО-ОВ-ВР</t>
  </si>
  <si>
    <t>(0,36)</t>
  </si>
  <si>
    <t>(0,02)</t>
  </si>
  <si>
    <t>Раздел 1. Вентиляция</t>
  </si>
  <si>
    <t>ФЕР20-01-001-01</t>
  </si>
  <si>
    <t>Прокладка воздуховодов из листовой, оцинкованной стали и алюминия класса Н (нормальные) толщиной: 0,5 мм, диаметром до 200 мм</t>
  </si>
  <si>
    <t>0,0041</t>
  </si>
  <si>
    <t>Объем=(0,1*3,14*1,3) / 100</t>
  </si>
  <si>
    <t>154</t>
  </si>
  <si>
    <t>0,78925</t>
  </si>
  <si>
    <t>0,00615</t>
  </si>
  <si>
    <t>МДС81-33.2004 Прил.4 п.16</t>
  </si>
  <si>
    <t>НР Сантехнические работы - внутренние (трубопроводы, водопровод, канализация, отопление, газоснабжение, вентиляция и кондиционирование воздуха)</t>
  </si>
  <si>
    <t>128</t>
  </si>
  <si>
    <t>Письмо №АП-5536/06 от 18.11.04 Прил.1 п.16</t>
  </si>
  <si>
    <t>СП Сантехнические работы - внутренние (трубопроводы, водопровод, канализация, отопление, газоснабжение, вентиляция и кондиционирование воздуха)</t>
  </si>
  <si>
    <t>83</t>
  </si>
  <si>
    <t>ФССЦ-19.1.01.02-0001</t>
  </si>
  <si>
    <t>Воздуховоды из листовой стали толщиной 0,5 мм, диаметр до 200 мм</t>
  </si>
  <si>
    <t>0,41</t>
  </si>
  <si>
    <t>ФЕР26-01-003-01</t>
  </si>
  <si>
    <t>Изоляция трубопроводов цилиндрами и полуцилиндрами из минеральной ваты на синтетическом связующем</t>
  </si>
  <si>
    <t>0,0242</t>
  </si>
  <si>
    <t>Объем=(3,14*0,1*0,07)*1,1</t>
  </si>
  <si>
    <t>18,45</t>
  </si>
  <si>
    <t>0,5581125</t>
  </si>
  <si>
    <t>0,37</t>
  </si>
  <si>
    <t>0,0111925</t>
  </si>
  <si>
    <t>МДС81-33.2004 Прил.4 п.20</t>
  </si>
  <si>
    <t>НР Теплоизоляционные работы</t>
  </si>
  <si>
    <t>100</t>
  </si>
  <si>
    <t>Письмо №АП-5536/06 от 18.11.04 Прил.1 п.20</t>
  </si>
  <si>
    <t>СП Теплоизоляционные работы</t>
  </si>
  <si>
    <t>70</t>
  </si>
  <si>
    <t>ТЦ_12.1.02.15_77_7718573829_15.03.2021_01. КА п.66</t>
  </si>
  <si>
    <t>Цилиндры Экоролл КВ-80-70-114</t>
  </si>
  <si>
    <t>1,1</t>
  </si>
  <si>
    <t>Цена=569,08/7,3</t>
  </si>
  <si>
    <t>ФЕР20-02-009-03</t>
  </si>
  <si>
    <t>Установка зонтов над шахтами из листовой стали круглого сечения диаметром: 315 мм</t>
  </si>
  <si>
    <t>0,49</t>
  </si>
  <si>
    <t>0,6125</t>
  </si>
  <si>
    <t>ФССЦ-19.2.02.01-0003</t>
  </si>
  <si>
    <t>Зонты вентиляционных систем из листовой и сортовой стали, круглые, диаметр шахты 315 мм</t>
  </si>
  <si>
    <t>ЛОКАЛЬНЫЙ СМЕТНЫЙ РАСЧЕТ (СМЕТА) № 02-01-07</t>
  </si>
  <si>
    <t>РС-19-533.170102.2.4-ИЛО-СС</t>
  </si>
  <si>
    <t>(113,74)</t>
  </si>
  <si>
    <t>(0,54)</t>
  </si>
  <si>
    <t>(5,84)</t>
  </si>
  <si>
    <t>(107,9)</t>
  </si>
  <si>
    <t>Раздел 1. Структурированная кабельная сеть. Система передачи данных</t>
  </si>
  <si>
    <t>ФЕРм11-04-008-02</t>
  </si>
  <si>
    <t>Съемные и выдвижные блоки (модули, ячейки, ТЭЗ), масса: до 10 кг</t>
  </si>
  <si>
    <t>Коммутатор Cisco WS-C2960RX-24PS-L</t>
  </si>
  <si>
    <t>Цена=183744,28/4,51</t>
  </si>
  <si>
    <t>ТЦ_61.1.03.00_77_7718573829_15.03.2021_01</t>
  </si>
  <si>
    <t>Техническая поддержка SMARTNET CON-SNT-WSCR4PSL</t>
  </si>
  <si>
    <t>Цена=17376,1/4,51</t>
  </si>
  <si>
    <t>ТЦ_61.2.07.05_77_7718573829_15.03.2021_01</t>
  </si>
  <si>
    <t>Оптический модуль GLC-LH-SMD=</t>
  </si>
  <si>
    <t>Цена=53335,98/4.51</t>
  </si>
  <si>
    <t>ФЕРм10-03-001-01</t>
  </si>
  <si>
    <t>Стойка, полустойка, каркас стойки или шкаф, масса: до 100 кг</t>
  </si>
  <si>
    <t>8,2</t>
  </si>
  <si>
    <t>10,25</t>
  </si>
  <si>
    <t>0,4125</t>
  </si>
  <si>
    <t>Шкаф телекоммуникационный напольный Eurolan S3000 60F-22-68-31BL</t>
  </si>
  <si>
    <t>Цена=38202,7/4,51</t>
  </si>
  <si>
    <t>ТЦ_20.2.00.00_77_7718573829_15.03.2021_01</t>
  </si>
  <si>
    <t>Набор заземления 60A-14-13GR</t>
  </si>
  <si>
    <t>Цена=877,22/7,3</t>
  </si>
  <si>
    <t>1,2875</t>
  </si>
  <si>
    <t>ФССЦ-64.1.01.03-1000</t>
  </si>
  <si>
    <t>Панели вентиляционные для телекоммуникационных шкафов на 2 вентилятора_"Вентиляторный модуль Eurolan Racknet, 19", 1U, 60х425х170 (ВхШхГ), для серии F30, S3000 шкафов Racknet" 60A-90-10-30GY</t>
  </si>
  <si>
    <t>Патч-панель коммутационная 19" 1U 24xRJ-45, категория 5е (Essential) на 24 порта для крепление в стойку 19"_Коммутационная патч-панель 19", 1U, 24xRJ45, кат. 5е 27B-U5-24BL</t>
  </si>
  <si>
    <t>ТЦ_20.4.03.07_77_7718573829_15.03.2021_01</t>
  </si>
  <si>
    <t>Блок распределения питания неуправляемый PDU 1U, 230B, 10A, (7) Schuko. C14. выключатель. 60A-61-02-07BL</t>
  </si>
  <si>
    <t>Цена=3125,11/7,3</t>
  </si>
  <si>
    <t>ТЦ_20.5.01.00_77_7718573829_15.03.2021_01</t>
  </si>
  <si>
    <t>Щеточный ввод универсальный 60A-35-10-30BL</t>
  </si>
  <si>
    <t>Цена=2703,44/7,3</t>
  </si>
  <si>
    <t>ТЦ_20.3.03.00_77_7718573829_15.03.2021_01</t>
  </si>
  <si>
    <t>Панель освещения на магнитах, универсальная цвет черный RAL 9005 60A-05-15BL</t>
  </si>
  <si>
    <t>Цена=5752,78/7,3</t>
  </si>
  <si>
    <t>ФЕРм10-04-066-07</t>
  </si>
  <si>
    <t>Розетка микрофонная</t>
  </si>
  <si>
    <t>ТЦ_20.4.00.00_77_7718573829_15.03.2021_01</t>
  </si>
  <si>
    <t>Каркас Brava, 2 модуля</t>
  </si>
  <si>
    <t>Цена=39,18/7,3</t>
  </si>
  <si>
    <t>Компьютерная розетка RJ-45 кат.5Е</t>
  </si>
  <si>
    <t>Цена=458,54/7,3</t>
  </si>
  <si>
    <t>Объем=50 / 100</t>
  </si>
  <si>
    <t>10,18125</t>
  </si>
  <si>
    <t>0,00625</t>
  </si>
  <si>
    <t>ФССЦ-20.2.05.04-0024</t>
  </si>
  <si>
    <t>Кабель-канал (короб) 20х10 мм_Короб для прокладки кабеля ТМС22х10</t>
  </si>
  <si>
    <t>ФЕРм08-02-390-03</t>
  </si>
  <si>
    <t>Короба пластмассовые: шириной до 120 мм</t>
  </si>
  <si>
    <t>20,33</t>
  </si>
  <si>
    <t>1,52475</t>
  </si>
  <si>
    <t>0,00075</t>
  </si>
  <si>
    <t>ФССЦ-20.2.05.05-0001</t>
  </si>
  <si>
    <t>Кабель-канал 130х60 мм_Кабельный короб 110х50мм с фронтальной крышкой</t>
  </si>
  <si>
    <t>Объем=100 / 100</t>
  </si>
  <si>
    <t>3,525</t>
  </si>
  <si>
    <t>ФССЦ-21.1.04.01-0009</t>
  </si>
  <si>
    <t>Кабель парной скрутки категории 5е для цифровых систем связи КВПП-5е 4х2х0,5_КВПнг(А)-LS-5е 4х2х0,52</t>
  </si>
  <si>
    <t>0,102</t>
  </si>
  <si>
    <t>Объем=(100*1,02) / 1000</t>
  </si>
  <si>
    <t>ФССЦ-25.2.01.01-0015</t>
  </si>
  <si>
    <t>Бирки маркировочные_У153</t>
  </si>
  <si>
    <t>Объем=24+24+2</t>
  </si>
  <si>
    <t>13,75</t>
  </si>
  <si>
    <t>34</t>
  </si>
  <si>
    <t>0,24</t>
  </si>
  <si>
    <t>Объем=24 / 100</t>
  </si>
  <si>
    <t>36</t>
  </si>
  <si>
    <t>Коммутационный шнур дуплексный, SM, FC-LC, 1 м 41F-S2-FC-LC-01</t>
  </si>
  <si>
    <t>Цена=1740,7/7,3</t>
  </si>
  <si>
    <t>ЛОКАЛЬНЫЙ СМЕТНЫЙ РАСЧЕТ (СМЕТА) № 02-01-08</t>
  </si>
  <si>
    <t>(2,5)</t>
  </si>
  <si>
    <t>(0,22)</t>
  </si>
  <si>
    <t>(2,28)</t>
  </si>
  <si>
    <t>Раздел 1. Система телефонной связи</t>
  </si>
  <si>
    <t>ФЕРм10-02-030-01</t>
  </si>
  <si>
    <t>Аппарат телефонный системы ЦБ или АТС: настольный</t>
  </si>
  <si>
    <t>0,72</t>
  </si>
  <si>
    <t>1,8</t>
  </si>
  <si>
    <t>ФССЦ-61.1.02.01-0012</t>
  </si>
  <si>
    <t>Телефон Avaya марки IP PHONE 1616-I BLK на 16 логических линий</t>
  </si>
  <si>
    <t>ТЦ_61.3.05.00_77_7718573829_15.03.2021_01</t>
  </si>
  <si>
    <t>Сервисная поддержка уровня Preferred на одного абонента с лицензией Core на 1 год 292604</t>
  </si>
  <si>
    <t>Цена=587,96/4,51</t>
  </si>
  <si>
    <t>Расширение поддержки с возможностью обновления до новых версий ПО на пользователя с лицензией Core на 1 год 292611</t>
  </si>
  <si>
    <t>Кабель патч-корд  RJ45 для подключения IP телефонов 700383326</t>
  </si>
  <si>
    <t>Цена=506,42/7,3</t>
  </si>
  <si>
    <t xml:space="preserve">          Производственный и хозяйственный инвентарь, в том числе мебель</t>
  </si>
  <si>
    <t>ЛОКАЛЬНЫЙ СМЕТНЫЙ РАСЧЕТ (СМЕТА) № 02-01-09</t>
  </si>
  <si>
    <t>(79,79)</t>
  </si>
  <si>
    <t>(0,1)</t>
  </si>
  <si>
    <t>(1,07)</t>
  </si>
  <si>
    <t>(78,72)</t>
  </si>
  <si>
    <t>Раздел 1. Система часофикации</t>
  </si>
  <si>
    <t>ФЕРм10-08-017-01</t>
  </si>
  <si>
    <t>Электрочасы вторичные уличные односторонние: на стене</t>
  </si>
  <si>
    <t>ТЦ_61.1.04.09_61_6167107048_17.12.2020_01</t>
  </si>
  <si>
    <t>Вторичные часы цифровые уличные (ЧЧ:ММ), H=320 мм, красный свет, односторонние, NTP, черный корпус,  ИК-пульт, датчик температуры, 1410x410x90 мм, –25…+60 °C, IP65 DE.320.4.R.N.N.BLACK.NTP.IR.TP</t>
  </si>
  <si>
    <t>Цена=350825,63/4,51</t>
  </si>
  <si>
    <t>0,705</t>
  </si>
  <si>
    <t>0,005</t>
  </si>
  <si>
    <t>ЛОКАЛЬНЫЙ СМЕТНЫЙ РАСЧЕТ (СМЕТА) № 02-01-10</t>
  </si>
  <si>
    <t>(1105,42)</t>
  </si>
  <si>
    <t>(0,32)</t>
  </si>
  <si>
    <t>(1,68)</t>
  </si>
  <si>
    <t>(1103,73)</t>
  </si>
  <si>
    <t>Раздел 1. Платежно-пропускная система</t>
  </si>
  <si>
    <t>ФЕРм10-10-005-02</t>
  </si>
  <si>
    <t>Турникет роторный: полуростовой</t>
  </si>
  <si>
    <t>3,32</t>
  </si>
  <si>
    <t>12,45</t>
  </si>
  <si>
    <t>ТЦ_61.2.07.00_77_7729318468_02.02.2021_01</t>
  </si>
  <si>
    <t>Точка доступа на горнолыжный курорт, ЯЛИН.425723.005 на базе турникетов  Gotschlich. Пропускная способность - 40 чел/минуту, Напряжение питания 220 В,  считыватель, контроллер, блок питания в комплекте.</t>
  </si>
  <si>
    <t>Цена=1041165,42/4,51</t>
  </si>
  <si>
    <t>4,15</t>
  </si>
  <si>
    <t>Точка доступа на горнолыжный курорт для МГН,ЯЛИН. 425 723.003, на базе  турникетов Gotschlich. Пропускная способность - 40 чел/минуту, Напряжение  питания 220 В, считыватель, контроллер, блок питания в комплекте</t>
  </si>
  <si>
    <t>Цена=1114847,19/4,51</t>
  </si>
  <si>
    <t>Шкаф технологический турникетный большой ЯЛИН. 565 121.003 (Шкаф технологический в сборе (корпус однодвер 600х600х350mm листовая сталь, IP66 (большой) , Автомат 16А 2 шт, Автомат 6А 8 шт. Блоки питания (24V 6,5А ) 4 шт., Блоки питания (12V ).)</t>
  </si>
  <si>
    <t>Цена=57265,63/4,51</t>
  </si>
  <si>
    <t>ТЦ_61.3.05.00__77_7729318468_02.02.2021_01</t>
  </si>
  <si>
    <t>Программное обеспечение ISD Управляющий компьютер: Управляющий компьютер ПО ISD 2.1</t>
  </si>
  <si>
    <t>Цена=175200/4,51</t>
  </si>
  <si>
    <t>Программное обеспечение ISD Управляющий компьютер: Устройство прохода ПО ISD 2.2</t>
  </si>
  <si>
    <t>Цена=112000/4,51</t>
  </si>
  <si>
    <t>ФЕРм08-02-409-09</t>
  </si>
  <si>
    <t>Труба гофрированная ПВХ для защиты проводов и кабелей по установленным конструкциям, по стенам, колоннам, потолкам, основанию пола</t>
  </si>
  <si>
    <t>15,2</t>
  </si>
  <si>
    <t>9,5</t>
  </si>
  <si>
    <t>ФССЦ-20.2.12.03-0001</t>
  </si>
  <si>
    <t>Трубы гибкие гофрированные двустенные "DKC" диаметром: 50 мм</t>
  </si>
  <si>
    <t>51</t>
  </si>
  <si>
    <t>Объем=50*1,02</t>
  </si>
  <si>
    <t>ФЕРм08-02-412-01</t>
  </si>
  <si>
    <t>Затягивание провода в проложенные трубы и металлические рукава первого одножильного или многожильного в общей оплетке, суммарное сечение: до 2,5 мм2</t>
  </si>
  <si>
    <t>4,49</t>
  </si>
  <si>
    <t>2,80625</t>
  </si>
  <si>
    <t>ФЕРм08-02-412-09</t>
  </si>
  <si>
    <t>Затягивание провода в проложенные трубы и металлические рукава каждого последующего одножильного или многожильного в общей оплетке, суммарное сечение: до 6 мм2</t>
  </si>
  <si>
    <t>Объем=(100+20) / 100</t>
  </si>
  <si>
    <t>1,83</t>
  </si>
  <si>
    <t>2,745</t>
  </si>
  <si>
    <t>Кабель парной скрутки категории 5е для цифровых систем связи КВПП-5е 4х2х0,5_КВПЭфКГнг(А)-LS-5е 4х2х0,52</t>
  </si>
  <si>
    <t>0,153</t>
  </si>
  <si>
    <t>Объем=(150*1,02) / 1000</t>
  </si>
  <si>
    <t>Нижняя стнция канатной дороги</t>
  </si>
  <si>
    <t>ЛОКАЛЬНЫЙ СМЕТНЫЙ РАСЧЕТ (СМЕТА) № 02-01-11</t>
  </si>
  <si>
    <t>(33,1)</t>
  </si>
  <si>
    <t>(0,47)</t>
  </si>
  <si>
    <t>(1,36)</t>
  </si>
  <si>
    <t>(31,74)</t>
  </si>
  <si>
    <t>Раздел 1. Система оповещения диспетчерской связи</t>
  </si>
  <si>
    <t>ФЕРм10-02-015-01</t>
  </si>
  <si>
    <t>Станция, пульт и установка оперативной телефонной связи с усилительным устройством, емкость 10 номеров</t>
  </si>
  <si>
    <t>номер</t>
  </si>
  <si>
    <t>12,75</t>
  </si>
  <si>
    <t>Базовый блок для пульта связи, 1 слот DXE-01</t>
  </si>
  <si>
    <t>Цена=17012,17/4,51</t>
  </si>
  <si>
    <t>ФЕРм10-01-001-10</t>
  </si>
  <si>
    <t>Плата разного назначения с подготовкой места установки</t>
  </si>
  <si>
    <t>5,2</t>
  </si>
  <si>
    <t>ТЦ_61.3.04.01_77_7718573829_15.03.2021_01</t>
  </si>
  <si>
    <t>Плата расширения на 8 портов аналоговых абонентов SLB7-08</t>
  </si>
  <si>
    <t>Цена=52463,91/4,51</t>
  </si>
  <si>
    <t>ФЕРм10-03-031-03</t>
  </si>
  <si>
    <t>Электронная АТС типа Миником DX-500 с количеством: до 100 настройка станции</t>
  </si>
  <si>
    <t>100 номеров</t>
  </si>
  <si>
    <t>247</t>
  </si>
  <si>
    <t>6,175</t>
  </si>
  <si>
    <t>ФЕРм10-03-032-04</t>
  </si>
  <si>
    <t>Настройка системы диспетчерской связи на базе электронной АТС типа Миником DX-500: настройка и конфигурирование оконечного оборудования ISDN</t>
  </si>
  <si>
    <t>ТЦ_61.1.02.01_77_7718573829_15.03.2021_01</t>
  </si>
  <si>
    <t>Телефон-трубка без номеронабирателя GC-5003T1</t>
  </si>
  <si>
    <t>Цена=1245,44/4,51</t>
  </si>
  <si>
    <t>ЛОКАЛЬНЫЙ СМЕТНЫЙ РАСЧЕТ (СМЕТА) № 02-01-13</t>
  </si>
  <si>
    <t>РС-19-533.170000.2.4-МПБ2</t>
  </si>
  <si>
    <t>(19,28)</t>
  </si>
  <si>
    <t>(0,75)</t>
  </si>
  <si>
    <t>(2,87)</t>
  </si>
  <si>
    <t>(16,42)</t>
  </si>
  <si>
    <t>Раздел 1. Автоматическая установка пожарной сигнализации</t>
  </si>
  <si>
    <t>ФЕРм10-08-001-09</t>
  </si>
  <si>
    <t>Приборы приемно-контрольные объектовые на: 2 луча</t>
  </si>
  <si>
    <t>7,125</t>
  </si>
  <si>
    <t>Батарея аккумуляторная, тип АКБ-17, 12В/ емкость 17 А/ч_DTM 1217</t>
  </si>
  <si>
    <t>ФЕРм12-08-005-01</t>
  </si>
  <si>
    <t>Оросители, насадки установок водяного и пенного пожаротушения: спринклерные</t>
  </si>
  <si>
    <t>Объем=1 / 100</t>
  </si>
  <si>
    <t>41</t>
  </si>
  <si>
    <t>0,5125</t>
  </si>
  <si>
    <t>0,001</t>
  </si>
  <si>
    <t>ТЦ_61.2.03.00_77_7718573829_15.03.2021_01</t>
  </si>
  <si>
    <t>Модуль пожаротушения тонкораспыленной водой Буран-15ТРВ4</t>
  </si>
  <si>
    <t>Цена=37573,37/4,51</t>
  </si>
  <si>
    <t>ФССЦ-61.2.07.02-0028</t>
  </si>
  <si>
    <t>Блок индикации и управления пожаротушением, марка "С2000- ПТ"_С2000-БКИ</t>
  </si>
  <si>
    <t>ФССЦ-62.4.02.02-0047</t>
  </si>
  <si>
    <t>Источник резервного питания, марка: "РИП 24" исп. 06_РИП-24 исп. 56</t>
  </si>
  <si>
    <t>ФССЦ-62.4.01.01-0007</t>
  </si>
  <si>
    <t>Батарея аккумуляторная необслуживаемая, номинальным напряжением 12 В, емкость 26 А/ч_ DTM 1226</t>
  </si>
  <si>
    <t>ФЕРм10-08-002-02</t>
  </si>
  <si>
    <t>Извещатель ПС автоматический: дымовой, фотоэлектрический, радиоизотопный, световой в нормальном исполнении</t>
  </si>
  <si>
    <t>1,68</t>
  </si>
  <si>
    <t>16,8</t>
  </si>
  <si>
    <t>ФССЦ-61.2.02.01-1004</t>
  </si>
  <si>
    <t>Извещатели пожарные дымовые ДИП-34А (ИП 212-34А) оптико-электронные адресно-аналоговые в комплекте с базой (розеткой)_ДИП-34А-03</t>
  </si>
  <si>
    <t>ФССЦ-61.2.02.03-1000</t>
  </si>
  <si>
    <t>Извещатели пожарные ручные ИПР 513-3А электроконтактные адресные для линии связи от контроллера С2000-КДЛ_ИПР 513-3АМ исп.01</t>
  </si>
  <si>
    <t>Модуль преобразователя МП 24/5В</t>
  </si>
  <si>
    <t>Цена=351,49/4,51</t>
  </si>
  <si>
    <t>1,3</t>
  </si>
  <si>
    <t>ТЦ_61.1.04.03_77_7718573829_15.03.2021_01</t>
  </si>
  <si>
    <t>Преобразователь волокно-оптический RS-FX-SM40</t>
  </si>
  <si>
    <t>Цена=5914,37/4,51</t>
  </si>
  <si>
    <t>Блок сигнально-пусковой адресный  С2000-СП4/220</t>
  </si>
  <si>
    <t>Цена=1991,09/4,51</t>
  </si>
  <si>
    <t>3,8625</t>
  </si>
  <si>
    <t>0,0375</t>
  </si>
  <si>
    <t>ФССЦ-61.2.07.02-0080</t>
  </si>
  <si>
    <t>Блок сигнально-пусковой (релейный блок), тип С2000-СП2</t>
  </si>
  <si>
    <t>ФССЦ-20.2.05.04-0041</t>
  </si>
  <si>
    <t>Кабель-канал пластиковый 2100х40х20 мм_Короб для прокладки кабеля  TMC50/2x20</t>
  </si>
  <si>
    <t>ФССЦ-20.2.05.07-0001</t>
  </si>
  <si>
    <t>Перегородка разделительная для короба, высота 40 мм</t>
  </si>
  <si>
    <t>6,10875</t>
  </si>
  <si>
    <t>0,00375</t>
  </si>
  <si>
    <t>Кабель-канал (короб) 16х16 мм_Мини-канал ТМС 15х17</t>
  </si>
  <si>
    <t>Угол внутренний изменяемый для кабель-канала 16х16 мм_AIM 15х17</t>
  </si>
  <si>
    <t>Угол Т-образный для кабель-канала 16х16 мм_Тройник IM 15х17</t>
  </si>
  <si>
    <t>0,6</t>
  </si>
  <si>
    <t>Объем=60 / 100</t>
  </si>
  <si>
    <t>2,115</t>
  </si>
  <si>
    <t>Кабели парной скрутки огнестойкие для систем пожарной сигнализации с однопроволочными медными жилами, изоляцией из кремнийорганической резины, оболочкой из безгалогенной полимерной композиции, не распространяющий горение, с низким дымо- и газовыделением, марки КПСнг(А)-FRHF 1х2х0,75_КПСнг(А)-FRLS 1х2х0,75</t>
  </si>
  <si>
    <t>ФССЦ-21.1.08.01-0135</t>
  </si>
  <si>
    <t>Кабели парной скрутки огнестойкие для систем пожарной сигнализации с однопроволочными медными жилами, изоляцией из кремнийорганической резины, оболочкой из безгалогенной полимерной композиции, не распространяющий горение, с низким дымо- и газовыделением, с экраном из алюмолавсановой ленты, марки КПСЭнг(А)-FRHF 2х2х0,75_КПСЭнг(А)-FRLS 2х2х0,75</t>
  </si>
  <si>
    <t>Объем=2+2</t>
  </si>
  <si>
    <t>Шнур оптический simplex SC-FC 9/125 sm 1m LSZH FOP(s)-9-SC-FC-1m</t>
  </si>
  <si>
    <t>Цена=131,40/7.3</t>
  </si>
  <si>
    <t>ФССЦ-22.1.02.01-0052</t>
  </si>
  <si>
    <t>Штекер металлический под F-гайку с F-разъемом под кабель 0,55-0,50 мм_Разъем питания, штекер ТР-002А</t>
  </si>
  <si>
    <t>100 компл</t>
  </si>
  <si>
    <t>37</t>
  </si>
  <si>
    <t>38</t>
  </si>
  <si>
    <t>ЛОКАЛЬНЫЙ СМЕТНЫЙ РАСЧЕТ (СМЕТА) № 02-01-14</t>
  </si>
  <si>
    <t>(99,23)</t>
  </si>
  <si>
    <t>(1,02)</t>
  </si>
  <si>
    <t>(96,11)</t>
  </si>
  <si>
    <t>Раздел 1. Система громкоговорящей связи</t>
  </si>
  <si>
    <t>Цифровой преобразователь, 2 аудиоканала, 1 упр. выход RFA-102</t>
  </si>
  <si>
    <t>Цена=46423,85/4,51</t>
  </si>
  <si>
    <t>ФЕРм08-03-605-01</t>
  </si>
  <si>
    <t>Вентилятор</t>
  </si>
  <si>
    <t>0,99</t>
  </si>
  <si>
    <t>1,2375</t>
  </si>
  <si>
    <t>0,125</t>
  </si>
  <si>
    <t>ТЦ_61.2.00.00_77_7718573829_15.03.2021_01</t>
  </si>
  <si>
    <t>Автоматический вентилятор PF-6302</t>
  </si>
  <si>
    <t>Цена=9948,94/4,51</t>
  </si>
  <si>
    <t>ТЦ_61.2.04.00_77_7718573829_15.03.2021_01</t>
  </si>
  <si>
    <t>Предварительный усилитель-микшер PP-6213</t>
  </si>
  <si>
    <t>Цена=39115,97/4,51</t>
  </si>
  <si>
    <t>ТЦ_61.2.04.10_77_7718573829_15.03.2021_01</t>
  </si>
  <si>
    <t>Блок автоматического оповещения и контроля трансляционных линий, 5 зон SC-05EM</t>
  </si>
  <si>
    <t>Цена=40547,67/4,51</t>
  </si>
  <si>
    <t>ФЕРм11-01-001-01</t>
  </si>
  <si>
    <t>Конструкции для установки приборов, масса: до 1 кг</t>
  </si>
  <si>
    <t>0,0625</t>
  </si>
  <si>
    <t>Кронштейн 19" для SC-05EM</t>
  </si>
  <si>
    <t>Цена=7989,37/4,51</t>
  </si>
  <si>
    <t>Цифровой трансляционный усилитель мощности 1х300 Вт DPA-300S</t>
  </si>
  <si>
    <t>Цена=63713,23/4,51</t>
  </si>
  <si>
    <t>ФЕРм11-04-008-03</t>
  </si>
  <si>
    <t>Съемные и выдвижные блоки (модули, ячейки, ТЭЗ), масса: до 20 кг</t>
  </si>
  <si>
    <t>3,09</t>
  </si>
  <si>
    <t>Блок контроля и распределения питания PD-6359</t>
  </si>
  <si>
    <t>Цена=54354,82/4,51</t>
  </si>
  <si>
    <t>ТЦ_62.4.01.00_77_7718573829_15.03.2021_01</t>
  </si>
  <si>
    <t>Зарядное устройство РВ-6207</t>
  </si>
  <si>
    <t>Цена=23284,01/4,51</t>
  </si>
  <si>
    <t>ТЦ_62.1.02.12_77_7718573829_15.03.2021_01</t>
  </si>
  <si>
    <t>Шкаф алюминиевый аппаратный на 23 установочных места, разборный PR-231 NA</t>
  </si>
  <si>
    <t>Цена=38257,63/4,51</t>
  </si>
  <si>
    <t>ФЕРм11-04-002-01</t>
  </si>
  <si>
    <t>Аппарат настольный, масса: до 0,015 т</t>
  </si>
  <si>
    <t>ТЦ_62.1.02.00_77_7718573829_15.03.2021_01</t>
  </si>
  <si>
    <t>Микрофонная панель RM-05А</t>
  </si>
  <si>
    <t>Цена=9433,94/4,51</t>
  </si>
  <si>
    <t>ТЦ_21.2.02.00_77_7718573829_15.03.2021_01</t>
  </si>
  <si>
    <t>Корд микрофонный, 1 м, XLR3 гнездо - XLR3 штекер AT-KM-093-1</t>
  </si>
  <si>
    <t>Цена=599,12/4,51</t>
  </si>
  <si>
    <t>ФЕРм08-01-121-01</t>
  </si>
  <si>
    <t>Аккумулятор кислотный стационарный, тип: С-1, СК-1</t>
  </si>
  <si>
    <t>5,15</t>
  </si>
  <si>
    <t>ФССЦ-62.4.01.01-0010</t>
  </si>
  <si>
    <t>Батарея аккумуляторная: АКБ-65 12В/65 А/ч</t>
  </si>
  <si>
    <t>Распределитель программный РО-6106</t>
  </si>
  <si>
    <t>Цена=32483,63/4,51</t>
  </si>
  <si>
    <t>ФЕРм10-04-101-08</t>
  </si>
  <si>
    <t>Громкоговоритель или звуковая колонка: на столбе или на крыше, мощность до 10 Вт</t>
  </si>
  <si>
    <t>Объем=1+15</t>
  </si>
  <si>
    <t>ТЦ_61.3.02.00_77_7718573829_15.03.2021_01</t>
  </si>
  <si>
    <t>Громкоговоритель CS-810</t>
  </si>
  <si>
    <t>Цена=4726,96/4,51</t>
  </si>
  <si>
    <t>ФССЦ-61.3.02.03-0001</t>
  </si>
  <si>
    <t>Громкоговоритель: рупорный 20 Вт (алюминий) HS-20</t>
  </si>
  <si>
    <t>ЛОКАЛЬНЫЙ СМЕТНЫЙ РАСЧЕТ (СМЕТА) № 02-01-15</t>
  </si>
  <si>
    <t>(1,45)</t>
  </si>
  <si>
    <t>(0,57)</t>
  </si>
  <si>
    <t>(0,87)</t>
  </si>
  <si>
    <t>Раздел 1. Система оповещения и управления эвакуацией</t>
  </si>
  <si>
    <t>ФЕРм10-04-101-07</t>
  </si>
  <si>
    <t>Громкоговоритель или звуковая колонка: в помещении</t>
  </si>
  <si>
    <t>ФССЦ-61.3.02.01-0001</t>
  </si>
  <si>
    <t>Громкоговоритель: настенный 3 Вт с аттенюатором SWS-03А</t>
  </si>
  <si>
    <t>ФЕРм08-03-593-10</t>
  </si>
  <si>
    <t>Световые настенные указатели</t>
  </si>
  <si>
    <t>78,56</t>
  </si>
  <si>
    <t>1,964</t>
  </si>
  <si>
    <t>ФССЦ-61.2.04.07-0008</t>
  </si>
  <si>
    <t>Оповещатель световой МОЛНИЯ-12(24)</t>
  </si>
  <si>
    <t>Модуль подключения нагрузки МПН</t>
  </si>
  <si>
    <t>Цена=40,34/7,3</t>
  </si>
  <si>
    <t>Кабель-канал пластиковый 2100х40х20 мм_Короб для прокладки кабеля  TMC50/1x20</t>
  </si>
  <si>
    <t>Кабель-канал (короб) 20х10 мм</t>
  </si>
  <si>
    <t>ФССЦ-21.1.08.01-0313</t>
  </si>
  <si>
    <t>Кабель пожарной сигнализации КПСЭнг(A)-FRLS 1х2х1,5</t>
  </si>
  <si>
    <t>Кабель СПЕЦЛАН UTP-5нг(D)-FRLS 4х2х0,52</t>
  </si>
  <si>
    <t>Объем=5*1,02</t>
  </si>
  <si>
    <t>Цена=97,48/7,3</t>
  </si>
  <si>
    <t>02-02-01</t>
  </si>
  <si>
    <t>Конструктивные решения операторских станций</t>
  </si>
  <si>
    <t>02-02-02</t>
  </si>
  <si>
    <t>02-02-03</t>
  </si>
  <si>
    <t>02-02-04</t>
  </si>
  <si>
    <t>02-02-05</t>
  </si>
  <si>
    <t>02-02-06</t>
  </si>
  <si>
    <t>02-02-07</t>
  </si>
  <si>
    <t>02-02-08</t>
  </si>
  <si>
    <t>02-02-09</t>
  </si>
  <si>
    <t>02-02-10</t>
  </si>
  <si>
    <t>02-02-11</t>
  </si>
  <si>
    <t>5.1</t>
  </si>
  <si>
    <t>5.2</t>
  </si>
  <si>
    <t>5.3</t>
  </si>
  <si>
    <t>5.4</t>
  </si>
  <si>
    <t>5.5</t>
  </si>
  <si>
    <t>5.6</t>
  </si>
  <si>
    <t>5.7</t>
  </si>
  <si>
    <t>5.8</t>
  </si>
  <si>
    <t>5.9</t>
  </si>
  <si>
    <t>5.10</t>
  </si>
  <si>
    <t>5.11</t>
  </si>
  <si>
    <t>ЛОКАЛЬНЫЙ СМЕТНЫЙ РАСЧЕТ (СМЕТА) № 02-02-01</t>
  </si>
  <si>
    <t>(61,94)</t>
  </si>
  <si>
    <t>(2,45)</t>
  </si>
  <si>
    <t>Раздел 1. Операторская верхней станции</t>
  </si>
  <si>
    <t>0,0258</t>
  </si>
  <si>
    <t>Объем=25,8 / 1000</t>
  </si>
  <si>
    <t>1,06425</t>
  </si>
  <si>
    <t>46,44</t>
  </si>
  <si>
    <t>Объем=25,8*1,8</t>
  </si>
  <si>
    <t>Устройство основания под фундаменты: гравийного</t>
  </si>
  <si>
    <t>5,4</t>
  </si>
  <si>
    <t>5,7375</t>
  </si>
  <si>
    <t>0,4725</t>
  </si>
  <si>
    <t>6,21</t>
  </si>
  <si>
    <t>0,122</t>
  </si>
  <si>
    <t>Объем=12,2 / 100</t>
  </si>
  <si>
    <t>54,9</t>
  </si>
  <si>
    <t>4,631425</t>
  </si>
  <si>
    <t>12,383</t>
  </si>
  <si>
    <t>12,2</t>
  </si>
  <si>
    <t>0,6617</t>
  </si>
  <si>
    <t>Объем=(661,7)/1000</t>
  </si>
  <si>
    <t>0,8</t>
  </si>
  <si>
    <t>Объем=80 / 100</t>
  </si>
  <si>
    <t>0,192</t>
  </si>
  <si>
    <t>0,0994</t>
  </si>
  <si>
    <t>Объем=99,4/1000</t>
  </si>
  <si>
    <t>7,2065</t>
  </si>
  <si>
    <t>0,0410025</t>
  </si>
  <si>
    <t>Объем=35,9 / 100</t>
  </si>
  <si>
    <t>10,904625</t>
  </si>
  <si>
    <t>1,31035</t>
  </si>
  <si>
    <t>0,726975</t>
  </si>
  <si>
    <t>0,134625</t>
  </si>
  <si>
    <t>7,8621</t>
  </si>
  <si>
    <t>Объем=6,2466+1,6155</t>
  </si>
  <si>
    <t>4,3</t>
  </si>
  <si>
    <t>77,4</t>
  </si>
  <si>
    <t>74,605</t>
  </si>
  <si>
    <t>4,73</t>
  </si>
  <si>
    <t>2,3</t>
  </si>
  <si>
    <t>10,5225</t>
  </si>
  <si>
    <t>2,346</t>
  </si>
  <si>
    <t>Армирование подстилающих слоев и набетонок</t>
  </si>
  <si>
    <t>0,05075</t>
  </si>
  <si>
    <t>Объем=1,75*29/1000</t>
  </si>
  <si>
    <t>0,735875</t>
  </si>
  <si>
    <t>0,0222031</t>
  </si>
  <si>
    <t>0,9</t>
  </si>
  <si>
    <t>16,2</t>
  </si>
  <si>
    <t>15,615</t>
  </si>
  <si>
    <t>2,84</t>
  </si>
  <si>
    <t>Объем=28,4 / 10</t>
  </si>
  <si>
    <t>41,89</t>
  </si>
  <si>
    <t>0,3195</t>
  </si>
  <si>
    <t>28,968</t>
  </si>
  <si>
    <t>Объем=41 / 100</t>
  </si>
  <si>
    <t>35,7725</t>
  </si>
  <si>
    <t>0,333125</t>
  </si>
  <si>
    <t>Итоги по разделу 1 Операторская верхней станции :</t>
  </si>
  <si>
    <t xml:space="preserve">  Итого по разделу 1 Операторская верхней станции</t>
  </si>
  <si>
    <t>0,812</t>
  </si>
  <si>
    <t>21,66</t>
  </si>
  <si>
    <t>Объем=20,16+1,5</t>
  </si>
  <si>
    <t>0,199</t>
  </si>
  <si>
    <t>51,3</t>
  </si>
  <si>
    <t>35,97</t>
  </si>
  <si>
    <t>ЛОКАЛЬНЫЙ СМЕТНЫЙ РАСЧЕТ (СМЕТА) № 02-02-02</t>
  </si>
  <si>
    <t>(1335,08)</t>
  </si>
  <si>
    <t>(53,51)</t>
  </si>
  <si>
    <t>(5,12)</t>
  </si>
  <si>
    <t>(16,57)</t>
  </si>
  <si>
    <t>(1265)</t>
  </si>
  <si>
    <t>277,5</t>
  </si>
  <si>
    <t>19,875</t>
  </si>
  <si>
    <t>ТЦ_101_77_7718573829_15.03.2021_01 КА п.152</t>
  </si>
  <si>
    <t>ТЦ_101_77_7718573829_15.03.2021_01 КА п.151</t>
  </si>
  <si>
    <t>Объем=(62,2+2,8) / 100</t>
  </si>
  <si>
    <t>24,219</t>
  </si>
  <si>
    <t>0,741</t>
  </si>
  <si>
    <t>79,3</t>
  </si>
  <si>
    <t>2,78</t>
  </si>
  <si>
    <t>1,09</t>
  </si>
  <si>
    <t>Объем=109 / 100</t>
  </si>
  <si>
    <t>115,7471</t>
  </si>
  <si>
    <t>0,6976</t>
  </si>
  <si>
    <t>128,62</t>
  </si>
  <si>
    <t>0,19</t>
  </si>
  <si>
    <t>Объем=19 / 100</t>
  </si>
  <si>
    <t>18,468</t>
  </si>
  <si>
    <t>0,0513</t>
  </si>
  <si>
    <t>0,117</t>
  </si>
  <si>
    <t>Объем=11,7 / 100</t>
  </si>
  <si>
    <t>31,59</t>
  </si>
  <si>
    <t>0,15444</t>
  </si>
  <si>
    <t>ТЦ_13.2.01.01_77_7718573829_15.03.2021_01 КА п.140</t>
  </si>
  <si>
    <t>11,7</t>
  </si>
  <si>
    <t>0,01435</t>
  </si>
  <si>
    <t>Объем=4,1*3,5/1000</t>
  </si>
  <si>
    <t>0,414715</t>
  </si>
  <si>
    <t>0,0836605</t>
  </si>
  <si>
    <t>0,657</t>
  </si>
  <si>
    <t>ЛОКАЛЬНЫЙ СМЕТНЫЙ РАСЧЕТ (СМЕТА) № 02-02-03</t>
  </si>
  <si>
    <t>(543,96)</t>
  </si>
  <si>
    <t>(7,33)</t>
  </si>
  <si>
    <t>(536,63)</t>
  </si>
  <si>
    <t>Раздел 1. Верхняя станция канатной дороги</t>
  </si>
  <si>
    <t>ФЕРм10-10-001-02</t>
  </si>
  <si>
    <t>Камеры видеонаблюдения: на кронштейне</t>
  </si>
  <si>
    <t>3,11</t>
  </si>
  <si>
    <t>19,4375</t>
  </si>
  <si>
    <t>ТЦ_61.3.01.01_77_7718573829_15.03.2021_01 КА п.75</t>
  </si>
  <si>
    <t>Объем=1+1</t>
  </si>
  <si>
    <t>15,5</t>
  </si>
  <si>
    <t>ТЦ_61.1.03.03_77_7718573829_15.03.2021_01 КА п.76</t>
  </si>
  <si>
    <t>ТЦ_61.1.03.03_77_7718573829_15.12.2020_01 КА п.79</t>
  </si>
  <si>
    <t>Коммутатор 2+snr-s2990G-24FX</t>
  </si>
  <si>
    <t>Цена=44248,8/4,51</t>
  </si>
  <si>
    <t>9,375</t>
  </si>
  <si>
    <t>ТЦ_61.1.00.00_77_7718573829_15.03.2021_01 КА п.77</t>
  </si>
  <si>
    <t>ТЦ_61.2.07.11_77_7718573829_15.03.2021_01 КА п.78</t>
  </si>
  <si>
    <t>23,25</t>
  </si>
  <si>
    <t>5,25</t>
  </si>
  <si>
    <t>ТЦ_62.4.02.01_77_7718573829_15.03.2021_01 КА п.74</t>
  </si>
  <si>
    <t>ТЦ_61.3.05.04_77_7718573829_15.12.2020_01 КА п.80</t>
  </si>
  <si>
    <t>Сервер системы видеонаблюдения на 64 канала DS-8664NI-I8</t>
  </si>
  <si>
    <t>Цена=76777,92/4,51</t>
  </si>
  <si>
    <t>ТЦ_61.3.05.03_77_7718573829_15.03.2021_01 КА п.29</t>
  </si>
  <si>
    <t>ТЦ_61.3.05.00_77_7718573829_15.12.2020_01 КА п.88</t>
  </si>
  <si>
    <t>Системный блок: объем оперативной памяти - 16 Гб, объем накопителя - 1 Тб, объем видеопамяти - 4096 Мб, количество одновременно работающих выходов видеокарты 3,   сетевая карта 10/100/1000 Мбит/сек, процессор - Core i7, операционная система - Windows 10, клавиатура, мышь, колонки</t>
  </si>
  <si>
    <t>Цена=98708,33/4,51</t>
  </si>
  <si>
    <t>ТЦ_61.3.05.01_77_7718573829_15.12.2020_01 КА п.81</t>
  </si>
  <si>
    <t>Жесткий диск 6 Тб ST6000VX001</t>
  </si>
  <si>
    <t>Цена=13319,62/4,51</t>
  </si>
  <si>
    <t>ФССЦ-61.3.05.02-0001</t>
  </si>
  <si>
    <t>Монитор LCD с диагональю экрана 22 дюйма HP LP2275w_HP EliteDisplay E271i27</t>
  </si>
  <si>
    <t>ТЦ_21.2.00.00_77_7718573829_15.03.2021_01 КА п.30</t>
  </si>
  <si>
    <t>Программный комплекс Интелект</t>
  </si>
  <si>
    <t>ТЦ_61.3.01.02_77_7718573829_15.12.2020_01 КА п.94</t>
  </si>
  <si>
    <t>Программный комплекс Интелект  Ядро системы</t>
  </si>
  <si>
    <t>Цена=18333/4,51</t>
  </si>
  <si>
    <t>Заготовительно-складские расходы для оборудования - 1,2% ПЗ=1,012 (ОЗП=1,012; ЭМ=1,012; МАТ=1,012)</t>
  </si>
  <si>
    <t>ТЦ_61.3.01.02_77_7718573829_15.12.2020_01 КА п.95</t>
  </si>
  <si>
    <t>Программный комплекс Интелект  Сервер метаданных VMDA</t>
  </si>
  <si>
    <t>Цена=61672,73/4,51</t>
  </si>
  <si>
    <t>ТЦ_61.3.01.02_77_7718573829_15.12.2020_01 КА п.96</t>
  </si>
  <si>
    <t>Программный комплекс Интелект  Подключение 1 камеры Hikvision</t>
  </si>
  <si>
    <t>53</t>
  </si>
  <si>
    <t>Цена=2643,18/4,51</t>
  </si>
  <si>
    <t>ТЦ_61.3.01.02_77_7718573829_15.12.2020_01 КА п.97</t>
  </si>
  <si>
    <t>Программный комплекс Интелект  Трекинг (1 канал)</t>
  </si>
  <si>
    <t>Цена=7725/4,51</t>
  </si>
  <si>
    <t>АРМ СОТ в пом.103 сервис-центра</t>
  </si>
  <si>
    <t>ТЦ_61.3.05.06_77_7718573829_15.03.2021_01 КА п.82</t>
  </si>
  <si>
    <t>ЖК панель ТН-65РВ2Е</t>
  </si>
  <si>
    <t>Цена=116553,72/4,51</t>
  </si>
  <si>
    <t>39</t>
  </si>
  <si>
    <t>ТЦ_20.0.00.00_77_7718573829_15.03.2021_01 КА п.86</t>
  </si>
  <si>
    <t>Настенный кронштейн Kromax Atlantis-120</t>
  </si>
  <si>
    <t>Цена=6480,42/7.3</t>
  </si>
  <si>
    <t>40</t>
  </si>
  <si>
    <t>42</t>
  </si>
  <si>
    <t>43</t>
  </si>
  <si>
    <t>44</t>
  </si>
  <si>
    <t>46</t>
  </si>
  <si>
    <t>47</t>
  </si>
  <si>
    <t>ФЕРм10-01-001-13</t>
  </si>
  <si>
    <t>Рамка со штифтами на винтах и гайках с шайбами</t>
  </si>
  <si>
    <t>0,13</t>
  </si>
  <si>
    <t>0,1625</t>
  </si>
  <si>
    <t>48</t>
  </si>
  <si>
    <t>ТЦ_20.4.00.00_77_7718573829_15.03.2021_01 КА п.83</t>
  </si>
  <si>
    <t>Рамка 86х86 Eurolan 12B-1X-03WT</t>
  </si>
  <si>
    <t>Цена=493,1/7.3</t>
  </si>
  <si>
    <t>49</t>
  </si>
  <si>
    <t>ТЦ_20.4.00.00_77_7718573829_15.03.2021_01 КА п.84</t>
  </si>
  <si>
    <t>Коробка для рамок 86х86 Eurolan  16H-FR-40WT-1</t>
  </si>
  <si>
    <t>Цена=223,17/7.3</t>
  </si>
  <si>
    <t>ТЦ_21.2.02.00_77_7718573829_15.03.2021_01 КА п.85</t>
  </si>
  <si>
    <t>Кабель HDMI APC-014-075</t>
  </si>
  <si>
    <t>Цена=365,65/7.3</t>
  </si>
  <si>
    <t>52</t>
  </si>
  <si>
    <t>54</t>
  </si>
  <si>
    <t>56</t>
  </si>
  <si>
    <t>0,44</t>
  </si>
  <si>
    <t>Объем=(20+2+22) / 100</t>
  </si>
  <si>
    <t>8,9595</t>
  </si>
  <si>
    <t>0,0055</t>
  </si>
  <si>
    <t>57</t>
  </si>
  <si>
    <t>Кабель-канал (короб) 20х10 мм_ТМС22х10</t>
  </si>
  <si>
    <t>ФССЦ-20.2.05.04-0027</t>
  </si>
  <si>
    <t>Кабель-канал (короб) 40х16 мм_ТМС 40х17</t>
  </si>
  <si>
    <t>59</t>
  </si>
  <si>
    <t>Угол Т-образный для кабель-канала 40х16 мм_IM 40х17</t>
  </si>
  <si>
    <t>61</t>
  </si>
  <si>
    <t>Угол внутренний изменяемый для кабель-канала 16х16 мм_AIM15x17</t>
  </si>
  <si>
    <t>62</t>
  </si>
  <si>
    <t>Соединение на стык для короба 16х16 мм_ПЬ 15х17</t>
  </si>
  <si>
    <t>63</t>
  </si>
  <si>
    <t>Объем=35 / 100</t>
  </si>
  <si>
    <t>1,23375</t>
  </si>
  <si>
    <t>0,00875</t>
  </si>
  <si>
    <t>64</t>
  </si>
  <si>
    <t>ТЦ_21.0.00.00_77_7718573829_15.03.2021_02 КА п.89</t>
  </si>
  <si>
    <t>35,7</t>
  </si>
  <si>
    <t>Объем=35*1,02</t>
  </si>
  <si>
    <t>Заготовительно-складские расходы для материальных ресурсов (за исключением металлических конструкций) - 2% ПЗ=2% (ОЗП=2%; ЭМ=2%; МАТ=2%)</t>
  </si>
  <si>
    <t>12,375</t>
  </si>
  <si>
    <t>66</t>
  </si>
  <si>
    <t>ТЦ_21.2.00.00_77_7718573829_15.03.2021_01 КА п.13</t>
  </si>
  <si>
    <t>67</t>
  </si>
  <si>
    <t>ТЦ_21.2.00.00_77_7718573829_15.03.2021_01 КА п.14</t>
  </si>
  <si>
    <t>68</t>
  </si>
  <si>
    <t>69</t>
  </si>
  <si>
    <t>ЛОКАЛЬНЫЙ СМЕТНЫЙ РАСЧЕТ (СМЕТА) № 02-02-04</t>
  </si>
  <si>
    <t>(4,12)</t>
  </si>
  <si>
    <t>(0,33)</t>
  </si>
  <si>
    <t>(1,8)</t>
  </si>
  <si>
    <t>(2,32)</t>
  </si>
  <si>
    <t>Раздел 1. Монтажные работы</t>
  </si>
  <si>
    <t>2,85</t>
  </si>
  <si>
    <t>ТЦ_61.2.07.07_77_7718573829_15.03.2021_01 КА п.90</t>
  </si>
  <si>
    <t>Кнопка тревожной сигнализации Астра-322_кнопка "Выход" ST-EX010SM</t>
  </si>
  <si>
    <t>Объем=1 / 10</t>
  </si>
  <si>
    <t>1,05</t>
  </si>
  <si>
    <t>ТЦ_61.2.07.00_77_7718573829_15.03.2021_01 КА п.91</t>
  </si>
  <si>
    <t>Объем=(5+5+10+5) / 100</t>
  </si>
  <si>
    <t>0,88125</t>
  </si>
  <si>
    <t>0,0051</t>
  </si>
  <si>
    <t>Объем=(5*1,02) / 1000</t>
  </si>
  <si>
    <t>ТЦ_21.1.08.01_77_7718573829_15.03.2021_01 КА п.92</t>
  </si>
  <si>
    <t>Цена=16,75/7.3</t>
  </si>
  <si>
    <t>ТЦ_21.1.08.01_77_7718573829_15.03.2021_01 КА п.93</t>
  </si>
  <si>
    <t>Цена=50,16/7.3</t>
  </si>
  <si>
    <t>ЛОКАЛЬНЫЙ СМЕТНЫЙ РАСЧЕТ (СМЕТА) № 02-02-05</t>
  </si>
  <si>
    <t>(19,02)</t>
  </si>
  <si>
    <t>(1,48)</t>
  </si>
  <si>
    <t>(4,73)</t>
  </si>
  <si>
    <t>(14,29)</t>
  </si>
  <si>
    <t>Раздел 1. Система охранно-тревожной сигнализации</t>
  </si>
  <si>
    <t>Производство работ осуществляется в горной местности: на высоте от 1500 до 2500 м над уровнем моря. ОЗП=1,25; ЭМ=1,25; ЗПМ=1,25; ТЗ=1,25; ТЗМ=1,25</t>
  </si>
  <si>
    <t>57,6</t>
  </si>
  <si>
    <t>Объем=8 / 10</t>
  </si>
  <si>
    <t>9,45</t>
  </si>
  <si>
    <t>Объем=9 / 10</t>
  </si>
  <si>
    <t>ФССЦ-61.2.04.10-0004</t>
  </si>
  <si>
    <t>Пульт контроля и управления охранно-пожарный с двухстрочным ЖК индикатором_С2000М</t>
  </si>
  <si>
    <t>ТЦ_61.2.07.02_77_7718573829_15.03.2021_01 КА п.100</t>
  </si>
  <si>
    <t>ФССЦ-61.1.04.03-1002</t>
  </si>
  <si>
    <t>Преобразователь интерфейсов с гальванической изоляцией, корпус IP20_Ethernet-FX-SM40SB</t>
  </si>
  <si>
    <t>ТЦ_61.1.03.03_77_7718573829_15.03.2021_01 КА п.119</t>
  </si>
  <si>
    <t>Коммутатор Eth. SW-8</t>
  </si>
  <si>
    <t>Цена=8659,73/4,51</t>
  </si>
  <si>
    <t>Преобразователь интерфейсов с гальванической изоляцией, корпус IP20_Ethernet-FX-SM40SА</t>
  </si>
  <si>
    <t>ТЦ_61.2.07.05_77_7718573829_15.03.2021_01 КА п.11</t>
  </si>
  <si>
    <t>ТЦ_61.1.04.08_77_7718573829_15.03.2021_01 КА п.15</t>
  </si>
  <si>
    <t>Источник резервного питания, марка: "РИП 24" исп. 06_РИП-24 исп.56</t>
  </si>
  <si>
    <t>Батарея аккумуляторная необслуживаемая, номинальным напряжением 12 В, емкость 26 А/ч</t>
  </si>
  <si>
    <t>4,887</t>
  </si>
  <si>
    <t>0,003</t>
  </si>
  <si>
    <t>ТЦ_20.2.05.04_77_7718573829_15.03.2021_01 КА п.98</t>
  </si>
  <si>
    <t>Объем=(20+15) / 100</t>
  </si>
  <si>
    <t>ТЦ_21.1.04.01_77_7718573829_15.03.2021_01 КА п.89</t>
  </si>
  <si>
    <t>Объем=40 / 100</t>
  </si>
  <si>
    <t>7,6</t>
  </si>
  <si>
    <t>ФССЦ-24.3.01.02-0021</t>
  </si>
  <si>
    <t>Трубы из самозатухающего ПВХ гибкие гофрированные, легкие, с зондом, номинальный внутренний диаметр 16 мм</t>
  </si>
  <si>
    <t>40,8</t>
  </si>
  <si>
    <t>Объем=40*1,02</t>
  </si>
  <si>
    <t>2,245</t>
  </si>
  <si>
    <t>Объем=(15+3) / 10</t>
  </si>
  <si>
    <t>11,475</t>
  </si>
  <si>
    <t>Объем=15 / 100</t>
  </si>
  <si>
    <t>ЛОКАЛЬНЫЙ СМЕТНЫЙ РАСЧЕТ (СМЕТА) № 02-02-06</t>
  </si>
  <si>
    <t>(0,41)</t>
  </si>
  <si>
    <t>0,0053</t>
  </si>
  <si>
    <t>Объем=(0,1*3,14*1,7) / 100</t>
  </si>
  <si>
    <t>1,02025</t>
  </si>
  <si>
    <t>0,00795</t>
  </si>
  <si>
    <t>0,0308</t>
  </si>
  <si>
    <t>Объем=(3,14*0,1*0,07)*1,4</t>
  </si>
  <si>
    <t>0,710325</t>
  </si>
  <si>
    <t>0,014245</t>
  </si>
  <si>
    <t>ЛОКАЛЬНЫЙ СМЕТНЫЙ РАСЧЕТ (СМЕТА) № 02-02-07</t>
  </si>
  <si>
    <t>Раздел 1. Структурированная кабельная сеть. Система передачи данных. Верхняя станция канатной дороги</t>
  </si>
  <si>
    <t>ТЦ_61.1.03.03_77_7718573829_15.03.2021_01 КА п.24</t>
  </si>
  <si>
    <t>ТЦ_61.1.03.00_77_7718573829_15.03.2021_01 КА п.25</t>
  </si>
  <si>
    <t>ТЦ_61.2.07.05_77_7718573829_15.03.2021_01 КА п.26</t>
  </si>
  <si>
    <t>Цена=53335,98/4,51</t>
  </si>
  <si>
    <t>ТЦ_61.1.04.08_77_7718573829_15.03.2021_01 КА п.27</t>
  </si>
  <si>
    <t>ТЦ_20.2.00.00_77_7718573829_15.03.2021_01 КА п.28</t>
  </si>
  <si>
    <t>ТЦ_20.4.03.07_77_7718573829_15.03.2021_01 КА п.99</t>
  </si>
  <si>
    <t>ТЦ_20.5.01.00_77_7718573829_15.03.2021_01 КА п.31</t>
  </si>
  <si>
    <t>ТЦ_20.3.03.00_77_7718573829_15.03.2021_01 КА п.32</t>
  </si>
  <si>
    <t>ТЦ_20.4.00.00_77_7718573829_15.03.2021_01 КА п.33</t>
  </si>
  <si>
    <t>ТЦ_20.4.03.07_77_7718573829_15.03.2021_01 КА п.34</t>
  </si>
  <si>
    <t>6,6</t>
  </si>
  <si>
    <t>Объем=24+2</t>
  </si>
  <si>
    <t>7,15</t>
  </si>
  <si>
    <t>ТЦ_21.2.00.00_77_7718573829_15.03.2021_01 КА п.35</t>
  </si>
  <si>
    <t>ЛОКАЛЬНЫЙ СМЕТНЫЙ РАСЧЕТ (СМЕТА) № 02-02-08</t>
  </si>
  <si>
    <t>IP-телефон на 16 логических линий</t>
  </si>
  <si>
    <t>ТЦ_61.3.05.00_77_7718573829_15.03.2021_01 КА п.36</t>
  </si>
  <si>
    <t>ТЦ_61.3.05.00_77_7718573829_15.03.2021_01 КА п.37</t>
  </si>
  <si>
    <t>ТЦ_21.2.00.00_77_7718573829_15.03.2021_01 КА п.38</t>
  </si>
  <si>
    <t>ЛОКАЛЬНЫЙ СМЕТНЫЙ РАСЧЕТ (СМЕТА) № 02-02-09</t>
  </si>
  <si>
    <t>(56,94)</t>
  </si>
  <si>
    <t>(0,89)</t>
  </si>
  <si>
    <t>(3,48)</t>
  </si>
  <si>
    <t>(53,46)</t>
  </si>
  <si>
    <t>ТЦ_61.3.05.00_77_7718573829_15.03.2021_01 КА п.5</t>
  </si>
  <si>
    <t>Компьютер HP ProDesk 600 G3 SFF/ Core i7/ 8GB/ 1TB/ DVD-RW/ Win10Pro  1HK36EA#ACB</t>
  </si>
  <si>
    <t>Цена=21630/4,51</t>
  </si>
  <si>
    <t>ТЦ_61.3.05.00_77_7718573829_15.03.2021_01 КА п.1</t>
  </si>
  <si>
    <t>Администратор базы данных "Орион ПРО", Заполнение информацией базы данных системы "Орион Про"</t>
  </si>
  <si>
    <t>Цена=4753,45/4,51</t>
  </si>
  <si>
    <t>ТЦ_61.3.05.00_77_7718573829_15.03.2021_01 КА п.2</t>
  </si>
  <si>
    <t>Оперативная задача "Орион ПРО" исп.127 (одно ядро и один монитор) и ключ защиты. Обеспечивает работу с 127 устройствами</t>
  </si>
  <si>
    <t>Цена=57175,3/4,51</t>
  </si>
  <si>
    <t>ТЦ_61.3.05.00_77_7718573829_15.03.2021_01 КА п.3</t>
  </si>
  <si>
    <t>Сервер "Орион ПРО", модуль системы "Орион ПРО" с ключом защиты</t>
  </si>
  <si>
    <t>Цена=9485,48/4,51</t>
  </si>
  <si>
    <t>ТЦ_61.3.05.06_77_7718573829_15.03.2021_01 КА п.4</t>
  </si>
  <si>
    <t>Монитор "Орион Про"</t>
  </si>
  <si>
    <t>ТЦ_61.3.05.06_77_7718573829_15.03.2021_01 КА п.6</t>
  </si>
  <si>
    <t>Монитор HP Pavilion 23xi 23" C3Z94AA</t>
  </si>
  <si>
    <t>Цена=14446,61/4,51</t>
  </si>
  <si>
    <t>ТЦ_62.4.02.01_77_7718573829_15.03.2021_01 КА п.7</t>
  </si>
  <si>
    <t>Источник бесперебойного питания 1500VA SMT1500I</t>
  </si>
  <si>
    <t>Цена=50166,08/4,51</t>
  </si>
  <si>
    <t>ТЦ_61.2.03.00_77_7718573829_15.03.2021_01 КА п.8</t>
  </si>
  <si>
    <t>ТЦ_61.2.07.02_77_7718573829_15.03.2021_01 КА п.9</t>
  </si>
  <si>
    <t>Блок индикации и управления пожаротушением, марка "С2000-ПТ"</t>
  </si>
  <si>
    <t>ТЦ_61.1.04.03_77_7718573829_15.03.2021_01 КА п.10</t>
  </si>
  <si>
    <t>Объем=75 / 100</t>
  </si>
  <si>
    <t>0,0459</t>
  </si>
  <si>
    <t>Объем=(45*1,02) / 1000</t>
  </si>
  <si>
    <t>ТЦ_21.1.04.01_77_7718573829_15.03.2021_01 КА п.12</t>
  </si>
  <si>
    <t>Объем=15+2+2+2</t>
  </si>
  <si>
    <t>5,775</t>
  </si>
  <si>
    <t>ЛОКАЛЬНЫЙ СМЕТНЫЙ РАСЧЕТ (СМЕТА) № 02-02-10</t>
  </si>
  <si>
    <t>(87,45)</t>
  </si>
  <si>
    <t>(1,47)</t>
  </si>
  <si>
    <t>(85,98)</t>
  </si>
  <si>
    <t>ТЦ_61.1.04.03_77_7718573829_15.03.2021_01 КА п.45</t>
  </si>
  <si>
    <t>ТЦ_61.2.00.00_77_7718573829_15.03.2021_01 КА п.46</t>
  </si>
  <si>
    <t>ТЦ_61.2.04.00_77_7718573829_15.03.2021_01 КА п.47</t>
  </si>
  <si>
    <t>ТЦ_61.2.04.10_77_7718573829_15.03.2021_01 КА п.48</t>
  </si>
  <si>
    <t>ТЦ_61.2.00.00_77_7718573829_15.03.2021_01 КА п.49</t>
  </si>
  <si>
    <t>ТЦ_61.2.04.00_77_7718573829_15.03.2021_01 КА п.50</t>
  </si>
  <si>
    <t>ТЦ_61.2.07.02_77_7718573829_15.03.2021_01 КА п.51</t>
  </si>
  <si>
    <t>ТЦ_62.4.01.00_77_7718573829_15.03.2021_01 КА п.52</t>
  </si>
  <si>
    <t>ТЦ_62.1.02.12_77_7718573829_15.03.2021_01 КА п.53</t>
  </si>
  <si>
    <t>ТЦ_62.1.02.00_77_7718573829_15.03.2021_01 КА п.54</t>
  </si>
  <si>
    <t>ТЦ_21.2.02.00_77_7718573829_15.03.2021_01 КА п.55</t>
  </si>
  <si>
    <t>ТЦ_61.2.07.11_77_7718573829_15.03.2021_01 КА п.57</t>
  </si>
  <si>
    <t>ТЦ_61.3.02.00_77_7718573829_15.03.2021_01 КА п.58</t>
  </si>
  <si>
    <t>ЛОКАЛЬНЫЙ СМЕТНЫЙ РАСЧЕТ (СМЕТА) № 02-02-11</t>
  </si>
  <si>
    <t>(2,46)</t>
  </si>
  <si>
    <t>(0,19)</t>
  </si>
  <si>
    <t>(1,38)</t>
  </si>
  <si>
    <t>4,91</t>
  </si>
  <si>
    <t>ТЦ_61.2.07.05_77_7718573829_15.03.2021_01 КА п.64</t>
  </si>
  <si>
    <t>0,04</t>
  </si>
  <si>
    <t>Объем=4 / 100</t>
  </si>
  <si>
    <t>0,9195</t>
  </si>
  <si>
    <t>0,0005</t>
  </si>
  <si>
    <t>ФССЦ-20.2.05.09-0032</t>
  </si>
  <si>
    <t>Угол внутренний изменяемый для кабель-канала 25x16 мм_AIM 22х10</t>
  </si>
  <si>
    <t>2,29125</t>
  </si>
  <si>
    <t>0,01625</t>
  </si>
  <si>
    <t>Гараж креселе</t>
  </si>
  <si>
    <t>ОБЪЕКТНЫЙ СМЕТНЫЙ РАСЧЕТ (СМЕТА) № ОС-02-03</t>
  </si>
  <si>
    <t>02-03-01</t>
  </si>
  <si>
    <t>Конструктивные решения</t>
  </si>
  <si>
    <t>02-03-02</t>
  </si>
  <si>
    <t>02-03-03</t>
  </si>
  <si>
    <t>02-03-04</t>
  </si>
  <si>
    <t>02-03-05</t>
  </si>
  <si>
    <t>02-03-06</t>
  </si>
  <si>
    <t>02-03-07</t>
  </si>
  <si>
    <t>Автоматическая установка порошкового пожаротушения</t>
  </si>
  <si>
    <t>02-03-08</t>
  </si>
  <si>
    <t>Внутреннее электрооборудование и электроосвещение</t>
  </si>
  <si>
    <t>6.1</t>
  </si>
  <si>
    <t>6.2</t>
  </si>
  <si>
    <t>6.3</t>
  </si>
  <si>
    <t>6.4</t>
  </si>
  <si>
    <t>6.5</t>
  </si>
  <si>
    <t>6.6</t>
  </si>
  <si>
    <t>6.7</t>
  </si>
  <si>
    <t>6.8</t>
  </si>
  <si>
    <t>ЛОКАЛЬНЫЙ СМЕТНЫЙ РАСЧЕТ (СМЕТА) № 02-03-01</t>
  </si>
  <si>
    <t xml:space="preserve">РС-19-533.170103.2.4-ИЛО-КР.ВР </t>
  </si>
  <si>
    <t>(2126,62)</t>
  </si>
  <si>
    <t>(62,75)</t>
  </si>
  <si>
    <t xml:space="preserve">Раздел 1. </t>
  </si>
  <si>
    <t>Фундаменты Фм1 - Фм8</t>
  </si>
  <si>
    <t>ФЕР01-01-021-04</t>
  </si>
  <si>
    <t>Разработка грунта в котлованах объемом от 3000 до 7000 м3 с погрузкой на автомобили-самосвалы экскаватором с ковшом вместимостью 1,0 м3, группа грунтов: 4</t>
  </si>
  <si>
    <t>1,333</t>
  </si>
  <si>
    <t>Объем=1333 / 1000</t>
  </si>
  <si>
    <t>61,65125</t>
  </si>
  <si>
    <t>2399,4</t>
  </si>
  <si>
    <t>Объем=1333*1,8</t>
  </si>
  <si>
    <t>ФЕР01-01-035-02</t>
  </si>
  <si>
    <t>Засыпка траншей и котлованов с перемещением грунта до 5 м бульдозерами мощностью: 132 кВт (180 л.с.), группа грунтов 2 (с перемещением до 20м)</t>
  </si>
  <si>
    <t>1,612</t>
  </si>
  <si>
    <t>Объем=1612 / 1000</t>
  </si>
  <si>
    <t>2,14</t>
  </si>
  <si>
    <t>4,3121</t>
  </si>
  <si>
    <t>ФЕР01-01-035-08</t>
  </si>
  <si>
    <t>При перемещении грунта на каждые последующие 5 м добавлять: к расценке 01-01-035-02</t>
  </si>
  <si>
    <t>6,045</t>
  </si>
  <si>
    <t>ФЕР01-02-005-02</t>
  </si>
  <si>
    <t>Уплотнение грунта пневматическими трамбовками, группа грунтов: 3-4</t>
  </si>
  <si>
    <t>16,12</t>
  </si>
  <si>
    <t>Объем=1612 / 100</t>
  </si>
  <si>
    <t>14,96</t>
  </si>
  <si>
    <t>301,444</t>
  </si>
  <si>
    <t>3,13</t>
  </si>
  <si>
    <t>63,0695</t>
  </si>
  <si>
    <t>1612</t>
  </si>
  <si>
    <t>ФЕР08-01-002-02</t>
  </si>
  <si>
    <t>Устройство основания под фундаменты: щебеночного</t>
  </si>
  <si>
    <t>207</t>
  </si>
  <si>
    <t>219,9375</t>
  </si>
  <si>
    <t>18,1125</t>
  </si>
  <si>
    <t>238,05</t>
  </si>
  <si>
    <t>ФЕР06-01-001-01</t>
  </si>
  <si>
    <t>Устройство бетонной подготовки</t>
  </si>
  <si>
    <t>0,29</t>
  </si>
  <si>
    <t>Объем=29 / 100</t>
  </si>
  <si>
    <t>135</t>
  </si>
  <si>
    <t>48,9375</t>
  </si>
  <si>
    <t>18,12</t>
  </si>
  <si>
    <t>6,5685</t>
  </si>
  <si>
    <t>ФССЦ-04.1.02.05-0040</t>
  </si>
  <si>
    <t>Смеси бетонные тяжелого бетона (БСТ), крупность заполнителя 20 мм, класс В7,5 (М100)</t>
  </si>
  <si>
    <t>29,58</t>
  </si>
  <si>
    <t>ФЕР06-01-001-08</t>
  </si>
  <si>
    <t>Устройство железобетонных фундаментов общего назначения под колонны объемом: до 25 м3</t>
  </si>
  <si>
    <t>2,17</t>
  </si>
  <si>
    <t>Объем=217 / 100</t>
  </si>
  <si>
    <t>235</t>
  </si>
  <si>
    <t>637,4375</t>
  </si>
  <si>
    <t>19,83</t>
  </si>
  <si>
    <t>53,788875</t>
  </si>
  <si>
    <t>220,255</t>
  </si>
  <si>
    <t>217</t>
  </si>
  <si>
    <t>ФССЦ-08.4.03.03-0003</t>
  </si>
  <si>
    <t>Горячекатанная арматурная сталь класса А500 С, диаметром: 10 мм</t>
  </si>
  <si>
    <t>1,7807</t>
  </si>
  <si>
    <t>Объем=(1780,7)/1000</t>
  </si>
  <si>
    <t>ФССЦ-08.4.03.03-0006</t>
  </si>
  <si>
    <t>Горячекатанная арматурная сталь класса А500 С, диаметром: 16 мм</t>
  </si>
  <si>
    <t>4,7</t>
  </si>
  <si>
    <t>Объем=4700/1000</t>
  </si>
  <si>
    <t>ФССЦ-08.4.03.03-0008</t>
  </si>
  <si>
    <t>Горячекатанная арматурная сталь класса А500 С, диаметром: 20 мм</t>
  </si>
  <si>
    <t>4,6985</t>
  </si>
  <si>
    <t>Объем=4698,5/1000</t>
  </si>
  <si>
    <t>ФЕР06-03-004-11</t>
  </si>
  <si>
    <t>Установка закладных деталей весом: более 20 кг</t>
  </si>
  <si>
    <t>2,853</t>
  </si>
  <si>
    <t>Объем=2853/1000</t>
  </si>
  <si>
    <t>71,325</t>
  </si>
  <si>
    <t>1,1768625</t>
  </si>
  <si>
    <t>ФЕР08-01-005-01</t>
  </si>
  <si>
    <t>Устройство боковой обмазочной изоляции стен, фундаментов ручным способом из сухих смесей: толщиной слоя 2 мм</t>
  </si>
  <si>
    <t>Объем=433 / 100</t>
  </si>
  <si>
    <t>10,92</t>
  </si>
  <si>
    <t>59,1045</t>
  </si>
  <si>
    <t>1,461375</t>
  </si>
  <si>
    <t>ФССЦ-04.3.02.09-0802</t>
  </si>
  <si>
    <t>Смесь сухая: гидроизоляционная проникающая "Кальматрон" (ТУ 5745-001-47517383-00)</t>
  </si>
  <si>
    <t>кг</t>
  </si>
  <si>
    <t>1363,95</t>
  </si>
  <si>
    <t>Итоги по разделу 1  :</t>
  </si>
  <si>
    <t xml:space="preserve">  Итого по разделу 1 </t>
  </si>
  <si>
    <t>Раздел 2. Плиты и фундаментные балки</t>
  </si>
  <si>
    <t>ФЕР06-01-001-16</t>
  </si>
  <si>
    <t>Устройство фундаментных плит железобетонных: плоских</t>
  </si>
  <si>
    <t>0,592</t>
  </si>
  <si>
    <t>Объем=59,2 / 100</t>
  </si>
  <si>
    <t>179</t>
  </si>
  <si>
    <t>132,46</t>
  </si>
  <si>
    <t>28,56</t>
  </si>
  <si>
    <t>21,1344</t>
  </si>
  <si>
    <t>60,088</t>
  </si>
  <si>
    <t>59,2</t>
  </si>
  <si>
    <t>Цена=645,75*0,015</t>
  </si>
  <si>
    <t>ФССЦ-08.4.03.03-0002</t>
  </si>
  <si>
    <t>Горячекатанная арматурная сталь класса А500 С, диаметром: 8 мм</t>
  </si>
  <si>
    <t>0,1472</t>
  </si>
  <si>
    <t>Объем=(147,2)/1000</t>
  </si>
  <si>
    <t>0,2855</t>
  </si>
  <si>
    <t>Объем=(285,5)/1000</t>
  </si>
  <si>
    <t>2,0176</t>
  </si>
  <si>
    <t>Объем=(2017,6)/1000</t>
  </si>
  <si>
    <t>0,1421</t>
  </si>
  <si>
    <t>Объем=142,1/1000</t>
  </si>
  <si>
    <t>0,9916</t>
  </si>
  <si>
    <t>Объем=991,6/1000</t>
  </si>
  <si>
    <t>ФССЦ-08.4.03.03-0009</t>
  </si>
  <si>
    <t>Горячекатанная арматурная сталь класса А500 С, диаметром: 25 мм</t>
  </si>
  <si>
    <t>1,5494</t>
  </si>
  <si>
    <t>Объем=1549,4/1000</t>
  </si>
  <si>
    <t>79,6875</t>
  </si>
  <si>
    <t>6,5625</t>
  </si>
  <si>
    <t>86,25</t>
  </si>
  <si>
    <t>0,023</t>
  </si>
  <si>
    <t>Объем=2,3 / 100</t>
  </si>
  <si>
    <t>3,88125</t>
  </si>
  <si>
    <t>0,52095</t>
  </si>
  <si>
    <t>ФЕР06-07-001-01</t>
  </si>
  <si>
    <t>Устройство фундаментных балок</t>
  </si>
  <si>
    <t>1100</t>
  </si>
  <si>
    <t>68,75</t>
  </si>
  <si>
    <t>60,8</t>
  </si>
  <si>
    <t>3,8</t>
  </si>
  <si>
    <t>5,075</t>
  </si>
  <si>
    <t>ФЕР46-03-012-01</t>
  </si>
  <si>
    <t>Пробивка в бетонных конструкциях полов и стен борозд площадью сечения: до 20 см2</t>
  </si>
  <si>
    <t>1,422</t>
  </si>
  <si>
    <t>Объем=142,2 / 100</t>
  </si>
  <si>
    <t>24,19</t>
  </si>
  <si>
    <t>34,39818</t>
  </si>
  <si>
    <t>МДС81-33.2004 Прил.4 п.49</t>
  </si>
  <si>
    <t>НР Работы по реконструкции зданий и сооружений (усиление и замена существующих конструкций, разборка и возведение отдельных конструктивных элементов)</t>
  </si>
  <si>
    <t>110</t>
  </si>
  <si>
    <t>Письмо №АП-5536/06 от 18.11.04 Прил.1 п.49</t>
  </si>
  <si>
    <t>СП Работы по реконструкции зданий и сооружений (усиление и замена существующих конструкций, разборка и возведение отдельных конструктивных элементов)</t>
  </si>
  <si>
    <t>Итоги по разделу 2 Плиты и фундаментные балки :</t>
  </si>
  <si>
    <t xml:space="preserve">  Итого по разделу 2 Плиты и фундаментные балки</t>
  </si>
  <si>
    <t>Раздел 3. Металлоконструкции</t>
  </si>
  <si>
    <t>Колонны</t>
  </si>
  <si>
    <t>ФЕР09-03-002-04</t>
  </si>
  <si>
    <t>Монтаж колонн одноэтажных и многоэтажных зданий и крановых эстакад высотой: до 25 м составного сечения массой до 3,0 т</t>
  </si>
  <si>
    <t>32,34</t>
  </si>
  <si>
    <t>12,5</t>
  </si>
  <si>
    <t>505,3125</t>
  </si>
  <si>
    <t>127,33875</t>
  </si>
  <si>
    <t>ФССЦ-07.2.07.12-0014</t>
  </si>
  <si>
    <t>Элементы конструктивные зданий и сооружений с преобладанием гнутосварных профилей и круглых труб, средняя масса сборочной единицы от 1 до 3 т</t>
  </si>
  <si>
    <t>33,634</t>
  </si>
  <si>
    <t>Объем=32,34*1,04</t>
  </si>
  <si>
    <t>Ригели, прогоны</t>
  </si>
  <si>
    <t>ФЕР09-03-015-01</t>
  </si>
  <si>
    <t>Монтаж прогонов при шаге ферм до 12 м при высоте здания: до 25 м</t>
  </si>
  <si>
    <t>26,55</t>
  </si>
  <si>
    <t>Объем=16,16+10,39</t>
  </si>
  <si>
    <t>14,1</t>
  </si>
  <si>
    <t>467,94375</t>
  </si>
  <si>
    <t>1,75</t>
  </si>
  <si>
    <t>58,078125</t>
  </si>
  <si>
    <t>27,612</t>
  </si>
  <si>
    <t>Объем=26,55*1,04</t>
  </si>
  <si>
    <t>Связи и распорки</t>
  </si>
  <si>
    <t>ФЕР09-03-014-01</t>
  </si>
  <si>
    <t>Монтаж связей и распорок из одиночных и парных уголков, гнутосварных профилей для пролетов: до 24 м при высоте здания до 25 м</t>
  </si>
  <si>
    <t>9,37</t>
  </si>
  <si>
    <t>39,55</t>
  </si>
  <si>
    <t>463,229375</t>
  </si>
  <si>
    <t>4,01</t>
  </si>
  <si>
    <t>46,967125</t>
  </si>
  <si>
    <t>ФССЦ-07.2.07.12-0013</t>
  </si>
  <si>
    <t>Элементы конструктивные зданий и сооружений с преобладанием гнутосварных профилей и круглых труб, средняя масса сборочной единицы от 0,5 до 1 т</t>
  </si>
  <si>
    <t>9,745</t>
  </si>
  <si>
    <t>Объем=9,37*1,04</t>
  </si>
  <si>
    <t>Транспортные пути</t>
  </si>
  <si>
    <t>ФЕР09-03-003-01</t>
  </si>
  <si>
    <t>Монтаж одиночных подкрановых балок на отметке до 25 м массой: до 1,0 т</t>
  </si>
  <si>
    <t>18,53</t>
  </si>
  <si>
    <t>16,02</t>
  </si>
  <si>
    <t>371,06325</t>
  </si>
  <si>
    <t>3,59</t>
  </si>
  <si>
    <t>83,153375</t>
  </si>
  <si>
    <t>19,271</t>
  </si>
  <si>
    <t>Объем=18,53*1,04</t>
  </si>
  <si>
    <t>Огнезащитное покрытие</t>
  </si>
  <si>
    <t>ФЕР13-03-004-28</t>
  </si>
  <si>
    <t>Окраска металлических огрунтованных поверхностей: грунт-краской цинконаполненной однокомпонентной полиуретановой</t>
  </si>
  <si>
    <t>18,501</t>
  </si>
  <si>
    <t>Объем=1850,1 / 100</t>
  </si>
  <si>
    <t>2,43</t>
  </si>
  <si>
    <t>56,1967875</t>
  </si>
  <si>
    <t>0,462525</t>
  </si>
  <si>
    <t>МДС81-33.2004 Прил.4 п.13</t>
  </si>
  <si>
    <t>НР Защита строительных конструкций и оборудования от коррозии</t>
  </si>
  <si>
    <t>Письмо №АП-5536/06 от 18.11.04 Прил.1 п.13</t>
  </si>
  <si>
    <t>СП Защита строительных конструкций и оборудования от коррозии</t>
  </si>
  <si>
    <t>ФССЦ-14.4.01.09-0206</t>
  </si>
  <si>
    <t>Грунт-эмаль эпоксидная двухкомпонентная, марка "Penguard Express ZP"</t>
  </si>
  <si>
    <t>л</t>
  </si>
  <si>
    <t>428,6</t>
  </si>
  <si>
    <t>ФЕР26-02-009-01</t>
  </si>
  <si>
    <t>Огнезащитное покрытие металлоконструкций пастовыми составами толщиной покрытия до 5 мм</t>
  </si>
  <si>
    <t>184</t>
  </si>
  <si>
    <t>3404,184</t>
  </si>
  <si>
    <t>7,4004</t>
  </si>
  <si>
    <t>ФССЦ-14.2.02.10-0012</t>
  </si>
  <si>
    <t>Покрытие огнезащитное вспучивающееся</t>
  </si>
  <si>
    <t>3,34733</t>
  </si>
  <si>
    <t>ФЕР26-02-011-01</t>
  </si>
  <si>
    <t>Огнезащитное покрытие металлоконструкций краской по подготовленной поверхности,: толщина покрытия 1 мм</t>
  </si>
  <si>
    <t>9,79</t>
  </si>
  <si>
    <t>181,12479</t>
  </si>
  <si>
    <t>0,18501</t>
  </si>
  <si>
    <t>ФССЦ-14.4.04.13-0207</t>
  </si>
  <si>
    <t>Эмаль акрил-полиуретановая двухкомпонентная, марка "Hardtop XPF"</t>
  </si>
  <si>
    <t>251,72</t>
  </si>
  <si>
    <t>Итоги по разделу 3 Металлоконструкции :</t>
  </si>
  <si>
    <t xml:space="preserve">  Итого по разделу 3 Металлоконструкции</t>
  </si>
  <si>
    <t>Раздел 4. Дополнительные затраты по перевозке материалов на расстояние сверх 30км, учтенных в СНБ</t>
  </si>
  <si>
    <t>105,96</t>
  </si>
  <si>
    <t>Перевозка грузов автомобилями-самосвалами грузоподъемностью 10 т работающих вне карьера на расстояние: I класс груза до 85 км (ПГС,ЩЕБЕНЬ,ПЕСОК)</t>
  </si>
  <si>
    <t>2614,419</t>
  </si>
  <si>
    <t>Объем=35,219+1612*1,6</t>
  </si>
  <si>
    <t>777,931</t>
  </si>
  <si>
    <t>Итоги по разделу 4 Дополнительные затраты по перевозке материалов на расстояние сверх 30км, учтенных в СНБ :</t>
  </si>
  <si>
    <t xml:space="preserve">  Итого по разделу 4 Дополнительные затраты по перевозке материалов на расстояние сверх 30км, учтенных в СНБ</t>
  </si>
  <si>
    <t>ЛОКАЛЬНЫЙ СМЕТНЫЙ РАСЧЕТ (СМЕТА) № 02-03-02</t>
  </si>
  <si>
    <t xml:space="preserve">РС-19-533.170103.2.4-ИЛО-АР.ВР </t>
  </si>
  <si>
    <t>(1398,32)</t>
  </si>
  <si>
    <t>(60,94)</t>
  </si>
  <si>
    <t>Раздел 1. Кровля</t>
  </si>
  <si>
    <t>ФЕР12-01-022-01</t>
  </si>
  <si>
    <t>Устройство обрешетки из оцинкованного профиля для покрытия кровли</t>
  </si>
  <si>
    <t>15,47</t>
  </si>
  <si>
    <t>Объем=1547 / 100</t>
  </si>
  <si>
    <t>22,38</t>
  </si>
  <si>
    <t>432,77325</t>
  </si>
  <si>
    <t>0,26</t>
  </si>
  <si>
    <t>5,02775</t>
  </si>
  <si>
    <t>ФССЦ-23.3.08.01-0111</t>
  </si>
  <si>
    <t>Трубы стальные квадратные из стали марки ст1-3сп/пс размером: 50х50 мм, толщина стенки 2 мм</t>
  </si>
  <si>
    <t>4,57912</t>
  </si>
  <si>
    <t>Объем=1547*2,96/1000</t>
  </si>
  <si>
    <t>ФЕР12-01-015-03</t>
  </si>
  <si>
    <t>Устройство пароизоляции: прокладочной в один слой</t>
  </si>
  <si>
    <t>6,955</t>
  </si>
  <si>
    <t>Объем=695,5 / 100</t>
  </si>
  <si>
    <t>6,94</t>
  </si>
  <si>
    <t>60,334625</t>
  </si>
  <si>
    <t>0,21</t>
  </si>
  <si>
    <t>1,8256875</t>
  </si>
  <si>
    <t>ТЦ_12.1.02.15_77_7718573829_15.03.2021_01 КА п.133</t>
  </si>
  <si>
    <t>Подкладочный ковёр Anderep Ultra</t>
  </si>
  <si>
    <t>695,5</t>
  </si>
  <si>
    <t>Цена=134,93/7.3</t>
  </si>
  <si>
    <t>ФЕР11-01-053-02</t>
  </si>
  <si>
    <t>Устройство оснований полов из фанеры в один слой площадью: свыше 20 м2</t>
  </si>
  <si>
    <t>31,79</t>
  </si>
  <si>
    <t>276,3743125</t>
  </si>
  <si>
    <t>7,18</t>
  </si>
  <si>
    <t>62,421125</t>
  </si>
  <si>
    <t>ФССЦ-11.2.11.02-0008</t>
  </si>
  <si>
    <t>Фанера бакелизированная, ФБС-1, толщина 21-30</t>
  </si>
  <si>
    <t>17,3875</t>
  </si>
  <si>
    <t>Объем=695,5*0,025</t>
  </si>
  <si>
    <t>323,929125</t>
  </si>
  <si>
    <t>9,910875</t>
  </si>
  <si>
    <t>848,51</t>
  </si>
  <si>
    <t>0,74</t>
  </si>
  <si>
    <t>Объем=74 / 100</t>
  </si>
  <si>
    <t>25,715</t>
  </si>
  <si>
    <t>0,23125</t>
  </si>
  <si>
    <t>7,65</t>
  </si>
  <si>
    <t>ФЕР12-01-032-02</t>
  </si>
  <si>
    <t>Монтаж снегозадержателя: решетчатого и трубчатого</t>
  </si>
  <si>
    <t>1,12</t>
  </si>
  <si>
    <t>Объем=(36*3+4*1) / 100</t>
  </si>
  <si>
    <t>7,42</t>
  </si>
  <si>
    <t>0,154</t>
  </si>
  <si>
    <t>ТЦ_07.2.07.13_77_7718573829_15.03.2021_01 КА п.135</t>
  </si>
  <si>
    <t>Снегозадержатель трубчатый New Line D-25, L-3 м Borge</t>
  </si>
  <si>
    <t>Цена=944,17/7.3</t>
  </si>
  <si>
    <t>ТЦ_07.2.07.13_77_7718573829_15.03.2021_01 КА п.136</t>
  </si>
  <si>
    <t>Снегозадержатель трубчатый Русский Рубеж 24х45мм L-1 м</t>
  </si>
  <si>
    <t>Цена=772,5/7.3</t>
  </si>
  <si>
    <t>ФЕР12-01-012-01</t>
  </si>
  <si>
    <t>Ограждение кровель перилами</t>
  </si>
  <si>
    <t>Объем=69 / 100</t>
  </si>
  <si>
    <t>5,9</t>
  </si>
  <si>
    <t>5,08875</t>
  </si>
  <si>
    <t>0,353625</t>
  </si>
  <si>
    <t>ТЦ_07.2.07.13_77_7718573829_15.03.2021_01 КА п.138</t>
  </si>
  <si>
    <t>Ограждение кко/ск/600-2 (компл. 3м)</t>
  </si>
  <si>
    <t>Объем=69/3</t>
  </si>
  <si>
    <t>Цена=4302,05/7.3</t>
  </si>
  <si>
    <t>Объем=150/1000</t>
  </si>
  <si>
    <t>5,41875</t>
  </si>
  <si>
    <t>1,093125</t>
  </si>
  <si>
    <t>Итоги по разделу 1 Кровля :</t>
  </si>
  <si>
    <t xml:space="preserve">  Итого по разделу 1 Кровля</t>
  </si>
  <si>
    <t>Раздел 2. Стены</t>
  </si>
  <si>
    <t>Фундамент, цоколь</t>
  </si>
  <si>
    <t>448,875</t>
  </si>
  <si>
    <t>2,1945</t>
  </si>
  <si>
    <t>133</t>
  </si>
  <si>
    <t>Стены ниже отм. +3,15</t>
  </si>
  <si>
    <t>ФЕР08-04-003-03</t>
  </si>
  <si>
    <t>Кладка перегородок из газобетонных блоков на клее толщиной: 200 мм при высоте этажа до 4 м</t>
  </si>
  <si>
    <t>4,25</t>
  </si>
  <si>
    <t>Объем=425 / 100</t>
  </si>
  <si>
    <t>80,19</t>
  </si>
  <si>
    <t>426,009375</t>
  </si>
  <si>
    <t>2,5</t>
  </si>
  <si>
    <t>13,28125</t>
  </si>
  <si>
    <t>ФССЦ-05.2.02.09-0046</t>
  </si>
  <si>
    <t>Блоки из ячеистых бетонов стеновые 2 категории, объемная масса 600 кг/м3, класс B2,5</t>
  </si>
  <si>
    <t>85,85</t>
  </si>
  <si>
    <t>1434,375</t>
  </si>
  <si>
    <t>7,0125</t>
  </si>
  <si>
    <t>425</t>
  </si>
  <si>
    <t>Стены выше отм. +3,15</t>
  </si>
  <si>
    <t>2,7</t>
  </si>
  <si>
    <t>Объем=270 / 100</t>
  </si>
  <si>
    <t>358,39125</t>
  </si>
  <si>
    <t>2,16</t>
  </si>
  <si>
    <t>318,6</t>
  </si>
  <si>
    <t>89,91</t>
  </si>
  <si>
    <t>0,24975</t>
  </si>
  <si>
    <t>Итоги по разделу 2 Стены :</t>
  </si>
  <si>
    <t xml:space="preserve">  Итого по разделу 2 Стены</t>
  </si>
  <si>
    <t>Раздел 3. Отделочные работы</t>
  </si>
  <si>
    <t>ФЕР15-02-016-03</t>
  </si>
  <si>
    <t>Штукатурка поверхностей внутри здания цементно-известковым или цементным раствором по камню и бетону: улучшенная стен</t>
  </si>
  <si>
    <t>4,35</t>
  </si>
  <si>
    <t>Объем=435 / 100</t>
  </si>
  <si>
    <t>402,375</t>
  </si>
  <si>
    <t>5,54</t>
  </si>
  <si>
    <t>30,12375</t>
  </si>
  <si>
    <t>ФЕР15-04-007-01</t>
  </si>
  <si>
    <t>Окраска водно-дисперсионными акриловыми составами улучшенная: по штукатурке стен</t>
  </si>
  <si>
    <t>43,56</t>
  </si>
  <si>
    <t>236,8575</t>
  </si>
  <si>
    <t>0,17</t>
  </si>
  <si>
    <t>0,924375</t>
  </si>
  <si>
    <t>ФССЦ-14.4.01.02-0113</t>
  </si>
  <si>
    <t>Грунтовка акриловая, антисептическая, глубокого проникновения</t>
  </si>
  <si>
    <t>87</t>
  </si>
  <si>
    <t>ФССЦ-14.3.02.01-0112</t>
  </si>
  <si>
    <t>Краска акриловая: ВД-АК 2180, ВГТ</t>
  </si>
  <si>
    <t>0,1305</t>
  </si>
  <si>
    <t>Итоги по разделу 3 Отделочные работы :</t>
  </si>
  <si>
    <t xml:space="preserve">  Итого по разделу 3 Отделочные работы</t>
  </si>
  <si>
    <t>Раздел 4. Проемы</t>
  </si>
  <si>
    <t>ФЕР10-01-034-02</t>
  </si>
  <si>
    <t>Установка в жилых и общественных зданиях оконных блоков из ПВХ профилей: глухих с площадью проема более 2 м2</t>
  </si>
  <si>
    <t>0,9061</t>
  </si>
  <si>
    <t>Объем=(4,1*1,3*17) / 100</t>
  </si>
  <si>
    <t>134,73</t>
  </si>
  <si>
    <t>152,5985663</t>
  </si>
  <si>
    <t>3,94</t>
  </si>
  <si>
    <t>4,4625425</t>
  </si>
  <si>
    <t>МДС81-33.2004 Прил.4 п.10</t>
  </si>
  <si>
    <t>НР Деревянные конструкции</t>
  </si>
  <si>
    <t>118</t>
  </si>
  <si>
    <t>Письмо №АП-5536/06 от 18.11.04 Прил.1 п.10</t>
  </si>
  <si>
    <t>СП Деревянные конструкции</t>
  </si>
  <si>
    <t>ФССЦ-11.3.02.02-0006</t>
  </si>
  <si>
    <t>Блок оконный из ПВХ-профилей, глухой, одностворчатый с однокамерным стеклопакетом (24 мм), площадью более 2 м2</t>
  </si>
  <si>
    <t>90,61</t>
  </si>
  <si>
    <t>ФЕР09-04-012-01</t>
  </si>
  <si>
    <t>Установка металлических дверных блоков в готовые проемы</t>
  </si>
  <si>
    <t>4,2</t>
  </si>
  <si>
    <t>Объем=2,1*2</t>
  </si>
  <si>
    <t>12,6</t>
  </si>
  <si>
    <t>0,8925</t>
  </si>
  <si>
    <t>ФССЦ-07.1.01.03-0001</t>
  </si>
  <si>
    <t>Блок дверной стальной внутренний однопольный ДСВ, площадь 2,1 м2</t>
  </si>
  <si>
    <t>ФЕР07-01-055-01</t>
  </si>
  <si>
    <t>Устройство ворот распашных с установкой столбов: металлических</t>
  </si>
  <si>
    <t>1780</t>
  </si>
  <si>
    <t>22,25</t>
  </si>
  <si>
    <t>117,88</t>
  </si>
  <si>
    <t>1,4735</t>
  </si>
  <si>
    <t>МДС81-33.2004 Прил.4 п.7.1</t>
  </si>
  <si>
    <t>НР Бетонные и железобетонные сборные конструкции в промышленном строительстве</t>
  </si>
  <si>
    <t>130</t>
  </si>
  <si>
    <t>Письмо №АП-5536/06 от 18.11.04 Прил.1 п.7.1</t>
  </si>
  <si>
    <t>СП Бетонные и железобетонные сборные конструкции в промышленном строительстве</t>
  </si>
  <si>
    <t>ФССЦ-08.1.06.01-0012</t>
  </si>
  <si>
    <t>Ворота распашные ВР 3636-УХ Л1</t>
  </si>
  <si>
    <t>Итоги по разделу 4 Проемы :</t>
  </si>
  <si>
    <t xml:space="preserve">  Итого по разделу 4 Проемы</t>
  </si>
  <si>
    <t>Раздел 5. Полы</t>
  </si>
  <si>
    <t>Тип1</t>
  </si>
  <si>
    <t>ФЕР11-01-002-04</t>
  </si>
  <si>
    <t>Устройство подстилающих слоев: щебеночных</t>
  </si>
  <si>
    <t>57,03</t>
  </si>
  <si>
    <t>Объем=380,2*0,15</t>
  </si>
  <si>
    <t>3,24</t>
  </si>
  <si>
    <t>230,9715</t>
  </si>
  <si>
    <t>39,208125</t>
  </si>
  <si>
    <t>ФССЦ-02.2.05.04-1572</t>
  </si>
  <si>
    <t>Щебень М 600, фракция 5(3)-10 мм, группа 2</t>
  </si>
  <si>
    <t>74,14</t>
  </si>
  <si>
    <t>76,04</t>
  </si>
  <si>
    <t>Объем=380,2*0,2</t>
  </si>
  <si>
    <t>347,883</t>
  </si>
  <si>
    <t>ФССЦ-04.1.02.05-0008</t>
  </si>
  <si>
    <t>Смеси бетонные тяжелого бетона (БСТ), класс В22,5 (М300)</t>
  </si>
  <si>
    <t>77,56</t>
  </si>
  <si>
    <t>2,639</t>
  </si>
  <si>
    <t>Объем=380,2*2*3,47/1000</t>
  </si>
  <si>
    <t>38,2655</t>
  </si>
  <si>
    <t>1,1545625</t>
  </si>
  <si>
    <t>ФССЦ-08.4.02.05-0002</t>
  </si>
  <si>
    <t>Сетка сварная с ячейкой 10 из арматурной стали класса А-I и А-II, диаметр до 6 мм</t>
  </si>
  <si>
    <t>ФЕР11-01-004-03</t>
  </si>
  <si>
    <t>Устройство гидроизоляции оклеечной рулонными материалами: на резино-битумной мастике, первый слой</t>
  </si>
  <si>
    <t>3,802</t>
  </si>
  <si>
    <t>Объем=380,2 / 100</t>
  </si>
  <si>
    <t>29,6</t>
  </si>
  <si>
    <t>140,674</t>
  </si>
  <si>
    <t>0,56</t>
  </si>
  <si>
    <t>2,6614</t>
  </si>
  <si>
    <t>ТЦ_12.1.02.15_77_7718573829_15.03.2021_01 КА п.139</t>
  </si>
  <si>
    <t>Техноэласт ТЕРРА</t>
  </si>
  <si>
    <t>425,824</t>
  </si>
  <si>
    <t>Цена=215,94/7.3</t>
  </si>
  <si>
    <t>ФЕР11-01-008-03</t>
  </si>
  <si>
    <t>Устройство тепло- и звукоизоляции засыпной: керамзитовой</t>
  </si>
  <si>
    <t>47,525</t>
  </si>
  <si>
    <t>Объем=380,2*0,125</t>
  </si>
  <si>
    <t>2,2</t>
  </si>
  <si>
    <t>130,69375</t>
  </si>
  <si>
    <t>0,45</t>
  </si>
  <si>
    <t>26,7328125</t>
  </si>
  <si>
    <t>ФССЦ-02.2.01.03-0001</t>
  </si>
  <si>
    <t>Гравий керамзитовый М 250, фракция 5-10 мм</t>
  </si>
  <si>
    <t>52,28</t>
  </si>
  <si>
    <t>ФЕР11-01-015-01</t>
  </si>
  <si>
    <t>Устройство покрытий: бетонных толщиной 30 мм_толщ. 95мм</t>
  </si>
  <si>
    <t>190,1</t>
  </si>
  <si>
    <t>1,93</t>
  </si>
  <si>
    <t>9,172325</t>
  </si>
  <si>
    <t>ФЕР11-01-015-02</t>
  </si>
  <si>
    <t>Устройство покрытий: на каждые 5 мм изменения толщины покрытия добавлять или исключать к расценке 11-01-015-01</t>
  </si>
  <si>
    <t>увеличение толщины ПЗ=13 (ОЗП=13; ЭМ=13 к расх.; ЗПМ=13; МАТ=13 к расх.; ТЗ=13; ТЗМ=13)</t>
  </si>
  <si>
    <t>16,25</t>
  </si>
  <si>
    <t>64,2538</t>
  </si>
  <si>
    <t>11,738675</t>
  </si>
  <si>
    <t>36,841</t>
  </si>
  <si>
    <t>Объем=11,63412+25,20726</t>
  </si>
  <si>
    <t>ФЕР11-01-011-08</t>
  </si>
  <si>
    <t>Устройство стяжек: из быстротвердеющей смеси на цементной основе, толщиной 5 мм</t>
  </si>
  <si>
    <t>33,02</t>
  </si>
  <si>
    <t>156,92755</t>
  </si>
  <si>
    <t>0,807925</t>
  </si>
  <si>
    <t>ТЦ_14.4.01.02_77_7718573829_15.03.2021_01 КА п.153</t>
  </si>
  <si>
    <t>Грунтовка Primer G (канистра 25 кг) расход 0,2кг/м2</t>
  </si>
  <si>
    <t>Цена=135,65/7.3</t>
  </si>
  <si>
    <t>ТЦ_04.3.02.01_77_7718573829_15.03.2021_01 КА п.144</t>
  </si>
  <si>
    <t>Самовыравнивающийся пол Monopol Hardmix IF (расход 1,8кг/м2 на 1 мм)</t>
  </si>
  <si>
    <t>3201</t>
  </si>
  <si>
    <t>Цена=51,42/7.3</t>
  </si>
  <si>
    <t>ФЕР13-03-003-18</t>
  </si>
  <si>
    <t>Окраска огрунтованных бетонных и оштукатуренных поверхностей: эмалью эпоксидной, не содержащей растворитель</t>
  </si>
  <si>
    <t>7,45</t>
  </si>
  <si>
    <t>28,3249</t>
  </si>
  <si>
    <t>0,15208</t>
  </si>
  <si>
    <t>14.4.04.12-0001</t>
  </si>
  <si>
    <t>Эмаль эпоксидная БЭП-610</t>
  </si>
  <si>
    <t>-0,15208</t>
  </si>
  <si>
    <t>ТЦ_14.4.01.02_77_7718573829_15.03.2021_01 КА п.143</t>
  </si>
  <si>
    <t>Полиуретановый грунт Monopol 6 ПУ (расход 0,5кг/м2)</t>
  </si>
  <si>
    <t>Объем=380,2*0,5</t>
  </si>
  <si>
    <t>Цена=351,92/7.3</t>
  </si>
  <si>
    <t>ТЦ_14.4.04.10_77_7718573829_15.03.2021_01 КА п.142</t>
  </si>
  <si>
    <t>Полиуретановая эмаль Monopol 7 ПУ</t>
  </si>
  <si>
    <t>152</t>
  </si>
  <si>
    <t>Цена=309/7.3</t>
  </si>
  <si>
    <t>Тип2</t>
  </si>
  <si>
    <t>1,941</t>
  </si>
  <si>
    <t>Объем=194,1 / 100</t>
  </si>
  <si>
    <t>71,817</t>
  </si>
  <si>
    <t>1,3587</t>
  </si>
  <si>
    <t>ТЦ_12.1.02.15_77_7718573829_15.03.2021_01КА п.139</t>
  </si>
  <si>
    <t>217,392</t>
  </si>
  <si>
    <t>24,2625</t>
  </si>
  <si>
    <t>Объем=194,1*0,125</t>
  </si>
  <si>
    <t>66,721875</t>
  </si>
  <si>
    <t>13,6476563</t>
  </si>
  <si>
    <t>26,69</t>
  </si>
  <si>
    <t>97,05</t>
  </si>
  <si>
    <t>4,6826625</t>
  </si>
  <si>
    <t>32,8029</t>
  </si>
  <si>
    <t>5,9928375</t>
  </si>
  <si>
    <t>18,808</t>
  </si>
  <si>
    <t>Объем=5,93946+12,86883</t>
  </si>
  <si>
    <t>80,114775</t>
  </si>
  <si>
    <t>0,4124625</t>
  </si>
  <si>
    <t>38,82</t>
  </si>
  <si>
    <t>1634,32</t>
  </si>
  <si>
    <t>14,46045</t>
  </si>
  <si>
    <t>0,07764</t>
  </si>
  <si>
    <t>71</t>
  </si>
  <si>
    <t>ФССЦ-14.4.04.12-0001</t>
  </si>
  <si>
    <t>-0,07764</t>
  </si>
  <si>
    <t>72</t>
  </si>
  <si>
    <t>Объем=194,1*0,5</t>
  </si>
  <si>
    <t>73</t>
  </si>
  <si>
    <t>77,64</t>
  </si>
  <si>
    <t>Итоги по разделу 5 Полы :</t>
  </si>
  <si>
    <t xml:space="preserve">  Итого по разделу 5 Полы</t>
  </si>
  <si>
    <t>Раздел 6. Лотки</t>
  </si>
  <si>
    <t>Объем=95 / 100</t>
  </si>
  <si>
    <t>82,8875</t>
  </si>
  <si>
    <t>0,771875</t>
  </si>
  <si>
    <t>ТЦ_05.1.01.10_77_7718573829_15.03.2021_01 КА п.137</t>
  </si>
  <si>
    <t>Мелкосидящий лоток бетонный Ø100,класс С250  Gidrolica 1000х160х100</t>
  </si>
  <si>
    <t>Цена=577,66/7.3</t>
  </si>
  <si>
    <t>Итоги по разделу 6 Лотки :</t>
  </si>
  <si>
    <t xml:space="preserve">  Итого по разделу 6 Лотки</t>
  </si>
  <si>
    <t>Раздел 7. Отмостка</t>
  </si>
  <si>
    <t>76</t>
  </si>
  <si>
    <t>ФЕР27-04-001-04</t>
  </si>
  <si>
    <t>Устройство подстилающих и выравнивающих слоев оснований: из щебня</t>
  </si>
  <si>
    <t>6,18</t>
  </si>
  <si>
    <t>166,86</t>
  </si>
  <si>
    <t>20,6</t>
  </si>
  <si>
    <t>159,135</t>
  </si>
  <si>
    <t>77</t>
  </si>
  <si>
    <t>7,7868</t>
  </si>
  <si>
    <t>Объем=6,18*1,26</t>
  </si>
  <si>
    <t>78</t>
  </si>
  <si>
    <t>4,12</t>
  </si>
  <si>
    <t>74,16</t>
  </si>
  <si>
    <t>71,482</t>
  </si>
  <si>
    <t>79</t>
  </si>
  <si>
    <t>4,532</t>
  </si>
  <si>
    <t>Объем=4,12*1,1</t>
  </si>
  <si>
    <t>ФЕР26-01-041-05</t>
  </si>
  <si>
    <t>Изоляция изделиями из пенопласта насухо холодных поверхностей покрытий и перекрытий</t>
  </si>
  <si>
    <t>9,47</t>
  </si>
  <si>
    <t>19,5082</t>
  </si>
  <si>
    <t>0,6386</t>
  </si>
  <si>
    <t>81</t>
  </si>
  <si>
    <t>ФССЦ-12.2.05.09-0043</t>
  </si>
  <si>
    <t>Плиты теплоизоляционные из экструзионного вспененного полистирола ПЕНОПЛЭКС-35</t>
  </si>
  <si>
    <t>82</t>
  </si>
  <si>
    <t>5,64</t>
  </si>
  <si>
    <t>25,803</t>
  </si>
  <si>
    <t>5,75</t>
  </si>
  <si>
    <t>84</t>
  </si>
  <si>
    <t>Цена=515,43*0,045</t>
  </si>
  <si>
    <t>0,144</t>
  </si>
  <si>
    <t>Объем=52,5*2,75/1000</t>
  </si>
  <si>
    <t>2,088</t>
  </si>
  <si>
    <t>0,063</t>
  </si>
  <si>
    <t>86</t>
  </si>
  <si>
    <t>0,66</t>
  </si>
  <si>
    <t>Объем=66 / 100</t>
  </si>
  <si>
    <t>57,585</t>
  </si>
  <si>
    <t>0,53625</t>
  </si>
  <si>
    <t>88</t>
  </si>
  <si>
    <t>Итоги по разделу 7 Отмостка :</t>
  </si>
  <si>
    <t xml:space="preserve">  Итого по разделу 7 Отмостка</t>
  </si>
  <si>
    <t>Раздел 8. Дополнительные затраты по перевозке материалов на расстояние сверх 30км, учтенных в СНБ</t>
  </si>
  <si>
    <t>89</t>
  </si>
  <si>
    <t>140,088</t>
  </si>
  <si>
    <t>Перевозка грузов автомобилями-самосвалами грузоподъемностью 10 т работающих вне карьера на расстояние: I класс груза до 85 км (ПГС,ЩЕБЕНЬ,ПЕСОК, БЛОКИ ИЗ ЯЧЕИСТЫХ БЕТОНОВ, БОРТОВЫЕ КАМНИ)</t>
  </si>
  <si>
    <t>316,7085</t>
  </si>
  <si>
    <t>Объем=261,79+0,61*85,85+2,55</t>
  </si>
  <si>
    <t>91</t>
  </si>
  <si>
    <t>0,182</t>
  </si>
  <si>
    <t>ФССЦпг-03-21-04-085</t>
  </si>
  <si>
    <t>Перевозка грузов автомобилями-самосвалами грузоподъемностью 10 т работающих вне карьера на расстояние: IV класс груза до 85 км (ПЕНОПЛЭКС-35)</t>
  </si>
  <si>
    <t>0,082</t>
  </si>
  <si>
    <t>93</t>
  </si>
  <si>
    <t>361,447</t>
  </si>
  <si>
    <t>94</t>
  </si>
  <si>
    <t>Итоги по разделу 8 Дополнительные затраты по перевозке материалов на расстояние сверх 30км, учтенных в СНБ :</t>
  </si>
  <si>
    <t xml:space="preserve">  Итого по разделу 8 Дополнительные затраты по перевозке материалов на расстояние сверх 30км, учтенных в СНБ</t>
  </si>
  <si>
    <t>ЛОКАЛЬНЫЙ СМЕТНЫЙ РАСЧЕТ (СМЕТА) № 02-03-03</t>
  </si>
  <si>
    <t>(13,91)</t>
  </si>
  <si>
    <t>(0,69)</t>
  </si>
  <si>
    <t>(2,95)</t>
  </si>
  <si>
    <t>(10,97)</t>
  </si>
  <si>
    <t>Раздел 1. Гараж кресел</t>
  </si>
  <si>
    <t>13,35</t>
  </si>
  <si>
    <t>Объем=180 / 100</t>
  </si>
  <si>
    <t>34,2</t>
  </si>
  <si>
    <t>183,6</t>
  </si>
  <si>
    <t>Объем=180*1,02</t>
  </si>
  <si>
    <t>10,1025</t>
  </si>
  <si>
    <t>0,045</t>
  </si>
  <si>
    <t>ТЦ_21.1.04.01_77_7718573829_15.03.2021_01 КА п.126</t>
  </si>
  <si>
    <t>Кабель UTP4-C5E-SOLID-OUTDOOR-40-500</t>
  </si>
  <si>
    <t>Цена=27,43/7.3</t>
  </si>
  <si>
    <t>ЛОКАЛЬНЫЙ СМЕТНЫЙ РАСЧЕТ (СМЕТА) № 02-03-04</t>
  </si>
  <si>
    <t>(10,64)</t>
  </si>
  <si>
    <t>(0,86)</t>
  </si>
  <si>
    <t>(4,63)</t>
  </si>
  <si>
    <t>(6)</t>
  </si>
  <si>
    <t>28,8</t>
  </si>
  <si>
    <t>Объем=4 / 10</t>
  </si>
  <si>
    <t>7,35</t>
  </si>
  <si>
    <t>0,7</t>
  </si>
  <si>
    <t>Объем=7 / 10</t>
  </si>
  <si>
    <t>1,85</t>
  </si>
  <si>
    <t>Объем=185 / 100</t>
  </si>
  <si>
    <t>35,15</t>
  </si>
  <si>
    <t>188,7</t>
  </si>
  <si>
    <t>Объем=185*1,02</t>
  </si>
  <si>
    <t>Объем=(150+35) / 100</t>
  </si>
  <si>
    <t>10,383125</t>
  </si>
  <si>
    <t>0,04625</t>
  </si>
  <si>
    <t>ТЦ_21.1.08.01_77_7718573829_15.03.2021_01 КА п.23</t>
  </si>
  <si>
    <t>Кабель КИПвЭВКГнг(А)-LS 2х2х0,78</t>
  </si>
  <si>
    <t>Цена=246,68/7.3</t>
  </si>
  <si>
    <t>ЛОКАЛЬНЫЙ СМЕТНЫЙ РАСЧЕТ (СМЕТА) № 02-03-05</t>
  </si>
  <si>
    <t>(48,53)</t>
  </si>
  <si>
    <t>(20,24)</t>
  </si>
  <si>
    <t>(0,15)</t>
  </si>
  <si>
    <t>(28,29)</t>
  </si>
  <si>
    <t>ФЕР10-01-059-01
прим</t>
  </si>
  <si>
    <t>Установка столов, шкафов под мойки, холодильных шкафов и др._(Установка шкафа для хранения вентилятора)</t>
  </si>
  <si>
    <t>67,7</t>
  </si>
  <si>
    <t>3,385</t>
  </si>
  <si>
    <t>ФССЦ-18.4.01.04-0011</t>
  </si>
  <si>
    <t>Шкафы металлические для баллонов</t>
  </si>
  <si>
    <t>168</t>
  </si>
  <si>
    <t>Объем=42*4</t>
  </si>
  <si>
    <t>ТЦ_64.1.00.00_77_7718573829_15.03.2021_01. КА п.67</t>
  </si>
  <si>
    <t>Переносной вентилятор газодымоудаления ДПЭ-А-П 3,15 5000</t>
  </si>
  <si>
    <t>Цена=31518/4,51</t>
  </si>
  <si>
    <t>ТЦ_19.3.02.00_77_7718573829_15.03.2021_01. КА п.69</t>
  </si>
  <si>
    <t>Кольцо стыковочное (хомут) СК-200</t>
  </si>
  <si>
    <t>Цена=480,67/7,3</t>
  </si>
  <si>
    <t>ФЕР20-02-002-04</t>
  </si>
  <si>
    <t>Установка решеток жалюзийных площадью в свету: до 2,5 м2</t>
  </si>
  <si>
    <t>10,6</t>
  </si>
  <si>
    <t>ТЦ_19.2.03.03_77_7718573829_15.03.2021_01. КА п.70</t>
  </si>
  <si>
    <t>Решетка вентиляционная нерегулируемая (составная) АРН1000х2400</t>
  </si>
  <si>
    <t>Цена=17126,33/7,3</t>
  </si>
  <si>
    <t>ФЕР20-02-002-02</t>
  </si>
  <si>
    <t>Установка решеток жалюзийных площадью в свету: до 1,0 м2</t>
  </si>
  <si>
    <t>1,39</t>
  </si>
  <si>
    <t>3,475</t>
  </si>
  <si>
    <t>ТЦ_19.2.03.03_77_7718573829_15.03.2021_01. КА п.71</t>
  </si>
  <si>
    <t>Решетка вентиляционная нерегулируемая диам.1000мм</t>
  </si>
  <si>
    <t>Цена=23680,56/7,3</t>
  </si>
  <si>
    <t>ЛОКАЛЬНЫЙ СМЕТНЫЙ РАСЧЕТ (СМЕТА) № 02-03-06</t>
  </si>
  <si>
    <t>(3,04)</t>
  </si>
  <si>
    <t>(1,55)</t>
  </si>
  <si>
    <t>(1,49)</t>
  </si>
  <si>
    <t>Громкоговоритель: рупорный 20 Вт (алюминий) HS-20_HS-10</t>
  </si>
  <si>
    <t>12,35</t>
  </si>
  <si>
    <t>ФССЦ-24.3.01.02-0003</t>
  </si>
  <si>
    <t>Трубы из самозатухающего ПВХ гибкие гофрированные, легкие, без протяжки, номинальный внутренний диаметр 16 мм</t>
  </si>
  <si>
    <t>66,3</t>
  </si>
  <si>
    <t>Объем=65*1,02</t>
  </si>
  <si>
    <t>3,648125</t>
  </si>
  <si>
    <t>0,0663</t>
  </si>
  <si>
    <t>Объем=(65*1,02) / 1000</t>
  </si>
  <si>
    <t>ЛОКАЛЬНЫЙ СМЕТНЫЙ РАСЧЕТ (СМЕТА) № 02-03-07</t>
  </si>
  <si>
    <t>(92,26)</t>
  </si>
  <si>
    <t>(4,16)</t>
  </si>
  <si>
    <t>(26,54)</t>
  </si>
  <si>
    <t>(65,72)</t>
  </si>
  <si>
    <t>ФССЦ-61.2.06.01-0007</t>
  </si>
  <si>
    <t>Блок приемно-контрольный и управления автоматическими средствами пожаротушения_С2000-АСПТ</t>
  </si>
  <si>
    <t>Батарея аккумуляторная, тип АКБ-17, 12В/ емкость 17 А/ч_ DTM 1217</t>
  </si>
  <si>
    <t>ФССЦ-62.4.01.01-0003</t>
  </si>
  <si>
    <t>Батарея аккумуляторная необслуживаемая, номинальным напряжением 12 В, емкость 4,7 А/ч_ DTM 12045</t>
  </si>
  <si>
    <t>0,075</t>
  </si>
  <si>
    <t>ФССЦ-61.2.07.02-0034</t>
  </si>
  <si>
    <t>Блок контрольно-пусковой, марка "С2000-КПБ"</t>
  </si>
  <si>
    <t>0,28</t>
  </si>
  <si>
    <t>Объем=28 / 100</t>
  </si>
  <si>
    <t>14,35</t>
  </si>
  <si>
    <t>0,028</t>
  </si>
  <si>
    <t>ТЦ_61.2.03.00_77_7718573829_15.03.2021_01 КА п.17</t>
  </si>
  <si>
    <t>Модуль порошкового пожаротушения  МПП-15-КД(Буран-15КД)</t>
  </si>
  <si>
    <t>Цена=8015,12/4,51</t>
  </si>
  <si>
    <t>ТЦ_61.2.07.11_77_7718573829_15.03.2021_01 КА п.18</t>
  </si>
  <si>
    <t>Считыватель брелоков  Считыватель-2</t>
  </si>
  <si>
    <t>Цена=372,52/4,51</t>
  </si>
  <si>
    <t>ТЦ_61.2.07.11_77_7718573829_15.03.2021_01 КА п.19</t>
  </si>
  <si>
    <t>Ключ электронный Touch Memory с держателем  DS 1990A</t>
  </si>
  <si>
    <t>Цена=17,60/4,51</t>
  </si>
  <si>
    <t>Объем=(1+1+1) / 100</t>
  </si>
  <si>
    <t>2,946</t>
  </si>
  <si>
    <t>ТЦ_61.2.04.07_77_7718573829_15.03.2021_01 КА п.20</t>
  </si>
  <si>
    <t>Оповещатель охранно-пожарный световой (табло)  ЛЮКС-24 СН "Порошок не входи"</t>
  </si>
  <si>
    <t>Цена=375,09/4,51</t>
  </si>
  <si>
    <t>ТЦ_61.2.04.07_77_7718573829_15.03.2021_01 КА п.21</t>
  </si>
  <si>
    <t>Оповещатель охранно-пожарный световой (табло)  ЛЮКС-24 СН "Автоматика отключена"</t>
  </si>
  <si>
    <t>ТЦ_61.2.04.08_77_7718573829_15.03.2021_01 КА п.22</t>
  </si>
  <si>
    <t>Оповещатель охранно-пожарный комбинированный свето-звуковой (табло)  ЛЮКС-24-К СН "Порошок уходи"</t>
  </si>
  <si>
    <t>46,5</t>
  </si>
  <si>
    <t>ФССЦ-62.4.02.02-0041</t>
  </si>
  <si>
    <t>Источник резервного питания, марка: "РИП 12" исп. 06_РИП-12 исп.56</t>
  </si>
  <si>
    <t>11,45</t>
  </si>
  <si>
    <t>Объем=1145 / 100</t>
  </si>
  <si>
    <t>217,55</t>
  </si>
  <si>
    <t>1167,9</t>
  </si>
  <si>
    <t>Объем=1145*1,02</t>
  </si>
  <si>
    <t>64,263125</t>
  </si>
  <si>
    <t>0,28625</t>
  </si>
  <si>
    <t>ФЕРм08-02-412-02</t>
  </si>
  <si>
    <t>Затягивание провода в проложенные трубы и металлические рукава первого одножильного или многожильного в общей оплетке, суммарное сечение: до 6 мм2</t>
  </si>
  <si>
    <t>5,39</t>
  </si>
  <si>
    <t>1,3475</t>
  </si>
  <si>
    <t>ФССЦ-21.1.08.01-0132</t>
  </si>
  <si>
    <t>Кабели парной скрутки огнестойкие для систем пожарной сигнализации с однопроволочными медными жилами, изоляцией из кремнийорганической резины, оболочкой из безгалогенной полимерной композиции, не распространяющий горение, с низким дымо- и газовыделением, с экраном из алюмолавсановой ленты, марки КПСЭнг(А)-FRHF 1х2х0,75_ КПСЭнг(A)-FRLS 1х2х0,75</t>
  </si>
  <si>
    <t>1,0812</t>
  </si>
  <si>
    <t>Объем=(1060*1,02) / 1000</t>
  </si>
  <si>
    <t>Кабели парной скрутки огнестойкие для систем пожарной сигнализации с однопроволочными медными жилами, изоляцией из кремнийорганической резины, оболочкой из безгалогенной полимерной композиции, не распространяющий горение, с низким дымо- и газовыделением, с экраном из алюмолавсановой ленты, марки КПСЭнг(А)-FRHF 2х2х0,75_ КПСЭнг(A)-FRLS 2х2х0,75</t>
  </si>
  <si>
    <t>0,051</t>
  </si>
  <si>
    <t>Объем=(50*1,02) / 1000</t>
  </si>
  <si>
    <t>ФССЦ-21.1.08.01-0145</t>
  </si>
  <si>
    <t>Кабели парной скрутки огнестойкие для систем пожарной сигнализации с однопроволочными медными жилами, изоляцией из кремнийорганической резины, оболочкой из безгалогенной полимерной композиции, не распространяющий горение, с низким дымо- и газовыделением, марки КПСнг(А)-FRHF 2х2х0,75_ КПСнг(A)-FRLS 2х2х0,75</t>
  </si>
  <si>
    <t>Кабель КИПвЭВКГнг(А)-LS 2х2х0.78</t>
  </si>
  <si>
    <t>Цена=246,68/7,3</t>
  </si>
  <si>
    <t>Объем=300 / 100</t>
  </si>
  <si>
    <t>ЛОКАЛЬНЫЙ СМЕТНЫЙ РАСЧЕТ (СМЕТА) № 02-03-08</t>
  </si>
  <si>
    <t xml:space="preserve">РС-19-533.170103.2.4-ИЛО-ЭС.ВР </t>
  </si>
  <si>
    <t>(15,68)</t>
  </si>
  <si>
    <t>(0,34)</t>
  </si>
  <si>
    <t>(0,44)</t>
  </si>
  <si>
    <t>(15,34)</t>
  </si>
  <si>
    <t>Раздел 1. Кабельная линия</t>
  </si>
  <si>
    <t>ФЕР01-01-022-02</t>
  </si>
  <si>
    <t>Разработка грунта с погрузкой на автомобили-самосвалы в траншеях экскаватором «обратная лопата» с ковшом вместимостью 1 (1-1,2) м3, группа грунтов: 2</t>
  </si>
  <si>
    <t>0,0045</t>
  </si>
  <si>
    <t>Объем=4,5 / 1000</t>
  </si>
  <si>
    <t>Производство работ осуществляется в горной местности: на высоте свыше 1500 до 2500 м над уровнем моря ОЗП=1,25; ЭМ=1,25; ЗПМ=1,25; ТЗ=1,25; ТЗМ=1,25</t>
  </si>
  <si>
    <t>0,106875</t>
  </si>
  <si>
    <t>8,775</t>
  </si>
  <si>
    <t>Объем=4,5*1,95</t>
  </si>
  <si>
    <t>ФЕР01-01-009-02</t>
  </si>
  <si>
    <t>Разработка грунта в траншеях экскаватором «обратная лопата» с ковшом вместимостью 1 (1-1,2) м3, группа грунтов: 2</t>
  </si>
  <si>
    <t>0,009</t>
  </si>
  <si>
    <t>Объем=(13,5-4,5) / 1000</t>
  </si>
  <si>
    <t>Прил.1.12 п.3.76</t>
  </si>
  <si>
    <t>При перемещении бульдозерами ранее разработанных разрыхленных грунтов, за исключением взорванной скальной породы, сыпучих барханных и дюнных песков ЭМ=0,85 к расх.; ЗПМ=0,85; ТЗМ=0,85</t>
  </si>
  <si>
    <t>1,0625</t>
  </si>
  <si>
    <t>0,1434375</t>
  </si>
  <si>
    <t>Засыпка траншей и котлованов с перемещением грунта до 5 м бульдозерами мощностью: 132 кВт (180 л.с.), группа грунтов 2</t>
  </si>
  <si>
    <t>Объем=9 / 1000</t>
  </si>
  <si>
    <t>0,024075</t>
  </si>
  <si>
    <t>ФЕРм08-02-142-01</t>
  </si>
  <si>
    <t>Устройство постели при одном кабеле в траншее</t>
  </si>
  <si>
    <t>3,3125</t>
  </si>
  <si>
    <t>3,9</t>
  </si>
  <si>
    <t>2,4375</t>
  </si>
  <si>
    <t>ФЕРм08-02-141-02</t>
  </si>
  <si>
    <t>Кабель до 35 кВ в готовых траншеях без покрытий, масса 1 м: до 2 кг</t>
  </si>
  <si>
    <t>10,96</t>
  </si>
  <si>
    <t>6,85</t>
  </si>
  <si>
    <t>0,5625</t>
  </si>
  <si>
    <t>ФЕРм08-02-147-02</t>
  </si>
  <si>
    <t>Кабель до 35 кВ по установленным конструкциям и лоткам с креплением на поворотах и в конце трассы, масса 1 м кабеля: до 2 кг</t>
  </si>
  <si>
    <t>12,32</t>
  </si>
  <si>
    <t>1,54</t>
  </si>
  <si>
    <t>ФССЦ-21.1.06.09-0214</t>
  </si>
  <si>
    <t>Кабель силовой с медными жилами ВБбШв 5х6-660</t>
  </si>
  <si>
    <t>0,0612</t>
  </si>
  <si>
    <t>Объем=60*1,02/1000</t>
  </si>
  <si>
    <t>ФЕРм08-02-143-05</t>
  </si>
  <si>
    <t>Покрытие кабеля, проложенного в траншее: лентой сигнальной</t>
  </si>
  <si>
    <t>0,48</t>
  </si>
  <si>
    <t>ФССЦ-01.7.06.08-0012</t>
  </si>
  <si>
    <t>Лента сигнальная полиэтиленовая ЛСЭ-300, длина 100 м, ширина 300 мм</t>
  </si>
  <si>
    <t>Итоги по разделу 1 Кабельная линия :</t>
  </si>
  <si>
    <t xml:space="preserve">  Итого по разделу 1 Кабельная линия</t>
  </si>
  <si>
    <t>Раздел 2. Внутреннее электроосвещение</t>
  </si>
  <si>
    <t>Объем=(50+30) / 100</t>
  </si>
  <si>
    <t>ФССЦ-21.1.06.10-0377</t>
  </si>
  <si>
    <t>Кабель силовой с медными жилами ВВГнг(A)-LS 3х2,5ок(N, PE)-1000</t>
  </si>
  <si>
    <t>Объем=50*1,02/1000</t>
  </si>
  <si>
    <t>ФССЦ-21.1.06.10-0375</t>
  </si>
  <si>
    <t>Кабель силовой с медными жилами ВВГнг(A)-LS 3х1,5ок(N, PE)-1000</t>
  </si>
  <si>
    <t>0,0306</t>
  </si>
  <si>
    <t>Объем=30*1,02/1000</t>
  </si>
  <si>
    <t>ФЕРм08-03-594-01</t>
  </si>
  <si>
    <t>Светильник отдельно устанавливаемый: на штырях с количеством ламп в светильнике 1</t>
  </si>
  <si>
    <t>Объем=(14+6) / 100</t>
  </si>
  <si>
    <t>70,4</t>
  </si>
  <si>
    <t>17,6</t>
  </si>
  <si>
    <t>ТЦ_20.3.03.07_77_7718573829_15.03.2021_01 КА п.154</t>
  </si>
  <si>
    <t>Светильник светодиодный ДСП44-19-002</t>
  </si>
  <si>
    <t>Цена=2815,45/7.3</t>
  </si>
  <si>
    <t>ТЦ_20.3.03.07_77_7718573829_15.03.2021_01 КА п.155</t>
  </si>
  <si>
    <t>Светильник светодиодный ДСП44-19-042</t>
  </si>
  <si>
    <t>Цена=5743,88/7.3</t>
  </si>
  <si>
    <t>ФЕРм08-03-591-01</t>
  </si>
  <si>
    <t>Выключатель: одноклавишный неутопленного типа при открытой проводке</t>
  </si>
  <si>
    <t>31,6</t>
  </si>
  <si>
    <t>1,58</t>
  </si>
  <si>
    <t>ФССЦ-20.4.01.01-0042</t>
  </si>
  <si>
    <t>Выключатель одноклавишный для открытой проводки серии "Прима", марка: А16-046 с подсветкой, цвет белый</t>
  </si>
  <si>
    <t>ФЕРм08-03-591-08</t>
  </si>
  <si>
    <t>Розетка штепсельная: неутопленного типа при открытой проводке</t>
  </si>
  <si>
    <t>34,56</t>
  </si>
  <si>
    <t>1,728</t>
  </si>
  <si>
    <t>ФССЦ-20.4.03.05-0009</t>
  </si>
  <si>
    <t>Розетка штепсельная для открытой проводки с заземляющими контактами и защитными шторками серии "Москвичка", марка РА 10/16-508, белая</t>
  </si>
  <si>
    <t>Итоги по разделу 2 Внутреннее электроосвещение :</t>
  </si>
  <si>
    <t xml:space="preserve">  Итого по разделу 2 Внутреннее электроосвещение</t>
  </si>
  <si>
    <t>Раздел 3. Дополнительные затраты по перевозке материалов на расстояние сверх 30км, учтенных в СНБ</t>
  </si>
  <si>
    <t>6,75</t>
  </si>
  <si>
    <t>Объем=4,5*1,5</t>
  </si>
  <si>
    <t>Итоги по разделу 3 Дополнительные затраты по перевозке материалов на расстояние сверх 30км, учтенных в СНБ :</t>
  </si>
  <si>
    <t xml:space="preserve">  Итого по разделу 3 Дополнительные затраты по перевозке материалов на расстояние сверх 30км, учтенных в СНБ</t>
  </si>
  <si>
    <t>ОБЪЕКТНЫЙ СМЕТНЫЙ РАСЧЕТ (СМЕТА) № ОС-02-04</t>
  </si>
  <si>
    <t>02-04-01</t>
  </si>
  <si>
    <t>02-04-02</t>
  </si>
  <si>
    <t>02-04-03</t>
  </si>
  <si>
    <t>Технологические решения</t>
  </si>
  <si>
    <t>7.1</t>
  </si>
  <si>
    <t>7.2</t>
  </si>
  <si>
    <t>7.3</t>
  </si>
  <si>
    <t>ЛОКАЛЬНЫЙ СМЕТНЫЙ РАСЧЕТ (СМЕТА) № 02-04-01</t>
  </si>
  <si>
    <t xml:space="preserve">РС-19-533.170101.2.4-ТКР-КР.ВР </t>
  </si>
  <si>
    <t>(2535,97)</t>
  </si>
  <si>
    <t>(2534,98)</t>
  </si>
  <si>
    <t>(74,96)</t>
  </si>
  <si>
    <t>(0,99)</t>
  </si>
  <si>
    <t>Фундамент под опору №1</t>
  </si>
  <si>
    <t>0,0382</t>
  </si>
  <si>
    <t>Объем=(250-211,8) / 1000</t>
  </si>
  <si>
    <t>1,76675</t>
  </si>
  <si>
    <t>68,76</t>
  </si>
  <si>
    <t>Объем=38,2*1,8</t>
  </si>
  <si>
    <t>ФЕР01-01-007-04</t>
  </si>
  <si>
    <t>Разработка грунта в отвал в котлованах объемом до 1000 м3 экскаваторами с ковшом вместимостью 0,5 (0,5-0,63) м3, группа грунтов: 4</t>
  </si>
  <si>
    <t>0,2118</t>
  </si>
  <si>
    <t>Объем=211,8 / 1000</t>
  </si>
  <si>
    <t>11,91375</t>
  </si>
  <si>
    <t>ФЕР01-01-035-03</t>
  </si>
  <si>
    <t>Засыпка траншей и котлованов с перемещением грунта до 5 м бульдозерами мощностью: 132 кВт (180 л.с.), группа грунтов 3 (с перемещением до 20м)</t>
  </si>
  <si>
    <t>2,32</t>
  </si>
  <si>
    <t>0,61422</t>
  </si>
  <si>
    <t>ФЕР01-01-035-09</t>
  </si>
  <si>
    <t>При перемещении грунта на каждые последующие 5 м добавлять: к расценке 01-01-035-03</t>
  </si>
  <si>
    <t>0,8339625</t>
  </si>
  <si>
    <t>2,118</t>
  </si>
  <si>
    <t>Объем=211,8 / 100</t>
  </si>
  <si>
    <t>39,6066</t>
  </si>
  <si>
    <t>8,286675</t>
  </si>
  <si>
    <t>0,035</t>
  </si>
  <si>
    <t>Объем=3,5 / 100</t>
  </si>
  <si>
    <t>5,90625</t>
  </si>
  <si>
    <t>0,79275</t>
  </si>
  <si>
    <t>3,57</t>
  </si>
  <si>
    <t>ФЕР06-01-001-10</t>
  </si>
  <si>
    <t>Устройство железобетонных фундаментов общего назначения с подколонниками при высоте подколонника: от 2 до 4 м, периметром до 5 м</t>
  </si>
  <si>
    <t>0,347</t>
  </si>
  <si>
    <t>Объем=34,7 / 100</t>
  </si>
  <si>
    <t>337</t>
  </si>
  <si>
    <t>146,17375</t>
  </si>
  <si>
    <t>28,39</t>
  </si>
  <si>
    <t>12,3141625</t>
  </si>
  <si>
    <t>35,2205</t>
  </si>
  <si>
    <t>34,7</t>
  </si>
  <si>
    <t>0,3719</t>
  </si>
  <si>
    <t>Объем=371,9/1000</t>
  </si>
  <si>
    <t>0,1687</t>
  </si>
  <si>
    <t>Объем=168,7/1000</t>
  </si>
  <si>
    <t>ФССЦ-08.4.03.03-0005</t>
  </si>
  <si>
    <t>Горячекатанная арматурная сталь класса А500 С, диаметром: 14 мм</t>
  </si>
  <si>
    <t>0,7933</t>
  </si>
  <si>
    <t>Объем=793,3/1000</t>
  </si>
  <si>
    <t>0,234</t>
  </si>
  <si>
    <t>Объем=234/1000</t>
  </si>
  <si>
    <t>0,2654</t>
  </si>
  <si>
    <t>Объем=265,4/1000</t>
  </si>
  <si>
    <t>1,22</t>
  </si>
  <si>
    <t>Объем=122 / 100</t>
  </si>
  <si>
    <t>16,653</t>
  </si>
  <si>
    <t>0,41175</t>
  </si>
  <si>
    <t>384,3</t>
  </si>
  <si>
    <t>ФЕРм08-02-472-02</t>
  </si>
  <si>
    <t>Заземлитель горизонтальный из стали: полосовой сечением 160 мм2</t>
  </si>
  <si>
    <t>Объем=2,8 / 100</t>
  </si>
  <si>
    <t>0,504</t>
  </si>
  <si>
    <t>0,014</t>
  </si>
  <si>
    <t>ФССЦ-08.3.07.01-0041</t>
  </si>
  <si>
    <t>Прокат полосовой, горячекатаный, размер 40х4 мм</t>
  </si>
  <si>
    <t>0,0035</t>
  </si>
  <si>
    <t>Объем=3,5/1000</t>
  </si>
  <si>
    <t>ФЕР06-03-004-09</t>
  </si>
  <si>
    <t>Установка закладных деталей весом: до 4 кг</t>
  </si>
  <si>
    <t>Объем=1,16*2/1000</t>
  </si>
  <si>
    <t>198</t>
  </si>
  <si>
    <t>0,495</t>
  </si>
  <si>
    <t>0,000825</t>
  </si>
  <si>
    <t>ФССЦ-20.2.12.03-0005</t>
  </si>
  <si>
    <t>Трубы гибкие гофрированные двустенные из ПВХ, диаметр 110 мм</t>
  </si>
  <si>
    <t>Фундамент под опору №2</t>
  </si>
  <si>
    <t>0,0456</t>
  </si>
  <si>
    <t>Объем=(360-314,4) / 1000</t>
  </si>
  <si>
    <t>2,109</t>
  </si>
  <si>
    <t>82,08</t>
  </si>
  <si>
    <t>Объем=45,6*1,8</t>
  </si>
  <si>
    <t>0,3144</t>
  </si>
  <si>
    <t>Объем=314,4 / 1000</t>
  </si>
  <si>
    <t>17,685</t>
  </si>
  <si>
    <t>0,91176</t>
  </si>
  <si>
    <t>1,23795</t>
  </si>
  <si>
    <t>3,144</t>
  </si>
  <si>
    <t>Объем=314,4 / 100</t>
  </si>
  <si>
    <t>58,7928</t>
  </si>
  <si>
    <t>12,3009</t>
  </si>
  <si>
    <t>0,042</t>
  </si>
  <si>
    <t>Объем=4,2 / 100</t>
  </si>
  <si>
    <t>7,0875</t>
  </si>
  <si>
    <t>0,9513</t>
  </si>
  <si>
    <t>4,284</t>
  </si>
  <si>
    <t>0,469</t>
  </si>
  <si>
    <t>Объем=46,9 / 100</t>
  </si>
  <si>
    <t>197,56625</t>
  </si>
  <si>
    <t>16,6436375</t>
  </si>
  <si>
    <t>47,6035</t>
  </si>
  <si>
    <t>46,9</t>
  </si>
  <si>
    <t>0,4027</t>
  </si>
  <si>
    <t>Объем=402,7/1000</t>
  </si>
  <si>
    <t>Объем=170/1000</t>
  </si>
  <si>
    <t>0,9682</t>
  </si>
  <si>
    <t>Объем=968,2/1000</t>
  </si>
  <si>
    <t>0,2691</t>
  </si>
  <si>
    <t>Объем=269,1/1000</t>
  </si>
  <si>
    <t>0,3187</t>
  </si>
  <si>
    <t>Объем=318,7/1000</t>
  </si>
  <si>
    <t>1,42</t>
  </si>
  <si>
    <t>Объем=142 / 100</t>
  </si>
  <si>
    <t>19,383</t>
  </si>
  <si>
    <t>0,47925</t>
  </si>
  <si>
    <t>447,3</t>
  </si>
  <si>
    <t>0,027</t>
  </si>
  <si>
    <t>Объем=2,7 / 100</t>
  </si>
  <si>
    <t>0,486</t>
  </si>
  <si>
    <t>0,0135</t>
  </si>
  <si>
    <t>0,0034</t>
  </si>
  <si>
    <t>Объем=3,4/1000</t>
  </si>
  <si>
    <t>Объем=1,16*2,1/1000</t>
  </si>
  <si>
    <t>Фундамент под опору №3</t>
  </si>
  <si>
    <t>0,0549</t>
  </si>
  <si>
    <t>Объем=(485-430,1) / 1000</t>
  </si>
  <si>
    <t>2,539125</t>
  </si>
  <si>
    <t>98,82</t>
  </si>
  <si>
    <t>Объем=54,9*1,8</t>
  </si>
  <si>
    <t>0,4301</t>
  </si>
  <si>
    <t>Объем=430,1 / 1000</t>
  </si>
  <si>
    <t>24,193125</t>
  </si>
  <si>
    <t>1,24729</t>
  </si>
  <si>
    <t>1,6935188</t>
  </si>
  <si>
    <t>4,301</t>
  </si>
  <si>
    <t>Объем=430,1 / 100</t>
  </si>
  <si>
    <t>80,4287</t>
  </si>
  <si>
    <t>16,8276625</t>
  </si>
  <si>
    <t>0,507</t>
  </si>
  <si>
    <t>Объем=50,7 / 100</t>
  </si>
  <si>
    <t>213,57375</t>
  </si>
  <si>
    <t>17,9921625</t>
  </si>
  <si>
    <t>51,4605</t>
  </si>
  <si>
    <t>50,7</t>
  </si>
  <si>
    <t>0,5564</t>
  </si>
  <si>
    <t>Объем=556,4/1000</t>
  </si>
  <si>
    <t>0,1695</t>
  </si>
  <si>
    <t>Объем=169,5/1000</t>
  </si>
  <si>
    <t>0,3031</t>
  </si>
  <si>
    <t>Объем=303,1/1000</t>
  </si>
  <si>
    <t>0,3321</t>
  </si>
  <si>
    <t>Объем=332,1/1000</t>
  </si>
  <si>
    <t>1,64</t>
  </si>
  <si>
    <t>Объем=164 / 100</t>
  </si>
  <si>
    <t>22,386</t>
  </si>
  <si>
    <t>0,5535</t>
  </si>
  <si>
    <t>516,6</t>
  </si>
  <si>
    <t>Объем=3,9 / 100</t>
  </si>
  <si>
    <t>0,702</t>
  </si>
  <si>
    <t>0,0195</t>
  </si>
  <si>
    <t>0,0049</t>
  </si>
  <si>
    <t>Объем=4,9/1000</t>
  </si>
  <si>
    <t>Объем=1,16*2,7/1000</t>
  </si>
  <si>
    <t>0,7425</t>
  </si>
  <si>
    <t>0,0012375</t>
  </si>
  <si>
    <t>Фундамент под опору №4</t>
  </si>
  <si>
    <t>0,0731</t>
  </si>
  <si>
    <t>Объем=(550-476,9) / 1000</t>
  </si>
  <si>
    <t>3,380875</t>
  </si>
  <si>
    <t>131,58</t>
  </si>
  <si>
    <t>Объем=73,1*1,8</t>
  </si>
  <si>
    <t>0,4769</t>
  </si>
  <si>
    <t>Объем=476,9 / 1000</t>
  </si>
  <si>
    <t>26,825625</t>
  </si>
  <si>
    <t>1,38301</t>
  </si>
  <si>
    <t>1,8777938</t>
  </si>
  <si>
    <t>4,769</t>
  </si>
  <si>
    <t>Объем=476,9 / 100</t>
  </si>
  <si>
    <t>89,1803</t>
  </si>
  <si>
    <t>18,6587125</t>
  </si>
  <si>
    <t>0,055</t>
  </si>
  <si>
    <t>Объем=5,5 / 100</t>
  </si>
  <si>
    <t>9,28125</t>
  </si>
  <si>
    <t>1,24575</t>
  </si>
  <si>
    <t>5,61</t>
  </si>
  <si>
    <t>0,676</t>
  </si>
  <si>
    <t>Объем=67,6 / 100</t>
  </si>
  <si>
    <t>284,765</t>
  </si>
  <si>
    <t>23,98955</t>
  </si>
  <si>
    <t>68,614</t>
  </si>
  <si>
    <t>67,6</t>
  </si>
  <si>
    <t>0,4056</t>
  </si>
  <si>
    <t>Объем=405,6/1000</t>
  </si>
  <si>
    <t>0,169</t>
  </si>
  <si>
    <t>Объем=169/1000</t>
  </si>
  <si>
    <t>1,2805</t>
  </si>
  <si>
    <t>Объем=1280,5/1000</t>
  </si>
  <si>
    <t>0,3494</t>
  </si>
  <si>
    <t>Объем=349,4/1000</t>
  </si>
  <si>
    <t>0,3727</t>
  </si>
  <si>
    <t>Объем=372,7/1000</t>
  </si>
  <si>
    <t>1,88</t>
  </si>
  <si>
    <t>Объем=188 / 100</t>
  </si>
  <si>
    <t>25,662</t>
  </si>
  <si>
    <t>0,6345</t>
  </si>
  <si>
    <t>592,2</t>
  </si>
  <si>
    <t>0,0038</t>
  </si>
  <si>
    <t>Объем=3,8/1000</t>
  </si>
  <si>
    <t>Объем=1,16*1,9/1000</t>
  </si>
  <si>
    <t>1,9</t>
  </si>
  <si>
    <t>Фундамент под опору №5</t>
  </si>
  <si>
    <t>0,0642</t>
  </si>
  <si>
    <t>Объем=(625-560,8) / 1000</t>
  </si>
  <si>
    <t>2,96925</t>
  </si>
  <si>
    <t>115,56</t>
  </si>
  <si>
    <t>Объем=64,2*1,8</t>
  </si>
  <si>
    <t>0,5608</t>
  </si>
  <si>
    <t>Объем=560,8 / 1000</t>
  </si>
  <si>
    <t>31,545</t>
  </si>
  <si>
    <t>1,62632</t>
  </si>
  <si>
    <t>2,20815</t>
  </si>
  <si>
    <t>5,608</t>
  </si>
  <si>
    <t>Объем=560,8 / 100</t>
  </si>
  <si>
    <t>104,8696</t>
  </si>
  <si>
    <t>21,9413</t>
  </si>
  <si>
    <t>8,4375</t>
  </si>
  <si>
    <t>1,1325</t>
  </si>
  <si>
    <t>96</t>
  </si>
  <si>
    <t>97</t>
  </si>
  <si>
    <t>0,667</t>
  </si>
  <si>
    <t>Объем=66,7 / 100</t>
  </si>
  <si>
    <t>280,97375</t>
  </si>
  <si>
    <t>23,6701625</t>
  </si>
  <si>
    <t>98</t>
  </si>
  <si>
    <t>67,7005</t>
  </si>
  <si>
    <t>99</t>
  </si>
  <si>
    <t>66,7</t>
  </si>
  <si>
    <t>0,8463</t>
  </si>
  <si>
    <t>Объем=846,3/1000</t>
  </si>
  <si>
    <t>101</t>
  </si>
  <si>
    <t>102</t>
  </si>
  <si>
    <t>1,1605</t>
  </si>
  <si>
    <t>Объем=1160,5/1000</t>
  </si>
  <si>
    <t>103</t>
  </si>
  <si>
    <t>0,394</t>
  </si>
  <si>
    <t>Объем=394/1000</t>
  </si>
  <si>
    <t>104</t>
  </si>
  <si>
    <t>0,4198</t>
  </si>
  <si>
    <t>Объем=419,8/1000</t>
  </si>
  <si>
    <t>29,6205</t>
  </si>
  <si>
    <t>0,732375</t>
  </si>
  <si>
    <t>106</t>
  </si>
  <si>
    <t>683,55</t>
  </si>
  <si>
    <t>107</t>
  </si>
  <si>
    <t>0,059</t>
  </si>
  <si>
    <t>Объем=5,9 / 100</t>
  </si>
  <si>
    <t>1,062</t>
  </si>
  <si>
    <t>0,0295</t>
  </si>
  <si>
    <t>108</t>
  </si>
  <si>
    <t>0,0074</t>
  </si>
  <si>
    <t>Объем=7,4/1000</t>
  </si>
  <si>
    <t>109</t>
  </si>
  <si>
    <t>Объем=1,16*4,7/1000</t>
  </si>
  <si>
    <t>0,0020625</t>
  </si>
  <si>
    <t>Фундамент под опору №6</t>
  </si>
  <si>
    <t>111</t>
  </si>
  <si>
    <t>0,1152</t>
  </si>
  <si>
    <t>Объем=(1560-1444,8) / 1000</t>
  </si>
  <si>
    <t>5,328</t>
  </si>
  <si>
    <t>112</t>
  </si>
  <si>
    <t>207,36</t>
  </si>
  <si>
    <t>Объем=115,2*1,8</t>
  </si>
  <si>
    <t>113</t>
  </si>
  <si>
    <t>1,4448</t>
  </si>
  <si>
    <t>Объем=1444,8 / 1000</t>
  </si>
  <si>
    <t>81,27</t>
  </si>
  <si>
    <t>114</t>
  </si>
  <si>
    <t>4,18992</t>
  </si>
  <si>
    <t>115</t>
  </si>
  <si>
    <t>5,6889</t>
  </si>
  <si>
    <t>116</t>
  </si>
  <si>
    <t>14,448</t>
  </si>
  <si>
    <t>Объем=1444,8 / 100</t>
  </si>
  <si>
    <t>270,1776</t>
  </si>
  <si>
    <t>56,5278</t>
  </si>
  <si>
    <t>117</t>
  </si>
  <si>
    <t>0,074</t>
  </si>
  <si>
    <t>Объем=7,4 / 100</t>
  </si>
  <si>
    <t>12,4875</t>
  </si>
  <si>
    <t>1,6761</t>
  </si>
  <si>
    <t>7,548</t>
  </si>
  <si>
    <t>119</t>
  </si>
  <si>
    <t>1,128</t>
  </si>
  <si>
    <t>Объем=112,8 / 100</t>
  </si>
  <si>
    <t>475,17</t>
  </si>
  <si>
    <t>40,0299</t>
  </si>
  <si>
    <t>114,492</t>
  </si>
  <si>
    <t>121</t>
  </si>
  <si>
    <t>112,8</t>
  </si>
  <si>
    <t>ФССЦ-08.4.03.04-0001</t>
  </si>
  <si>
    <t>Сталь арматурная, горячекатаная, класс А-I, А-II, А-III</t>
  </si>
  <si>
    <t>4,4738</t>
  </si>
  <si>
    <t>Объем=(897,5+2446,9+526,5+602,9)/1000</t>
  </si>
  <si>
    <t>0,8975</t>
  </si>
  <si>
    <t>Объем=897,5/1000</t>
  </si>
  <si>
    <t>124</t>
  </si>
  <si>
    <t>2,4469</t>
  </si>
  <si>
    <t>Объем=2446,9/1000</t>
  </si>
  <si>
    <t>125</t>
  </si>
  <si>
    <t>0,5265</t>
  </si>
  <si>
    <t>Объем=526,5/1000</t>
  </si>
  <si>
    <t>126</t>
  </si>
  <si>
    <t>0,6029</t>
  </si>
  <si>
    <t>Объем=602,9/1000</t>
  </si>
  <si>
    <t>127</t>
  </si>
  <si>
    <t>2,96</t>
  </si>
  <si>
    <t>Объем=296 / 100</t>
  </si>
  <si>
    <t>40,404</t>
  </si>
  <si>
    <t>0,999</t>
  </si>
  <si>
    <t>932,4</t>
  </si>
  <si>
    <t>129</t>
  </si>
  <si>
    <t>0,061</t>
  </si>
  <si>
    <t>Объем=6,1 / 100</t>
  </si>
  <si>
    <t>1,098</t>
  </si>
  <si>
    <t>0,0305</t>
  </si>
  <si>
    <t>0,0077</t>
  </si>
  <si>
    <t>Объем=7,7/1000</t>
  </si>
  <si>
    <t>131</t>
  </si>
  <si>
    <t>Объем=1,16*4,1/1000</t>
  </si>
  <si>
    <t>132</t>
  </si>
  <si>
    <t>4,1</t>
  </si>
  <si>
    <t>Фундамент под опору №7</t>
  </si>
  <si>
    <t>0,1004</t>
  </si>
  <si>
    <t>Объем=(950-849,6) / 1000</t>
  </si>
  <si>
    <t>4,6435</t>
  </si>
  <si>
    <t>134</t>
  </si>
  <si>
    <t>180,72</t>
  </si>
  <si>
    <t>Объем=100,4*1,8</t>
  </si>
  <si>
    <t>0,8496</t>
  </si>
  <si>
    <t>Объем=849,6 / 1000</t>
  </si>
  <si>
    <t>47,79</t>
  </si>
  <si>
    <t>136</t>
  </si>
  <si>
    <t>2,46384</t>
  </si>
  <si>
    <t>137</t>
  </si>
  <si>
    <t>3,3453</t>
  </si>
  <si>
    <t>138</t>
  </si>
  <si>
    <t>8,496</t>
  </si>
  <si>
    <t>Объем=849,6 / 100</t>
  </si>
  <si>
    <t>158,8752</t>
  </si>
  <si>
    <t>33,2406</t>
  </si>
  <si>
    <t>139</t>
  </si>
  <si>
    <t>0,064</t>
  </si>
  <si>
    <t>Объем=6,4 / 100</t>
  </si>
  <si>
    <t>10,8</t>
  </si>
  <si>
    <t>1,4496</t>
  </si>
  <si>
    <t>140</t>
  </si>
  <si>
    <t>6,528</t>
  </si>
  <si>
    <t>141</t>
  </si>
  <si>
    <t>0,94</t>
  </si>
  <si>
    <t>Объем=94 / 100</t>
  </si>
  <si>
    <t>395,975</t>
  </si>
  <si>
    <t>33,35825</t>
  </si>
  <si>
    <t>95,41</t>
  </si>
  <si>
    <t>143</t>
  </si>
  <si>
    <t>144</t>
  </si>
  <si>
    <t>0,6852</t>
  </si>
  <si>
    <t>Объем=685,2/1000</t>
  </si>
  <si>
    <t>145</t>
  </si>
  <si>
    <t>0,1783</t>
  </si>
  <si>
    <t>Объем=178,3/1000</t>
  </si>
  <si>
    <t>146</t>
  </si>
  <si>
    <t>1,5003</t>
  </si>
  <si>
    <t>Объем=1500,3/1000</t>
  </si>
  <si>
    <t>147</t>
  </si>
  <si>
    <t>0,4523</t>
  </si>
  <si>
    <t>Объем=452,3/1000</t>
  </si>
  <si>
    <t>148</t>
  </si>
  <si>
    <t>0,5416</t>
  </si>
  <si>
    <t>Объем=541,6/1000</t>
  </si>
  <si>
    <t>149</t>
  </si>
  <si>
    <t>2,47</t>
  </si>
  <si>
    <t>Объем=247 / 100</t>
  </si>
  <si>
    <t>33,7155</t>
  </si>
  <si>
    <t>0,833625</t>
  </si>
  <si>
    <t>150</t>
  </si>
  <si>
    <t>778,05</t>
  </si>
  <si>
    <t>151</t>
  </si>
  <si>
    <t>0,046</t>
  </si>
  <si>
    <t>Объем=4,6 / 100</t>
  </si>
  <si>
    <t>0,828</t>
  </si>
  <si>
    <t>0,0058</t>
  </si>
  <si>
    <t>Объем=5,8/1000</t>
  </si>
  <si>
    <t>153</t>
  </si>
  <si>
    <t>Объем=1,16*2,8/1000</t>
  </si>
  <si>
    <t>2,8</t>
  </si>
  <si>
    <t>Фундамент под опору №8</t>
  </si>
  <si>
    <t>155</t>
  </si>
  <si>
    <t>0,0684</t>
  </si>
  <si>
    <t>Объем=(715-646,6) / 1000</t>
  </si>
  <si>
    <t>3,1635</t>
  </si>
  <si>
    <t>156</t>
  </si>
  <si>
    <t>123,12</t>
  </si>
  <si>
    <t>Объем=68,4*1,8</t>
  </si>
  <si>
    <t>157</t>
  </si>
  <si>
    <t>0,6466</t>
  </si>
  <si>
    <t>Объем=646,6 / 1000</t>
  </si>
  <si>
    <t>36,37125</t>
  </si>
  <si>
    <t>158</t>
  </si>
  <si>
    <t>1,87514</t>
  </si>
  <si>
    <t>159</t>
  </si>
  <si>
    <t>2,5459875</t>
  </si>
  <si>
    <t>160</t>
  </si>
  <si>
    <t>6,466</t>
  </si>
  <si>
    <t>Объем=646,6 / 100</t>
  </si>
  <si>
    <t>120,9142</t>
  </si>
  <si>
    <t>25,298225</t>
  </si>
  <si>
    <t>161</t>
  </si>
  <si>
    <t>162</t>
  </si>
  <si>
    <t>163</t>
  </si>
  <si>
    <t>0,634</t>
  </si>
  <si>
    <t>Объем=63,4 / 100</t>
  </si>
  <si>
    <t>267,0725</t>
  </si>
  <si>
    <t>22,499075</t>
  </si>
  <si>
    <t>164</t>
  </si>
  <si>
    <t>64,351</t>
  </si>
  <si>
    <t>165</t>
  </si>
  <si>
    <t>63,4</t>
  </si>
  <si>
    <t>166</t>
  </si>
  <si>
    <t>0,7218</t>
  </si>
  <si>
    <t>Объем=721,8/1000</t>
  </si>
  <si>
    <t>167</t>
  </si>
  <si>
    <t>0,1708</t>
  </si>
  <si>
    <t>Объем=170,8/1000</t>
  </si>
  <si>
    <t>169</t>
  </si>
  <si>
    <t>0,3663</t>
  </si>
  <si>
    <t>Объем=366,3/1000</t>
  </si>
  <si>
    <t>170</t>
  </si>
  <si>
    <t>0,3954</t>
  </si>
  <si>
    <t>Объем=395,4/1000</t>
  </si>
  <si>
    <t>171</t>
  </si>
  <si>
    <t>2,02</t>
  </si>
  <si>
    <t>Объем=202 / 100</t>
  </si>
  <si>
    <t>27,573</t>
  </si>
  <si>
    <t>0,68175</t>
  </si>
  <si>
    <t>172</t>
  </si>
  <si>
    <t>636,3</t>
  </si>
  <si>
    <t>173</t>
  </si>
  <si>
    <t>174</t>
  </si>
  <si>
    <t>0,0063</t>
  </si>
  <si>
    <t>Объем=6,3/1000</t>
  </si>
  <si>
    <t>175</t>
  </si>
  <si>
    <t>0,004</t>
  </si>
  <si>
    <t>Объем=1,16*3,3/1000</t>
  </si>
  <si>
    <t>0,00165</t>
  </si>
  <si>
    <t>176</t>
  </si>
  <si>
    <t>3,3</t>
  </si>
  <si>
    <t>Фундамент под опору №9</t>
  </si>
  <si>
    <t>177</t>
  </si>
  <si>
    <t>0,0813</t>
  </si>
  <si>
    <t>Объем=(579-497,7) / 1000</t>
  </si>
  <si>
    <t>3,760125</t>
  </si>
  <si>
    <t>178</t>
  </si>
  <si>
    <t>146,34</t>
  </si>
  <si>
    <t>Объем=81,3*1,8</t>
  </si>
  <si>
    <t>0,4977</t>
  </si>
  <si>
    <t>Объем=497,7 / 1000</t>
  </si>
  <si>
    <t>27,995625</t>
  </si>
  <si>
    <t>180</t>
  </si>
  <si>
    <t>1,44333</t>
  </si>
  <si>
    <t>181</t>
  </si>
  <si>
    <t>1,9596938</t>
  </si>
  <si>
    <t>182</t>
  </si>
  <si>
    <t>4,977</t>
  </si>
  <si>
    <t>Объем=497,7 / 100</t>
  </si>
  <si>
    <t>93,0699</t>
  </si>
  <si>
    <t>19,4725125</t>
  </si>
  <si>
    <t>183</t>
  </si>
  <si>
    <t>9,95625</t>
  </si>
  <si>
    <t>1,33635</t>
  </si>
  <si>
    <t>6,018</t>
  </si>
  <si>
    <t>185</t>
  </si>
  <si>
    <t>0,754</t>
  </si>
  <si>
    <t>Объем=75,4 / 100</t>
  </si>
  <si>
    <t>317,6225</t>
  </si>
  <si>
    <t>26,757575</t>
  </si>
  <si>
    <t>186</t>
  </si>
  <si>
    <t>76,531</t>
  </si>
  <si>
    <t>187</t>
  </si>
  <si>
    <t>75,4</t>
  </si>
  <si>
    <t>188</t>
  </si>
  <si>
    <t>0,5095</t>
  </si>
  <si>
    <t>Объем=509,5/1000</t>
  </si>
  <si>
    <t>189</t>
  </si>
  <si>
    <t>190</t>
  </si>
  <si>
    <t>1,3702</t>
  </si>
  <si>
    <t>Объем=1370,2/1000</t>
  </si>
  <si>
    <t>191</t>
  </si>
  <si>
    <t>0,3829</t>
  </si>
  <si>
    <t>Объем=382,9/1000</t>
  </si>
  <si>
    <t>192</t>
  </si>
  <si>
    <t>0,4479</t>
  </si>
  <si>
    <t>Объем=447,9/1000</t>
  </si>
  <si>
    <t>193</t>
  </si>
  <si>
    <t>Объем=210 / 100</t>
  </si>
  <si>
    <t>28,665</t>
  </si>
  <si>
    <t>0,70875</t>
  </si>
  <si>
    <t>194</t>
  </si>
  <si>
    <t>661,5</t>
  </si>
  <si>
    <t>195</t>
  </si>
  <si>
    <t>0,034</t>
  </si>
  <si>
    <t>Объем=3,4 / 100</t>
  </si>
  <si>
    <t>0,612</t>
  </si>
  <si>
    <t>0,017</t>
  </si>
  <si>
    <t>196</t>
  </si>
  <si>
    <t>0,0043</t>
  </si>
  <si>
    <t>Объем=4,3/1000</t>
  </si>
  <si>
    <t>197</t>
  </si>
  <si>
    <t>Объем=1,16*2,5/1000</t>
  </si>
  <si>
    <t>Фундамент под опору №10</t>
  </si>
  <si>
    <t>199</t>
  </si>
  <si>
    <t>0,0725</t>
  </si>
  <si>
    <t>Объем=(1350-1277,5) / 1000</t>
  </si>
  <si>
    <t>3,353125</t>
  </si>
  <si>
    <t>200</t>
  </si>
  <si>
    <t>130,5</t>
  </si>
  <si>
    <t>Объем=72,5*1,8</t>
  </si>
  <si>
    <t>201</t>
  </si>
  <si>
    <t>1,2775</t>
  </si>
  <si>
    <t>Объем=1277,5 / 1000</t>
  </si>
  <si>
    <t>71,859375</t>
  </si>
  <si>
    <t>202</t>
  </si>
  <si>
    <t>3,70475</t>
  </si>
  <si>
    <t>203</t>
  </si>
  <si>
    <t>5,0301563</t>
  </si>
  <si>
    <t>204</t>
  </si>
  <si>
    <t>12,775</t>
  </si>
  <si>
    <t>Объем=1277,5 / 100</t>
  </si>
  <si>
    <t>238,8925</t>
  </si>
  <si>
    <t>49,9821875</t>
  </si>
  <si>
    <t>205</t>
  </si>
  <si>
    <t>206</t>
  </si>
  <si>
    <t>0,675</t>
  </si>
  <si>
    <t>Объем=67,5 / 100</t>
  </si>
  <si>
    <t>284,34375</t>
  </si>
  <si>
    <t>23,9540625</t>
  </si>
  <si>
    <t>208</t>
  </si>
  <si>
    <t>68,5125</t>
  </si>
  <si>
    <t>209</t>
  </si>
  <si>
    <t>67,5</t>
  </si>
  <si>
    <t>210</t>
  </si>
  <si>
    <t>0,8683</t>
  </si>
  <si>
    <t>Объем=868,3/1000</t>
  </si>
  <si>
    <t>211</t>
  </si>
  <si>
    <t>0,1791</t>
  </si>
  <si>
    <t>Объем=179,1/1000</t>
  </si>
  <si>
    <t>212</t>
  </si>
  <si>
    <t>213</t>
  </si>
  <si>
    <t>0,4012</t>
  </si>
  <si>
    <t>Объем=401,2/1000</t>
  </si>
  <si>
    <t>214</t>
  </si>
  <si>
    <t>0,4366</t>
  </si>
  <si>
    <t>Объем=436,6/1000</t>
  </si>
  <si>
    <t>215</t>
  </si>
  <si>
    <t>216</t>
  </si>
  <si>
    <t>0,057</t>
  </si>
  <si>
    <t>Объем=5,7 / 100</t>
  </si>
  <si>
    <t>1,026</t>
  </si>
  <si>
    <t>0,0285</t>
  </si>
  <si>
    <t>218</t>
  </si>
  <si>
    <t>0,0072</t>
  </si>
  <si>
    <t>Объем=7,2/1000</t>
  </si>
  <si>
    <t>219</t>
  </si>
  <si>
    <t>Объем=1,16*3,4/1000</t>
  </si>
  <si>
    <t>220</t>
  </si>
  <si>
    <t>3,4</t>
  </si>
  <si>
    <t>Фундамент под опору №11</t>
  </si>
  <si>
    <t>221</t>
  </si>
  <si>
    <t>0,0759</t>
  </si>
  <si>
    <t>Объем=(591-515,1) / 1000</t>
  </si>
  <si>
    <t>3,510375</t>
  </si>
  <si>
    <t>222</t>
  </si>
  <si>
    <t>136,62</t>
  </si>
  <si>
    <t>Объем=75,9*1,8</t>
  </si>
  <si>
    <t>223</t>
  </si>
  <si>
    <t>0,5151</t>
  </si>
  <si>
    <t>Объем=515,1 / 1000</t>
  </si>
  <si>
    <t>28,974375</t>
  </si>
  <si>
    <t>224</t>
  </si>
  <si>
    <t>1,49379</t>
  </si>
  <si>
    <t>225</t>
  </si>
  <si>
    <t>2,0282063</t>
  </si>
  <si>
    <t>226</t>
  </si>
  <si>
    <t>5,151</t>
  </si>
  <si>
    <t>Объем=515,1 / 100</t>
  </si>
  <si>
    <t>96,3237</t>
  </si>
  <si>
    <t>20,1532875</t>
  </si>
  <si>
    <t>227</t>
  </si>
  <si>
    <t>228</t>
  </si>
  <si>
    <t>229</t>
  </si>
  <si>
    <t>0,704</t>
  </si>
  <si>
    <t>Объем=70,4 / 100</t>
  </si>
  <si>
    <t>296,56</t>
  </si>
  <si>
    <t>24,9832</t>
  </si>
  <si>
    <t>230</t>
  </si>
  <si>
    <t>71,456</t>
  </si>
  <si>
    <t>231</t>
  </si>
  <si>
    <t>232</t>
  </si>
  <si>
    <t>0,5388</t>
  </si>
  <si>
    <t>Объем=538,8/1000</t>
  </si>
  <si>
    <t>233</t>
  </si>
  <si>
    <t>0,1716</t>
  </si>
  <si>
    <t>Объем=171,6/1000</t>
  </si>
  <si>
    <t>234</t>
  </si>
  <si>
    <t>0,3916</t>
  </si>
  <si>
    <t>Объем=391,6/1000</t>
  </si>
  <si>
    <t>236</t>
  </si>
  <si>
    <t>0,4248</t>
  </si>
  <si>
    <t>Объем=424,8/1000</t>
  </si>
  <si>
    <t>237</t>
  </si>
  <si>
    <t>Объем=200 / 100</t>
  </si>
  <si>
    <t>27,3</t>
  </si>
  <si>
    <t>238</t>
  </si>
  <si>
    <t>630</t>
  </si>
  <si>
    <t>239</t>
  </si>
  <si>
    <t>0,036</t>
  </si>
  <si>
    <t>Объем=3,6 / 100</t>
  </si>
  <si>
    <t>0,648</t>
  </si>
  <si>
    <t>0,018</t>
  </si>
  <si>
    <t>240</t>
  </si>
  <si>
    <t>Объем=4,5/1000</t>
  </si>
  <si>
    <t>241</t>
  </si>
  <si>
    <t>Объем=1,16*2,6/1000</t>
  </si>
  <si>
    <t>242</t>
  </si>
  <si>
    <t>2,6</t>
  </si>
  <si>
    <t>Фундамент под опору №12</t>
  </si>
  <si>
    <t>243</t>
  </si>
  <si>
    <t>0,079</t>
  </si>
  <si>
    <t>Объем=(403-324) / 1000</t>
  </si>
  <si>
    <t>3,65375</t>
  </si>
  <si>
    <t>244</t>
  </si>
  <si>
    <t>142,2</t>
  </si>
  <si>
    <t>Объем=79*1,8</t>
  </si>
  <si>
    <t>245</t>
  </si>
  <si>
    <t>0,324</t>
  </si>
  <si>
    <t>Объем=324 / 1000</t>
  </si>
  <si>
    <t>18,225</t>
  </si>
  <si>
    <t>246</t>
  </si>
  <si>
    <t>0,9396</t>
  </si>
  <si>
    <t>1,27575</t>
  </si>
  <si>
    <t>248</t>
  </si>
  <si>
    <t>Объем=324 / 100</t>
  </si>
  <si>
    <t>60,588</t>
  </si>
  <si>
    <t>12,6765</t>
  </si>
  <si>
    <t>249</t>
  </si>
  <si>
    <t>250</t>
  </si>
  <si>
    <t>251</t>
  </si>
  <si>
    <t>0,732</t>
  </si>
  <si>
    <t>Объем=73,2 / 100</t>
  </si>
  <si>
    <t>308,355</t>
  </si>
  <si>
    <t>25,97685</t>
  </si>
  <si>
    <t>252</t>
  </si>
  <si>
    <t>74,298</t>
  </si>
  <si>
    <t>253</t>
  </si>
  <si>
    <t>73,2</t>
  </si>
  <si>
    <t>254</t>
  </si>
  <si>
    <t>0,4144</t>
  </si>
  <si>
    <t>Объем=414,4/1000</t>
  </si>
  <si>
    <t>255</t>
  </si>
  <si>
    <t>0,1767</t>
  </si>
  <si>
    <t>Объем=176,7/1000</t>
  </si>
  <si>
    <t>256</t>
  </si>
  <si>
    <t>257</t>
  </si>
  <si>
    <t>0,3596</t>
  </si>
  <si>
    <t>Объем=359,6/1000</t>
  </si>
  <si>
    <t>258</t>
  </si>
  <si>
    <t>0,427</t>
  </si>
  <si>
    <t>Объем=427/1000</t>
  </si>
  <si>
    <t>259</t>
  </si>
  <si>
    <t>260</t>
  </si>
  <si>
    <t>261</t>
  </si>
  <si>
    <t>0,029</t>
  </si>
  <si>
    <t>Объем=2,9 / 100</t>
  </si>
  <si>
    <t>0,522</t>
  </si>
  <si>
    <t>0,0145</t>
  </si>
  <si>
    <t>262</t>
  </si>
  <si>
    <t>0,0036</t>
  </si>
  <si>
    <t>Объем=3,6/1000</t>
  </si>
  <si>
    <t>263</t>
  </si>
  <si>
    <t>Объем=1,16*2,2/1000</t>
  </si>
  <si>
    <t>264</t>
  </si>
  <si>
    <t>Фундамент под опору №13</t>
  </si>
  <si>
    <t>265</t>
  </si>
  <si>
    <t>0,0405</t>
  </si>
  <si>
    <t>Объем=(281-240,5) / 1000</t>
  </si>
  <si>
    <t>1,873125</t>
  </si>
  <si>
    <t>266</t>
  </si>
  <si>
    <t>72,9</t>
  </si>
  <si>
    <t>Объем=40,5*1,8</t>
  </si>
  <si>
    <t>267</t>
  </si>
  <si>
    <t>0,2405</t>
  </si>
  <si>
    <t>Объем=240,5 / 1000</t>
  </si>
  <si>
    <t>13,528125</t>
  </si>
  <si>
    <t>268</t>
  </si>
  <si>
    <t>0,69745</t>
  </si>
  <si>
    <t>269</t>
  </si>
  <si>
    <t>0,9469688</t>
  </si>
  <si>
    <t>2,405</t>
  </si>
  <si>
    <t>Объем=240,5 / 100</t>
  </si>
  <si>
    <t>44,9735</t>
  </si>
  <si>
    <t>9,4095625</t>
  </si>
  <si>
    <t>271</t>
  </si>
  <si>
    <t>272</t>
  </si>
  <si>
    <t>273</t>
  </si>
  <si>
    <t>Объем=37 / 100</t>
  </si>
  <si>
    <t>155,8625</t>
  </si>
  <si>
    <t>13,130375</t>
  </si>
  <si>
    <t>274</t>
  </si>
  <si>
    <t>37,555</t>
  </si>
  <si>
    <t>275</t>
  </si>
  <si>
    <t>276</t>
  </si>
  <si>
    <t>0,4524</t>
  </si>
  <si>
    <t>Объем=452,4/1000</t>
  </si>
  <si>
    <t>277</t>
  </si>
  <si>
    <t>0,1684</t>
  </si>
  <si>
    <t>Объем=168,4/1000</t>
  </si>
  <si>
    <t>278</t>
  </si>
  <si>
    <t>279</t>
  </si>
  <si>
    <t>0,2553</t>
  </si>
  <si>
    <t>Объем=255,3/1000</t>
  </si>
  <si>
    <t>280</t>
  </si>
  <si>
    <t>0,2666</t>
  </si>
  <si>
    <t>Объем=266,6/1000</t>
  </si>
  <si>
    <t>281</t>
  </si>
  <si>
    <t>1,31</t>
  </si>
  <si>
    <t>Объем=131 / 100</t>
  </si>
  <si>
    <t>17,8815</t>
  </si>
  <si>
    <t>0,442125</t>
  </si>
  <si>
    <t>282</t>
  </si>
  <si>
    <t>412,65</t>
  </si>
  <si>
    <t>283</t>
  </si>
  <si>
    <t>0,033</t>
  </si>
  <si>
    <t>Объем=3,3 / 100</t>
  </si>
  <si>
    <t>0,594</t>
  </si>
  <si>
    <t>0,0165</t>
  </si>
  <si>
    <t>284</t>
  </si>
  <si>
    <t>Объем=4,1/1000</t>
  </si>
  <si>
    <t>285</t>
  </si>
  <si>
    <t>286</t>
  </si>
  <si>
    <t>Фундамент под опору №14</t>
  </si>
  <si>
    <t>287</t>
  </si>
  <si>
    <t>0,0805</t>
  </si>
  <si>
    <t>Объем=(497-416,5) / 1000</t>
  </si>
  <si>
    <t>3,723125</t>
  </si>
  <si>
    <t>288</t>
  </si>
  <si>
    <t>144,9</t>
  </si>
  <si>
    <t>Объем=80,5*1,8</t>
  </si>
  <si>
    <t>289</t>
  </si>
  <si>
    <t>0,4165</t>
  </si>
  <si>
    <t>Объем=416,5 / 1000</t>
  </si>
  <si>
    <t>23,428125</t>
  </si>
  <si>
    <t>290</t>
  </si>
  <si>
    <t>1,20785</t>
  </si>
  <si>
    <t>291</t>
  </si>
  <si>
    <t>1,6399688</t>
  </si>
  <si>
    <t>292</t>
  </si>
  <si>
    <t>4,165</t>
  </si>
  <si>
    <t>Объем=416,5 / 100</t>
  </si>
  <si>
    <t>77,8855</t>
  </si>
  <si>
    <t>16,2955625</t>
  </si>
  <si>
    <t>293</t>
  </si>
  <si>
    <t>294</t>
  </si>
  <si>
    <t>295</t>
  </si>
  <si>
    <t>0,746</t>
  </si>
  <si>
    <t>Объем=74,6 / 100</t>
  </si>
  <si>
    <t>314,2525</t>
  </si>
  <si>
    <t>26,473675</t>
  </si>
  <si>
    <t>296</t>
  </si>
  <si>
    <t>75,719</t>
  </si>
  <si>
    <t>297</t>
  </si>
  <si>
    <t>74,6</t>
  </si>
  <si>
    <t>298</t>
  </si>
  <si>
    <t>0,4729</t>
  </si>
  <si>
    <t>Объем=472,9/1000</t>
  </si>
  <si>
    <t>299</t>
  </si>
  <si>
    <t>300</t>
  </si>
  <si>
    <t>301</t>
  </si>
  <si>
    <t>0,3796</t>
  </si>
  <si>
    <t>Объем=379,6/1000</t>
  </si>
  <si>
    <t>302</t>
  </si>
  <si>
    <t>0,4157</t>
  </si>
  <si>
    <t>Объем=415,7/1000</t>
  </si>
  <si>
    <t>303</t>
  </si>
  <si>
    <t>2,07</t>
  </si>
  <si>
    <t>Объем=207 / 100</t>
  </si>
  <si>
    <t>28,2555</t>
  </si>
  <si>
    <t>0,698625</t>
  </si>
  <si>
    <t>304</t>
  </si>
  <si>
    <t>652,05</t>
  </si>
  <si>
    <t>305</t>
  </si>
  <si>
    <t>306</t>
  </si>
  <si>
    <t>307</t>
  </si>
  <si>
    <t>308</t>
  </si>
  <si>
    <t>Фундамент под опору №15</t>
  </si>
  <si>
    <t>309</t>
  </si>
  <si>
    <t>0,054</t>
  </si>
  <si>
    <t>Объем=(392-338) / 1000</t>
  </si>
  <si>
    <t>2,4975</t>
  </si>
  <si>
    <t>310</t>
  </si>
  <si>
    <t>Объем=54*1,8</t>
  </si>
  <si>
    <t>311</t>
  </si>
  <si>
    <t>0,338</t>
  </si>
  <si>
    <t>Объем=338 / 1000</t>
  </si>
  <si>
    <t>19,0125</t>
  </si>
  <si>
    <t>312</t>
  </si>
  <si>
    <t>0,9802</t>
  </si>
  <si>
    <t>313</t>
  </si>
  <si>
    <t>1,330875</t>
  </si>
  <si>
    <t>314</t>
  </si>
  <si>
    <t>3,38</t>
  </si>
  <si>
    <t>Объем=338 / 100</t>
  </si>
  <si>
    <t>63,206</t>
  </si>
  <si>
    <t>13,22425</t>
  </si>
  <si>
    <t>315</t>
  </si>
  <si>
    <t>316</t>
  </si>
  <si>
    <t>317</t>
  </si>
  <si>
    <t>0,498</t>
  </si>
  <si>
    <t>Объем=49,8 / 100</t>
  </si>
  <si>
    <t>209,7825</t>
  </si>
  <si>
    <t>17,672775</t>
  </si>
  <si>
    <t>318</t>
  </si>
  <si>
    <t>50,547</t>
  </si>
  <si>
    <t>319</t>
  </si>
  <si>
    <t>49,8</t>
  </si>
  <si>
    <t>320</t>
  </si>
  <si>
    <t>Объем=512,5/1000</t>
  </si>
  <si>
    <t>321</t>
  </si>
  <si>
    <t>322</t>
  </si>
  <si>
    <t>323</t>
  </si>
  <si>
    <t>0,2953</t>
  </si>
  <si>
    <t>Объем=295,3/1000</t>
  </si>
  <si>
    <t>324</t>
  </si>
  <si>
    <t>0,3164</t>
  </si>
  <si>
    <t>Объем=316,4/1000</t>
  </si>
  <si>
    <t>325</t>
  </si>
  <si>
    <t>1,59</t>
  </si>
  <si>
    <t>Объем=159 / 100</t>
  </si>
  <si>
    <t>21,7035</t>
  </si>
  <si>
    <t>0,536625</t>
  </si>
  <si>
    <t>326</t>
  </si>
  <si>
    <t>500,85</t>
  </si>
  <si>
    <t>327</t>
  </si>
  <si>
    <t>0,63</t>
  </si>
  <si>
    <t>0,0175</t>
  </si>
  <si>
    <t>328</t>
  </si>
  <si>
    <t>0,0044</t>
  </si>
  <si>
    <t>Объем=4,4/1000</t>
  </si>
  <si>
    <t>329</t>
  </si>
  <si>
    <t>Объем=1,16*2,3/1000</t>
  </si>
  <si>
    <t>330</t>
  </si>
  <si>
    <t>Фундамент под опору №16</t>
  </si>
  <si>
    <t>331</t>
  </si>
  <si>
    <t>0,0403</t>
  </si>
  <si>
    <t>Объем=(333-292,7) / 1000</t>
  </si>
  <si>
    <t>1,863875</t>
  </si>
  <si>
    <t>332</t>
  </si>
  <si>
    <t>72,54</t>
  </si>
  <si>
    <t>Объем=40,3*1,8</t>
  </si>
  <si>
    <t>333</t>
  </si>
  <si>
    <t>0,2927</t>
  </si>
  <si>
    <t>Объем=292,7 / 1000</t>
  </si>
  <si>
    <t>16,464375</t>
  </si>
  <si>
    <t>334</t>
  </si>
  <si>
    <t>0,84883</t>
  </si>
  <si>
    <t>335</t>
  </si>
  <si>
    <t>1,1525063</t>
  </si>
  <si>
    <t>336</t>
  </si>
  <si>
    <t>2,927</t>
  </si>
  <si>
    <t>Объем=292,7 / 100</t>
  </si>
  <si>
    <t>54,7349</t>
  </si>
  <si>
    <t>11,4518875</t>
  </si>
  <si>
    <t>338</t>
  </si>
  <si>
    <t>339</t>
  </si>
  <si>
    <t>0,368</t>
  </si>
  <si>
    <t>Объем=36,8 / 100</t>
  </si>
  <si>
    <t>155,02</t>
  </si>
  <si>
    <t>13,0594</t>
  </si>
  <si>
    <t>340</t>
  </si>
  <si>
    <t>37,352</t>
  </si>
  <si>
    <t>341</t>
  </si>
  <si>
    <t>36,8</t>
  </si>
  <si>
    <t>342</t>
  </si>
  <si>
    <t>0,4671</t>
  </si>
  <si>
    <t>Объем=467,1/1000</t>
  </si>
  <si>
    <t>343</t>
  </si>
  <si>
    <t>344</t>
  </si>
  <si>
    <t>345</t>
  </si>
  <si>
    <t>0,2535</t>
  </si>
  <si>
    <t>Объем=253,5/1000</t>
  </si>
  <si>
    <t>346</t>
  </si>
  <si>
    <t>0,2642</t>
  </si>
  <si>
    <t>Объем=264,2/1000</t>
  </si>
  <si>
    <t>347</t>
  </si>
  <si>
    <t>348</t>
  </si>
  <si>
    <t>349</t>
  </si>
  <si>
    <t>350</t>
  </si>
  <si>
    <t>351</t>
  </si>
  <si>
    <t>Объем=1,16*2,4/1000</t>
  </si>
  <si>
    <t>352</t>
  </si>
  <si>
    <t>Фундамент под опору №17</t>
  </si>
  <si>
    <t>353</t>
  </si>
  <si>
    <t>Объем=(448-407,7) / 1000</t>
  </si>
  <si>
    <t>354</t>
  </si>
  <si>
    <t>355</t>
  </si>
  <si>
    <t>0,4077</t>
  </si>
  <si>
    <t>Объем=407,7 / 1000</t>
  </si>
  <si>
    <t>22,933125</t>
  </si>
  <si>
    <t>356</t>
  </si>
  <si>
    <t>1,18233</t>
  </si>
  <si>
    <t>357</t>
  </si>
  <si>
    <t>1,6053188</t>
  </si>
  <si>
    <t>358</t>
  </si>
  <si>
    <t>4,077</t>
  </si>
  <si>
    <t>Объем=407,7 / 100</t>
  </si>
  <si>
    <t>76,2399</t>
  </si>
  <si>
    <t>15,9512625</t>
  </si>
  <si>
    <t>359</t>
  </si>
  <si>
    <t>361</t>
  </si>
  <si>
    <t>362</t>
  </si>
  <si>
    <t>363</t>
  </si>
  <si>
    <t>364</t>
  </si>
  <si>
    <t>0,4612</t>
  </si>
  <si>
    <t>Объем=461,2/1000</t>
  </si>
  <si>
    <t>365</t>
  </si>
  <si>
    <t>366</t>
  </si>
  <si>
    <t>367</t>
  </si>
  <si>
    <t>368</t>
  </si>
  <si>
    <t>369</t>
  </si>
  <si>
    <t>370</t>
  </si>
  <si>
    <t>371</t>
  </si>
  <si>
    <t>372</t>
  </si>
  <si>
    <t>373</t>
  </si>
  <si>
    <t>374</t>
  </si>
  <si>
    <t>Раздел 2. Фундамент технологический Фт-1</t>
  </si>
  <si>
    <t>375</t>
  </si>
  <si>
    <t>ФЕР06-02-001-04</t>
  </si>
  <si>
    <t>Устройство железобетонных фундаментов общего назначения объемом: до 5 м3</t>
  </si>
  <si>
    <t>Объем=54 / 100</t>
  </si>
  <si>
    <t>405</t>
  </si>
  <si>
    <t>273,375</t>
  </si>
  <si>
    <t>25,39</t>
  </si>
  <si>
    <t>17,13825</t>
  </si>
  <si>
    <t>376</t>
  </si>
  <si>
    <t>54,81</t>
  </si>
  <si>
    <t>377</t>
  </si>
  <si>
    <t>378</t>
  </si>
  <si>
    <t>Объем=190/1000</t>
  </si>
  <si>
    <t>379</t>
  </si>
  <si>
    <t>0,4758</t>
  </si>
  <si>
    <t>Объем=475,8/1000</t>
  </si>
  <si>
    <t>380</t>
  </si>
  <si>
    <t>ФССЦ-08.4.03.02-0009</t>
  </si>
  <si>
    <t>Горячекатаная арматурная сталь гладкая класса А-I, диаметром: 32-40 мм</t>
  </si>
  <si>
    <t>0,2714</t>
  </si>
  <si>
    <t>Объем=271,4/1000</t>
  </si>
  <si>
    <t>381</t>
  </si>
  <si>
    <t>Объем=400 / 100</t>
  </si>
  <si>
    <t>54,6</t>
  </si>
  <si>
    <t>1,35</t>
  </si>
  <si>
    <t>382</t>
  </si>
  <si>
    <t>1260</t>
  </si>
  <si>
    <t>Итоги по разделу 2 Фундамент технологический Фт-1 :</t>
  </si>
  <si>
    <t xml:space="preserve">  Итого по разделу 2 Фундамент технологический Фт-1</t>
  </si>
  <si>
    <t>Раздел 3. Приводная станция (верхняя станция)</t>
  </si>
  <si>
    <t>383</t>
  </si>
  <si>
    <t>0,3358</t>
  </si>
  <si>
    <t>Объем=(1023+162-849,2) / 1000</t>
  </si>
  <si>
    <t>15,53075</t>
  </si>
  <si>
    <t>384</t>
  </si>
  <si>
    <t>604,44</t>
  </si>
  <si>
    <t>Объем=335,8*1,8</t>
  </si>
  <si>
    <t>385</t>
  </si>
  <si>
    <t>0,8492</t>
  </si>
  <si>
    <t>Объем=849,2 / 1000</t>
  </si>
  <si>
    <t>47,7675</t>
  </si>
  <si>
    <t>386</t>
  </si>
  <si>
    <t>2,46268</t>
  </si>
  <si>
    <t>387</t>
  </si>
  <si>
    <t>3,343725</t>
  </si>
  <si>
    <t>388</t>
  </si>
  <si>
    <t>389</t>
  </si>
  <si>
    <t>Объем=11,8 / 100</t>
  </si>
  <si>
    <t>19,9125</t>
  </si>
  <si>
    <t>2,6727</t>
  </si>
  <si>
    <t>390</t>
  </si>
  <si>
    <t>12,036</t>
  </si>
  <si>
    <t>391</t>
  </si>
  <si>
    <t>1,735</t>
  </si>
  <si>
    <t>Объем=173,5 / 100</t>
  </si>
  <si>
    <t>730,86875</t>
  </si>
  <si>
    <t>61,5708125</t>
  </si>
  <si>
    <t>392</t>
  </si>
  <si>
    <t>176,1025</t>
  </si>
  <si>
    <t>393</t>
  </si>
  <si>
    <t>173,5</t>
  </si>
  <si>
    <t>394</t>
  </si>
  <si>
    <t>ФССЦ-08.4.03.03-0011</t>
  </si>
  <si>
    <t>Горячекатанная арматурная сталь класса А500 С, диаметром: 32 мм</t>
  </si>
  <si>
    <t>0,4413</t>
  </si>
  <si>
    <t>Объем=441,3/1000</t>
  </si>
  <si>
    <t>395</t>
  </si>
  <si>
    <t>ФССЦ-08.4.03.03-0010</t>
  </si>
  <si>
    <t>Горячекатанная арматурная сталь класса А500 С, диаметром: 28 мм</t>
  </si>
  <si>
    <t>1,8175</t>
  </si>
  <si>
    <t>Объем=1817,5/1000</t>
  </si>
  <si>
    <t>396</t>
  </si>
  <si>
    <t>0,7745</t>
  </si>
  <si>
    <t>Объем=774,5/1000</t>
  </si>
  <si>
    <t>397</t>
  </si>
  <si>
    <t>1,3964</t>
  </si>
  <si>
    <t>Объем=1396,4/1000</t>
  </si>
  <si>
    <t>398</t>
  </si>
  <si>
    <t>3,5543</t>
  </si>
  <si>
    <t>Объем=3554,3/1000</t>
  </si>
  <si>
    <t>399</t>
  </si>
  <si>
    <t>1,0617</t>
  </si>
  <si>
    <t>Объем=1061,7/1000</t>
  </si>
  <si>
    <t>400</t>
  </si>
  <si>
    <t>0,3547</t>
  </si>
  <si>
    <t>Объем=354,7/1000</t>
  </si>
  <si>
    <t>401</t>
  </si>
  <si>
    <t>4,32</t>
  </si>
  <si>
    <t>Объем=432 / 100</t>
  </si>
  <si>
    <t>58,968</t>
  </si>
  <si>
    <t>1,458</t>
  </si>
  <si>
    <t>402</t>
  </si>
  <si>
    <t>1360,8</t>
  </si>
  <si>
    <t>403</t>
  </si>
  <si>
    <t>Объем=1,7 / 100</t>
  </si>
  <si>
    <t>0,306</t>
  </si>
  <si>
    <t>0,0085</t>
  </si>
  <si>
    <t>404</t>
  </si>
  <si>
    <t>0,0021</t>
  </si>
  <si>
    <t>Объем=2,1/1000</t>
  </si>
  <si>
    <t>Итоги по разделу 3 Приводная станция (верхняя станция) :</t>
  </si>
  <si>
    <t xml:space="preserve">  Итого по разделу 3 Приводная станция (верхняя станция)</t>
  </si>
  <si>
    <t>Раздел 4. Обводная станция (нижняя станция)</t>
  </si>
  <si>
    <t>Объем=(363+162-189,2) / 1000</t>
  </si>
  <si>
    <t>406</t>
  </si>
  <si>
    <t>407</t>
  </si>
  <si>
    <t>0,1892</t>
  </si>
  <si>
    <t>Объем=189,2 / 1000</t>
  </si>
  <si>
    <t>10,6425</t>
  </si>
  <si>
    <t>408</t>
  </si>
  <si>
    <t>0,54868</t>
  </si>
  <si>
    <t>409</t>
  </si>
  <si>
    <t>0,744975</t>
  </si>
  <si>
    <t>410</t>
  </si>
  <si>
    <t>1,892</t>
  </si>
  <si>
    <t>Объем=189,2 / 100</t>
  </si>
  <si>
    <t>35,3804</t>
  </si>
  <si>
    <t>7,40245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</si>
  <si>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</si>
  <si>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</si>
  <si>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</si>
  <si>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</si>
  <si>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</si>
  <si>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</si>
  <si>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</si>
  <si>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</si>
  <si>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</si>
  <si>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</si>
  <si>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</si>
  <si>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</si>
  <si>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</si>
  <si>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</si>
  <si>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426</t>
  </si>
  <si>
    <t>Итоги по разделу 4 Обводная станция (нижняя станция) :</t>
  </si>
  <si>
    <t xml:space="preserve">  Итого по разделу 4 Обводная станция (нижняя станция)</t>
  </si>
  <si>
    <t>Раздел 5. Дополнительные затраты по перевозке материалов на расстояние сверх 30км, учтенных в СНБ</t>
  </si>
  <si>
    <t>427</t>
  </si>
  <si>
    <t>82,354</t>
  </si>
  <si>
    <t>428</t>
  </si>
  <si>
    <t>3898,06</t>
  </si>
  <si>
    <t>429</t>
  </si>
  <si>
    <t>Итоги по разделу 5 Дополнительные затраты по перевозке материалов на расстояние сверх 30км, учтенных в СНБ :</t>
  </si>
  <si>
    <t xml:space="preserve">  Итого по разделу 5 Дополнительные затраты по перевозке материалов на расстояние сверх 30км, учтенных в СНБ</t>
  </si>
  <si>
    <t>ЛОКАЛЬНЫЙ СМЕТНЫЙ РАСЧЕТ (СМЕТА) № 02-04-02</t>
  </si>
  <si>
    <t>(497,65)</t>
  </si>
  <si>
    <t>(10,15)</t>
  </si>
  <si>
    <t>(71,39)</t>
  </si>
  <si>
    <t>(426,27)</t>
  </si>
  <si>
    <t>Раздел 1. Система охраны опор канатной дороги</t>
  </si>
  <si>
    <t>ФЕРм11-06-001-01</t>
  </si>
  <si>
    <t>Щиты и пульты, масса: до 50 кг</t>
  </si>
  <si>
    <t>83,6875</t>
  </si>
  <si>
    <t>1,1375</t>
  </si>
  <si>
    <t>Термошкаф серии ТНВМ55 ТНВМ55-100.60.25-142</t>
  </si>
  <si>
    <t>Цена=36989,88/4,51</t>
  </si>
  <si>
    <t>187,2</t>
  </si>
  <si>
    <t>ФССЦ-61.2.01.08-0012</t>
  </si>
  <si>
    <t>Извещатель охранный объемный радиоволновый АГАТ-СПБУ</t>
  </si>
  <si>
    <t>13,65</t>
  </si>
  <si>
    <t>ТЦ_61.2.01.06_77_7718573829_15.03.2021_01</t>
  </si>
  <si>
    <t>Извещатель SC555</t>
  </si>
  <si>
    <t>Цена=515/4,51</t>
  </si>
  <si>
    <t>92,625</t>
  </si>
  <si>
    <t>ФССЦ-61.2.06.02-0001</t>
  </si>
  <si>
    <t>Прибор приемно-контрольный охранной сигнализации, тип Сигнал-20_Сигнал 10</t>
  </si>
  <si>
    <t>19,5</t>
  </si>
  <si>
    <t>ФЕРм08-03-596-01</t>
  </si>
  <si>
    <t>Прожектор, отдельно устанавливаемый на стальной конструкции: на земле, с лампой мощностью 500 Вт</t>
  </si>
  <si>
    <t>Объем=26 / 100</t>
  </si>
  <si>
    <t>150,4</t>
  </si>
  <si>
    <t>48,88</t>
  </si>
  <si>
    <t>3,62</t>
  </si>
  <si>
    <t>1,1765</t>
  </si>
  <si>
    <t>ТЦ_20.3.03.07_77_7718573829_15.03.2021_01</t>
  </si>
  <si>
    <t>Светильник AtomSvet ® Plant 03-25-31, 150-265В AC, 31Вт, 3000лм, IP67, –60 до +60 °С AtomSvet ® Plant 03-25-31</t>
  </si>
  <si>
    <t>Цена=6780,83/7.3</t>
  </si>
  <si>
    <t>130,1625</t>
  </si>
  <si>
    <t>ФССЦ-61.3.01.01-0003</t>
  </si>
  <si>
    <t>Видеокамера IP Hikvision DS-2CD2032-I цветная уличная</t>
  </si>
  <si>
    <t>Неуправляемый коммутатор  SNR-S1908G-2S</t>
  </si>
  <si>
    <t>Цена=5576,59/4,51</t>
  </si>
  <si>
    <t>8,125</t>
  </si>
  <si>
    <t>Объем=13*2</t>
  </si>
  <si>
    <t>16,9</t>
  </si>
  <si>
    <t>ФССЦ-62.4.02.04-0004</t>
  </si>
  <si>
    <t>Блок питания DR-60-12 220В/12В, 60 Вт_SDR-75-24, SDR-75-12</t>
  </si>
  <si>
    <t>8,45</t>
  </si>
  <si>
    <t>Преобразователь напряжения RSD-100B-12</t>
  </si>
  <si>
    <t>Цена=3939,75/4,51</t>
  </si>
  <si>
    <t>ФЕРм10-01-039-06</t>
  </si>
  <si>
    <t>Реле, ключ, кнопка и др. с подготовкой места установки</t>
  </si>
  <si>
    <t>32,5</t>
  </si>
  <si>
    <t>ТЦ_62.1.04.12_77_7718573829_15.03.2021_01</t>
  </si>
  <si>
    <t>Фотореле AZ-BU</t>
  </si>
  <si>
    <t>Цена=1633,54/4,51</t>
  </si>
  <si>
    <t>48,75</t>
  </si>
  <si>
    <t>ФЕРм08-02-411-01</t>
  </si>
  <si>
    <t>Рукав металлический наружным диаметром: до 48 мм</t>
  </si>
  <si>
    <t>6,5</t>
  </si>
  <si>
    <t>Объем=650 / 100</t>
  </si>
  <si>
    <t>27,76</t>
  </si>
  <si>
    <t>225,55</t>
  </si>
  <si>
    <t>0,36</t>
  </si>
  <si>
    <t>2,925</t>
  </si>
  <si>
    <t>ФССЦ-08.1.02.13-0007</t>
  </si>
  <si>
    <t>Рукава металлические из стальной оцинкованной ленты, негерметичные, простого профиля, РЗ-ЦХ, диаметр условный 20 мм</t>
  </si>
  <si>
    <t>669,5</t>
  </si>
  <si>
    <t>Объем=650*1,03</t>
  </si>
  <si>
    <t>36,48125</t>
  </si>
  <si>
    <t>11,96</t>
  </si>
  <si>
    <t>Объем=(585+26+390+845-650) / 100</t>
  </si>
  <si>
    <t>27,3585</t>
  </si>
  <si>
    <t>0,299</t>
  </si>
  <si>
    <t>ФССЦ-21.1.04.01-1024</t>
  </si>
  <si>
    <t>Кабель витая пара F/UTP 4х2х0,52, категория 5e</t>
  </si>
  <si>
    <t>0,5967</t>
  </si>
  <si>
    <t>Объем=(585*1,02) / 1000</t>
  </si>
  <si>
    <t>0,02652</t>
  </si>
  <si>
    <t>Объем=(26*1,02) / 1000</t>
  </si>
  <si>
    <t>ФССЦ-21.1.08.01-0094</t>
  </si>
  <si>
    <t>Кабель пожарной сигнализации КПСВВнг-LS 2х2х0,5</t>
  </si>
  <si>
    <t>0,3978</t>
  </si>
  <si>
    <t>Объем=(390*1,02) / 1000</t>
  </si>
  <si>
    <t>ФССЦ-21.1.06.09-0151</t>
  </si>
  <si>
    <t>Кабель силовой с медными жилами ВВГнг(A)-LS 3х1,5-660</t>
  </si>
  <si>
    <t>0,8619</t>
  </si>
  <si>
    <t>Объем=(845*1,02) / 1000</t>
  </si>
  <si>
    <t>Объем=100 / 10</t>
  </si>
  <si>
    <t>63,75</t>
  </si>
  <si>
    <t>Канатная дорога VL4</t>
  </si>
  <si>
    <t>ЛОКАЛЬНЫЙ СМЕТНЫЙ РАСЧЕТ (СМЕТА) № 02-04-03</t>
  </si>
  <si>
    <t>РС-19-533.170101.2.4-ТКР-ТХ</t>
  </si>
  <si>
    <t>(170218,61)</t>
  </si>
  <si>
    <t>(425,44)</t>
  </si>
  <si>
    <t>(263,43)</t>
  </si>
  <si>
    <t>(866,03)</t>
  </si>
  <si>
    <t>(168927,15)</t>
  </si>
  <si>
    <t>Раздел 1. Станция обводная (нижняя G1)</t>
  </si>
  <si>
    <t>ФЕРм03-04-006-04</t>
  </si>
  <si>
    <t>Станция двухканатной подвесной грузовой дороги: конечная обводная</t>
  </si>
  <si>
    <t>39,597</t>
  </si>
  <si>
    <t>Объем=(15787+7561+1289+9888+5072)/1000</t>
  </si>
  <si>
    <t>ОП п.1.3.21, Прил.3.3</t>
  </si>
  <si>
    <t>Высота объекта над уровнем моря: 1500-2000 м ОЗП=1,12; ЭМ=1,12 к расх.; ЗПМ=1,12; ТЗ=1,12; ТЗМ=1,12</t>
  </si>
  <si>
    <t>96,7</t>
  </si>
  <si>
    <t>4288,513488</t>
  </si>
  <si>
    <t>14,79</t>
  </si>
  <si>
    <t>655,9163856</t>
  </si>
  <si>
    <t>ФЕРм03-04-022-06</t>
  </si>
  <si>
    <t>Шкив обводный кресельной канатной дороги, диаметр: свыше 2000 до 3600 мм (Обводной шкив массой 4,752т)</t>
  </si>
  <si>
    <t>Коэффициент изменения массы оборудования: 1,21-1,30 ПЗ=1,15 (ОЗП=1,15; ЭМ=1,15 к расх.; ЗПМ=1,15; МАТ=1,15 к расх.; ТЗ=1,15; ТЗМ=1,15)</t>
  </si>
  <si>
    <t>1,288</t>
  </si>
  <si>
    <t>1,15</t>
  </si>
  <si>
    <t>69,2</t>
  </si>
  <si>
    <t>89,1296</t>
  </si>
  <si>
    <t>21,25</t>
  </si>
  <si>
    <t>27,37</t>
  </si>
  <si>
    <t>Итоги по разделу 1 Станция обводная (нижняя G1) :</t>
  </si>
  <si>
    <t xml:space="preserve">  Итого по разделу 1 Станция обводная (нижняя G1)</t>
  </si>
  <si>
    <t>Раздел 2. Станция приводная натяжная (верхняя G2)</t>
  </si>
  <si>
    <t>37,209</t>
  </si>
  <si>
    <t>Объем=(15787+7561+1289+7500+5072)/1000</t>
  </si>
  <si>
    <t>Высота объекта над уровнем моря: 2000-2500 м ОЗП=1,21; ЭМ=1,21 к расх.; ЗПМ=1,21; ТЗ=1,21; ТЗМ=1,21</t>
  </si>
  <si>
    <t>1,21</t>
  </si>
  <si>
    <t>4353,713463</t>
  </si>
  <si>
    <t>665,8885431</t>
  </si>
  <si>
    <t>ФЕРм03-04-022-01</t>
  </si>
  <si>
    <t>Привод кресельной канатной дороги</t>
  </si>
  <si>
    <t>81,3218</t>
  </si>
  <si>
    <t>Объем=(38837+22619+7349+1690+500+341,8+4185+3774+2026)/1000</t>
  </si>
  <si>
    <t>25,4</t>
  </si>
  <si>
    <t>2499,3442012</t>
  </si>
  <si>
    <t>6,03</t>
  </si>
  <si>
    <t>593,3482493</t>
  </si>
  <si>
    <t>Шкив обводный кресельной канатной дороги, диаметр: свыше 2000 до 3600 мм (Приводной шкив массой 7,37т)</t>
  </si>
  <si>
    <t>Коэффициент изменения массы оборудования: 1,91-2,00 ПЗ=1,5 (ОЗП=1,5; ЭМ=1,5 к расх.; ЗПМ=1,5; МАТ=1,5 к расх.; ТЗ=1,5; ТЗМ=1,5)</t>
  </si>
  <si>
    <t>1,815</t>
  </si>
  <si>
    <t>125,598</t>
  </si>
  <si>
    <t>38,56875</t>
  </si>
  <si>
    <t>ФЕРм03-04-022-10</t>
  </si>
  <si>
    <t>Устройство натяжное кресельной канатной дороги: напольное</t>
  </si>
  <si>
    <t>12,5325</t>
  </si>
  <si>
    <t>Объем=(11630+902,5)/1000</t>
  </si>
  <si>
    <t>254,76066</t>
  </si>
  <si>
    <t>4,44</t>
  </si>
  <si>
    <t>67,329603</t>
  </si>
  <si>
    <t>Итоги по разделу 2 Станция приводная натяжная (верхняя G2) :</t>
  </si>
  <si>
    <t xml:space="preserve">  Итого по разделу 2 Станция приводная натяжная (верхняя G2)</t>
  </si>
  <si>
    <t>Раздел 3. Основные компоненты линейных сооружений</t>
  </si>
  <si>
    <t>ФЕР09-06-010-01</t>
  </si>
  <si>
    <t>Монтаж опор канатных дорог: свободно стоящих высотой до 25 м</t>
  </si>
  <si>
    <t>121,3038</t>
  </si>
  <si>
    <t>Объем=((1865+2126+715,3+1038+1038)+(2074+2126+715,3+1038+1038)+(1548+1018+1206+715+750,6+746)+(1777+1768+1200+1206+715+556,5+750,6)+(1594+1783+1149,7+988,9+438+438)+(1742+1642+1436+1384+1719+1284+893+893)+(1653+1819+1702+1018+1206+715,3+556,5+556,5)+(1566+1206+715,3+746+829,1)+(1638+1783+2126+715,3+1105+1105)+(1370+1675+1200+1206+715,3+750+750)+(1269+1200+1206+715,3+746+829,1)+(1714+1170+1155+1206+715,3+746+829,1)+(1015+1200+1206+715+556,5+750,6)+(1807+1808+1650+2126+715+1038+1105)+(1070+1018+1206+715,3+750+750)+(1271+1650+1206+715+556,5+750,6)+(1497+1206+715,3+746+746))/1000</t>
  </si>
  <si>
    <t>Прил.9.3 п.4</t>
  </si>
  <si>
    <t>Монтаж металлических конструкций опор и станций канатных дорог на местности с уклоном более 4% до 30% ОЗП=1,4; ТЗ=1,4</t>
  </si>
  <si>
    <t>35,63</t>
  </si>
  <si>
    <t>7563,5951895</t>
  </si>
  <si>
    <t>8,39</t>
  </si>
  <si>
    <t>1272,1736025</t>
  </si>
  <si>
    <t>Опора 1 (высота 6,72м, уклон 6 градусов, высота над уровнем моря 1860,93)</t>
  </si>
  <si>
    <t>ФЕРм03-04-022-04</t>
  </si>
  <si>
    <t>Балансир кресельной канатной дороги: восьмироликовый (Балансир 10С420 (50001668-03) весом 1,329т)</t>
  </si>
  <si>
    <t>Коэффициент изменения массы оборудования: 1,81-1,90 ПЗ=1,45 (ОЗП=1,45; ЭМ=1,45 к расх.; ЗПМ=1,45; МАТ=1,45 к расх.; ТЗ=1,45; ТЗМ=1,45)</t>
  </si>
  <si>
    <t>1,624</t>
  </si>
  <si>
    <t>1,45</t>
  </si>
  <si>
    <t>30,7</t>
  </si>
  <si>
    <t>99,7136</t>
  </si>
  <si>
    <t>5,01</t>
  </si>
  <si>
    <t>16,27248</t>
  </si>
  <si>
    <t>Опора 2 (высота 7,6м, уклон 14 градусов, высота над уровнем моря 1862,18)</t>
  </si>
  <si>
    <t>Опора 3 (высота 10,55м, уклон 11 градусов, высота над уровнем моря 1872,10)</t>
  </si>
  <si>
    <t>Балансир кресельной канатной дороги: восьмироликовый (Балансир 10S460 (50007607-01)  весом 1,429т)</t>
  </si>
  <si>
    <t>51,576</t>
  </si>
  <si>
    <t>8,4168</t>
  </si>
  <si>
    <t>Балансир кресельной канатной дороги: восьмироликовый (Балансир 8S460 (50007606-01) весом 1,0т)</t>
  </si>
  <si>
    <t>Коэффициент изменения массы оборудования: 1,31-1,40 ПЗ=1,2 (ОЗП=1,2; ЭМ=1,2 к расх.; ЗПМ=1,2; МАТ=1,2 к расх.; ТЗ=1,2; ТЗМ=1,2)</t>
  </si>
  <si>
    <t>1,344</t>
  </si>
  <si>
    <t>41,2608</t>
  </si>
  <si>
    <t>6,73344</t>
  </si>
  <si>
    <t>Опора 4 (высота 17,25м, уклон 9 градусов, высота над уровнем моря 1893,67)</t>
  </si>
  <si>
    <t>Балансир кресельной канатной дороги: восьмироликовый (Балансир 6S460 (5000605-01) весом 0,723т)</t>
  </si>
  <si>
    <t>34,384</t>
  </si>
  <si>
    <t>5,6112</t>
  </si>
  <si>
    <t>Опора 5 (высота 12,40м, уклон 11 градусов, высота над уровнем моря 1932,26)</t>
  </si>
  <si>
    <t>Балансир кресельной канатной дороги: восьмироликовый (Балансир 4S460/4С420 (50007616) весом 0,978т)</t>
  </si>
  <si>
    <t>82,5216</t>
  </si>
  <si>
    <t>13,46688</t>
  </si>
  <si>
    <t>Опора 6 (высота 19,10м, уклон 17 градусов, высота над уровнем моря 1987,92)</t>
  </si>
  <si>
    <t>Балансир кресельной канатной дороги: восьмироликовый (Балансир 8S460/8С420 (50007617-01) весом 2,468т)</t>
  </si>
  <si>
    <t>ОП п.1.3.19, Прил.3.1</t>
  </si>
  <si>
    <t>При уклоне местности более 15 до 30 градусов: оборудование опор и станций ОЗП=1,3; ЭМ=1,3 к расх.; ЗПМ=1,3; ТЗ=1,3; ТЗМ=1,3</t>
  </si>
  <si>
    <t>2,184</t>
  </si>
  <si>
    <t>134,0976</t>
  </si>
  <si>
    <t>21,88368</t>
  </si>
  <si>
    <t>Опора 7 (высота 20,50м, уклон 19 градусов, высота над уровнем моря 2048,73)</t>
  </si>
  <si>
    <t>ОП п.1.3.24, Прил.3.4</t>
  </si>
  <si>
    <t>Оборудование головок опор высотой, м:  свыше 20 до 30 ОЗП=1,15; ЭМ=1,15 к расх.; ЗПМ=1,15; ТЗ=1,15; ТЗМ=1,15</t>
  </si>
  <si>
    <t>1,80895</t>
  </si>
  <si>
    <t>111,06953</t>
  </si>
  <si>
    <t>18,125679</t>
  </si>
  <si>
    <t>Опора 8 (высота 7,9м, уклон 19 градусов, высота над уровнем моря 2110,44)</t>
  </si>
  <si>
    <t>Балансир кресельной канатной дороги: восьмироликовый (Балансир 12S460 (50007608-01) весом 1,798т)</t>
  </si>
  <si>
    <t>2,3595</t>
  </si>
  <si>
    <t>72,43665</t>
  </si>
  <si>
    <t>11,821095</t>
  </si>
  <si>
    <t>Опора 9 (высота 12,25м, уклон 19 градусов, высота над уровнем моря 2130,34)</t>
  </si>
  <si>
    <t>Балансир кресельной канатной дороги: восьмироликовый (Балансир 12С420 (50001669-03) весом 2,389т)</t>
  </si>
  <si>
    <t>144,8733</t>
  </si>
  <si>
    <t>23,64219</t>
  </si>
  <si>
    <t>Опора 10 (высота 14,85м, уклон 22 градусов, высота над уровнем моря 2198,02)</t>
  </si>
  <si>
    <t>1,8876</t>
  </si>
  <si>
    <t>115,89864</t>
  </si>
  <si>
    <t>18,913752</t>
  </si>
  <si>
    <t>Опора 11 (высота 10,9м, уклон 22 градусов, высота над уровнем моря 2236,26)</t>
  </si>
  <si>
    <t>Опора 12 (высота 14,25м, уклон 11 градусов, высота над уровнем моря 2245,68)</t>
  </si>
  <si>
    <t>55,7205</t>
  </si>
  <si>
    <t>9,09315</t>
  </si>
  <si>
    <t>Опора 13 (высота 10,80м, уклон 3 градусов, высота над уровнем моря 2256,44)</t>
  </si>
  <si>
    <t>1,452</t>
  </si>
  <si>
    <t>44,5764</t>
  </si>
  <si>
    <t>7,27452</t>
  </si>
  <si>
    <t>37,147</t>
  </si>
  <si>
    <t>6,0621</t>
  </si>
  <si>
    <t>Опора 14 (высота 16,75м, уклон 11 градусов, высота над уровнем моря 2259,80)</t>
  </si>
  <si>
    <t>1,7545</t>
  </si>
  <si>
    <t>53,86315</t>
  </si>
  <si>
    <t>8,790045</t>
  </si>
  <si>
    <t>Опора 15 (высота 10,02м, уклон 11 градусов, высота над уровнем моря 2298,86)</t>
  </si>
  <si>
    <t>89,1528</t>
  </si>
  <si>
    <t>14,54904</t>
  </si>
  <si>
    <t>Опора 16 (высота 10,05м, уклон 9 градусов, высота над уровнем моря 2316,53)</t>
  </si>
  <si>
    <t>Опора 17 (высота 7,47м, уклон 6 градусов, высота над уровнем моря 2322,85)</t>
  </si>
  <si>
    <t>111,441</t>
  </si>
  <si>
    <t>18,1863</t>
  </si>
  <si>
    <t>Итоги по разделу 3 Основные компоненты линейных сооружений :</t>
  </si>
  <si>
    <t xml:space="preserve">  Итого по разделу 3 Основные компоненты линейных сооружений</t>
  </si>
  <si>
    <t>Раздел 4. Канат</t>
  </si>
  <si>
    <t>ФЕРм03-04-020-02</t>
  </si>
  <si>
    <t>Канат несущий пассажирской подвесной канатной дороги, диаметр: свыше 45 до 51 мм</t>
  </si>
  <si>
    <t>25,757</t>
  </si>
  <si>
    <t>Объем=3070*8,39/1000</t>
  </si>
  <si>
    <t>При уклоне местности более 15 до 30 градусов: канаты несущие, сетевые, тяговые, тягово-несущие, предохранительные сети ОЗП=1,7; ЭМ=1,7 к расх.; ЗПМ=1,7; ТЗ=1,7; ТЗМ=1,7</t>
  </si>
  <si>
    <t>1,904</t>
  </si>
  <si>
    <t>53,9</t>
  </si>
  <si>
    <t>2643,3275792</t>
  </si>
  <si>
    <t>14,99</t>
  </si>
  <si>
    <t>735,1295067</t>
  </si>
  <si>
    <t>ФЕРм03-04-020-11</t>
  </si>
  <si>
    <t>Анкеровка концевых муфт пассажирской подвесной канатной дороги с заливкой для: несущих и натяжных канатов, диаметр свыше 45 до 51 мм</t>
  </si>
  <si>
    <t>10 компл</t>
  </si>
  <si>
    <t>560</t>
  </si>
  <si>
    <t>125,44</t>
  </si>
  <si>
    <t>0,59</t>
  </si>
  <si>
    <t>0,13216</t>
  </si>
  <si>
    <t>Итоги по разделу 4 Канат :</t>
  </si>
  <si>
    <t xml:space="preserve">  Итого по разделу 4 Канат</t>
  </si>
  <si>
    <t>Раздел 5. Подвижной состав</t>
  </si>
  <si>
    <t>ФЕРм03-04-007-01</t>
  </si>
  <si>
    <t>Вагонетка двухканатной подвесной грузовой дороги типа: 2000, 2000Р, 2000У (Кресло шестиместное массой 0,600т)</t>
  </si>
  <si>
    <t>Коэффициент изменения массы оборудования: 0,71-0,80 ПЗ=0,9 (ОЗП=0,9; ЭМ=0,9 к расх.; ЗПМ=0,9; МАТ=0,9 к расх.; ТЗ=0,9; ТЗМ=0,9)</t>
  </si>
  <si>
    <t>1,008</t>
  </si>
  <si>
    <t>3719,52</t>
  </si>
  <si>
    <t>0,88</t>
  </si>
  <si>
    <t>72,73728</t>
  </si>
  <si>
    <t>Итоги по разделу 5 Подвижной состав :</t>
  </si>
  <si>
    <t xml:space="preserve">  Итого по разделу 5 Подвижной состав</t>
  </si>
  <si>
    <t>Раздел 6. Оборудование</t>
  </si>
  <si>
    <t>ТЦ_101_26.01.2021_01</t>
  </si>
  <si>
    <t>Пассажирская подвесная канатная дорога VL4</t>
  </si>
  <si>
    <t>Цена=752827500/4,51</t>
  </si>
  <si>
    <t>Итоги по разделу 6 Оборудование :</t>
  </si>
  <si>
    <t xml:space="preserve">  Итого по разделу 6 Оборудование</t>
  </si>
  <si>
    <t>ЛОКАЛЬНЫЙ СМЕТНЫЙ РАСЧЕТ (СМЕТА) № 02-05-01</t>
  </si>
  <si>
    <t>Устройство снегоудерживающих барьеров</t>
  </si>
  <si>
    <t xml:space="preserve">РС-19-533.170501.2.4-ИЗ.ВР </t>
  </si>
  <si>
    <t>(9473,33)</t>
  </si>
  <si>
    <t>(93,35)</t>
  </si>
  <si>
    <t>Раздел 1. Устройство снегоудерживающих барьеров</t>
  </si>
  <si>
    <t>0,156</t>
  </si>
  <si>
    <t>Объем=15,6 / 100</t>
  </si>
  <si>
    <t>26,325</t>
  </si>
  <si>
    <t>3,5334</t>
  </si>
  <si>
    <t>15,912</t>
  </si>
  <si>
    <t>ФЕР01-02-098-01</t>
  </si>
  <si>
    <t>Устройство тросово-сетчатого ограждения, тип склона: пологий</t>
  </si>
  <si>
    <t>1650</t>
  </si>
  <si>
    <t>Объем=660*2,5</t>
  </si>
  <si>
    <t>3052,5</t>
  </si>
  <si>
    <t>КА том 4 п.123 ООО "Габионы Маккаферри" г. Москва</t>
  </si>
  <si>
    <t>Снегоудерживающий барьер ОМ-СУБ-2,5-2,5/12</t>
  </si>
  <si>
    <t>660</t>
  </si>
  <si>
    <t>Цена=38998/7.3</t>
  </si>
  <si>
    <t>ФЕР05-03-007-01</t>
  </si>
  <si>
    <t>Устройство крепления стен котлована грунтовыми стержневыми инъекционными анкерами (АИ) с расчетной несущей способностью анкера по тяге до 42 тс при бурении скважин в грунтах группы: 1</t>
  </si>
  <si>
    <t>м анкера</t>
  </si>
  <si>
    <t>3454,5</t>
  </si>
  <si>
    <t>Объем=1701+1585,5+168</t>
  </si>
  <si>
    <t>6865,81875</t>
  </si>
  <si>
    <t>0,91</t>
  </si>
  <si>
    <t>3929,49375</t>
  </si>
  <si>
    <t>МДС81-33.2004 Прил.4 п.5.3</t>
  </si>
  <si>
    <t>НР Закрепление грунтов</t>
  </si>
  <si>
    <t>Письмо №АП-5536/06 от 18.11.04 Прил.1 п.5.3</t>
  </si>
  <si>
    <t>СП Закрепление грунтов</t>
  </si>
  <si>
    <t>ФССЦ-03.2.01.01-0003</t>
  </si>
  <si>
    <t>Портландцемент общестроительного назначения бездобавочный М500 Д0 (ЦЕМ I 42,5Н)</t>
  </si>
  <si>
    <t>276,36</t>
  </si>
  <si>
    <t>Объем=(51030+85050+47565+79275+5040+8400)/1000</t>
  </si>
  <si>
    <t>буроинъекционные грунтовые анкера 40/18 (9,0м-189шт.) -1701мп (РС-19-533.170000.2.4-ИЗ)</t>
  </si>
  <si>
    <t>ТЦ_01.4.01.00_78_6226518221_12.11.2020_01</t>
  </si>
  <si>
    <t>Штанга трубчатая винтовая 40/18, РО2=501кН, левая резьба, оцинк., 1,5 м, 6.74кг/м (ШЦО 040-018)</t>
  </si>
  <si>
    <t>Объем=1*189</t>
  </si>
  <si>
    <t>Цена=3250,83/7,30</t>
  </si>
  <si>
    <t>Штанга трубчатая винтовая 40/18, РО2=501кН, левая резьба, необр., 1,5 м, 6.66кг/м (ШСО 040-018)</t>
  </si>
  <si>
    <t>945</t>
  </si>
  <si>
    <t>Объем=5*189</t>
  </si>
  <si>
    <t>Цена=2351,67/7,30</t>
  </si>
  <si>
    <t>Муфта стальная обычная 57х140мм для ТВШ 40/18; 40/14, 1.41 кг/шт (МСО 040-057)</t>
  </si>
  <si>
    <t>Цена=1117,5/7,30</t>
  </si>
  <si>
    <t>Центратор стальной обычный О 88, 0,45 кг/шт. (ЦСО 040-088)</t>
  </si>
  <si>
    <t>Объем=2*189</t>
  </si>
  <si>
    <t>Цена=330,83/7,30</t>
  </si>
  <si>
    <t>Коронка твёрдосплавная бородавчатая 0 90 мм, 2.4 кг/шт (КТБ 040-090)</t>
  </si>
  <si>
    <t>Цена=4219,17/7,30</t>
  </si>
  <si>
    <t>буроинъекционные грунтовые анкера 40/18 (10,5м-151шт.) -1585,5мп (РС-19-533.170000.2.4-ИЗ)</t>
  </si>
  <si>
    <t>Объем=1*151</t>
  </si>
  <si>
    <t>906</t>
  </si>
  <si>
    <t>Объем=6*151</t>
  </si>
  <si>
    <t>453</t>
  </si>
  <si>
    <t>Объем=3*151</t>
  </si>
  <si>
    <t>буроинъекционные грунтовые анкера 40/18 (12,0м-14шт.) -168мп (РС-19-533.170000.2.4-ИЗ)</t>
  </si>
  <si>
    <t>Объем=1*14</t>
  </si>
  <si>
    <t>Объем=6*14</t>
  </si>
  <si>
    <t>Объем=3*14</t>
  </si>
  <si>
    <t>ООО "ПМЗ", л.2, ТКП№192 от 12.11.2020г. (или вписать в КА)</t>
  </si>
  <si>
    <t>Доставка грунтовых анкеров Поставщиком за счет Заказчика. 164,9 руб/1м.п. из расчета: (3*1199 + 4,5*968 +6*39)  общим весом 92 т  и общей стоимостью перевозки 1350000,00 руб. безНДС</t>
  </si>
  <si>
    <t>комплект</t>
  </si>
  <si>
    <t>Объем=189*9,0 +151 *10,5 +12*14</t>
  </si>
  <si>
    <t>Цена=(92/(3*1199+4,5*968 +6*39)/1*1350000/92) /7,30</t>
  </si>
  <si>
    <t>Итоги по разделу 1 Устройство снегоудерживающих барьеров :</t>
  </si>
  <si>
    <t xml:space="preserve">  Итого по разделу 1 Устройство снегоудерживающих барьеров</t>
  </si>
  <si>
    <t>314,58</t>
  </si>
  <si>
    <t>Объем=276,36+15,6*2,45</t>
  </si>
  <si>
    <t>Трансформаторная подстанция КТП-6</t>
  </si>
  <si>
    <t>ОБЪЕКТНЫЙ СМЕТНЫЙ РАСЧЕТ (СМЕТА) № ОС-04-01</t>
  </si>
  <si>
    <t>Составлен(а) в текущем уровне цен  на 4 кв. 2020г.</t>
  </si>
  <si>
    <t>04-01-01</t>
  </si>
  <si>
    <t>04-01-02</t>
  </si>
  <si>
    <t>Электроснабжение</t>
  </si>
  <si>
    <t>04-01-03</t>
  </si>
  <si>
    <t>04-01-04</t>
  </si>
  <si>
    <t>04-01-05</t>
  </si>
  <si>
    <t>10.1</t>
  </si>
  <si>
    <t>10.2</t>
  </si>
  <si>
    <t>10.3</t>
  </si>
  <si>
    <t>10.4</t>
  </si>
  <si>
    <t>10.5</t>
  </si>
  <si>
    <t>ЛОКАЛЬНЫЙ СМЕТНЫЙ РАСЧЕТ (СМЕТА) № 04-01-01</t>
  </si>
  <si>
    <t xml:space="preserve">РС-19-533.170202.2.4-ИЛО-КР.ВР </t>
  </si>
  <si>
    <t>(36,72)</t>
  </si>
  <si>
    <t>(1,52)</t>
  </si>
  <si>
    <t>Раздел 1. Земляные работы</t>
  </si>
  <si>
    <t>0,0599</t>
  </si>
  <si>
    <t>Объем=(206,7-146,8) / 1000</t>
  </si>
  <si>
    <t>2,470875</t>
  </si>
  <si>
    <t>107,82</t>
  </si>
  <si>
    <t>Объем=59,9*1,8</t>
  </si>
  <si>
    <t>ФЕР01-01-009-04</t>
  </si>
  <si>
    <t>0,1468</t>
  </si>
  <si>
    <t>Объем=146,8 / 1000</t>
  </si>
  <si>
    <t>4,5875</t>
  </si>
  <si>
    <t>ФЕР01-02-057-04</t>
  </si>
  <si>
    <t>Разработка грунта вручную в траншеях глубиной до 2 м без креплений с откосами, группа грунтов: 4 (доработка грунта)</t>
  </si>
  <si>
    <t>Прил.1.12 п.3.187</t>
  </si>
  <si>
    <t>Доработка вручную, зачистка дна и стенок с выкидкой грунта в котлованах и траншеях, разработанных механизированным способом ОЗП=1,2; ТЗ=1,2</t>
  </si>
  <si>
    <t>19,224</t>
  </si>
  <si>
    <t>МДС81-33.2004 Прил.4 п.1.2</t>
  </si>
  <si>
    <t>НР Земляные работы, выполняемые ручным способом</t>
  </si>
  <si>
    <t>Письмо №АП-5536/06 от 18.11.04 Прил.1 п.1.2</t>
  </si>
  <si>
    <t>СП Земляные работы, выполняемые ручным способом</t>
  </si>
  <si>
    <t>Засыпка траншей и котлованов с перемещением грунта до 5 м бульдозерами мощностью: 132 кВт (180 л.с.), группа грунтов 3</t>
  </si>
  <si>
    <t>0,42572</t>
  </si>
  <si>
    <t>1,468</t>
  </si>
  <si>
    <t>Объем=146,8 / 100</t>
  </si>
  <si>
    <t>27,4516</t>
  </si>
  <si>
    <t>5,74355</t>
  </si>
  <si>
    <t>ФЕР08-01-002-01</t>
  </si>
  <si>
    <t>Устройство основания под фундаменты: песчаного</t>
  </si>
  <si>
    <t>12,3</t>
  </si>
  <si>
    <t>0,78</t>
  </si>
  <si>
    <t>11,9925</t>
  </si>
  <si>
    <t>1,07625</t>
  </si>
  <si>
    <t>13,53</t>
  </si>
  <si>
    <t>Итоги по разделу 1 Земляные работы :</t>
  </si>
  <si>
    <t xml:space="preserve">  Итого по разделу 1 Земляные работы</t>
  </si>
  <si>
    <t>Раздел 2. Устройство железобетонного фундамента</t>
  </si>
  <si>
    <t>5,56875</t>
  </si>
  <si>
    <t>0,74745</t>
  </si>
  <si>
    <t>3,366</t>
  </si>
  <si>
    <t>0,098</t>
  </si>
  <si>
    <t>Объем=9,8 / 100</t>
  </si>
  <si>
    <t>21,9275</t>
  </si>
  <si>
    <t>3,4986</t>
  </si>
  <si>
    <t>ФССЦ-04.1.02.05-0009</t>
  </si>
  <si>
    <t>Смеси бетонные тяжелого бетона (БСТ), класс В25 (М350)</t>
  </si>
  <si>
    <t>9,947</t>
  </si>
  <si>
    <t>9,8</t>
  </si>
  <si>
    <t>ФССЦ-08.4.03.02-0002</t>
  </si>
  <si>
    <t>Сталь арматурная, горячекатаная, гладкая, класс А-I, диаметр 8 мм</t>
  </si>
  <si>
    <t>0,0115</t>
  </si>
  <si>
    <t>Объем=11,5/1000</t>
  </si>
  <si>
    <t>ФССЦ-08.4.03.02-0003</t>
  </si>
  <si>
    <t>Сталь арматурная, горячекатаная, гладкая, класс А-I, диаметр 10 мм</t>
  </si>
  <si>
    <t>0,5221</t>
  </si>
  <si>
    <t>Объем=522,1/1000</t>
  </si>
  <si>
    <t>Итоги по разделу 2 Устройство железобетонного фундамента :</t>
  </si>
  <si>
    <t xml:space="preserve">  Итого по разделу 2 Устройство железобетонного фундамента</t>
  </si>
  <si>
    <t>Раздел 3. Отмостка</t>
  </si>
  <si>
    <t>6,3375</t>
  </si>
  <si>
    <t>0,56875</t>
  </si>
  <si>
    <t>Устройство оснований толщиной 12 см под тротуары из кирпичного или известнякового щебня (толщиной 20мм)</t>
  </si>
  <si>
    <t>0,6237</t>
  </si>
  <si>
    <t>Объем=(8,1*7,7) / 100</t>
  </si>
  <si>
    <t>15,15591</t>
  </si>
  <si>
    <t>1,821204</t>
  </si>
  <si>
    <t xml:space="preserve"> ПЗ=8 (ОЗП=8; ЭМ=8 к расх.; ЗПМ=8; МАТ=8 к расх.; ТЗ=8; ТЗМ=8)</t>
  </si>
  <si>
    <t>2,694384</t>
  </si>
  <si>
    <t>0,49896</t>
  </si>
  <si>
    <t>ФССЦ-02.2.05.04-1617</t>
  </si>
  <si>
    <t>Щебень М 800, фракция 5(3)-20 мм, группа 2</t>
  </si>
  <si>
    <t>14,375</t>
  </si>
  <si>
    <t>34,3125</t>
  </si>
  <si>
    <t>ФЕР07-01-037-01</t>
  </si>
  <si>
    <t>Заполнение вертикальных швов стеновых панелей: цементным раствором</t>
  </si>
  <si>
    <t>0,2052</t>
  </si>
  <si>
    <t>Объем=20,52 / 100</t>
  </si>
  <si>
    <t>23,7</t>
  </si>
  <si>
    <t>6,07905</t>
  </si>
  <si>
    <t>Итоги по разделу 3 Отмостка :</t>
  </si>
  <si>
    <t xml:space="preserve">  Итого по разделу 3 Отмостка</t>
  </si>
  <si>
    <t>Раздел 4. Гидроизоляция</t>
  </si>
  <si>
    <t>ФЕР08-01-003-09</t>
  </si>
  <si>
    <t>Огрунтовка поверхности полимерной мастикой на основе бутилкаучука</t>
  </si>
  <si>
    <t>0,724</t>
  </si>
  <si>
    <t>Объем=(65,5+6,9) / 100</t>
  </si>
  <si>
    <t>3,23085</t>
  </si>
  <si>
    <t>0,0181</t>
  </si>
  <si>
    <t>ФССЦ-01.2.03.05-0011</t>
  </si>
  <si>
    <t>Праймер битумный ТЕХНОНИКОЛЬ №01 (расход 0,3л/м2)</t>
  </si>
  <si>
    <t>21,72</t>
  </si>
  <si>
    <t>Объем=72,4*0,3</t>
  </si>
  <si>
    <t>ФЕР08-01-003-10</t>
  </si>
  <si>
    <t>Гидроизоляция боковая обмазочная полимерной мастикой на основе бутилкаучука в один слой</t>
  </si>
  <si>
    <t>1,448</t>
  </si>
  <si>
    <t>Объем=((65,5+6,9)*2) / 100</t>
  </si>
  <si>
    <t>3,36</t>
  </si>
  <si>
    <t>6,0816</t>
  </si>
  <si>
    <t>0,0905</t>
  </si>
  <si>
    <t>ФССЦ-01.2.03.03-0103</t>
  </si>
  <si>
    <t>Мастика гидроизоляционная холодная ТЕХНОНИКОЛЬ №24 (МГТН) (расход 1кг/м2)</t>
  </si>
  <si>
    <t>80,54</t>
  </si>
  <si>
    <t>ФЕР08-02-001-07</t>
  </si>
  <si>
    <t>Кладка стен кирпичных внутренних: при высоте этажа до 4 м</t>
  </si>
  <si>
    <t>4,38</t>
  </si>
  <si>
    <t>0,5475</t>
  </si>
  <si>
    <t>ФССЦ-06.1.01.05-0014</t>
  </si>
  <si>
    <t>Кирпич керамический лицевой, размер 250x120x65 мм, марка 75</t>
  </si>
  <si>
    <t>1000 шт</t>
  </si>
  <si>
    <t>ФССЦ-04.3.01.09-0012</t>
  </si>
  <si>
    <t>Раствор готовый кладочный, цементный, М50</t>
  </si>
  <si>
    <t>0,0234</t>
  </si>
  <si>
    <t>ФЕР07-05-039-01</t>
  </si>
  <si>
    <t>Устройство герметизации горизонтальных и вертикальных стыков стеновых панелей прокладками на клее в один ряд</t>
  </si>
  <si>
    <t>0,107</t>
  </si>
  <si>
    <t>Объем=10,7 / 100</t>
  </si>
  <si>
    <t>6,33</t>
  </si>
  <si>
    <t>0,8466375</t>
  </si>
  <si>
    <t>0,0120375</t>
  </si>
  <si>
    <t>МДС81-33.2004 Прил.4 п.7.2</t>
  </si>
  <si>
    <t>НР Бетонные и железобетонные сборные конструкции в жилищно-гражданском строительстве</t>
  </si>
  <si>
    <t>Письмо №АП-5536/06 от 18.11.04 Прил.1 п.7.2</t>
  </si>
  <si>
    <t>СП Бетонные и железобетонные сборные конструкции в жилищно-гражданском строительстве</t>
  </si>
  <si>
    <t>Итоги по разделу 4 Гидроизоляция :</t>
  </si>
  <si>
    <t xml:space="preserve">  Итого по разделу 4 Гидроизоляция</t>
  </si>
  <si>
    <t>Раздел 5. Трубы</t>
  </si>
  <si>
    <t>ФЕР34-02-001-03</t>
  </si>
  <si>
    <t>Устройство трубопроводов из хризотилцементных труб с соединением: полиэтиленовыми муфтами до 2 отверстий_диаметром 100мм</t>
  </si>
  <si>
    <t>канал.км</t>
  </si>
  <si>
    <t>Объем=40*2/1000</t>
  </si>
  <si>
    <t>НР Прокладка и монтаж сетей связи</t>
  </si>
  <si>
    <t>Письмо №АП-5536/06 от 18.11.04 Прил.1 п.28.1</t>
  </si>
  <si>
    <t>СП Прокладка и монтаж сетей связи</t>
  </si>
  <si>
    <t>Устройство трубопроводов из хризотилцементных труб с соединением: полиэтиленовыми муфтами до 2 отверстий_диаметром 150мм</t>
  </si>
  <si>
    <t>0,016</t>
  </si>
  <si>
    <t>Объем=8*2/1000</t>
  </si>
  <si>
    <t>2,88</t>
  </si>
  <si>
    <t>ФССЦ-24.2.05.01-0002</t>
  </si>
  <si>
    <t>Трубы хризотилцементные безнапорные, номинальный диаметр 150 мм</t>
  </si>
  <si>
    <t>15,84</t>
  </si>
  <si>
    <t>ФЕР22-01-011-01</t>
  </si>
  <si>
    <t>Укладка стальных водопроводных труб с гидравлическим испытанием диаметром: 50 мм_установка гильз</t>
  </si>
  <si>
    <t>км</t>
  </si>
  <si>
    <t>0,0028</t>
  </si>
  <si>
    <t>Объем=8*0,35/1000</t>
  </si>
  <si>
    <t>0,8855</t>
  </si>
  <si>
    <t>16,97</t>
  </si>
  <si>
    <t>0,059395</t>
  </si>
  <si>
    <t>МДС81-33.2004 Прил.4 п.18</t>
  </si>
  <si>
    <t>НР Наружные сети водопровода, канализации, теплоснабжения, газопровода</t>
  </si>
  <si>
    <t>Письмо №АП-5536/06 от 18.11.04 Прил.1 п.18</t>
  </si>
  <si>
    <t>СП Наружные сети водопровода, канализации, теплоснабжения, газопровода</t>
  </si>
  <si>
    <t>ФССЦ-23.3.05.02-0077</t>
  </si>
  <si>
    <t>Трубы стальные, бесшовные, холоднодеформированные, из углеродистой стали марок 10, 20, 35, 45, наружный диаметр 51 мм, толщина стенки 3,0 мм</t>
  </si>
  <si>
    <t>Итоги по разделу 5 Трубы :</t>
  </si>
  <si>
    <t xml:space="preserve">  Итого по разделу 5 Трубы</t>
  </si>
  <si>
    <t>Раздел 6. Дополнительные затраты по перевозке материалов на расстояние сверх 30км, учтенных в СНБ</t>
  </si>
  <si>
    <t>8,038</t>
  </si>
  <si>
    <t>ФССЦпг-03-02-02-085</t>
  </si>
  <si>
    <t>Перевозка грузов автомобилями бортовыми грузоподъемностью до 5 т на расстояние: II класс груза до 85 км (мастика)</t>
  </si>
  <si>
    <t>51,02</t>
  </si>
  <si>
    <t>Объем=(13,53+7,15)*1,5+12,5*1,6</t>
  </si>
  <si>
    <t>Перевозка грузов автомобилями-самосвалами грузоподъемностью 10 т работающих вне карьера на расстояние: I класс груза до 85 км (кирпич)</t>
  </si>
  <si>
    <t>0,12168</t>
  </si>
  <si>
    <t>Объем=3,12*0,039</t>
  </si>
  <si>
    <t>ФССЦпг-03-21-03-085</t>
  </si>
  <si>
    <t>Перевозка грузов автомобилями-самосвалами грузоподъемностью 10 т работающих вне карьера на расстояние: III класс груза до 85 км (трубы хризотилцементные)</t>
  </si>
  <si>
    <t>0,148896</t>
  </si>
  <si>
    <t>Объем=9,4*15,84/1000</t>
  </si>
  <si>
    <t>51,36</t>
  </si>
  <si>
    <t>Итоги по разделу 6 Дополнительные затраты по перевозке материалов на расстояние сверх 30км, учтенных в СНБ :</t>
  </si>
  <si>
    <t xml:space="preserve">  Итого по разделу 6 Дополнительные затраты по перевозке материалов на расстояние сверх 30км, учтенных в СНБ</t>
  </si>
  <si>
    <t>ЛОКАЛЬНЫЙ СМЕТНЫЙ РАСЧЕТ (СМЕТА) № 04-01-02</t>
  </si>
  <si>
    <t xml:space="preserve">РС-19-533.170202.2.4-ИЛО-ЭС.ВР </t>
  </si>
  <si>
    <t>(1465,11)</t>
  </si>
  <si>
    <t>(1,28)</t>
  </si>
  <si>
    <t>(16,47)</t>
  </si>
  <si>
    <t>(106,06)</t>
  </si>
  <si>
    <t>(1357,77)</t>
  </si>
  <si>
    <t>ФЕР01-02-057-02</t>
  </si>
  <si>
    <t>Разработка грунта вручную в траншеях глубиной до 2 м без креплений с откосами, группа грунтов: 2</t>
  </si>
  <si>
    <t>0,2205</t>
  </si>
  <si>
    <t>Объем=22,05 / 100</t>
  </si>
  <si>
    <t>42,44625</t>
  </si>
  <si>
    <t>ФЕР01-02-061-01</t>
  </si>
  <si>
    <t>Засыпка вручную траншей, пазух котлованов и ям, группа грунтов: 1</t>
  </si>
  <si>
    <t>0,1935</t>
  </si>
  <si>
    <t>Объем=19,35 / 100</t>
  </si>
  <si>
    <t>88,5</t>
  </si>
  <si>
    <t>21,4059375</t>
  </si>
  <si>
    <t>Объем=90 / 100</t>
  </si>
  <si>
    <t>5,9625</t>
  </si>
  <si>
    <t>4,3875</t>
  </si>
  <si>
    <t>ФЕРм08-02-142-02</t>
  </si>
  <si>
    <t>На каждый последующий кабель добавлять к расценке 08-02-142-01</t>
  </si>
  <si>
    <t>1,962</t>
  </si>
  <si>
    <t>Объем=(286,2-90) / 100</t>
  </si>
  <si>
    <t>1,99</t>
  </si>
  <si>
    <t>4,880475</t>
  </si>
  <si>
    <t>0,1962</t>
  </si>
  <si>
    <t>2,862</t>
  </si>
  <si>
    <t>Объем=286,2 / 100</t>
  </si>
  <si>
    <t>39,2094</t>
  </si>
  <si>
    <t>3,21975</t>
  </si>
  <si>
    <t>ТЦ_21.1.06.08_77_7718573829_15.03.2021_01</t>
  </si>
  <si>
    <t>Кабель АПвКаП2г-10 сеч. 1х120/50мм2</t>
  </si>
  <si>
    <t>291,924</t>
  </si>
  <si>
    <t>Объем=286,2*1,02</t>
  </si>
  <si>
    <t>Цена=245,14/8,63</t>
  </si>
  <si>
    <t>ФЕРм08-02-143-03</t>
  </si>
  <si>
    <t>Покрытие кабеля, проложенного в траншее: плитами одного кабеля</t>
  </si>
  <si>
    <t>5,74</t>
  </si>
  <si>
    <t>6,4575</t>
  </si>
  <si>
    <t>3,84</t>
  </si>
  <si>
    <t>ФЕРм08-02-143-04</t>
  </si>
  <si>
    <t>Покрытие кабеля, проложенного в траншее: плитами каждого последующего</t>
  </si>
  <si>
    <t>6,81795</t>
  </si>
  <si>
    <t>1,84</t>
  </si>
  <si>
    <t>4,5126</t>
  </si>
  <si>
    <t>ТЦ_01.7.00.00_77_7718573829_15.03.2021_01</t>
  </si>
  <si>
    <t>Плита пзк 240х480</t>
  </si>
  <si>
    <t>1193</t>
  </si>
  <si>
    <t>Объем=286,2/0,24</t>
  </si>
  <si>
    <t>Цена=48,75/8,63</t>
  </si>
  <si>
    <t>9,24</t>
  </si>
  <si>
    <t>61,2</t>
  </si>
  <si>
    <t>Объем=60*1,02</t>
  </si>
  <si>
    <t>ФЕРм08-02-163-03</t>
  </si>
  <si>
    <t>Заделка концевая с термоусаживающимися полиэтиленовыми перчатками для 3-5-жильного кабеля с бумажной изоляцией напряжением до 1 кВ, сечение одной жилы: до 240 мм2</t>
  </si>
  <si>
    <t>1,6</t>
  </si>
  <si>
    <t>ТЦ_20.2.09.04_77_7718573829_15.03.2021_01</t>
  </si>
  <si>
    <t>Муфта polt 12d/1x1-l12b</t>
  </si>
  <si>
    <t>Цена=6691,57/8,63</t>
  </si>
  <si>
    <t>Муфта Smoe 62822</t>
  </si>
  <si>
    <t>Цена=10968,64/8,63</t>
  </si>
  <si>
    <t>ФЕРм08-02-163-02</t>
  </si>
  <si>
    <t>Заделка концевая с термоусаживающимися полиэтиленовыми перчатками для 3-5-жильного кабеля с бумажной изоляцией напряжением до 1 кВ, сечение одной жилы: до 120 мм2</t>
  </si>
  <si>
    <t>1,38</t>
  </si>
  <si>
    <t>Муфта epkt-0047-l12</t>
  </si>
  <si>
    <t>Цена=4451,66/8,63</t>
  </si>
  <si>
    <t>Раздел 2. Монтажные работы КТП</t>
  </si>
  <si>
    <t>ФЕРм08-01-025-05</t>
  </si>
  <si>
    <t>Подстанция блочная напряжением 35 кВ по схеме: одна рабочая, секционированная выключателем, система шин, мощность трансформаторов до 6300 кВ·А</t>
  </si>
  <si>
    <t>1491,25</t>
  </si>
  <si>
    <t>97,54</t>
  </si>
  <si>
    <t>121,925</t>
  </si>
  <si>
    <t>ФЕРм08-01-001-03</t>
  </si>
  <si>
    <t>Трансформатор трехфазный: 35 кВ мощностью 630 кВ·А</t>
  </si>
  <si>
    <t>26,8</t>
  </si>
  <si>
    <t>ФЕРм08-01-067-08</t>
  </si>
  <si>
    <t>Установка (шкаф) комплектная конденсаторная на установленных конструкциях, масса: до 500 кг</t>
  </si>
  <si>
    <t>шкаф</t>
  </si>
  <si>
    <t>3,86</t>
  </si>
  <si>
    <t>9,65</t>
  </si>
  <si>
    <t>1,46</t>
  </si>
  <si>
    <t>3,65</t>
  </si>
  <si>
    <t>ТЦ_103_77_7107535210_15.12.2020_01</t>
  </si>
  <si>
    <t>КТП 10/0,4кВ</t>
  </si>
  <si>
    <t>Цена=6050925,00/4,51</t>
  </si>
  <si>
    <t>Кабель АПвКаП2г-10 сеч. 1х240/50мм2</t>
  </si>
  <si>
    <t>Цена=412,21/8,63</t>
  </si>
  <si>
    <t>ФССЦ-21.2.02.01-0032</t>
  </si>
  <si>
    <t>Провод антенный МГ, сечение 95 мм2</t>
  </si>
  <si>
    <t>Объем=0,61*8/1000</t>
  </si>
  <si>
    <t>ФССЦ-21.2.03.05-0074</t>
  </si>
  <si>
    <t>Провод силовой установочный с медными жилами ПуГВ 1х25-450</t>
  </si>
  <si>
    <t>ТЦ_20.1.02.00_77_7725763637_31.03.2021_01</t>
  </si>
  <si>
    <t>Стержень заземления СЗН-58-11-15</t>
  </si>
  <si>
    <t>Цена=1030/8,63</t>
  </si>
  <si>
    <t>ФССЦ-08.3.07.01-0043</t>
  </si>
  <si>
    <t>Сталь полосовая: 40х5 мм, марка Ст3сп</t>
  </si>
  <si>
    <t>Объем=1,57*40/1000</t>
  </si>
  <si>
    <t>Итоги по разделу 2 Монтажные работы КТП :</t>
  </si>
  <si>
    <t xml:space="preserve">  Итого по разделу 2 Монтажные работы КТП</t>
  </si>
  <si>
    <t>0,067</t>
  </si>
  <si>
    <t>4,05</t>
  </si>
  <si>
    <t>Объем=2,7*1,5</t>
  </si>
  <si>
    <t>ЛОКАЛЬНЫЙ СМЕТНЫЙ РАСЧЕТ (СМЕТА) № 04-01-03</t>
  </si>
  <si>
    <t>(3,66)</t>
  </si>
  <si>
    <t>(2,72)</t>
  </si>
  <si>
    <t>(0,94)</t>
  </si>
  <si>
    <t>Раздел 1. КТП-6</t>
  </si>
  <si>
    <t>7,2</t>
  </si>
  <si>
    <t>Объем=175 / 100</t>
  </si>
  <si>
    <t>33,25</t>
  </si>
  <si>
    <t>178,5</t>
  </si>
  <si>
    <t>Объем=175*1,02</t>
  </si>
  <si>
    <t>9,821875</t>
  </si>
  <si>
    <t>0,04375</t>
  </si>
  <si>
    <t>0,1734</t>
  </si>
  <si>
    <t>Объем=(170*1,02) / 1000</t>
  </si>
  <si>
    <t>ЛОКАЛЬНЫЙ СМЕТНЫЙ РАСЧЕТ (СМЕТА) № 04-01-04</t>
  </si>
  <si>
    <t>(4,02)</t>
  </si>
  <si>
    <t>(0,66)</t>
  </si>
  <si>
    <t>(3,23)</t>
  </si>
  <si>
    <t>(0,79)</t>
  </si>
  <si>
    <t>8,4</t>
  </si>
  <si>
    <t>Объем=160 / 100</t>
  </si>
  <si>
    <t>30,4</t>
  </si>
  <si>
    <t>163,2</t>
  </si>
  <si>
    <t>Объем=160*1,02</t>
  </si>
  <si>
    <t>8,98</t>
  </si>
  <si>
    <t>ЛОКАЛЬНЫЙ СМЕТНЫЙ РАСЧЕТ (СМЕТА) № 04-01-05</t>
  </si>
  <si>
    <t>(0,64)</t>
  </si>
  <si>
    <t>(0,11)</t>
  </si>
  <si>
    <t>(0,55)</t>
  </si>
  <si>
    <t>(0,08)</t>
  </si>
  <si>
    <t>0,225</t>
  </si>
  <si>
    <t>ФССЦ-61.2.04.11-0006</t>
  </si>
  <si>
    <t>Сирена сигнальная, марка "Иволга-2"</t>
  </si>
  <si>
    <t>1,68375</t>
  </si>
  <si>
    <t>Объем=(30*1,02) / 1000</t>
  </si>
  <si>
    <t>ЛОКАЛЬНЫЙ СМЕТНЫЙ РАСЧЕТ (СМЕТА) № 04-02-01</t>
  </si>
  <si>
    <t>Наружное электроснабжение</t>
  </si>
  <si>
    <t xml:space="preserve">РС-19-533.170101.2.4-ТКР-ЭС.ВР </t>
  </si>
  <si>
    <t>(191,05)</t>
  </si>
  <si>
    <t>(20,36)</t>
  </si>
  <si>
    <t>(13,03)</t>
  </si>
  <si>
    <t>(133,39)</t>
  </si>
  <si>
    <t>(37,3)</t>
  </si>
  <si>
    <t>Траншея Т5</t>
  </si>
  <si>
    <t>Объем=48,6 / 100</t>
  </si>
  <si>
    <t>74,844</t>
  </si>
  <si>
    <t>Объем=32,4 / 100</t>
  </si>
  <si>
    <t>28,674</t>
  </si>
  <si>
    <t>ФЕР01-01-022-13</t>
  </si>
  <si>
    <t>Разработка грунта с погрузкой на автомобили-самосвалы в траншеях экскаватором «обратная лопата» с ковшом вместимостью 0,5 (0,5-0,63) м3, группа грунтов: 1</t>
  </si>
  <si>
    <t>0,0162</t>
  </si>
  <si>
    <t>Объем=16,2 / 1000</t>
  </si>
  <si>
    <t>25,5</t>
  </si>
  <si>
    <t>0,4131</t>
  </si>
  <si>
    <t>Объем=16,2*1,95</t>
  </si>
  <si>
    <t>4,77</t>
  </si>
  <si>
    <t>3,51</t>
  </si>
  <si>
    <t>ФЕРм08-02-141-04</t>
  </si>
  <si>
    <t>Кабель до 35 кВ в готовых траншеях без покрытий, масса 1 м: до 6 кг</t>
  </si>
  <si>
    <t>17,44</t>
  </si>
  <si>
    <t>47,088</t>
  </si>
  <si>
    <t>7,128</t>
  </si>
  <si>
    <t>ФЕРм08-02-147-04</t>
  </si>
  <si>
    <t>Кабель до 35 кВ по установленным конструкциям и лоткам с креплением на поворотах и в конце трассы, масса 1 м кабеля: до 6 кг</t>
  </si>
  <si>
    <t>Объем=150 / 100</t>
  </si>
  <si>
    <t>20,24</t>
  </si>
  <si>
    <t>30,36</t>
  </si>
  <si>
    <t>Кабель ПвКШп сеч. 4х185мм2</t>
  </si>
  <si>
    <t>428,4</t>
  </si>
  <si>
    <t>Объем=420*1,02</t>
  </si>
  <si>
    <t>Цена=1524,72/8,63</t>
  </si>
  <si>
    <t>Объем=45 / 100</t>
  </si>
  <si>
    <t>4,932</t>
  </si>
  <si>
    <t>0,405</t>
  </si>
  <si>
    <t>3,08</t>
  </si>
  <si>
    <t>Кабель АПвКШп сеч. 4х70мм2</t>
  </si>
  <si>
    <t>71,4</t>
  </si>
  <si>
    <t>Объем=70*1,02</t>
  </si>
  <si>
    <t>Цена=283,25/8,63</t>
  </si>
  <si>
    <t>ФЕРм08-02-141-01</t>
  </si>
  <si>
    <t>Кабель до 35 кВ в готовых траншеях без покрытий, масса 1 м: до 1 кг</t>
  </si>
  <si>
    <t>0,62</t>
  </si>
  <si>
    <t>0,279</t>
  </si>
  <si>
    <t>ФЕРм08-02-147-01</t>
  </si>
  <si>
    <t>Кабель до 35 кВ по установленным конструкциям и лоткам с креплением на поворотах и в конце трассы, масса 1 м кабеля: до 1 кг</t>
  </si>
  <si>
    <t>9,28</t>
  </si>
  <si>
    <t>Кабель АПвКШп сеч. 4х25мм2</t>
  </si>
  <si>
    <t>Цена=130,81/8,63</t>
  </si>
  <si>
    <t>0,432</t>
  </si>
  <si>
    <t>ФЕРм08-02-163-01</t>
  </si>
  <si>
    <t>Заделка концевая с термоусаживающимися полиэтиленовыми перчатками для 3-5-жильного кабеля с бумажной изоляцией напряжением до 1 кВ, сечение одной жилы: до 35 мм2</t>
  </si>
  <si>
    <t>ТЦ_20.2.09.08_77_7718573829_15.03.2021_01</t>
  </si>
  <si>
    <t>Муфта кабельная концевая 4ПКВНтпнгБ-LS-16/25</t>
  </si>
  <si>
    <t>Цена=1686,63/8,63</t>
  </si>
  <si>
    <t>2,76</t>
  </si>
  <si>
    <t>Муфта кабельная концевая 4ПКВНтпнгБ-LS-70/120</t>
  </si>
  <si>
    <t>Цена=2257,42/8,63</t>
  </si>
  <si>
    <t>19,2</t>
  </si>
  <si>
    <t>Муфта кабельная концевая 4ПКВНтпнгБ-LS-150/240</t>
  </si>
  <si>
    <t>Цена=3081,42/8,63</t>
  </si>
  <si>
    <t>ФЕРм08-03-574-04</t>
  </si>
  <si>
    <t>Разводка по устройствам и подключение жил кабелей или проводов сечением: до 70 мм2_подключение кабеля к шкафу</t>
  </si>
  <si>
    <t>40,17</t>
  </si>
  <si>
    <t>3,2136</t>
  </si>
  <si>
    <t>0,0048</t>
  </si>
  <si>
    <t>ФЕРм08-03-574-08</t>
  </si>
  <si>
    <t>Разводка по устройствам и подключение жил кабелей или проводов сечением: до 185 мм2_подключение кабеля к РУ-0,4кВ в ТП</t>
  </si>
  <si>
    <t>76,22</t>
  </si>
  <si>
    <t>6,0976</t>
  </si>
  <si>
    <t>0,0096</t>
  </si>
  <si>
    <t>Траншея Т2</t>
  </si>
  <si>
    <t>3,915</t>
  </si>
  <si>
    <t>Объем=391,5 / 100</t>
  </si>
  <si>
    <t>602,91</t>
  </si>
  <si>
    <t>346,4775</t>
  </si>
  <si>
    <t>14,5</t>
  </si>
  <si>
    <t>Объем=1450 / 100</t>
  </si>
  <si>
    <t>208,8</t>
  </si>
  <si>
    <t>5,8</t>
  </si>
  <si>
    <t>ФССЦ-08.3.07.01-0037</t>
  </si>
  <si>
    <t>Сталь полосовая: 30х4 мм, марка Ст3сп</t>
  </si>
  <si>
    <t>1,366</t>
  </si>
  <si>
    <t>Объем=0,942*1450/1000</t>
  </si>
  <si>
    <t>Раздел 2. Освещение</t>
  </si>
  <si>
    <t>ФЕРм08-03-572-04</t>
  </si>
  <si>
    <t>Блок управления шкафного исполнения или распределительный пункт (шкаф), устанавливаемый: на стене, высота и ширина до 1200х1000 мм</t>
  </si>
  <si>
    <t>15,45</t>
  </si>
  <si>
    <t>ТЦ_62.1.02.10_59_5903062600_20.12.2020_01</t>
  </si>
  <si>
    <t>Вводно-распределительное устройство ВРУ-1</t>
  </si>
  <si>
    <t>Цена=32250/4,51</t>
  </si>
  <si>
    <t>Вводно-распределительное устройство ВРУ-2</t>
  </si>
  <si>
    <t>Цена=32583,33/4,51</t>
  </si>
  <si>
    <t>Вводно-распределительное устройство ВРУ-3</t>
  </si>
  <si>
    <t>Вводно-распределительное устройство ВРУ-4</t>
  </si>
  <si>
    <t>Цена=37500/4,51</t>
  </si>
  <si>
    <t>Вводно-распределительное устройство ВРУ-5</t>
  </si>
  <si>
    <t>Цена=31654,98/4,51</t>
  </si>
  <si>
    <t>ФЕРм08-03-594-08</t>
  </si>
  <si>
    <t>Светильник отдельно устанавливаемый: на подвесах (штангах) с количеством ламп в светильнике до 4</t>
  </si>
  <si>
    <t>Объем=(5+6) / 100</t>
  </si>
  <si>
    <t>16,28</t>
  </si>
  <si>
    <t>0,066</t>
  </si>
  <si>
    <t>Светильник светодиодный spo-6-36к-м(а)</t>
  </si>
  <si>
    <t>Цена=1765,63/8,63</t>
  </si>
  <si>
    <t>Светильник светодиодный spo-6-36к-м</t>
  </si>
  <si>
    <t>Цена=522,21/8,63</t>
  </si>
  <si>
    <t>ФЕРм08-03-593-05</t>
  </si>
  <si>
    <t>Светильник потолочный или настенный с креплением винтами или болтами для помещений: с тяжелыми условиями среды, уплотненный</t>
  </si>
  <si>
    <t>74,73</t>
  </si>
  <si>
    <t>3,7365</t>
  </si>
  <si>
    <t>ФССЦ-20.3.03.04-0076</t>
  </si>
  <si>
    <t>Светильник, типа НПП 03-100-002</t>
  </si>
  <si>
    <t>1,5712</t>
  </si>
  <si>
    <t>0,008</t>
  </si>
  <si>
    <t>ФССЦ-20.3.03.04-0011</t>
  </si>
  <si>
    <t>Светильник аварийного освещения "ВЫХОД" под лампу КЛ с рассеивателем из поликарбоната, типа ЛБО 29-9-831 (БС-831)</t>
  </si>
  <si>
    <t>3,16</t>
  </si>
  <si>
    <t>Объем=10 / 10</t>
  </si>
  <si>
    <t>0,14</t>
  </si>
  <si>
    <t>Объем=14 / 100</t>
  </si>
  <si>
    <t>4,8384</t>
  </si>
  <si>
    <t>0,007</t>
  </si>
  <si>
    <t>ФЕРм08-02-401-01</t>
  </si>
  <si>
    <t>Кабель трех-пятижильный сечением жилы до 16 мм2 с креплением накладными скобами, полосками с установкой ответвительных коробок</t>
  </si>
  <si>
    <t>Объем=(120+150+30+30) / 100</t>
  </si>
  <si>
    <t>41,28</t>
  </si>
  <si>
    <t>136,224</t>
  </si>
  <si>
    <t>0,1224</t>
  </si>
  <si>
    <t>Объем=(120*1,02) / 1000</t>
  </si>
  <si>
    <t>ФССЦ-21.1.06.09-0152</t>
  </si>
  <si>
    <t>Кабель силовой с медными жилами ВВГнг(A)-LS 3х2,5-660</t>
  </si>
  <si>
    <t>ФССЦ-21.1.06.09-0177</t>
  </si>
  <si>
    <t>Кабель силовой с медными жилами ВВГнг(A)-LS 5х4-660</t>
  </si>
  <si>
    <t>ФССЦ-21.1.06.09-0180</t>
  </si>
  <si>
    <t>Кабель силовой с медными жилами ВВГнг(A)-LS 5х16-660</t>
  </si>
  <si>
    <t>Итоги по разделу 2 Освещение :</t>
  </si>
  <si>
    <t xml:space="preserve">  Итого по разделу 2 Освещение</t>
  </si>
  <si>
    <t>1,497</t>
  </si>
  <si>
    <t>Объем=16,2*1,5</t>
  </si>
  <si>
    <t>Трансформаторная подстанция КТП-4</t>
  </si>
  <si>
    <t>ОБЪЕКТНЫЙ СМЕТНЫЙ РАСЧЕТ (СМЕТА) № ОС-04-03</t>
  </si>
  <si>
    <t xml:space="preserve">Составлен(а) в текущем уровне цен на 4 кв. 2020г </t>
  </si>
  <si>
    <t>04-03-01</t>
  </si>
  <si>
    <t>04-03-02</t>
  </si>
  <si>
    <t>04-03-03</t>
  </si>
  <si>
    <t>12.1</t>
  </si>
  <si>
    <t>12.2</t>
  </si>
  <si>
    <t>12.3</t>
  </si>
  <si>
    <t>ЛОКАЛЬНЫЙ СМЕТНЫЙ РАСЧЕТ (СМЕТА) № 04-03-01</t>
  </si>
  <si>
    <t>(7,85)</t>
  </si>
  <si>
    <t>(1,71)</t>
  </si>
  <si>
    <t>(6,13)</t>
  </si>
  <si>
    <t>Объем=1+1+1</t>
  </si>
  <si>
    <t>6,65</t>
  </si>
  <si>
    <t>1,964375</t>
  </si>
  <si>
    <t>ФЕРм10-01-051-31</t>
  </si>
  <si>
    <t>Разделка и включение концов жил кабеля станционного сигнальной проводки на съемных и несъемных штекерах</t>
  </si>
  <si>
    <t>100 концов жил</t>
  </si>
  <si>
    <t>0,205</t>
  </si>
  <si>
    <t>ЛОКАЛЬНЫЙ СМЕТНЫЙ РАСЧЕТ (СМЕТА) № 04-03-02</t>
  </si>
  <si>
    <t>(7,98)</t>
  </si>
  <si>
    <t>(2,21)</t>
  </si>
  <si>
    <t>(5,77)</t>
  </si>
  <si>
    <t>Объем=2+4</t>
  </si>
  <si>
    <t>1,65</t>
  </si>
  <si>
    <t>ЛОКАЛЬНЫЙ СМЕТНЫЙ РАСЧЕТ (СМЕТА) № 04-03-03</t>
  </si>
  <si>
    <t>Трансформаторная подстанция КТП-18</t>
  </si>
  <si>
    <t>ОБЪЕКТНЫЙ СМЕТНЫЙ РАСЧЕТ (СМЕТА) № ОС-04-04</t>
  </si>
  <si>
    <t>Составлен(а) в текущем уровне цен  на 4 кв.2020г.</t>
  </si>
  <si>
    <t>04-04-01</t>
  </si>
  <si>
    <t>04-04-02</t>
  </si>
  <si>
    <t>04-04-03</t>
  </si>
  <si>
    <t>13.1</t>
  </si>
  <si>
    <t>13.2</t>
  </si>
  <si>
    <t>13.3</t>
  </si>
  <si>
    <t>ЛОКАЛЬНЫЙ СМЕТНЫЙ РАСЧЕТ (СМЕТА) № 04-04-01</t>
  </si>
  <si>
    <t>(2,4)</t>
  </si>
  <si>
    <t>(1,46)</t>
  </si>
  <si>
    <t>Объем=55 / 100</t>
  </si>
  <si>
    <t>10,45</t>
  </si>
  <si>
    <t>56,1</t>
  </si>
  <si>
    <t>Объем=55*1,02</t>
  </si>
  <si>
    <t>3,086875</t>
  </si>
  <si>
    <t>0,01375</t>
  </si>
  <si>
    <t>ЛОКАЛЬНЫЙ СМЕТНЫЙ РАСЧЕТ (СМЕТА) № 04-04-02</t>
  </si>
  <si>
    <t>(2,37)</t>
  </si>
  <si>
    <t>(0,39)</t>
  </si>
  <si>
    <t>(1,58)</t>
  </si>
  <si>
    <t>ЛОКАЛЬНЫЙ СМЕТНЫЙ РАСЧЕТ (СМЕТА) № 04-04-03</t>
  </si>
  <si>
    <t>ЛОКАЛЬНЫЙ СМЕТНЫЙ РАСЧЕТ (СМЕТА) № 05-01-01</t>
  </si>
  <si>
    <t>РС-19-533.170401.2.4-ИЛО-СС</t>
  </si>
  <si>
    <t>(182,56)</t>
  </si>
  <si>
    <t>(52,87)</t>
  </si>
  <si>
    <t>(10,95)</t>
  </si>
  <si>
    <t>(119,27)</t>
  </si>
  <si>
    <t>(10,42)</t>
  </si>
  <si>
    <t>Объем=250 / 1000</t>
  </si>
  <si>
    <t>ФССЦпг-03-21-01-003</t>
  </si>
  <si>
    <t>Перевозка грузов автомобилями-самосвалами грузоподъемностью 10 т работающих вне карьера на расстояние: I класс груза до 3 км</t>
  </si>
  <si>
    <t>487,5</t>
  </si>
  <si>
    <t>Объем=250*1,95</t>
  </si>
  <si>
    <t>Объем=1500 / 1000</t>
  </si>
  <si>
    <t>28,125</t>
  </si>
  <si>
    <t>0,3675</t>
  </si>
  <si>
    <t>Объем=36,75 / 100</t>
  </si>
  <si>
    <t>84,8925</t>
  </si>
  <si>
    <t>Объем=2500 / 100</t>
  </si>
  <si>
    <t>165,625</t>
  </si>
  <si>
    <t>121,875</t>
  </si>
  <si>
    <t>ФЕР01-01-035-01</t>
  </si>
  <si>
    <t>Засыпка траншей и котлованов с перемещением грунта до 5 м бульдозерами мощностью: 132 кВт (180 л.с.), группа грунтов 1</t>
  </si>
  <si>
    <t>1,53675</t>
  </si>
  <si>
    <t>Объем=1536,75 / 1000</t>
  </si>
  <si>
    <t>3,4576875</t>
  </si>
  <si>
    <t>ФЕР01-02-005-01</t>
  </si>
  <si>
    <t>Уплотнение грунта пневматическими трамбовками, группа грунтов: 1-2</t>
  </si>
  <si>
    <t>15,3675</t>
  </si>
  <si>
    <t>Объем=1536,75 / 100</t>
  </si>
  <si>
    <t>12,53</t>
  </si>
  <si>
    <t>240,6934688</t>
  </si>
  <si>
    <t>2,62</t>
  </si>
  <si>
    <t>50,3285625</t>
  </si>
  <si>
    <t>Раздел 2. Наружные сети связи</t>
  </si>
  <si>
    <t>ФЕРм10-06-060-02</t>
  </si>
  <si>
    <t>Монтаж оптического кросса с учетом измерений на волоконно-оптическом кабеле с числом волокон: 8</t>
  </si>
  <si>
    <t>2,48</t>
  </si>
  <si>
    <t>40,3</t>
  </si>
  <si>
    <t>Оптический кросс БОН-Н-8.55</t>
  </si>
  <si>
    <t>Цена=2592,17/4,51</t>
  </si>
  <si>
    <t>ФЕРм10-06-060-04</t>
  </si>
  <si>
    <t>Монтаж оптического кросса с учетом измерений на волоконно-оптическом кабеле с числом волокон: 16</t>
  </si>
  <si>
    <t>3,61</t>
  </si>
  <si>
    <t>9,025</t>
  </si>
  <si>
    <t>Оптический кросс, 16 портов КРС-16-FC</t>
  </si>
  <si>
    <t>Цена=2677,43/4,51</t>
  </si>
  <si>
    <t>ФЕРм10-06-060-08</t>
  </si>
  <si>
    <t>Монтаж оптического кросса с учетом измерений на волоконно-оптическом кабеле с числом волокон: 48</t>
  </si>
  <si>
    <t>8,75</t>
  </si>
  <si>
    <t>10,9375</t>
  </si>
  <si>
    <t>Оптический кросс, 48 портов КРС-48-FC</t>
  </si>
  <si>
    <t>Цена=6878,56/4,51</t>
  </si>
  <si>
    <t>ФЕРм10-06-060-01</t>
  </si>
  <si>
    <t>Монтаж оптического кросса с учетом измерений на волоконно-оптическом кабеле с числом волокон: 4</t>
  </si>
  <si>
    <t>1,86</t>
  </si>
  <si>
    <t>2,325</t>
  </si>
  <si>
    <t>ТЦ_61.0.00.00_77_7718573829_15.03.2021_01</t>
  </si>
  <si>
    <t>Оптический кросс, 4 порта КРН-4-FC-Микро</t>
  </si>
  <si>
    <t>Цена=517,58/4,51</t>
  </si>
  <si>
    <t>Объем=(500*8) / 100</t>
  </si>
  <si>
    <t>ФССЦ-01.7.06.08-0008</t>
  </si>
  <si>
    <t>Лента сигнальная "Оптика" ЛСО 70</t>
  </si>
  <si>
    <t>Объем=500*8/100</t>
  </si>
  <si>
    <t>ФЕРм10-06-058-06</t>
  </si>
  <si>
    <t>Монтаж прямых муфт для волоконно-оптических кабелей в колодце, емкость оптических волокон: 32</t>
  </si>
  <si>
    <t>8,34</t>
  </si>
  <si>
    <t>114,675</t>
  </si>
  <si>
    <t>ТЦ_20.2.09.00_77_7718573829_15.03.2021_01</t>
  </si>
  <si>
    <t>Муфта оптическая МТОК-А1/216-1КТ3645-К-78</t>
  </si>
  <si>
    <t>Цена=11843,03/7,3</t>
  </si>
  <si>
    <t>ФССЦ-24.3.03.01-0218</t>
  </si>
  <si>
    <t>Трубка термоусаживаемая</t>
  </si>
  <si>
    <t>ФЕРм08-02-407-01</t>
  </si>
  <si>
    <t>Труба стальная по установленным конструкциям, по стенам с креплением скобами, диаметр: до 25 мм</t>
  </si>
  <si>
    <t>Объем=260 / 100</t>
  </si>
  <si>
    <t>24,64</t>
  </si>
  <si>
    <t>80,08</t>
  </si>
  <si>
    <t>0,76</t>
  </si>
  <si>
    <t>ФССЦ-23.3.06.02-0003</t>
  </si>
  <si>
    <t>Трубы стальные сварные оцинкованные водогазопроводные с резьбой, обыкновенные, номинальный диаметр 25 мм, толщина стенки 3,2 мм</t>
  </si>
  <si>
    <t>267,8</t>
  </si>
  <si>
    <t>Объем=260*1,03</t>
  </si>
  <si>
    <t>ФССЦ-01.7.15.10-0051</t>
  </si>
  <si>
    <t>Скобы 25 мм</t>
  </si>
  <si>
    <t>ФЕРм08-02-472-07</t>
  </si>
  <si>
    <t>Проводник заземляющий открыто по строительным основаниям: из полосовой стали сечением 160 мм2</t>
  </si>
  <si>
    <t>18,5</t>
  </si>
  <si>
    <t>0,69375</t>
  </si>
  <si>
    <t>0,46</t>
  </si>
  <si>
    <t>0,01725</t>
  </si>
  <si>
    <t>ФССЦ-08.3.07.01-0050</t>
  </si>
  <si>
    <t>Сталь полосовая: 50х3 мм, марка Ст3сп</t>
  </si>
  <si>
    <t>Объем=1,178*3/1000</t>
  </si>
  <si>
    <t>ФЕР34-02-003-01</t>
  </si>
  <si>
    <t>Устройство трубопроводов из полиэтиленовых труб: до 2 отверстий</t>
  </si>
  <si>
    <t>Объем=270/1000</t>
  </si>
  <si>
    <t>44,8875</t>
  </si>
  <si>
    <t>Оптический шнур 41F-S2-FC-FC-10</t>
  </si>
  <si>
    <t>ФЕРм10-06-048-06</t>
  </si>
  <si>
    <t>Прокладка волоконно-оптических кабелей в канализации: в трубопроводе по свободному каналу</t>
  </si>
  <si>
    <t>100 м кабеля</t>
  </si>
  <si>
    <t>9,7</t>
  </si>
  <si>
    <t>Объем=(770+50*4) / 100</t>
  </si>
  <si>
    <t>145,5</t>
  </si>
  <si>
    <t>24,4925</t>
  </si>
  <si>
    <t>ФЕРм10-06-048-05</t>
  </si>
  <si>
    <t>Прокладка волоконно-оптических кабелей в траншее</t>
  </si>
  <si>
    <t>км кабеля</t>
  </si>
  <si>
    <t>Объем=(30+190+950+710+740)/1000</t>
  </si>
  <si>
    <t>62,225</t>
  </si>
  <si>
    <t>26,2</t>
  </si>
  <si>
    <t>ФССЦ-21.1.01.01-0018</t>
  </si>
  <si>
    <t>Кабель оптический ОККТМ-10-01-0,22-4-(2,7)_Волоконно-Оптический Кабель ИКБ2-М6П-А4/2</t>
  </si>
  <si>
    <t>0,7854</t>
  </si>
  <si>
    <t>Объем=770*1,02/1000</t>
  </si>
  <si>
    <t>Кабель оптический ОККТМ-10-01-0,22-4-(2,7)_Волоконно-Оптический Кабель ИКБ2-М6П-А4/4</t>
  </si>
  <si>
    <t>ФССЦ-21.1.01.01-0022</t>
  </si>
  <si>
    <t>Кабель оптический ОККТМ-10-01-0,22-16-(2,7)_Волоконно-Оптический Кабель ИКБ2-М6П-А4/16</t>
  </si>
  <si>
    <t>0,2448</t>
  </si>
  <si>
    <t>Объем=(190+50)*1,02/1000</t>
  </si>
  <si>
    <t>ФССЦ-21.1.01.01-0023</t>
  </si>
  <si>
    <t>Кабель оптический ОККТМ-10-01-0,22-24-(2,7)_Волоконно-Оптический Кабель ИКБ2-М6П-А4/24</t>
  </si>
  <si>
    <t>Объем=(950+50)*1,02/1000</t>
  </si>
  <si>
    <t>ФССЦ-21.1.01.01-0046</t>
  </si>
  <si>
    <t>Кабель оптический ОКПМ-10-02-0,22-32-(9,0)_Волоконно-Оптический Кабель ИКБ2-М6П-А4/32</t>
  </si>
  <si>
    <t>0,7752</t>
  </si>
  <si>
    <t>Объем=(710+50)*1,02/1000</t>
  </si>
  <si>
    <t>ФССЦ-21.1.01.01-0048</t>
  </si>
  <si>
    <t>Кабель оптический ОКПМ-10-02-0,22-48-(9,0)_Волоконно-Оптический Кабель ИКБ2-М6П-А4/48</t>
  </si>
  <si>
    <t>0,8058</t>
  </si>
  <si>
    <t>Объем=(740+50)*1,02/1000</t>
  </si>
  <si>
    <t>ФЕРм10-06-059-01</t>
  </si>
  <si>
    <t>Измерение на смонтированном участке волоконно-оптического кабеля в одном направлении с числом волокон: 4</t>
  </si>
  <si>
    <t>измерение</t>
  </si>
  <si>
    <t>Объем=13+1</t>
  </si>
  <si>
    <t>11,025</t>
  </si>
  <si>
    <t>ФЕРм10-06-059-04</t>
  </si>
  <si>
    <t>Измерение на смонтированном участке волоконно-оптического кабеля в одном направлении с числом волокон: 16</t>
  </si>
  <si>
    <t>1,87</t>
  </si>
  <si>
    <t>4,675</t>
  </si>
  <si>
    <t>ФЕРм10-06-059-05</t>
  </si>
  <si>
    <t>Измерение на смонтированном участке волоконно-оптического кабеля в одном направлении с числом волокон: 24</t>
  </si>
  <si>
    <t>2,98</t>
  </si>
  <si>
    <t>14,9</t>
  </si>
  <si>
    <t>ФЕРм10-06-059-06</t>
  </si>
  <si>
    <t>Измерение на смонтированном участке волоконно-оптического кабеля в одном направлении с числом волокон: 32</t>
  </si>
  <si>
    <t>4,22</t>
  </si>
  <si>
    <t>15,825</t>
  </si>
  <si>
    <t>ФЕРм10-06-059-07</t>
  </si>
  <si>
    <t>Измерение на смонтированном участке волоконно-оптического кабеля в одном направлении с числом волокон: 36</t>
  </si>
  <si>
    <t>4,98</t>
  </si>
  <si>
    <t>24,9</t>
  </si>
  <si>
    <t>Итоги по разделу 2 Наружные сети связи :</t>
  </si>
  <si>
    <t xml:space="preserve">  Итого по разделу 2 Наружные сети связи</t>
  </si>
  <si>
    <t>Объем=250*1,5</t>
  </si>
  <si>
    <t>Благоустройство и озеленение территории</t>
  </si>
  <si>
    <t>ЛОКАЛЬНЫЙ СМЕТНЫЙ РАСЧЕТ (СМЕТА) № 07-01-01</t>
  </si>
  <si>
    <t>(543,73)</t>
  </si>
  <si>
    <t>(3,52)</t>
  </si>
  <si>
    <t>Раздел 1. Устройство площадок с щебеночным покрытием</t>
  </si>
  <si>
    <t>Объем=2088 / 1000</t>
  </si>
  <si>
    <t>86,13</t>
  </si>
  <si>
    <t>3758,4</t>
  </si>
  <si>
    <t>Объем=2088*1,8</t>
  </si>
  <si>
    <t>ФЕР27-04-001-02</t>
  </si>
  <si>
    <t>Устройство подстилающих и выравнивающих слоев оснований: из песчано-гравийной смеси, дресвы</t>
  </si>
  <si>
    <t>13,92</t>
  </si>
  <si>
    <t>Объем=1392 / 100</t>
  </si>
  <si>
    <t>250,56</t>
  </si>
  <si>
    <t>14,81</t>
  </si>
  <si>
    <t>257,694</t>
  </si>
  <si>
    <t>ФССЦ-02.2.04.03-0013</t>
  </si>
  <si>
    <t>Смесь песчано-гравийная обогащенная с содержанием гравия 35-50%</t>
  </si>
  <si>
    <t>1698,24</t>
  </si>
  <si>
    <t>Объем=1392*1,22</t>
  </si>
  <si>
    <t>6,96</t>
  </si>
  <si>
    <t>Объем=696 / 100</t>
  </si>
  <si>
    <t>187,92</t>
  </si>
  <si>
    <t>179,22</t>
  </si>
  <si>
    <t>876,96</t>
  </si>
  <si>
    <t>Объем=696*1,26</t>
  </si>
  <si>
    <t>Итоги по разделу 1 Устройство площадок с щебеночным покрытием :</t>
  </si>
  <si>
    <t xml:space="preserve">  Итого по разделу 1 Устройство площадок с щебеночным покрытием</t>
  </si>
  <si>
    <t>Перевозка строительных грузов (ПГС,ЩЕБЕНЬ)  бортовыми автомобилями грузоподъемностью 10 т на расстояние 115 км (г. Грозный - с.Ведучи), за исключением 30 км, учтенных в СНБ (итого: 85км) I класс груза</t>
  </si>
  <si>
    <t>Перевозка грузов автомобилями-самосвалами грузоподъемностью 10 т работающих вне карьера на расстояние: I класс груза до 85 км</t>
  </si>
  <si>
    <t>4120,32</t>
  </si>
  <si>
    <t>Объем=(1698,24+876,96)*1,6</t>
  </si>
  <si>
    <t>ОБЪЕКТНЫЙ СМЕТНЫЙ РАСЧЕТ (СМЕТА) № ОС-09-01</t>
  </si>
  <si>
    <t>Составлен(а) в текущем уровне цен  на 4 кв. 2020</t>
  </si>
  <si>
    <t>09-01-01</t>
  </si>
  <si>
    <t>Пусконаладочные работы электрооборудования канатной дороги</t>
  </si>
  <si>
    <t>09-01-02</t>
  </si>
  <si>
    <t>Трансформаторная подстанция КТП-6. Пусконаладочные работы</t>
  </si>
  <si>
    <t>09-01-03</t>
  </si>
  <si>
    <t>Пусконаладочные работы канатной дороги VL5</t>
  </si>
  <si>
    <t>19.1</t>
  </si>
  <si>
    <t>19.2</t>
  </si>
  <si>
    <t>19.3</t>
  </si>
  <si>
    <t>Всесезонный туристско-рекреационный комплекс "Ведучи", Чеченская Республика.Пассажирская подвесная канатная дорога VL4</t>
  </si>
  <si>
    <t>ЛОКАЛЬНЫЙ СМЕТНЫЙ РАСЧЕТ (СМЕТА) № 09-01-01</t>
  </si>
  <si>
    <t>(76,75)</t>
  </si>
  <si>
    <t>(37,44)</t>
  </si>
  <si>
    <t>Раздел 1. Пусконаладочные работы</t>
  </si>
  <si>
    <t>ФЕРп01-03-002-06</t>
  </si>
  <si>
    <t>Выключатель трехполюсный напряжением до 1 кВ с: электромагнитным, тепловым или комбинированным расцепителем, номинальный ток до 600 А</t>
  </si>
  <si>
    <t>Приказ от 04.09.2019 № 519/пр п.7.4</t>
  </si>
  <si>
    <t>При выполнении пусконаладочных работ звеном (бригадой), которое выполнило монтаж этого же оборудования к единичным расценкам на пусконаладочные работы ОЗП=0,8; ТЗ=0,8</t>
  </si>
  <si>
    <t>100,8</t>
  </si>
  <si>
    <t>МДС81-33.2004 Прил.4 п.48</t>
  </si>
  <si>
    <t>НР Пусконаладочные работы: 'вхолостую' - 80%, 'под нагрузкой' - 20%</t>
  </si>
  <si>
    <t>Письмо №АП-5536/06 Прил.1 п.48</t>
  </si>
  <si>
    <t>СП Пусконаладочные работы: 'вхолостую' - 80%, 'под нагрузкой' - 20%</t>
  </si>
  <si>
    <t>ФЕРп01-09-001-02</t>
  </si>
  <si>
    <t>Датчик контактный механический с числом цепей управления: до 5</t>
  </si>
  <si>
    <t>5,68</t>
  </si>
  <si>
    <t>56,8</t>
  </si>
  <si>
    <t>ФЕРп01-11-011-01</t>
  </si>
  <si>
    <t>Проверка наличия цепи между заземлителями и заземленными элементами</t>
  </si>
  <si>
    <t>100 измерений</t>
  </si>
  <si>
    <t>12,96</t>
  </si>
  <si>
    <t>19,44</t>
  </si>
  <si>
    <t>ФЕРп01-08-001-01</t>
  </si>
  <si>
    <t>Преобразователь диодный, ток: до 10 А</t>
  </si>
  <si>
    <t>25,92</t>
  </si>
  <si>
    <t>ФЕРп01-09-002-01</t>
  </si>
  <si>
    <t>Датчик бесконтактный с числом "вход-выход": до 3</t>
  </si>
  <si>
    <t>6,48</t>
  </si>
  <si>
    <t>32,4</t>
  </si>
  <si>
    <t>ФЕРп01-10-002-01</t>
  </si>
  <si>
    <t>Схема образования участка сигнализации (центральной, технологической, местной, аварийной, предупредительной и др.)</t>
  </si>
  <si>
    <t>участок</t>
  </si>
  <si>
    <t>23,49</t>
  </si>
  <si>
    <t>117,45</t>
  </si>
  <si>
    <t>ФЕРп01-11-022-01</t>
  </si>
  <si>
    <t>Измерение активного, индуктивного сопротивлений и емкости электрических машин и аппаратов</t>
  </si>
  <si>
    <t>ФЕРп01-11-023-01</t>
  </si>
  <si>
    <t>Снятие характеристик коммутационных аппаратов: временных</t>
  </si>
  <si>
    <t>1,62</t>
  </si>
  <si>
    <t>11,34</t>
  </si>
  <si>
    <t>ФЕРп01-13-001-02</t>
  </si>
  <si>
    <t>Присоединение с количеством взаимосвязанных устройств: до 5 шт.</t>
  </si>
  <si>
    <t>присоединение</t>
  </si>
  <si>
    <t>40,5</t>
  </si>
  <si>
    <t>445,5</t>
  </si>
  <si>
    <t>ФЕРп01-13-010-02</t>
  </si>
  <si>
    <t>Агрегат, включающий в себя механизмы, связанные между собой блокировочными связями, смонтированные: предприятием-изготовителем, в количестве до 5 шт.</t>
  </si>
  <si>
    <t>52,65</t>
  </si>
  <si>
    <t>368,55</t>
  </si>
  <si>
    <t>ФЕРп01-13-030-01</t>
  </si>
  <si>
    <t>Технологический комплекс, включающий в себя управляемые участки в количестве: до 5 шт.</t>
  </si>
  <si>
    <t>70,48</t>
  </si>
  <si>
    <t>563,84</t>
  </si>
  <si>
    <t>ФЕРп01-07-001-01</t>
  </si>
  <si>
    <t>Электродвигатель асинхронный: с короткозамкнутым ротором, напряжением до 1 кВ</t>
  </si>
  <si>
    <t>9,72</t>
  </si>
  <si>
    <t>ФЕРп01-07-001-02</t>
  </si>
  <si>
    <t>Электродвигатель асинхронный: с короткозамкнутым ротором, напряжением свыше 1 кВ, мощностью до 300 кВт</t>
  </si>
  <si>
    <t>4,86</t>
  </si>
  <si>
    <t>ФЕРп01-10-001-01</t>
  </si>
  <si>
    <t>Сбор и реализация сигналов информации устройств защиты, автоматики электрических и технологических режимов</t>
  </si>
  <si>
    <t>сигнал</t>
  </si>
  <si>
    <t>ФЕРп01-09-002-06</t>
  </si>
  <si>
    <t>Элемент "усиление-преобразование" с числом "вход-выход": до 10 без органов настройки</t>
  </si>
  <si>
    <t>2,44</t>
  </si>
  <si>
    <t>17,08</t>
  </si>
  <si>
    <t>ФЕРп01-09-002-04</t>
  </si>
  <si>
    <t>Элемент "усиление-преобразование" с числом "вход-выход": до 5 с числом органов настройки до 3</t>
  </si>
  <si>
    <t>ФЕРп01-10-010-01</t>
  </si>
  <si>
    <t>Схема контроля изоляции электрической сети: с помощью электроизмерительных приборов</t>
  </si>
  <si>
    <t>схема</t>
  </si>
  <si>
    <t>ФЕРп01-09-001-01</t>
  </si>
  <si>
    <t>Датчик контактный механический с числом цепей управления: до 2</t>
  </si>
  <si>
    <t>ФЕРп01-11-013-01</t>
  </si>
  <si>
    <t>Замер полного сопротивления цепи "фаза-нуль"</t>
  </si>
  <si>
    <t>ФЕРп01-11-010-03</t>
  </si>
  <si>
    <t>Измерение сопротивления растеканию тока: контура с диагональю до 200 м</t>
  </si>
  <si>
    <t>45,36</t>
  </si>
  <si>
    <t>ФЕРп01-11-012-01</t>
  </si>
  <si>
    <t>Определение удельного сопротивления грунта</t>
  </si>
  <si>
    <t>ФЕРп01-11-027-01</t>
  </si>
  <si>
    <t>Измерение токов утечки: или пробивного напряжения разрядника</t>
  </si>
  <si>
    <t>ФЕРп01-02-017-01</t>
  </si>
  <si>
    <t>Трансформатор тока измерительный выносной напряжением: до 1 кВ</t>
  </si>
  <si>
    <t>ФЕРп01-11-028-01</t>
  </si>
  <si>
    <t>Измерение сопротивления изоляции (на линию) мегаомметром кабельных и других линий напряжением до 1 кВ, предназначенных для передачи электроэнергии к распределительным устройствам, щитам, шкафам, коммутационным аппаратам и электропотребителям</t>
  </si>
  <si>
    <t>3,52</t>
  </si>
  <si>
    <t>ФЕРп01-11-026-01</t>
  </si>
  <si>
    <t>Снятие, обработка и анализ: осциллограмм</t>
  </si>
  <si>
    <t>6,4</t>
  </si>
  <si>
    <t>25,6</t>
  </si>
  <si>
    <t>ФЕРп01-11-028-02</t>
  </si>
  <si>
    <t>Измерение сопротивления изоляции мегаомметром обмоток машин и аппаратов</t>
  </si>
  <si>
    <t>0,96</t>
  </si>
  <si>
    <t>ФЕРп01-13-020-02</t>
  </si>
  <si>
    <t>Технологический комплекс, включающий в себя агрегаты, связанные между собой блокировочными связями, в количестве: до 5 шт.</t>
  </si>
  <si>
    <t>94,77</t>
  </si>
  <si>
    <t>473,85</t>
  </si>
  <si>
    <t>ФЕРп01-08-021-03</t>
  </si>
  <si>
    <t>Тиристорный преобразователь реверсивный напряжением до 1 кВ, ток: до 1000 А</t>
  </si>
  <si>
    <t>135,27</t>
  </si>
  <si>
    <t>ФЕРп01-11-030-02</t>
  </si>
  <si>
    <t>Измерение емкости конденсатора статического напряжением: до 1 кВ, трехфазного</t>
  </si>
  <si>
    <t xml:space="preserve">     Прочие затраты</t>
  </si>
  <si>
    <t xml:space="preserve">          Пусконаладочные работы</t>
  </si>
  <si>
    <t>Всесезонный туристско-рекреационный комплекс "Ведучи", Чеченская Республика</t>
  </si>
  <si>
    <t>ЛОКАЛЬНЫЙ СМЕТНЫЙ РАСЧЕТ (СМЕТА) № 09-01-02</t>
  </si>
  <si>
    <t>(5,59)</t>
  </si>
  <si>
    <t>(2,73)</t>
  </si>
  <si>
    <t>Пусконаладочные работы КТП</t>
  </si>
  <si>
    <t>ФЕРп01-12-010-01</t>
  </si>
  <si>
    <t>Испытание: обмотки трансформатора силового</t>
  </si>
  <si>
    <t>испытание</t>
  </si>
  <si>
    <t>11,664</t>
  </si>
  <si>
    <t>ФЕРп01-02-005-04</t>
  </si>
  <si>
    <t>Трансформатор силовой сухой: трехфазный напряжением до 11 кВ</t>
  </si>
  <si>
    <t>22,5</t>
  </si>
  <si>
    <t>6,24</t>
  </si>
  <si>
    <t>ФЕРп01-12-010-02</t>
  </si>
  <si>
    <t>Испытание: первичной обмотки трансформатора измерительного</t>
  </si>
  <si>
    <t>ФЕРп01-12-010-03</t>
  </si>
  <si>
    <t>Испытание: вторичной обмотки трансформатора измерительного</t>
  </si>
  <si>
    <t>7,776</t>
  </si>
  <si>
    <t>ФЕРп01-03-008-01</t>
  </si>
  <si>
    <t>Выключатель: нагрузки напряжением до 11 кВ</t>
  </si>
  <si>
    <t>8,1</t>
  </si>
  <si>
    <t>ФЕРп01-03-008-05</t>
  </si>
  <si>
    <t>Выключатель: автоматический с электромагнитным дутьем или вакуумный и элегазовый напряжением до 11 кВ</t>
  </si>
  <si>
    <t>ФЕРп01-03-002-08</t>
  </si>
  <si>
    <t>Выключатель трехполюсный напряжением до 1 кВ с: электромагнитным, тепловым или комбинированным расцепителем, номинальный ток до 5000 А_до 1600 и 1200А</t>
  </si>
  <si>
    <t>6,3</t>
  </si>
  <si>
    <t>20,16</t>
  </si>
  <si>
    <t>Выключатель трехполюсный напряжением до 1 кВ с: электромагнитным, тепловым или комбинированным расцепителем, номинальный ток до 600 А_до 400 А</t>
  </si>
  <si>
    <t>ФЕРп01-03-002-05</t>
  </si>
  <si>
    <t>Выключатель трехполюсный напряжением до 1 кВ с: электромагнитным, тепловым или комбинированным расцепителем, номинальный ток до 200 А</t>
  </si>
  <si>
    <t>ФЕРп01-12-021-01</t>
  </si>
  <si>
    <t>Испытание аппарата коммутационного напряжением: до 1 кВ (силовых цепей)</t>
  </si>
  <si>
    <t>10,368</t>
  </si>
  <si>
    <t>ФЕРп01-11-024-02</t>
  </si>
  <si>
    <t>Фазировка электрической линии или трансформатора с сетью напряжением: свыше 1 кВ</t>
  </si>
  <si>
    <t>2,048</t>
  </si>
  <si>
    <t>ФЕРп01-12-027-01</t>
  </si>
  <si>
    <t>Испытание кабеля силового длиной до 500 м напряжением: до 10 кВ</t>
  </si>
  <si>
    <t>23,328</t>
  </si>
  <si>
    <t>2,592</t>
  </si>
  <si>
    <t>ЛОКАЛЬНЫЙ СМЕТНЫЙ РАСЧЕТ (СМЕТА) № 09-01-03</t>
  </si>
  <si>
    <t>(376,78)</t>
  </si>
  <si>
    <t>(183,79)</t>
  </si>
  <si>
    <t>Раздел 1. Пусконаладочные работы канатной дороги VL4</t>
  </si>
  <si>
    <t>ФЕРп04-03-017-03</t>
  </si>
  <si>
    <t>Подвесная пассажирская кольцевая одноканатная дорога,: подготовительные работы</t>
  </si>
  <si>
    <t>ОП п.1.412 а</t>
  </si>
  <si>
    <t>Производство работ в горной местности: на высоте от 1500 до 2500 м над уровнем моря. ОЗП=1,23; ТЗ=1,23</t>
  </si>
  <si>
    <t>ОП п.1.412 б</t>
  </si>
  <si>
    <t>При уклоне местности до 30% (15 град.) ОЗП=1,2; ТЗ=1,2</t>
  </si>
  <si>
    <t>1,1808</t>
  </si>
  <si>
    <t>132,2496</t>
  </si>
  <si>
    <t>НР Пусконаладочные работы: 'вхолостую' - 55%, 'под нагрузкой' - 45%</t>
  </si>
  <si>
    <t>СП Пусконаладочные работы: 'вхолостую' - 55%, 'под нагрузкой' - 45%</t>
  </si>
  <si>
    <t>ФЕРп04-03-017-04</t>
  </si>
  <si>
    <t>Подвесная пассажирская кольцевая одноканатная дорога,: заключительные работы</t>
  </si>
  <si>
    <t>151,1424</t>
  </si>
  <si>
    <t>ФЕРп04-03-019-01</t>
  </si>
  <si>
    <t>Канат несуще-тяговый подвесной кольцевой одноканатной пассажирской дороги</t>
  </si>
  <si>
    <t>374,3136</t>
  </si>
  <si>
    <t>ФЕРп04-03-019-02</t>
  </si>
  <si>
    <t>На последующие 500 м несуще-тягового каната добавлять к расценке 04-03-019-02</t>
  </si>
  <si>
    <t>500 м</t>
  </si>
  <si>
    <t>112,176</t>
  </si>
  <si>
    <t>ФЕРп04-03-020-02</t>
  </si>
  <si>
    <t>Привод стационарный (передвижной) кольцевой одноканатной подвесной пассажирской дороги</t>
  </si>
  <si>
    <t>443,9808</t>
  </si>
  <si>
    <t>ФЕРп04-03-021-02</t>
  </si>
  <si>
    <t>Станция приводная и обводная кольцевой одноканатной подвесной пассажирской дороги</t>
  </si>
  <si>
    <t>792</t>
  </si>
  <si>
    <t>935,1936</t>
  </si>
  <si>
    <t>ОП п.1.4.6</t>
  </si>
  <si>
    <t>При одновременном выполнении пусконаладочных работ на нескольких однотипных единицах оборудования (кран, конвейер, канатная дорога) ОЗП=0,7; ТЗ=0,7</t>
  </si>
  <si>
    <t>0,82656</t>
  </si>
  <si>
    <t>654,63552</t>
  </si>
  <si>
    <t>ФЕРп04-03-022-03</t>
  </si>
  <si>
    <t>Опора линейная с количеством роликов в балансире: более 4 шт. кольцевой одноканатной подвесной пассажирской дороги</t>
  </si>
  <si>
    <t>1530,3168</t>
  </si>
  <si>
    <t>ФЕРп04-03-023-02</t>
  </si>
  <si>
    <t>Кресло (кабина) кольцевой одноканатной подвесной пассажирской дороги</t>
  </si>
  <si>
    <t>94,464</t>
  </si>
  <si>
    <t>6149,6064</t>
  </si>
  <si>
    <t>ФЕРп04-03-024-03</t>
  </si>
  <si>
    <t>Комплексное опробование кольцевой одноканатной подвесной пассажирской дороги длиной до 500 м</t>
  </si>
  <si>
    <t>960</t>
  </si>
  <si>
    <t>1133,568</t>
  </si>
  <si>
    <t>ФЕРп04-03-024-04</t>
  </si>
  <si>
    <t>На каждые последующие 300 м добавлять к расценке 04-03-024-03</t>
  </si>
  <si>
    <t>300 м</t>
  </si>
  <si>
    <t>480</t>
  </si>
  <si>
    <t>566,784</t>
  </si>
  <si>
    <r>
      <t xml:space="preserve">Пусконаладочные работы канатной дороги </t>
    </r>
    <r>
      <rPr>
        <sz val="10"/>
        <color rgb="FFFF0000"/>
        <rFont val="Arial"/>
        <family val="2"/>
        <charset val="204"/>
      </rPr>
      <t>VL5</t>
    </r>
  </si>
  <si>
    <t>Расчет №09-02</t>
  </si>
  <si>
    <t>Научно-техническое сопровождение проектировнания проектирования объекта (НТС)</t>
  </si>
  <si>
    <t>Научно-техническое сопровождение проектировнания  объекта (НТС)</t>
  </si>
  <si>
    <t>ООО "Научно-производственное объединение СтройГражданПроект"</t>
  </si>
  <si>
    <t xml:space="preserve">Всесезонный туристско-рекреационный комплекс "Ведучи", Чеченская республика. Пассажирская подвесная канатная дорога VL4. </t>
  </si>
  <si>
    <t>РАСЧЕТ № СР-3</t>
  </si>
  <si>
    <t xml:space="preserve">Расходы на командировки рабочих и пусконаладочного персонала, привлекаемых для строительства </t>
  </si>
  <si>
    <t>№№</t>
  </si>
  <si>
    <t>Наименование затрат</t>
  </si>
  <si>
    <t>Ед изм.</t>
  </si>
  <si>
    <t>Работы ведутся в 2 смены/сутки.  Продолжительность смены</t>
  </si>
  <si>
    <t>час/см</t>
  </si>
  <si>
    <t>Срок выполнения работ  согласно ПОС - 10,5 месяцев, 45 днейх7 поездок = 315 календарных дней</t>
  </si>
  <si>
    <t>дни</t>
  </si>
  <si>
    <t>45 ДНЕЙ*7 (???)</t>
  </si>
  <si>
    <t>Кол-во рабочих, необходимых для выполнения строительно-монтажных работ согласно ПОС</t>
  </si>
  <si>
    <t>чел</t>
  </si>
  <si>
    <t>42 РАБОЧИХ</t>
  </si>
  <si>
    <t xml:space="preserve">Затраты, связанные с проживанием   на 1чел. в 1день </t>
  </si>
  <si>
    <t>Постановление Правительства РФ от 02.10.2002 N 729     (12 руб.)</t>
  </si>
  <si>
    <t xml:space="preserve">Суточные расходы  на 1чел. в 1день </t>
  </si>
  <si>
    <t>Постановление Правительства РФ от 02.10.2002 N 729     (100 руб.)</t>
  </si>
  <si>
    <t>Всего затрат, связанных с выплатой суточных и проживанием в текущем уровне цен</t>
  </si>
  <si>
    <t>Всего затрат на командировки рабочих и пусконаладочного персонала в  уровне цен на 01.01.2000</t>
  </si>
  <si>
    <t>Всего затрат на командировки рабочих и пусконаладочного персонала в  уровне цен на 4 кв. 2020г.</t>
  </si>
  <si>
    <t>*11,91</t>
  </si>
  <si>
    <t>Форма 2п</t>
  </si>
  <si>
    <t>РАСЧЕТ № СР-5</t>
  </si>
  <si>
    <t>Подготовка технического плана инженерного сооружения</t>
  </si>
  <si>
    <t>Наименование объекта изысканий:  Всесезонный туристско-рекреационный комплекс "Ведучи", Чеченская республика.  Пассажирская подвесная канатная дорога VL4</t>
  </si>
  <si>
    <t>Заказчик: АО "Курорты Северного Кавказа"</t>
  </si>
  <si>
    <t>Подрядчик: ООО "Национальные канатные дороги"</t>
  </si>
  <si>
    <t>Сметный расчет составлен по Справочнику базовых цен на инженерные изыскания для строительства. Инженерно-геодезические изыскания (Цены приведены в базисном уровне  на 01.01.2001 г.). Дата введения 01.01.2004 г.</t>
  </si>
  <si>
    <t>Расчет стоимости, руб.</t>
  </si>
  <si>
    <t>Стоимость, 
руб.</t>
  </si>
  <si>
    <t>Раздел 1. Полевые работы</t>
  </si>
  <si>
    <t>Создание инженерно-топографического плана на застроенной территории, масштаб съемки 1:1000, высота сечения рельефа 0,5 м: 2 категории сложности - полевые работы</t>
  </si>
  <si>
    <t>СБЦ102-9-11-2-1</t>
  </si>
  <si>
    <t>(2258*2,7267)*1,2</t>
  </si>
  <si>
    <t>К2=1,2 ОУ п.8.а Горный и высокогорный с абсолютными высотами поверхности участка над уровнем моря, м: от 2000 до 3000 м.</t>
  </si>
  <si>
    <t xml:space="preserve"> </t>
  </si>
  <si>
    <t>Итого по разделу 1 Полевые работы</t>
  </si>
  <si>
    <t xml:space="preserve">   Итого Поз. 1</t>
  </si>
  <si>
    <t xml:space="preserve">   Итого по разделу 1 Полевые работы</t>
  </si>
  <si>
    <t>Раздел 2. Камеральные работы</t>
  </si>
  <si>
    <t>Создание инженерно-топографического плана на застроенной территории, масштаб съемки 1:1000, высота сечения рельефа 0,5 м: 2 категории сложности - камеральные работы</t>
  </si>
  <si>
    <t>СБЦ102-9-11-2-2</t>
  </si>
  <si>
    <t>(734*2,7267)*1,75</t>
  </si>
  <si>
    <t>К2=1,75 ОУ п.15.е Выполнение картографических работ с составлением планов (продольных профилей) в двух видах: на магнитном и бумажном носителях</t>
  </si>
  <si>
    <t>Итого по разделу 2 Камеральные работы</t>
  </si>
  <si>
    <t xml:space="preserve">   Итого Поз. 2</t>
  </si>
  <si>
    <t xml:space="preserve">   Итого по разделу 2 Камеральные работы</t>
  </si>
  <si>
    <t>Раздел 3. Внешний и внутренний транспорт</t>
  </si>
  <si>
    <t>Расходы по внутреннему транспорту, расстояние от базы изыскательской организации, экспедиции, партии или отряда до участка изысканий до 5 км: при сметной стоимости полевых изыскательских работ до 75 тыс. руб. - 8,75 %</t>
  </si>
  <si>
    <t>руб</t>
  </si>
  <si>
    <t>0,0875*7390</t>
  </si>
  <si>
    <t>Расходы по внешнему транспорту в обоих направлениях, при расстоянии проезда и перевозки в одном направлении св. 100 до 300 км, % сметной стоимости полевых работ, а также выполняемых в экспедиционных условиях камеральных работ, продолжительностью до 1 мес. - 19,6 %</t>
  </si>
  <si>
    <t>0,196*8040</t>
  </si>
  <si>
    <t>Расходы на организацию и ликвидацию полевых работ- 6%</t>
  </si>
  <si>
    <t>0,06*8040</t>
  </si>
  <si>
    <t>Итого по разделу 3 Внешний и внутренний транспорт</t>
  </si>
  <si>
    <t xml:space="preserve">   Итого Поз. 3-5</t>
  </si>
  <si>
    <t xml:space="preserve">   Итого по разделу 3 Внешний и внутренний транспорт</t>
  </si>
  <si>
    <t>ВСЕГО по смете</t>
  </si>
  <si>
    <t xml:space="preserve">   Итого Поз. 1-5</t>
  </si>
  <si>
    <t xml:space="preserve">   ВСЕГО по смете</t>
  </si>
  <si>
    <t xml:space="preserve">Всего по смете в уровне цен на 01.01.2000 г. </t>
  </si>
  <si>
    <t xml:space="preserve">Индекс на 01.01.2000 г. к ценам на 01.01.1991 г. по письму Госстроя России №АШ-3412/10-ЛС/08 от 07.10.1999г. = 8,98
Индекс на 1 квартал 2001 г. г. к ценам на 01.01.1991 г. по письму Госстроя России №АШ-9/10 от 04.01.2001г. = 11,37
</t>
  </si>
  <si>
    <t>И=11,37/8,98= 1,27</t>
  </si>
  <si>
    <t xml:space="preserve">Всего с учетом "ВСЕГО по смете в уровне цен на IV квартал 2020 г. </t>
  </si>
  <si>
    <t>Индекс на IV квартал 2020 г.   к ценам на 01.01.2001 по письму Минстроя РФ от 02.11.20 N 44016-ИФ/09</t>
  </si>
  <si>
    <t xml:space="preserve">Начальник отдела ____________________ </t>
  </si>
  <si>
    <t>Составил ___________________________ В.В. Пивень</t>
  </si>
  <si>
    <t>Проверил ___________________________ В.А. Нагулевич</t>
  </si>
  <si>
    <t xml:space="preserve">СМЕТА № 12-01-01   </t>
  </si>
  <si>
    <t>на проектные (изыскательские)  работы</t>
  </si>
  <si>
    <t>проектные работы стадии "Проектная документация", Всесезонный туристско-рекреационный комплекс "Ведучи", Чеченская Республика. Пасажирская подвесная канатная дорога VL4</t>
  </si>
  <si>
    <t>Наименование предприятия, здания, сооружения, стадии проектирования, этапа, вида проектных</t>
  </si>
  <si>
    <t>Наименование проектной (изыскательской) организации:</t>
  </si>
  <si>
    <t>ООО "Национальные канатные дороги"</t>
  </si>
  <si>
    <t>Наименование организации заказчика:</t>
  </si>
  <si>
    <t>АО "Курорты Северного Кавказа"</t>
  </si>
  <si>
    <t>Составлена в уровне цен на 01.01.2001 с пересчетом по итогу сметы в уровень цен IV квартала 2020 г.</t>
  </si>
  <si>
    <t>Характеристика предприятия,
здания, сооружения или вид работ</t>
  </si>
  <si>
    <t>Номер частей, глав, таблиц, параграфов и пунктов указаний к разделу справочника базовых цен на проектные и изыскательские работы для строителей</t>
  </si>
  <si>
    <t>Расчет стоимости: (a+bx)*Kj или (стоимость строительно-монтажных работ)*проц./ 100 или количество * цена, руб.</t>
  </si>
  <si>
    <t>Стоимость работ,
руб.</t>
  </si>
  <si>
    <t xml:space="preserve">Стальные опоры радиорелейной и сотовых линий связи высотой от 12 до 125 м (Станция НСКД), 6(1 м по высоте опоры) </t>
  </si>
  <si>
    <t xml:space="preserve">СБЦП "Объекты связи (2010)" табл.18 п.2
(СБЦП02-18-2) </t>
  </si>
  <si>
    <t>(32070+424*6)*0,6*0,8*0,4056
(A+B*X)*К1*К4*Котн</t>
  </si>
  <si>
    <t>6 738,93</t>
  </si>
  <si>
    <t>Коэффициент относительной стоимости с учетом сейсмичности 9 баллов для разделов КР=12%*1,3=15,6%;</t>
  </si>
  <si>
    <t>К2= ;</t>
  </si>
  <si>
    <t>Стадийность проектирования;</t>
  </si>
  <si>
    <t>К1=0,6 ;</t>
  </si>
  <si>
    <t>Привязка типовой или повторно применяемой проектной документации с внесением изменений в подземную и надземную часть здания (до 0,8);</t>
  </si>
  <si>
    <t>К4=0,8 п.3.2 МУ 2010;</t>
  </si>
  <si>
    <t>Смета на строительство при исключении разделов (АР,электроснабжение,водоснабжение,водоотведение,отопление,вентиляция, кондиционирование,связь, газоснабжение, ТХ, мероприятия по обеспечению доступа инвалидов)=8%:92%*34%=2,96%;</t>
  </si>
  <si>
    <t>К5= ;</t>
  </si>
  <si>
    <t>Пояснительная записка;</t>
  </si>
  <si>
    <t xml:space="preserve"> 2%;</t>
  </si>
  <si>
    <t>Схема планировочной организации земельного участка;</t>
  </si>
  <si>
    <t>Конструктивные и объемно-планировочные решения;</t>
  </si>
  <si>
    <t xml:space="preserve"> 15,6%;</t>
  </si>
  <si>
    <t xml:space="preserve">2 591,90 </t>
  </si>
  <si>
    <t>Проект организация строительства;</t>
  </si>
  <si>
    <t xml:space="preserve"> 3%;</t>
  </si>
  <si>
    <t>Охрана окружающей среды (ООС);</t>
  </si>
  <si>
    <t xml:space="preserve"> 9%;</t>
  </si>
  <si>
    <t xml:space="preserve">1 495,32 </t>
  </si>
  <si>
    <t>Мероприятия по обеспечению пожарной безопасности;</t>
  </si>
  <si>
    <t xml:space="preserve"> 6%;</t>
  </si>
  <si>
    <t>Смета на строительство;</t>
  </si>
  <si>
    <t xml:space="preserve"> 2,96%;</t>
  </si>
  <si>
    <t>Итого "Коэфф. относительной стоимости"</t>
  </si>
  <si>
    <t>Котн=40,56%</t>
  </si>
  <si>
    <t xml:space="preserve">Платформы низкие пассажирские или грузовые площадью: до 1500 м2 (Площадка для посадки и высадки), 14(10 м2) </t>
  </si>
  <si>
    <t xml:space="preserve">СБЦП "Железные дороги (2014)" табл.7 п.5-1
(СБЦП09-7-5-1) </t>
  </si>
  <si>
    <t>((48500+30*(0.4*150+0.6*0.5*150))*0,7)*1,156*0,4
((A+B*(0.4*X1+0.6*0.5*X1))*Кпониж)*К3*Ки1</t>
  </si>
  <si>
    <t>16 718,07</t>
  </si>
  <si>
    <t>Сейсмичность 9 баллов  К= 1,3 для 52% разделов (АР=9%, КР=12%,  ТХ-31%). К=(0,52*1,3+0,48)=1,156;</t>
  </si>
  <si>
    <t>К3=1,156 МУ п.3.7;</t>
  </si>
  <si>
    <t>Стадийность проектирования</t>
  </si>
  <si>
    <t xml:space="preserve">Ки1=0,4 </t>
  </si>
  <si>
    <t xml:space="preserve">Центральное помещение управления производством, помещение управления цехом, операторная, контроллерная площадью от 36 до 1000 м2 (Операторская S=15,62 м2), 15,62(м2) </t>
  </si>
  <si>
    <t xml:space="preserve">СБЦП "Объекты нефтеперерабатывающей и нефтехимической промышленности (2015)" табл.8 п.1.35
(СБЦП13-8-1.35) </t>
  </si>
  <si>
    <t>((455800+580*(0.4*36+0.6*0.5*36))*0,7)*1,246*0,5*0,8*1,06*0,4
((A+B*(0.4*X1+0.6*0.5*X1))*Кпониж)*К3*К2*К4*К5*Ки1</t>
  </si>
  <si>
    <t>69 586,34</t>
  </si>
  <si>
    <t>Сейсмичность 9 баллов  К= 1,3 для 81,8% разделов (АР и КР=13,8%, Электросн.-5,4%, Сети связи-0,9%, ТХ-61,7%). К=(0,818*1,3+0,182)=1,246;</t>
  </si>
  <si>
    <t>К3=1,246 МУ п.3.7;</t>
  </si>
  <si>
    <t>Привязка типового проекта с внесением изменений;</t>
  </si>
  <si>
    <t>К2=0,5 МУ п.3.2;</t>
  </si>
  <si>
    <t>Отсутствие взрывопожароопасной среды;</t>
  </si>
  <si>
    <t>К4=0,8 Разъяснение АО "ЦИП" в письме от 15.12.2016 № 398-03/4;</t>
  </si>
  <si>
    <t>Проект организации строительства - 6% (ценообразующий к-т);</t>
  </si>
  <si>
    <t>К5=1,06 п.2.1 ОП;</t>
  </si>
  <si>
    <t>Ки1=0,4 ;</t>
  </si>
  <si>
    <t>Архитектурные решения. Конструктивные и объемно-планировочные решения;</t>
  </si>
  <si>
    <t xml:space="preserve"> 13,8%;</t>
  </si>
  <si>
    <t xml:space="preserve">9 602,91 </t>
  </si>
  <si>
    <t>Инженерное оборудование. Технологические решения: Система электроснабжения;</t>
  </si>
  <si>
    <t xml:space="preserve"> 5,4%;</t>
  </si>
  <si>
    <t xml:space="preserve">3 757,66 </t>
  </si>
  <si>
    <t>Инженерное оборудование. Технологические решения: Система водоснабжения. Система водоотведения;</t>
  </si>
  <si>
    <t xml:space="preserve"> 2,6%;</t>
  </si>
  <si>
    <t xml:space="preserve">1 809,24 </t>
  </si>
  <si>
    <t>Инженерное оборудование. Технологические решения: Отопление, вентиляция, тепловые сети;</t>
  </si>
  <si>
    <t xml:space="preserve"> 3,3%;</t>
  </si>
  <si>
    <t xml:space="preserve">2 296,35 </t>
  </si>
  <si>
    <t>Инженерное оборудование. Технологические решения: Сети связи;</t>
  </si>
  <si>
    <t xml:space="preserve"> 0,9%;</t>
  </si>
  <si>
    <t>Инженерное оборудование. Технологические решения: Технологические решения;</t>
  </si>
  <si>
    <t xml:space="preserve"> 61,7%;</t>
  </si>
  <si>
    <t xml:space="preserve">42 934,77 </t>
  </si>
  <si>
    <t xml:space="preserve"> 1,8%;</t>
  </si>
  <si>
    <t xml:space="preserve">1 252,55 </t>
  </si>
  <si>
    <t>Мероприятия по энергоэффективности;</t>
  </si>
  <si>
    <t xml:space="preserve"> 2,5%;</t>
  </si>
  <si>
    <t xml:space="preserve">1 739,66 </t>
  </si>
  <si>
    <t xml:space="preserve"> 8%;</t>
  </si>
  <si>
    <t xml:space="preserve">5 566,91 </t>
  </si>
  <si>
    <t>Котн=100%</t>
  </si>
  <si>
    <t xml:space="preserve">Система передачи данных (СПД) выделенной связи в составе: служба передачи данных (ПД), служба сопряжения ЭВМ с каналами ПД, служба технического обслуживания (ТО) мощностью от 1 до 100 каналов, 10(1 канал) </t>
  </si>
  <si>
    <t xml:space="preserve">СБЦП "Объекты связи (2010)" табл.2 п.2
(СБЦП02-2-2) </t>
  </si>
  <si>
    <t>(25980+4623*10)*1,006*0,42
(A+B*X)*К2*К1</t>
  </si>
  <si>
    <t>30 510,17</t>
  </si>
  <si>
    <t>Сейсмичность 9 баллов (п. 3.7 МУ) для раздела связь- 2%) К=(0,02*1,3+0,98)=1,006;</t>
  </si>
  <si>
    <t>К2=1,006 ;</t>
  </si>
  <si>
    <t xml:space="preserve">К1=0,42 </t>
  </si>
  <si>
    <t xml:space="preserve">Установка промышленного телевизионного оборудования в готовом здании с числом камер от 2 до 12.Система охранного телевидения. Видеонаблюдение наружное., 4(1 камера) </t>
  </si>
  <si>
    <t xml:space="preserve">СБЦП "Объекты связи (2010)" табл.20 п.7
(СБЦП02-20-7) </t>
  </si>
  <si>
    <t>(36610+4570*4)*1,1*1,006*0,5
(A+B*X)*К2*К4*К1</t>
  </si>
  <si>
    <t>30 370,64</t>
  </si>
  <si>
    <t>Проектирование наружных установок промышленного телевизионного оборудования на территории объекта;</t>
  </si>
  <si>
    <t>К2=1,1 ТЧ п.2.45;</t>
  </si>
  <si>
    <t>Сейсмичность 9 баллов (п. 3.7 МУ) для раздела связь- 2% К=(0,02*1,3+0,98)=1,006;</t>
  </si>
  <si>
    <t>К4=1,006 ;</t>
  </si>
  <si>
    <t xml:space="preserve">К1=0,5 </t>
  </si>
  <si>
    <t xml:space="preserve">Установка промышленного телевизионного оборудования в готовом здании с числом камер от 2 до 12. (СКУД), 2(1 камера) </t>
  </si>
  <si>
    <t>(36610+4570*2)*1,006*0,5
(A+B*X)*К4*К2</t>
  </si>
  <si>
    <t>23 012,25</t>
  </si>
  <si>
    <t xml:space="preserve">К2=0,5 </t>
  </si>
  <si>
    <t xml:space="preserve">Установка промышленного телевизионного оборудования в готовом здании с числом камер от 2 до 12. (СКУД турникетов), 4(1 камера) </t>
  </si>
  <si>
    <t>(36610+4570*4)*1,006*0,5
(A+B*X)*К4*К2</t>
  </si>
  <si>
    <t>27 609,67</t>
  </si>
  <si>
    <t xml:space="preserve">Установка контроля напряжения аккумуляторных батарей (УКНБ), 1(1 установка) </t>
  </si>
  <si>
    <t xml:space="preserve">СБЦП "Объекты связи (2010)" табл.9 п.27
(СБЦП02-9-27) </t>
  </si>
  <si>
    <t>(8940*1)*1,048*0,38
(A*X)*К4*К1</t>
  </si>
  <si>
    <t>3 560,27</t>
  </si>
  <si>
    <t>Сейсмичность 9 баллов (п. 3.7 МУ) для раздела электрика- 16% К=(0,16*1,3+0,84)=1,048;</t>
  </si>
  <si>
    <t>К4=1,048 ;</t>
  </si>
  <si>
    <t xml:space="preserve">К1=0,38 </t>
  </si>
  <si>
    <t xml:space="preserve">Автоматические установки пожаротушения газовые, модульные и импульсного действия (порошковые, аэрозольные и др.), с электрическим пуском, при количестве на объекте защищаемых помещений (направлений): до 2, 1(объект) </t>
  </si>
  <si>
    <t xml:space="preserve">СБЦ "Системы противопожарной и охранной защиты (1999)" табл.2 п.1-1
(СБЦ1-2-1-1) </t>
  </si>
  <si>
    <t>(2560*1)*1,231*7,71*0,4
(A*X)*К4*К2*Ки1</t>
  </si>
  <si>
    <t>9 718,79</t>
  </si>
  <si>
    <t>Сейсмичность 9 баллов (п. 3.7 МУ) для раздело: Технологическая часть - 38% автоматика и сигнализация - 39% К=(0,77*1,3+0,23)=1,231;</t>
  </si>
  <si>
    <t>К4=1,231 ;</t>
  </si>
  <si>
    <t>Индекс на 01.01. 2001 г. г. к ценам на 01.01.1995 г. = 7,71;</t>
  </si>
  <si>
    <t>К2=7,71  Письмо Госстроя России №АШ-9/10 от 04.01.2001г.;</t>
  </si>
  <si>
    <t>Принципиальные технические решения, технико-экономический анализ;</t>
  </si>
  <si>
    <t xml:space="preserve"> 20%;</t>
  </si>
  <si>
    <t xml:space="preserve">1 943,76 </t>
  </si>
  <si>
    <t>Технологическая часть;</t>
  </si>
  <si>
    <t xml:space="preserve"> 38%;</t>
  </si>
  <si>
    <t xml:space="preserve">3 693,14 </t>
  </si>
  <si>
    <t>Автоматика и сигнализация;</t>
  </si>
  <si>
    <t xml:space="preserve"> 39%;</t>
  </si>
  <si>
    <t xml:space="preserve">3 790,33 </t>
  </si>
  <si>
    <t>Сметная документация;</t>
  </si>
  <si>
    <t>Раздел 2. Верхняя станция канатной дороги</t>
  </si>
  <si>
    <t xml:space="preserve">Стальные опоры радиорелейной и сотовых линий связи высотой от 12 до 125 м (Станция ВСКД), 6(1 м по высоте опоры) </t>
  </si>
  <si>
    <t>(32070+424*6)*0,6*0,8*0,4056
(A+B*X)*К1*К5*Котн</t>
  </si>
  <si>
    <t>К5=0,8 п.3.2 МУ 2010;</t>
  </si>
  <si>
    <t>К4= ;</t>
  </si>
  <si>
    <t xml:space="preserve">Платформы низкие пассажирские или грузовые площадью: до 1500 м2 (Площадка для посадки и высадки), 9(10 м2) </t>
  </si>
  <si>
    <t xml:space="preserve">Центральное помещение управления производством, помещение управления цехом, операторная, контроллерная площадью от 36 до 1000 м2 (Операторская S=34,75 м2), 34,75(м2) </t>
  </si>
  <si>
    <t>(455800+580*(0.4*36+0.6*34,75))*0,8*1,06*0,5*1,246*0,4
(A+B*(0.4*X1+0.6*X))*К4*К5*К3*К2*Ки1</t>
  </si>
  <si>
    <t>100 640,86</t>
  </si>
  <si>
    <t>К3=0,5 МУ п.3.2;</t>
  </si>
  <si>
    <t>К2=1,246 МУ п.3.7;</t>
  </si>
  <si>
    <t xml:space="preserve">13 888,44 </t>
  </si>
  <si>
    <t xml:space="preserve">5 434,61 </t>
  </si>
  <si>
    <t xml:space="preserve">2 616,66 </t>
  </si>
  <si>
    <t xml:space="preserve">3 321,15 </t>
  </si>
  <si>
    <t xml:space="preserve">62 095,41 </t>
  </si>
  <si>
    <t xml:space="preserve">1 811,54 </t>
  </si>
  <si>
    <t xml:space="preserve">2 516,02 </t>
  </si>
  <si>
    <t xml:space="preserve">8 051,27 </t>
  </si>
  <si>
    <t>(25980+4623*10)*1,006*0,42
(A+B*X)*К2*К3</t>
  </si>
  <si>
    <t xml:space="preserve">К3=0,42 </t>
  </si>
  <si>
    <t xml:space="preserve">Установка промышленного телевизионного оборудования в готовом здании с числом камер от 2 до 12.Система охранного телевидения. Видеонаблюдение наружное., 8(1 камера) </t>
  </si>
  <si>
    <t>(36610+4570*8)*1,1*1,006*0,5
(A+B*X)*К2*К4*К3</t>
  </si>
  <si>
    <t>40 484,96</t>
  </si>
  <si>
    <t xml:space="preserve">К3=0,5 </t>
  </si>
  <si>
    <t xml:space="preserve">Интегрирующий комплекс приема, обработки и хранения видеоинформации, 1(1 комплекс) </t>
  </si>
  <si>
    <t xml:space="preserve">СБЦП "Объекты связи (2010)" табл.20 п.10
(СБЦП02-20-10) </t>
  </si>
  <si>
    <t>(85450*1)*1,006*0,5
(A*X)*К4*К3</t>
  </si>
  <si>
    <t>42 981,35</t>
  </si>
  <si>
    <t xml:space="preserve">Установка промышленного телевизионного оборудования в готовом здании с числом камер от 2 до 12. (СКУД), 5(1 камера) </t>
  </si>
  <si>
    <t>(36610+4570*5)*1,006*0,5
(A+B*X)*К4*К3</t>
  </si>
  <si>
    <t>29 908,38</t>
  </si>
  <si>
    <t xml:space="preserve">Структурированная кабельная сеть с числом узлов:свыше 25 до 50, 50(1 узел) </t>
  </si>
  <si>
    <t xml:space="preserve">СБЦП "Объекты связи (2010)" табл.24 п.10
(СБЦП02-24-10) </t>
  </si>
  <si>
    <t>(34200+790*50)*1,006*0,5
(A+B*X)*К4*К3</t>
  </si>
  <si>
    <t>37 071,10</t>
  </si>
  <si>
    <t>(8940*1)*1,048*0,38
(A*X)*К4*К2</t>
  </si>
  <si>
    <t xml:space="preserve">К2=0,38 </t>
  </si>
  <si>
    <t>(2560*1)*1,231*7,71*0,4
(A*X)*К2*К3*Ки1</t>
  </si>
  <si>
    <t>К2=1,231 ;</t>
  </si>
  <si>
    <t>К3=7,71  Письмо Госстроя России №АШ-9/10 от 04.01.2001г.;</t>
  </si>
  <si>
    <t xml:space="preserve">Сиренная сигнализация ГО на промышленных объектах с количеством сирен до 50, 15(1 электросирена) </t>
  </si>
  <si>
    <t xml:space="preserve">СБЦП "Объекты связи (2010)" табл.9 п.26
(СБЦП02-9-26) </t>
  </si>
  <si>
    <t>(10580+342*15)*1,006*0,49
(A+B*X)*К2*К1</t>
  </si>
  <si>
    <t>7 744,09</t>
  </si>
  <si>
    <t xml:space="preserve">К1=0,49 </t>
  </si>
  <si>
    <t>Раздел 3. Гараж кресел</t>
  </si>
  <si>
    <t xml:space="preserve">Закрытые одноэтажные стоянки автотранспорта площадью: до 1500 м2 (Гараж кресел S=574,3 м2), 574,3(1 м2) </t>
  </si>
  <si>
    <t xml:space="preserve">СБЦ "Предприятия автомобильного транспорта (2006)" табл.1 п.33
(СБЦ55-1-33) </t>
  </si>
  <si>
    <t>((7000+122*(0.4*1500+0.6*0.5*1500))*0,7)*0,796*0,4
((A+B*(0.4*X1+0.6*0.5*X1))*Кпониж)*К2*Ки1</t>
  </si>
  <si>
    <t>30 111,09</t>
  </si>
  <si>
    <t>Относительная стоимость -66,1 % (без водоснабжения и канализации- 8,9%, отопления и вентиляции-11% дымоудаления-5%,энергоэффективности-4%,отходов производства-1%, ИТП-4%) с учетом сейсмичности 9 баллов К=1,3 (п. 3.7 МУ)  для разделов: ТХ-9,7%, АР-26,3%,электроснабж-9%). Итого общий коэффициент относительной стоимости К=(0,45*1,3+0,211)=0,796;</t>
  </si>
  <si>
    <t>К2=0,796 ;</t>
  </si>
  <si>
    <t xml:space="preserve"> 9,7%;</t>
  </si>
  <si>
    <t xml:space="preserve">2 920,78 </t>
  </si>
  <si>
    <t>Архитектурно-строитель-ная часть и генплан;</t>
  </si>
  <si>
    <t xml:space="preserve"> 26,3%;</t>
  </si>
  <si>
    <t xml:space="preserve">7 919,22 </t>
  </si>
  <si>
    <t>Отопление, вентиляция и теплоснабжение;</t>
  </si>
  <si>
    <t xml:space="preserve"> 11%;</t>
  </si>
  <si>
    <t xml:space="preserve">3 312,22 </t>
  </si>
  <si>
    <t>Водоснабжение и канализация;</t>
  </si>
  <si>
    <t xml:space="preserve"> 8,9%;</t>
  </si>
  <si>
    <t xml:space="preserve">2 679,89 </t>
  </si>
  <si>
    <t>Электроснабжение и электрооборудование, автоматизация;</t>
  </si>
  <si>
    <t xml:space="preserve">2 710,00 </t>
  </si>
  <si>
    <t>Связь и сигнализация;</t>
  </si>
  <si>
    <t xml:space="preserve"> 0,7%;</t>
  </si>
  <si>
    <t>Проект организации строительства;</t>
  </si>
  <si>
    <t xml:space="preserve"> 1,4%;</t>
  </si>
  <si>
    <t>Охрана окружающей среды;</t>
  </si>
  <si>
    <t xml:space="preserve">2 408,89 </t>
  </si>
  <si>
    <t>Системы пожарной защиты;</t>
  </si>
  <si>
    <t xml:space="preserve"> 5%;</t>
  </si>
  <si>
    <t xml:space="preserve">1 505,55 </t>
  </si>
  <si>
    <t>Дымоудаление;</t>
  </si>
  <si>
    <t>Энергоэффективность;</t>
  </si>
  <si>
    <t xml:space="preserve"> 4%;</t>
  </si>
  <si>
    <t xml:space="preserve">1 204,44 </t>
  </si>
  <si>
    <t>Отходы производства;</t>
  </si>
  <si>
    <t xml:space="preserve"> 1%;</t>
  </si>
  <si>
    <t>Индивидуальный тепловой пункт;</t>
  </si>
  <si>
    <t xml:space="preserve">1 806,67 </t>
  </si>
  <si>
    <t>Раздел 4. Опоры КД</t>
  </si>
  <si>
    <t xml:space="preserve">Стальные опоры радиовещательной и связной радиостанции высотой от 12 до 250 м (Опора ТО1), 6,72(1 м по высоте опоры) </t>
  </si>
  <si>
    <t xml:space="preserve">СБЦП "Объекты связи (2010)" табл.18 п.1
(СБЦП02-18-1) </t>
  </si>
  <si>
    <t>(58040+398*(0.4*12+0.6*6,72))*0,6*0,8*0,4056
(A+B*(0.4*X1+0.6*X))*К4*К6*Котн</t>
  </si>
  <si>
    <t>11 984,05</t>
  </si>
  <si>
    <t>К3= ;</t>
  </si>
  <si>
    <t>К4=0,6 ;</t>
  </si>
  <si>
    <t>К6=0,8 п.3.2 МУ 2010;</t>
  </si>
  <si>
    <t xml:space="preserve">4 609,25 </t>
  </si>
  <si>
    <t xml:space="preserve">2 659,18 </t>
  </si>
  <si>
    <t xml:space="preserve">1 772,79 </t>
  </si>
  <si>
    <t xml:space="preserve">Стальные опоры радиовещательной и связной радиостанции высотой от 12 до 250 м (Опора ТО2), 7,6(1 м по высоте опоры) </t>
  </si>
  <si>
    <t>(58040+398*(0.4*12+0.6*7,6))*0,6*0,8*0,4056
(A+B*(0.4*X1+0.6*X))*К5*К7*Котн</t>
  </si>
  <si>
    <t>12 024,96</t>
  </si>
  <si>
    <t>К5=0,6 ;</t>
  </si>
  <si>
    <t>К7=0,8 п.3.2 МУ 2010;</t>
  </si>
  <si>
    <t xml:space="preserve">4 624,98 </t>
  </si>
  <si>
    <t xml:space="preserve">2 668,26 </t>
  </si>
  <si>
    <t xml:space="preserve">1 778,84 </t>
  </si>
  <si>
    <t xml:space="preserve">Стальные опоры радиовещательной и связной радиостанции высотой от 12 до 250 м (Опора ТО3), 10,55(1 м по высоте опоры) </t>
  </si>
  <si>
    <t>(58040+398*(0.4*12+0.6*10,55))*0,6*0,8*0,4056
(A+B*(0.4*X1+0.6*X))*К3*К7*Котн</t>
  </si>
  <si>
    <t>12 162,11</t>
  </si>
  <si>
    <t>К3=0,6 ;</t>
  </si>
  <si>
    <t xml:space="preserve">4 677,73 </t>
  </si>
  <si>
    <t xml:space="preserve">2 698,69 </t>
  </si>
  <si>
    <t xml:space="preserve">1 799,13 </t>
  </si>
  <si>
    <t xml:space="preserve">Стальные опоры радиовещательной и связной радиостанции высотой от 12 до 250 м (Опора ТО4), 17,25(1 м по высоте опоры) </t>
  </si>
  <si>
    <t>(58040+398*17,25)*0,6*0,8*0,4056
(A+B*X)*К3*К7*Котн</t>
  </si>
  <si>
    <t>12 636,32</t>
  </si>
  <si>
    <t xml:space="preserve">4 860,12 </t>
  </si>
  <si>
    <t xml:space="preserve">2 803,92 </t>
  </si>
  <si>
    <t xml:space="preserve">1 869,28 </t>
  </si>
  <si>
    <t xml:space="preserve">Стальные опоры радиовещательной и связной радиостанции высотой от 12 до 250 м (Опора ТО5), 12,4(1 м по высоте опоры) </t>
  </si>
  <si>
    <t>(58040+398*12,4)*0,6*0,8*0,4056
(A+B*X)*К3*К7*Котн</t>
  </si>
  <si>
    <t>12 260,52</t>
  </si>
  <si>
    <t xml:space="preserve">4 715,58 </t>
  </si>
  <si>
    <t xml:space="preserve">2 720,53 </t>
  </si>
  <si>
    <t xml:space="preserve">1 813,69 </t>
  </si>
  <si>
    <t xml:space="preserve">Стальные опоры радиовещательной и связной радиостанции высотой от 12 до 250 м (Опора ТО6), 19,1(1 м по высоте опоры) </t>
  </si>
  <si>
    <t>(58040+398*19,1)*0,6*0,8*0,4056
(A+B*X)*К3*К7*Котн</t>
  </si>
  <si>
    <t>12 779,67</t>
  </si>
  <si>
    <t xml:space="preserve">4 915,26 </t>
  </si>
  <si>
    <t xml:space="preserve">2 835,73 </t>
  </si>
  <si>
    <t xml:space="preserve">1 890,48 </t>
  </si>
  <si>
    <t xml:space="preserve">Стальные опоры радиовещательной и связной радиостанции высотой от 12 до 250 м (Опора ТО7), 20,5(1 м по высоте опоры) </t>
  </si>
  <si>
    <t>(58040+398*20,5)*0,6*0,8*0,4056
(A+B*X)*К3*К7*Котн</t>
  </si>
  <si>
    <t>12 888,15</t>
  </si>
  <si>
    <t xml:space="preserve">4 956,98 </t>
  </si>
  <si>
    <t xml:space="preserve">2 859,80 </t>
  </si>
  <si>
    <t xml:space="preserve">1 906,53 </t>
  </si>
  <si>
    <t xml:space="preserve">Стальные опоры радиовещательной и связной радиостанции высотой от 12 до 250 м (Опора ТО8), 7,9(1 м по высоте опоры) </t>
  </si>
  <si>
    <t>(58040+398*(0.4*12+0.6*7,9))*0,6*0,8*0,4056
(A+B*(0.4*X1+0.6*X))*К3*К7*Котн</t>
  </si>
  <si>
    <t>12 038,91</t>
  </si>
  <si>
    <t xml:space="preserve">4 630,35 </t>
  </si>
  <si>
    <t xml:space="preserve">2 671,36 </t>
  </si>
  <si>
    <t xml:space="preserve">1 780,90 </t>
  </si>
  <si>
    <t xml:space="preserve">Стальные опоры радиовещательной и связной радиостанции высотой от 12 до 250 м (Опора ТО9), 12,25(1 м по высоте опоры) </t>
  </si>
  <si>
    <t>(58040+398*12,25)*0,6*0,8*0,4056
(A+B*X)*К3*К7*Котн</t>
  </si>
  <si>
    <t>12 248,89</t>
  </si>
  <si>
    <t xml:space="preserve">4 711,11 </t>
  </si>
  <si>
    <t xml:space="preserve">2 717,95 </t>
  </si>
  <si>
    <t xml:space="preserve">1 811,97 </t>
  </si>
  <si>
    <t xml:space="preserve">Стальные опоры радиовещательной и связной радиостанции высотой от 12 до 250 м (Опора ТО10), 14,85(1 м по высоте опоры) </t>
  </si>
  <si>
    <t>(58040+398*14,85)*0,6*0,8*0,4056
(A+B*X)*К3*К7*Котн</t>
  </si>
  <si>
    <t>12 450,36</t>
  </si>
  <si>
    <t xml:space="preserve">4 788,60 </t>
  </si>
  <si>
    <t xml:space="preserve">2 762,65 </t>
  </si>
  <si>
    <t xml:space="preserve">1 841,77 </t>
  </si>
  <si>
    <t xml:space="preserve">Стальные опоры радиовещательной и связной радиостанции высотой от 12 до 250 м (Опора ТО11), 10,49(1 м по высоте опоры) </t>
  </si>
  <si>
    <t>(58040+398*(0.4*12+0.6*10,49))*0,6*0,8*0,4056
(A+B*(0.4*X1+0.6*X))*К3*К7*Котн</t>
  </si>
  <si>
    <t>12 159,32</t>
  </si>
  <si>
    <t xml:space="preserve">4 676,66 </t>
  </si>
  <si>
    <t xml:space="preserve">2 698,07 </t>
  </si>
  <si>
    <t xml:space="preserve">1 798,72 </t>
  </si>
  <si>
    <t xml:space="preserve">Стальные опоры радиовещательной и связной радиостанции высотой от 12 до 250 м (Опора ТО12), 14,25(1 м по высоте опоры) </t>
  </si>
  <si>
    <t>(58040+398*14,25)*0,6*0,8*0,4056
(A+B*X)*К3*К7*Котн</t>
  </si>
  <si>
    <t>12 403,86</t>
  </si>
  <si>
    <t xml:space="preserve">4 770,72 </t>
  </si>
  <si>
    <t xml:space="preserve">2 752,34 </t>
  </si>
  <si>
    <t xml:space="preserve">1 834,89 </t>
  </si>
  <si>
    <t xml:space="preserve">Стальные опоры радиовещательной и связной радиостанции высотой от 12 до 250 м (Опора ТО13), 10,8(1 м по высоте опоры) </t>
  </si>
  <si>
    <t>(58040+398*(0.4*12+0.6*10,8))*0,6*0,8*0,4056
(A+B*(0.4*X1+0.6*X))*К3*К7*Котн</t>
  </si>
  <si>
    <t>12 173,73</t>
  </si>
  <si>
    <t xml:space="preserve">4 682,20 </t>
  </si>
  <si>
    <t xml:space="preserve">2 701,27 </t>
  </si>
  <si>
    <t xml:space="preserve">1 800,85 </t>
  </si>
  <si>
    <t xml:space="preserve">Стальные опоры радиовещательной и связной радиостанции высотой от 12 до 250 м (Опора ТО14), 16,75(1 м по высоте опоры) </t>
  </si>
  <si>
    <t>(58040+398*16,75)*0,6*0,8*0,4056
(A+B*X)*К3*К7*Котн</t>
  </si>
  <si>
    <t>12 597,58</t>
  </si>
  <si>
    <t xml:space="preserve">4 845,22 </t>
  </si>
  <si>
    <t xml:space="preserve">2 795,32 </t>
  </si>
  <si>
    <t xml:space="preserve">1 863,55 </t>
  </si>
  <si>
    <t xml:space="preserve">Стальные опоры радиовещательной и связной радиостанции высотой от 12 до 250 м (Опора ТО15), 10,02(1 м по высоте опоры) </t>
  </si>
  <si>
    <t>(58040+398*(0.4*12+0.6*10,02))*0,6*0,8*0,4056
(A+B*(0.4*X1+0.6*X))*К3*К7*Котн</t>
  </si>
  <si>
    <t>12 137,47</t>
  </si>
  <si>
    <t xml:space="preserve">4 668,26 </t>
  </si>
  <si>
    <t xml:space="preserve">2 693,23 </t>
  </si>
  <si>
    <t xml:space="preserve">1 795,48 </t>
  </si>
  <si>
    <t xml:space="preserve">Стальные опоры радиовещательной и связной радиостанции высотой от 12 до 250 м (Опора ТО16), 10,5(1 м по высоте опоры) </t>
  </si>
  <si>
    <t>(58040+398*(0.4*12+0.6*10,5))*0,6*0,8*0,4056
(A+B*(0.4*X1+0.6*X))*К3*К7*Котн</t>
  </si>
  <si>
    <t>12 159,78</t>
  </si>
  <si>
    <t xml:space="preserve">4 676,84 </t>
  </si>
  <si>
    <t xml:space="preserve">2 698,18 </t>
  </si>
  <si>
    <t xml:space="preserve">1 798,78 </t>
  </si>
  <si>
    <t xml:space="preserve">Стальные опоры радиовещательной и связной радиостанции высотой от 12 до 250 м (Опора ТО17), 7,47(1 м по высоте опоры) </t>
  </si>
  <si>
    <t>(58040+398*(0.4*12+0.6*7,47))*0,6*0,8*0,4056
(A+B*(0.4*X1+0.6*X))*К3*К7*Котн</t>
  </si>
  <si>
    <t>12 018,91</t>
  </si>
  <si>
    <t xml:space="preserve">4 622,66 </t>
  </si>
  <si>
    <t xml:space="preserve">2 666,92 </t>
  </si>
  <si>
    <t xml:space="preserve">1 777,95 </t>
  </si>
  <si>
    <t xml:space="preserve">Установка промышленного телевизионного оборудования в готовом здании с числом камер от 2 до 12.Система охранного телевидения. Видеонаблюдение наружное., 34(1 камера) </t>
  </si>
  <si>
    <t>(36610+4570*(0.4*12+0.6*34))*1,1*1,006*0,5
(A+B*(0.4*X2+0.6*X))*К2*К4*К3</t>
  </si>
  <si>
    <t>83 976,55</t>
  </si>
  <si>
    <t xml:space="preserve">Освещение памятников, архитектурных сооружений малых форм (в том числе рекламных и информационных щитов) Охранное освещение опор, 1(объект) </t>
  </si>
  <si>
    <t xml:space="preserve">СБЦП "Коммунальные инженерные сети и сооружения (2012)" табл.3 п.3
(СБЦП07-3-3) </t>
  </si>
  <si>
    <t>(19082*1)*1,021*0,4
(A*X)*К4*Ки1</t>
  </si>
  <si>
    <t>7 793,09</t>
  </si>
  <si>
    <t>Сейсмичность 9 баллов (п. 3.7 МУ) для раздела электроснабжение- 7% К=(0,07*1,3+0,93)=1,021;</t>
  </si>
  <si>
    <t>К4=1,021 ;</t>
  </si>
  <si>
    <t xml:space="preserve">Освещение памятников, архитектурных сооружений малых форм (в том числе рекламных и информационных щитов) Охранное освещение опор, 16(объект) </t>
  </si>
  <si>
    <t>(19082*16)*1,021*0,2*0,4
(A*X)*К4*К1*Ки1</t>
  </si>
  <si>
    <t>24 937,88</t>
  </si>
  <si>
    <t>Коэффициент 0,2 на каждую последующую опору;</t>
  </si>
  <si>
    <t>К1=0,2 МУ п. 3.2;</t>
  </si>
  <si>
    <t xml:space="preserve">Установки периметральной охранной сигнализации при протяженности: 1.0-2.0 км, 1(объект) </t>
  </si>
  <si>
    <t xml:space="preserve">СБЦ "Системы противопожарной и охранной защиты (1999)" табл.6 п.6
(СБЦ1-6-6) </t>
  </si>
  <si>
    <t>(3556*1)*1,201*1,6*7,71*0,4
(A*X)*К4*К1*К3*Ки1</t>
  </si>
  <si>
    <t>21 073,62</t>
  </si>
  <si>
    <t>Сейсмичность 9 баллов (п. 3.7 МУ) для раздела автоматика и сигнализация - 67% К=(0,67*1,3+0,33)=1,201;</t>
  </si>
  <si>
    <t>К4=1,201 ;</t>
  </si>
  <si>
    <t>Горный рельеф;</t>
  </si>
  <si>
    <t>К1=1,6 Примеч. 2 к табл.6;</t>
  </si>
  <si>
    <t xml:space="preserve"> 30%;</t>
  </si>
  <si>
    <t xml:space="preserve">6 322,09 </t>
  </si>
  <si>
    <t xml:space="preserve"> 67%;</t>
  </si>
  <si>
    <t xml:space="preserve">14 119,33 </t>
  </si>
  <si>
    <t>Раздел 5. Фундамент ФТ-1</t>
  </si>
  <si>
    <t xml:space="preserve">Свод, перекрытие, опора, фундамент или другой несущий элемент при размере основного параметра: до 2 м ( Размер фундамента 1,8х 1,8 м), 1(элемент конструкции) </t>
  </si>
  <si>
    <t xml:space="preserve">СБЦ "Промышленные печи, сушила, дымовые и вентиляционные трубы, конструкции тепловой изоляции и антикоррозионной защиты (2004)" табл.42 п.4
(СБЦ62-42-4) </t>
  </si>
  <si>
    <t>(4650*1)*1,06*1,3*1,3*0,4
(A*X)*К1*К2*К3*Ки1</t>
  </si>
  <si>
    <t>3 332,00</t>
  </si>
  <si>
    <t>Сметная часть - 6% (ценообразующий к-т);</t>
  </si>
  <si>
    <t>К1=1,06 п.1.5 ОП;</t>
  </si>
  <si>
    <t>Армированные конструкции (ценообразующий к-т);</t>
  </si>
  <si>
    <t>К2=1,3 Примечание 1 к табл 42;</t>
  </si>
  <si>
    <t>Сейсмичность 9 баллов К=1.3;</t>
  </si>
  <si>
    <t>К3=1,3 МУ п.3.7;</t>
  </si>
  <si>
    <t xml:space="preserve">Свод, перекрытие, опора, фундамент или другой несущий элемент при размере основного параметра: до 2 м ( Размер фундамента 1,8х 1,8 м), 19(элемент конструкции) </t>
  </si>
  <si>
    <t>(4650*19)*1,06*1,3*1,3*0,2*0,4
(A*X)*К1*К2*К3*К4*Ки1</t>
  </si>
  <si>
    <t>12 661,62</t>
  </si>
  <si>
    <t>Привязка типового решения;</t>
  </si>
  <si>
    <t>К4=0,2 МУ п.3.2;</t>
  </si>
  <si>
    <t>Раздел 6. Сети электроснабжения</t>
  </si>
  <si>
    <t xml:space="preserve">Кабельные линии напряжением до 35 кВ с интервалами протяженности: до 100 м (Кабельные линии напряжением 0,4 кВ питания НСКД), 1(объект) </t>
  </si>
  <si>
    <t xml:space="preserve">СБЦП "Коммунальные инженерные сети и сооружения (2012)" табл.17 п.1
(СБЦП07-17-1) </t>
  </si>
  <si>
    <t>(11960*1)*1,191*0,4
(A*X)*К1*Ки1</t>
  </si>
  <si>
    <t>5 697,74</t>
  </si>
  <si>
    <t>Сейсмичность 9 баллов для  63,5% разделов (ТХ- 24,5%, КР=27,5%, искусств. соор.=1,5%, электроснаб.=10%); К= (0,635*1,3+0,365)=1,191;</t>
  </si>
  <si>
    <t>К1=1,191 МУ п. 3.7;</t>
  </si>
  <si>
    <t>Проект полосы отвода;</t>
  </si>
  <si>
    <t>Здания и сооружения, входящие в инфраструктуру объекта;</t>
  </si>
  <si>
    <t>Проект организации работ по сносу (демонтажу);</t>
  </si>
  <si>
    <t>Мероприятия по охране окружающей среды;</t>
  </si>
  <si>
    <t>Раздел «Технологические конструктивные решения линейного объекта. Искусственные сооружения (инженерное обустройство, сети)» - Технологические решения;</t>
  </si>
  <si>
    <t xml:space="preserve"> 24,5%;</t>
  </si>
  <si>
    <t xml:space="preserve">1 395,95 </t>
  </si>
  <si>
    <t>Раздел «Технологические конструктивные решения линейного объекта. Искусственные сооружения (инженерное обустройство, сети)» - Конструктивные решения;</t>
  </si>
  <si>
    <t xml:space="preserve"> 27,5%;</t>
  </si>
  <si>
    <t xml:space="preserve">1 566,88 </t>
  </si>
  <si>
    <t>Раздел «Технологические конструктивные решения линейного объекта. Искусственные сооружения (инженерное обустройство, сети)» - Искусственные сооружения;</t>
  </si>
  <si>
    <t xml:space="preserve"> 1,5%;</t>
  </si>
  <si>
    <t>Раздел «Технологические конструктивные решения линейного объекта. Искусственные сооружения (инженерное обустройство, сети)» - Обустройство;</t>
  </si>
  <si>
    <t>Раздел «Технологические конструктивные решения линейного объекта. Искусственные сооружения (инженерное обустройство, сети)» - Электроснабжение;</t>
  </si>
  <si>
    <t xml:space="preserve"> 10%;</t>
  </si>
  <si>
    <t>Раздел «Технологические конструктивные решения линейного объекта. Искусственные сооружения (инженерное обустройство, сети)» - Водоснабжение и водоотведение;</t>
  </si>
  <si>
    <t>Раздел «Технологические конструктивные решения линейного объекта. Искусственные сооружения (инженерное обустройство, сети)» - Связь, сигнализация, АСУ;</t>
  </si>
  <si>
    <t xml:space="preserve">Кабельные линии напряжением до 35 кВ с интервалами протяженности: до 100 м (Кабельные линии напряжением 0,4 кВ питания ВСКД), 2(объект) </t>
  </si>
  <si>
    <t>(11960*2)*1,191*0,4
(A*X)*К1*Ки1</t>
  </si>
  <si>
    <t>11 395,49</t>
  </si>
  <si>
    <t xml:space="preserve">1 025,59 </t>
  </si>
  <si>
    <t xml:space="preserve">2 791,90 </t>
  </si>
  <si>
    <t xml:space="preserve">3 133,76 </t>
  </si>
  <si>
    <t xml:space="preserve">1 139,55 </t>
  </si>
  <si>
    <t xml:space="preserve">Трансформаторные подстанции напряжением 6-20/0,4 кВ: закрытая двухтрансформаторная с распределительным устройством высокого напряжения, мощностью до 2х630 кВ•А и количеством ячеек до 6 (КТП-6), 1(1 подстанция) </t>
  </si>
  <si>
    <t xml:space="preserve">СБЦП "Коммунальные инженерные сети и сооружения (2012)" табл.37 п.4
(СБЦП07-37-4) </t>
  </si>
  <si>
    <t>(68380*1)*1,111*0,5
(A*X)*К2*К1</t>
  </si>
  <si>
    <t>37 985,09</t>
  </si>
  <si>
    <t>Сейсмичность 9 баллов для  37% разделов (Электроснабж=7%, ТХ-30%); К= (0,37*1,3+0,63)=1,111;</t>
  </si>
  <si>
    <t>К2=1,111 МУ п. 3.7;</t>
  </si>
  <si>
    <t>К1=0,5 ;</t>
  </si>
  <si>
    <t>Архитектурные решения;</t>
  </si>
  <si>
    <t xml:space="preserve">1 899,25 </t>
  </si>
  <si>
    <t xml:space="preserve">4 178,36 </t>
  </si>
  <si>
    <t>Раздел "Инженерное оборудование, сети, инженерно-технические мероприятия, технологические решения": Система электроснабжения;</t>
  </si>
  <si>
    <t xml:space="preserve"> 7%;</t>
  </si>
  <si>
    <t xml:space="preserve">2 658,96 </t>
  </si>
  <si>
    <t>Раздел «Технологические конструктивные решения линейного объекта. Искусственные сооружения (инженерное обустройство, сети)» - Система водоснабжения;</t>
  </si>
  <si>
    <t>Раздел «Технологические конструктивные решения линейного объекта. Искусственные сооружения (инженерное обустройство, сети)» - Система водоотведения;</t>
  </si>
  <si>
    <t>Раздел "Инженерное оборудование, сети, инженерно-технические мероприятия, технологические решения": Отопление, вентиляция и кондиционирование воздуха;</t>
  </si>
  <si>
    <t xml:space="preserve">2 279,11 </t>
  </si>
  <si>
    <t>Раздел "Инженерное оборудование, сети, инженерно-технические мероприятия, технологические решения": Сети связи;</t>
  </si>
  <si>
    <t>Раздел "Инженерное оборудование, сети, инженерно-технические мероприятия, технологические решения": Система газоснабжения;</t>
  </si>
  <si>
    <t>Раздел "Инженерное оборудование, сети, инженерно-технические мероприятия, технологические решения": Технологические решения;</t>
  </si>
  <si>
    <t xml:space="preserve">11 395,53 </t>
  </si>
  <si>
    <t xml:space="preserve">3 038,81 </t>
  </si>
  <si>
    <t>Мероприятия по обеспечению доступа инвалидов;</t>
  </si>
  <si>
    <t>Мероприятия по обеспечению соблюдения требований энергетической эффективности и требований оснащенности зданий, строений и сооружений приборами учета используемых энергетических ресурсов;</t>
  </si>
  <si>
    <t xml:space="preserve">Трансформаторные подстанции напряжением 6-20/0,4 кВ: комплектная двухтрансформаторная с количеством вводов высокого напряжения до двух без выключателей высокого напряжения, мощностью до 2х630 кВ•А (КТП-18), 1(1 подстанция) </t>
  </si>
  <si>
    <t xml:space="preserve">СБЦП "Коммунальные инженерные сети и сооружения (2012)" табл.37 п.2
(СБЦП07-37-2) </t>
  </si>
  <si>
    <t>(20800*1)*0,5*0,7*1,111*0,5
(A*X)*К1*К2*К4*К5</t>
  </si>
  <si>
    <t>4 044,04</t>
  </si>
  <si>
    <t>Однотрансформаторная КТП;</t>
  </si>
  <si>
    <t>К1=0,5 ОП п. 2.8.7.1;</t>
  </si>
  <si>
    <t>Мощность трансформатора ниже 160 кВА;</t>
  </si>
  <si>
    <t>К2=0,7 ОП п. 2.8.7.1;</t>
  </si>
  <si>
    <t>К4=1,111 МУ п. 3.7;</t>
  </si>
  <si>
    <t>К5=0,5 ;</t>
  </si>
  <si>
    <t xml:space="preserve">1 213,21 </t>
  </si>
  <si>
    <t>Раздел 7. Сети связи</t>
  </si>
  <si>
    <t xml:space="preserve">Прокладка бронированного кабеля связи в земле, протяженностью:свыше 1000 до 6000 м, 1400(м) </t>
  </si>
  <si>
    <t xml:space="preserve">СБЦП "Коммунальные инженерные сети и сооружения (2012)" табл.1 п.45
(СБЦП07-1-45) </t>
  </si>
  <si>
    <t>(48000+35*1400)*1,191*0,4
(A+B*X)*К2*Ки1</t>
  </si>
  <si>
    <t>46 210,80</t>
  </si>
  <si>
    <t>К2=1,191 МУ п. 3.7;</t>
  </si>
  <si>
    <t xml:space="preserve">2 772,65 </t>
  </si>
  <si>
    <t xml:space="preserve">4 158,97 </t>
  </si>
  <si>
    <t xml:space="preserve">1 386,32 </t>
  </si>
  <si>
    <t xml:space="preserve">2 310,54 </t>
  </si>
  <si>
    <t xml:space="preserve">11 321,65 </t>
  </si>
  <si>
    <t xml:space="preserve">12 707,97 </t>
  </si>
  <si>
    <t xml:space="preserve">1 155,27 </t>
  </si>
  <si>
    <t xml:space="preserve">4 621,08 </t>
  </si>
  <si>
    <t>Раздел 8. Инжзащита</t>
  </si>
  <si>
    <t xml:space="preserve">Удерживающие сооружения на оползнеопасных и оползневых склонах и откосах при площади вертикального сечения сползающего массива недостаточно устойчивых или неустойчивых грунтов:свыше 1,1 до 3,2 тыс.м2 (Лавинозащита), 1,65(тыс.м2) </t>
  </si>
  <si>
    <t xml:space="preserve">СБЦП "Заглубленные сооружения и конструкции, водопонижение, противооползневые сооружения и мероприятия (2015)" табл.1 п.30
(СБЦП15-1-30) </t>
  </si>
  <si>
    <t>(395010+108300*1,65)*1,021*0,3
(A+B*X)*К2*К1</t>
  </si>
  <si>
    <t>175 725,84</t>
  </si>
  <si>
    <t>Относительная стоимость с учетом сейсмичности 9 баллов К=1,3 (МУ 2009 п. 3.7)  для разделов: (Конструктивные решения-7%) Итого общий коэффициент относительной стоимости К=(0,07*1,3+0,93)=1,021;</t>
  </si>
  <si>
    <t>К2=1,021 ;</t>
  </si>
  <si>
    <t>К1=0,3 ;</t>
  </si>
  <si>
    <t xml:space="preserve">3 514,52 </t>
  </si>
  <si>
    <t xml:space="preserve">7 029,03 </t>
  </si>
  <si>
    <t xml:space="preserve">12 300,81 </t>
  </si>
  <si>
    <t>Инженерное оборудование, сети инженерно-технические мероприятия, технологические решения: Технологические решения;</t>
  </si>
  <si>
    <t xml:space="preserve"> 49%;</t>
  </si>
  <si>
    <t xml:space="preserve">86 105,66 </t>
  </si>
  <si>
    <t>Инженерное оборудование, сети инженерно-технические мероприятия, технологические решения: Электроснабжение, автоматика, связь, сигнализация;</t>
  </si>
  <si>
    <t xml:space="preserve"> 12%;</t>
  </si>
  <si>
    <t xml:space="preserve">21 087,10 </t>
  </si>
  <si>
    <t>Проект организация строительства (ПОС);</t>
  </si>
  <si>
    <t xml:space="preserve">14 058,07 </t>
  </si>
  <si>
    <t xml:space="preserve">8 786,29 </t>
  </si>
  <si>
    <t>Раздел 9. ГО и ЧС</t>
  </si>
  <si>
    <t xml:space="preserve">Сб итм 01 - разработка раздела "ИТМ ГОЧС" проекта строительства условного объекта, 1(объект) </t>
  </si>
  <si>
    <t xml:space="preserve">
(СБЦ59-ТЧ-п.2) </t>
  </si>
  <si>
    <t>(30500*1)*1,06*1,6
(A*X)*К1*К2</t>
  </si>
  <si>
    <t>51 728,00</t>
  </si>
  <si>
    <t>Коэффициент, учитывающий суммарное количество источников возможных ЧС (природных и техногенных) - 4 (Кис) гл.1, таб.1;</t>
  </si>
  <si>
    <t>К1=1,06 ;</t>
  </si>
  <si>
    <t>Коэффициентдля потенциально опасных объектов, гидротехнических сооружений, объектов воздушного, морского и речного транспорта коэффициент сложности (Ксл) устанавливается в пределах Прим. к табл.2 (Ценообразующий);</t>
  </si>
  <si>
    <t>К2=1,6 ;</t>
  </si>
  <si>
    <t>Стадийность проектирования К=1</t>
  </si>
  <si>
    <t xml:space="preserve">К3= </t>
  </si>
  <si>
    <t xml:space="preserve">   Итого Поз. 1-51</t>
  </si>
  <si>
    <t xml:space="preserve">   Итого в уровне цен на 01.01.2001 г.</t>
  </si>
  <si>
    <t>Индекс на 01.01.2000 г. к ценам на 01.01.1995 г. по письму Госстроя России №АШ-3412/10-ЛС/08 от 07.10.1999г. = 6,46; Индекс на 1 квартал 2001 г. г. к ценам на 01.01.1995 г. по письму Госстроя России №АШ-9/10 от 04.01.2001г. = 7,71</t>
  </si>
  <si>
    <t>К= 7,71/6,46=1,19</t>
  </si>
  <si>
    <t>Всего с учетом "ВСЕГО по смете в уровне цен на IV квартал 2020 г.</t>
  </si>
  <si>
    <t>К=4,47</t>
  </si>
  <si>
    <t>Главный инженер проекта ______________ Н.В.Сермавбрин</t>
  </si>
  <si>
    <t>Составил ___________________________  Т.А. Лосева</t>
  </si>
  <si>
    <t>Приложение к</t>
  </si>
  <si>
    <t>(договору, дополнительному соглашению)</t>
  </si>
  <si>
    <t>проектные работы стадии "Рабочая документация", Всесезонный туристско-рекреационный комплекс "Ведучи", Чеченская Республика. Пасажирская подвесная канатная дорога VL4</t>
  </si>
  <si>
    <t>(32070+424*6)*0,4*0,8*0,3523
(A+B*X)*К1*К5*Котн</t>
  </si>
  <si>
    <t>3 902,24</t>
  </si>
  <si>
    <t>Коэффициент относительной стоимости с учетом сейсмичности 9 баллов для разделов КР=16%*1,3=20,8%;</t>
  </si>
  <si>
    <t>К1=0,4 ;</t>
  </si>
  <si>
    <t>Смета на строительство при исключении разделов (АР,электроснабжение,водоснабжение,водоотведение,отопление,вентиляция, кондиционирование,связь, газоснабжение, ТХ, мероприятия по обеспечению доступа инвалидов)=8%:92%*28%=2,43%;</t>
  </si>
  <si>
    <t xml:space="preserve"> 20,8%;</t>
  </si>
  <si>
    <t xml:space="preserve">2 303,91 </t>
  </si>
  <si>
    <t xml:space="preserve">1 107,65 </t>
  </si>
  <si>
    <t xml:space="preserve"> 2,43%;</t>
  </si>
  <si>
    <t>Котн=35,23%</t>
  </si>
  <si>
    <t>((48500+30*(0.4*150+0.6*0.5*150))*0,7)*1,183*0,6
((A+B*(0.4*X1+0.6*0.5*X1))*Кпониж)*К3*Ки1</t>
  </si>
  <si>
    <t>25 662,82</t>
  </si>
  <si>
    <t>Сейсмичность 9 баллов  К= 1,3 для 61% разделов (АР=7%, КР=12%,  ТХ-42%). К=(0,61*1,3+0,39)=1,183;</t>
  </si>
  <si>
    <t>К3=1,183 МУ п.3.7;</t>
  </si>
  <si>
    <t xml:space="preserve">Ки1=0,6 </t>
  </si>
  <si>
    <t>((455800+580*(0.4*36+0.6*0.5*36))*0,7)*1,25*0,5*0,8*1,06*0,6
((A+B*(0.4*X1+0.6*0.5*X1))*Кпониж)*К1*К2*К4*К5*Ки1</t>
  </si>
  <si>
    <t>104 714,60</t>
  </si>
  <si>
    <t>Сейсмичность 9 баллов  К= 1,3 для 83,3% разделов (АР и КР=17,5%, Электросн.-7,8%, Сети связи-0,9%, ТХ-57,1%).  К=(0,833*1,3+0,167)=1,25;</t>
  </si>
  <si>
    <t>К1=1,25 МУ п.3.7;</t>
  </si>
  <si>
    <t>Ки1=0,6 ;</t>
  </si>
  <si>
    <t xml:space="preserve"> 17,5%;</t>
  </si>
  <si>
    <t xml:space="preserve">18 325,06 </t>
  </si>
  <si>
    <t xml:space="preserve"> 7,8%;</t>
  </si>
  <si>
    <t xml:space="preserve">8 167,74 </t>
  </si>
  <si>
    <t xml:space="preserve"> 3,6%;</t>
  </si>
  <si>
    <t xml:space="preserve">3 769,73 </t>
  </si>
  <si>
    <t xml:space="preserve"> 5,1%;</t>
  </si>
  <si>
    <t xml:space="preserve">5 340,44 </t>
  </si>
  <si>
    <t xml:space="preserve"> 57,1%;</t>
  </si>
  <si>
    <t xml:space="preserve">59 792,04 </t>
  </si>
  <si>
    <t xml:space="preserve">8 377,17 </t>
  </si>
  <si>
    <t>(25980+4623*10)*1,006*0,58
(A+B*X)*К2*К3</t>
  </si>
  <si>
    <t>42 133,09</t>
  </si>
  <si>
    <t xml:space="preserve">К3=0,58 </t>
  </si>
  <si>
    <t>(36610+4570*4)*1,1*1,006*0,5
(A+B*X)*К2*К4*К3</t>
  </si>
  <si>
    <t>(36610+4570*2)*1,006*0,5
(A+B*X)*К4*К3</t>
  </si>
  <si>
    <t>(36610+4570*4)*1,006*0,5
(A+B*X)*К4*К3</t>
  </si>
  <si>
    <t>(8940*1)*1,051*0,62
(A*X)*К4*К2</t>
  </si>
  <si>
    <t>5 825,48</t>
  </si>
  <si>
    <t>Сейсмичность 9 баллов (п. 3.7 МУ) для раздела электрика- 17% К=(0,17*1,3+0,83)=1,051;</t>
  </si>
  <si>
    <t>К4=1,051 ;</t>
  </si>
  <si>
    <t xml:space="preserve">К2=0,62 </t>
  </si>
  <si>
    <t>(2560*1)*1,249*7,71*0,6
(A*X)*К4*К2*Ки1</t>
  </si>
  <si>
    <t>14 791,36</t>
  </si>
  <si>
    <t>Сейсмичность 9 баллов (п. 3.7 МУ) для разделов: Технологические решения-41%, автоматика и сигнализация - 42% К=(0,83*1,3+0,17)=1,249;</t>
  </si>
  <si>
    <t>К4=1,249 ;</t>
  </si>
  <si>
    <t xml:space="preserve">1 479,14 </t>
  </si>
  <si>
    <t xml:space="preserve"> 41%;</t>
  </si>
  <si>
    <t xml:space="preserve">6 064,46 </t>
  </si>
  <si>
    <t xml:space="preserve"> 42%;</t>
  </si>
  <si>
    <t xml:space="preserve">6 212,37 </t>
  </si>
  <si>
    <t xml:space="preserve">1 035,40 </t>
  </si>
  <si>
    <t>Смета на строительство при исключении разделов (АР,электроснабжение,водоснабжение,водоотведение,отопление,вентиляция, кондиционирование,связь, газоснабжение,ТХ, мероприятия по обеспечению доступа инвалидов)=8%:92%*28%=2,43%;</t>
  </si>
  <si>
    <t>(455800+580*(0.4*36+0.6*34,75))*0,5*0,8*1,06*1,25*0,6
(A+B*(0.4*X1+0.6*X))*К2*К4*К5*К6*Ки1</t>
  </si>
  <si>
    <t>151 445,91</t>
  </si>
  <si>
    <t>К6=1,25 МУ п.3.7;</t>
  </si>
  <si>
    <t xml:space="preserve">26 503,03 </t>
  </si>
  <si>
    <t xml:space="preserve">11 812,78 </t>
  </si>
  <si>
    <t xml:space="preserve">5 452,05 </t>
  </si>
  <si>
    <t xml:space="preserve">7 723,74 </t>
  </si>
  <si>
    <t xml:space="preserve">1 363,01 </t>
  </si>
  <si>
    <t xml:space="preserve">86 475,61 </t>
  </si>
  <si>
    <t xml:space="preserve">12 115,67 </t>
  </si>
  <si>
    <t>(2560*1)*1,249*7,71*0,6
(A*X)*К2*К3*Ки1</t>
  </si>
  <si>
    <t>К2=1,249 ;</t>
  </si>
  <si>
    <t>(10580+342*15)*1,006*0,51
(A+B*X)*К2*К3</t>
  </si>
  <si>
    <t>8 060,17</t>
  </si>
  <si>
    <t xml:space="preserve">К3=0,51 </t>
  </si>
  <si>
    <t>((7000+122*(0.4*1500+0.6*0.5*1500))*0,7)*0,79*0,6
((A+B*(0.4*X1+0.6*0.5*X1))*Кпониж)*К2*Ки1</t>
  </si>
  <si>
    <t>44 826,18</t>
  </si>
  <si>
    <t>Относительная стоимость -65,5 % (без водоснабжения и канализации- 10%, отопления и вентиляции-11,5% дымоудаления-7%, ИТП-6%) с учетом сейсмичности 9 баллов К=1,3 (п. 3.7 МУ)  для разделов: ТХ-9,7%, АР-26,3%,электроснабж-9%). Итого общий коэффициент относительной стоимости К=(0,45*1,3+0,205)=0,790;</t>
  </si>
  <si>
    <t>К2=0,79 ;</t>
  </si>
  <si>
    <t xml:space="preserve"> 4,6%;</t>
  </si>
  <si>
    <t xml:space="preserve">2 062,00 </t>
  </si>
  <si>
    <t xml:space="preserve">13 447,85 </t>
  </si>
  <si>
    <t xml:space="preserve"> 11,5%;</t>
  </si>
  <si>
    <t xml:space="preserve">5 155,01 </t>
  </si>
  <si>
    <t xml:space="preserve">4 482,62 </t>
  </si>
  <si>
    <t xml:space="preserve"> 14%;</t>
  </si>
  <si>
    <t xml:space="preserve">6 275,67 </t>
  </si>
  <si>
    <t xml:space="preserve"> 0,8%;</t>
  </si>
  <si>
    <t xml:space="preserve">3 137,83 </t>
  </si>
  <si>
    <t xml:space="preserve">2 689,57 </t>
  </si>
  <si>
    <t xml:space="preserve"> 6,1%;</t>
  </si>
  <si>
    <t xml:space="preserve">2 734,40 </t>
  </si>
  <si>
    <t>(58040+398*(0.4*12+0.6*6,72))*0,4*0,8*0,3523
(A+B*(0.4*X1+0.6*X))*К5*К7*Котн</t>
  </si>
  <si>
    <t>6 939,48</t>
  </si>
  <si>
    <t>К5=0,4 ;</t>
  </si>
  <si>
    <t xml:space="preserve">4 097,11 </t>
  </si>
  <si>
    <t xml:space="preserve">1 969,76 </t>
  </si>
  <si>
    <t>(58040+398*(0.4*12+0.6*7,6))*0,4*0,8*0,3523
(A+B*(0.4*X1+0.6*X))*К5*К7*Котн</t>
  </si>
  <si>
    <t>6 963,17</t>
  </si>
  <si>
    <t xml:space="preserve">4 111,10 </t>
  </si>
  <si>
    <t xml:space="preserve">1 976,49 </t>
  </si>
  <si>
    <t>(58040+398*(0.4*12+0.6*10,55))*0,4*0,8*0,3523
(A+B*(0.4*X1+0.6*X))*К5*К7*Котн</t>
  </si>
  <si>
    <t>7 042,59</t>
  </si>
  <si>
    <t xml:space="preserve">4 157,99 </t>
  </si>
  <si>
    <t xml:space="preserve">1 999,03 </t>
  </si>
  <si>
    <t>(58040+398*17,25)*0,4*0,8*0,3523
(A+B*X)*К5*К7*Котн</t>
  </si>
  <si>
    <t>7 317,19</t>
  </si>
  <si>
    <t xml:space="preserve">4 320,11 </t>
  </si>
  <si>
    <t xml:space="preserve">2 076,98 </t>
  </si>
  <si>
    <t>(58040+398*12,4)*0,4*0,8*0,3523
(A+B*X)*К5*К7*Котн</t>
  </si>
  <si>
    <t>7 099,57</t>
  </si>
  <si>
    <t xml:space="preserve">4 191,63 </t>
  </si>
  <si>
    <t xml:space="preserve">2 015,21 </t>
  </si>
  <si>
    <t>(58040+398*19,1)*0,4*0,8*0,3523
(A+B*X)*К5*К7*Котн</t>
  </si>
  <si>
    <t>7 400,19</t>
  </si>
  <si>
    <t xml:space="preserve">4 369,12 </t>
  </si>
  <si>
    <t xml:space="preserve">2 100,54 </t>
  </si>
  <si>
    <t>(58040+398*20,5)*0,4*0,8*0,3523
(A+B*X)*К5*К7*Котн</t>
  </si>
  <si>
    <t>7 463,01</t>
  </si>
  <si>
    <t xml:space="preserve">4 406,21 </t>
  </si>
  <si>
    <t xml:space="preserve">2 118,37 </t>
  </si>
  <si>
    <t>(58040+398*(0.4*12+0.6*7,9))*0,4*0,8*0,3523
(A+B*(0.4*X1+0.6*X))*К5*К7*Котн</t>
  </si>
  <si>
    <t>6 971,25</t>
  </si>
  <si>
    <t xml:space="preserve">4 115,87 </t>
  </si>
  <si>
    <t xml:space="preserve">1 978,78 </t>
  </si>
  <si>
    <t>(58040+398*12,25)*0,4*0,8*0,3523
(A+B*X)*К5*К7*Котн</t>
  </si>
  <si>
    <t>7 092,84</t>
  </si>
  <si>
    <t xml:space="preserve">4 187,65 </t>
  </si>
  <si>
    <t xml:space="preserve">2 013,30 </t>
  </si>
  <si>
    <t>(58040+398*14,85)*0,4*0,8*0,3523
(A+B*X)*К5*К7*Котн</t>
  </si>
  <si>
    <t>7 209,50</t>
  </si>
  <si>
    <t xml:space="preserve">4 256,53 </t>
  </si>
  <si>
    <t xml:space="preserve">2 046,41 </t>
  </si>
  <si>
    <t>(58040+398*(0.4*12+0.6*10,49))*0,4*0,8*0,3523
(A+B*(0.4*X1+0.6*X))*К5*К7*Котн</t>
  </si>
  <si>
    <t>7 040,97</t>
  </si>
  <si>
    <t xml:space="preserve">4 157,03 </t>
  </si>
  <si>
    <t xml:space="preserve">1 998,57 </t>
  </si>
  <si>
    <t>(58040+398*14,25)*0,4*0,8*0,3523
(A+B*X)*К5*К7*Котн</t>
  </si>
  <si>
    <t>7 182,58</t>
  </si>
  <si>
    <t xml:space="preserve">4 240,64 </t>
  </si>
  <si>
    <t xml:space="preserve">2 038,77 </t>
  </si>
  <si>
    <t>(58040+398*(0.4*12+0.6*10,8))*0,4*0,8*0,3523
(A+B*(0.4*X1+0.6*X))*К5*К7*Котн</t>
  </si>
  <si>
    <t>7 049,32</t>
  </si>
  <si>
    <t xml:space="preserve">4 161,96 </t>
  </si>
  <si>
    <t xml:space="preserve">2 000,94 </t>
  </si>
  <si>
    <t>(58040+398*16,75)*0,4*0,8*0,3523
(A+B*X)*К9*К11*Котн</t>
  </si>
  <si>
    <t>7 294,75</t>
  </si>
  <si>
    <t>К9=0,4 ;</t>
  </si>
  <si>
    <t>К11=0,8 п.3.2 МУ 2010;</t>
  </si>
  <si>
    <t xml:space="preserve">4 306,86 </t>
  </si>
  <si>
    <t xml:space="preserve">2 070,61 </t>
  </si>
  <si>
    <t>(58040+398*(0.4*12+0.6*10,02))*0,4*0,8*0,3523
(A+B*(0.4*X1+0.6*X))*К9*К11*Котн</t>
  </si>
  <si>
    <t>7 028,32</t>
  </si>
  <si>
    <t xml:space="preserve">4 149,56 </t>
  </si>
  <si>
    <t xml:space="preserve">1 994,98 </t>
  </si>
  <si>
    <t>(58040+398*(0.4*12+0.6*10,5))*0,4*0,8*0,3523
(A+B*(0.4*X1+0.6*X))*К9*К11*Котн</t>
  </si>
  <si>
    <t>7 041,24</t>
  </si>
  <si>
    <t xml:space="preserve">4 157,19 </t>
  </si>
  <si>
    <t xml:space="preserve">1 998,65 </t>
  </si>
  <si>
    <t>(58040+398*(0.4*12+0.6*7,47))*0,4*0,8*0,3523
(A+B*(0.4*X1+0.6*X))*К9*К11*Котн</t>
  </si>
  <si>
    <t>6 959,67</t>
  </si>
  <si>
    <t xml:space="preserve">4 109,03 </t>
  </si>
  <si>
    <t xml:space="preserve">1 975,50 </t>
  </si>
  <si>
    <t>(19082*1)*1,027*0,6
(A*X)*К4*Ки1</t>
  </si>
  <si>
    <t>11 758,33</t>
  </si>
  <si>
    <t>Сейсмичность 9 баллов (п. 3.7 МУ) для раздела электроснабжение- 9% К=(0,09*1,3+0,91)=1,027;</t>
  </si>
  <si>
    <t>К4=1,027 ;</t>
  </si>
  <si>
    <t>(19082*16)*1,027*0,2*0,6
(A*X)*К4*К2*Ки1</t>
  </si>
  <si>
    <t>37 626,65</t>
  </si>
  <si>
    <t>К2=0,2 МУ п. 3.2;</t>
  </si>
  <si>
    <t>(3556*1)*1,219*1,6*7,71*0,6
(A*X)*К4*К2*К3*Ки1</t>
  </si>
  <si>
    <t>32 084,19</t>
  </si>
  <si>
    <t>Сейсмичность 9 баллов (п. 3.7 МУ) для раздела автоматика и сигнализация - 73% К=(0,73*1,3+0,27)=1,219;</t>
  </si>
  <si>
    <t>К4=1,219 ;</t>
  </si>
  <si>
    <t>К2=1,6 Примеч. 2 к табл.6;</t>
  </si>
  <si>
    <t xml:space="preserve">6 416,84 </t>
  </si>
  <si>
    <t xml:space="preserve"> 73%;</t>
  </si>
  <si>
    <t xml:space="preserve">23 421,46 </t>
  </si>
  <si>
    <t xml:space="preserve">2 245,89 </t>
  </si>
  <si>
    <t>(4650*1)*1,06*1,03*1,3*0,6
(A*X)*К1*К2*К3*Ки1</t>
  </si>
  <si>
    <t>3 959,96</t>
  </si>
  <si>
    <t>К2=1,03 Примечание 1 к табл 42;</t>
  </si>
  <si>
    <t>(4650*19)*1,06*1,03*1,3*0,2*0,6
(A*X)*К1*К2*К3*К4*Ки1</t>
  </si>
  <si>
    <t>15 047,84</t>
  </si>
  <si>
    <t>(11960*1)*1,2*0,6
(A*X)*К1*Ки1</t>
  </si>
  <si>
    <t>8 611,20</t>
  </si>
  <si>
    <t>Сейсмичность 9 баллов для  66,5% разделов (ТХ- 24,5%, КР=23,5%, искусств. соор.=1,5%, электроснаб.=17%); К= (0,665*1,3+0,335)=1,2;</t>
  </si>
  <si>
    <t>К1=1,2 МУ п. 3.7;</t>
  </si>
  <si>
    <t xml:space="preserve">2 109,74 </t>
  </si>
  <si>
    <t xml:space="preserve"> 23,5%;</t>
  </si>
  <si>
    <t xml:space="preserve">2 023,63 </t>
  </si>
  <si>
    <t xml:space="preserve"> 17%;</t>
  </si>
  <si>
    <t xml:space="preserve">1 463,90 </t>
  </si>
  <si>
    <t xml:space="preserve"> 5,5%;</t>
  </si>
  <si>
    <t>(11960*2)*1,2*0,6
(A*X)*К1*Ки1</t>
  </si>
  <si>
    <t>17 222,40</t>
  </si>
  <si>
    <t xml:space="preserve">1 377,79 </t>
  </si>
  <si>
    <t xml:space="preserve">1 722,24 </t>
  </si>
  <si>
    <t xml:space="preserve">4 219,49 </t>
  </si>
  <si>
    <t xml:space="preserve">4 047,26 </t>
  </si>
  <si>
    <t xml:space="preserve">2 927,81 </t>
  </si>
  <si>
    <t xml:space="preserve">Трансформаторные подстанции напряжением 6-20/0,4 кВ: закрытая двухтрансформаторная с распределительным устройством высокого напряжения, мощностью до 2х630 кВ•А и количеством ячеек до 6 (КТП 6), 1(1 подстанция) </t>
  </si>
  <si>
    <t>(68380*1)*1,117*0,5
(A*X)*К2*К1</t>
  </si>
  <si>
    <t>38 190,23</t>
  </si>
  <si>
    <t>Сейсмичность 9 баллов для  39% разделов (Электроснабж=9%, ТХ-30%); К= (0,39*1,3+0,61)=1,117;</t>
  </si>
  <si>
    <t>К2=1,117 МУ п. 3.7;</t>
  </si>
  <si>
    <t xml:space="preserve">2 291,41 </t>
  </si>
  <si>
    <t xml:space="preserve"> 15%;</t>
  </si>
  <si>
    <t xml:space="preserve">5 728,53 </t>
  </si>
  <si>
    <t xml:space="preserve">3 437,12 </t>
  </si>
  <si>
    <t xml:space="preserve">1 145,71 </t>
  </si>
  <si>
    <t xml:space="preserve">2 673,32 </t>
  </si>
  <si>
    <t xml:space="preserve">11 457,07 </t>
  </si>
  <si>
    <t xml:space="preserve">1 909,51 </t>
  </si>
  <si>
    <t>(20800*1)*0,5*0,7*1,117*0,5
(A*X)*К1*К2*К4*К5</t>
  </si>
  <si>
    <t>4 065,88</t>
  </si>
  <si>
    <t>К4=1,117 МУ п. 3.7;</t>
  </si>
  <si>
    <t xml:space="preserve">1 219,76 </t>
  </si>
  <si>
    <t>(48000+35*1400)*1,2*0,6
(A+B*X)*К2*Ки1</t>
  </si>
  <si>
    <t>69 840,00</t>
  </si>
  <si>
    <t>К2=1,2 МУ п. 3.7;</t>
  </si>
  <si>
    <t xml:space="preserve">5 587,20 </t>
  </si>
  <si>
    <t xml:space="preserve">3 492,00 </t>
  </si>
  <si>
    <t xml:space="preserve">6 984,00 </t>
  </si>
  <si>
    <t xml:space="preserve">17 110,80 </t>
  </si>
  <si>
    <t xml:space="preserve">16 412,40 </t>
  </si>
  <si>
    <t xml:space="preserve">1 047,60 </t>
  </si>
  <si>
    <t xml:space="preserve">1 746,00 </t>
  </si>
  <si>
    <t xml:space="preserve">11 872,80 </t>
  </si>
  <si>
    <t xml:space="preserve">3 841,20 </t>
  </si>
  <si>
    <t>(395010+108300*1,65)*1,021*0,7
(A+B*X)*К2*К1</t>
  </si>
  <si>
    <t>410 026,96</t>
  </si>
  <si>
    <t>К1=0,7 ;</t>
  </si>
  <si>
    <t xml:space="preserve">24 601,62 </t>
  </si>
  <si>
    <t xml:space="preserve">28 701,89 </t>
  </si>
  <si>
    <t xml:space="preserve"> 66%;</t>
  </si>
  <si>
    <t xml:space="preserve">270 617,79 </t>
  </si>
  <si>
    <t xml:space="preserve">49 203,24 </t>
  </si>
  <si>
    <t xml:space="preserve">8 200,54 </t>
  </si>
  <si>
    <t xml:space="preserve">   Итого Поз. 1-50</t>
  </si>
  <si>
    <t>Расчет № СР-9</t>
  </si>
  <si>
    <t>затрат на экспертизу результатов инженерных изысканий, проектной документации и проверку достоверности определения сметной стоимости строительства</t>
  </si>
  <si>
    <t>Наименование объекта</t>
  </si>
  <si>
    <t>Всесезонный туристско-рекреационный комплекс "Ведучи", Чеченская Республика. Пасажирская подвесная канатная дорога VL4</t>
  </si>
  <si>
    <t>Стадия проектирования</t>
  </si>
  <si>
    <t>проектная документация</t>
  </si>
  <si>
    <t>Вид проектных или изыскательских работ</t>
  </si>
  <si>
    <t>Экспертиза проектно-изыскательских работ</t>
  </si>
  <si>
    <t>Наименование проектной (изыскательской) организации</t>
  </si>
  <si>
    <t>ООО "НКД"</t>
  </si>
  <si>
    <t>Наименование организации заказчика</t>
  </si>
  <si>
    <t>Виды работ, затрат</t>
  </si>
  <si>
    <t>Стоимость ,  руб. без НДС</t>
  </si>
  <si>
    <t>Примечание</t>
  </si>
  <si>
    <t>Стоимость инженерных изысканий (Сиз) в уровне цен 01.01.2001 г. (справочно)</t>
  </si>
  <si>
    <t>Сводная смета на ПИР</t>
  </si>
  <si>
    <t>Стоимость разработки проектной документации в уровне цен 01.01.2001 г. (Спд)</t>
  </si>
  <si>
    <t>Итого суммарная стоимость Сиз и Спд в уровне цен на 01.01.2001 г.</t>
  </si>
  <si>
    <t xml:space="preserve">более 1,5 млн. </t>
  </si>
  <si>
    <t xml:space="preserve">% от суммы Сиз и Спд </t>
  </si>
  <si>
    <t>Постановление Правительства РФ от 05.03.2007 № 145</t>
  </si>
  <si>
    <t>Итого затраты на проведение экспертизы в ценах на 01.01.2001 г.</t>
  </si>
  <si>
    <t>Стоимость инженерных изысканий (Сиз) в уровне цен 01.01.2000 г.(Справочно)</t>
  </si>
  <si>
    <t>К=1,266</t>
  </si>
  <si>
    <t>Стоимость разработки проектной документации в уровне цен 01.01.2000 г. (Спд)</t>
  </si>
  <si>
    <t>К=1,19</t>
  </si>
  <si>
    <t>Итого суммарная стоимость Сиз и Спд в уровне цен на 01.01.2000 г.</t>
  </si>
  <si>
    <t>Итого затраты на проведение экспертизы в ценах на 01.01.2000 г.</t>
  </si>
  <si>
    <t>Коэффициент, отражающий инфляционные процессы по сравнению с 1 января 2001 г.</t>
  </si>
  <si>
    <t xml:space="preserve">определен как произведение публикуемых Федеральной службой государственной статистики индексов потребительских цен для каждого года, следующего за 2000 годом, до года, предшествующего тому, в котором определяется размер платы за проведение государственной экспертизы (включительно)
</t>
  </si>
  <si>
    <t>Итого затраты на проведение экспертизы в ценах 2020 г.</t>
  </si>
  <si>
    <t>Составил: ___________________________В.В. Пивень</t>
  </si>
  <si>
    <t>Проверил: ___________________________В.А. Нагулевич</t>
  </si>
  <si>
    <t>Расчет СР-8</t>
  </si>
  <si>
    <t>затрат на проезд специалистов, осуществляющих авторский надзор</t>
  </si>
  <si>
    <t>Объект - Всесезонный туристско-рекреационный комплекс "Ведучи", Чеченская Республика.  Пассажирская подвесная канатная дорога VL4</t>
  </si>
  <si>
    <t>Расчет выполнен в соответствии с рекомендацией п. 174 Методики определения сметной стоимости строительства, реконструкции, капитального ремонта, сноса объектов капитального строительства, работ по сохранению объектов культурного наследия (памятников истории и культуры) народов Российской Федерации на территории Российской Федерации , утвержденная приказом Минстроя РФ от 04.08.2020 № 421/пр</t>
  </si>
  <si>
    <t>№ п.п</t>
  </si>
  <si>
    <t>Ед. изм</t>
  </si>
  <si>
    <t>Количество/сумма</t>
  </si>
  <si>
    <t>Исходные данные для расчета</t>
  </si>
  <si>
    <t>Срок выполнения работ  согласно ПОС</t>
  </si>
  <si>
    <t>мес</t>
  </si>
  <si>
    <t>Периодичность авторского надзора за строительством объектов</t>
  </si>
  <si>
    <t>проверок/месяц</t>
  </si>
  <si>
    <t xml:space="preserve">СП 246.1325800.2016
</t>
  </si>
  <si>
    <t>Кол-во специалистов, осуществляющих авторский надзор</t>
  </si>
  <si>
    <t>Затраты, связанные с перелетом по маршруту г. Москва - г. Грозный</t>
  </si>
  <si>
    <t>Стоимость авиабилета</t>
  </si>
  <si>
    <t xml:space="preserve">Прайс-лист на 12.03.2021                     </t>
  </si>
  <si>
    <t>Количество перелетов с учетом обратного пути</t>
  </si>
  <si>
    <t>перелет</t>
  </si>
  <si>
    <t>11 перелетов (туда и обратно)</t>
  </si>
  <si>
    <t>Итого затраты на перелет</t>
  </si>
  <si>
    <t>Затраты, связанные с проездом по маршруту  г. Грозный - ВТРК Ведучи</t>
  </si>
  <si>
    <t>Стоимость проезда туда и обратно (22 шт.)</t>
  </si>
  <si>
    <t>расчет маш-часа перевозки № 1</t>
  </si>
  <si>
    <t>Количество проездов с учетом обратного пути</t>
  </si>
  <si>
    <t>проезд</t>
  </si>
  <si>
    <t>Итого затраты на проезд</t>
  </si>
  <si>
    <t>Всего в уровне цен IV квартала 2020 г.</t>
  </si>
  <si>
    <t>Всего в уровне цен на 01.01.2000 г. (по письму Минстроя РФ от 12.11.20 N 45484-ИФ/09 для объектов непроизводственного назначения И=11,91)</t>
  </si>
  <si>
    <t>Всесезонный туристско-рекреационный комплекс "Ведучи", Чеченская Республика.  Пассажирская подвесная канатная дорога VL4</t>
  </si>
  <si>
    <t>Расчет стоимости проезда авторского надзора автомоибльным транспортом</t>
  </si>
  <si>
    <t>Затраты на перевозку работников к месту командирования и обратно</t>
  </si>
  <si>
    <t>Количество проезда</t>
  </si>
  <si>
    <t>туда и обратно</t>
  </si>
  <si>
    <t>шт.</t>
  </si>
  <si>
    <t>Необходимое количество в 1 месяц</t>
  </si>
  <si>
    <t>30/30</t>
  </si>
  <si>
    <t>ед.</t>
  </si>
  <si>
    <t xml:space="preserve">Итого рейсов </t>
  </si>
  <si>
    <t>1 авт*2 (туда и обратно)*10,5 мес</t>
  </si>
  <si>
    <t>Расстояние перевозки из г. Грозный до объекта</t>
  </si>
  <si>
    <t>Скорость передвижения в горах - 30 км/час, по равнинной местности - 60 км/час .</t>
  </si>
  <si>
    <t>(50% пути со скоростью 60 км /час, 50 % пути со скоростью 30 км/час) (0,5*60+0,5*30)=45</t>
  </si>
  <si>
    <t>км\час</t>
  </si>
  <si>
    <t>Время в пути за 1 рейс</t>
  </si>
  <si>
    <t>(115 / 45)</t>
  </si>
  <si>
    <t>час.</t>
  </si>
  <si>
    <t>Стоимость маш-часа работы (прим.)</t>
  </si>
  <si>
    <t>(ФСЭМ-91.13.03-011)</t>
  </si>
  <si>
    <t>руб/маш-час</t>
  </si>
  <si>
    <t>в том числе заработная плата водителя</t>
  </si>
  <si>
    <t>руб/маш/час</t>
  </si>
  <si>
    <t>Накладные расходы - 112 % от ФОТ и сметная прибыль - 50 % от ФОТ</t>
  </si>
  <si>
    <t>(МДС-81-33.2004, приложение 3; МДС 81-25.2001 п. п.2)</t>
  </si>
  <si>
    <t>Итого стоимость 1 маш\часа работы автомобиля</t>
  </si>
  <si>
    <t>Всего затрат, связанных с перевозкой работников в ценах на 01.01.2000г.</t>
  </si>
  <si>
    <t>Всего затрат, связанных с перевозкой работников в текущих ценах</t>
  </si>
  <si>
    <t>письмо Минстроя РФ от 12.11.20 N 45484-ИФ/09 для объектов непроизводственного назначения К= 11,91</t>
  </si>
  <si>
    <t>Возврат от разборки временных зданий и сооружений 15% от ВЗиС</t>
  </si>
  <si>
    <t>Итого с учетом возврата от разборки ВЗиС</t>
  </si>
  <si>
    <t>Сметная стоимость, руб. (с учетом временных зданий и сооружений, удорожания работ в зимнее время, возврата от разборки временных зданий и сооружений)</t>
  </si>
  <si>
    <t>затраты Заказчика</t>
  </si>
  <si>
    <t>Примечания</t>
  </si>
  <si>
    <t>Трансформаторная подстанция КТП-6. Пусконаладочные работы
"вхолостую" 80%</t>
  </si>
  <si>
    <t>Пусконаладочные работы электрооборудования канатной дороги "под нагрузкой" 20%</t>
  </si>
  <si>
    <t>Пусконаладочные работы электрооборудования канатной дороги "вхолостую" 80%</t>
  </si>
  <si>
    <t>Пусконаладочные работы канатной дороги VL5
"под нагрузкой" 45%</t>
  </si>
  <si>
    <t>Пусконаладочные работы канатной дороги VL5
"вхолостую" 55%</t>
  </si>
  <si>
    <t>Трансформаторная подстанция КТП-6. Пусконаладочные работы
"под нагрузкой" 20%</t>
  </si>
  <si>
    <t>19.4</t>
  </si>
  <si>
    <t>19.5</t>
  </si>
  <si>
    <t>19.6</t>
  </si>
  <si>
    <r>
      <t>исключено оборудование поставки Заказчика (учтены только заготовительно-складские расходы в размере 1,2%*</t>
    </r>
    <r>
      <rPr>
        <sz val="10"/>
        <color rgb="FFFF0000"/>
        <rFont val="Arial Cyr"/>
        <charset val="204"/>
      </rPr>
      <t>70%</t>
    </r>
    <r>
      <rPr>
        <sz val="10"/>
        <color rgb="FF0070C0"/>
        <rFont val="Arial Cyr"/>
        <charset val="204"/>
      </rPr>
      <t xml:space="preserve"> от стоимости оборудования)</t>
    </r>
  </si>
  <si>
    <t>Расчет начальной (максимальной) цены контракта при осуществлении закупки на выполнение подрядных работ по строительству</t>
  </si>
  <si>
    <t>объект:</t>
  </si>
  <si>
    <t>по адресу:</t>
  </si>
  <si>
    <t>Основания для расчета:</t>
  </si>
  <si>
    <t>2. Заключение Федерального автономного учреждения "Главное управление государственной экспертизы" (ФАУ "ГЛАВГОСЭКСПЕРТИЗА РОССИИ") от 30.03.2020 № в ЕГРЗ 07-1-1-3-009540-2020.</t>
  </si>
  <si>
    <t>3. Утвержденный сводный сметный расчет стоимости строительства "Всесезонный туристско-рекреационный комплекс «Эльбрус», 
Кабардино-Балкарская Республика. Пассажирская подвесная канатная дорога EL3"</t>
  </si>
  <si>
    <t>рублей</t>
  </si>
  <si>
    <t>Номера сметных расчетов (смет) и позиций в сметных расчетах (сметах), относящиеся к соответствующим конструктивным решениям (элементам), комплексам (видам) работ</t>
  </si>
  <si>
    <t>Наименование конструктивных решений (элементов), комплексов (видов) работ</t>
  </si>
  <si>
    <t>Количество (объем работ)</t>
  </si>
  <si>
    <t xml:space="preserve">Индекс фактической инфляции* </t>
  </si>
  <si>
    <t>Индекс прогнозной инфляции на период выполнения работ</t>
  </si>
  <si>
    <t>Начальная (максимальная) цена контракта с учетом индекса прогнозной инфляции на период выполнения работ</t>
  </si>
  <si>
    <t>Начальная (максимальная) цена контракта с учетом индекса прогнозной инфляции на период выполнения работ и с учетом  авансирования в размере 30%</t>
  </si>
  <si>
    <t>В том числе Оборудование</t>
  </si>
  <si>
    <t>комплекс</t>
  </si>
  <si>
    <t>3.1</t>
  </si>
  <si>
    <t>3.2</t>
  </si>
  <si>
    <t>3.3</t>
  </si>
  <si>
    <t>3.4</t>
  </si>
  <si>
    <t>Авторский надзор</t>
  </si>
  <si>
    <t>Стоимость без учета НДС</t>
  </si>
  <si>
    <t>НДС-20%</t>
  </si>
  <si>
    <t>Стоимость с учетом НДС</t>
  </si>
  <si>
    <t>3. Утвержденный сводный сметный расчет стоимости строительства "Всесезонный туристско-рекреационный комплекс "Ведучи", Чеченская Республика. Пассажирская подвесная канатная дорога VL4"</t>
  </si>
  <si>
    <t>с. Ведучи, Итум-Калинский район, Чеченская Республика, Российская Федерация</t>
  </si>
  <si>
    <t>3.5</t>
  </si>
  <si>
    <t>3.6</t>
  </si>
  <si>
    <t>3.7</t>
  </si>
  <si>
    <t>3.8</t>
  </si>
  <si>
    <t>3.9</t>
  </si>
  <si>
    <t>3.10</t>
  </si>
  <si>
    <t>3.11</t>
  </si>
  <si>
    <t>3.12</t>
  </si>
  <si>
    <t>3.13</t>
  </si>
  <si>
    <t>3.14</t>
  </si>
  <si>
    <t>8.1</t>
  </si>
  <si>
    <t>8.2</t>
  </si>
  <si>
    <t>8.3</t>
  </si>
  <si>
    <t>8.4</t>
  </si>
  <si>
    <t>8.5</t>
  </si>
  <si>
    <t>11.1</t>
  </si>
  <si>
    <t>11.2</t>
  </si>
  <si>
    <t>11.3</t>
  </si>
  <si>
    <t>14.1</t>
  </si>
  <si>
    <t>14.2</t>
  </si>
  <si>
    <t>14.3</t>
  </si>
  <si>
    <t>14.4</t>
  </si>
  <si>
    <t>14.5</t>
  </si>
  <si>
    <t>14.6</t>
  </si>
  <si>
    <t>Стоимость работ в ценах утверждения сметной документации- 4 квартал 2020 г.</t>
  </si>
  <si>
    <t>Стоимость работ в ценах на дату формирования начальной (максимальной) цены контракта - апрель 2020 г.</t>
  </si>
  <si>
    <t>Ведомость объемов конструктивных решений (элементов) и комплексов (видов) работ</t>
  </si>
  <si>
    <t>ПРОЕКТ СМЕТЫ КОНТРАКТА</t>
  </si>
  <si>
    <t>Цена, руб.</t>
  </si>
  <si>
    <t>в том числе Оборудование</t>
  </si>
  <si>
    <t>На единицу измерения</t>
  </si>
  <si>
    <t>Всего</t>
  </si>
  <si>
    <t>Протокол</t>
  </si>
  <si>
    <t>начальной (максимальной) цены контракта</t>
  </si>
  <si>
    <t>Объект закупки</t>
  </si>
  <si>
    <t xml:space="preserve">Начальная (максимальная ) цена контракта составляет </t>
  </si>
  <si>
    <t>Начальная (максимальная ) цена контракта включает в себя расходы:</t>
  </si>
  <si>
    <t>- затраты на оплату труда рабочих-строителей;</t>
  </si>
  <si>
    <t>-затраты на приобретение материалов, изделий и конструкций;</t>
  </si>
  <si>
    <t>-затраты на эксплуатацию машин и механизмов;</t>
  </si>
  <si>
    <t>-накладные расходы;</t>
  </si>
  <si>
    <t>-сметную прибыль;</t>
  </si>
  <si>
    <t>-стоимость оборудования поставки подрядчика;</t>
  </si>
  <si>
    <t>-затраты на строительство временных зданий и сооружений;</t>
  </si>
  <si>
    <t>-возврат от разборки временных зданий и сооружений в размере 15% от суммы затрат на их возведение;</t>
  </si>
  <si>
    <t>-удорожание работ в зимнее время;</t>
  </si>
  <si>
    <t>-шеф-монтаж оборудования ППКД EL3;</t>
  </si>
  <si>
    <t>-пусконаладочные работы "вхолостую";</t>
  </si>
  <si>
    <t>- затраты на авторский надзор;</t>
  </si>
  <si>
    <t>- налог на добавленную стоимость в размере 20%.</t>
  </si>
  <si>
    <t>Приложение:</t>
  </si>
  <si>
    <t>Расчет начальной (максимальной) цены контракта.</t>
  </si>
  <si>
    <t xml:space="preserve">Заказчик: </t>
  </si>
  <si>
    <t>(должность, подпись, инициалы, фамилия)</t>
  </si>
  <si>
    <t>-пусконаладочные работы "под нагрузкой";</t>
  </si>
  <si>
    <t>-Затраты по размещению, утилизации отходов строительного производства;</t>
  </si>
  <si>
    <t>-Плата за негативное воздействие на окружающую среду: выбросы загрязняющих веществ в атмосферный воздух;</t>
  </si>
  <si>
    <t>-Производственный экологический мониторинг;</t>
  </si>
  <si>
    <t>-затраты на Создание геодезической разбивочной основы и вынос в натуру линейного объекта;</t>
  </si>
  <si>
    <t>НАЧАЛЬНАЯ МАКСИМАЛЬНАЯ ЦЕНА ДОГОВОРА</t>
  </si>
  <si>
    <r>
      <t>1. Приказ об утверждении проектной документации, включая сводный сметный расчет стоимости строительства от</t>
    </r>
    <r>
      <rPr>
        <sz val="12"/>
        <color rgb="FFFF0000"/>
        <rFont val="Times New Roman"/>
        <family val="1"/>
        <charset val="204"/>
      </rPr>
      <t xml:space="preserve"> __.__.2020 № Пр-20-___.</t>
    </r>
  </si>
  <si>
    <t>Виды (наименования) работ</t>
  </si>
  <si>
    <t>Итого, руб.</t>
  </si>
  <si>
    <t>НДС 20%</t>
  </si>
  <si>
    <t>Всего с учетом НДС, руб.</t>
  </si>
  <si>
    <t>ПОЯСНИТЕЛЬНАЯ ЗАПИСКА</t>
  </si>
  <si>
    <t>К РАСЧЕТУ НАЧАЛЬНОЙ МАКСИМАЛЬНОЙ ЦЕНЫ ДОГОВОРА</t>
  </si>
  <si>
    <t xml:space="preserve">Начальная максимальная цена договора ( далее - НМЦД) определена в соответствии с требованием Федерального Закона  от 05.04.2013 г. № 44 "О контрактной системе в сфере закупок товаров, работ, услуг для обеспечения государственных и муниципальных нужд", письма Минстроя России от 23.03.2015 N 7830-ЛС/03. </t>
  </si>
  <si>
    <t>Описание метода расчета стоимости строительства</t>
  </si>
  <si>
    <t>Налог на добавленную стоимость - 20 %</t>
  </si>
  <si>
    <t>Итоговая начальная максимальная цена  работ  составляет:</t>
  </si>
  <si>
    <t>рублей с учетом НДС</t>
  </si>
  <si>
    <t>по объекту:</t>
  </si>
  <si>
    <t>Расчет стоимости строительства выполнен проектно- сметным методом.</t>
  </si>
  <si>
    <t>Индексы пересчета в текущие цены  на  4 квартал 2020 г. приняты согласно Письмам Минстроя РФ от 04.12.2020 №49587-ИФ/09, от 12.11.2020 №45484-ИФ/09.</t>
  </si>
  <si>
    <t>2. Заключение Федерального автономного учреждения "Главное управление государственной экспертизы" (ФАУ "ГЛАВГОСЭКСПЕРТИЗА РОССИИ") от 05.04.2021 г. 20-1-1-3-016147-2021</t>
  </si>
  <si>
    <t>Для расчета цены строительства  использован сводный сметный расчет, получивший положительное заключение федерального автономного учреждения «Главное управление государственной экспертизы» (ФАУ "ГЛАВГОСЭКСПЕРТИЗА РОССИИ") от 05.04.2021 г. 20-1-1-3-016147-2021.</t>
  </si>
  <si>
    <t>1. Приказ об утверждении проектной документации, включая сводный сметный расчет стоимости строительства от …………………………………..</t>
  </si>
  <si>
    <t>в том числе непредвиденные затраты</t>
  </si>
  <si>
    <t>-заготовительно-складские расходы по оборудованию поставки Подрядчика;</t>
  </si>
  <si>
    <t>- складские расходы Подрядчика по хранению давальческого оборудования;</t>
  </si>
  <si>
    <t>(Двести семнадцать миллионов сто сорок тысяч сто тридцать два ) рубля,26 копеек</t>
  </si>
  <si>
    <t>Строительство (строительно-монтажные работы, оборудование поставки подрядчика, пусконаладочные работы,затраты по размещению, утилизации отходов строительного производства,плата за негативное воздействие на окружающую среду: выбросы загрязняющих веществ в атмосферный воздух,производственный экологический мониторинг)</t>
  </si>
  <si>
    <t>Цена работ учитывает все затраты Подрядчика, включая стоимость приобретения материалов и оборудования поставки Подрядчика, стоимость строительно-монтажных и пусконаладочных работ, накладных расходов, сметной прибыли, затраты на строительство временных зданий и сооружений, возврат от разборки временных зданий и сооружений, затраты на удорожание работ в зимнее время,затраты по размещению, утилизации отходов строительного производства,плата за негативное воздействие на окружающую среду: выбросы загрязняющих веществ в атмосферный воздух,производственный экологический мониторинг, налог на добавленную стоимость в размере 20%.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</si>
</sst>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_-* #,##0.00\ _₽_-;\-* #,##0.00\ _₽_-;_-* &quot;-&quot;??\ _₽_-;_-@_-"/>
    <numFmt numFmtId="165" formatCode="0.000"/>
    <numFmt numFmtId="166" formatCode="#,##0.0"/>
    <numFmt numFmtId="167" formatCode="000000"/>
    <numFmt numFmtId="168" formatCode="#,##0.00;[Red]\-\ #,##0.00"/>
    <numFmt numFmtId="169" formatCode="_-* #,##0\ _₽_-;\-* #,##0\ _₽_-;_-* &quot;-&quot;??\ _₽_-;_-@_-"/>
    <numFmt numFmtId="170" formatCode="#,##0.000"/>
    <numFmt numFmtId="171" formatCode="_-* #,##0.0000\ _₽_-;\-* #,##0.0000\ _₽_-;_-* &quot;-&quot;??\ _₽_-;_-@_-"/>
  </numFmts>
  <fonts count="95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8"/>
      <name val="Arial Cyr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b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i/>
      <sz val="9"/>
      <name val="Times New Roman"/>
      <family val="1"/>
      <charset val="204"/>
    </font>
    <font>
      <b/>
      <sz val="8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8"/>
      <name val="Times New Roman"/>
      <family val="1"/>
      <charset val="204"/>
    </font>
    <font>
      <b/>
      <i/>
      <sz val="10"/>
      <name val="Times New Roman"/>
      <family val="1"/>
      <charset val="204"/>
    </font>
    <font>
      <sz val="8"/>
      <color indexed="81"/>
      <name val="Tahoma"/>
      <family val="2"/>
      <charset val="204"/>
    </font>
    <font>
      <i/>
      <sz val="8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name val="Arial Cyr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b/>
      <sz val="10"/>
      <name val="Arial Cyr"/>
      <charset val="204"/>
    </font>
    <font>
      <sz val="18"/>
      <name val="Arial Cyr"/>
      <charset val="204"/>
    </font>
    <font>
      <i/>
      <sz val="10"/>
      <name val="Arial Cyr"/>
      <charset val="204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8"/>
      <color rgb="FF000000"/>
      <name val="Arial"/>
      <family val="2"/>
      <charset val="204"/>
    </font>
    <font>
      <b/>
      <sz val="8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i/>
      <sz val="8"/>
      <color rgb="FF000000"/>
      <name val="Arial"/>
      <family val="2"/>
      <charset val="204"/>
    </font>
    <font>
      <b/>
      <sz val="14"/>
      <color rgb="FF000000"/>
      <name val="Arial"/>
      <family val="2"/>
      <charset val="204"/>
    </font>
    <font>
      <sz val="10"/>
      <color rgb="FF0070C0"/>
      <name val="Times New Roman"/>
      <family val="1"/>
      <charset val="204"/>
    </font>
    <font>
      <sz val="10"/>
      <color rgb="FF0070C0"/>
      <name val="Arial Cyr"/>
      <charset val="204"/>
    </font>
    <font>
      <b/>
      <sz val="10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9"/>
      <color rgb="FF000000"/>
      <name val="Arial"/>
      <family val="2"/>
      <charset val="204"/>
    </font>
    <font>
      <sz val="6"/>
      <color rgb="FF000000"/>
      <name val="Times New Roman"/>
      <family val="1"/>
      <charset val="204"/>
    </font>
    <font>
      <sz val="6"/>
      <color theme="1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sz val="6"/>
      <color theme="1"/>
      <name val="Calibri"/>
      <family val="2"/>
      <charset val="204"/>
      <scheme val="minor"/>
    </font>
    <font>
      <b/>
      <sz val="8"/>
      <color rgb="FF000000"/>
      <name val="Times New Roman"/>
      <family val="1"/>
      <charset val="204"/>
    </font>
    <font>
      <b/>
      <i/>
      <sz val="8"/>
      <name val="Times New Roman"/>
      <family val="1"/>
      <charset val="204"/>
    </font>
    <font>
      <b/>
      <i/>
      <sz val="8"/>
      <color rgb="FF000000"/>
      <name val="Times New Roman"/>
      <family val="1"/>
      <charset val="204"/>
    </font>
    <font>
      <b/>
      <sz val="8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  <charset val="204"/>
    </font>
    <font>
      <sz val="12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rgb="FFFF0000"/>
      <name val="Arial"/>
      <family val="2"/>
      <charset val="204"/>
    </font>
    <font>
      <b/>
      <sz val="11"/>
      <color theme="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name val="Times New Roman"/>
      <family val="1"/>
      <charset val="204"/>
    </font>
    <font>
      <sz val="18"/>
      <color rgb="FFFF0000"/>
      <name val="Calibri"/>
      <family val="2"/>
      <scheme val="minor"/>
    </font>
    <font>
      <sz val="11"/>
      <color theme="1"/>
      <name val="Times New Roman"/>
      <family val="1"/>
      <charset val="204"/>
    </font>
    <font>
      <sz val="9"/>
      <name val="Arial"/>
      <family val="2"/>
      <charset val="204"/>
    </font>
    <font>
      <i/>
      <sz val="9"/>
      <name val="Arial Cyr"/>
      <charset val="204"/>
    </font>
    <font>
      <i/>
      <sz val="9"/>
      <name val="Arial"/>
      <family val="2"/>
      <charset val="204"/>
    </font>
    <font>
      <i/>
      <sz val="9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0"/>
      <color theme="1"/>
      <name val="Arial"/>
      <family val="2"/>
      <charset val="204"/>
    </font>
    <font>
      <sz val="8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12"/>
      <color indexed="8"/>
      <name val="Times New Roman"/>
      <family val="1"/>
      <charset val="204"/>
    </font>
    <font>
      <b/>
      <sz val="8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i/>
      <sz val="12"/>
      <color theme="1"/>
      <name val="Times New Roman"/>
      <family val="1"/>
      <charset val="204"/>
    </font>
    <font>
      <i/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1"/>
      <color theme="1"/>
      <name val="Calibri"/>
      <family val="2"/>
      <scheme val="minor"/>
    </font>
    <font>
      <sz val="11"/>
      <color rgb="FF0070C0"/>
      <name val="Calibri"/>
      <family val="2"/>
      <charset val="204"/>
      <scheme val="minor"/>
    </font>
    <font>
      <i/>
      <sz val="11"/>
      <color rgb="FF9C0006"/>
      <name val="Calibri"/>
      <family val="2"/>
      <charset val="204"/>
      <scheme val="minor"/>
    </font>
    <font>
      <sz val="10"/>
      <color rgb="FFFF0000"/>
      <name val="Arial Cyr"/>
      <charset val="204"/>
    </font>
    <font>
      <b/>
      <sz val="12"/>
      <color rgb="FFFF0000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sz val="12"/>
      <color rgb="FF0070C0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1"/>
      <name val="Calibri"/>
      <family val="2"/>
      <charset val="204"/>
    </font>
    <font>
      <sz val="11"/>
      <color rgb="FFFF0000"/>
      <name val="Calibri"/>
      <family val="2"/>
      <scheme val="minor"/>
    </font>
    <font>
      <b/>
      <sz val="11"/>
      <name val="Calibri"/>
      <family val="2"/>
      <charset val="204"/>
    </font>
    <font>
      <sz val="11"/>
      <color rgb="FFFF0000"/>
      <name val="Calibri"/>
      <family val="2"/>
      <charset val="204"/>
    </font>
    <font>
      <u/>
      <sz val="11"/>
      <name val="Calibri"/>
      <family val="2"/>
      <charset val="204"/>
    </font>
    <font>
      <i/>
      <sz val="11"/>
      <name val="Calibri"/>
      <family val="2"/>
      <charset val="204"/>
    </font>
    <font>
      <sz val="11"/>
      <name val="Calibri"/>
      <family val="2"/>
      <charset val="204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65">
    <xf numFmtId="0" fontId="0" fillId="0" borderId="0"/>
    <xf numFmtId="0" fontId="4" fillId="0" borderId="1">
      <alignment horizontal="center"/>
    </xf>
    <xf numFmtId="0" fontId="2" fillId="0" borderId="0">
      <alignment vertical="top"/>
    </xf>
    <xf numFmtId="0" fontId="4" fillId="0" borderId="1">
      <alignment horizontal="center"/>
    </xf>
    <xf numFmtId="0" fontId="4" fillId="0" borderId="0">
      <alignment vertical="top"/>
    </xf>
    <xf numFmtId="0" fontId="2" fillId="0" borderId="0"/>
    <xf numFmtId="0" fontId="4" fillId="0" borderId="0">
      <alignment horizontal="right" vertical="top" wrapText="1"/>
    </xf>
    <xf numFmtId="0" fontId="4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4" fillId="0" borderId="1">
      <alignment horizontal="center" wrapText="1"/>
    </xf>
    <xf numFmtId="0" fontId="2" fillId="0" borderId="0">
      <alignment vertical="top"/>
    </xf>
    <xf numFmtId="0" fontId="2" fillId="0" borderId="0"/>
    <xf numFmtId="0" fontId="2" fillId="0" borderId="0"/>
    <xf numFmtId="0" fontId="4" fillId="0" borderId="0"/>
    <xf numFmtId="0" fontId="4" fillId="0" borderId="1">
      <alignment horizontal="center" wrapText="1"/>
    </xf>
    <xf numFmtId="0" fontId="4" fillId="0" borderId="1">
      <alignment horizontal="center"/>
    </xf>
    <xf numFmtId="0" fontId="5" fillId="0" borderId="0"/>
    <xf numFmtId="0" fontId="4" fillId="0" borderId="1">
      <alignment horizontal="center" wrapText="1"/>
    </xf>
    <xf numFmtId="0" fontId="2" fillId="0" borderId="0"/>
    <xf numFmtId="0" fontId="4" fillId="0" borderId="0">
      <alignment horizontal="center"/>
    </xf>
    <xf numFmtId="0" fontId="4" fillId="0" borderId="0">
      <alignment horizontal="left" vertical="top"/>
    </xf>
    <xf numFmtId="0" fontId="5" fillId="0" borderId="0"/>
    <xf numFmtId="0" fontId="4" fillId="0" borderId="0"/>
    <xf numFmtId="164" fontId="2" fillId="0" borderId="0" applyFont="0" applyFill="0" applyBorder="0" applyAlignment="0" applyProtection="0"/>
    <xf numFmtId="0" fontId="22" fillId="3" borderId="0" applyNumberFormat="0" applyBorder="0" applyAlignment="0" applyProtection="0"/>
    <xf numFmtId="0" fontId="23" fillId="4" borderId="0" applyNumberFormat="0" applyBorder="0" applyAlignment="0" applyProtection="0"/>
    <xf numFmtId="0" fontId="25" fillId="0" borderId="0"/>
    <xf numFmtId="0" fontId="30" fillId="0" borderId="0">
      <alignment horizontal="center" vertical="top"/>
    </xf>
    <xf numFmtId="0" fontId="1" fillId="0" borderId="0"/>
    <xf numFmtId="0" fontId="28" fillId="0" borderId="0">
      <alignment horizontal="left" vertical="top"/>
    </xf>
    <xf numFmtId="0" fontId="36" fillId="0" borderId="0">
      <alignment horizontal="center" vertical="center"/>
    </xf>
    <xf numFmtId="0" fontId="36" fillId="0" borderId="0">
      <alignment horizontal="center" vertical="center"/>
    </xf>
    <xf numFmtId="0" fontId="28" fillId="0" borderId="0">
      <alignment horizontal="center" vertical="center"/>
    </xf>
    <xf numFmtId="0" fontId="28" fillId="0" borderId="0">
      <alignment horizontal="center" vertical="center"/>
    </xf>
    <xf numFmtId="0" fontId="28" fillId="0" borderId="0">
      <alignment horizontal="center" vertical="center"/>
    </xf>
    <xf numFmtId="0" fontId="28" fillId="0" borderId="0">
      <alignment horizontal="center" vertical="center"/>
    </xf>
    <xf numFmtId="0" fontId="28" fillId="0" borderId="0">
      <alignment horizontal="left" vertical="center"/>
    </xf>
    <xf numFmtId="0" fontId="28" fillId="0" borderId="0">
      <alignment horizontal="center" vertical="center"/>
    </xf>
    <xf numFmtId="0" fontId="28" fillId="0" borderId="0">
      <alignment horizontal="center"/>
    </xf>
    <xf numFmtId="0" fontId="54" fillId="0" borderId="0" applyNumberFormat="0" applyFill="0" applyBorder="0" applyAlignment="0" applyProtection="0"/>
    <xf numFmtId="0" fontId="55" fillId="0" borderId="0"/>
    <xf numFmtId="0" fontId="1" fillId="0" borderId="0"/>
    <xf numFmtId="0" fontId="2" fillId="0" borderId="0"/>
    <xf numFmtId="0" fontId="18" fillId="0" borderId="1" applyBorder="0" applyAlignment="0">
      <alignment horizontal="center" wrapText="1"/>
    </xf>
    <xf numFmtId="0" fontId="58" fillId="0" borderId="0"/>
    <xf numFmtId="0" fontId="74" fillId="0" borderId="0">
      <alignment horizontal="left" vertical="top"/>
    </xf>
    <xf numFmtId="0" fontId="1" fillId="0" borderId="0"/>
    <xf numFmtId="0" fontId="75" fillId="0" borderId="0">
      <alignment horizontal="left" vertical="top"/>
    </xf>
    <xf numFmtId="0" fontId="75" fillId="0" borderId="0">
      <alignment horizontal="left" vertical="center"/>
    </xf>
    <xf numFmtId="0" fontId="74" fillId="0" borderId="0">
      <alignment horizontal="left" vertical="center"/>
    </xf>
    <xf numFmtId="0" fontId="75" fillId="0" borderId="1">
      <alignment horizontal="center" vertical="center"/>
    </xf>
    <xf numFmtId="0" fontId="75" fillId="0" borderId="1">
      <alignment horizontal="left" vertical="center"/>
    </xf>
    <xf numFmtId="0" fontId="75" fillId="0" borderId="3">
      <alignment horizontal="left" vertical="top"/>
    </xf>
    <xf numFmtId="0" fontId="58" fillId="0" borderId="0"/>
    <xf numFmtId="0" fontId="55" fillId="0" borderId="0"/>
    <xf numFmtId="0" fontId="18" fillId="0" borderId="0"/>
    <xf numFmtId="0" fontId="1" fillId="0" borderId="0"/>
    <xf numFmtId="0" fontId="2" fillId="0" borderId="0"/>
    <xf numFmtId="0" fontId="55" fillId="0" borderId="0"/>
    <xf numFmtId="0" fontId="55" fillId="0" borderId="0"/>
    <xf numFmtId="0" fontId="88" fillId="0" borderId="0"/>
  </cellStyleXfs>
  <cellXfs count="876">
    <xf numFmtId="0" fontId="0" fillId="0" borderId="0" xfId="0"/>
    <xf numFmtId="0" fontId="4" fillId="0" borderId="0" xfId="0" applyFont="1" applyAlignment="1">
      <alignment horizontal="center" vertical="top"/>
    </xf>
    <xf numFmtId="49" fontId="4" fillId="0" borderId="0" xfId="0" applyNumberFormat="1" applyFont="1" applyAlignment="1">
      <alignment horizontal="left" vertical="top"/>
    </xf>
    <xf numFmtId="0" fontId="4" fillId="0" borderId="0" xfId="0" applyFont="1" applyAlignment="1">
      <alignment horizontal="left" vertical="top"/>
    </xf>
    <xf numFmtId="0" fontId="4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right" vertical="top"/>
    </xf>
    <xf numFmtId="0" fontId="0" fillId="0" borderId="0" xfId="0" applyBorder="1" applyAlignment="1">
      <alignment horizontal="left" vertical="top"/>
    </xf>
    <xf numFmtId="0" fontId="4" fillId="0" borderId="0" xfId="0" applyFont="1" applyAlignment="1">
      <alignment horizontal="right" vertical="center"/>
    </xf>
    <xf numFmtId="0" fontId="4" fillId="0" borderId="0" xfId="0" applyFont="1" applyAlignment="1">
      <alignment horizontal="center" vertical="top" wrapText="1"/>
    </xf>
    <xf numFmtId="0" fontId="4" fillId="0" borderId="0" xfId="0" applyFont="1" applyAlignment="1">
      <alignment horizontal="left" vertical="top" wrapText="1"/>
    </xf>
    <xf numFmtId="0" fontId="4" fillId="0" borderId="0" xfId="0" applyFont="1" applyAlignment="1">
      <alignment horizontal="right" vertical="top" wrapText="1"/>
    </xf>
    <xf numFmtId="49" fontId="4" fillId="0" borderId="0" xfId="0" applyNumberFormat="1" applyFont="1" applyAlignment="1">
      <alignment horizontal="left" vertical="top" wrapText="1"/>
    </xf>
    <xf numFmtId="0" fontId="11" fillId="0" borderId="0" xfId="0" applyFont="1" applyAlignment="1">
      <alignment horizontal="right"/>
    </xf>
    <xf numFmtId="49" fontId="4" fillId="0" borderId="0" xfId="0" applyNumberFormat="1" applyFont="1" applyAlignment="1">
      <alignment horizontal="left"/>
    </xf>
    <xf numFmtId="0" fontId="6" fillId="0" borderId="0" xfId="11" applyFont="1"/>
    <xf numFmtId="0" fontId="6" fillId="0" borderId="0" xfId="0" applyFont="1" applyAlignment="1">
      <alignment horizontal="left" vertical="top"/>
    </xf>
    <xf numFmtId="0" fontId="6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6" fillId="0" borderId="0" xfId="23" applyFont="1" applyAlignment="1">
      <alignment horizontal="center" vertical="center"/>
    </xf>
    <xf numFmtId="49" fontId="4" fillId="0" borderId="0" xfId="23" applyNumberFormat="1" applyAlignment="1">
      <alignment vertical="center"/>
    </xf>
    <xf numFmtId="0" fontId="14" fillId="0" borderId="3" xfId="0" applyFont="1" applyBorder="1" applyAlignment="1"/>
    <xf numFmtId="0" fontId="4" fillId="0" borderId="7" xfId="22" applyFont="1" applyBorder="1" applyAlignment="1">
      <alignment horizontal="center"/>
    </xf>
    <xf numFmtId="0" fontId="4" fillId="0" borderId="1" xfId="0" applyFont="1" applyBorder="1" applyAlignment="1">
      <alignment horizontal="center" vertical="top" wrapText="1"/>
    </xf>
    <xf numFmtId="49" fontId="4" fillId="0" borderId="1" xfId="0" applyNumberFormat="1" applyFont="1" applyBorder="1" applyAlignment="1">
      <alignment horizontal="left" vertical="top" wrapText="1"/>
    </xf>
    <xf numFmtId="0" fontId="4" fillId="0" borderId="1" xfId="0" applyFont="1" applyBorder="1" applyAlignment="1">
      <alignment horizontal="left" vertical="top" wrapText="1"/>
    </xf>
    <xf numFmtId="0" fontId="4" fillId="0" borderId="1" xfId="0" applyFont="1" applyBorder="1" applyAlignment="1">
      <alignment horizontal="right" vertical="top" wrapText="1"/>
    </xf>
    <xf numFmtId="2" fontId="4" fillId="0" borderId="1" xfId="0" applyNumberFormat="1" applyFont="1" applyBorder="1" applyAlignment="1">
      <alignment horizontal="right" vertical="top" wrapText="1"/>
    </xf>
    <xf numFmtId="0" fontId="0" fillId="0" borderId="0" xfId="0" applyFont="1"/>
    <xf numFmtId="0" fontId="18" fillId="0" borderId="0" xfId="0" applyFont="1" applyFill="1"/>
    <xf numFmtId="0" fontId="17" fillId="0" borderId="0" xfId="0" applyFont="1" applyFill="1"/>
    <xf numFmtId="0" fontId="17" fillId="0" borderId="1" xfId="0" applyFont="1" applyFill="1" applyBorder="1" applyAlignment="1">
      <alignment horizontal="center" vertical="top"/>
    </xf>
    <xf numFmtId="0" fontId="4" fillId="0" borderId="1" xfId="0" applyFont="1" applyFill="1" applyBorder="1" applyAlignment="1">
      <alignment horizontal="center" vertical="top" wrapText="1"/>
    </xf>
    <xf numFmtId="49" fontId="4" fillId="0" borderId="1" xfId="0" applyNumberFormat="1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left" vertical="top" wrapText="1"/>
    </xf>
    <xf numFmtId="0" fontId="4" fillId="0" borderId="1" xfId="0" applyFont="1" applyFill="1" applyBorder="1" applyAlignment="1">
      <alignment horizontal="right" vertical="top" wrapText="1"/>
    </xf>
    <xf numFmtId="0" fontId="0" fillId="0" borderId="0" xfId="0" applyFont="1" applyFill="1"/>
    <xf numFmtId="2" fontId="4" fillId="0" borderId="1" xfId="0" applyNumberFormat="1" applyFont="1" applyFill="1" applyBorder="1" applyAlignment="1">
      <alignment horizontal="right" vertical="top" wrapText="1"/>
    </xf>
    <xf numFmtId="0" fontId="14" fillId="0" borderId="3" xfId="0" applyFont="1" applyBorder="1" applyAlignment="1">
      <alignment horizontal="center"/>
    </xf>
    <xf numFmtId="0" fontId="20" fillId="0" borderId="0" xfId="0" applyFont="1" applyFill="1" applyAlignment="1"/>
    <xf numFmtId="0" fontId="20" fillId="0" borderId="0" xfId="0" applyFont="1" applyFill="1" applyBorder="1" applyAlignment="1"/>
    <xf numFmtId="0" fontId="7" fillId="0" borderId="1" xfId="0" applyFont="1" applyBorder="1" applyAlignment="1">
      <alignment horizontal="center" vertical="top" wrapText="1"/>
    </xf>
    <xf numFmtId="49" fontId="7" fillId="0" borderId="1" xfId="0" applyNumberFormat="1" applyFont="1" applyBorder="1" applyAlignment="1">
      <alignment horizontal="left" vertical="top" wrapText="1"/>
    </xf>
    <xf numFmtId="0" fontId="7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horizontal="right" vertical="top" wrapText="1"/>
    </xf>
    <xf numFmtId="0" fontId="21" fillId="0" borderId="0" xfId="0" applyFont="1"/>
    <xf numFmtId="0" fontId="4" fillId="0" borderId="0" xfId="24" applyFont="1">
      <alignment horizontal="left" vertical="top"/>
    </xf>
    <xf numFmtId="0" fontId="0" fillId="0" borderId="2" xfId="0" applyFont="1" applyBorder="1"/>
    <xf numFmtId="0" fontId="4" fillId="0" borderId="2" xfId="24" applyFont="1" applyBorder="1" applyAlignment="1">
      <alignment horizontal="left" vertical="top"/>
    </xf>
    <xf numFmtId="0" fontId="4" fillId="0" borderId="2" xfId="24" applyFont="1" applyBorder="1" applyAlignment="1">
      <alignment horizontal="right" vertical="top"/>
    </xf>
    <xf numFmtId="0" fontId="4" fillId="0" borderId="2" xfId="24" applyFont="1" applyBorder="1">
      <alignment horizontal="left" vertical="top"/>
    </xf>
    <xf numFmtId="2" fontId="4" fillId="2" borderId="1" xfId="0" applyNumberFormat="1" applyFont="1" applyFill="1" applyBorder="1" applyAlignment="1">
      <alignment horizontal="right" vertical="top" wrapText="1"/>
    </xf>
    <xf numFmtId="0" fontId="0" fillId="2" borderId="0" xfId="0" applyFont="1" applyFill="1"/>
    <xf numFmtId="0" fontId="4" fillId="2" borderId="1" xfId="0" applyFont="1" applyFill="1" applyBorder="1" applyAlignment="1">
      <alignment horizontal="center" vertical="top" wrapText="1"/>
    </xf>
    <xf numFmtId="49" fontId="4" fillId="2" borderId="1" xfId="0" applyNumberFormat="1" applyFont="1" applyFill="1" applyBorder="1" applyAlignment="1">
      <alignment horizontal="left" vertical="top" wrapText="1"/>
    </xf>
    <xf numFmtId="0" fontId="4" fillId="2" borderId="1" xfId="0" applyFont="1" applyFill="1" applyBorder="1" applyAlignment="1">
      <alignment horizontal="left" vertical="top" wrapText="1"/>
    </xf>
    <xf numFmtId="0" fontId="4" fillId="2" borderId="1" xfId="0" applyFont="1" applyFill="1" applyBorder="1" applyAlignment="1">
      <alignment horizontal="right" vertical="top" wrapText="1"/>
    </xf>
    <xf numFmtId="0" fontId="14" fillId="0" borderId="3" xfId="0" applyFont="1" applyBorder="1" applyAlignment="1">
      <alignment horizontal="center"/>
    </xf>
    <xf numFmtId="0" fontId="15" fillId="0" borderId="1" xfId="0" applyFont="1" applyFill="1" applyBorder="1" applyAlignment="1">
      <alignment vertical="top"/>
    </xf>
    <xf numFmtId="0" fontId="16" fillId="0" borderId="1" xfId="0" applyFont="1" applyFill="1" applyBorder="1" applyAlignment="1">
      <alignment vertical="top"/>
    </xf>
    <xf numFmtId="0" fontId="15" fillId="0" borderId="1" xfId="0" applyFont="1" applyBorder="1" applyAlignment="1">
      <alignment vertical="top"/>
    </xf>
    <xf numFmtId="0" fontId="16" fillId="0" borderId="1" xfId="0" applyFont="1" applyBorder="1" applyAlignment="1">
      <alignment vertical="top"/>
    </xf>
    <xf numFmtId="2" fontId="7" fillId="0" borderId="1" xfId="0" applyNumberFormat="1" applyFont="1" applyBorder="1" applyAlignment="1">
      <alignment horizontal="right" vertical="top" wrapText="1"/>
    </xf>
    <xf numFmtId="0" fontId="26" fillId="0" borderId="0" xfId="30" applyNumberFormat="1" applyFont="1" applyFill="1" applyBorder="1" applyAlignment="1" applyProtection="1"/>
    <xf numFmtId="0" fontId="26" fillId="0" borderId="0" xfId="30" applyNumberFormat="1" applyFont="1" applyFill="1" applyBorder="1" applyAlignment="1" applyProtection="1">
      <alignment horizontal="right"/>
    </xf>
    <xf numFmtId="0" fontId="27" fillId="0" borderId="0" xfId="30" applyNumberFormat="1" applyFont="1" applyFill="1" applyBorder="1" applyAlignment="1" applyProtection="1">
      <alignment horizontal="center"/>
    </xf>
    <xf numFmtId="0" fontId="26" fillId="0" borderId="0" xfId="30" applyNumberFormat="1" applyFont="1" applyFill="1" applyBorder="1" applyAlignment="1" applyProtection="1">
      <alignment horizontal="left" vertical="top"/>
    </xf>
    <xf numFmtId="0" fontId="26" fillId="0" borderId="0" xfId="30" applyNumberFormat="1" applyFont="1" applyFill="1" applyBorder="1" applyAlignment="1" applyProtection="1">
      <alignment vertical="top"/>
    </xf>
    <xf numFmtId="0" fontId="26" fillId="0" borderId="0" xfId="30" applyNumberFormat="1" applyFont="1" applyFill="1" applyBorder="1" applyAlignment="1" applyProtection="1">
      <alignment wrapText="1"/>
    </xf>
    <xf numFmtId="0" fontId="26" fillId="0" borderId="0" xfId="30" applyNumberFormat="1" applyFont="1" applyFill="1" applyBorder="1" applyAlignment="1" applyProtection="1">
      <alignment horizontal="left"/>
    </xf>
    <xf numFmtId="0" fontId="26" fillId="0" borderId="2" xfId="30" applyNumberFormat="1" applyFont="1" applyFill="1" applyBorder="1" applyAlignment="1" applyProtection="1"/>
    <xf numFmtId="0" fontId="26" fillId="0" borderId="2" xfId="30" applyNumberFormat="1" applyFont="1" applyFill="1" applyBorder="1" applyAlignment="1" applyProtection="1">
      <alignment vertical="top"/>
    </xf>
    <xf numFmtId="0" fontId="26" fillId="0" borderId="2" xfId="30" applyNumberFormat="1" applyFont="1" applyFill="1" applyBorder="1" applyAlignment="1" applyProtection="1">
      <alignment horizontal="center"/>
    </xf>
    <xf numFmtId="0" fontId="29" fillId="0" borderId="0" xfId="30" applyNumberFormat="1" applyFont="1" applyFill="1" applyBorder="1" applyAlignment="1" applyProtection="1"/>
    <xf numFmtId="3" fontId="26" fillId="0" borderId="0" xfId="30" applyNumberFormat="1" applyFont="1" applyFill="1" applyBorder="1" applyAlignment="1" applyProtection="1">
      <alignment horizontal="right" vertical="top"/>
    </xf>
    <xf numFmtId="0" fontId="29" fillId="0" borderId="0" xfId="30" applyNumberFormat="1" applyFont="1" applyFill="1" applyBorder="1" applyAlignment="1" applyProtection="1">
      <alignment horizontal="center"/>
    </xf>
    <xf numFmtId="0" fontId="27" fillId="0" borderId="0" xfId="30" applyNumberFormat="1" applyFont="1" applyFill="1" applyBorder="1" applyAlignment="1" applyProtection="1">
      <alignment horizontal="left"/>
    </xf>
    <xf numFmtId="0" fontId="26" fillId="0" borderId="0" xfId="30" applyNumberFormat="1" applyFont="1" applyFill="1" applyBorder="1" applyAlignment="1" applyProtection="1">
      <alignment horizontal="center"/>
    </xf>
    <xf numFmtId="2" fontId="26" fillId="0" borderId="2" xfId="30" applyNumberFormat="1" applyFont="1" applyFill="1" applyBorder="1" applyAlignment="1" applyProtection="1"/>
    <xf numFmtId="49" fontId="26" fillId="0" borderId="2" xfId="30" applyNumberFormat="1" applyFont="1" applyFill="1" applyBorder="1" applyAlignment="1" applyProtection="1">
      <alignment horizontal="right"/>
    </xf>
    <xf numFmtId="0" fontId="26" fillId="0" borderId="0" xfId="30" applyNumberFormat="1" applyFont="1" applyFill="1" applyBorder="1" applyAlignment="1" applyProtection="1">
      <alignment vertical="center" wrapText="1"/>
    </xf>
    <xf numFmtId="2" fontId="26" fillId="0" borderId="0" xfId="30" applyNumberFormat="1" applyFont="1" applyFill="1" applyBorder="1" applyAlignment="1" applyProtection="1"/>
    <xf numFmtId="49" fontId="26" fillId="0" borderId="0" xfId="30" applyNumberFormat="1" applyFont="1" applyFill="1" applyBorder="1" applyAlignment="1" applyProtection="1">
      <alignment horizontal="right"/>
    </xf>
    <xf numFmtId="49" fontId="26" fillId="0" borderId="5" xfId="30" applyNumberFormat="1" applyFont="1" applyFill="1" applyBorder="1" applyAlignment="1" applyProtection="1">
      <alignment horizontal="right"/>
    </xf>
    <xf numFmtId="2" fontId="26" fillId="0" borderId="5" xfId="30" applyNumberFormat="1" applyFont="1" applyFill="1" applyBorder="1" applyAlignment="1" applyProtection="1">
      <alignment horizontal="right"/>
    </xf>
    <xf numFmtId="0" fontId="26" fillId="0" borderId="0" xfId="30" applyNumberFormat="1" applyFont="1" applyFill="1" applyBorder="1" applyAlignment="1" applyProtection="1">
      <alignment vertical="center"/>
    </xf>
    <xf numFmtId="0" fontId="26" fillId="0" borderId="1" xfId="30" applyNumberFormat="1" applyFont="1" applyFill="1" applyBorder="1" applyAlignment="1" applyProtection="1">
      <alignment horizontal="center" vertical="center" wrapText="1"/>
    </xf>
    <xf numFmtId="0" fontId="26" fillId="0" borderId="1" xfId="30" applyNumberFormat="1" applyFont="1" applyFill="1" applyBorder="1" applyAlignment="1" applyProtection="1">
      <alignment horizontal="center" vertical="center"/>
    </xf>
    <xf numFmtId="0" fontId="26" fillId="0" borderId="11" xfId="30" applyNumberFormat="1" applyFont="1" applyFill="1" applyBorder="1" applyAlignment="1" applyProtection="1">
      <alignment horizontal="center" vertical="top" wrapText="1"/>
    </xf>
    <xf numFmtId="0" fontId="26" fillId="0" borderId="3" xfId="30" applyNumberFormat="1" applyFont="1" applyFill="1" applyBorder="1" applyAlignment="1" applyProtection="1">
      <alignment horizontal="left" vertical="top" wrapText="1"/>
    </xf>
    <xf numFmtId="0" fontId="26" fillId="0" borderId="3" xfId="30" applyNumberFormat="1" applyFont="1" applyFill="1" applyBorder="1" applyAlignment="1" applyProtection="1">
      <alignment horizontal="center" vertical="top" wrapText="1"/>
    </xf>
    <xf numFmtId="4" fontId="26" fillId="0" borderId="3" xfId="30" applyNumberFormat="1" applyFont="1" applyFill="1" applyBorder="1" applyAlignment="1" applyProtection="1">
      <alignment horizontal="right" vertical="top" wrapText="1"/>
    </xf>
    <xf numFmtId="2" fontId="26" fillId="0" borderId="3" xfId="30" applyNumberFormat="1" applyFont="1" applyFill="1" applyBorder="1" applyAlignment="1" applyProtection="1">
      <alignment horizontal="center" vertical="top" wrapText="1"/>
    </xf>
    <xf numFmtId="3" fontId="26" fillId="0" borderId="12" xfId="30" applyNumberFormat="1" applyFont="1" applyFill="1" applyBorder="1" applyAlignment="1" applyProtection="1">
      <alignment horizontal="right" vertical="top" wrapText="1"/>
    </xf>
    <xf numFmtId="0" fontId="26" fillId="0" borderId="10" xfId="30" applyNumberFormat="1" applyFont="1" applyFill="1" applyBorder="1" applyAlignment="1" applyProtection="1">
      <alignment horizontal="center" vertical="top" wrapText="1"/>
    </xf>
    <xf numFmtId="0" fontId="26" fillId="0" borderId="0" xfId="30" applyNumberFormat="1" applyFont="1" applyFill="1" applyBorder="1" applyAlignment="1" applyProtection="1">
      <alignment horizontal="left" vertical="top" wrapText="1"/>
    </xf>
    <xf numFmtId="0" fontId="26" fillId="0" borderId="10" xfId="30" applyNumberFormat="1" applyFont="1" applyFill="1" applyBorder="1" applyAlignment="1" applyProtection="1">
      <alignment vertical="center" wrapText="1"/>
    </xf>
    <xf numFmtId="0" fontId="26" fillId="0" borderId="0" xfId="30" applyNumberFormat="1" applyFont="1" applyFill="1" applyBorder="1" applyAlignment="1" applyProtection="1">
      <alignment horizontal="right" vertical="top" wrapText="1"/>
    </xf>
    <xf numFmtId="0" fontId="26" fillId="0" borderId="10" xfId="30" applyNumberFormat="1" applyFont="1" applyFill="1" applyBorder="1" applyAlignment="1" applyProtection="1">
      <alignment horizontal="center" vertical="center" wrapText="1"/>
    </xf>
    <xf numFmtId="0" fontId="26" fillId="0" borderId="0" xfId="30" applyNumberFormat="1" applyFont="1" applyFill="1" applyBorder="1" applyAlignment="1" applyProtection="1">
      <alignment horizontal="center" vertical="top" wrapText="1"/>
    </xf>
    <xf numFmtId="4" fontId="26" fillId="0" borderId="0" xfId="30" applyNumberFormat="1" applyFont="1" applyFill="1" applyBorder="1" applyAlignment="1" applyProtection="1">
      <alignment horizontal="right" vertical="top" wrapText="1"/>
    </xf>
    <xf numFmtId="2" fontId="26" fillId="0" borderId="0" xfId="30" applyNumberFormat="1" applyFont="1" applyFill="1" applyBorder="1" applyAlignment="1" applyProtection="1">
      <alignment horizontal="center" vertical="top" wrapText="1"/>
    </xf>
    <xf numFmtId="3" fontId="26" fillId="0" borderId="13" xfId="30" applyNumberFormat="1" applyFont="1" applyFill="1" applyBorder="1" applyAlignment="1" applyProtection="1">
      <alignment horizontal="right" vertical="top" wrapText="1"/>
    </xf>
    <xf numFmtId="0" fontId="27" fillId="0" borderId="10" xfId="30" applyNumberFormat="1" applyFont="1" applyFill="1" applyBorder="1" applyAlignment="1" applyProtection="1">
      <alignment horizontal="center" vertical="top" wrapText="1"/>
    </xf>
    <xf numFmtId="0" fontId="27" fillId="0" borderId="0" xfId="30" applyNumberFormat="1" applyFont="1" applyFill="1" applyBorder="1" applyAlignment="1" applyProtection="1">
      <alignment horizontal="left" vertical="top" wrapText="1"/>
    </xf>
    <xf numFmtId="0" fontId="27" fillId="0" borderId="3" xfId="30" applyNumberFormat="1" applyFont="1" applyFill="1" applyBorder="1" applyAlignment="1" applyProtection="1">
      <alignment horizontal="center" vertical="top" wrapText="1"/>
    </xf>
    <xf numFmtId="4" fontId="27" fillId="0" borderId="3" xfId="30" applyNumberFormat="1" applyFont="1" applyFill="1" applyBorder="1" applyAlignment="1" applyProtection="1">
      <alignment horizontal="right" vertical="top" wrapText="1"/>
    </xf>
    <xf numFmtId="3" fontId="27" fillId="0" borderId="12" xfId="30" applyNumberFormat="1" applyFont="1" applyFill="1" applyBorder="1" applyAlignment="1" applyProtection="1">
      <alignment horizontal="right" vertical="top" wrapText="1"/>
    </xf>
    <xf numFmtId="0" fontId="27" fillId="0" borderId="0" xfId="30" applyNumberFormat="1" applyFont="1" applyFill="1" applyBorder="1" applyAlignment="1" applyProtection="1">
      <alignment horizontal="center" vertical="top" wrapText="1"/>
    </xf>
    <xf numFmtId="0" fontId="27" fillId="0" borderId="0" xfId="30" applyNumberFormat="1" applyFont="1" applyFill="1" applyBorder="1" applyAlignment="1" applyProtection="1">
      <alignment horizontal="right" vertical="top" wrapText="1"/>
    </xf>
    <xf numFmtId="0" fontId="26" fillId="0" borderId="11" xfId="30" applyNumberFormat="1" applyFont="1" applyFill="1" applyBorder="1" applyAlignment="1" applyProtection="1"/>
    <xf numFmtId="0" fontId="27" fillId="0" borderId="3" xfId="30" applyNumberFormat="1" applyFont="1" applyFill="1" applyBorder="1" applyAlignment="1" applyProtection="1">
      <alignment horizontal="right" vertical="top" wrapText="1"/>
    </xf>
    <xf numFmtId="4" fontId="27" fillId="0" borderId="3" xfId="30" applyNumberFormat="1" applyFont="1" applyFill="1" applyBorder="1" applyAlignment="1" applyProtection="1">
      <alignment horizontal="right" vertical="top"/>
    </xf>
    <xf numFmtId="2" fontId="27" fillId="0" borderId="3" xfId="30" applyNumberFormat="1" applyFont="1" applyFill="1" applyBorder="1" applyAlignment="1" applyProtection="1">
      <alignment horizontal="center" vertical="top"/>
    </xf>
    <xf numFmtId="3" fontId="27" fillId="0" borderId="12" xfId="30" applyNumberFormat="1" applyFont="1" applyFill="1" applyBorder="1" applyAlignment="1" applyProtection="1">
      <alignment horizontal="right" vertical="top"/>
    </xf>
    <xf numFmtId="0" fontId="26" fillId="0" borderId="10" xfId="30" applyNumberFormat="1" applyFont="1" applyFill="1" applyBorder="1" applyAlignment="1" applyProtection="1"/>
    <xf numFmtId="4" fontId="26" fillId="0" borderId="0" xfId="30" applyNumberFormat="1" applyFont="1" applyFill="1" applyBorder="1" applyAlignment="1" applyProtection="1">
      <alignment horizontal="right" vertical="top"/>
    </xf>
    <xf numFmtId="2" fontId="26" fillId="0" borderId="0" xfId="30" applyNumberFormat="1" applyFont="1" applyFill="1" applyBorder="1" applyAlignment="1" applyProtection="1">
      <alignment horizontal="center" vertical="top"/>
    </xf>
    <xf numFmtId="3" fontId="26" fillId="0" borderId="13" xfId="30" applyNumberFormat="1" applyFont="1" applyFill="1" applyBorder="1" applyAlignment="1" applyProtection="1">
      <alignment horizontal="right" vertical="top"/>
    </xf>
    <xf numFmtId="4" fontId="27" fillId="0" borderId="0" xfId="30" applyNumberFormat="1" applyFont="1" applyFill="1" applyBorder="1" applyAlignment="1" applyProtection="1">
      <alignment horizontal="right" vertical="top"/>
    </xf>
    <xf numFmtId="2" fontId="27" fillId="0" borderId="0" xfId="30" applyNumberFormat="1" applyFont="1" applyFill="1" applyBorder="1" applyAlignment="1" applyProtection="1">
      <alignment horizontal="center" vertical="top"/>
    </xf>
    <xf numFmtId="3" fontId="27" fillId="0" borderId="13" xfId="30" applyNumberFormat="1" applyFont="1" applyFill="1" applyBorder="1" applyAlignment="1" applyProtection="1">
      <alignment horizontal="right" vertical="top"/>
    </xf>
    <xf numFmtId="4" fontId="26" fillId="0" borderId="0" xfId="30" applyNumberFormat="1" applyFont="1" applyFill="1" applyBorder="1" applyAlignment="1" applyProtection="1">
      <alignment vertical="top"/>
    </xf>
    <xf numFmtId="2" fontId="26" fillId="0" borderId="0" xfId="30" applyNumberFormat="1" applyFont="1" applyFill="1" applyBorder="1" applyAlignment="1" applyProtection="1">
      <alignment vertical="top"/>
    </xf>
    <xf numFmtId="3" fontId="26" fillId="0" borderId="0" xfId="30" applyNumberFormat="1" applyFont="1" applyFill="1" applyBorder="1" applyAlignment="1" applyProtection="1">
      <alignment vertical="top"/>
    </xf>
    <xf numFmtId="4" fontId="27" fillId="0" borderId="13" xfId="30" applyNumberFormat="1" applyFont="1" applyFill="1" applyBorder="1" applyAlignment="1" applyProtection="1">
      <alignment horizontal="right" vertical="top"/>
    </xf>
    <xf numFmtId="3" fontId="27" fillId="0" borderId="0" xfId="30" applyNumberFormat="1" applyFont="1" applyFill="1" applyBorder="1" applyAlignment="1" applyProtection="1">
      <alignment horizontal="right" vertical="top"/>
    </xf>
    <xf numFmtId="0" fontId="26" fillId="0" borderId="3" xfId="30" applyNumberFormat="1" applyFont="1" applyFill="1" applyBorder="1" applyAlignment="1" applyProtection="1"/>
    <xf numFmtId="0" fontId="26" fillId="0" borderId="0" xfId="30" applyNumberFormat="1" applyFont="1" applyFill="1" applyBorder="1" applyAlignment="1" applyProtection="1">
      <alignment horizontal="right" vertical="top"/>
    </xf>
    <xf numFmtId="4" fontId="4" fillId="0" borderId="1" xfId="0" applyNumberFormat="1" applyFont="1" applyBorder="1" applyAlignment="1">
      <alignment horizontal="right" vertical="top" wrapText="1"/>
    </xf>
    <xf numFmtId="49" fontId="4" fillId="0" borderId="1" xfId="0" applyNumberFormat="1" applyFont="1" applyBorder="1" applyAlignment="1">
      <alignment horizontal="center" vertical="top" wrapText="1"/>
    </xf>
    <xf numFmtId="49" fontId="31" fillId="0" borderId="1" xfId="0" applyNumberFormat="1" applyFont="1" applyBorder="1" applyAlignment="1">
      <alignment horizontal="center" vertical="top" wrapText="1"/>
    </xf>
    <xf numFmtId="49" fontId="31" fillId="0" borderId="1" xfId="0" applyNumberFormat="1" applyFont="1" applyBorder="1" applyAlignment="1">
      <alignment horizontal="left" vertical="top" wrapText="1"/>
    </xf>
    <xf numFmtId="0" fontId="31" fillId="0" borderId="1" xfId="0" applyFont="1" applyBorder="1" applyAlignment="1">
      <alignment horizontal="left" vertical="top" wrapText="1"/>
    </xf>
    <xf numFmtId="4" fontId="31" fillId="0" borderId="1" xfId="0" applyNumberFormat="1" applyFont="1" applyBorder="1" applyAlignment="1">
      <alignment horizontal="right" vertical="top" wrapText="1"/>
    </xf>
    <xf numFmtId="0" fontId="32" fillId="0" borderId="0" xfId="0" applyFont="1"/>
    <xf numFmtId="0" fontId="1" fillId="0" borderId="0" xfId="32" applyFill="1" applyBorder="1" applyAlignment="1">
      <alignment horizontal="center" vertical="center" wrapText="1"/>
    </xf>
    <xf numFmtId="0" fontId="1" fillId="0" borderId="0" xfId="32" applyFill="1" applyAlignment="1">
      <alignment horizontal="center" vertical="center" wrapText="1"/>
    </xf>
    <xf numFmtId="0" fontId="34" fillId="0" borderId="0" xfId="32" applyFont="1" applyFill="1" applyAlignment="1">
      <alignment horizontal="center" vertical="center" wrapText="1"/>
    </xf>
    <xf numFmtId="0" fontId="35" fillId="0" borderId="7" xfId="34" quotePrefix="1" applyFont="1" applyFill="1" applyBorder="1" applyAlignment="1">
      <alignment horizontal="center" vertical="center" wrapText="1"/>
    </xf>
    <xf numFmtId="0" fontId="35" fillId="0" borderId="12" xfId="35" quotePrefix="1" applyFont="1" applyFill="1" applyBorder="1" applyAlignment="1">
      <alignment horizontal="center" vertical="center" wrapText="1"/>
    </xf>
    <xf numFmtId="0" fontId="37" fillId="0" borderId="1" xfId="36" quotePrefix="1" applyNumberFormat="1" applyFont="1" applyFill="1" applyBorder="1" applyAlignment="1">
      <alignment horizontal="center" vertical="center" wrapText="1"/>
    </xf>
    <xf numFmtId="0" fontId="37" fillId="0" borderId="6" xfId="37" quotePrefix="1" applyNumberFormat="1" applyFont="1" applyFill="1" applyBorder="1" applyAlignment="1">
      <alignment horizontal="center" vertical="center" wrapText="1"/>
    </xf>
    <xf numFmtId="0" fontId="39" fillId="0" borderId="0" xfId="32" applyFont="1" applyFill="1" applyBorder="1" applyAlignment="1">
      <alignment horizontal="center" vertical="center" wrapText="1"/>
    </xf>
    <xf numFmtId="0" fontId="40" fillId="0" borderId="0" xfId="32" applyFont="1" applyFill="1" applyBorder="1" applyAlignment="1">
      <alignment horizontal="left" vertical="center" wrapText="1"/>
    </xf>
    <xf numFmtId="0" fontId="40" fillId="0" borderId="0" xfId="32" applyFont="1" applyFill="1" applyAlignment="1">
      <alignment horizontal="left" vertical="center" wrapText="1"/>
    </xf>
    <xf numFmtId="0" fontId="35" fillId="0" borderId="9" xfId="39" quotePrefix="1" applyNumberFormat="1" applyFont="1" applyFill="1" applyBorder="1" applyAlignment="1">
      <alignment horizontal="center" vertical="center" wrapText="1"/>
    </xf>
    <xf numFmtId="165" fontId="35" fillId="0" borderId="14" xfId="41" quotePrefix="1" applyNumberFormat="1" applyFont="1" applyFill="1" applyBorder="1" applyAlignment="1">
      <alignment horizontal="center" vertical="center" wrapText="1"/>
    </xf>
    <xf numFmtId="0" fontId="35" fillId="0" borderId="14" xfId="41" quotePrefix="1" applyFont="1" applyFill="1" applyBorder="1" applyAlignment="1">
      <alignment horizontal="center" vertical="center" wrapText="1"/>
    </xf>
    <xf numFmtId="2" fontId="35" fillId="0" borderId="1" xfId="42" quotePrefix="1" applyNumberFormat="1" applyFont="1" applyFill="1" applyBorder="1" applyAlignment="1">
      <alignment horizontal="center" vertical="center" wrapText="1"/>
    </xf>
    <xf numFmtId="2" fontId="35" fillId="0" borderId="6" xfId="42" quotePrefix="1" applyNumberFormat="1" applyFont="1" applyFill="1" applyBorder="1" applyAlignment="1">
      <alignment horizontal="center" vertical="center" wrapText="1"/>
    </xf>
    <xf numFmtId="165" fontId="34" fillId="0" borderId="6" xfId="32" applyNumberFormat="1" applyFont="1" applyFill="1" applyBorder="1" applyAlignment="1">
      <alignment horizontal="center" vertical="center" wrapText="1"/>
    </xf>
    <xf numFmtId="3" fontId="1" fillId="0" borderId="0" xfId="32" applyNumberFormat="1" applyFill="1" applyBorder="1" applyAlignment="1">
      <alignment horizontal="center" vertical="center" wrapText="1"/>
    </xf>
    <xf numFmtId="0" fontId="1" fillId="0" borderId="0" xfId="32" applyFill="1" applyBorder="1" applyAlignment="1">
      <alignment horizontal="left" vertical="center" wrapText="1"/>
    </xf>
    <xf numFmtId="0" fontId="1" fillId="0" borderId="0" xfId="32" applyFill="1" applyAlignment="1">
      <alignment horizontal="left" vertical="center" wrapText="1"/>
    </xf>
    <xf numFmtId="0" fontId="35" fillId="0" borderId="9" xfId="39" quotePrefix="1" applyFont="1" applyFill="1" applyBorder="1" applyAlignment="1">
      <alignment horizontal="center" vertical="center" wrapText="1"/>
    </xf>
    <xf numFmtId="1" fontId="35" fillId="0" borderId="14" xfId="41" quotePrefix="1" applyNumberFormat="1" applyFont="1" applyFill="1" applyBorder="1" applyAlignment="1">
      <alignment horizontal="center" vertical="center" wrapText="1"/>
    </xf>
    <xf numFmtId="2" fontId="35" fillId="0" borderId="1" xfId="42" applyNumberFormat="1" applyFont="1" applyFill="1" applyBorder="1" applyAlignment="1">
      <alignment horizontal="center" vertical="center" wrapText="1"/>
    </xf>
    <xf numFmtId="2" fontId="35" fillId="0" borderId="6" xfId="42" applyNumberFormat="1" applyFont="1" applyFill="1" applyBorder="1" applyAlignment="1">
      <alignment horizontal="center" vertical="center" wrapText="1"/>
    </xf>
    <xf numFmtId="0" fontId="35" fillId="0" borderId="6" xfId="42" applyFont="1" applyFill="1" applyBorder="1" applyAlignment="1">
      <alignment horizontal="center" vertical="center" wrapText="1"/>
    </xf>
    <xf numFmtId="1" fontId="34" fillId="0" borderId="6" xfId="32" applyNumberFormat="1" applyFont="1" applyFill="1" applyBorder="1" applyAlignment="1">
      <alignment horizontal="center" vertical="center" wrapText="1"/>
    </xf>
    <xf numFmtId="1" fontId="1" fillId="0" borderId="0" xfId="32" applyNumberFormat="1" applyFill="1" applyBorder="1" applyAlignment="1">
      <alignment horizontal="center" vertical="center" wrapText="1"/>
    </xf>
    <xf numFmtId="0" fontId="35" fillId="0" borderId="4" xfId="42" quotePrefix="1" applyFont="1" applyFill="1" applyBorder="1" applyAlignment="1">
      <alignment horizontal="center" vertical="center" wrapText="1"/>
    </xf>
    <xf numFmtId="0" fontId="35" fillId="0" borderId="5" xfId="42" quotePrefix="1" applyFont="1" applyFill="1" applyBorder="1" applyAlignment="1">
      <alignment horizontal="center" vertical="center" wrapText="1"/>
    </xf>
    <xf numFmtId="0" fontId="34" fillId="0" borderId="6" xfId="32" applyFont="1" applyFill="1" applyBorder="1" applyAlignment="1">
      <alignment horizontal="center" vertical="center" wrapText="1"/>
    </xf>
    <xf numFmtId="0" fontId="35" fillId="0" borderId="6" xfId="42" quotePrefix="1" applyFont="1" applyFill="1" applyBorder="1" applyAlignment="1">
      <alignment horizontal="center" vertical="center" wrapText="1"/>
    </xf>
    <xf numFmtId="0" fontId="42" fillId="0" borderId="1" xfId="42" applyFont="1" applyFill="1" applyBorder="1" applyAlignment="1">
      <alignment horizontal="center" vertical="center" wrapText="1"/>
    </xf>
    <xf numFmtId="2" fontId="11" fillId="0" borderId="1" xfId="32" applyNumberFormat="1" applyFont="1" applyFill="1" applyBorder="1" applyAlignment="1">
      <alignment horizontal="center" vertical="center" wrapText="1"/>
    </xf>
    <xf numFmtId="3" fontId="1" fillId="0" borderId="0" xfId="32" applyNumberFormat="1" applyFill="1" applyBorder="1" applyAlignment="1">
      <alignment horizontal="left" vertical="center" wrapText="1"/>
    </xf>
    <xf numFmtId="1" fontId="1" fillId="0" borderId="0" xfId="32" applyNumberFormat="1" applyFill="1" applyBorder="1" applyAlignment="1">
      <alignment horizontal="left" vertical="center" wrapText="1"/>
    </xf>
    <xf numFmtId="2" fontId="35" fillId="0" borderId="14" xfId="41" quotePrefix="1" applyNumberFormat="1" applyFont="1" applyFill="1" applyBorder="1" applyAlignment="1">
      <alignment horizontal="center" vertical="center" wrapText="1"/>
    </xf>
    <xf numFmtId="0" fontId="1" fillId="2" borderId="0" xfId="32" applyFill="1" applyAlignment="1">
      <alignment horizontal="left" vertical="center" wrapText="1"/>
    </xf>
    <xf numFmtId="0" fontId="34" fillId="0" borderId="3" xfId="32" applyFont="1" applyFill="1" applyBorder="1" applyAlignment="1">
      <alignment wrapText="1"/>
    </xf>
    <xf numFmtId="0" fontId="34" fillId="0" borderId="0" xfId="32" applyFont="1" applyFill="1" applyAlignment="1">
      <alignment vertical="center" wrapText="1"/>
    </xf>
    <xf numFmtId="0" fontId="47" fillId="0" borderId="0" xfId="32" applyFont="1" applyFill="1" applyAlignment="1">
      <alignment vertical="top"/>
    </xf>
    <xf numFmtId="0" fontId="47" fillId="0" borderId="0" xfId="32" applyFont="1" applyAlignment="1">
      <alignment vertical="top"/>
    </xf>
    <xf numFmtId="0" fontId="47" fillId="0" borderId="0" xfId="32" applyFont="1"/>
    <xf numFmtId="0" fontId="1" fillId="0" borderId="0" xfId="32"/>
    <xf numFmtId="0" fontId="49" fillId="0" borderId="1" xfId="32" applyFont="1" applyFill="1" applyBorder="1" applyAlignment="1">
      <alignment horizontal="center" vertical="center" textRotation="90" wrapText="1"/>
    </xf>
    <xf numFmtId="0" fontId="4" fillId="0" borderId="1" xfId="32" applyFont="1" applyFill="1" applyBorder="1" applyAlignment="1">
      <alignment horizontal="center" vertical="center" textRotation="90" wrapText="1"/>
    </xf>
    <xf numFmtId="4" fontId="49" fillId="0" borderId="1" xfId="32" applyNumberFormat="1" applyFont="1" applyFill="1" applyBorder="1" applyAlignment="1">
      <alignment horizontal="center" vertical="center" textRotation="90" wrapText="1"/>
    </xf>
    <xf numFmtId="0" fontId="49" fillId="0" borderId="0" xfId="32" applyFont="1" applyFill="1" applyAlignment="1">
      <alignment horizontal="center" vertical="center" textRotation="90" wrapText="1"/>
    </xf>
    <xf numFmtId="0" fontId="49" fillId="0" borderId="0" xfId="32" applyFont="1" applyAlignment="1">
      <alignment horizontal="center" vertical="center" textRotation="90" wrapText="1"/>
    </xf>
    <xf numFmtId="0" fontId="50" fillId="0" borderId="0" xfId="32" applyFont="1" applyAlignment="1">
      <alignment horizontal="center" vertical="center" textRotation="90" wrapText="1"/>
    </xf>
    <xf numFmtId="0" fontId="51" fillId="0" borderId="0" xfId="32" applyFont="1" applyAlignment="1">
      <alignment horizontal="center" vertical="center" textRotation="90" wrapText="1"/>
    </xf>
    <xf numFmtId="1" fontId="47" fillId="0" borderId="7" xfId="32" applyNumberFormat="1" applyFont="1" applyFill="1" applyBorder="1" applyAlignment="1">
      <alignment horizontal="center" vertical="top" wrapText="1"/>
    </xf>
    <xf numFmtId="1" fontId="52" fillId="0" borderId="7" xfId="32" applyNumberFormat="1" applyFont="1" applyFill="1" applyBorder="1" applyAlignment="1">
      <alignment horizontal="center" vertical="top" wrapText="1"/>
    </xf>
    <xf numFmtId="1" fontId="47" fillId="0" borderId="0" xfId="32" applyNumberFormat="1" applyFont="1" applyFill="1" applyAlignment="1">
      <alignment vertical="top"/>
    </xf>
    <xf numFmtId="1" fontId="47" fillId="0" borderId="0" xfId="32" applyNumberFormat="1" applyFont="1" applyAlignment="1">
      <alignment vertical="top"/>
    </xf>
    <xf numFmtId="1" fontId="47" fillId="0" borderId="0" xfId="32" applyNumberFormat="1" applyFont="1"/>
    <xf numFmtId="1" fontId="1" fillId="0" borderId="0" xfId="32" applyNumberFormat="1"/>
    <xf numFmtId="0" fontId="4" fillId="0" borderId="17" xfId="32" applyFont="1" applyFill="1" applyBorder="1" applyAlignment="1">
      <alignment vertical="top" wrapText="1"/>
    </xf>
    <xf numFmtId="0" fontId="4" fillId="0" borderId="17" xfId="32" applyFont="1" applyFill="1" applyBorder="1" applyAlignment="1">
      <alignment horizontal="center" vertical="top" wrapText="1"/>
    </xf>
    <xf numFmtId="4" fontId="4" fillId="0" borderId="17" xfId="32" applyNumberFormat="1" applyFont="1" applyFill="1" applyBorder="1" applyAlignment="1">
      <alignment horizontal="right" vertical="top" wrapText="1"/>
    </xf>
    <xf numFmtId="2" fontId="4" fillId="0" borderId="17" xfId="32" applyNumberFormat="1" applyFont="1" applyFill="1" applyBorder="1" applyAlignment="1">
      <alignment horizontal="right" vertical="top" wrapText="1"/>
    </xf>
    <xf numFmtId="0" fontId="4" fillId="0" borderId="17" xfId="32" applyFont="1" applyFill="1" applyBorder="1" applyAlignment="1">
      <alignment horizontal="right" vertical="top" wrapText="1"/>
    </xf>
    <xf numFmtId="0" fontId="53" fillId="0" borderId="17" xfId="32" applyFont="1" applyFill="1" applyBorder="1" applyAlignment="1">
      <alignment horizontal="right" vertical="top"/>
    </xf>
    <xf numFmtId="0" fontId="54" fillId="0" borderId="17" xfId="43" applyFill="1" applyBorder="1" applyAlignment="1">
      <alignment vertical="top" wrapText="1"/>
    </xf>
    <xf numFmtId="0" fontId="4" fillId="0" borderId="18" xfId="32" applyFont="1" applyFill="1" applyBorder="1" applyAlignment="1">
      <alignment vertical="top" wrapText="1"/>
    </xf>
    <xf numFmtId="0" fontId="47" fillId="0" borderId="0" xfId="32" applyFont="1" applyFill="1"/>
    <xf numFmtId="0" fontId="4" fillId="0" borderId="1" xfId="32" applyFont="1" applyFill="1" applyBorder="1" applyAlignment="1">
      <alignment vertical="top" wrapText="1"/>
    </xf>
    <xf numFmtId="0" fontId="4" fillId="0" borderId="1" xfId="32" applyFont="1" applyFill="1" applyBorder="1" applyAlignment="1">
      <alignment horizontal="center" vertical="top" wrapText="1"/>
    </xf>
    <xf numFmtId="4" fontId="4" fillId="0" borderId="1" xfId="32" applyNumberFormat="1" applyFont="1" applyFill="1" applyBorder="1" applyAlignment="1">
      <alignment horizontal="right" vertical="top" wrapText="1"/>
    </xf>
    <xf numFmtId="2" fontId="4" fillId="0" borderId="1" xfId="32" applyNumberFormat="1" applyFont="1" applyFill="1" applyBorder="1" applyAlignment="1">
      <alignment horizontal="right" vertical="top" wrapText="1"/>
    </xf>
    <xf numFmtId="0" fontId="4" fillId="0" borderId="1" xfId="32" applyFont="1" applyFill="1" applyBorder="1" applyAlignment="1">
      <alignment horizontal="right" vertical="top" wrapText="1"/>
    </xf>
    <xf numFmtId="0" fontId="54" fillId="0" borderId="1" xfId="43" applyFill="1" applyBorder="1" applyAlignment="1">
      <alignment vertical="top" wrapText="1"/>
    </xf>
    <xf numFmtId="0" fontId="4" fillId="0" borderId="21" xfId="32" applyFont="1" applyFill="1" applyBorder="1" applyAlignment="1">
      <alignment vertical="top" wrapText="1"/>
    </xf>
    <xf numFmtId="0" fontId="4" fillId="0" borderId="21" xfId="32" applyFont="1" applyFill="1" applyBorder="1" applyAlignment="1">
      <alignment horizontal="center" vertical="top" wrapText="1"/>
    </xf>
    <xf numFmtId="4" fontId="4" fillId="0" borderId="21" xfId="32" applyNumberFormat="1" applyFont="1" applyFill="1" applyBorder="1" applyAlignment="1">
      <alignment horizontal="right" vertical="top" wrapText="1"/>
    </xf>
    <xf numFmtId="2" fontId="4" fillId="0" borderId="21" xfId="32" applyNumberFormat="1" applyFont="1" applyFill="1" applyBorder="1" applyAlignment="1">
      <alignment horizontal="right" vertical="top" wrapText="1"/>
    </xf>
    <xf numFmtId="0" fontId="4" fillId="0" borderId="21" xfId="32" applyFont="1" applyFill="1" applyBorder="1" applyAlignment="1">
      <alignment horizontal="right" vertical="top" wrapText="1"/>
    </xf>
    <xf numFmtId="0" fontId="54" fillId="0" borderId="21" xfId="43" applyFill="1" applyBorder="1" applyAlignment="1">
      <alignment vertical="top" wrapText="1"/>
    </xf>
    <xf numFmtId="0" fontId="47" fillId="0" borderId="0" xfId="32" applyFont="1" applyFill="1" applyAlignment="1">
      <alignment vertical="top" wrapText="1"/>
    </xf>
    <xf numFmtId="4" fontId="47" fillId="0" borderId="0" xfId="32" applyNumberFormat="1" applyFont="1" applyFill="1" applyAlignment="1">
      <alignment vertical="top" wrapText="1"/>
    </xf>
    <xf numFmtId="0" fontId="52" fillId="0" borderId="0" xfId="32" applyFont="1" applyFill="1" applyAlignment="1">
      <alignment horizontal="left" vertical="top" wrapText="1"/>
    </xf>
    <xf numFmtId="0" fontId="15" fillId="5" borderId="1" xfId="44" applyFont="1" applyFill="1" applyBorder="1" applyAlignment="1">
      <alignment vertical="center" wrapText="1"/>
    </xf>
    <xf numFmtId="0" fontId="15" fillId="5" borderId="1" xfId="44" applyFont="1" applyFill="1" applyBorder="1" applyAlignment="1">
      <alignment horizontal="center" vertical="center" wrapText="1"/>
    </xf>
    <xf numFmtId="0" fontId="56" fillId="5" borderId="1" xfId="44" applyFont="1" applyFill="1" applyBorder="1" applyAlignment="1">
      <alignment vertical="center" wrapText="1"/>
    </xf>
    <xf numFmtId="0" fontId="56" fillId="5" borderId="1" xfId="44" applyFont="1" applyFill="1" applyBorder="1" applyAlignment="1">
      <alignment horizontal="center" vertical="center" wrapText="1"/>
    </xf>
    <xf numFmtId="0" fontId="52" fillId="0" borderId="0" xfId="32" applyFont="1" applyFill="1" applyAlignment="1">
      <alignment vertical="top" wrapText="1"/>
    </xf>
    <xf numFmtId="4" fontId="4" fillId="0" borderId="1" xfId="0" applyNumberFormat="1" applyFont="1" applyFill="1" applyBorder="1" applyAlignment="1">
      <alignment horizontal="right" vertical="top" wrapText="1"/>
    </xf>
    <xf numFmtId="0" fontId="4" fillId="0" borderId="0" xfId="0" applyFont="1"/>
    <xf numFmtId="0" fontId="4" fillId="0" borderId="0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49" fontId="6" fillId="0" borderId="0" xfId="0" applyNumberFormat="1" applyFont="1" applyAlignment="1">
      <alignment horizontal="left" vertical="top"/>
    </xf>
    <xf numFmtId="0" fontId="19" fillId="0" borderId="2" xfId="0" applyFont="1" applyBorder="1"/>
    <xf numFmtId="0" fontId="6" fillId="0" borderId="2" xfId="0" applyFont="1" applyBorder="1" applyAlignment="1">
      <alignment horizontal="center" vertical="center"/>
    </xf>
    <xf numFmtId="0" fontId="6" fillId="0" borderId="2" xfId="11" applyNumberFormat="1" applyFont="1" applyBorder="1" applyAlignment="1">
      <alignment horizontal="right"/>
    </xf>
    <xf numFmtId="49" fontId="6" fillId="0" borderId="0" xfId="23" applyNumberFormat="1" applyFont="1" applyBorder="1" applyAlignment="1">
      <alignment horizontal="left"/>
    </xf>
    <xf numFmtId="49" fontId="4" fillId="0" borderId="0" xfId="23" applyNumberFormat="1" applyBorder="1" applyAlignment="1">
      <alignment horizontal="left"/>
    </xf>
    <xf numFmtId="0" fontId="4" fillId="0" borderId="0" xfId="23" applyAlignment="1">
      <alignment horizontal="left"/>
    </xf>
    <xf numFmtId="0" fontId="4" fillId="0" borderId="2" xfId="0" applyFont="1" applyBorder="1" applyAlignment="1">
      <alignment horizontal="right" vertical="center"/>
    </xf>
    <xf numFmtId="0" fontId="4" fillId="0" borderId="2" xfId="0" applyFont="1" applyBorder="1" applyAlignment="1">
      <alignment horizontal="center" vertical="center"/>
    </xf>
    <xf numFmtId="0" fontId="4" fillId="0" borderId="2" xfId="23" applyBorder="1" applyAlignment="1">
      <alignment horizontal="right"/>
    </xf>
    <xf numFmtId="49" fontId="4" fillId="0" borderId="0" xfId="23" applyNumberFormat="1" applyBorder="1" applyAlignment="1">
      <alignment vertical="center"/>
    </xf>
    <xf numFmtId="0" fontId="4" fillId="0" borderId="7" xfId="16" applyFont="1" applyBorder="1" applyAlignment="1">
      <alignment horizontal="center" wrapText="1"/>
    </xf>
    <xf numFmtId="49" fontId="4" fillId="0" borderId="0" xfId="0" applyNumberFormat="1" applyFont="1" applyAlignment="1">
      <alignment horizontal="center" vertical="top" wrapText="1"/>
    </xf>
    <xf numFmtId="0" fontId="4" fillId="0" borderId="0" xfId="24">
      <alignment horizontal="left" vertical="top"/>
    </xf>
    <xf numFmtId="0" fontId="4" fillId="0" borderId="2" xfId="24" applyBorder="1" applyAlignment="1">
      <alignment horizontal="left" vertical="top"/>
    </xf>
    <xf numFmtId="0" fontId="0" fillId="0" borderId="2" xfId="0" applyBorder="1"/>
    <xf numFmtId="0" fontId="7" fillId="0" borderId="3" xfId="0" applyFont="1" applyBorder="1" applyAlignment="1"/>
    <xf numFmtId="0" fontId="7" fillId="0" borderId="0" xfId="0" applyFont="1" applyBorder="1" applyAlignment="1"/>
    <xf numFmtId="0" fontId="57" fillId="0" borderId="2" xfId="24" applyFont="1" applyBorder="1" applyAlignment="1">
      <alignment vertical="top"/>
    </xf>
    <xf numFmtId="0" fontId="57" fillId="0" borderId="0" xfId="0" applyFont="1"/>
    <xf numFmtId="0" fontId="4" fillId="0" borderId="2" xfId="24" applyBorder="1">
      <alignment horizontal="left" vertical="top"/>
    </xf>
    <xf numFmtId="0" fontId="31" fillId="0" borderId="1" xfId="0" quotePrefix="1" applyFont="1" applyBorder="1" applyAlignment="1">
      <alignment horizontal="center" vertical="top" wrapText="1"/>
    </xf>
    <xf numFmtId="0" fontId="31" fillId="0" borderId="1" xfId="0" quotePrefix="1" applyFont="1" applyFill="1" applyBorder="1" applyAlignment="1">
      <alignment horizontal="center" vertical="top" wrapText="1"/>
    </xf>
    <xf numFmtId="0" fontId="32" fillId="0" borderId="0" xfId="0" applyFont="1" applyFill="1"/>
    <xf numFmtId="0" fontId="47" fillId="0" borderId="7" xfId="32" applyFont="1" applyFill="1" applyBorder="1" applyAlignment="1">
      <alignment horizontal="center" vertical="top" wrapText="1"/>
    </xf>
    <xf numFmtId="0" fontId="52" fillId="0" borderId="7" xfId="32" applyFont="1" applyFill="1" applyBorder="1" applyAlignment="1">
      <alignment horizontal="center" vertical="top" wrapText="1"/>
    </xf>
    <xf numFmtId="4" fontId="47" fillId="0" borderId="7" xfId="32" applyNumberFormat="1" applyFont="1" applyFill="1" applyBorder="1" applyAlignment="1">
      <alignment horizontal="center" vertical="top" wrapText="1"/>
    </xf>
    <xf numFmtId="4" fontId="4" fillId="0" borderId="9" xfId="32" applyNumberFormat="1" applyFont="1" applyFill="1" applyBorder="1" applyAlignment="1">
      <alignment horizontal="right" vertical="top" wrapText="1"/>
    </xf>
    <xf numFmtId="0" fontId="53" fillId="0" borderId="1" xfId="32" applyFont="1" applyFill="1" applyBorder="1" applyAlignment="1">
      <alignment horizontal="right" vertical="top"/>
    </xf>
    <xf numFmtId="0" fontId="4" fillId="0" borderId="22" xfId="32" applyFont="1" applyFill="1" applyBorder="1" applyAlignment="1">
      <alignment vertical="top" wrapText="1"/>
    </xf>
    <xf numFmtId="0" fontId="4" fillId="0" borderId="23" xfId="32" applyFont="1" applyFill="1" applyBorder="1" applyAlignment="1">
      <alignment vertical="top" wrapText="1"/>
    </xf>
    <xf numFmtId="0" fontId="55" fillId="0" borderId="0" xfId="44"/>
    <xf numFmtId="0" fontId="61" fillId="0" borderId="0" xfId="44" applyFont="1" applyAlignment="1">
      <alignment vertical="center"/>
    </xf>
    <xf numFmtId="0" fontId="61" fillId="0" borderId="0" xfId="44" applyFont="1" applyAlignment="1">
      <alignment vertical="center" wrapText="1"/>
    </xf>
    <xf numFmtId="0" fontId="56" fillId="6" borderId="1" xfId="44" applyFont="1" applyFill="1" applyBorder="1" applyAlignment="1">
      <alignment horizontal="center" vertical="center" wrapText="1"/>
    </xf>
    <xf numFmtId="0" fontId="61" fillId="0" borderId="1" xfId="44" applyFont="1" applyBorder="1" applyAlignment="1">
      <alignment horizontal="center" vertical="center" wrapText="1"/>
    </xf>
    <xf numFmtId="0" fontId="61" fillId="0" borderId="1" xfId="44" applyFont="1" applyBorder="1" applyAlignment="1">
      <alignment vertical="center" wrapText="1"/>
    </xf>
    <xf numFmtId="0" fontId="62" fillId="0" borderId="1" xfId="44" applyFont="1" applyBorder="1" applyAlignment="1">
      <alignment vertical="center" wrapText="1"/>
    </xf>
    <xf numFmtId="3" fontId="62" fillId="0" borderId="1" xfId="44" applyNumberFormat="1" applyFont="1" applyBorder="1" applyAlignment="1">
      <alignment horizontal="center" vertical="center" wrapText="1"/>
    </xf>
    <xf numFmtId="4" fontId="61" fillId="0" borderId="1" xfId="44" applyNumberFormat="1" applyFont="1" applyBorder="1" applyAlignment="1">
      <alignment horizontal="center" vertical="center" wrapText="1"/>
    </xf>
    <xf numFmtId="0" fontId="62" fillId="0" borderId="1" xfId="44" applyFont="1" applyBorder="1" applyAlignment="1">
      <alignment horizontal="center" vertical="center" wrapText="1"/>
    </xf>
    <xf numFmtId="4" fontId="62" fillId="0" borderId="1" xfId="44" applyNumberFormat="1" applyFont="1" applyBorder="1" applyAlignment="1">
      <alignment horizontal="center" vertical="center" wrapText="1"/>
    </xf>
    <xf numFmtId="0" fontId="61" fillId="6" borderId="1" xfId="44" applyFont="1" applyFill="1" applyBorder="1" applyAlignment="1">
      <alignment horizontal="center" vertical="center" wrapText="1"/>
    </xf>
    <xf numFmtId="0" fontId="56" fillId="6" borderId="1" xfId="44" applyFont="1" applyFill="1" applyBorder="1" applyAlignment="1">
      <alignment vertical="center" wrapText="1"/>
    </xf>
    <xf numFmtId="0" fontId="15" fillId="6" borderId="1" xfId="44" applyFont="1" applyFill="1" applyBorder="1" applyAlignment="1">
      <alignment horizontal="center" vertical="center" wrapText="1"/>
    </xf>
    <xf numFmtId="4" fontId="56" fillId="6" borderId="1" xfId="44" applyNumberFormat="1" applyFont="1" applyFill="1" applyBorder="1" applyAlignment="1">
      <alignment horizontal="center" vertical="center" wrapText="1"/>
    </xf>
    <xf numFmtId="0" fontId="61" fillId="6" borderId="1" xfId="44" applyFont="1" applyFill="1" applyBorder="1" applyAlignment="1">
      <alignment horizontal="justify" vertical="center"/>
    </xf>
    <xf numFmtId="0" fontId="61" fillId="0" borderId="0" xfId="44" applyFont="1" applyAlignment="1">
      <alignment horizontal="justify" vertical="center"/>
    </xf>
    <xf numFmtId="0" fontId="64" fillId="0" borderId="0" xfId="44" applyFont="1"/>
    <xf numFmtId="0" fontId="51" fillId="0" borderId="0" xfId="32" applyFont="1"/>
    <xf numFmtId="0" fontId="18" fillId="0" borderId="0" xfId="23" applyFont="1" applyBorder="1" applyAlignment="1">
      <alignment wrapText="1"/>
    </xf>
    <xf numFmtId="0" fontId="2" fillId="0" borderId="0" xfId="32" applyFont="1" applyAlignment="1">
      <alignment horizontal="right"/>
    </xf>
    <xf numFmtId="0" fontId="2" fillId="0" borderId="0" xfId="32" applyFont="1" applyAlignment="1">
      <alignment horizontal="left"/>
    </xf>
    <xf numFmtId="0" fontId="2" fillId="0" borderId="0" xfId="45" applyFont="1" applyAlignment="1">
      <alignment horizontal="left"/>
    </xf>
    <xf numFmtId="0" fontId="18" fillId="0" borderId="0" xfId="23" applyFont="1" applyAlignment="1">
      <alignment wrapText="1"/>
    </xf>
    <xf numFmtId="0" fontId="2" fillId="0" borderId="0" xfId="46"/>
    <xf numFmtId="0" fontId="18" fillId="0" borderId="0" xfId="32" applyFont="1"/>
    <xf numFmtId="0" fontId="18" fillId="0" borderId="0" xfId="23" applyFont="1" applyBorder="1">
      <alignment horizontal="center"/>
    </xf>
    <xf numFmtId="0" fontId="18" fillId="0" borderId="0" xfId="23" applyFont="1" applyBorder="1" applyAlignment="1">
      <alignment horizontal="right"/>
    </xf>
    <xf numFmtId="0" fontId="65" fillId="0" borderId="1" xfId="32" applyFont="1" applyBorder="1" applyAlignment="1">
      <alignment horizontal="center" vertical="center" wrapText="1"/>
    </xf>
    <xf numFmtId="0" fontId="65" fillId="0" borderId="4" xfId="32" applyFont="1" applyBorder="1" applyAlignment="1">
      <alignment horizontal="center" vertical="center" wrapText="1"/>
    </xf>
    <xf numFmtId="0" fontId="65" fillId="0" borderId="1" xfId="23" applyFont="1" applyBorder="1" applyAlignment="1">
      <alignment horizontal="center" vertical="center" wrapText="1"/>
    </xf>
    <xf numFmtId="0" fontId="18" fillId="0" borderId="7" xfId="47" applyBorder="1">
      <alignment horizontal="center" wrapText="1"/>
    </xf>
    <xf numFmtId="0" fontId="18" fillId="0" borderId="11" xfId="47" applyBorder="1" applyAlignment="1">
      <alignment horizontal="center" wrapText="1"/>
    </xf>
    <xf numFmtId="49" fontId="2" fillId="0" borderId="7" xfId="32" applyNumberFormat="1" applyFont="1" applyBorder="1" applyAlignment="1">
      <alignment vertical="top" wrapText="1"/>
    </xf>
    <xf numFmtId="0" fontId="18" fillId="0" borderId="7" xfId="24" applyFont="1" applyBorder="1" applyAlignment="1">
      <alignment horizontal="center" vertical="top" wrapText="1"/>
    </xf>
    <xf numFmtId="0" fontId="18" fillId="0" borderId="7" xfId="32" applyFont="1" applyBorder="1" applyAlignment="1">
      <alignment horizontal="center" vertical="top" wrapText="1"/>
    </xf>
    <xf numFmtId="0" fontId="18" fillId="0" borderId="7" xfId="32" applyNumberFormat="1" applyFont="1" applyBorder="1" applyAlignment="1">
      <alignment horizontal="right" vertical="top" wrapText="1"/>
    </xf>
    <xf numFmtId="4" fontId="51" fillId="0" borderId="7" xfId="32" applyNumberFormat="1" applyFont="1" applyBorder="1" applyAlignment="1">
      <alignment horizontal="right" vertical="top"/>
    </xf>
    <xf numFmtId="49" fontId="66" fillId="0" borderId="8" xfId="32" applyNumberFormat="1" applyFont="1" applyBorder="1" applyAlignment="1">
      <alignment vertical="top" wrapText="1"/>
    </xf>
    <xf numFmtId="0" fontId="67" fillId="0" borderId="8" xfId="24" applyFont="1" applyBorder="1" applyAlignment="1">
      <alignment horizontal="center" vertical="top" wrapText="1"/>
    </xf>
    <xf numFmtId="0" fontId="67" fillId="0" borderId="8" xfId="32" applyFont="1" applyBorder="1" applyAlignment="1">
      <alignment horizontal="center" vertical="top" wrapText="1"/>
    </xf>
    <xf numFmtId="0" fontId="67" fillId="0" borderId="8" xfId="32" applyNumberFormat="1" applyFont="1" applyBorder="1" applyAlignment="1">
      <alignment horizontal="right" vertical="top" wrapText="1"/>
    </xf>
    <xf numFmtId="4" fontId="68" fillId="0" borderId="8" xfId="32" applyNumberFormat="1" applyFont="1" applyBorder="1" applyAlignment="1">
      <alignment horizontal="right" vertical="top"/>
    </xf>
    <xf numFmtId="4" fontId="69" fillId="0" borderId="7" xfId="32" applyNumberFormat="1" applyFont="1" applyBorder="1" applyAlignment="1">
      <alignment horizontal="right" vertical="top"/>
    </xf>
    <xf numFmtId="0" fontId="18" fillId="0" borderId="7" xfId="32" applyFont="1" applyBorder="1" applyAlignment="1">
      <alignment horizontal="left" vertical="top" wrapText="1"/>
    </xf>
    <xf numFmtId="0" fontId="51" fillId="0" borderId="7" xfId="32" applyNumberFormat="1" applyFont="1" applyBorder="1" applyAlignment="1">
      <alignment horizontal="right" vertical="top"/>
    </xf>
    <xf numFmtId="0" fontId="69" fillId="0" borderId="7" xfId="32" applyNumberFormat="1" applyFont="1" applyBorder="1" applyAlignment="1">
      <alignment horizontal="right" vertical="top"/>
    </xf>
    <xf numFmtId="49" fontId="2" fillId="0" borderId="1" xfId="32" applyNumberFormat="1" applyFont="1" applyBorder="1" applyAlignment="1">
      <alignment vertical="top" wrapText="1"/>
    </xf>
    <xf numFmtId="4" fontId="69" fillId="0" borderId="1" xfId="32" applyNumberFormat="1" applyFont="1" applyBorder="1" applyAlignment="1">
      <alignment horizontal="right" vertical="top"/>
    </xf>
    <xf numFmtId="0" fontId="19" fillId="6" borderId="1" xfId="45" applyFont="1" applyFill="1" applyBorder="1" applyAlignment="1">
      <alignment vertical="top" wrapText="1"/>
    </xf>
    <xf numFmtId="0" fontId="17" fillId="6" borderId="1" xfId="45" applyFont="1" applyFill="1" applyBorder="1" applyAlignment="1">
      <alignment horizontal="left" vertical="center" wrapText="1"/>
    </xf>
    <xf numFmtId="0" fontId="70" fillId="6" borderId="1" xfId="45" applyFont="1" applyFill="1" applyBorder="1" applyAlignment="1">
      <alignment horizontal="center" vertical="center"/>
    </xf>
    <xf numFmtId="4" fontId="70" fillId="6" borderId="1" xfId="45" applyNumberFormat="1" applyFont="1" applyFill="1" applyBorder="1" applyAlignment="1">
      <alignment horizontal="center" vertical="center"/>
    </xf>
    <xf numFmtId="0" fontId="17" fillId="6" borderId="4" xfId="45" applyFont="1" applyFill="1" applyBorder="1" applyAlignment="1">
      <alignment horizontal="left" vertical="center" wrapText="1"/>
    </xf>
    <xf numFmtId="0" fontId="17" fillId="6" borderId="1" xfId="45" applyFont="1" applyFill="1" applyBorder="1" applyAlignment="1">
      <alignment horizontal="center" vertical="center" wrapText="1"/>
    </xf>
    <xf numFmtId="4" fontId="17" fillId="6" borderId="1" xfId="45" applyNumberFormat="1" applyFont="1" applyFill="1" applyBorder="1" applyAlignment="1">
      <alignment horizontal="center" vertical="center" wrapText="1"/>
    </xf>
    <xf numFmtId="0" fontId="18" fillId="0" borderId="0" xfId="45" applyFont="1" applyAlignment="1">
      <alignment vertical="top"/>
    </xf>
    <xf numFmtId="49" fontId="2" fillId="0" borderId="0" xfId="32" applyNumberFormat="1" applyFont="1" applyAlignment="1">
      <alignment vertical="top" wrapText="1"/>
    </xf>
    <xf numFmtId="0" fontId="18" fillId="0" borderId="0" xfId="32" applyFont="1" applyAlignment="1">
      <alignment horizontal="left" vertical="top" wrapText="1"/>
    </xf>
    <xf numFmtId="0" fontId="18" fillId="0" borderId="0" xfId="24" applyFont="1" applyAlignment="1">
      <alignment horizontal="center" vertical="top" wrapText="1"/>
    </xf>
    <xf numFmtId="0" fontId="18" fillId="0" borderId="0" xfId="32" applyFont="1" applyAlignment="1">
      <alignment horizontal="center" vertical="top" wrapText="1"/>
    </xf>
    <xf numFmtId="0" fontId="18" fillId="0" borderId="0" xfId="32" applyNumberFormat="1" applyFont="1" applyAlignment="1">
      <alignment horizontal="right" vertical="top" wrapText="1"/>
    </xf>
    <xf numFmtId="0" fontId="51" fillId="0" borderId="0" xfId="32" applyNumberFormat="1" applyFont="1" applyAlignment="1">
      <alignment horizontal="right" vertical="top"/>
    </xf>
    <xf numFmtId="0" fontId="18" fillId="0" borderId="0" xfId="6" applyFont="1" applyAlignment="1">
      <alignment horizontal="left" vertical="top" wrapText="1"/>
    </xf>
    <xf numFmtId="0" fontId="18" fillId="0" borderId="0" xfId="32" applyFont="1" applyAlignment="1">
      <alignment vertical="top"/>
    </xf>
    <xf numFmtId="165" fontId="18" fillId="0" borderId="0" xfId="6" applyNumberFormat="1" applyFont="1">
      <alignment horizontal="right" vertical="top" wrapText="1"/>
    </xf>
    <xf numFmtId="0" fontId="18" fillId="0" borderId="0" xfId="32" applyFont="1" applyAlignment="1">
      <alignment horizontal="right" vertical="top" wrapText="1"/>
    </xf>
    <xf numFmtId="0" fontId="51" fillId="0" borderId="0" xfId="32" applyFont="1" applyAlignment="1">
      <alignment horizontal="right" vertical="top"/>
    </xf>
    <xf numFmtId="0" fontId="2" fillId="0" borderId="0" xfId="32" applyFont="1"/>
    <xf numFmtId="0" fontId="65" fillId="0" borderId="0" xfId="24" applyFont="1">
      <alignment horizontal="left" vertical="top"/>
    </xf>
    <xf numFmtId="0" fontId="2" fillId="0" borderId="0" xfId="45" applyFont="1" applyAlignment="1">
      <alignment horizontal="right"/>
    </xf>
    <xf numFmtId="0" fontId="51" fillId="0" borderId="0" xfId="45" applyFont="1"/>
    <xf numFmtId="0" fontId="18" fillId="0" borderId="0" xfId="45" applyFont="1" applyAlignment="1"/>
    <xf numFmtId="0" fontId="18" fillId="0" borderId="0" xfId="45" applyFont="1"/>
    <xf numFmtId="0" fontId="71" fillId="0" borderId="0" xfId="45" applyFont="1" applyAlignment="1">
      <alignment vertical="top"/>
    </xf>
    <xf numFmtId="0" fontId="2" fillId="0" borderId="0" xfId="45" applyFont="1"/>
    <xf numFmtId="0" fontId="51" fillId="0" borderId="0" xfId="45" applyFont="1" applyBorder="1"/>
    <xf numFmtId="0" fontId="18" fillId="0" borderId="0" xfId="45" applyFont="1" applyAlignment="1">
      <alignment horizontal="left" indent="1"/>
    </xf>
    <xf numFmtId="0" fontId="18" fillId="0" borderId="0" xfId="23" applyFont="1" applyBorder="1" applyAlignment="1">
      <alignment horizontal="left" vertical="top" wrapText="1"/>
    </xf>
    <xf numFmtId="0" fontId="18" fillId="0" borderId="0" xfId="23" applyFont="1" applyAlignment="1">
      <alignment horizontal="left"/>
    </xf>
    <xf numFmtId="0" fontId="65" fillId="0" borderId="1" xfId="45" applyFont="1" applyBorder="1" applyAlignment="1">
      <alignment horizontal="center" vertical="center" wrapText="1"/>
    </xf>
    <xf numFmtId="0" fontId="65" fillId="0" borderId="4" xfId="45" applyFont="1" applyBorder="1" applyAlignment="1">
      <alignment horizontal="center" vertical="center" wrapText="1"/>
    </xf>
    <xf numFmtId="0" fontId="2" fillId="0" borderId="1" xfId="45" applyFont="1" applyBorder="1" applyAlignment="1">
      <alignment vertical="top" wrapText="1"/>
    </xf>
    <xf numFmtId="0" fontId="18" fillId="0" borderId="1" xfId="24" applyFont="1" applyBorder="1" applyAlignment="1">
      <alignment horizontal="left" vertical="top" wrapText="1"/>
    </xf>
    <xf numFmtId="0" fontId="18" fillId="0" borderId="1" xfId="45" applyFont="1" applyBorder="1" applyAlignment="1">
      <alignment horizontal="center" vertical="top" wrapText="1"/>
    </xf>
    <xf numFmtId="0" fontId="18" fillId="0" borderId="1" xfId="45" applyNumberFormat="1" applyFont="1" applyBorder="1" applyAlignment="1">
      <alignment horizontal="right" vertical="top" wrapText="1"/>
    </xf>
    <xf numFmtId="0" fontId="66" fillId="0" borderId="1" xfId="45" applyFont="1" applyBorder="1" applyAlignment="1">
      <alignment vertical="top" wrapText="1"/>
    </xf>
    <xf numFmtId="0" fontId="67" fillId="0" borderId="1" xfId="24" applyFont="1" applyBorder="1" applyAlignment="1">
      <alignment horizontal="left" vertical="top" wrapText="1"/>
    </xf>
    <xf numFmtId="0" fontId="67" fillId="0" borderId="1" xfId="45" applyFont="1" applyBorder="1" applyAlignment="1">
      <alignment horizontal="center" vertical="top" wrapText="1"/>
    </xf>
    <xf numFmtId="0" fontId="67" fillId="0" borderId="1" xfId="45" applyNumberFormat="1" applyFont="1" applyBorder="1" applyAlignment="1">
      <alignment horizontal="right" vertical="top" wrapText="1"/>
    </xf>
    <xf numFmtId="0" fontId="17" fillId="0" borderId="1" xfId="45" applyNumberFormat="1" applyFont="1" applyBorder="1" applyAlignment="1">
      <alignment horizontal="right" vertical="top" wrapText="1"/>
    </xf>
    <xf numFmtId="4" fontId="18" fillId="0" borderId="1" xfId="45" applyNumberFormat="1" applyFont="1" applyBorder="1" applyAlignment="1">
      <alignment horizontal="right" vertical="top" wrapText="1"/>
    </xf>
    <xf numFmtId="0" fontId="17" fillId="6" borderId="1" xfId="45" applyFont="1" applyFill="1" applyBorder="1" applyAlignment="1">
      <alignment vertical="top" wrapText="1"/>
    </xf>
    <xf numFmtId="0" fontId="17" fillId="6" borderId="1" xfId="45" applyFont="1" applyFill="1" applyBorder="1" applyAlignment="1">
      <alignment horizontal="center" vertical="center"/>
    </xf>
    <xf numFmtId="4" fontId="17" fillId="6" borderId="1" xfId="45" applyNumberFormat="1" applyFont="1" applyFill="1" applyBorder="1" applyAlignment="1">
      <alignment horizontal="center" vertical="center"/>
    </xf>
    <xf numFmtId="0" fontId="1" fillId="0" borderId="0" xfId="45"/>
    <xf numFmtId="0" fontId="18" fillId="0" borderId="0" xfId="24" applyFont="1">
      <alignment horizontal="left" vertical="top"/>
    </xf>
    <xf numFmtId="0" fontId="18" fillId="0" borderId="2" xfId="23" applyFont="1" applyBorder="1" applyAlignment="1">
      <alignment vertical="top" wrapText="1"/>
    </xf>
    <xf numFmtId="0" fontId="51" fillId="0" borderId="2" xfId="45" applyFont="1" applyBorder="1"/>
    <xf numFmtId="0" fontId="47" fillId="0" borderId="0" xfId="48" applyFont="1"/>
    <xf numFmtId="0" fontId="58" fillId="0" borderId="0" xfId="48"/>
    <xf numFmtId="0" fontId="47" fillId="0" borderId="0" xfId="50" applyFont="1" applyFill="1" applyAlignment="1">
      <alignment horizontal="center"/>
    </xf>
    <xf numFmtId="0" fontId="47" fillId="0" borderId="0" xfId="50" applyFont="1" applyFill="1"/>
    <xf numFmtId="0" fontId="47" fillId="0" borderId="0" xfId="50" applyFont="1" applyFill="1" applyAlignment="1">
      <alignment wrapText="1"/>
    </xf>
    <xf numFmtId="0" fontId="47" fillId="0" borderId="1" xfId="54" quotePrefix="1" applyFont="1" applyFill="1" applyBorder="1" applyAlignment="1">
      <alignment horizontal="center" vertical="center" wrapText="1"/>
    </xf>
    <xf numFmtId="0" fontId="76" fillId="0" borderId="7" xfId="55" quotePrefix="1" applyFont="1" applyBorder="1" applyAlignment="1">
      <alignment horizontal="center" vertical="center" wrapText="1"/>
    </xf>
    <xf numFmtId="0" fontId="76" fillId="0" borderId="7" xfId="55" quotePrefix="1" applyFont="1" applyBorder="1" applyAlignment="1">
      <alignment horizontal="left" vertical="center" wrapText="1"/>
    </xf>
    <xf numFmtId="4" fontId="77" fillId="0" borderId="4" xfId="56" quotePrefix="1" applyNumberFormat="1" applyFont="1" applyBorder="1" applyAlignment="1">
      <alignment horizontal="center" vertical="center" wrapText="1"/>
    </xf>
    <xf numFmtId="0" fontId="76" fillId="0" borderId="1" xfId="55" quotePrefix="1" applyFont="1" applyAlignment="1">
      <alignment horizontal="center" vertical="center" wrapText="1"/>
    </xf>
    <xf numFmtId="0" fontId="47" fillId="0" borderId="7" xfId="55" quotePrefix="1" applyFont="1" applyFill="1" applyBorder="1" applyAlignment="1">
      <alignment horizontal="center" vertical="center" wrapText="1"/>
    </xf>
    <xf numFmtId="0" fontId="47" fillId="0" borderId="7" xfId="55" quotePrefix="1" applyFont="1" applyFill="1" applyBorder="1" applyAlignment="1">
      <alignment horizontal="left" vertical="center" wrapText="1"/>
    </xf>
    <xf numFmtId="4" fontId="47" fillId="2" borderId="7" xfId="56" quotePrefix="1" applyNumberFormat="1" applyFont="1" applyFill="1" applyBorder="1" applyAlignment="1">
      <alignment horizontal="center" vertical="center" wrapText="1"/>
    </xf>
    <xf numFmtId="0" fontId="47" fillId="0" borderId="1" xfId="55" quotePrefix="1" applyFont="1" applyFill="1" applyBorder="1" applyAlignment="1">
      <alignment horizontal="left" vertical="center" wrapText="1"/>
    </xf>
    <xf numFmtId="0" fontId="52" fillId="2" borderId="1" xfId="48" applyFont="1" applyFill="1" applyBorder="1" applyAlignment="1">
      <alignment horizontal="center" wrapText="1"/>
    </xf>
    <xf numFmtId="0" fontId="52" fillId="2" borderId="1" xfId="57" applyFont="1" applyFill="1" applyBorder="1" applyAlignment="1">
      <alignment horizontal="left" vertical="center" wrapText="1"/>
    </xf>
    <xf numFmtId="4" fontId="52" fillId="2" borderId="1" xfId="55" quotePrefix="1" applyNumberFormat="1" applyFont="1" applyFill="1" applyBorder="1" applyAlignment="1">
      <alignment horizontal="center" vertical="center" wrapText="1"/>
    </xf>
    <xf numFmtId="0" fontId="52" fillId="2" borderId="1" xfId="48" applyFont="1" applyFill="1" applyBorder="1" applyAlignment="1">
      <alignment horizontal="center" vertical="center" wrapText="1"/>
    </xf>
    <xf numFmtId="0" fontId="78" fillId="0" borderId="1" xfId="48" applyFont="1" applyBorder="1" applyAlignment="1">
      <alignment horizontal="center" wrapText="1"/>
    </xf>
    <xf numFmtId="0" fontId="78" fillId="0" borderId="1" xfId="55" quotePrefix="1" applyFont="1" applyFill="1" applyBorder="1" applyAlignment="1">
      <alignment horizontal="left" vertical="center" wrapText="1"/>
    </xf>
    <xf numFmtId="10" fontId="78" fillId="7" borderId="1" xfId="48" applyNumberFormat="1" applyFont="1" applyFill="1" applyBorder="1" applyAlignment="1">
      <alignment horizontal="center" vertical="center"/>
    </xf>
    <xf numFmtId="0" fontId="78" fillId="0" borderId="1" xfId="48" quotePrefix="1" applyFont="1" applyFill="1" applyBorder="1" applyAlignment="1">
      <alignment horizontal="center" vertical="center" wrapText="1"/>
    </xf>
    <xf numFmtId="0" fontId="46" fillId="0" borderId="0" xfId="48" applyFont="1"/>
    <xf numFmtId="0" fontId="70" fillId="0" borderId="0" xfId="48" applyFont="1"/>
    <xf numFmtId="4" fontId="78" fillId="0" borderId="1" xfId="48" applyNumberFormat="1" applyFont="1" applyBorder="1" applyAlignment="1">
      <alignment horizontal="center" vertical="center"/>
    </xf>
    <xf numFmtId="0" fontId="77" fillId="0" borderId="1" xfId="57" applyFont="1" applyBorder="1" applyAlignment="1">
      <alignment horizontal="center" wrapText="1"/>
    </xf>
    <xf numFmtId="4" fontId="77" fillId="0" borderId="1" xfId="57" applyNumberFormat="1" applyFont="1" applyBorder="1" applyAlignment="1">
      <alignment horizontal="center" vertical="center"/>
    </xf>
    <xf numFmtId="0" fontId="77" fillId="0" borderId="1" xfId="57" quotePrefix="1" applyFont="1" applyBorder="1" applyAlignment="1">
      <alignment horizontal="center" vertical="center" wrapText="1"/>
    </xf>
    <xf numFmtId="0" fontId="47" fillId="0" borderId="0" xfId="57" applyFont="1"/>
    <xf numFmtId="0" fontId="58" fillId="0" borderId="0" xfId="57"/>
    <xf numFmtId="0" fontId="52" fillId="0" borderId="1" xfId="57" applyFont="1" applyBorder="1" applyAlignment="1">
      <alignment horizontal="center" wrapText="1"/>
    </xf>
    <xf numFmtId="0" fontId="47" fillId="0" borderId="7" xfId="55" quotePrefix="1" applyFont="1" applyBorder="1" applyAlignment="1">
      <alignment horizontal="left" vertical="center" wrapText="1"/>
    </xf>
    <xf numFmtId="4" fontId="52" fillId="0" borderId="1" xfId="57" applyNumberFormat="1" applyFont="1" applyBorder="1" applyAlignment="1">
      <alignment horizontal="center" vertical="center"/>
    </xf>
    <xf numFmtId="0" fontId="52" fillId="0" borderId="1" xfId="57" quotePrefix="1" applyFont="1" applyBorder="1" applyAlignment="1">
      <alignment horizontal="center" vertical="center" wrapText="1"/>
    </xf>
    <xf numFmtId="0" fontId="78" fillId="5" borderId="1" xfId="57" applyFont="1" applyFill="1" applyBorder="1" applyAlignment="1">
      <alignment horizontal="center" wrapText="1"/>
    </xf>
    <xf numFmtId="0" fontId="78" fillId="5" borderId="1" xfId="55" quotePrefix="1" applyFont="1" applyFill="1" applyAlignment="1">
      <alignment horizontal="left" vertical="center" wrapText="1"/>
    </xf>
    <xf numFmtId="4" fontId="78" fillId="5" borderId="1" xfId="57" applyNumberFormat="1" applyFont="1" applyFill="1" applyBorder="1" applyAlignment="1">
      <alignment horizontal="center" vertical="center"/>
    </xf>
    <xf numFmtId="0" fontId="78" fillId="5" borderId="1" xfId="57" quotePrefix="1" applyFont="1" applyFill="1" applyBorder="1" applyAlignment="1">
      <alignment horizontal="center" vertical="center" wrapText="1"/>
    </xf>
    <xf numFmtId="0" fontId="52" fillId="0" borderId="1" xfId="57" applyFont="1" applyBorder="1" applyAlignment="1">
      <alignment horizontal="center" vertical="center" wrapText="1"/>
    </xf>
    <xf numFmtId="0" fontId="52" fillId="0" borderId="1" xfId="55" quotePrefix="1" applyFont="1" applyAlignment="1">
      <alignment horizontal="left" vertical="center" wrapText="1"/>
    </xf>
    <xf numFmtId="2" fontId="52" fillId="0" borderId="1" xfId="57" applyNumberFormat="1" applyFont="1" applyBorder="1" applyAlignment="1">
      <alignment horizontal="center" vertical="center"/>
    </xf>
    <xf numFmtId="0" fontId="78" fillId="5" borderId="1" xfId="57" applyFont="1" applyFill="1" applyBorder="1" applyAlignment="1">
      <alignment horizontal="center" vertical="center" wrapText="1"/>
    </xf>
    <xf numFmtId="0" fontId="65" fillId="0" borderId="0" xfId="48" applyFont="1" applyAlignment="1">
      <alignment horizontal="center" vertical="top"/>
    </xf>
    <xf numFmtId="167" fontId="65" fillId="0" borderId="0" xfId="48" applyNumberFormat="1" applyFont="1" applyAlignment="1">
      <alignment horizontal="left" vertical="top"/>
    </xf>
    <xf numFmtId="0" fontId="65" fillId="0" borderId="0" xfId="48" applyFont="1" applyAlignment="1">
      <alignment horizontal="left" vertical="top" wrapText="1"/>
    </xf>
    <xf numFmtId="0" fontId="65" fillId="0" borderId="0" xfId="48" applyFont="1" applyAlignment="1">
      <alignment horizontal="center" vertical="top" wrapText="1"/>
    </xf>
    <xf numFmtId="0" fontId="72" fillId="0" borderId="0" xfId="48" applyFont="1" applyAlignment="1">
      <alignment horizontal="right" vertical="top" wrapText="1"/>
    </xf>
    <xf numFmtId="49" fontId="24" fillId="0" borderId="0" xfId="58" applyNumberFormat="1" applyFont="1"/>
    <xf numFmtId="0" fontId="55" fillId="0" borderId="0" xfId="58"/>
    <xf numFmtId="0" fontId="24" fillId="0" borderId="0" xfId="58" applyFont="1"/>
    <xf numFmtId="0" fontId="24" fillId="0" borderId="0" xfId="58" quotePrefix="1" applyFont="1" applyFill="1" applyAlignment="1"/>
    <xf numFmtId="0" fontId="24" fillId="0" borderId="0" xfId="58" quotePrefix="1" applyFont="1"/>
    <xf numFmtId="0" fontId="55" fillId="5" borderId="1" xfId="58" applyFill="1" applyBorder="1" applyAlignment="1">
      <alignment horizontal="left" vertical="center" wrapText="1"/>
    </xf>
    <xf numFmtId="0" fontId="55" fillId="5" borderId="1" xfId="58" applyFill="1" applyBorder="1" applyAlignment="1">
      <alignment horizontal="center" vertical="center" wrapText="1"/>
    </xf>
    <xf numFmtId="0" fontId="55" fillId="2" borderId="1" xfId="58" applyFill="1" applyBorder="1" applyAlignment="1">
      <alignment horizontal="left" vertical="center" wrapText="1"/>
    </xf>
    <xf numFmtId="0" fontId="24" fillId="2" borderId="1" xfId="58" applyFont="1" applyFill="1" applyBorder="1" applyAlignment="1">
      <alignment horizontal="left" vertical="center" wrapText="1"/>
    </xf>
    <xf numFmtId="0" fontId="55" fillId="2" borderId="1" xfId="58" applyFill="1" applyBorder="1" applyAlignment="1">
      <alignment horizontal="left" wrapText="1"/>
    </xf>
    <xf numFmtId="0" fontId="61" fillId="0" borderId="1" xfId="58" applyFont="1" applyBorder="1" applyAlignment="1">
      <alignment horizontal="center" vertical="center" wrapText="1"/>
    </xf>
    <xf numFmtId="0" fontId="62" fillId="0" borderId="1" xfId="58" applyFont="1" applyBorder="1" applyAlignment="1">
      <alignment vertical="center" wrapText="1"/>
    </xf>
    <xf numFmtId="0" fontId="79" fillId="2" borderId="1" xfId="58" applyFont="1" applyFill="1" applyBorder="1" applyAlignment="1">
      <alignment horizontal="center" vertical="center" wrapText="1"/>
    </xf>
    <xf numFmtId="0" fontId="61" fillId="0" borderId="1" xfId="58" applyFont="1" applyBorder="1" applyAlignment="1">
      <alignment vertical="center" wrapText="1"/>
    </xf>
    <xf numFmtId="3" fontId="61" fillId="0" borderId="1" xfId="58" applyNumberFormat="1" applyFont="1" applyBorder="1" applyAlignment="1">
      <alignment horizontal="center" vertical="center" wrapText="1"/>
    </xf>
    <xf numFmtId="0" fontId="56" fillId="0" borderId="1" xfId="58" applyFont="1" applyBorder="1" applyAlignment="1">
      <alignment vertical="center" wrapText="1"/>
    </xf>
    <xf numFmtId="4" fontId="61" fillId="0" borderId="1" xfId="58" applyNumberFormat="1" applyFont="1" applyBorder="1" applyAlignment="1">
      <alignment horizontal="center" vertical="center" wrapText="1"/>
    </xf>
    <xf numFmtId="3" fontId="56" fillId="0" borderId="1" xfId="58" applyNumberFormat="1" applyFont="1" applyBorder="1" applyAlignment="1">
      <alignment horizontal="center" vertical="center" wrapText="1"/>
    </xf>
    <xf numFmtId="0" fontId="56" fillId="0" borderId="8" xfId="58" applyFont="1" applyBorder="1" applyAlignment="1">
      <alignment vertical="center" wrapText="1"/>
    </xf>
    <xf numFmtId="0" fontId="61" fillId="0" borderId="7" xfId="58" applyFont="1" applyBorder="1" applyAlignment="1">
      <alignment horizontal="center" vertical="center" wrapText="1"/>
    </xf>
    <xf numFmtId="3" fontId="61" fillId="0" borderId="7" xfId="58" applyNumberFormat="1" applyFont="1" applyBorder="1" applyAlignment="1">
      <alignment horizontal="center" vertical="center" wrapText="1"/>
    </xf>
    <xf numFmtId="0" fontId="61" fillId="0" borderId="7" xfId="58" applyFont="1" applyBorder="1" applyAlignment="1">
      <alignment vertical="center" wrapText="1"/>
    </xf>
    <xf numFmtId="0" fontId="61" fillId="0" borderId="1" xfId="58" applyFont="1" applyFill="1" applyBorder="1" applyAlignment="1">
      <alignment vertical="center" wrapText="1"/>
    </xf>
    <xf numFmtId="0" fontId="61" fillId="0" borderId="7" xfId="58" applyFont="1" applyFill="1" applyBorder="1" applyAlignment="1">
      <alignment horizontal="center" vertical="center" wrapText="1"/>
    </xf>
    <xf numFmtId="4" fontId="61" fillId="0" borderId="7" xfId="58" applyNumberFormat="1" applyFont="1" applyFill="1" applyBorder="1" applyAlignment="1">
      <alignment horizontal="center" vertical="center" wrapText="1"/>
    </xf>
    <xf numFmtId="0" fontId="62" fillId="0" borderId="1" xfId="59" applyFont="1" applyBorder="1" applyAlignment="1">
      <alignment horizontal="left" vertical="center" wrapText="1"/>
    </xf>
    <xf numFmtId="0" fontId="62" fillId="0" borderId="1" xfId="59" applyFont="1" applyBorder="1" applyAlignment="1">
      <alignment horizontal="center" vertical="center" wrapText="1"/>
    </xf>
    <xf numFmtId="3" fontId="64" fillId="0" borderId="1" xfId="58" applyNumberFormat="1" applyFont="1" applyBorder="1" applyAlignment="1">
      <alignment horizontal="center" vertical="center" wrapText="1"/>
    </xf>
    <xf numFmtId="3" fontId="60" fillId="0" borderId="1" xfId="58" applyNumberFormat="1" applyFont="1" applyBorder="1" applyAlignment="1">
      <alignment horizontal="center" vertical="center" wrapText="1"/>
    </xf>
    <xf numFmtId="0" fontId="62" fillId="0" borderId="7" xfId="59" applyFont="1" applyBorder="1" applyAlignment="1">
      <alignment horizontal="center" vertical="center" wrapText="1"/>
    </xf>
    <xf numFmtId="0" fontId="56" fillId="5" borderId="1" xfId="58" applyFont="1" applyFill="1" applyBorder="1" applyAlignment="1">
      <alignment horizontal="center" vertical="center" wrapText="1"/>
    </xf>
    <xf numFmtId="0" fontId="15" fillId="5" borderId="1" xfId="59" applyFont="1" applyFill="1" applyBorder="1" applyAlignment="1">
      <alignment horizontal="left" vertical="center" wrapText="1"/>
    </xf>
    <xf numFmtId="168" fontId="15" fillId="5" borderId="1" xfId="59" applyNumberFormat="1" applyFont="1" applyFill="1" applyBorder="1" applyAlignment="1">
      <alignment horizontal="center" vertical="center" wrapText="1"/>
    </xf>
    <xf numFmtId="4" fontId="60" fillId="5" borderId="1" xfId="58" applyNumberFormat="1" applyFont="1" applyFill="1" applyBorder="1" applyAlignment="1">
      <alignment horizontal="center" vertical="center" wrapText="1"/>
    </xf>
    <xf numFmtId="0" fontId="55" fillId="5" borderId="1" xfId="58" applyFill="1" applyBorder="1"/>
    <xf numFmtId="4" fontId="24" fillId="5" borderId="1" xfId="58" applyNumberFormat="1" applyFont="1" applyFill="1" applyBorder="1" applyAlignment="1">
      <alignment horizontal="center" vertical="center"/>
    </xf>
    <xf numFmtId="0" fontId="65" fillId="0" borderId="0" xfId="58" applyFont="1" applyAlignment="1">
      <alignment horizontal="center" vertical="top"/>
    </xf>
    <xf numFmtId="167" fontId="65" fillId="0" borderId="0" xfId="58" applyNumberFormat="1" applyFont="1" applyAlignment="1">
      <alignment horizontal="left" vertical="top"/>
    </xf>
    <xf numFmtId="0" fontId="65" fillId="0" borderId="0" xfId="58" applyFont="1" applyAlignment="1">
      <alignment horizontal="left" vertical="top" wrapText="1"/>
    </xf>
    <xf numFmtId="0" fontId="65" fillId="0" borderId="0" xfId="58" applyFont="1" applyAlignment="1">
      <alignment horizontal="center" vertical="top" wrapText="1"/>
    </xf>
    <xf numFmtId="0" fontId="72" fillId="0" borderId="0" xfId="58" applyFont="1" applyAlignment="1">
      <alignment horizontal="right" vertical="top" wrapText="1"/>
    </xf>
    <xf numFmtId="0" fontId="1" fillId="0" borderId="0" xfId="60"/>
    <xf numFmtId="0" fontId="2" fillId="0" borderId="0" xfId="61"/>
    <xf numFmtId="0" fontId="56" fillId="6" borderId="1" xfId="60" applyFont="1" applyFill="1" applyBorder="1" applyAlignment="1">
      <alignment horizontal="center" vertical="center" wrapText="1"/>
    </xf>
    <xf numFmtId="0" fontId="61" fillId="0" borderId="1" xfId="60" applyFont="1" applyBorder="1" applyAlignment="1">
      <alignment horizontal="center" vertical="center" wrapText="1"/>
    </xf>
    <xf numFmtId="0" fontId="64" fillId="0" borderId="7" xfId="62" applyFont="1" applyBorder="1" applyAlignment="1">
      <alignment vertical="center" wrapText="1"/>
    </xf>
    <xf numFmtId="0" fontId="49" fillId="0" borderId="7" xfId="62" applyFont="1" applyBorder="1" applyAlignment="1">
      <alignment horizontal="center" vertical="center" wrapText="1"/>
    </xf>
    <xf numFmtId="0" fontId="64" fillId="0" borderId="7" xfId="62" applyFont="1" applyBorder="1" applyAlignment="1">
      <alignment horizontal="center" vertical="center" wrapText="1"/>
    </xf>
    <xf numFmtId="3" fontId="64" fillId="0" borderId="7" xfId="62" applyNumberFormat="1" applyFont="1" applyBorder="1" applyAlignment="1">
      <alignment horizontal="center" vertical="center" wrapText="1"/>
    </xf>
    <xf numFmtId="0" fontId="62" fillId="0" borderId="7" xfId="59" applyFont="1" applyBorder="1" applyAlignment="1">
      <alignment horizontal="left" vertical="center" wrapText="1"/>
    </xf>
    <xf numFmtId="3" fontId="64" fillId="7" borderId="7" xfId="62" applyNumberFormat="1" applyFont="1" applyFill="1" applyBorder="1" applyAlignment="1">
      <alignment horizontal="center" vertical="center" wrapText="1"/>
    </xf>
    <xf numFmtId="4" fontId="62" fillId="0" borderId="1" xfId="62" applyNumberFormat="1" applyFont="1" applyBorder="1" applyAlignment="1">
      <alignment horizontal="center" vertical="center" wrapText="1"/>
    </xf>
    <xf numFmtId="4" fontId="64" fillId="0" borderId="1" xfId="62" applyNumberFormat="1" applyFont="1" applyBorder="1" applyAlignment="1">
      <alignment horizontal="center" vertical="center" wrapText="1"/>
    </xf>
    <xf numFmtId="168" fontId="62" fillId="0" borderId="7" xfId="59" applyNumberFormat="1" applyFont="1" applyBorder="1" applyAlignment="1">
      <alignment horizontal="center" vertical="center" wrapText="1"/>
    </xf>
    <xf numFmtId="166" fontId="64" fillId="0" borderId="1" xfId="62" applyNumberFormat="1" applyFont="1" applyBorder="1" applyAlignment="1">
      <alignment horizontal="center" vertical="center" wrapText="1"/>
    </xf>
    <xf numFmtId="4" fontId="49" fillId="0" borderId="1" xfId="62" applyNumberFormat="1" applyFont="1" applyBorder="1" applyAlignment="1">
      <alignment horizontal="center" vertical="center" wrapText="1"/>
    </xf>
    <xf numFmtId="168" fontId="4" fillId="0" borderId="7" xfId="59" applyNumberFormat="1" applyFont="1" applyBorder="1" applyAlignment="1">
      <alignment horizontal="center" vertical="center" wrapText="1"/>
    </xf>
    <xf numFmtId="168" fontId="62" fillId="0" borderId="1" xfId="59" applyNumberFormat="1" applyFont="1" applyBorder="1" applyAlignment="1">
      <alignment horizontal="center" vertical="center" wrapText="1"/>
    </xf>
    <xf numFmtId="10" fontId="62" fillId="0" borderId="7" xfId="59" applyNumberFormat="1" applyFont="1" applyBorder="1" applyAlignment="1">
      <alignment horizontal="center" vertical="center" wrapText="1"/>
    </xf>
    <xf numFmtId="0" fontId="1" fillId="0" borderId="1" xfId="60" applyBorder="1" applyAlignment="1">
      <alignment horizontal="center" vertical="center"/>
    </xf>
    <xf numFmtId="4" fontId="62" fillId="0" borderId="7" xfId="59" applyNumberFormat="1" applyFont="1" applyBorder="1" applyAlignment="1">
      <alignment horizontal="center" vertical="center" wrapText="1"/>
    </xf>
    <xf numFmtId="0" fontId="56" fillId="8" borderId="1" xfId="60" applyFont="1" applyFill="1" applyBorder="1" applyAlignment="1">
      <alignment horizontal="center" vertical="center" wrapText="1"/>
    </xf>
    <xf numFmtId="0" fontId="15" fillId="8" borderId="7" xfId="59" applyFont="1" applyFill="1" applyBorder="1" applyAlignment="1">
      <alignment horizontal="left" vertical="center" wrapText="1"/>
    </xf>
    <xf numFmtId="0" fontId="62" fillId="8" borderId="1" xfId="62" applyFont="1" applyFill="1" applyBorder="1" applyAlignment="1">
      <alignment horizontal="center" vertical="center"/>
    </xf>
    <xf numFmtId="0" fontId="47" fillId="8" borderId="1" xfId="62" applyFont="1" applyFill="1" applyBorder="1" applyAlignment="1">
      <alignment horizontal="center" vertical="center"/>
    </xf>
    <xf numFmtId="4" fontId="60" fillId="8" borderId="1" xfId="62" applyNumberFormat="1" applyFont="1" applyFill="1" applyBorder="1" applyAlignment="1">
      <alignment horizontal="center" vertical="center" wrapText="1"/>
    </xf>
    <xf numFmtId="0" fontId="56" fillId="8" borderId="1" xfId="60" applyFont="1" applyFill="1" applyBorder="1" applyAlignment="1">
      <alignment horizontal="center" vertical="center"/>
    </xf>
    <xf numFmtId="0" fontId="15" fillId="8" borderId="1" xfId="59" applyFont="1" applyFill="1" applyBorder="1" applyAlignment="1">
      <alignment horizontal="left" vertical="center" wrapText="1"/>
    </xf>
    <xf numFmtId="0" fontId="15" fillId="8" borderId="1" xfId="60" applyFont="1" applyFill="1" applyBorder="1" applyAlignment="1">
      <alignment horizontal="center" vertical="center" wrapText="1"/>
    </xf>
    <xf numFmtId="0" fontId="46" fillId="8" borderId="1" xfId="62" applyFont="1" applyFill="1" applyBorder="1" applyAlignment="1">
      <alignment horizontal="center" vertical="center"/>
    </xf>
    <xf numFmtId="4" fontId="80" fillId="8" borderId="1" xfId="60" applyNumberFormat="1" applyFont="1" applyFill="1" applyBorder="1" applyAlignment="1">
      <alignment horizontal="center" vertical="center"/>
    </xf>
    <xf numFmtId="0" fontId="65" fillId="0" borderId="0" xfId="62" applyFont="1" applyAlignment="1">
      <alignment horizontal="center" vertical="top"/>
    </xf>
    <xf numFmtId="167" fontId="65" fillId="0" borderId="0" xfId="62" applyNumberFormat="1" applyFont="1" applyAlignment="1">
      <alignment horizontal="left" vertical="top"/>
    </xf>
    <xf numFmtId="0" fontId="65" fillId="0" borderId="0" xfId="62" applyFont="1" applyAlignment="1">
      <alignment horizontal="left" vertical="top" wrapText="1"/>
    </xf>
    <xf numFmtId="0" fontId="65" fillId="0" borderId="0" xfId="62" applyFont="1" applyAlignment="1">
      <alignment horizontal="center" vertical="top" wrapText="1"/>
    </xf>
    <xf numFmtId="0" fontId="72" fillId="0" borderId="0" xfId="62" applyFont="1" applyAlignment="1">
      <alignment horizontal="right" vertical="top" wrapText="1"/>
    </xf>
    <xf numFmtId="0" fontId="0" fillId="0" borderId="1" xfId="0" applyBorder="1"/>
    <xf numFmtId="0" fontId="0" fillId="0" borderId="1" xfId="0" applyFont="1" applyBorder="1"/>
    <xf numFmtId="0" fontId="32" fillId="0" borderId="1" xfId="0" applyFont="1" applyBorder="1"/>
    <xf numFmtId="0" fontId="0" fillId="0" borderId="1" xfId="0" applyFont="1" applyFill="1" applyBorder="1"/>
    <xf numFmtId="4" fontId="32" fillId="0" borderId="1" xfId="0" applyNumberFormat="1" applyFont="1" applyBorder="1"/>
    <xf numFmtId="0" fontId="17" fillId="0" borderId="1" xfId="0" applyFont="1" applyFill="1" applyBorder="1"/>
    <xf numFmtId="0" fontId="32" fillId="0" borderId="1" xfId="0" applyFont="1" applyFill="1" applyBorder="1"/>
    <xf numFmtId="0" fontId="18" fillId="0" borderId="1" xfId="0" applyFont="1" applyFill="1" applyBorder="1"/>
    <xf numFmtId="4" fontId="0" fillId="0" borderId="1" xfId="0" applyNumberFormat="1" applyFont="1" applyBorder="1"/>
    <xf numFmtId="0" fontId="7" fillId="0" borderId="0" xfId="0" applyFont="1" applyAlignment="1">
      <alignment horizontal="center" vertical="top" wrapText="1"/>
    </xf>
    <xf numFmtId="49" fontId="7" fillId="0" borderId="0" xfId="0" applyNumberFormat="1" applyFont="1" applyAlignment="1">
      <alignment horizontal="left" vertical="top" wrapText="1"/>
    </xf>
    <xf numFmtId="2" fontId="21" fillId="0" borderId="0" xfId="0" applyNumberFormat="1" applyFont="1"/>
    <xf numFmtId="0" fontId="7" fillId="0" borderId="1" xfId="0" applyFont="1" applyFill="1" applyBorder="1" applyAlignment="1">
      <alignment horizontal="left" vertical="top" wrapText="1"/>
    </xf>
    <xf numFmtId="4" fontId="0" fillId="0" borderId="1" xfId="0" applyNumberFormat="1" applyBorder="1"/>
    <xf numFmtId="4" fontId="0" fillId="0" borderId="1" xfId="0" applyNumberFormat="1" applyFont="1" applyFill="1" applyBorder="1"/>
    <xf numFmtId="4" fontId="32" fillId="0" borderId="4" xfId="0" applyNumberFormat="1" applyFont="1" applyBorder="1"/>
    <xf numFmtId="4" fontId="17" fillId="0" borderId="1" xfId="0" applyNumberFormat="1" applyFont="1" applyFill="1" applyBorder="1"/>
    <xf numFmtId="4" fontId="32" fillId="0" borderId="1" xfId="0" applyNumberFormat="1" applyFont="1" applyFill="1" applyBorder="1"/>
    <xf numFmtId="4" fontId="31" fillId="0" borderId="1" xfId="0" applyNumberFormat="1" applyFont="1" applyFill="1" applyBorder="1" applyAlignment="1">
      <alignment horizontal="right" vertical="top" wrapText="1"/>
    </xf>
    <xf numFmtId="4" fontId="18" fillId="0" borderId="1" xfId="0" applyNumberFormat="1" applyFont="1" applyFill="1" applyBorder="1"/>
    <xf numFmtId="4" fontId="20" fillId="0" borderId="1" xfId="0" applyNumberFormat="1" applyFont="1" applyFill="1" applyBorder="1" applyAlignment="1"/>
    <xf numFmtId="4" fontId="21" fillId="0" borderId="1" xfId="0" applyNumberFormat="1" applyFont="1" applyBorder="1"/>
    <xf numFmtId="4" fontId="0" fillId="2" borderId="1" xfId="0" applyNumberFormat="1" applyFont="1" applyFill="1" applyBorder="1"/>
    <xf numFmtId="4" fontId="4" fillId="2" borderId="1" xfId="0" applyNumberFormat="1" applyFont="1" applyFill="1" applyBorder="1" applyAlignment="1">
      <alignment horizontal="right" vertical="top" wrapText="1"/>
    </xf>
    <xf numFmtId="4" fontId="7" fillId="0" borderId="1" xfId="0" applyNumberFormat="1" applyFont="1" applyBorder="1" applyAlignment="1">
      <alignment horizontal="right" vertical="top" wrapText="1"/>
    </xf>
    <xf numFmtId="4" fontId="16" fillId="0" borderId="1" xfId="0" applyNumberFormat="1" applyFont="1" applyBorder="1" applyAlignment="1">
      <alignment vertical="top"/>
    </xf>
    <xf numFmtId="4" fontId="16" fillId="0" borderId="1" xfId="0" applyNumberFormat="1" applyFont="1" applyFill="1" applyBorder="1" applyAlignment="1">
      <alignment vertical="top"/>
    </xf>
    <xf numFmtId="4" fontId="23" fillId="4" borderId="1" xfId="29" applyNumberFormat="1" applyBorder="1" applyAlignment="1">
      <alignment horizontal="right" vertical="top" wrapText="1"/>
    </xf>
    <xf numFmtId="0" fontId="22" fillId="3" borderId="1" xfId="28" applyBorder="1" applyAlignment="1">
      <alignment horizontal="center" vertical="top" wrapText="1"/>
    </xf>
    <xf numFmtId="49" fontId="22" fillId="3" borderId="1" xfId="28" applyNumberFormat="1" applyBorder="1" applyAlignment="1">
      <alignment horizontal="left" vertical="top" wrapText="1"/>
    </xf>
    <xf numFmtId="0" fontId="22" fillId="3" borderId="1" xfId="28" applyBorder="1" applyAlignment="1">
      <alignment horizontal="left" vertical="top" wrapText="1"/>
    </xf>
    <xf numFmtId="4" fontId="22" fillId="3" borderId="1" xfId="28" applyNumberFormat="1" applyBorder="1" applyAlignment="1">
      <alignment horizontal="right" vertical="top" wrapText="1"/>
    </xf>
    <xf numFmtId="4" fontId="22" fillId="3" borderId="1" xfId="28" applyNumberFormat="1" applyBorder="1"/>
    <xf numFmtId="0" fontId="32" fillId="0" borderId="1" xfId="0" applyFont="1" applyBorder="1" applyAlignment="1">
      <alignment wrapText="1"/>
    </xf>
    <xf numFmtId="0" fontId="0" fillId="0" borderId="1" xfId="0" applyFont="1" applyBorder="1" applyAlignment="1">
      <alignment wrapText="1"/>
    </xf>
    <xf numFmtId="4" fontId="22" fillId="3" borderId="1" xfId="28" applyNumberFormat="1" applyBorder="1" applyAlignment="1"/>
    <xf numFmtId="0" fontId="31" fillId="0" borderId="1" xfId="0" applyFont="1" applyFill="1" applyBorder="1" applyAlignment="1">
      <alignment horizontal="center" vertical="top" wrapText="1"/>
    </xf>
    <xf numFmtId="49" fontId="31" fillId="0" borderId="1" xfId="0" applyNumberFormat="1" applyFont="1" applyFill="1" applyBorder="1" applyAlignment="1">
      <alignment horizontal="left" vertical="top" wrapText="1"/>
    </xf>
    <xf numFmtId="0" fontId="31" fillId="0" borderId="1" xfId="0" applyFont="1" applyFill="1" applyBorder="1" applyAlignment="1">
      <alignment horizontal="left" vertical="top" wrapText="1"/>
    </xf>
    <xf numFmtId="0" fontId="81" fillId="0" borderId="1" xfId="29" quotePrefix="1" applyFont="1" applyFill="1" applyBorder="1" applyAlignment="1">
      <alignment horizontal="center" vertical="top" wrapText="1"/>
    </xf>
    <xf numFmtId="49" fontId="81" fillId="0" borderId="1" xfId="29" applyNumberFormat="1" applyFont="1" applyFill="1" applyBorder="1" applyAlignment="1">
      <alignment horizontal="left" vertical="top" wrapText="1"/>
    </xf>
    <xf numFmtId="0" fontId="81" fillId="0" borderId="1" xfId="29" applyFont="1" applyFill="1" applyBorder="1" applyAlignment="1">
      <alignment horizontal="left" vertical="top" wrapText="1"/>
    </xf>
    <xf numFmtId="4" fontId="81" fillId="0" borderId="1" xfId="29" applyNumberFormat="1" applyFont="1" applyFill="1" applyBorder="1" applyAlignment="1">
      <alignment horizontal="right" vertical="top" wrapText="1"/>
    </xf>
    <xf numFmtId="4" fontId="81" fillId="0" borderId="1" xfId="29" applyNumberFormat="1" applyFont="1" applyFill="1" applyBorder="1"/>
    <xf numFmtId="0" fontId="82" fillId="3" borderId="1" xfId="28" applyFont="1" applyBorder="1" applyAlignment="1">
      <alignment horizontal="center" vertical="top" wrapText="1"/>
    </xf>
    <xf numFmtId="49" fontId="82" fillId="3" borderId="1" xfId="28" applyNumberFormat="1" applyFont="1" applyBorder="1" applyAlignment="1">
      <alignment horizontal="left" vertical="top" wrapText="1"/>
    </xf>
    <xf numFmtId="0" fontId="82" fillId="3" borderId="1" xfId="28" applyFont="1" applyBorder="1" applyAlignment="1">
      <alignment horizontal="left" vertical="top" wrapText="1"/>
    </xf>
    <xf numFmtId="4" fontId="82" fillId="3" borderId="1" xfId="28" applyNumberFormat="1" applyFont="1" applyBorder="1" applyAlignment="1">
      <alignment horizontal="right" vertical="top" wrapText="1"/>
    </xf>
    <xf numFmtId="4" fontId="82" fillId="3" borderId="1" xfId="28" applyNumberFormat="1" applyFont="1" applyBorder="1"/>
    <xf numFmtId="0" fontId="78" fillId="0" borderId="0" xfId="63" applyFont="1" applyAlignment="1">
      <alignment horizontal="center" vertical="center" wrapText="1"/>
    </xf>
    <xf numFmtId="0" fontId="84" fillId="0" borderId="0" xfId="63" applyFont="1" applyAlignment="1">
      <alignment horizontal="center" vertical="center" wrapText="1"/>
    </xf>
    <xf numFmtId="0" fontId="52" fillId="0" borderId="0" xfId="63" applyFont="1" applyAlignment="1">
      <alignment vertical="center"/>
    </xf>
    <xf numFmtId="0" fontId="52" fillId="0" borderId="0" xfId="63" applyFont="1" applyFill="1"/>
    <xf numFmtId="0" fontId="85" fillId="0" borderId="0" xfId="63" applyFont="1" applyFill="1"/>
    <xf numFmtId="0" fontId="52" fillId="0" borderId="0" xfId="0" applyFont="1"/>
    <xf numFmtId="0" fontId="52" fillId="0" borderId="0" xfId="63" applyFont="1"/>
    <xf numFmtId="0" fontId="47" fillId="0" borderId="0" xfId="63" applyFont="1"/>
    <xf numFmtId="0" fontId="85" fillId="0" borderId="0" xfId="63" applyFont="1"/>
    <xf numFmtId="0" fontId="52" fillId="0" borderId="0" xfId="63" applyFont="1" applyFill="1" applyAlignment="1">
      <alignment vertical="center"/>
    </xf>
    <xf numFmtId="0" fontId="85" fillId="0" borderId="0" xfId="63" applyFont="1" applyFill="1" applyAlignment="1">
      <alignment vertical="center"/>
    </xf>
    <xf numFmtId="0" fontId="83" fillId="0" borderId="0" xfId="0" applyFont="1"/>
    <xf numFmtId="0" fontId="46" fillId="5" borderId="1" xfId="0" applyFont="1" applyFill="1" applyBorder="1" applyAlignment="1">
      <alignment horizontal="center" vertical="center" wrapText="1"/>
    </xf>
    <xf numFmtId="0" fontId="78" fillId="5" borderId="1" xfId="63" applyFont="1" applyFill="1" applyBorder="1" applyAlignment="1">
      <alignment horizontal="center" vertical="center" wrapText="1"/>
    </xf>
    <xf numFmtId="0" fontId="78" fillId="5" borderId="1" xfId="0" applyFont="1" applyFill="1" applyBorder="1" applyAlignment="1">
      <alignment horizontal="center" vertical="center"/>
    </xf>
    <xf numFmtId="0" fontId="19" fillId="9" borderId="0" xfId="0" applyFont="1" applyFill="1"/>
    <xf numFmtId="49" fontId="52" fillId="9" borderId="1" xfId="0" applyNumberFormat="1" applyFont="1" applyFill="1" applyBorder="1" applyAlignment="1">
      <alignment horizontal="center" vertical="center" wrapText="1"/>
    </xf>
    <xf numFmtId="0" fontId="0" fillId="9" borderId="0" xfId="0" applyFont="1" applyFill="1"/>
    <xf numFmtId="4" fontId="52" fillId="0" borderId="1" xfId="0" applyNumberFormat="1" applyFont="1" applyFill="1" applyBorder="1" applyAlignment="1">
      <alignment horizontal="center" vertical="center"/>
    </xf>
    <xf numFmtId="169" fontId="52" fillId="0" borderId="1" xfId="27" applyNumberFormat="1" applyFont="1" applyFill="1" applyBorder="1" applyAlignment="1">
      <alignment horizontal="center" vertical="center"/>
    </xf>
    <xf numFmtId="3" fontId="52" fillId="0" borderId="1" xfId="0" applyNumberFormat="1" applyFont="1" applyFill="1" applyBorder="1" applyAlignment="1">
      <alignment horizontal="right" vertical="center"/>
    </xf>
    <xf numFmtId="164" fontId="52" fillId="0" borderId="1" xfId="0" applyNumberFormat="1" applyFont="1" applyFill="1" applyBorder="1" applyAlignment="1">
      <alignment horizontal="center" vertical="center"/>
    </xf>
    <xf numFmtId="169" fontId="52" fillId="0" borderId="1" xfId="0" applyNumberFormat="1" applyFont="1" applyFill="1" applyBorder="1" applyAlignment="1">
      <alignment horizontal="center" vertical="center"/>
    </xf>
    <xf numFmtId="164" fontId="86" fillId="0" borderId="1" xfId="0" applyNumberFormat="1" applyFont="1" applyFill="1" applyBorder="1" applyAlignment="1">
      <alignment horizontal="center" vertical="center"/>
    </xf>
    <xf numFmtId="3" fontId="86" fillId="0" borderId="1" xfId="0" applyNumberFormat="1" applyFont="1" applyFill="1" applyBorder="1" applyAlignment="1">
      <alignment horizontal="right" vertical="center"/>
    </xf>
    <xf numFmtId="0" fontId="32" fillId="0" borderId="1" xfId="0" applyFont="1" applyFill="1" applyBorder="1" applyAlignment="1">
      <alignment wrapText="1"/>
    </xf>
    <xf numFmtId="0" fontId="0" fillId="0" borderId="1" xfId="0" applyFont="1" applyFill="1" applyBorder="1" applyAlignment="1">
      <alignment wrapText="1"/>
    </xf>
    <xf numFmtId="4" fontId="86" fillId="0" borderId="1" xfId="0" applyNumberFormat="1" applyFont="1" applyFill="1" applyBorder="1" applyAlignment="1">
      <alignment horizontal="center" vertical="center"/>
    </xf>
    <xf numFmtId="171" fontId="86" fillId="0" borderId="1" xfId="0" applyNumberFormat="1" applyFont="1" applyFill="1" applyBorder="1" applyAlignment="1">
      <alignment horizontal="center" vertical="center"/>
    </xf>
    <xf numFmtId="0" fontId="78" fillId="10" borderId="1" xfId="0" applyFont="1" applyFill="1" applyBorder="1" applyAlignment="1">
      <alignment vertical="center"/>
    </xf>
    <xf numFmtId="0" fontId="0" fillId="10" borderId="1" xfId="0" applyFill="1" applyBorder="1"/>
    <xf numFmtId="0" fontId="78" fillId="10" borderId="1" xfId="63" applyFont="1" applyFill="1" applyBorder="1"/>
    <xf numFmtId="0" fontId="83" fillId="10" borderId="1" xfId="0" applyFont="1" applyFill="1" applyBorder="1"/>
    <xf numFmtId="170" fontId="84" fillId="10" borderId="1" xfId="63" applyNumberFormat="1" applyFont="1" applyFill="1" applyBorder="1" applyAlignment="1">
      <alignment horizontal="center" vertical="center"/>
    </xf>
    <xf numFmtId="0" fontId="78" fillId="10" borderId="1" xfId="0" applyFont="1" applyFill="1" applyBorder="1"/>
    <xf numFmtId="4" fontId="46" fillId="10" borderId="1" xfId="63" applyNumberFormat="1" applyFont="1" applyFill="1" applyBorder="1" applyAlignment="1">
      <alignment horizontal="center" vertical="center"/>
    </xf>
    <xf numFmtId="0" fontId="87" fillId="0" borderId="0" xfId="0" applyFont="1" applyFill="1"/>
    <xf numFmtId="0" fontId="87" fillId="0" borderId="0" xfId="0" applyFont="1"/>
    <xf numFmtId="0" fontId="88" fillId="0" borderId="0" xfId="63" applyFont="1" applyBorder="1"/>
    <xf numFmtId="4" fontId="55" fillId="0" borderId="0" xfId="63" applyNumberFormat="1" applyBorder="1" applyAlignment="1">
      <alignment horizontal="center" vertical="center"/>
    </xf>
    <xf numFmtId="4" fontId="89" fillId="0" borderId="0" xfId="63" applyNumberFormat="1" applyFont="1" applyBorder="1" applyAlignment="1">
      <alignment horizontal="center" vertical="center"/>
    </xf>
    <xf numFmtId="169" fontId="0" fillId="0" borderId="0" xfId="27" applyNumberFormat="1" applyFont="1"/>
    <xf numFmtId="171" fontId="0" fillId="0" borderId="0" xfId="27" applyNumberFormat="1" applyFont="1"/>
    <xf numFmtId="0" fontId="0" fillId="0" borderId="0" xfId="0" applyFill="1"/>
    <xf numFmtId="16" fontId="31" fillId="0" borderId="1" xfId="0" quotePrefix="1" applyNumberFormat="1" applyFont="1" applyFill="1" applyBorder="1" applyAlignment="1">
      <alignment horizontal="center" vertical="top" wrapText="1"/>
    </xf>
    <xf numFmtId="49" fontId="31" fillId="0" borderId="1" xfId="0" applyNumberFormat="1" applyFont="1" applyFill="1" applyBorder="1" applyAlignment="1">
      <alignment horizontal="center" vertical="top" wrapText="1"/>
    </xf>
    <xf numFmtId="2" fontId="31" fillId="0" borderId="1" xfId="0" quotePrefix="1" applyNumberFormat="1" applyFont="1" applyFill="1" applyBorder="1" applyAlignment="1">
      <alignment horizontal="center" vertical="top" wrapText="1"/>
    </xf>
    <xf numFmtId="49" fontId="31" fillId="0" borderId="1" xfId="0" quotePrefix="1" applyNumberFormat="1" applyFont="1" applyFill="1" applyBorder="1" applyAlignment="1">
      <alignment horizontal="center" vertical="top" wrapText="1"/>
    </xf>
    <xf numFmtId="0" fontId="0" fillId="0" borderId="1" xfId="0" applyFill="1" applyBorder="1"/>
    <xf numFmtId="169" fontId="86" fillId="0" borderId="1" xfId="27" applyNumberFormat="1" applyFont="1" applyFill="1" applyBorder="1" applyAlignment="1">
      <alignment horizontal="center" vertical="center"/>
    </xf>
    <xf numFmtId="164" fontId="52" fillId="0" borderId="1" xfId="27" applyFont="1" applyFill="1" applyBorder="1" applyAlignment="1">
      <alignment horizontal="right" vertical="center"/>
    </xf>
    <xf numFmtId="164" fontId="52" fillId="0" borderId="1" xfId="27" applyFont="1" applyFill="1" applyBorder="1" applyAlignment="1">
      <alignment horizontal="center" vertical="center"/>
    </xf>
    <xf numFmtId="164" fontId="86" fillId="0" borderId="1" xfId="27" applyFont="1" applyFill="1" applyBorder="1" applyAlignment="1">
      <alignment horizontal="center" vertical="center"/>
    </xf>
    <xf numFmtId="164" fontId="86" fillId="0" borderId="1" xfId="27" applyFont="1" applyFill="1" applyBorder="1" applyAlignment="1">
      <alignment horizontal="right" vertical="center"/>
    </xf>
    <xf numFmtId="164" fontId="32" fillId="0" borderId="1" xfId="27" applyFont="1" applyFill="1" applyBorder="1" applyAlignment="1">
      <alignment horizontal="right"/>
    </xf>
    <xf numFmtId="0" fontId="78" fillId="0" borderId="0" xfId="63" applyFont="1" applyAlignment="1">
      <alignment vertical="center" wrapText="1"/>
    </xf>
    <xf numFmtId="0" fontId="88" fillId="0" borderId="0" xfId="64"/>
    <xf numFmtId="0" fontId="88" fillId="0" borderId="0" xfId="64" applyFont="1"/>
    <xf numFmtId="4" fontId="88" fillId="0" borderId="0" xfId="64" applyNumberFormat="1" applyFont="1" applyAlignment="1">
      <alignment vertical="center" wrapText="1"/>
    </xf>
    <xf numFmtId="49" fontId="88" fillId="0" borderId="0" xfId="64" applyNumberFormat="1" applyFont="1"/>
    <xf numFmtId="49" fontId="88" fillId="0" borderId="0" xfId="64" applyNumberFormat="1"/>
    <xf numFmtId="49" fontId="91" fillId="0" borderId="0" xfId="64" applyNumberFormat="1" applyFont="1"/>
    <xf numFmtId="0" fontId="91" fillId="0" borderId="0" xfId="64" applyFont="1"/>
    <xf numFmtId="0" fontId="93" fillId="0" borderId="0" xfId="64" applyFont="1" applyBorder="1" applyAlignment="1"/>
    <xf numFmtId="0" fontId="52" fillId="7" borderId="0" xfId="63" applyFont="1" applyFill="1" applyAlignment="1">
      <alignment vertical="center"/>
    </xf>
    <xf numFmtId="0" fontId="85" fillId="7" borderId="0" xfId="63" applyFont="1" applyFill="1" applyAlignment="1">
      <alignment vertical="center"/>
    </xf>
    <xf numFmtId="0" fontId="47" fillId="5" borderId="1" xfId="0" applyFont="1" applyFill="1" applyBorder="1" applyAlignment="1">
      <alignment horizontal="center" vertical="center" wrapText="1"/>
    </xf>
    <xf numFmtId="0" fontId="52" fillId="5" borderId="1" xfId="0" applyFont="1" applyFill="1" applyBorder="1" applyAlignment="1">
      <alignment horizontal="center" vertical="center"/>
    </xf>
    <xf numFmtId="169" fontId="52" fillId="9" borderId="1" xfId="27" applyNumberFormat="1" applyFont="1" applyFill="1" applyBorder="1" applyAlignment="1">
      <alignment vertical="center"/>
    </xf>
    <xf numFmtId="164" fontId="52" fillId="9" borderId="1" xfId="27" applyFont="1" applyFill="1" applyBorder="1" applyAlignment="1">
      <alignment vertical="center"/>
    </xf>
    <xf numFmtId="49" fontId="52" fillId="9" borderId="1" xfId="0" applyNumberFormat="1" applyFont="1" applyFill="1" applyBorder="1" applyAlignment="1">
      <alignment horizontal="left" vertical="top" wrapText="1"/>
    </xf>
    <xf numFmtId="0" fontId="52" fillId="10" borderId="1" xfId="0" applyFont="1" applyFill="1" applyBorder="1" applyAlignment="1">
      <alignment vertical="center"/>
    </xf>
    <xf numFmtId="0" fontId="52" fillId="10" borderId="1" xfId="63" applyFont="1" applyFill="1" applyBorder="1"/>
    <xf numFmtId="164" fontId="47" fillId="10" borderId="1" xfId="27" applyFont="1" applyFill="1" applyBorder="1" applyAlignment="1">
      <alignment vertical="center"/>
    </xf>
    <xf numFmtId="49" fontId="77" fillId="0" borderId="1" xfId="0" applyNumberFormat="1" applyFont="1" applyFill="1" applyBorder="1" applyAlignment="1">
      <alignment horizontal="center" vertical="center" wrapText="1"/>
    </xf>
    <xf numFmtId="49" fontId="77" fillId="0" borderId="1" xfId="0" applyNumberFormat="1" applyFont="1" applyFill="1" applyBorder="1" applyAlignment="1">
      <alignment horizontal="left" vertical="center" wrapText="1"/>
    </xf>
    <xf numFmtId="164" fontId="77" fillId="0" borderId="1" xfId="27" applyFont="1" applyFill="1" applyBorder="1" applyAlignment="1">
      <alignment vertical="center"/>
    </xf>
    <xf numFmtId="164" fontId="77" fillId="0" borderId="1" xfId="27" applyNumberFormat="1" applyFont="1" applyFill="1" applyBorder="1" applyAlignment="1">
      <alignment vertical="center"/>
    </xf>
    <xf numFmtId="164" fontId="47" fillId="10" borderId="1" xfId="27" applyNumberFormat="1" applyFont="1" applyFill="1" applyBorder="1" applyAlignment="1">
      <alignment vertical="center"/>
    </xf>
    <xf numFmtId="0" fontId="47" fillId="0" borderId="0" xfId="0" applyFont="1" applyBorder="1" applyAlignment="1">
      <alignment vertical="center" wrapText="1"/>
    </xf>
    <xf numFmtId="0" fontId="46" fillId="0" borderId="0" xfId="0" applyFont="1" applyBorder="1"/>
    <xf numFmtId="4" fontId="46" fillId="0" borderId="0" xfId="0" applyNumberFormat="1" applyFont="1" applyBorder="1" applyAlignment="1">
      <alignment horizontal="right"/>
    </xf>
    <xf numFmtId="4" fontId="78" fillId="0" borderId="0" xfId="0" applyNumberFormat="1" applyFont="1" applyFill="1" applyBorder="1" applyAlignment="1">
      <alignment horizontal="right"/>
    </xf>
    <xf numFmtId="0" fontId="46" fillId="0" borderId="0" xfId="0" quotePrefix="1" applyFont="1" applyBorder="1" applyAlignment="1">
      <alignment horizontal="right" vertical="center" wrapText="1"/>
    </xf>
    <xf numFmtId="171" fontId="52" fillId="0" borderId="1" xfId="0" applyNumberFormat="1" applyFont="1" applyFill="1" applyBorder="1" applyAlignment="1">
      <alignment horizontal="center" vertical="center"/>
    </xf>
    <xf numFmtId="171" fontId="32" fillId="0" borderId="1" xfId="0" applyNumberFormat="1" applyFont="1" applyFill="1" applyBorder="1"/>
    <xf numFmtId="171" fontId="86" fillId="0" borderId="1" xfId="63" applyNumberFormat="1" applyFont="1" applyFill="1" applyBorder="1" applyAlignment="1">
      <alignment horizontal="center" vertical="center"/>
    </xf>
    <xf numFmtId="171" fontId="86" fillId="0" borderId="1" xfId="63" applyNumberFormat="1" applyFont="1" applyFill="1" applyBorder="1" applyAlignment="1">
      <alignment horizontal="center" vertical="top"/>
    </xf>
    <xf numFmtId="171" fontId="94" fillId="2" borderId="1" xfId="29" applyNumberFormat="1" applyFont="1" applyFill="1" applyBorder="1" applyAlignment="1">
      <alignment horizontal="center" vertical="center"/>
    </xf>
    <xf numFmtId="49" fontId="47" fillId="2" borderId="1" xfId="0" applyNumberFormat="1" applyFont="1" applyFill="1" applyBorder="1" applyAlignment="1">
      <alignment horizontal="center" vertical="center" wrapText="1"/>
    </xf>
    <xf numFmtId="0" fontId="47" fillId="2" borderId="1" xfId="0" applyFont="1" applyFill="1" applyBorder="1" applyAlignment="1">
      <alignment horizontal="left" vertical="center" wrapText="1"/>
    </xf>
    <xf numFmtId="164" fontId="52" fillId="2" borderId="1" xfId="27" applyNumberFormat="1" applyFont="1" applyFill="1" applyBorder="1" applyAlignment="1">
      <alignment vertical="center"/>
    </xf>
    <xf numFmtId="164" fontId="52" fillId="2" borderId="1" xfId="27" applyFont="1" applyFill="1" applyBorder="1" applyAlignment="1">
      <alignment vertical="center"/>
    </xf>
    <xf numFmtId="0" fontId="77" fillId="0" borderId="1" xfId="0" applyFont="1" applyFill="1" applyBorder="1"/>
    <xf numFmtId="0" fontId="77" fillId="0" borderId="1" xfId="0" applyFont="1" applyBorder="1"/>
    <xf numFmtId="4" fontId="77" fillId="0" borderId="1" xfId="0" applyNumberFormat="1" applyFont="1" applyBorder="1" applyAlignment="1">
      <alignment horizontal="center" vertical="center"/>
    </xf>
    <xf numFmtId="0" fontId="46" fillId="0" borderId="0" xfId="0" applyFont="1" applyBorder="1" applyAlignment="1">
      <alignment horizontal="center"/>
    </xf>
    <xf numFmtId="0" fontId="47" fillId="0" borderId="0" xfId="0" applyFont="1" applyBorder="1" applyAlignment="1">
      <alignment horizontal="left" vertical="center" wrapText="1"/>
    </xf>
    <xf numFmtId="0" fontId="47" fillId="0" borderId="0" xfId="0" applyFont="1" applyBorder="1" applyAlignment="1">
      <alignment horizontal="left" vertical="top" wrapText="1"/>
    </xf>
    <xf numFmtId="0" fontId="52" fillId="0" borderId="0" xfId="0" applyFont="1" applyBorder="1" applyAlignment="1">
      <alignment horizontal="left" vertical="center" wrapText="1"/>
    </xf>
    <xf numFmtId="0" fontId="52" fillId="0" borderId="0" xfId="0" applyFont="1" applyBorder="1" applyAlignment="1">
      <alignment vertical="center" wrapText="1"/>
    </xf>
    <xf numFmtId="0" fontId="47" fillId="0" borderId="0" xfId="0" applyFont="1" applyBorder="1" applyAlignment="1">
      <alignment vertical="center" wrapText="1"/>
    </xf>
    <xf numFmtId="0" fontId="46" fillId="0" borderId="0" xfId="0" applyFont="1" applyBorder="1" applyAlignment="1">
      <alignment horizontal="left" vertical="center" wrapText="1"/>
    </xf>
    <xf numFmtId="0" fontId="46" fillId="0" borderId="0" xfId="0" applyFont="1" applyBorder="1" applyAlignment="1">
      <alignment horizontal="center" vertical="center" wrapText="1"/>
    </xf>
    <xf numFmtId="0" fontId="52" fillId="2" borderId="0" xfId="0" applyFont="1" applyFill="1" applyBorder="1" applyAlignment="1">
      <alignment horizontal="left" vertical="top" wrapText="1"/>
    </xf>
    <xf numFmtId="49" fontId="52" fillId="0" borderId="0" xfId="0" applyNumberFormat="1" applyFont="1" applyFill="1" applyBorder="1" applyAlignment="1">
      <alignment horizontal="justify" vertical="center" wrapText="1"/>
    </xf>
    <xf numFmtId="0" fontId="52" fillId="5" borderId="7" xfId="63" applyFont="1" applyFill="1" applyBorder="1" applyAlignment="1">
      <alignment horizontal="center" vertical="center" wrapText="1"/>
    </xf>
    <xf numFmtId="0" fontId="52" fillId="5" borderId="9" xfId="63" applyFont="1" applyFill="1" applyBorder="1" applyAlignment="1">
      <alignment horizontal="center" vertical="center" wrapText="1"/>
    </xf>
    <xf numFmtId="0" fontId="78" fillId="0" borderId="0" xfId="63" applyFont="1" applyAlignment="1">
      <alignment horizontal="center" vertical="center" wrapText="1"/>
    </xf>
    <xf numFmtId="0" fontId="78" fillId="0" borderId="0" xfId="63" quotePrefix="1" applyFont="1" applyAlignment="1">
      <alignment horizontal="left" vertical="center" wrapText="1"/>
    </xf>
    <xf numFmtId="0" fontId="52" fillId="0" borderId="0" xfId="63" applyFont="1" applyFill="1" applyAlignment="1">
      <alignment horizontal="left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9" xfId="0" applyFont="1" applyFill="1" applyBorder="1" applyAlignment="1">
      <alignment horizontal="center" vertical="center" wrapText="1"/>
    </xf>
    <xf numFmtId="0" fontId="52" fillId="5" borderId="12" xfId="63" applyFont="1" applyFill="1" applyBorder="1" applyAlignment="1">
      <alignment horizontal="center" vertical="center" wrapText="1"/>
    </xf>
    <xf numFmtId="0" fontId="52" fillId="5" borderId="14" xfId="63" applyFont="1" applyFill="1" applyBorder="1" applyAlignment="1">
      <alignment horizontal="center" vertical="center" wrapText="1"/>
    </xf>
    <xf numFmtId="0" fontId="92" fillId="0" borderId="2" xfId="64" applyFont="1" applyBorder="1" applyAlignment="1">
      <alignment horizontal="center"/>
    </xf>
    <xf numFmtId="0" fontId="90" fillId="0" borderId="0" xfId="64" applyFont="1" applyAlignment="1">
      <alignment horizontal="center"/>
    </xf>
    <xf numFmtId="0" fontId="88" fillId="0" borderId="0" xfId="64" applyFont="1" applyAlignment="1">
      <alignment horizontal="left" vertical="center" wrapText="1"/>
    </xf>
    <xf numFmtId="0" fontId="78" fillId="0" borderId="0" xfId="63" applyFont="1" applyAlignment="1">
      <alignment horizontal="left" vertical="center" wrapText="1"/>
    </xf>
    <xf numFmtId="0" fontId="78" fillId="5" borderId="4" xfId="63" applyFont="1" applyFill="1" applyBorder="1" applyAlignment="1">
      <alignment horizontal="center" vertical="center" wrapText="1"/>
    </xf>
    <xf numFmtId="0" fontId="78" fillId="5" borderId="6" xfId="63" applyFont="1" applyFill="1" applyBorder="1" applyAlignment="1">
      <alignment horizontal="center" vertical="center" wrapText="1"/>
    </xf>
    <xf numFmtId="0" fontId="46" fillId="5" borderId="3" xfId="0" applyFont="1" applyFill="1" applyBorder="1" applyAlignment="1">
      <alignment horizontal="center" vertical="center" wrapText="1"/>
    </xf>
    <xf numFmtId="0" fontId="46" fillId="5" borderId="2" xfId="0" applyFont="1" applyFill="1" applyBorder="1" applyAlignment="1">
      <alignment horizontal="center" vertical="center" wrapText="1"/>
    </xf>
    <xf numFmtId="0" fontId="78" fillId="5" borderId="1" xfId="63" applyFont="1" applyFill="1" applyBorder="1" applyAlignment="1">
      <alignment horizontal="center" vertical="center" wrapText="1"/>
    </xf>
    <xf numFmtId="0" fontId="78" fillId="5" borderId="12" xfId="63" applyFont="1" applyFill="1" applyBorder="1" applyAlignment="1">
      <alignment horizontal="center" vertical="center" wrapText="1"/>
    </xf>
    <xf numFmtId="0" fontId="78" fillId="5" borderId="14" xfId="63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4" fillId="0" borderId="2" xfId="23" applyBorder="1" applyAlignment="1">
      <alignment horizontal="left" wrapText="1"/>
    </xf>
    <xf numFmtId="0" fontId="7" fillId="0" borderId="3" xfId="0" applyFont="1" applyBorder="1" applyAlignment="1">
      <alignment horizontal="center" vertical="center" wrapText="1"/>
    </xf>
    <xf numFmtId="0" fontId="4" fillId="0" borderId="2" xfId="23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left" vertical="top" wrapText="1"/>
    </xf>
    <xf numFmtId="0" fontId="16" fillId="0" borderId="1" xfId="0" applyFont="1" applyBorder="1" applyAlignment="1">
      <alignment horizontal="left" vertical="top" wrapText="1"/>
    </xf>
    <xf numFmtId="49" fontId="4" fillId="0" borderId="1" xfId="0" applyNumberFormat="1" applyFont="1" applyBorder="1" applyAlignment="1">
      <alignment horizontal="center" vertical="center" wrapText="1"/>
    </xf>
    <xf numFmtId="49" fontId="4" fillId="0" borderId="4" xfId="23" applyNumberFormat="1" applyBorder="1" applyAlignment="1">
      <alignment horizontal="center" vertical="center"/>
    </xf>
    <xf numFmtId="49" fontId="4" fillId="0" borderId="5" xfId="23" applyNumberFormat="1" applyBorder="1" applyAlignment="1">
      <alignment horizontal="center" vertical="center"/>
    </xf>
    <xf numFmtId="49" fontId="4" fillId="0" borderId="6" xfId="23" applyNumberFormat="1" applyBorder="1" applyAlignment="1">
      <alignment horizontal="center" vertical="center"/>
    </xf>
    <xf numFmtId="0" fontId="15" fillId="0" borderId="4" xfId="0" applyFont="1" applyBorder="1" applyAlignment="1">
      <alignment horizontal="left" vertical="top" wrapText="1"/>
    </xf>
    <xf numFmtId="0" fontId="15" fillId="0" borderId="5" xfId="0" applyFont="1" applyBorder="1" applyAlignment="1">
      <alignment horizontal="left" vertical="top" wrapText="1"/>
    </xf>
    <xf numFmtId="0" fontId="15" fillId="0" borderId="6" xfId="0" applyFont="1" applyBorder="1" applyAlignment="1">
      <alignment horizontal="left" vertical="top" wrapText="1"/>
    </xf>
    <xf numFmtId="0" fontId="14" fillId="0" borderId="3" xfId="0" applyFont="1" applyBorder="1" applyAlignment="1">
      <alignment horizontal="center"/>
    </xf>
    <xf numFmtId="0" fontId="17" fillId="0" borderId="1" xfId="0" applyFont="1" applyFill="1" applyBorder="1" applyAlignment="1">
      <alignment horizontal="left" vertical="top" wrapText="1"/>
    </xf>
    <xf numFmtId="0" fontId="0" fillId="0" borderId="1" xfId="0" applyFont="1" applyFill="1" applyBorder="1" applyAlignment="1">
      <alignment horizontal="left" vertical="top" wrapText="1"/>
    </xf>
    <xf numFmtId="49" fontId="17" fillId="0" borderId="1" xfId="0" applyNumberFormat="1" applyFont="1" applyFill="1" applyBorder="1" applyAlignment="1">
      <alignment horizontal="right" vertical="top" wrapText="1"/>
    </xf>
    <xf numFmtId="0" fontId="19" fillId="0" borderId="1" xfId="0" applyFont="1" applyFill="1" applyBorder="1" applyAlignment="1">
      <alignment vertical="top" wrapText="1"/>
    </xf>
    <xf numFmtId="0" fontId="17" fillId="0" borderId="4" xfId="0" applyFont="1" applyFill="1" applyBorder="1" applyAlignment="1">
      <alignment horizontal="center" vertical="top" wrapText="1"/>
    </xf>
    <xf numFmtId="0" fontId="17" fillId="0" borderId="5" xfId="0" applyFont="1" applyFill="1" applyBorder="1" applyAlignment="1">
      <alignment horizontal="center" vertical="top" wrapText="1"/>
    </xf>
    <xf numFmtId="0" fontId="17" fillId="0" borderId="6" xfId="0" applyFont="1" applyFill="1" applyBorder="1" applyAlignment="1">
      <alignment horizontal="center" vertical="top" wrapText="1"/>
    </xf>
    <xf numFmtId="0" fontId="0" fillId="0" borderId="1" xfId="0" applyBorder="1" applyAlignment="1">
      <alignment horizontal="center" vertical="center"/>
    </xf>
    <xf numFmtId="0" fontId="15" fillId="0" borderId="1" xfId="0" applyFont="1" applyFill="1" applyBorder="1" applyAlignment="1">
      <alignment horizontal="left" vertical="top" wrapText="1"/>
    </xf>
    <xf numFmtId="0" fontId="16" fillId="0" borderId="1" xfId="0" applyFont="1" applyFill="1" applyBorder="1" applyAlignment="1">
      <alignment horizontal="left" vertical="top" wrapText="1"/>
    </xf>
    <xf numFmtId="0" fontId="19" fillId="0" borderId="1" xfId="0" applyFont="1" applyFill="1" applyBorder="1" applyAlignment="1">
      <alignment horizontal="left" vertical="top" wrapText="1"/>
    </xf>
    <xf numFmtId="49" fontId="4" fillId="0" borderId="4" xfId="23" applyNumberFormat="1" applyBorder="1">
      <alignment horizontal="center"/>
    </xf>
    <xf numFmtId="49" fontId="4" fillId="0" borderId="5" xfId="23" applyNumberFormat="1" applyBorder="1">
      <alignment horizontal="center"/>
    </xf>
    <xf numFmtId="49" fontId="4" fillId="0" borderId="6" xfId="23" applyNumberFormat="1" applyBorder="1">
      <alignment horizontal="center"/>
    </xf>
    <xf numFmtId="0" fontId="35" fillId="0" borderId="4" xfId="40" quotePrefix="1" applyFont="1" applyFill="1" applyBorder="1" applyAlignment="1">
      <alignment horizontal="center" wrapText="1"/>
    </xf>
    <xf numFmtId="0" fontId="34" fillId="0" borderId="5" xfId="32" applyFont="1" applyFill="1" applyBorder="1" applyAlignment="1">
      <alignment horizontal="center" wrapText="1"/>
    </xf>
    <xf numFmtId="0" fontId="34" fillId="0" borderId="6" xfId="32" applyFont="1" applyFill="1" applyBorder="1" applyAlignment="1">
      <alignment horizontal="center" wrapText="1"/>
    </xf>
    <xf numFmtId="0" fontId="35" fillId="0" borderId="4" xfId="41" quotePrefix="1" applyFont="1" applyFill="1" applyBorder="1" applyAlignment="1">
      <alignment horizontal="center" vertical="center" wrapText="1"/>
    </xf>
    <xf numFmtId="0" fontId="34" fillId="0" borderId="6" xfId="32" applyFont="1" applyFill="1" applyBorder="1" applyAlignment="1">
      <alignment horizontal="center" vertical="center" wrapText="1"/>
    </xf>
    <xf numFmtId="2" fontId="11" fillId="0" borderId="1" xfId="42" quotePrefix="1" applyNumberFormat="1" applyFont="1" applyFill="1" applyBorder="1" applyAlignment="1">
      <alignment horizontal="center" vertical="center" wrapText="1"/>
    </xf>
    <xf numFmtId="2" fontId="11" fillId="0" borderId="1" xfId="32" applyNumberFormat="1" applyFont="1" applyFill="1" applyBorder="1" applyAlignment="1">
      <alignment horizontal="center" vertical="center" wrapText="1"/>
    </xf>
    <xf numFmtId="0" fontId="33" fillId="0" borderId="0" xfId="31" quotePrefix="1" applyFont="1" applyFill="1" applyAlignment="1">
      <alignment horizontal="center" vertical="center" wrapText="1"/>
    </xf>
    <xf numFmtId="0" fontId="35" fillId="0" borderId="0" xfId="33" quotePrefix="1" applyFont="1" applyFill="1" applyAlignment="1">
      <alignment horizontal="center" vertical="center" wrapText="1"/>
    </xf>
    <xf numFmtId="0" fontId="34" fillId="0" borderId="0" xfId="32" applyFont="1" applyFill="1" applyAlignment="1">
      <alignment horizontal="center" vertical="center" wrapText="1"/>
    </xf>
    <xf numFmtId="0" fontId="34" fillId="0" borderId="2" xfId="32" applyFont="1" applyFill="1" applyBorder="1" applyAlignment="1">
      <alignment horizontal="center" vertical="center" wrapText="1"/>
    </xf>
    <xf numFmtId="0" fontId="35" fillId="0" borderId="4" xfId="35" quotePrefix="1" applyFont="1" applyFill="1" applyBorder="1" applyAlignment="1">
      <alignment horizontal="center" vertical="center" wrapText="1"/>
    </xf>
    <xf numFmtId="0" fontId="34" fillId="0" borderId="5" xfId="32" applyFont="1" applyFill="1" applyBorder="1" applyAlignment="1">
      <alignment horizontal="center" vertical="center" wrapText="1"/>
    </xf>
    <xf numFmtId="0" fontId="35" fillId="0" borderId="5" xfId="35" quotePrefix="1" applyFont="1" applyFill="1" applyBorder="1" applyAlignment="1">
      <alignment horizontal="center" vertical="center" wrapText="1"/>
    </xf>
    <xf numFmtId="0" fontId="35" fillId="0" borderId="1" xfId="35" quotePrefix="1" applyFont="1" applyFill="1" applyBorder="1" applyAlignment="1">
      <alignment horizontal="center" vertical="center" wrapText="1"/>
    </xf>
    <xf numFmtId="0" fontId="34" fillId="0" borderId="1" xfId="32" applyFont="1" applyFill="1" applyBorder="1" applyAlignment="1">
      <alignment horizontal="center" vertical="center" wrapText="1"/>
    </xf>
    <xf numFmtId="0" fontId="1" fillId="0" borderId="0" xfId="32" applyFill="1" applyBorder="1" applyAlignment="1">
      <alignment horizontal="center" vertical="center" wrapText="1"/>
    </xf>
    <xf numFmtId="0" fontId="37" fillId="0" borderId="4" xfId="37" quotePrefix="1" applyNumberFormat="1" applyFont="1" applyFill="1" applyBorder="1" applyAlignment="1">
      <alignment horizontal="center" vertical="center" wrapText="1"/>
    </xf>
    <xf numFmtId="0" fontId="38" fillId="0" borderId="5" xfId="32" applyFont="1" applyFill="1" applyBorder="1" applyAlignment="1">
      <alignment horizontal="center" vertical="center" wrapText="1"/>
    </xf>
    <xf numFmtId="0" fontId="38" fillId="0" borderId="6" xfId="32" applyFont="1" applyFill="1" applyBorder="1" applyAlignment="1">
      <alignment horizontal="center" vertical="center" wrapText="1"/>
    </xf>
    <xf numFmtId="0" fontId="37" fillId="0" borderId="4" xfId="38" quotePrefix="1" applyNumberFormat="1" applyFont="1" applyFill="1" applyBorder="1" applyAlignment="1">
      <alignment horizontal="center" vertical="center" wrapText="1"/>
    </xf>
    <xf numFmtId="0" fontId="37" fillId="0" borderId="5" xfId="38" quotePrefix="1" applyFont="1" applyFill="1" applyBorder="1" applyAlignment="1">
      <alignment horizontal="center" vertical="center" wrapText="1"/>
    </xf>
    <xf numFmtId="0" fontId="37" fillId="0" borderId="1" xfId="38" quotePrefix="1" applyNumberFormat="1" applyFont="1" applyFill="1" applyBorder="1" applyAlignment="1">
      <alignment horizontal="center" vertical="center" wrapText="1"/>
    </xf>
    <xf numFmtId="0" fontId="38" fillId="0" borderId="1" xfId="32" applyFont="1" applyFill="1" applyBorder="1" applyAlignment="1">
      <alignment horizontal="center" vertical="center" wrapText="1"/>
    </xf>
    <xf numFmtId="0" fontId="35" fillId="0" borderId="4" xfId="40" quotePrefix="1" applyFont="1" applyFill="1" applyBorder="1" applyAlignment="1">
      <alignment horizontal="left" vertical="center" wrapText="1"/>
    </xf>
    <xf numFmtId="0" fontId="34" fillId="0" borderId="5" xfId="32" applyFont="1" applyFill="1" applyBorder="1" applyAlignment="1">
      <alignment horizontal="left" vertical="center" wrapText="1"/>
    </xf>
    <xf numFmtId="0" fontId="34" fillId="0" borderId="6" xfId="32" applyFont="1" applyFill="1" applyBorder="1" applyAlignment="1">
      <alignment horizontal="left" vertical="center" wrapText="1"/>
    </xf>
    <xf numFmtId="0" fontId="35" fillId="0" borderId="7" xfId="39" quotePrefix="1" applyFont="1" applyFill="1" applyBorder="1" applyAlignment="1">
      <alignment horizontal="center" vertical="center" wrapText="1"/>
    </xf>
    <xf numFmtId="0" fontId="35" fillId="0" borderId="8" xfId="39" quotePrefix="1" applyFont="1" applyFill="1" applyBorder="1" applyAlignment="1">
      <alignment horizontal="center" vertical="center" wrapText="1"/>
    </xf>
    <xf numFmtId="0" fontId="35" fillId="0" borderId="9" xfId="39" quotePrefix="1" applyFont="1" applyFill="1" applyBorder="1" applyAlignment="1">
      <alignment horizontal="center" vertical="center" wrapText="1"/>
    </xf>
    <xf numFmtId="0" fontId="35" fillId="0" borderId="11" xfId="40" quotePrefix="1" applyFont="1" applyFill="1" applyBorder="1" applyAlignment="1">
      <alignment horizontal="center" vertical="center" wrapText="1"/>
    </xf>
    <xf numFmtId="0" fontId="35" fillId="0" borderId="3" xfId="40" quotePrefix="1" applyFont="1" applyFill="1" applyBorder="1" applyAlignment="1">
      <alignment horizontal="center" vertical="center" wrapText="1"/>
    </xf>
    <xf numFmtId="0" fontId="35" fillId="0" borderId="12" xfId="40" quotePrefix="1" applyFont="1" applyFill="1" applyBorder="1" applyAlignment="1">
      <alignment horizontal="center" vertical="center" wrapText="1"/>
    </xf>
    <xf numFmtId="0" fontId="35" fillId="0" borderId="10" xfId="40" quotePrefix="1" applyFont="1" applyFill="1" applyBorder="1" applyAlignment="1">
      <alignment horizontal="center" vertical="center" wrapText="1"/>
    </xf>
    <xf numFmtId="0" fontId="35" fillId="0" borderId="0" xfId="40" quotePrefix="1" applyFont="1" applyFill="1" applyBorder="1" applyAlignment="1">
      <alignment horizontal="center" vertical="center" wrapText="1"/>
    </xf>
    <xf numFmtId="0" fontId="35" fillId="0" borderId="13" xfId="40" quotePrefix="1" applyFont="1" applyFill="1" applyBorder="1" applyAlignment="1">
      <alignment horizontal="center" vertical="center" wrapText="1"/>
    </xf>
    <xf numFmtId="0" fontId="35" fillId="0" borderId="15" xfId="40" quotePrefix="1" applyFont="1" applyFill="1" applyBorder="1" applyAlignment="1">
      <alignment horizontal="center" vertical="center" wrapText="1"/>
    </xf>
    <xf numFmtId="0" fontId="35" fillId="0" borderId="2" xfId="40" quotePrefix="1" applyFont="1" applyFill="1" applyBorder="1" applyAlignment="1">
      <alignment horizontal="center" vertical="center" wrapText="1"/>
    </xf>
    <xf numFmtId="0" fontId="35" fillId="0" borderId="14" xfId="40" quotePrefix="1" applyFont="1" applyFill="1" applyBorder="1" applyAlignment="1">
      <alignment horizontal="center" vertical="center" wrapText="1"/>
    </xf>
    <xf numFmtId="0" fontId="35" fillId="0" borderId="11" xfId="41" quotePrefix="1" applyFont="1" applyFill="1" applyBorder="1" applyAlignment="1">
      <alignment horizontal="center" vertical="center" wrapText="1"/>
    </xf>
    <xf numFmtId="0" fontId="35" fillId="0" borderId="12" xfId="41" quotePrefix="1" applyFont="1" applyFill="1" applyBorder="1" applyAlignment="1">
      <alignment horizontal="center" vertical="center" wrapText="1"/>
    </xf>
    <xf numFmtId="0" fontId="35" fillId="0" borderId="10" xfId="41" quotePrefix="1" applyFont="1" applyFill="1" applyBorder="1" applyAlignment="1">
      <alignment horizontal="center" vertical="center" wrapText="1"/>
    </xf>
    <xf numFmtId="0" fontId="35" fillId="0" borderId="13" xfId="41" quotePrefix="1" applyFont="1" applyFill="1" applyBorder="1" applyAlignment="1">
      <alignment horizontal="center" vertical="center" wrapText="1"/>
    </xf>
    <xf numFmtId="0" fontId="35" fillId="0" borderId="15" xfId="41" quotePrefix="1" applyFont="1" applyFill="1" applyBorder="1" applyAlignment="1">
      <alignment horizontal="center" vertical="center" wrapText="1"/>
    </xf>
    <xf numFmtId="0" fontId="35" fillId="0" borderId="14" xfId="41" quotePrefix="1" applyFont="1" applyFill="1" applyBorder="1" applyAlignment="1">
      <alignment horizontal="center" vertical="center" wrapText="1"/>
    </xf>
    <xf numFmtId="1" fontId="35" fillId="0" borderId="7" xfId="41" quotePrefix="1" applyNumberFormat="1" applyFont="1" applyFill="1" applyBorder="1" applyAlignment="1">
      <alignment horizontal="center" vertical="center" wrapText="1"/>
    </xf>
    <xf numFmtId="1" fontId="35" fillId="0" borderId="8" xfId="41" quotePrefix="1" applyNumberFormat="1" applyFont="1" applyFill="1" applyBorder="1" applyAlignment="1">
      <alignment horizontal="center" vertical="center" wrapText="1"/>
    </xf>
    <xf numFmtId="1" fontId="35" fillId="0" borderId="9" xfId="41" quotePrefix="1" applyNumberFormat="1" applyFont="1" applyFill="1" applyBorder="1" applyAlignment="1">
      <alignment horizontal="center" vertical="center" wrapText="1"/>
    </xf>
    <xf numFmtId="0" fontId="35" fillId="0" borderId="7" xfId="41" quotePrefix="1" applyFont="1" applyFill="1" applyBorder="1" applyAlignment="1">
      <alignment horizontal="center" vertical="center" wrapText="1"/>
    </xf>
    <xf numFmtId="0" fontId="35" fillId="0" borderId="8" xfId="41" quotePrefix="1" applyFont="1" applyFill="1" applyBorder="1" applyAlignment="1">
      <alignment horizontal="center" vertical="center" wrapText="1"/>
    </xf>
    <xf numFmtId="0" fontId="35" fillId="0" borderId="9" xfId="41" quotePrefix="1" applyFont="1" applyFill="1" applyBorder="1" applyAlignment="1">
      <alignment horizontal="center" vertical="center" wrapText="1"/>
    </xf>
    <xf numFmtId="0" fontId="11" fillId="0" borderId="1" xfId="42" applyFont="1" applyFill="1" applyBorder="1" applyAlignment="1">
      <alignment horizontal="center" vertical="center" wrapText="1"/>
    </xf>
    <xf numFmtId="0" fontId="11" fillId="0" borderId="1" xfId="32" applyFont="1" applyFill="1" applyBorder="1" applyAlignment="1">
      <alignment horizontal="center" vertical="center" wrapText="1"/>
    </xf>
    <xf numFmtId="0" fontId="43" fillId="0" borderId="4" xfId="40" quotePrefix="1" applyFont="1" applyFill="1" applyBorder="1" applyAlignment="1">
      <alignment horizontal="right" wrapText="1"/>
    </xf>
    <xf numFmtId="0" fontId="35" fillId="0" borderId="5" xfId="40" quotePrefix="1" applyFont="1" applyFill="1" applyBorder="1" applyAlignment="1">
      <alignment horizontal="right" wrapText="1"/>
    </xf>
    <xf numFmtId="0" fontId="35" fillId="0" borderId="6" xfId="40" quotePrefix="1" applyFont="1" applyFill="1" applyBorder="1" applyAlignment="1">
      <alignment horizontal="right" wrapText="1"/>
    </xf>
    <xf numFmtId="2" fontId="44" fillId="0" borderId="1" xfId="42" quotePrefix="1" applyNumberFormat="1" applyFont="1" applyFill="1" applyBorder="1" applyAlignment="1">
      <alignment horizontal="center" vertical="center" wrapText="1"/>
    </xf>
    <xf numFmtId="2" fontId="44" fillId="0" borderId="1" xfId="32" applyNumberFormat="1" applyFont="1" applyFill="1" applyBorder="1" applyAlignment="1">
      <alignment horizontal="center" vertical="center" wrapText="1"/>
    </xf>
    <xf numFmtId="0" fontId="43" fillId="0" borderId="4" xfId="40" quotePrefix="1" applyFont="1" applyFill="1" applyBorder="1" applyAlignment="1">
      <alignment horizontal="right" vertical="center" wrapText="1"/>
    </xf>
    <xf numFmtId="0" fontId="35" fillId="0" borderId="5" xfId="40" quotePrefix="1" applyFont="1" applyFill="1" applyBorder="1" applyAlignment="1">
      <alignment horizontal="right" vertical="center" wrapText="1"/>
    </xf>
    <xf numFmtId="0" fontId="35" fillId="0" borderId="6" xfId="40" quotePrefix="1" applyFont="1" applyFill="1" applyBorder="1" applyAlignment="1">
      <alignment horizontal="right" vertical="center" wrapText="1"/>
    </xf>
    <xf numFmtId="10" fontId="35" fillId="0" borderId="4" xfId="42" applyNumberFormat="1" applyFont="1" applyFill="1" applyBorder="1" applyAlignment="1">
      <alignment horizontal="center" vertical="center" wrapText="1"/>
    </xf>
    <xf numFmtId="0" fontId="35" fillId="0" borderId="5" xfId="42" applyFont="1" applyFill="1" applyBorder="1" applyAlignment="1">
      <alignment horizontal="center" vertical="center" wrapText="1"/>
    </xf>
    <xf numFmtId="2" fontId="11" fillId="0" borderId="1" xfId="42" applyNumberFormat="1" applyFont="1" applyFill="1" applyBorder="1" applyAlignment="1">
      <alignment horizontal="center" vertical="center" wrapText="1"/>
    </xf>
    <xf numFmtId="9" fontId="35" fillId="0" borderId="4" xfId="42" applyNumberFormat="1" applyFont="1" applyFill="1" applyBorder="1" applyAlignment="1">
      <alignment horizontal="center" vertical="center" wrapText="1"/>
    </xf>
    <xf numFmtId="0" fontId="35" fillId="0" borderId="4" xfId="40" quotePrefix="1" applyFont="1" applyFill="1" applyBorder="1" applyAlignment="1">
      <alignment horizontal="center" vertical="center" wrapText="1"/>
    </xf>
    <xf numFmtId="0" fontId="35" fillId="0" borderId="5" xfId="40" quotePrefix="1" applyFont="1" applyFill="1" applyBorder="1" applyAlignment="1">
      <alignment horizontal="center" vertical="center" wrapText="1"/>
    </xf>
    <xf numFmtId="0" fontId="35" fillId="0" borderId="6" xfId="40" quotePrefix="1" applyFont="1" applyFill="1" applyBorder="1" applyAlignment="1">
      <alignment horizontal="center" vertical="center" wrapText="1"/>
    </xf>
    <xf numFmtId="0" fontId="35" fillId="0" borderId="4" xfId="42" quotePrefix="1" applyFont="1" applyFill="1" applyBorder="1" applyAlignment="1">
      <alignment horizontal="center" vertical="center" wrapText="1"/>
    </xf>
    <xf numFmtId="0" fontId="35" fillId="0" borderId="5" xfId="42" quotePrefix="1" applyFont="1" applyFill="1" applyBorder="1" applyAlignment="1">
      <alignment horizontal="center" vertical="center" wrapText="1"/>
    </xf>
    <xf numFmtId="4" fontId="44" fillId="0" borderId="1" xfId="42" quotePrefix="1" applyNumberFormat="1" applyFont="1" applyFill="1" applyBorder="1" applyAlignment="1">
      <alignment horizontal="center" vertical="center" wrapText="1"/>
    </xf>
    <xf numFmtId="4" fontId="44" fillId="0" borderId="1" xfId="32" applyNumberFormat="1" applyFont="1" applyFill="1" applyBorder="1" applyAlignment="1">
      <alignment horizontal="center" vertical="center" wrapText="1"/>
    </xf>
    <xf numFmtId="0" fontId="34" fillId="0" borderId="0" xfId="32" applyFont="1" applyFill="1" applyAlignment="1">
      <alignment horizontal="center" vertical="top" wrapText="1"/>
    </xf>
    <xf numFmtId="0" fontId="34" fillId="0" borderId="4" xfId="32" applyFont="1" applyFill="1" applyBorder="1" applyAlignment="1">
      <alignment horizontal="left" wrapText="1"/>
    </xf>
    <xf numFmtId="0" fontId="34" fillId="0" borderId="5" xfId="32" applyFont="1" applyFill="1" applyBorder="1" applyAlignment="1">
      <alignment horizontal="left" wrapText="1"/>
    </xf>
    <xf numFmtId="0" fontId="34" fillId="0" borderId="6" xfId="32" applyFont="1" applyFill="1" applyBorder="1" applyAlignment="1">
      <alignment horizontal="left" wrapText="1"/>
    </xf>
    <xf numFmtId="0" fontId="34" fillId="0" borderId="4" xfId="32" applyFont="1" applyFill="1" applyBorder="1" applyAlignment="1">
      <alignment horizontal="center" wrapText="1"/>
    </xf>
    <xf numFmtId="2" fontId="45" fillId="0" borderId="4" xfId="32" applyNumberFormat="1" applyFont="1" applyFill="1" applyBorder="1" applyAlignment="1">
      <alignment horizontal="center" wrapText="1"/>
    </xf>
    <xf numFmtId="2" fontId="45" fillId="0" borderId="5" xfId="32" applyNumberFormat="1" applyFont="1" applyFill="1" applyBorder="1" applyAlignment="1">
      <alignment horizontal="center" wrapText="1"/>
    </xf>
    <xf numFmtId="0" fontId="34" fillId="0" borderId="3" xfId="32" applyFont="1" applyFill="1" applyBorder="1" applyAlignment="1">
      <alignment horizontal="center" wrapText="1"/>
    </xf>
    <xf numFmtId="0" fontId="35" fillId="0" borderId="0" xfId="33" applyFont="1" applyFill="1" applyAlignment="1">
      <alignment horizontal="center" vertical="top" wrapText="1"/>
    </xf>
    <xf numFmtId="0" fontId="34" fillId="0" borderId="0" xfId="32" applyFont="1" applyFill="1" applyAlignment="1">
      <alignment horizontal="center" wrapText="1"/>
    </xf>
    <xf numFmtId="0" fontId="26" fillId="0" borderId="0" xfId="30" applyNumberFormat="1" applyFont="1" applyFill="1" applyBorder="1" applyAlignment="1" applyProtection="1">
      <alignment horizontal="left" vertical="top" wrapText="1"/>
    </xf>
    <xf numFmtId="0" fontId="28" fillId="0" borderId="2" xfId="30" applyNumberFormat="1" applyFont="1" applyFill="1" applyBorder="1" applyAlignment="1" applyProtection="1">
      <alignment horizontal="center" wrapText="1"/>
    </xf>
    <xf numFmtId="0" fontId="29" fillId="0" borderId="3" xfId="30" applyNumberFormat="1" applyFont="1" applyFill="1" applyBorder="1" applyAlignment="1" applyProtection="1">
      <alignment horizontal="center" vertical="top"/>
    </xf>
    <xf numFmtId="0" fontId="30" fillId="0" borderId="0" xfId="30" applyNumberFormat="1" applyFont="1" applyFill="1" applyBorder="1" applyAlignment="1" applyProtection="1">
      <alignment horizontal="center"/>
    </xf>
    <xf numFmtId="0" fontId="26" fillId="0" borderId="1" xfId="30" applyNumberFormat="1" applyFont="1" applyFill="1" applyBorder="1" applyAlignment="1" applyProtection="1">
      <alignment horizontal="center" vertical="center" wrapText="1"/>
    </xf>
    <xf numFmtId="0" fontId="26" fillId="0" borderId="1" xfId="30" applyNumberFormat="1" applyFont="1" applyFill="1" applyBorder="1" applyAlignment="1" applyProtection="1">
      <alignment horizontal="center" vertical="center"/>
    </xf>
    <xf numFmtId="0" fontId="27" fillId="0" borderId="4" xfId="30" applyNumberFormat="1" applyFont="1" applyFill="1" applyBorder="1" applyAlignment="1" applyProtection="1">
      <alignment horizontal="left" vertical="center" wrapText="1"/>
    </xf>
    <xf numFmtId="0" fontId="27" fillId="0" borderId="5" xfId="30" applyNumberFormat="1" applyFont="1" applyFill="1" applyBorder="1" applyAlignment="1" applyProtection="1">
      <alignment horizontal="left" vertical="center" wrapText="1"/>
    </xf>
    <xf numFmtId="0" fontId="27" fillId="0" borderId="6" xfId="30" applyNumberFormat="1" applyFont="1" applyFill="1" applyBorder="1" applyAlignment="1" applyProtection="1">
      <alignment horizontal="left" vertical="center" wrapText="1"/>
    </xf>
    <xf numFmtId="0" fontId="26" fillId="0" borderId="3" xfId="30" applyNumberFormat="1" applyFont="1" applyFill="1" applyBorder="1" applyAlignment="1" applyProtection="1">
      <alignment horizontal="left" vertical="top" wrapText="1"/>
    </xf>
    <xf numFmtId="0" fontId="26" fillId="0" borderId="2" xfId="30" applyNumberFormat="1" applyFont="1" applyFill="1" applyBorder="1" applyAlignment="1" applyProtection="1">
      <alignment horizontal="center" wrapText="1"/>
    </xf>
    <xf numFmtId="0" fontId="29" fillId="0" borderId="3" xfId="30" applyNumberFormat="1" applyFont="1" applyFill="1" applyBorder="1" applyAlignment="1" applyProtection="1">
      <alignment horizontal="center"/>
    </xf>
    <xf numFmtId="0" fontId="26" fillId="0" borderId="5" xfId="30" applyNumberFormat="1" applyFont="1" applyFill="1" applyBorder="1" applyAlignment="1" applyProtection="1">
      <alignment horizontal="center"/>
    </xf>
    <xf numFmtId="0" fontId="27" fillId="0" borderId="3" xfId="30" applyNumberFormat="1" applyFont="1" applyFill="1" applyBorder="1" applyAlignment="1" applyProtection="1">
      <alignment horizontal="left" vertical="top" wrapText="1"/>
    </xf>
    <xf numFmtId="0" fontId="26" fillId="0" borderId="13" xfId="30" applyNumberFormat="1" applyFont="1" applyFill="1" applyBorder="1" applyAlignment="1" applyProtection="1">
      <alignment horizontal="left" vertical="top" wrapText="1"/>
    </xf>
    <xf numFmtId="0" fontId="27" fillId="0" borderId="0" xfId="30" applyNumberFormat="1" applyFont="1" applyFill="1" applyBorder="1" applyAlignment="1" applyProtection="1">
      <alignment horizontal="left" vertical="top" wrapText="1"/>
    </xf>
    <xf numFmtId="0" fontId="26" fillId="0" borderId="4" xfId="30" applyNumberFormat="1" applyFont="1" applyFill="1" applyBorder="1" applyAlignment="1" applyProtection="1">
      <alignment horizontal="left" vertical="center" wrapText="1"/>
    </xf>
    <xf numFmtId="0" fontId="26" fillId="0" borderId="5" xfId="30" applyNumberFormat="1" applyFont="1" applyFill="1" applyBorder="1" applyAlignment="1" applyProtection="1">
      <alignment horizontal="left" vertical="center" wrapText="1"/>
    </xf>
    <xf numFmtId="0" fontId="26" fillId="0" borderId="6" xfId="30" applyNumberFormat="1" applyFont="1" applyFill="1" applyBorder="1" applyAlignment="1" applyProtection="1">
      <alignment horizontal="left" vertical="center" wrapText="1"/>
    </xf>
    <xf numFmtId="0" fontId="26" fillId="0" borderId="2" xfId="30" applyNumberFormat="1" applyFont="1" applyFill="1" applyBorder="1" applyAlignment="1" applyProtection="1">
      <alignment horizontal="left" vertical="top"/>
    </xf>
    <xf numFmtId="0" fontId="29" fillId="0" borderId="3" xfId="30" applyNumberFormat="1" applyFont="1" applyFill="1" applyBorder="1" applyAlignment="1" applyProtection="1">
      <alignment horizontal="center" vertical="center"/>
    </xf>
    <xf numFmtId="0" fontId="52" fillId="0" borderId="0" xfId="32" applyFont="1" applyFill="1" applyAlignment="1">
      <alignment horizontal="left" vertical="top" wrapText="1"/>
    </xf>
    <xf numFmtId="4" fontId="15" fillId="5" borderId="1" xfId="44" applyNumberFormat="1" applyFont="1" applyFill="1" applyBorder="1" applyAlignment="1">
      <alignment horizontal="center" vertical="center" wrapText="1"/>
    </xf>
    <xf numFmtId="4" fontId="56" fillId="5" borderId="1" xfId="44" applyNumberFormat="1" applyFont="1" applyFill="1" applyBorder="1" applyAlignment="1">
      <alignment horizontal="center" vertical="center" wrapText="1"/>
    </xf>
    <xf numFmtId="0" fontId="46" fillId="0" borderId="0" xfId="32" applyFont="1" applyFill="1" applyAlignment="1">
      <alignment horizontal="center" vertical="top" wrapText="1"/>
    </xf>
    <xf numFmtId="0" fontId="47" fillId="0" borderId="2" xfId="32" applyFont="1" applyFill="1" applyBorder="1" applyAlignment="1">
      <alignment horizontal="center" vertical="top" wrapText="1"/>
    </xf>
    <xf numFmtId="0" fontId="48" fillId="0" borderId="3" xfId="32" applyFont="1" applyFill="1" applyBorder="1" applyAlignment="1">
      <alignment horizontal="center" vertical="top" wrapText="1"/>
    </xf>
    <xf numFmtId="0" fontId="4" fillId="0" borderId="16" xfId="32" applyFont="1" applyFill="1" applyBorder="1" applyAlignment="1">
      <alignment horizontal="center" vertical="top" wrapText="1"/>
    </xf>
    <xf numFmtId="0" fontId="4" fillId="0" borderId="19" xfId="32" applyFont="1" applyFill="1" applyBorder="1" applyAlignment="1">
      <alignment horizontal="center" vertical="top" wrapText="1"/>
    </xf>
    <xf numFmtId="0" fontId="4" fillId="0" borderId="20" xfId="32" applyFont="1" applyFill="1" applyBorder="1" applyAlignment="1">
      <alignment horizontal="center" vertical="top" wrapText="1"/>
    </xf>
    <xf numFmtId="0" fontId="4" fillId="0" borderId="17" xfId="32" applyFont="1" applyFill="1" applyBorder="1" applyAlignment="1">
      <alignment horizontal="left" vertical="top" wrapText="1"/>
    </xf>
    <xf numFmtId="0" fontId="4" fillId="0" borderId="1" xfId="32" applyFont="1" applyFill="1" applyBorder="1" applyAlignment="1">
      <alignment horizontal="left" vertical="top" wrapText="1"/>
    </xf>
    <xf numFmtId="0" fontId="4" fillId="0" borderId="21" xfId="32" applyFont="1" applyFill="1" applyBorder="1" applyAlignment="1">
      <alignment horizontal="left" vertical="top" wrapText="1"/>
    </xf>
    <xf numFmtId="0" fontId="4" fillId="0" borderId="17" xfId="32" applyFont="1" applyFill="1" applyBorder="1" applyAlignment="1">
      <alignment horizontal="center" vertical="top" wrapText="1"/>
    </xf>
    <xf numFmtId="0" fontId="4" fillId="0" borderId="1" xfId="32" applyFont="1" applyFill="1" applyBorder="1" applyAlignment="1">
      <alignment horizontal="center" vertical="top" wrapText="1"/>
    </xf>
    <xf numFmtId="0" fontId="4" fillId="0" borderId="21" xfId="32" applyFont="1" applyFill="1" applyBorder="1" applyAlignment="1">
      <alignment horizontal="center" vertical="top" wrapText="1"/>
    </xf>
    <xf numFmtId="0" fontId="8" fillId="0" borderId="0" xfId="0" applyFont="1" applyBorder="1" applyAlignment="1">
      <alignment horizontal="center" vertical="center"/>
    </xf>
    <xf numFmtId="49" fontId="4" fillId="0" borderId="4" xfId="23" applyNumberFormat="1" applyFont="1" applyBorder="1" applyAlignment="1">
      <alignment horizontal="center"/>
    </xf>
    <xf numFmtId="49" fontId="4" fillId="0" borderId="5" xfId="23" applyNumberFormat="1" applyFont="1" applyBorder="1" applyAlignment="1">
      <alignment horizontal="center"/>
    </xf>
    <xf numFmtId="49" fontId="4" fillId="0" borderId="6" xfId="23" applyNumberFormat="1" applyFont="1" applyBorder="1" applyAlignment="1">
      <alignment horizontal="center"/>
    </xf>
    <xf numFmtId="49" fontId="15" fillId="0" borderId="1" xfId="0" applyNumberFormat="1" applyFont="1" applyBorder="1" applyAlignment="1">
      <alignment horizontal="left" vertical="top" wrapText="1"/>
    </xf>
    <xf numFmtId="0" fontId="14" fillId="0" borderId="0" xfId="0" applyFont="1" applyBorder="1" applyAlignment="1">
      <alignment horizontal="center"/>
    </xf>
    <xf numFmtId="0" fontId="64" fillId="2" borderId="0" xfId="44" applyFont="1" applyFill="1" applyAlignment="1">
      <alignment horizontal="center" vertical="top" wrapText="1"/>
    </xf>
    <xf numFmtId="0" fontId="60" fillId="0" borderId="0" xfId="44" applyFont="1" applyAlignment="1">
      <alignment horizontal="center" wrapText="1"/>
    </xf>
    <xf numFmtId="0" fontId="56" fillId="0" borderId="0" xfId="44" applyFont="1" applyAlignment="1">
      <alignment horizontal="center" vertical="center"/>
    </xf>
    <xf numFmtId="0" fontId="56" fillId="0" borderId="0" xfId="44" applyFont="1" applyAlignment="1">
      <alignment horizontal="center" vertical="center" wrapText="1"/>
    </xf>
    <xf numFmtId="0" fontId="63" fillId="7" borderId="10" xfId="44" applyFont="1" applyFill="1" applyBorder="1" applyAlignment="1">
      <alignment horizontal="center"/>
    </xf>
    <xf numFmtId="0" fontId="63" fillId="7" borderId="0" xfId="44" applyFont="1" applyFill="1" applyAlignment="1">
      <alignment horizontal="center"/>
    </xf>
    <xf numFmtId="0" fontId="64" fillId="2" borderId="0" xfId="44" applyFont="1" applyFill="1" applyBorder="1" applyAlignment="1">
      <alignment horizontal="center" wrapText="1"/>
    </xf>
    <xf numFmtId="0" fontId="53" fillId="2" borderId="0" xfId="33" applyFont="1" applyFill="1" applyAlignment="1">
      <alignment horizontal="center" vertical="top" wrapText="1"/>
    </xf>
    <xf numFmtId="0" fontId="64" fillId="2" borderId="0" xfId="44" applyFont="1" applyFill="1" applyAlignment="1">
      <alignment horizontal="center" wrapText="1"/>
    </xf>
    <xf numFmtId="0" fontId="18" fillId="0" borderId="0" xfId="23" applyFont="1" applyAlignment="1">
      <alignment horizontal="left" vertical="top" wrapText="1"/>
    </xf>
    <xf numFmtId="0" fontId="1" fillId="0" borderId="0" xfId="45"/>
    <xf numFmtId="0" fontId="19" fillId="0" borderId="0" xfId="45" applyFont="1" applyAlignment="1">
      <alignment horizontal="center"/>
    </xf>
    <xf numFmtId="0" fontId="17" fillId="0" borderId="0" xfId="23" applyFont="1" applyAlignment="1">
      <alignment horizontal="center" vertical="top" wrapText="1"/>
    </xf>
    <xf numFmtId="0" fontId="24" fillId="0" borderId="0" xfId="45" applyFont="1" applyAlignment="1">
      <alignment horizontal="center"/>
    </xf>
    <xf numFmtId="0" fontId="18" fillId="0" borderId="0" xfId="23" applyFont="1" applyFill="1" applyAlignment="1">
      <alignment horizontal="left" vertical="top" wrapText="1"/>
    </xf>
    <xf numFmtId="0" fontId="1" fillId="0" borderId="0" xfId="45" applyFill="1"/>
    <xf numFmtId="0" fontId="1" fillId="0" borderId="0" xfId="32" applyAlignment="1"/>
    <xf numFmtId="0" fontId="17" fillId="0" borderId="1" xfId="32" applyFont="1" applyBorder="1" applyAlignment="1">
      <alignment horizontal="left" vertical="top" wrapText="1"/>
    </xf>
    <xf numFmtId="0" fontId="24" fillId="0" borderId="1" xfId="32" applyFont="1" applyBorder="1" applyAlignment="1">
      <alignment vertical="top" wrapText="1"/>
    </xf>
    <xf numFmtId="49" fontId="16" fillId="0" borderId="1" xfId="32" applyNumberFormat="1" applyFont="1" applyBorder="1" applyAlignment="1">
      <alignment horizontal="left" vertical="top" wrapText="1"/>
    </xf>
    <xf numFmtId="0" fontId="24" fillId="0" borderId="1" xfId="32" applyFont="1" applyBorder="1" applyAlignment="1">
      <alignment horizontal="left" vertical="top" wrapText="1"/>
    </xf>
    <xf numFmtId="0" fontId="18" fillId="0" borderId="7" xfId="32" applyFont="1" applyBorder="1" applyAlignment="1">
      <alignment horizontal="left" vertical="top" wrapText="1"/>
    </xf>
    <xf numFmtId="0" fontId="1" fillId="0" borderId="9" xfId="32" applyBorder="1" applyAlignment="1">
      <alignment horizontal="left" vertical="top" wrapText="1"/>
    </xf>
    <xf numFmtId="0" fontId="18" fillId="0" borderId="1" xfId="32" applyFont="1" applyBorder="1" applyAlignment="1">
      <alignment horizontal="left" vertical="top" wrapText="1"/>
    </xf>
    <xf numFmtId="0" fontId="1" fillId="0" borderId="1" xfId="32" applyFont="1" applyBorder="1" applyAlignment="1">
      <alignment vertical="top" wrapText="1"/>
    </xf>
    <xf numFmtId="0" fontId="17" fillId="6" borderId="1" xfId="45" applyFont="1" applyFill="1" applyBorder="1" applyAlignment="1">
      <alignment horizontal="center" vertical="center" wrapText="1"/>
    </xf>
    <xf numFmtId="0" fontId="17" fillId="6" borderId="4" xfId="45" applyFont="1" applyFill="1" applyBorder="1" applyAlignment="1">
      <alignment horizontal="center" vertical="center" wrapText="1"/>
    </xf>
    <xf numFmtId="0" fontId="17" fillId="6" borderId="5" xfId="45" applyFont="1" applyFill="1" applyBorder="1" applyAlignment="1">
      <alignment horizontal="center" vertical="center" wrapText="1"/>
    </xf>
    <xf numFmtId="0" fontId="17" fillId="6" borderId="6" xfId="45" applyFont="1" applyFill="1" applyBorder="1" applyAlignment="1">
      <alignment horizontal="center" vertical="center" wrapText="1"/>
    </xf>
    <xf numFmtId="0" fontId="18" fillId="0" borderId="1" xfId="45" applyFont="1" applyBorder="1" applyAlignment="1">
      <alignment horizontal="left" vertical="top" wrapText="1"/>
    </xf>
    <xf numFmtId="0" fontId="1" fillId="0" borderId="1" xfId="45" applyBorder="1" applyAlignment="1">
      <alignment horizontal="left" vertical="top" wrapText="1"/>
    </xf>
    <xf numFmtId="0" fontId="17" fillId="0" borderId="0" xfId="23" applyFont="1" applyAlignment="1">
      <alignment horizontal="center"/>
    </xf>
    <xf numFmtId="0" fontId="18" fillId="0" borderId="0" xfId="45" applyFont="1" applyAlignment="1">
      <alignment horizontal="center"/>
    </xf>
    <xf numFmtId="0" fontId="17" fillId="0" borderId="2" xfId="23" applyFont="1" applyBorder="1" applyAlignment="1">
      <alignment horizontal="center" vertical="top" wrapText="1"/>
    </xf>
    <xf numFmtId="0" fontId="71" fillId="0" borderId="0" xfId="45" applyFont="1" applyBorder="1" applyAlignment="1">
      <alignment horizontal="center" vertical="top"/>
    </xf>
    <xf numFmtId="0" fontId="18" fillId="0" borderId="2" xfId="23" applyFont="1" applyBorder="1" applyAlignment="1">
      <alignment horizontal="left" vertical="top" wrapText="1"/>
    </xf>
    <xf numFmtId="0" fontId="16" fillId="0" borderId="1" xfId="45" applyFont="1" applyBorder="1" applyAlignment="1">
      <alignment horizontal="left" vertical="top" wrapText="1"/>
    </xf>
    <xf numFmtId="0" fontId="24" fillId="0" borderId="1" xfId="45" applyFont="1" applyBorder="1" applyAlignment="1">
      <alignment horizontal="left" vertical="top" wrapText="1"/>
    </xf>
    <xf numFmtId="0" fontId="17" fillId="0" borderId="1" xfId="45" applyFont="1" applyBorder="1" applyAlignment="1">
      <alignment horizontal="left" vertical="top" wrapText="1"/>
    </xf>
    <xf numFmtId="0" fontId="24" fillId="0" borderId="1" xfId="45" applyFont="1" applyBorder="1" applyAlignment="1">
      <alignment vertical="top" wrapText="1"/>
    </xf>
    <xf numFmtId="0" fontId="1" fillId="0" borderId="1" xfId="45" applyFont="1" applyBorder="1" applyAlignment="1">
      <alignment vertical="top" wrapText="1"/>
    </xf>
    <xf numFmtId="0" fontId="17" fillId="6" borderId="1" xfId="45" applyFont="1" applyFill="1" applyBorder="1" applyAlignment="1">
      <alignment horizontal="left" vertical="top" wrapText="1"/>
    </xf>
    <xf numFmtId="0" fontId="24" fillId="6" borderId="1" xfId="45" applyFont="1" applyFill="1" applyBorder="1" applyAlignment="1">
      <alignment vertical="top" wrapText="1"/>
    </xf>
    <xf numFmtId="0" fontId="18" fillId="0" borderId="0" xfId="23" applyFont="1" applyBorder="1" applyAlignment="1">
      <alignment horizontal="left" vertical="top" wrapText="1"/>
    </xf>
    <xf numFmtId="0" fontId="72" fillId="0" borderId="3" xfId="23" applyFont="1" applyBorder="1" applyAlignment="1">
      <alignment horizontal="center" vertical="top" wrapText="1"/>
    </xf>
    <xf numFmtId="0" fontId="72" fillId="0" borderId="0" xfId="23" applyFont="1" applyBorder="1" applyAlignment="1">
      <alignment horizontal="center" vertical="top" wrapText="1"/>
    </xf>
    <xf numFmtId="0" fontId="47" fillId="0" borderId="0" xfId="49" quotePrefix="1" applyFont="1" applyFill="1" applyAlignment="1">
      <alignment horizontal="left" vertical="center" wrapText="1"/>
    </xf>
    <xf numFmtId="0" fontId="47" fillId="0" borderId="0" xfId="50" applyFont="1" applyFill="1" applyAlignment="1">
      <alignment vertical="center" wrapText="1"/>
    </xf>
    <xf numFmtId="0" fontId="47" fillId="0" borderId="0" xfId="52" quotePrefix="1" applyFont="1" applyFill="1" applyAlignment="1">
      <alignment horizontal="left" vertical="center" wrapText="1"/>
    </xf>
    <xf numFmtId="0" fontId="73" fillId="0" borderId="0" xfId="48" applyFont="1" applyAlignment="1">
      <alignment horizontal="center"/>
    </xf>
    <xf numFmtId="0" fontId="73" fillId="0" borderId="0" xfId="48" applyFont="1" applyAlignment="1">
      <alignment horizontal="center" wrapText="1"/>
    </xf>
    <xf numFmtId="0" fontId="46" fillId="0" borderId="0" xfId="48" applyFont="1" applyAlignment="1">
      <alignment horizontal="center"/>
    </xf>
    <xf numFmtId="0" fontId="47" fillId="0" borderId="0" xfId="51" quotePrefix="1" applyFont="1" applyFill="1" applyAlignment="1">
      <alignment horizontal="left" vertical="center" wrapText="1"/>
    </xf>
    <xf numFmtId="0" fontId="65" fillId="0" borderId="0" xfId="48" applyFont="1" applyAlignment="1">
      <alignment horizontal="center" vertical="top" wrapText="1"/>
    </xf>
    <xf numFmtId="0" fontId="67" fillId="0" borderId="0" xfId="48" applyFont="1" applyAlignment="1">
      <alignment horizontal="center" vertical="top" wrapText="1"/>
    </xf>
    <xf numFmtId="0" fontId="47" fillId="0" borderId="0" xfId="53" quotePrefix="1" applyFont="1" applyFill="1" applyAlignment="1">
      <alignment horizontal="left" vertical="center" wrapText="1"/>
    </xf>
    <xf numFmtId="0" fontId="67" fillId="0" borderId="0" xfId="58" applyFont="1" applyAlignment="1">
      <alignment horizontal="center" vertical="top" wrapText="1"/>
    </xf>
    <xf numFmtId="49" fontId="24" fillId="0" borderId="0" xfId="58" applyNumberFormat="1" applyFont="1" applyAlignment="1">
      <alignment horizontal="center"/>
    </xf>
    <xf numFmtId="0" fontId="24" fillId="0" borderId="0" xfId="58" applyFont="1" applyAlignment="1">
      <alignment horizontal="center"/>
    </xf>
    <xf numFmtId="0" fontId="55" fillId="0" borderId="2" xfId="58" applyBorder="1" applyAlignment="1">
      <alignment horizontal="left" wrapText="1"/>
    </xf>
    <xf numFmtId="0" fontId="65" fillId="0" borderId="0" xfId="58" applyFont="1" applyAlignment="1">
      <alignment horizontal="center" vertical="top" wrapText="1"/>
    </xf>
    <xf numFmtId="0" fontId="65" fillId="0" borderId="0" xfId="62" applyFont="1" applyAlignment="1">
      <alignment horizontal="center" vertical="top" wrapText="1"/>
    </xf>
    <xf numFmtId="0" fontId="67" fillId="0" borderId="0" xfId="62" applyFont="1" applyAlignment="1">
      <alignment horizontal="center" vertical="top" wrapText="1"/>
    </xf>
    <xf numFmtId="0" fontId="60" fillId="0" borderId="0" xfId="60" applyFont="1" applyAlignment="1">
      <alignment horizontal="center" wrapText="1"/>
    </xf>
    <xf numFmtId="0" fontId="56" fillId="0" borderId="0" xfId="60" applyFont="1" applyAlignment="1">
      <alignment horizontal="center" vertical="center"/>
    </xf>
    <xf numFmtId="0" fontId="56" fillId="0" borderId="0" xfId="60" applyFont="1" applyAlignment="1">
      <alignment horizontal="center" vertical="center" wrapText="1"/>
    </xf>
    <xf numFmtId="0" fontId="90" fillId="2" borderId="0" xfId="64" applyFont="1" applyFill="1" applyAlignment="1">
      <alignment horizontal="left" vertical="center" wrapText="1"/>
    </xf>
  </cellXfs>
  <cellStyles count="65">
    <cellStyle name="S0" xfId="31"/>
    <cellStyle name="S1" xfId="33"/>
    <cellStyle name="S10" xfId="41"/>
    <cellStyle name="S10 5" xfId="55"/>
    <cellStyle name="S11" xfId="42"/>
    <cellStyle name="S12 4" xfId="56"/>
    <cellStyle name="S2" xfId="34"/>
    <cellStyle name="S2 6" xfId="52"/>
    <cellStyle name="S3" xfId="35"/>
    <cellStyle name="S5" xfId="36"/>
    <cellStyle name="S5 4" xfId="49"/>
    <cellStyle name="S6" xfId="37"/>
    <cellStyle name="S6 4" xfId="51"/>
    <cellStyle name="S7" xfId="38"/>
    <cellStyle name="S7 3" xfId="53"/>
    <cellStyle name="S8" xfId="39"/>
    <cellStyle name="S8 3" xfId="54"/>
    <cellStyle name="S9" xfId="40"/>
    <cellStyle name="Акт" xfId="1"/>
    <cellStyle name="АктМТСН" xfId="2"/>
    <cellStyle name="ВедРесурсов" xfId="3"/>
    <cellStyle name="ВедРесурсовАкт" xfId="4"/>
    <cellStyle name="Гиперссылка" xfId="43" builtinId="8"/>
    <cellStyle name="Индексы" xfId="5"/>
    <cellStyle name="Итоги" xfId="6"/>
    <cellStyle name="ИтогоАктБазЦ" xfId="7"/>
    <cellStyle name="ИтогоАктБИМ" xfId="8"/>
    <cellStyle name="ИтогоАктРесМет" xfId="9"/>
    <cellStyle name="ИтогоБазЦ" xfId="10"/>
    <cellStyle name="ИтогоБИМ" xfId="11"/>
    <cellStyle name="ИтогоРесМет" xfId="12"/>
    <cellStyle name="ЛокСмета" xfId="13"/>
    <cellStyle name="ЛокСмМТСН" xfId="14"/>
    <cellStyle name="М29" xfId="15"/>
    <cellStyle name="Нейтральный" xfId="29" builtinId="28"/>
    <cellStyle name="ОбСмета" xfId="16"/>
    <cellStyle name="Обычный" xfId="0" builtinId="0"/>
    <cellStyle name="Обычный 14" xfId="45"/>
    <cellStyle name="Обычный 15" xfId="46"/>
    <cellStyle name="Обычный 18" xfId="50"/>
    <cellStyle name="Обычный 2" xfId="30"/>
    <cellStyle name="Обычный 2 2" xfId="61"/>
    <cellStyle name="Обычный 2 3" xfId="59"/>
    <cellStyle name="Обычный 3" xfId="32"/>
    <cellStyle name="Обычный 3 2" xfId="58"/>
    <cellStyle name="Обычный 3 2 3" xfId="62"/>
    <cellStyle name="Обычный 3 3" xfId="63"/>
    <cellStyle name="Обычный 4" xfId="44"/>
    <cellStyle name="Обычный 4 2" xfId="57"/>
    <cellStyle name="Обычный 5" xfId="48"/>
    <cellStyle name="Обычный 5 2" xfId="64"/>
    <cellStyle name="Обычный 9 2" xfId="60"/>
    <cellStyle name="Параметр" xfId="17"/>
    <cellStyle name="ПеременныеСметы" xfId="18"/>
    <cellStyle name="ПИР" xfId="47"/>
    <cellStyle name="Плохой" xfId="28" builtinId="27"/>
    <cellStyle name="РесСмета" xfId="19"/>
    <cellStyle name="СводВедРес" xfId="20"/>
    <cellStyle name="СводкаСтоимРаб" xfId="21"/>
    <cellStyle name="СводРасч" xfId="22"/>
    <cellStyle name="Титул" xfId="23"/>
    <cellStyle name="Финансовый" xfId="27" builtinId="3"/>
    <cellStyle name="Хвост" xfId="24"/>
    <cellStyle name="Ценник" xfId="25"/>
    <cellStyle name="Экспертиза" xfId="26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externalLink" Target="externalLinks/externalLink2.xml"/><Relationship Id="rId89" Type="http://schemas.openxmlformats.org/officeDocument/2006/relationships/calcChain" Target="calcChain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externalLink" Target="externalLinks/externalLink1.xml"/><Relationship Id="rId88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styles" Target="style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01\&#1086;&#1073;&#1097;&#1072;&#1103;%20&#1087;&#1072;&#1087;&#1082;&#1072;\&#1070;&#1089;&#1091;&#1087;&#1086;&#1074;\&#1057;&#1052;&#1045;&#1058;&#1040;\WORK\&#1086;&#1073;&#1098;&#1077;&#1084;&#1099;%20&#1088;&#1072;&#1073;&#1086;&#1090;\&#1056;&#1072;&#1079;&#1085;&#1086;&#1077;\Zarplata_1\&#1044;&#1077;&#1085;&#1080;&#1089;\&#1089;&#1086;&#1093;&#1088;&#1072;&#1085;&#1080;&#1090;&#1100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Zarplata_1\&#1044;&#1077;&#1085;&#1080;&#1089;\&#1089;&#1086;&#1093;&#1088;&#1072;&#1085;&#1080;&#1090;&#1100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4;&#1056;&#1048;/&#1057;&#1084;&#1077;&#1090;&#1085;&#1099;&#1081;/&#1053;&#1052;&#1062;/3.%20&#1069;&#1083;&#1100;&#1073;&#1088;&#1091;&#1089;/EL3%20&#1080;%20EL6%20(&#1057;&#1052;&#1056;%20+%20&#1056;&#1044;)/EL3%20EL6/EL3/&#1053;&#1052;&#1062;&#1050;%20&#1057;&#1052;&#1056;%20EL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ография"/>
      <sheetName val="геология"/>
      <sheetName val="гидрология"/>
      <sheetName val="эл.химз."/>
      <sheetName val="геология "/>
      <sheetName val="свод"/>
      <sheetName val="Смета"/>
      <sheetName val="Лист2"/>
      <sheetName val="СметаСводная снег"/>
      <sheetName val="93-110"/>
      <sheetName val="Лист опроса"/>
      <sheetName val="к.84-к.83"/>
      <sheetName val="Шкаф"/>
      <sheetName val="Коэфф1."/>
      <sheetName val="Прайс лист"/>
      <sheetName val="Исполнение _освоение по закупк_"/>
      <sheetName val="Исполнение для Ускова"/>
      <sheetName val="Выборка по отсыпкам"/>
      <sheetName val="ИП _отсыпки_"/>
      <sheetName val="ИП _отсыпки_ФОТ_диз_т_"/>
      <sheetName val="ИП _отсыпки_ _выборка_"/>
      <sheetName val="Исполнение по оборуд_"/>
      <sheetName val="Исполнение по оборуд_ _2_"/>
      <sheetName val="Исполнение сжато"/>
      <sheetName val="Форма для бурения"/>
      <sheetName val="Форма для КС"/>
      <sheetName val="Форма для ГР"/>
      <sheetName val="Корректировка"/>
      <sheetName val="Смета 1свод"/>
      <sheetName val="см8"/>
      <sheetName val="Данные для расчёта сметы"/>
      <sheetName val="Зап-3- СЦБ"/>
      <sheetName val="СМЕТА проект"/>
      <sheetName val="ТИТУЛ"/>
      <sheetName val="6.14"/>
      <sheetName val="ОБЩЕСТВА"/>
      <sheetName val="6.3.1"/>
      <sheetName val="6.20"/>
      <sheetName val="6.4.1"/>
      <sheetName val="ПРОГНОЗ_1"/>
      <sheetName val="Лист1"/>
      <sheetName val="6_11_1  сторонние"/>
      <sheetName val="установки"/>
      <sheetName val="8.14 КР (списание)ОПСТИКР"/>
      <sheetName val="Стр1"/>
      <sheetName val="Список"/>
      <sheetName val="эл_химз_"/>
      <sheetName val="геология_"/>
      <sheetName val="6_14"/>
      <sheetName val="6_3_1"/>
      <sheetName val="6_20"/>
      <sheetName val="6_4_1"/>
      <sheetName val="6_11_1__сторонние"/>
      <sheetName val="8_14_КР_(списание)ОПСТИКР"/>
      <sheetName val="Списки"/>
      <sheetName val="топо"/>
      <sheetName val="6.14_КР"/>
      <sheetName val="Прилож"/>
      <sheetName val="ПДР"/>
      <sheetName val="DATA"/>
      <sheetName val="вариант"/>
      <sheetName val="Обновление"/>
      <sheetName val="Цена"/>
      <sheetName val="Product"/>
      <sheetName val="Summary"/>
      <sheetName val="Пример расчета"/>
      <sheetName val="свод 2"/>
      <sheetName val="Табл38-7"/>
      <sheetName val="все"/>
      <sheetName val="информация"/>
      <sheetName val="Кредиты"/>
      <sheetName val="СметаСводная Рыб"/>
      <sheetName val="Нормы"/>
      <sheetName val="13.1"/>
      <sheetName val="Текущие цены"/>
      <sheetName val="рабочий"/>
      <sheetName val="окраска"/>
      <sheetName val="отчет эл_эн  2000"/>
      <sheetName val="Счет-Фактура"/>
      <sheetName val="График"/>
      <sheetName val="2002(v2)"/>
      <sheetName val="справ."/>
      <sheetName val="справ_"/>
      <sheetName val="2002_v2_"/>
      <sheetName val="ЭХЗ"/>
      <sheetName val="РасчетКомандир1"/>
      <sheetName val="РасчетКомандир2"/>
      <sheetName val="Коэфф"/>
      <sheetName val="Смета2 проект. раб."/>
      <sheetName val="Суточная"/>
      <sheetName val="СС"/>
      <sheetName val="Смета 1"/>
      <sheetName val="РП"/>
      <sheetName val="данные"/>
      <sheetName val="Баланс"/>
      <sheetName val="Production and Spend"/>
      <sheetName val="sapactivexlhiddensheet"/>
      <sheetName val="OCK1"/>
      <sheetName val="1.3"/>
      <sheetName val="ИГ1"/>
      <sheetName val="К.рын"/>
      <sheetName val="Сводная смета"/>
      <sheetName val="Землеотвод"/>
      <sheetName val="Смета2_проект__раб_"/>
      <sheetName val="Зап-3-_СЦБ"/>
      <sheetName val="свод_2"/>
      <sheetName val="Данные_для_расчёта_сметы"/>
      <sheetName val="Смета_1"/>
      <sheetName val="свод 3"/>
      <sheetName val="шаблон"/>
      <sheetName val="1"/>
      <sheetName val="Пояснение "/>
      <sheetName val="list"/>
      <sheetName val="См 1 наруж.водопровод"/>
      <sheetName val="Восстановл_Лист7"/>
      <sheetName val="Восстановл_Лист13"/>
      <sheetName val="Восстановл_Лист15"/>
      <sheetName val="Восстановл_Лист19"/>
      <sheetName val="Восстановл_Лист44"/>
      <sheetName val="Восстановл_Лист6"/>
      <sheetName val="Восстановл_Лист4"/>
      <sheetName val="Восстановл_Лист45"/>
      <sheetName val="Восстановл_Лист9"/>
      <sheetName val="Восстановл_Лист10"/>
      <sheetName val="Восстановл_Лист46"/>
      <sheetName val="Восстановл_Лист11"/>
      <sheetName val="Восстановл_Лист47"/>
      <sheetName val="Восстановл_Лист20"/>
      <sheetName val="Восстановл_Лист49"/>
      <sheetName val="Восстановл_Лист21"/>
      <sheetName val="сводная"/>
      <sheetName val="Разработка проекта"/>
      <sheetName val="КП НовоКов"/>
      <sheetName val="ПДР ООО &quot;Юкос ФБЦ&quot;"/>
      <sheetName val="Прибыль опл"/>
      <sheetName val="сохранить"/>
      <sheetName val="3.1"/>
      <sheetName val="Коммерческие расходы"/>
      <sheetName val="исходные данные"/>
      <sheetName val="расчетные таблицы"/>
      <sheetName val="5ОборРабМест(HP)"/>
      <sheetName val="СметаСводная Колпино"/>
      <sheetName val="HP и оргтехника"/>
      <sheetName val="оборудован"/>
      <sheetName val="СметаСводная"/>
      <sheetName val="СметаСводная павильон"/>
      <sheetName val="Перечень ИУ"/>
      <sheetName val="Упр"/>
      <sheetName val="НМА"/>
      <sheetName val="оператор"/>
      <sheetName val="исх_данные"/>
      <sheetName val="ст ГТМ"/>
      <sheetName val="свод1"/>
      <sheetName val="таблица руководству"/>
      <sheetName val="Суточная добыча за неделю"/>
      <sheetName val="Хаттон 90.90 Femco"/>
      <sheetName val="ИД1"/>
      <sheetName val="Таблица 4 АСУТП"/>
      <sheetName val="Смета 5.2. Кусты25,29,31,65"/>
      <sheetName val="свод общ"/>
      <sheetName val="смета 2 проект. работы"/>
      <sheetName val="Хар_"/>
      <sheetName val="С1_"/>
      <sheetName val="СтрЗапасов (2)"/>
      <sheetName val="Norm"/>
      <sheetName val="НМ расчеты"/>
      <sheetName val="Переменные и константы"/>
      <sheetName val="Вспомогательный"/>
      <sheetName val="Calc"/>
      <sheetName val="ID"/>
      <sheetName val="История"/>
      <sheetName val="Р1"/>
      <sheetName val="Параметры_i"/>
      <sheetName val="Таблица 2"/>
      <sheetName val="справка"/>
      <sheetName val="суб.подряд"/>
      <sheetName val="ПСБ - ОЭ"/>
      <sheetName val="См3 СЦБ-зап"/>
      <sheetName val="Ачинский НПЗ"/>
      <sheetName val="D"/>
      <sheetName val="ИД"/>
      <sheetName val="СметаСводная 1 оч"/>
      <sheetName val="Итог"/>
      <sheetName val="3.1 ТХ"/>
      <sheetName val="ЗП_ЮНГ"/>
      <sheetName val="РН-ПНГ"/>
      <sheetName val="СС замеч с ответами"/>
      <sheetName val="total"/>
      <sheetName val="Комплектация"/>
      <sheetName val="трубы"/>
      <sheetName val="СМР"/>
      <sheetName val="дороги"/>
      <sheetName val="начало"/>
      <sheetName val="Main"/>
      <sheetName val="УП _2004"/>
      <sheetName val="Курсы"/>
      <sheetName val="3.2"/>
      <sheetName val="3.3"/>
      <sheetName val="Р2.1"/>
      <sheetName val="Р2.2"/>
      <sheetName val="Р3"/>
      <sheetName val="Р4"/>
      <sheetName val="Р5"/>
      <sheetName val="Р7"/>
      <sheetName val="Удельные(проф.)"/>
      <sheetName val="Спецификация"/>
      <sheetName val="Константы и результаты"/>
      <sheetName val="Лизинг"/>
      <sheetName val="расчет №3"/>
      <sheetName val="в работу"/>
      <sheetName val="1ПС"/>
      <sheetName val="20_Кредиты краткосрочные"/>
      <sheetName val="№5 СУБ Инж защ"/>
      <sheetName val="Амур ДОН"/>
      <sheetName val="3.5"/>
      <sheetName val="Смета 2"/>
      <sheetName val="Январь"/>
      <sheetName val="ИДвалка"/>
      <sheetName val="ц_1991"/>
      <sheetName val="ДКС"/>
      <sheetName val="Етыпур"/>
      <sheetName val="НВГПЗ"/>
      <sheetName val="НГКХ"/>
      <sheetName val="ПСП"/>
      <sheetName val="Тобольск"/>
      <sheetName val="УПН"/>
      <sheetName val="ПСПавтодор"/>
      <sheetName val="Лист3"/>
      <sheetName val="часы"/>
      <sheetName val="АЧ"/>
      <sheetName val="кп"/>
      <sheetName val="Общая часть"/>
      <sheetName val="Табл.5"/>
      <sheetName val="Табл.2"/>
      <sheetName val="Исх.данные"/>
      <sheetName val="Input"/>
      <sheetName val="Calculation"/>
      <sheetName val="MAIN_PARAMETERS"/>
      <sheetName val="RSOILBAL"/>
      <sheetName val="ВКЕ"/>
      <sheetName val="rvldmrv"/>
      <sheetName val="Additives"/>
      <sheetName val="Ryazan"/>
      <sheetName val="Assumpt"/>
      <sheetName val="Control"/>
      <sheetName val="Параметры"/>
      <sheetName val="См №3 ОПР"/>
      <sheetName val="см.№6 АВЗУ и ГПЗУ"/>
      <sheetName val="Геофизика"/>
      <sheetName val="Геодезия"/>
      <sheetName val="Экология1"/>
      <sheetName val="НГХК"/>
      <sheetName val="КП к снег Рыбинская"/>
      <sheetName val="АУП"/>
      <sheetName val="CENTR"/>
      <sheetName val="4сд"/>
      <sheetName val="2сд"/>
      <sheetName val="7сд"/>
      <sheetName val="Lim"/>
      <sheetName val="Справочник"/>
      <sheetName val="PwC Copies from old models --&gt;&gt;"/>
      <sheetName val="Справочники"/>
      <sheetName val="Сравнение ДПН факт 06-07"/>
      <sheetName val="Journals"/>
      <sheetName val="Names"/>
      <sheetName val="кп ГК"/>
      <sheetName val="Input Assumptions"/>
      <sheetName val="DMTR_BP_03"/>
      <sheetName val="см №1.1 Геодезические работы "/>
      <sheetName val="см №1.4 Экология "/>
      <sheetName val="АСУ ТП 1 этап ПД"/>
      <sheetName val="2.2 "/>
      <sheetName val="Расчет курса"/>
      <sheetName val="XLR_NoRangeSheet"/>
      <sheetName val="НЕДЕЛИ"/>
      <sheetName val="GD"/>
      <sheetName val="мсн"/>
      <sheetName val="влад-таблица"/>
      <sheetName val="2002(v1)"/>
      <sheetName val="КП к ГК"/>
      <sheetName val="Баланс (Ф1)"/>
      <sheetName val="ПОДПИСИ"/>
      <sheetName val="РАСЧЕТ"/>
      <sheetName val="КП (2)"/>
      <sheetName val="Бюджет"/>
      <sheetName val="Перечень Заказчиков"/>
      <sheetName val="Б.Сатка"/>
      <sheetName val="изыскания 2"/>
      <sheetName val="свод (2)"/>
      <sheetName val="Калплан ОИ2 Макм крестики"/>
      <sheetName val="Смета терзем"/>
      <sheetName val="ресурсная вед."/>
      <sheetName val="смета СИД"/>
      <sheetName val="р.Волхов"/>
      <sheetName val="СП"/>
      <sheetName val="эл_химз_1"/>
      <sheetName val="геология_1"/>
      <sheetName val="6_141"/>
      <sheetName val="6_3_11"/>
      <sheetName val="6_201"/>
      <sheetName val="6_4_11"/>
      <sheetName val="6_11_1__сторонние1"/>
      <sheetName val="8_14_КР_(списание)ОПСТИКР1"/>
      <sheetName val="6_14_КР"/>
      <sheetName val="Текущие_цены"/>
      <sheetName val="Пример_расчета"/>
      <sheetName val="СметаСводная_Рыб"/>
      <sheetName val="отчет_эл_эн__2000"/>
      <sheetName val="к_84-к_83"/>
      <sheetName val="6.3"/>
      <sheetName val="6.7"/>
      <sheetName val="6.3.1.3"/>
      <sheetName val="Opex personnel (Term facs)"/>
      <sheetName val="Капитальные затраты"/>
      <sheetName val="трансформация1"/>
      <sheetName val="Destination"/>
      <sheetName val="breakdown"/>
      <sheetName val="EKDEB90"/>
      <sheetName val="Калплан Кра"/>
      <sheetName val="Коэф КВ"/>
      <sheetName val="кп (3)"/>
      <sheetName val="13_1"/>
      <sheetName val=""/>
      <sheetName val="Подрядчики"/>
      <sheetName val="мат"/>
      <sheetName val="Коэфф1_"/>
      <sheetName val="Прайс_лист"/>
      <sheetName val="См_1_наруж_водопровод"/>
      <sheetName val="Разработка_проекта"/>
      <sheetName val="КП_НовоКов"/>
      <sheetName val="СметаСводная_1_оч"/>
      <sheetName val="пятилетка"/>
      <sheetName val="мониторинг"/>
      <sheetName val="Св. смета"/>
      <sheetName val="РБС ИЗМ1"/>
      <sheetName val="Справочные данные"/>
      <sheetName val="суб_подряд"/>
      <sheetName val="ПСБ_-_ОЭ"/>
      <sheetName val="4"/>
      <sheetName val="Материалы"/>
      <sheetName val="6.11 новый"/>
      <sheetName val="К"/>
      <sheetName val="Кал.план Жукова даты - не надо"/>
      <sheetName val="матер."/>
      <sheetName val="КП Прим (3)"/>
      <sheetName val="фонтан разбитый2"/>
      <sheetName val="накладная"/>
      <sheetName val="Акт"/>
      <sheetName val="Смета-Т"/>
      <sheetName val="Смета 3 Гидролог"/>
      <sheetName val="Записка СЦБ"/>
      <sheetName val="РС "/>
      <sheetName val="геолог"/>
      <sheetName val="Курс доллара"/>
      <sheetName val="Календарь новый"/>
      <sheetName val="Смета № 1 ИИ линия"/>
      <sheetName val="Дополнительные параметры"/>
      <sheetName val="ЛЧ"/>
      <sheetName val="Leistungsakt"/>
      <sheetName val="Свод объем"/>
      <sheetName val="Дог цена"/>
      <sheetName val="SakhNIPI5"/>
      <sheetName val="ПИР"/>
      <sheetName val="1155"/>
      <sheetName val="выборка на22 июня"/>
      <sheetName val="HP_и_оргтехника"/>
      <sheetName val="СМЕТА_проект"/>
      <sheetName val="Лист_опроса"/>
      <sheetName val="ОПС"/>
      <sheetName val="СметаСводная_снег"/>
      <sheetName val="Хаттон_90_90_Femco"/>
      <sheetName val="свод_общ"/>
      <sheetName val="таблица_руководству"/>
      <sheetName val="Суточная_добыча_за_неделю"/>
      <sheetName val="ИПЦ2002-2004"/>
      <sheetName val="Восстановл_Лист75"/>
      <sheetName val="Восстановл_Лист76"/>
      <sheetName val="Восстановл_Лист77"/>
      <sheetName val="Восстановл_Лист78"/>
      <sheetName val="Восстановл_Лист79"/>
      <sheetName val="Восстановл_Лист80"/>
      <sheetName val="Восстановл_Лист81"/>
      <sheetName val="Восстановл_Лист82"/>
      <sheetName val="Восстановл_Лист83"/>
      <sheetName val="Восстановл_Лист84"/>
      <sheetName val="Восстановл_Лист85"/>
      <sheetName val="Восстановл_Лист88"/>
      <sheetName val="Восстановл_Лист91"/>
      <sheetName val="Восстановл_Лист92"/>
      <sheetName val="Восстановл_Лист86"/>
      <sheetName val="Восстановл_Лист89"/>
      <sheetName val="Восстановл_Лист87"/>
      <sheetName val="Восстановл_Лист90"/>
      <sheetName val="Восстановл_Лист93"/>
      <sheetName val="Восстановл_Лист94"/>
      <sheetName val="Восстановл_Лист95"/>
      <sheetName val="Восстановл_Лист38"/>
      <sheetName val="Восстановл_Лист40"/>
      <sheetName val="Восстановл_Лист39"/>
      <sheetName val="Восстановл_Лист41"/>
      <sheetName val="Восстановл_Лист8"/>
      <sheetName val="Восстановл_Лист17"/>
      <sheetName val="СметаСводная_павильон"/>
      <sheetName val="3труба (П)"/>
      <sheetName val="15"/>
      <sheetName val="Восстановл_Лист37"/>
      <sheetName val="Объемы работ по ПВ"/>
      <sheetName val="16"/>
      <sheetName val="Таблица 5"/>
      <sheetName val="Таблица 3"/>
      <sheetName val="Коэф"/>
      <sheetName val="1.401.2"/>
      <sheetName val="Source lists"/>
      <sheetName val="PO Data"/>
      <sheetName val="Rub"/>
      <sheetName val="ПД"/>
      <sheetName val="свод_3"/>
      <sheetName val="3_1"/>
      <sheetName val="Коммерческие_расходы"/>
      <sheetName val="СС_замеч_с_ответами"/>
      <sheetName val="ПДР_ООО_&quot;Юкос_ФБЦ&quot;"/>
      <sheetName val="УП__2004"/>
      <sheetName val="Ачинский_НПЗ"/>
      <sheetName val="3_2"/>
      <sheetName val="3_3"/>
      <sheetName val="Р2_1"/>
      <sheetName val="Р2_2"/>
      <sheetName val="Удельные(проф_)"/>
      <sheetName val="Константы_и_результаты"/>
      <sheetName val="расчет_№3"/>
      <sheetName val="в_работу"/>
      <sheetName val="№5_СУБ_Инж_защ"/>
      <sheetName val="Сводная_смета"/>
      <sheetName val="исходные_данные"/>
      <sheetName val="расчетные_таблицы"/>
      <sheetName val="Исполнение__освоение_по_закупк_"/>
      <sheetName val="Исполнение_для_Ускова"/>
      <sheetName val="Выборка_по_отсыпкам"/>
      <sheetName val="ИП__отсыпки_"/>
      <sheetName val="ИП__отсыпки_ФОТ_диз_т_"/>
      <sheetName val="ИП__отсыпки___выборка_"/>
      <sheetName val="Исполнение_по_оборуд_"/>
      <sheetName val="Исполнение_по_оборуд___2_"/>
      <sheetName val="Исполнение_сжато"/>
      <sheetName val="Форма_для_бурения"/>
      <sheetName val="Форма_для_КС"/>
      <sheetName val="Форма_для_ГР"/>
      <sheetName val="Смета_1свод"/>
      <sheetName val="Прибыль_опл"/>
      <sheetName val="Амур_ДОН"/>
      <sheetName val="справ_1"/>
      <sheetName val="Перечень_ИУ"/>
      <sheetName val="3_1_ТХ"/>
      <sheetName val="1_3"/>
      <sheetName val="К_рын"/>
      <sheetName val="3_5"/>
      <sheetName val="См3_СЦБ-зап"/>
      <sheetName val="СметаСводная_Колпино"/>
      <sheetName val="Смета_2"/>
      <sheetName val="Таблица_4_АСУТП"/>
      <sheetName val="20_Кредиты_краткосрочные"/>
      <sheetName val="Перечень_Заказчиков"/>
      <sheetName val="Переменные_и_константы"/>
      <sheetName val="КП_к_снег_Рыбинская"/>
      <sheetName val="Смета_5_2__Кусты25,29,31,65"/>
      <sheetName val="Табл_5"/>
      <sheetName val="Табл_2"/>
      <sheetName val="Капитальные_затраты"/>
      <sheetName val="Opex_personnel_(Term_facs)"/>
      <sheetName val="КП_(2)"/>
      <sheetName val="2_2_"/>
      <sheetName val="Исходные"/>
      <sheetName val="Капвложения"/>
      <sheetName val="259-290"/>
      <sheetName val="р.Нева"/>
      <sheetName val="р.Молога"/>
      <sheetName val="518-540"/>
      <sheetName val="470-518"/>
      <sheetName val="365-405"/>
      <sheetName val="290-365"/>
      <sheetName val="157-259"/>
      <sheetName val="132-157"/>
      <sheetName val="405-470"/>
      <sheetName val="111-132"/>
      <sheetName val="111"/>
      <sheetName val="Сахалин"/>
      <sheetName val="Чумляк"/>
      <sheetName val="18 рек Ю-Х"/>
      <sheetName val="нпс Палкино"/>
      <sheetName val="Россия - Китай"/>
      <sheetName val="КМ 210-238"/>
      <sheetName val="БТС-2 км 405-459"/>
      <sheetName val="БТС-2 км 405-453"/>
      <sheetName val="БТС-2 км 313-352"/>
      <sheetName val="БТС-2 км326-352"/>
      <sheetName val="Улейма И"/>
      <sheetName val="Белая УБКА"/>
      <sheetName val="Уфа"/>
      <sheetName val="км 72-75р.Левоннька"/>
      <sheetName val="dgghg"/>
      <sheetName val="бтс-2"/>
      <sheetName val="колва"/>
      <sheetName val="Чермасан"/>
      <sheetName val="Корожечна"/>
      <sheetName val="Колтасы-Куйбышев"/>
      <sheetName val="Самара"/>
      <sheetName val="Мишуга"/>
      <sheetName val="киенгоп-н.Челны км 104-206"/>
      <sheetName val="ВЛ Урдома"/>
      <sheetName val="Вл Микунь Урдома"/>
      <sheetName val="ВЛ Синдор-Микунь"/>
      <sheetName val="Тон Чермасан"/>
      <sheetName val="Трасса км 16-147"/>
      <sheetName val="Тверца"/>
      <sheetName val="трасса 0-76"/>
      <sheetName val="Колва 78"/>
      <sheetName val="Гидрология .р.Колва км 38"/>
      <sheetName val="Восстановл_Лист5"/>
      <sheetName val="Восстановл_Лист29"/>
      <sheetName val="Восстановл_Лист2"/>
      <sheetName val="Восстановл_Лист27"/>
      <sheetName val="Восстановл_Лист28"/>
      <sheetName val="Восстановл_Лист12"/>
      <sheetName val="Восстановл_Лист14"/>
      <sheetName val="Восстановл_Лист1"/>
      <sheetName val="Восстановл_Лист18"/>
      <sheetName val="Восстановл_Лист25"/>
      <sheetName val="ГПК"/>
      <sheetName val="Западн"/>
      <sheetName val="ПСП "/>
      <sheetName val="Спр_общий"/>
      <sheetName val="р_Волхов"/>
      <sheetName val="р_Нева"/>
      <sheetName val="р_Молога"/>
      <sheetName val="18_рек_Ю-Х"/>
      <sheetName val="нпс_Палкино"/>
      <sheetName val="Россия_-_Китай"/>
      <sheetName val="КМ_210-238"/>
      <sheetName val="БТС-2_км_405-459"/>
      <sheetName val="БТС-2_км_405-453"/>
      <sheetName val="БТС-2_км_313-352"/>
      <sheetName val="БТС-2_км326-352"/>
      <sheetName val="Улейма_И"/>
      <sheetName val="Белая_УБКА"/>
      <sheetName val="км_72-75р_Левоннька"/>
      <sheetName val="Б_Сатка"/>
      <sheetName val="киенгоп-н_Челны_км_104-206"/>
      <sheetName val="ВЛ_Урдома"/>
      <sheetName val="Вл_Микунь_Урдома"/>
      <sheetName val="ВЛ_Синдор-Микунь"/>
      <sheetName val="Тон_Чермасан"/>
      <sheetName val="Трасса_км_16-147"/>
      <sheetName val="трасса_0-76"/>
      <sheetName val="Колва_78"/>
      <sheetName val="Гидрология__р_Колва_км_38"/>
      <sheetName val="ПСП_"/>
      <sheetName val="Стр1По"/>
      <sheetName val="Новая сводка (до бюджета) (2)"/>
      <sheetName val="Что пришло"/>
      <sheetName val="влад-таблица (2)"/>
      <sheetName val="Новая сводка (до бюджета)"/>
      <sheetName val="Сводка"/>
      <sheetName val="Новая сводка"/>
      <sheetName val="Бю-т"/>
      <sheetName val="ПерехОстатки"/>
      <sheetName val="Общие расходы"/>
      <sheetName val="Новая сводка (по бюджету)"/>
      <sheetName val="âëàä-òàáëèöà"/>
      <sheetName val="Íîâàÿ ñâîäêà (äî áþäæåòà) (2)"/>
      <sheetName val="×òî ïðèøëî"/>
      <sheetName val="âëàä-òàáëèöà (2)"/>
      <sheetName val="Íîâàÿ ñâîäêà (äî áþäæåòà)"/>
      <sheetName val="Ñâîäêà"/>
      <sheetName val="Íîâàÿ ñâîäêà"/>
      <sheetName val="Áþ-ò"/>
      <sheetName val="ÏåðåõÎñòàòêè"/>
      <sheetName val="Îáùèå ðàñõîäû"/>
      <sheetName val="Íîâàÿ ñâîäêà (ïî áþäæåòó)"/>
      <sheetName val="влад_таблица"/>
      <sheetName val="6.10.1"/>
      <sheetName val="Восстановл_Лист16"/>
      <sheetName val="6.7.3_ТН"/>
      <sheetName val="6.1"/>
      <sheetName val="НДС"/>
      <sheetName val="Гр5(о)"/>
      <sheetName val="пр_5_1"/>
      <sheetName val="Россия"/>
      <sheetName val="Украина"/>
      <sheetName val="Белорусия"/>
      <sheetName val="6.52-свод"/>
      <sheetName val="Новая_сводка_(до_бюджета)_(2)"/>
      <sheetName val="Что_пришло"/>
      <sheetName val="влад-таблица_(2)"/>
      <sheetName val="Новая_сводка_(до_бюджета)"/>
      <sheetName val="Новая_сводка"/>
      <sheetName val="Общие_расходы"/>
      <sheetName val="Новая_сводка_(по_бюджету)"/>
      <sheetName val="Íîâàÿ_ñâîäêà_(äî_áþäæåòà)_(2)"/>
      <sheetName val="×òî_ïðèøëî"/>
      <sheetName val="âëàä-òàáëèöà_(2)"/>
      <sheetName val="Íîâàÿ_ñâîäêà_(äî_áþäæåòà)"/>
      <sheetName val="Íîâàÿ_ñâîäêà"/>
      <sheetName val="Îáùèå_ðàñõîäû"/>
      <sheetName val="Íîâàÿ_ñâîäêà_(ïî_áþäæåòó)"/>
      <sheetName val="6_10_1"/>
      <sheetName val="6_7_3_ТН"/>
      <sheetName val="6_1"/>
      <sheetName val="ЦО"/>
      <sheetName val="Статьи"/>
      <sheetName val="2"/>
      <sheetName val="Новая_сводка_(до_бюджета)_(2)1"/>
      <sheetName val="Что_пришло1"/>
      <sheetName val="влад-таблица_(2)1"/>
      <sheetName val="Новая_сводка_(до_бюджета)1"/>
      <sheetName val="Новая_сводка1"/>
      <sheetName val="Общие_расходы1"/>
      <sheetName val="Новая_сводка_(по_бюджету)1"/>
      <sheetName val="Íîâàÿ_ñâîäêà_(äî_áþäæåòà)_(2)1"/>
      <sheetName val="×òî_ïðèøëî1"/>
      <sheetName val="âëàä-òàáëèöà_(2)1"/>
      <sheetName val="Íîâàÿ_ñâîäêà_(äî_áþäæåòà)1"/>
      <sheetName val="Íîâàÿ_ñâîäêà1"/>
      <sheetName val="Îáùèå_ðàñõîäû1"/>
      <sheetName val="Íîâàÿ_ñâîäêà_(ïî_áþäæåòó)1"/>
      <sheetName val="6_10_11"/>
      <sheetName val="6_7_3_ТН1"/>
      <sheetName val="6_11"/>
      <sheetName val="6_52-свод"/>
      <sheetName val="ДДС (Форма №3)"/>
      <sheetName val="09-07"/>
      <sheetName val="Титул1"/>
      <sheetName val="Титул2"/>
      <sheetName val="Титул3"/>
      <sheetName val="Info"/>
      <sheetName val="свод_ИИР"/>
      <sheetName val="М_1"/>
      <sheetName val="Сводная "/>
      <sheetName val="7.ТХ Сети (кор)"/>
      <sheetName val="Tier 311208"/>
      <sheetName val="Акт выбора"/>
      <sheetName val="См.№7 Эл."/>
      <sheetName val="См.№8 Пож."/>
      <sheetName val="См.№3 ВиК"/>
      <sheetName val="РСС_АУ"/>
      <sheetName val="Раб.АУ"/>
      <sheetName val="Восстановл_Лист42"/>
      <sheetName val="Восстановл_Лист22"/>
      <sheetName val="Восстановл_Лист43"/>
      <sheetName val="Восстановл_Лист24"/>
      <sheetName val="Восстановл_Лист48"/>
      <sheetName val="Восстановл_Лист50"/>
      <sheetName val="Восстановл_Лист30"/>
      <sheetName val="Восстановл_Лист51"/>
      <sheetName val="Восстановл_Лист23"/>
      <sheetName val="Восстановл_Лист32"/>
      <sheetName val="Восстановл_Лист52"/>
      <sheetName val="Восстановл_Лист53"/>
      <sheetName val="Восстановл_Лист55"/>
      <sheetName val="Восстановл_Лист56"/>
      <sheetName val="Восстановл_Лист26"/>
      <sheetName val="Восстановл_Лист57"/>
      <sheetName val="Восстановл_Лист58"/>
      <sheetName val="Восстановл_Лист59"/>
      <sheetName val="Восстановл_Лист60"/>
      <sheetName val="Восстановл_Лист61"/>
      <sheetName val="Восстановл_Лист3"/>
      <sheetName val="Восстановл_Лист62"/>
      <sheetName val="Восстановл_Лист63"/>
      <sheetName val="Восстановл_Лист64"/>
      <sheetName val="Восстановл_Лист35"/>
      <sheetName val="Восстановл_Лист67"/>
      <sheetName val="Восстановл_Лист68"/>
      <sheetName val="Восстановл_Лист65"/>
      <sheetName val="Восстановл_Лист69"/>
      <sheetName val="Восстановл_Лист66"/>
      <sheetName val="Восстановл_Лист97"/>
      <sheetName val="Восстановл_Лист54"/>
      <sheetName val="Восстановл_Лист70"/>
      <sheetName val="Восстановл_Лист96"/>
      <sheetName val="Восстановл_Лист33"/>
      <sheetName val="Восстановл_Лист71"/>
      <sheetName val="Восстановл_Лист36"/>
      <sheetName val="Восстановл_Лист98"/>
      <sheetName val="Восстановл_Лист34"/>
      <sheetName val="Восстановл_Лист72"/>
      <sheetName val="Восстановл_Лист73"/>
      <sheetName val="Восстановл_Лист74"/>
      <sheetName val="Восстановл_Лист31"/>
      <sheetName val="№1"/>
      <sheetName val="Сметы за сопровождение"/>
      <sheetName val="СМ_x000b__x0011__x0012__x000c__x0011__x0011__x0011__x0011__x0011__x0011_"/>
      <sheetName val="ᄀᄀᄀᄀᄀᄀᄀᄀᄀᄀᄀᄀᄀᄀᄀᄀᄀ"/>
      <sheetName val="См.3_АСУ"/>
      <sheetName val="Полигон - ИЭИ "/>
      <sheetName val="Ком"/>
      <sheetName val="Смета ТЗ АСУ-16"/>
      <sheetName val="База Геодезия"/>
      <sheetName val="База Геология"/>
      <sheetName val="База Геофизика"/>
      <sheetName val="4.1.1"/>
      <sheetName val="исп.1.1.1"/>
      <sheetName val="База Гидро"/>
      <sheetName val="4.2.1"/>
      <sheetName val="исп.1.1.2"/>
      <sheetName val="Исп. смета этап 1.1, 1.2"/>
      <sheetName val="Экология-3"/>
      <sheetName val="АСУ-линия-1"/>
      <sheetName val="ТЗ АСУ-1"/>
      <sheetName val="лч и кам"/>
      <sheetName val="2-stage"/>
      <sheetName val="ИД СМР"/>
      <sheetName val="Вспом."/>
      <sheetName val="УКП"/>
      <sheetName val="БД"/>
      <sheetName val="Норм"/>
      <sheetName val="Лист4"/>
      <sheetName val="Общий"/>
      <sheetName val="ТабР"/>
      <sheetName val="Lucent"/>
      <sheetName val="BACT"/>
      <sheetName val="Общ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 refreshError="1"/>
      <sheetData sheetId="44" refreshError="1"/>
      <sheetData sheetId="45" refreshError="1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/>
      <sheetData sheetId="366"/>
      <sheetData sheetId="367"/>
      <sheetData sheetId="368" refreshError="1"/>
      <sheetData sheetId="369"/>
      <sheetData sheetId="370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опография"/>
      <sheetName val="геология"/>
      <sheetName val="гидрология"/>
      <sheetName val="эл.химз."/>
      <sheetName val="геология "/>
      <sheetName val="ТИТУЛ"/>
      <sheetName val="6.14"/>
      <sheetName val="ОБЩЕСТВА"/>
      <sheetName val="6.3.1"/>
      <sheetName val="6.20"/>
      <sheetName val="6.4.1"/>
      <sheetName val="ПРОГНОЗ_1"/>
      <sheetName val="Смета"/>
      <sheetName val="Лист1"/>
      <sheetName val="6_11_1  сторонние"/>
      <sheetName val="топо"/>
      <sheetName val="установки"/>
      <sheetName val="8.14 КР (списание)ОПСТИКР"/>
      <sheetName val="Стр1"/>
      <sheetName val="Список"/>
      <sheetName val="эл_химз_"/>
      <sheetName val="геология_"/>
      <sheetName val="6_14"/>
      <sheetName val="6_3_1"/>
      <sheetName val="6_20"/>
      <sheetName val="6_4_1"/>
      <sheetName val="6_11_1__сторонние"/>
      <sheetName val="8_14_КР_(списание)ОПСТИКР"/>
      <sheetName val="Списки"/>
      <sheetName val="6.14_КР"/>
      <sheetName val="Данные для расчёта сметы"/>
      <sheetName val="Прилож"/>
      <sheetName val="ПДР"/>
      <sheetName val="DATA"/>
      <sheetName val="см8"/>
      <sheetName val="13.1"/>
      <sheetName val="вариант"/>
      <sheetName val="Обновление"/>
      <sheetName val="Цена"/>
      <sheetName val="Product"/>
      <sheetName val="Summary"/>
      <sheetName val="свод 2"/>
      <sheetName val="все"/>
      <sheetName val="Табл38-7"/>
      <sheetName val="Зап-3- СЦБ"/>
      <sheetName val="информация"/>
      <sheetName val="Кредиты"/>
      <sheetName val="Пример расчета"/>
      <sheetName val="СметаСводная Рыб"/>
      <sheetName val="Нормы"/>
      <sheetName val="Текущие цены"/>
      <sheetName val="рабочий"/>
      <sheetName val="окраска"/>
      <sheetName val="отчет эл_эн  2000"/>
      <sheetName val="к.84-к.83"/>
      <sheetName val="Счет-Фактура"/>
      <sheetName val="Коэфф1."/>
      <sheetName val="График"/>
      <sheetName val="ПОДПИСИ"/>
      <sheetName val="РАСЧЕТ"/>
      <sheetName val="КП (2)"/>
      <sheetName val="Бюджет"/>
      <sheetName val="Norm"/>
      <sheetName val="эл_химз_1"/>
      <sheetName val="геология_1"/>
      <sheetName val="6_141"/>
      <sheetName val="6_3_11"/>
      <sheetName val="6_201"/>
      <sheetName val="6_4_11"/>
      <sheetName val="6_11_1__сторонние1"/>
      <sheetName val="8_14_КР_(списание)ОПСТИКР1"/>
      <sheetName val="Данные_для_расчёта_сметы"/>
      <sheetName val="6_14_КР"/>
      <sheetName val="свод_2"/>
      <sheetName val="Зап-3-_СЦБ"/>
      <sheetName val="13_1"/>
      <sheetName val="Пример_расчета"/>
      <sheetName val="СметаСводная_Рыб"/>
      <sheetName val="sapactivexlhiddensheet"/>
      <sheetName val="Текущие_цены"/>
      <sheetName val="отчет_эл_эн__2000"/>
      <sheetName val="к_84-к_83"/>
      <sheetName val="6.3"/>
      <sheetName val="6.7"/>
      <sheetName val="6.3.1.3"/>
      <sheetName val="Лист2"/>
      <sheetName val="свод 3"/>
      <sheetName val="ID"/>
      <sheetName val="СС"/>
      <sheetName val="ЭХЗ"/>
      <sheetName val="РасчетКомандир1"/>
      <sheetName val="РасчетКомандир2"/>
      <sheetName val="Коэфф"/>
      <sheetName val="Смета2 проект. раб."/>
      <sheetName val="Суточная"/>
      <sheetName val="Смета 1"/>
      <sheetName val="РП"/>
      <sheetName val="данные"/>
      <sheetName val="Баланс"/>
      <sheetName val="Смета2_проект__раб_"/>
      <sheetName val="Смета_1"/>
      <sheetName val="СМЕТА проект"/>
      <sheetName val="Production and Spend"/>
      <sheetName val="OCK1"/>
      <sheetName val="Шкаф"/>
      <sheetName val="Прайс лист"/>
      <sheetName val="1.3"/>
      <sheetName val="ИГ1"/>
      <sheetName val="К.рын"/>
      <sheetName val="Сводная смета"/>
      <sheetName val="Землеотвод"/>
      <sheetName val="шаблон"/>
      <sheetName val="См 1 наруж.водопровод"/>
      <sheetName val="Восстановл_Лист7"/>
      <sheetName val="Восстановл_Лист13"/>
      <sheetName val="Восстановл_Лист15"/>
      <sheetName val="Восстановл_Лист19"/>
      <sheetName val="Восстановл_Лист44"/>
      <sheetName val="Восстановл_Лист6"/>
      <sheetName val="Восстановл_Лист4"/>
      <sheetName val="Восстановл_Лист45"/>
      <sheetName val="Восстановл_Лист9"/>
      <sheetName val="Восстановл_Лист10"/>
      <sheetName val="Восстановл_Лист46"/>
      <sheetName val="Восстановл_Лист11"/>
      <sheetName val="Восстановл_Лист47"/>
      <sheetName val="Восстановл_Лист20"/>
      <sheetName val="Восстановл_Лист49"/>
      <sheetName val="Восстановл_Лист21"/>
      <sheetName val="свод"/>
      <sheetName val="сводная"/>
      <sheetName val="Разработка проекта"/>
      <sheetName val="КП НовоКов"/>
      <sheetName val="СметаСводная 1 оч"/>
      <sheetName val="Коэфф1_"/>
      <sheetName val="Прайс_лист"/>
      <sheetName val="См_1_наруж_водопровод"/>
      <sheetName val="Разработка_проекта"/>
      <sheetName val="КП_НовоКов"/>
      <sheetName val="СметаСводная_1_оч"/>
      <sheetName val="Переменные и константы"/>
      <sheetName val="пятилетка"/>
      <sheetName val="мониторинг"/>
      <sheetName val="свод (2)"/>
      <sheetName val="Калплан ОИ2 Макм крестики"/>
      <sheetName val="СметаСводная павильон"/>
      <sheetName val="93-110"/>
      <sheetName val="Св. смета"/>
      <sheetName val="РБС ИЗМ1"/>
      <sheetName val="СметаСводная снег"/>
      <sheetName val="Лист опроса"/>
      <sheetName val="Исполнение _освоение по закупк_"/>
      <sheetName val="Исполнение для Ускова"/>
      <sheetName val="Выборка по отсыпкам"/>
      <sheetName val="ИП _отсыпки_"/>
      <sheetName val="ИП _отсыпки_ФОТ_диз_т_"/>
      <sheetName val="ИП _отсыпки_ _выборка_"/>
      <sheetName val="Исполнение по оборуд_"/>
      <sheetName val="Исполнение по оборуд_ _2_"/>
      <sheetName val="Исполнение сжато"/>
      <sheetName val="Форма для бурения"/>
      <sheetName val="Форма для КС"/>
      <sheetName val="Форма для ГР"/>
      <sheetName val="Корректировка"/>
      <sheetName val="Смета 1свод"/>
      <sheetName val="таблица руководству"/>
      <sheetName val="Суточная добыча за неделю"/>
      <sheetName val="list"/>
      <sheetName val="Прибыль опл"/>
      <sheetName val="Вспомогательный"/>
      <sheetName val="сохранить"/>
      <sheetName val="5ОборРабМест(HP)"/>
      <sheetName val="№5 СУБ Инж защ"/>
      <sheetName val="HP и оргтехника"/>
      <sheetName val="Calc"/>
      <sheetName val="История"/>
      <sheetName val="Р1"/>
      <sheetName val="Параметры_i"/>
      <sheetName val="Таблица 2"/>
      <sheetName val="свод1"/>
      <sheetName val="Таблица 4 АСУТП"/>
      <sheetName val="Input"/>
      <sheetName val="Calculation"/>
      <sheetName val="ст ГТМ"/>
      <sheetName val="ПДР ООО &quot;Юкос ФБЦ&quot;"/>
      <sheetName val="исходные данные"/>
      <sheetName val="расчетные таблицы"/>
      <sheetName val="Амур ДОН"/>
      <sheetName val="кп ГК"/>
      <sheetName val="Справочные данные"/>
      <sheetName val="Б.Сатка"/>
      <sheetName val="total"/>
      <sheetName val="Комплектация"/>
      <sheetName val="трубы"/>
      <sheetName val="СМР"/>
      <sheetName val="дороги"/>
      <sheetName val="2002(v2)"/>
      <sheetName val="справ."/>
      <sheetName val="справ_"/>
      <sheetName val="2002_v2_"/>
      <sheetName val="СметаСводная"/>
      <sheetName val="оборудован"/>
      <sheetName val="Упр"/>
      <sheetName val="Перечень ИУ"/>
      <sheetName val="РН-ПНГ"/>
      <sheetName val="влад-таблица"/>
      <sheetName val="2002(v1)"/>
      <sheetName val="3.1 ТХ"/>
      <sheetName val="ЗП_ЮНГ"/>
      <sheetName val="НМА"/>
      <sheetName val="оператор"/>
      <sheetName val="исх_данные"/>
      <sheetName val="СметаСводная Колпино"/>
      <sheetName val="Подрядчики"/>
      <sheetName val="Январь"/>
      <sheetName val="Итог"/>
      <sheetName val="мсн"/>
      <sheetName val="мат"/>
      <sheetName val="3.5"/>
      <sheetName val="справка"/>
      <sheetName val="суб.подряд"/>
      <sheetName val="ПСБ - ОЭ"/>
      <sheetName val="суб_подряд"/>
      <sheetName val="ПСБ_-_ОЭ"/>
      <sheetName val="Смета 2"/>
      <sheetName val="D"/>
      <sheetName val="Ачинский НПЗ"/>
      <sheetName val="4"/>
      <sheetName val="ИД"/>
      <sheetName val="См3 СЦБ-зап"/>
      <sheetName val="Хаттон 90.90 Femco"/>
      <sheetName val="ИД1"/>
      <sheetName val="свод общ"/>
      <sheetName val="Смета 5.2. Кусты25,29,31,65"/>
      <sheetName val="смета СИД"/>
      <sheetName val="часы"/>
      <sheetName val="ресурсная вед."/>
      <sheetName val="ИДвалка"/>
      <sheetName val="р.Волхов"/>
      <sheetName val="КП к ГК"/>
      <sheetName val="изыскания 2"/>
      <sheetName val="Калплан Кра"/>
      <sheetName val="Материалы"/>
      <sheetName val="6.11 новый"/>
      <sheetName val="Opex personnel (Term facs)"/>
      <sheetName val="Капитальные затраты"/>
      <sheetName val="накладная"/>
      <sheetName val="Акт"/>
      <sheetName val="1"/>
      <sheetName val="Пояснение "/>
      <sheetName val="3.1"/>
      <sheetName val="Коммерческие расходы"/>
      <sheetName val="RSOILBAL"/>
      <sheetName val="смета 2 проект. работы"/>
      <sheetName val="4сд"/>
      <sheetName val="2сд"/>
      <sheetName val="7сд"/>
      <sheetName val="MAIN_PARAMETERS"/>
      <sheetName val="СС замеч с ответами"/>
      <sheetName val="начало"/>
      <sheetName val="Main"/>
      <sheetName val="УП _2004"/>
      <sheetName val="в работу"/>
      <sheetName val="1ПС"/>
      <sheetName val="Курсы"/>
      <sheetName val="3.2"/>
      <sheetName val="3.3"/>
      <sheetName val="Р2.1"/>
      <sheetName val="Р2.2"/>
      <sheetName val="Р3"/>
      <sheetName val="Р4"/>
      <sheetName val="Р5"/>
      <sheetName val="Р7"/>
      <sheetName val="Удельные(проф.)"/>
      <sheetName val="Спецификация"/>
      <sheetName val="Константы и результаты"/>
      <sheetName val="Лизинг"/>
      <sheetName val="расчет №3"/>
      <sheetName val="20_Кредиты краткосрочные"/>
      <sheetName val="Перечень Заказчиков"/>
      <sheetName val="2.2 "/>
      <sheetName val="Хар_"/>
      <sheetName val="С1_"/>
      <sheetName val="СтрЗапасов (2)"/>
      <sheetName val="Lim"/>
      <sheetName val="Справочник"/>
      <sheetName val="PwC Copies from old models --&gt;&gt;"/>
      <sheetName val="Справочники"/>
      <sheetName val="Journals"/>
      <sheetName val="ц_1991"/>
      <sheetName val="rvldmrv"/>
      <sheetName val="Сравнение ДПН факт 06-07"/>
      <sheetName val="Параметры"/>
      <sheetName val="трансформация1"/>
      <sheetName val="НМ расчеты"/>
      <sheetName val="Names"/>
      <sheetName val="breakdown"/>
      <sheetName val="Destination"/>
      <sheetName val="ДКС"/>
      <sheetName val="Етыпур"/>
      <sheetName val="НВГПЗ"/>
      <sheetName val="НГКХ"/>
      <sheetName val="ПСП"/>
      <sheetName val="Тобольск"/>
      <sheetName val="УПН"/>
      <sheetName val="ПСПавтодор"/>
      <sheetName val="НГХК"/>
      <sheetName val="КП к снег Рыбинская"/>
      <sheetName val="EKDEB90"/>
      <sheetName val="Коэф КВ"/>
      <sheetName val="К"/>
      <sheetName val="Смета терзем"/>
      <sheetName val="Кал.план Жукова даты - не надо"/>
      <sheetName val="кп"/>
      <sheetName val="матер."/>
      <sheetName val="КП Прим (3)"/>
      <sheetName val="Лист3"/>
      <sheetName val="АЧ"/>
      <sheetName val="кп (3)"/>
      <sheetName val="СП"/>
      <sheetName val="фонтан разбитый2"/>
      <sheetName val="Баланс (Ф1)"/>
      <sheetName val="Смета-Т"/>
      <sheetName val=""/>
      <sheetName val="Смета 3 Гидролог"/>
      <sheetName val="Записка СЦБ"/>
      <sheetName val="ИПЦ2002-2004"/>
      <sheetName val="РС "/>
      <sheetName val="Восстановл_Лист75"/>
      <sheetName val="Восстановл_Лист76"/>
      <sheetName val="Восстановл_Лист77"/>
      <sheetName val="Восстановл_Лист78"/>
      <sheetName val="Восстановл_Лист79"/>
      <sheetName val="Восстановл_Лист80"/>
      <sheetName val="Восстановл_Лист81"/>
      <sheetName val="Восстановл_Лист82"/>
      <sheetName val="Восстановл_Лист83"/>
      <sheetName val="Восстановл_Лист84"/>
      <sheetName val="Восстановл_Лист85"/>
      <sheetName val="Восстановл_Лист88"/>
      <sheetName val="Восстановл_Лист91"/>
      <sheetName val="Восстановл_Лист92"/>
      <sheetName val="Восстановл_Лист86"/>
      <sheetName val="Восстановл_Лист89"/>
      <sheetName val="Восстановл_Лист87"/>
      <sheetName val="Восстановл_Лист90"/>
      <sheetName val="Восстановл_Лист93"/>
      <sheetName val="Восстановл_Лист94"/>
      <sheetName val="Восстановл_Лист95"/>
      <sheetName val="Восстановл_Лист38"/>
      <sheetName val="Восстановл_Лист40"/>
      <sheetName val="Восстановл_Лист39"/>
      <sheetName val="Восстановл_Лист41"/>
      <sheetName val="Восстановл_Лист8"/>
      <sheetName val="Восстановл_Лист17"/>
      <sheetName val="Общая часть"/>
      <sheetName val="Табл.5"/>
      <sheetName val="Табл.2"/>
      <sheetName val="Исх.данные"/>
      <sheetName val="ВКЕ"/>
      <sheetName val="Additives"/>
      <sheetName val="Ryazan"/>
      <sheetName val="Assumpt"/>
      <sheetName val="Control"/>
      <sheetName val="См №3 ОПР"/>
      <sheetName val="см.№6 АВЗУ и ГПЗУ"/>
      <sheetName val="Геофизика"/>
      <sheetName val="Геодезия"/>
      <sheetName val="Экология1"/>
      <sheetName val="АУП"/>
      <sheetName val="CENTR"/>
      <sheetName val="Input Assumptions"/>
      <sheetName val="DMTR_BP_03"/>
      <sheetName val="см №1.1 Геодезические работы "/>
      <sheetName val="см №1.4 Экология "/>
      <sheetName val="АСУ ТП 1 этап ПД"/>
      <sheetName val="Расчет курса"/>
      <sheetName val="XLR_NoRangeSheet"/>
      <sheetName val="НЕДЕЛИ"/>
      <sheetName val="GD"/>
      <sheetName val="Source lists"/>
      <sheetName val="геолог"/>
      <sheetName val="Курс доллара"/>
      <sheetName val="Календарь новый"/>
      <sheetName val="Смета № 1 ИИ линия"/>
      <sheetName val="Дополнительные параметры"/>
      <sheetName val="ЛЧ"/>
      <sheetName val="Leistungsakt"/>
      <sheetName val="Свод объем"/>
      <sheetName val="Дог цена"/>
      <sheetName val="SakhNIPI5"/>
      <sheetName val="ПИР"/>
      <sheetName val="1155"/>
      <sheetName val="выборка на22 июня"/>
      <sheetName val="HP_и_оргтехника"/>
      <sheetName val="СМЕТА_проект"/>
      <sheetName val="Лист_опроса"/>
      <sheetName val="ОПС"/>
      <sheetName val="СметаСводная_снег"/>
      <sheetName val="Хаттон_90_90_Femco"/>
      <sheetName val="свод_общ"/>
      <sheetName val="таблица_руководству"/>
      <sheetName val="Суточная_добыча_за_неделю"/>
      <sheetName val="СметаСводная_павильон"/>
      <sheetName val="3труба (П)"/>
      <sheetName val="15"/>
      <sheetName val="Восстановл_Лист37"/>
      <sheetName val="Объемы работ по ПВ"/>
      <sheetName val="16"/>
      <sheetName val="Таблица 5"/>
      <sheetName val="Таблица 3"/>
      <sheetName val="Коэф"/>
      <sheetName val="1.401.2"/>
      <sheetName val="PO Data"/>
      <sheetName val="Rub"/>
      <sheetName val="ПД"/>
      <sheetName val="свод_3"/>
      <sheetName val="3_1"/>
      <sheetName val="Коммерческие_расходы"/>
      <sheetName val="СС_замеч_с_ответами"/>
      <sheetName val="ПДР_ООО_&quot;Юкос_ФБЦ&quot;"/>
      <sheetName val="УП__2004"/>
      <sheetName val="Ачинский_НПЗ"/>
      <sheetName val="3_2"/>
      <sheetName val="3_3"/>
      <sheetName val="Р2_1"/>
      <sheetName val="Р2_2"/>
      <sheetName val="Удельные(проф_)"/>
      <sheetName val="Константы_и_результаты"/>
      <sheetName val="расчет_№3"/>
      <sheetName val="в_работу"/>
      <sheetName val="№5_СУБ_Инж_защ"/>
      <sheetName val="Сводная_смета"/>
      <sheetName val="исходные_данные"/>
      <sheetName val="расчетные_таблицы"/>
      <sheetName val="Исполнение__освоение_по_закупк_"/>
      <sheetName val="Исполнение_для_Ускова"/>
      <sheetName val="Выборка_по_отсыпкам"/>
      <sheetName val="ИП__отсыпки_"/>
      <sheetName val="ИП__отсыпки_ФОТ_диз_т_"/>
      <sheetName val="ИП__отсыпки___выборка_"/>
      <sheetName val="Исполнение_по_оборуд_"/>
      <sheetName val="Исполнение_по_оборуд___2_"/>
      <sheetName val="Исполнение_сжато"/>
      <sheetName val="Форма_для_бурения"/>
      <sheetName val="Форма_для_КС"/>
      <sheetName val="Форма_для_ГР"/>
      <sheetName val="Смета_1свод"/>
      <sheetName val="Прибыль_опл"/>
      <sheetName val="Амур_ДОН"/>
      <sheetName val="справ_1"/>
      <sheetName val="Перечень_ИУ"/>
      <sheetName val="3_1_ТХ"/>
      <sheetName val="1_3"/>
      <sheetName val="К_рын"/>
      <sheetName val="3_5"/>
      <sheetName val="См3_СЦБ-зап"/>
      <sheetName val="СметаСводная_Колпино"/>
      <sheetName val="Смета_2"/>
      <sheetName val="Таблица_4_АСУТП"/>
      <sheetName val="20_Кредиты_краткосрочные"/>
      <sheetName val="Перечень_Заказчиков"/>
      <sheetName val="Переменные_и_константы"/>
      <sheetName val="КП_к_снег_Рыбинская"/>
      <sheetName val="Смета_5_2__Кусты25,29,31,65"/>
      <sheetName val="Табл_5"/>
      <sheetName val="Табл_2"/>
      <sheetName val="Капитальные_затраты"/>
      <sheetName val="Opex_personnel_(Term_facs)"/>
      <sheetName val="КП_(2)"/>
      <sheetName val="2_2_"/>
      <sheetName val="Исходные"/>
      <sheetName val="Капвложения"/>
      <sheetName val="259-290"/>
      <sheetName val="р.Нева"/>
      <sheetName val="р.Молога"/>
      <sheetName val="518-540"/>
      <sheetName val="470-518"/>
      <sheetName val="365-405"/>
      <sheetName val="290-365"/>
      <sheetName val="157-259"/>
      <sheetName val="132-157"/>
      <sheetName val="405-470"/>
      <sheetName val="111-132"/>
      <sheetName val="111"/>
      <sheetName val="Сахалин"/>
      <sheetName val="Чумляк"/>
      <sheetName val="18 рек Ю-Х"/>
      <sheetName val="нпс Палкино"/>
      <sheetName val="Россия - Китай"/>
      <sheetName val="КМ 210-238"/>
      <sheetName val="БТС-2 км 405-459"/>
      <sheetName val="БТС-2 км 405-453"/>
      <sheetName val="БТС-2 км 313-352"/>
      <sheetName val="БТС-2 км326-352"/>
      <sheetName val="Улейма И"/>
      <sheetName val="Белая УБКА"/>
      <sheetName val="Уфа"/>
      <sheetName val="км 72-75р.Левоннька"/>
      <sheetName val="dgghg"/>
      <sheetName val="бтс-2"/>
      <sheetName val="колва"/>
      <sheetName val="Чермасан"/>
      <sheetName val="Корожечна"/>
      <sheetName val="Колтасы-Куйбышев"/>
      <sheetName val="Самара"/>
      <sheetName val="Мишуга"/>
      <sheetName val="киенгоп-н.Челны км 104-206"/>
      <sheetName val="ВЛ Урдома"/>
      <sheetName val="Вл Микунь Урдома"/>
      <sheetName val="ВЛ Синдор-Микунь"/>
      <sheetName val="Тон Чермасан"/>
      <sheetName val="Трасса км 16-147"/>
      <sheetName val="Тверца"/>
      <sheetName val="трасса 0-76"/>
      <sheetName val="Колва 78"/>
      <sheetName val="Гидрология .р.Колва км 38"/>
      <sheetName val="Восстановл_Лист5"/>
      <sheetName val="Восстановл_Лист29"/>
      <sheetName val="Восстановл_Лист2"/>
      <sheetName val="Восстановл_Лист27"/>
      <sheetName val="Восстановл_Лист28"/>
      <sheetName val="Восстановл_Лист12"/>
      <sheetName val="Восстановл_Лист14"/>
      <sheetName val="Восстановл_Лист1"/>
      <sheetName val="Восстановл_Лист18"/>
      <sheetName val="Восстановл_Лист25"/>
      <sheetName val="ГПК"/>
      <sheetName val="Западн"/>
      <sheetName val="ПСП "/>
      <sheetName val="Спр_общий"/>
      <sheetName val="р_Волхов"/>
      <sheetName val="р_Нева"/>
      <sheetName val="р_Молога"/>
      <sheetName val="18_рек_Ю-Х"/>
      <sheetName val="нпс_Палкино"/>
      <sheetName val="Россия_-_Китай"/>
      <sheetName val="КМ_210-238"/>
      <sheetName val="БТС-2_км_405-459"/>
      <sheetName val="БТС-2_км_405-453"/>
      <sheetName val="БТС-2_км_313-352"/>
      <sheetName val="БТС-2_км326-352"/>
      <sheetName val="Улейма_И"/>
      <sheetName val="Белая_УБКА"/>
      <sheetName val="км_72-75р_Левоннька"/>
      <sheetName val="Б_Сатка"/>
      <sheetName val="киенгоп-н_Челны_км_104-206"/>
      <sheetName val="ВЛ_Урдома"/>
      <sheetName val="Вл_Микунь_Урдома"/>
      <sheetName val="ВЛ_Синдор-Микунь"/>
      <sheetName val="Тон_Чермасан"/>
      <sheetName val="Трасса_км_16-147"/>
      <sheetName val="трасса_0-76"/>
      <sheetName val="Колва_78"/>
      <sheetName val="Гидрология__р_Колва_км_38"/>
      <sheetName val="ПСП_"/>
      <sheetName val="Стр1По"/>
      <sheetName val="Новая сводка (до бюджета) (2)"/>
      <sheetName val="Что пришло"/>
      <sheetName val="влад-таблица (2)"/>
      <sheetName val="Новая сводка (до бюджета)"/>
      <sheetName val="Сводка"/>
      <sheetName val="Новая сводка"/>
      <sheetName val="Бю-т"/>
      <sheetName val="ПерехОстатки"/>
      <sheetName val="Общие расходы"/>
      <sheetName val="Новая сводка (по бюджету)"/>
      <sheetName val="âëàä-òàáëèöà"/>
      <sheetName val="Íîâàÿ ñâîäêà (äî áþäæåòà) (2)"/>
      <sheetName val="×òî ïðèøëî"/>
      <sheetName val="âëàä-òàáëèöà (2)"/>
      <sheetName val="Íîâàÿ ñâîäêà (äî áþäæåòà)"/>
      <sheetName val="Ñâîäêà"/>
      <sheetName val="Íîâàÿ ñâîäêà"/>
      <sheetName val="Áþ-ò"/>
      <sheetName val="ÏåðåõÎñòàòêè"/>
      <sheetName val="Îáùèå ðàñõîäû"/>
      <sheetName val="Íîâàÿ ñâîäêà (ïî áþäæåòó)"/>
      <sheetName val="влад_таблица"/>
      <sheetName val="6.10.1"/>
      <sheetName val="Восстановл_Лист16"/>
      <sheetName val="6.7.3_ТН"/>
      <sheetName val="6.1"/>
      <sheetName val="НДС"/>
      <sheetName val="Гр5(о)"/>
      <sheetName val="пр_5_1"/>
      <sheetName val="Россия"/>
      <sheetName val="Украина"/>
      <sheetName val="Белорусия"/>
      <sheetName val="6.52-свод"/>
      <sheetName val="Новая_сводка_(до_бюджета)_(2)"/>
      <sheetName val="Что_пришло"/>
      <sheetName val="влад-таблица_(2)"/>
      <sheetName val="Новая_сводка_(до_бюджета)"/>
      <sheetName val="Новая_сводка"/>
      <sheetName val="Общие_расходы"/>
      <sheetName val="Новая_сводка_(по_бюджету)"/>
      <sheetName val="Íîâàÿ_ñâîäêà_(äî_áþäæåòà)_(2)"/>
      <sheetName val="×òî_ïðèøëî"/>
      <sheetName val="âëàä-òàáëèöà_(2)"/>
      <sheetName val="Íîâàÿ_ñâîäêà_(äî_áþäæåòà)"/>
      <sheetName val="Íîâàÿ_ñâîäêà"/>
      <sheetName val="Îáùèå_ðàñõîäû"/>
      <sheetName val="Íîâàÿ_ñâîäêà_(ïî_áþäæåòó)"/>
      <sheetName val="6_10_1"/>
      <sheetName val="6_7_3_ТН"/>
      <sheetName val="6_1"/>
      <sheetName val="ЦО"/>
      <sheetName val="Статьи"/>
      <sheetName val="2"/>
      <sheetName val="Новая_сводка_(до_бюджета)_(2)1"/>
      <sheetName val="Что_пришло1"/>
      <sheetName val="влад-таблица_(2)1"/>
      <sheetName val="Новая_сводка_(до_бюджета)1"/>
      <sheetName val="Новая_сводка1"/>
      <sheetName val="Общие_расходы1"/>
      <sheetName val="Новая_сводка_(по_бюджету)1"/>
      <sheetName val="Íîâàÿ_ñâîäêà_(äî_áþäæåòà)_(2)1"/>
      <sheetName val="×òî_ïðèøëî1"/>
      <sheetName val="âëàä-òàáëèöà_(2)1"/>
      <sheetName val="Íîâàÿ_ñâîäêà_(äî_áþäæåòà)1"/>
      <sheetName val="Íîâàÿ_ñâîäêà1"/>
      <sheetName val="Îáùèå_ðàñõîäû1"/>
      <sheetName val="Íîâàÿ_ñâîäêà_(ïî_áþäæåòó)1"/>
      <sheetName val="6_10_11"/>
      <sheetName val="6_7_3_ТН1"/>
      <sheetName val="6_11"/>
      <sheetName val="6_52-свод"/>
      <sheetName val="ДДС (Форма №3)"/>
      <sheetName val="09-07"/>
      <sheetName val="Титул1"/>
      <sheetName val="Титул2"/>
      <sheetName val="Титул3"/>
      <sheetName val="Info"/>
      <sheetName val="свод_ИИР"/>
      <sheetName val="М_1"/>
      <sheetName val="Сводная "/>
      <sheetName val="7.ТХ Сети (кор)"/>
      <sheetName val="Tier 311208"/>
      <sheetName val="Акт выбора"/>
      <sheetName val="См.№7 Эл."/>
      <sheetName val="См.№8 Пож."/>
      <sheetName val="См.№3 ВиК"/>
      <sheetName val="РСС_АУ"/>
      <sheetName val="Раб.АУ"/>
      <sheetName val="Восстановл_Лист42"/>
      <sheetName val="Восстановл_Лист22"/>
      <sheetName val="Восстановл_Лист43"/>
      <sheetName val="Восстановл_Лист24"/>
      <sheetName val="Восстановл_Лист48"/>
      <sheetName val="Восстановл_Лист50"/>
      <sheetName val="Восстановл_Лист30"/>
      <sheetName val="Восстановл_Лист51"/>
      <sheetName val="Восстановл_Лист23"/>
      <sheetName val="Восстановл_Лист32"/>
      <sheetName val="Восстановл_Лист52"/>
      <sheetName val="Восстановл_Лист53"/>
      <sheetName val="Восстановл_Лист55"/>
      <sheetName val="Восстановл_Лист56"/>
      <sheetName val="Восстановл_Лист26"/>
      <sheetName val="Восстановл_Лист57"/>
      <sheetName val="Восстановл_Лист58"/>
      <sheetName val="Восстановл_Лист59"/>
      <sheetName val="Восстановл_Лист60"/>
      <sheetName val="Восстановл_Лист61"/>
      <sheetName val="Восстановл_Лист3"/>
      <sheetName val="Восстановл_Лист62"/>
      <sheetName val="Восстановл_Лист63"/>
      <sheetName val="Восстановл_Лист64"/>
      <sheetName val="Восстановл_Лист35"/>
      <sheetName val="Восстановл_Лист67"/>
      <sheetName val="Восстановл_Лист68"/>
      <sheetName val="Восстановл_Лист65"/>
      <sheetName val="Восстановл_Лист69"/>
      <sheetName val="Восстановл_Лист66"/>
      <sheetName val="Восстановл_Лист97"/>
      <sheetName val="Восстановл_Лист54"/>
      <sheetName val="Восстановл_Лист70"/>
      <sheetName val="Восстановл_Лист96"/>
      <sheetName val="Восстановл_Лист33"/>
      <sheetName val="Восстановл_Лист71"/>
      <sheetName val="Восстановл_Лист36"/>
      <sheetName val="Восстановл_Лист98"/>
      <sheetName val="Восстановл_Лист34"/>
      <sheetName val="Восстановл_Лист72"/>
      <sheetName val="Восстановл_Лист73"/>
      <sheetName val="Восстановл_Лист74"/>
      <sheetName val="Восстановл_Лист31"/>
      <sheetName val="№1"/>
      <sheetName val="Сметы за сопровождение"/>
      <sheetName val="СМ_x000b__x0011__x0012__x000c__x0011__x0011__x0011__x0011__x0011__x0011_"/>
      <sheetName val="ᄀᄀᄀᄀᄀᄀᄀᄀᄀᄀᄀᄀᄀᄀᄀᄀᄀ"/>
      <sheetName val="См.3_АСУ"/>
      <sheetName val="Полигон - ИЭИ "/>
      <sheetName val="Ком"/>
      <sheetName val="Смета ТЗ АСУ-16"/>
      <sheetName val="База Геодезия"/>
      <sheetName val="База Геология"/>
      <sheetName val="База Геофизика"/>
      <sheetName val="4.1.1"/>
      <sheetName val="исп.1.1.1"/>
      <sheetName val="База Гидро"/>
      <sheetName val="4.2.1"/>
      <sheetName val="исп.1.1.2"/>
      <sheetName val="Исп. смета этап 1.1, 1.2"/>
      <sheetName val="Экология-3"/>
      <sheetName val="АСУ-линия-1"/>
      <sheetName val="ТЗ АСУ-1"/>
      <sheetName val="лч и кам"/>
      <sheetName val="2-stage"/>
      <sheetName val="ИД СМР"/>
      <sheetName val="Вспом."/>
      <sheetName val="УКП"/>
      <sheetName val="БД"/>
      <sheetName val="Норм"/>
      <sheetName val="Лист4"/>
      <sheetName val="Общий"/>
      <sheetName val="ТабР"/>
      <sheetName val="Lucent"/>
      <sheetName val="BACT"/>
      <sheetName val="Общ"/>
      <sheetName val="эл_химз_2"/>
      <sheetName val="геология_2"/>
      <sheetName val="6_142"/>
      <sheetName val="6_3_12"/>
      <sheetName val="6_202"/>
      <sheetName val="6_4_12"/>
      <sheetName val="6_11_1__сторонние2"/>
      <sheetName val="8_14_КР_(списание)ОПСТИКР2"/>
      <sheetName val="6_14_КР1"/>
      <sheetName val="Данные_для_расчёта_сметы1"/>
      <sheetName val="Пример_расчета1"/>
      <sheetName val="свод_21"/>
      <sheetName val="Зап-3-_СЦБ1"/>
      <sheetName val="СметаСводная_Рыб1"/>
      <sheetName val="Текущие_цены1"/>
      <sheetName val="отчет_эл_эн__20001"/>
      <sheetName val="к_84-к_831"/>
      <sheetName val="Коэфф1_1"/>
      <sheetName val="6_3"/>
      <sheetName val="6_7"/>
      <sheetName val="6_3_1_3"/>
      <sheetName val="Смета2_проект__раб_1"/>
      <sheetName val="Смета_11"/>
      <sheetName val="Production_and_Spend"/>
      <sheetName val="Прайс_лист1"/>
      <sheetName val="См_1_наруж_водопровод1"/>
      <sheetName val="Разработка_проекта1"/>
      <sheetName val="КП_НовоКов1"/>
      <sheetName val="СметаСводная_1_оч1"/>
      <sheetName val="свод_(2)"/>
      <sheetName val="Калплан_ОИ2_Макм_крестики"/>
      <sheetName val="Св__смета"/>
      <sheetName val="РБС_ИЗМ1"/>
      <sheetName val="Таблица_2"/>
      <sheetName val="ст_ГТМ"/>
      <sheetName val="кп_ГК"/>
      <sheetName val="Справочные_данные"/>
      <sheetName val="суб_подряд1"/>
      <sheetName val="ПСБ_-_ОЭ1"/>
      <sheetName val="смета_СИД"/>
      <sheetName val="ресурсная_вед_"/>
      <sheetName val="КП_к_ГК"/>
      <sheetName val="изыскания_2"/>
      <sheetName val="Калплан_Кра"/>
      <sheetName val="6_11_новый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/>
      <sheetData sheetId="220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/>
      <sheetData sheetId="395"/>
      <sheetData sheetId="396"/>
      <sheetData sheetId="397" refreshError="1"/>
      <sheetData sheetId="398"/>
      <sheetData sheetId="399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  <sheetData sheetId="707" refreshError="1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 refreshError="1"/>
      <sheetData sheetId="727" refreshError="1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 refreshError="1"/>
      <sheetData sheetId="747" refreshError="1"/>
      <sheetData sheetId="748" refreshError="1"/>
      <sheetData sheetId="749" refreshError="1"/>
      <sheetData sheetId="750" refreshError="1"/>
      <sheetData sheetId="751" refreshError="1"/>
      <sheetData sheetId="752" refreshError="1"/>
      <sheetData sheetId="753" refreshError="1"/>
      <sheetData sheetId="754" refreshError="1"/>
      <sheetData sheetId="755" refreshError="1"/>
      <sheetData sheetId="756" refreshError="1"/>
      <sheetData sheetId="757" refreshError="1"/>
      <sheetData sheetId="758" refreshError="1"/>
      <sheetData sheetId="759" refreshError="1"/>
      <sheetData sheetId="760" refreshError="1"/>
      <sheetData sheetId="761" refreshError="1"/>
      <sheetData sheetId="762" refreshError="1"/>
      <sheetData sheetId="763" refreshError="1"/>
      <sheetData sheetId="764" refreshError="1"/>
      <sheetData sheetId="76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ПР"/>
      <sheetName val="ПЗ"/>
      <sheetName val="НМЦ"/>
      <sheetName val="Протокол НМЦК"/>
      <sheetName val="Проект сметы контракта"/>
      <sheetName val="Ведомость объемов"/>
      <sheetName val="Дефляторы"/>
      <sheetName val="Расчет стоимости шеф-монтажа"/>
      <sheetName val="НМЦК"/>
      <sheetName val="Затраты подрядчика"/>
      <sheetName val="ССР EL3"/>
      <sheetName val="Дефляторы (черновик)"/>
      <sheetName val="Ведомость объемов черновик"/>
      <sheetName val="Ведомость объемов (по сметам)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D5">
            <v>44119</v>
          </cell>
        </row>
      </sheetData>
      <sheetData sheetId="7"/>
      <sheetData sheetId="8">
        <row r="326">
          <cell r="K326">
            <v>0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alfproject/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1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6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://www.alfproject/" TargetMode="Externa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9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0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1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4"/>
  <sheetViews>
    <sheetView workbookViewId="0">
      <selection activeCell="A24" sqref="A24"/>
    </sheetView>
  </sheetViews>
  <sheetFormatPr defaultRowHeight="12.75" x14ac:dyDescent="0.2"/>
  <cols>
    <col min="1" max="1" width="46.42578125" customWidth="1"/>
    <col min="2" max="2" width="60.7109375" customWidth="1"/>
    <col min="3" max="3" width="62.5703125" customWidth="1"/>
  </cols>
  <sheetData>
    <row r="1" spans="1:3" ht="15.75" x14ac:dyDescent="0.25">
      <c r="A1" s="622" t="s">
        <v>6121</v>
      </c>
      <c r="B1" s="622"/>
      <c r="C1" s="622"/>
    </row>
    <row r="2" spans="1:3" ht="15.75" x14ac:dyDescent="0.25">
      <c r="A2" s="622" t="s">
        <v>6122</v>
      </c>
      <c r="B2" s="622"/>
      <c r="C2" s="622"/>
    </row>
    <row r="3" spans="1:3" ht="43.9" customHeight="1" x14ac:dyDescent="0.2">
      <c r="A3" s="609" t="s">
        <v>6128</v>
      </c>
      <c r="B3" s="628" t="str">
        <f>'ССР 2020'!C13</f>
        <v>Всесезонный туристско-рекреационный комплекс "Ведучи", Чеченская Республика. Пассажирская подвесная канатная дорога VL4</v>
      </c>
      <c r="C3" s="628"/>
    </row>
    <row r="4" spans="1:3" ht="51.6" customHeight="1" x14ac:dyDescent="0.2">
      <c r="A4" s="623" t="s">
        <v>6123</v>
      </c>
      <c r="B4" s="623"/>
      <c r="C4" s="623"/>
    </row>
    <row r="5" spans="1:3" ht="15.75" x14ac:dyDescent="0.2">
      <c r="A5" s="624" t="s">
        <v>6129</v>
      </c>
      <c r="B5" s="624"/>
      <c r="C5" s="624"/>
    </row>
    <row r="6" spans="1:3" ht="73.5" customHeight="1" x14ac:dyDescent="0.2">
      <c r="A6" s="624" t="s">
        <v>6139</v>
      </c>
      <c r="B6" s="624"/>
      <c r="C6" s="624"/>
    </row>
    <row r="7" spans="1:3" ht="15.75" x14ac:dyDescent="0.2">
      <c r="A7" s="629" t="s">
        <v>6124</v>
      </c>
      <c r="B7" s="629"/>
      <c r="C7" s="629"/>
    </row>
    <row r="8" spans="1:3" ht="46.9" customHeight="1" x14ac:dyDescent="0.2">
      <c r="A8" s="630" t="s">
        <v>6132</v>
      </c>
      <c r="B8" s="630"/>
      <c r="C8" s="630"/>
    </row>
    <row r="9" spans="1:3" ht="30" customHeight="1" x14ac:dyDescent="0.2">
      <c r="A9" s="631" t="s">
        <v>6130</v>
      </c>
      <c r="B9" s="631"/>
      <c r="C9" s="631"/>
    </row>
    <row r="10" spans="1:3" ht="15.75" x14ac:dyDescent="0.2">
      <c r="A10" s="625" t="s">
        <v>6125</v>
      </c>
      <c r="B10" s="625"/>
      <c r="C10" s="625"/>
    </row>
    <row r="11" spans="1:3" ht="15.75" x14ac:dyDescent="0.2">
      <c r="A11" s="605"/>
      <c r="B11" s="605"/>
      <c r="C11" s="605"/>
    </row>
    <row r="12" spans="1:3" ht="15.75" x14ac:dyDescent="0.25">
      <c r="A12" s="606" t="s">
        <v>6126</v>
      </c>
      <c r="B12" s="607"/>
      <c r="C12" s="606"/>
    </row>
    <row r="13" spans="1:3" ht="15.75" x14ac:dyDescent="0.2">
      <c r="A13" s="626"/>
      <c r="B13" s="627"/>
      <c r="C13" s="627"/>
    </row>
    <row r="14" spans="1:3" ht="15.75" x14ac:dyDescent="0.25">
      <c r="A14" s="606"/>
      <c r="B14" s="608">
        <f>НМЦ!E14</f>
        <v>217140132.25999999</v>
      </c>
      <c r="C14" s="606" t="s">
        <v>6127</v>
      </c>
    </row>
  </sheetData>
  <mergeCells count="11">
    <mergeCell ref="A10:C10"/>
    <mergeCell ref="A13:C13"/>
    <mergeCell ref="B3:C3"/>
    <mergeCell ref="A7:C7"/>
    <mergeCell ref="A8:C8"/>
    <mergeCell ref="A9:C9"/>
    <mergeCell ref="A1:C1"/>
    <mergeCell ref="A2:C2"/>
    <mergeCell ref="A4:C4"/>
    <mergeCell ref="A5:C5"/>
    <mergeCell ref="A6:C6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26"/>
  <sheetViews>
    <sheetView view="pageBreakPreview" topLeftCell="A10" zoomScale="90" zoomScaleSheetLayoutView="90" workbookViewId="0">
      <selection activeCell="M21" sqref="M21:N21"/>
    </sheetView>
  </sheetViews>
  <sheetFormatPr defaultColWidth="9.140625" defaultRowHeight="15" x14ac:dyDescent="0.2"/>
  <cols>
    <col min="1" max="1" width="3.7109375" style="137" customWidth="1"/>
    <col min="2" max="2" width="14.42578125" style="154" customWidth="1"/>
    <col min="3" max="3" width="5.140625" style="154" customWidth="1"/>
    <col min="4" max="4" width="25.140625" style="154" customWidth="1"/>
    <col min="5" max="5" width="3.5703125" style="154" customWidth="1"/>
    <col min="6" max="6" width="6.140625" style="154" customWidth="1"/>
    <col min="7" max="7" width="12.140625" style="154" customWidth="1"/>
    <col min="8" max="8" width="14.5703125" style="154" customWidth="1"/>
    <col min="9" max="11" width="6.85546875" style="154" customWidth="1"/>
    <col min="12" max="12" width="9" style="154" customWidth="1"/>
    <col min="13" max="13" width="10.28515625" style="154" customWidth="1"/>
    <col min="14" max="14" width="9.140625" style="154" customWidth="1"/>
    <col min="15" max="15" width="15" style="154" customWidth="1"/>
    <col min="16" max="16" width="18.28515625" style="154" customWidth="1"/>
    <col min="17" max="16384" width="9.140625" style="154"/>
  </cols>
  <sheetData>
    <row r="1" spans="1:17" s="137" customFormat="1" ht="28.15" customHeight="1" x14ac:dyDescent="0.2">
      <c r="A1" s="692" t="s">
        <v>422</v>
      </c>
      <c r="B1" s="692"/>
      <c r="C1" s="692"/>
      <c r="D1" s="692"/>
      <c r="E1" s="692"/>
      <c r="F1" s="692"/>
      <c r="G1" s="692"/>
      <c r="H1" s="692"/>
      <c r="I1" s="692"/>
      <c r="J1" s="692"/>
      <c r="K1" s="692"/>
      <c r="L1" s="692"/>
      <c r="M1" s="692"/>
      <c r="N1" s="692"/>
      <c r="O1" s="136"/>
      <c r="P1" s="136"/>
      <c r="Q1" s="136"/>
    </row>
    <row r="2" spans="1:17" s="137" customFormat="1" ht="9" customHeight="1" x14ac:dyDescent="0.2">
      <c r="A2" s="138"/>
      <c r="B2" s="138"/>
      <c r="C2" s="138"/>
      <c r="D2" s="138"/>
      <c r="E2" s="138"/>
      <c r="F2" s="138"/>
      <c r="G2" s="138"/>
      <c r="H2" s="138"/>
      <c r="I2" s="138"/>
      <c r="J2" s="138"/>
      <c r="K2" s="138"/>
      <c r="L2" s="138"/>
      <c r="M2" s="138"/>
      <c r="N2" s="138"/>
      <c r="O2" s="136"/>
      <c r="P2" s="136"/>
      <c r="Q2" s="136"/>
    </row>
    <row r="3" spans="1:17" s="137" customFormat="1" x14ac:dyDescent="0.2">
      <c r="A3" s="693" t="s">
        <v>423</v>
      </c>
      <c r="B3" s="694"/>
      <c r="C3" s="694"/>
      <c r="D3" s="694"/>
      <c r="E3" s="694"/>
      <c r="F3" s="694"/>
      <c r="G3" s="694"/>
      <c r="H3" s="694"/>
      <c r="I3" s="694"/>
      <c r="J3" s="694"/>
      <c r="K3" s="694"/>
      <c r="L3" s="694"/>
      <c r="M3" s="694"/>
      <c r="N3" s="694"/>
      <c r="O3" s="136"/>
      <c r="P3" s="136"/>
      <c r="Q3" s="136"/>
    </row>
    <row r="4" spans="1:17" s="137" customFormat="1" ht="21" customHeight="1" x14ac:dyDescent="0.2">
      <c r="A4" s="695" t="s">
        <v>424</v>
      </c>
      <c r="B4" s="695"/>
      <c r="C4" s="695"/>
      <c r="D4" s="695"/>
      <c r="E4" s="695"/>
      <c r="F4" s="695"/>
      <c r="G4" s="695"/>
      <c r="H4" s="695"/>
      <c r="I4" s="695"/>
      <c r="J4" s="695"/>
      <c r="K4" s="695"/>
      <c r="L4" s="695"/>
      <c r="M4" s="695"/>
      <c r="N4" s="695"/>
      <c r="O4" s="136"/>
      <c r="P4" s="136"/>
      <c r="Q4" s="136"/>
    </row>
    <row r="5" spans="1:17" s="137" customFormat="1" ht="22.5" x14ac:dyDescent="0.2">
      <c r="A5" s="139" t="s">
        <v>154</v>
      </c>
      <c r="B5" s="696" t="s">
        <v>155</v>
      </c>
      <c r="C5" s="697"/>
      <c r="D5" s="689"/>
      <c r="E5" s="696" t="s">
        <v>425</v>
      </c>
      <c r="F5" s="689"/>
      <c r="G5" s="140" t="s">
        <v>426</v>
      </c>
      <c r="H5" s="140" t="s">
        <v>427</v>
      </c>
      <c r="I5" s="696" t="s">
        <v>428</v>
      </c>
      <c r="J5" s="698"/>
      <c r="K5" s="698"/>
      <c r="L5" s="689"/>
      <c r="M5" s="699" t="s">
        <v>429</v>
      </c>
      <c r="N5" s="700"/>
      <c r="O5" s="701"/>
      <c r="P5" s="701"/>
      <c r="Q5" s="136"/>
    </row>
    <row r="6" spans="1:17" s="145" customFormat="1" ht="12" x14ac:dyDescent="0.2">
      <c r="A6" s="141">
        <v>1</v>
      </c>
      <c r="B6" s="702">
        <v>2</v>
      </c>
      <c r="C6" s="703"/>
      <c r="D6" s="704"/>
      <c r="E6" s="702">
        <v>3</v>
      </c>
      <c r="F6" s="704"/>
      <c r="G6" s="142">
        <v>4</v>
      </c>
      <c r="H6" s="142">
        <v>5</v>
      </c>
      <c r="I6" s="705">
        <v>6</v>
      </c>
      <c r="J6" s="706"/>
      <c r="K6" s="706"/>
      <c r="L6" s="704"/>
      <c r="M6" s="707">
        <v>7</v>
      </c>
      <c r="N6" s="708"/>
      <c r="O6" s="143"/>
      <c r="P6" s="143"/>
      <c r="Q6" s="144"/>
    </row>
    <row r="7" spans="1:17" ht="133.5" customHeight="1" x14ac:dyDescent="0.2">
      <c r="A7" s="146">
        <v>1</v>
      </c>
      <c r="B7" s="685" t="s">
        <v>430</v>
      </c>
      <c r="C7" s="686"/>
      <c r="D7" s="687"/>
      <c r="E7" s="688" t="s">
        <v>431</v>
      </c>
      <c r="F7" s="689"/>
      <c r="G7" s="147">
        <v>1.39</v>
      </c>
      <c r="H7" s="148" t="s">
        <v>432</v>
      </c>
      <c r="I7" s="149">
        <v>3458</v>
      </c>
      <c r="J7" s="150">
        <v>1.2</v>
      </c>
      <c r="K7" s="150">
        <v>1.2</v>
      </c>
      <c r="L7" s="151">
        <f>G7</f>
        <v>1.39</v>
      </c>
      <c r="M7" s="690">
        <f>I7*J7*K7*L7</f>
        <v>6921.53</v>
      </c>
      <c r="N7" s="691"/>
      <c r="O7" s="152"/>
      <c r="P7" s="152"/>
      <c r="Q7" s="153"/>
    </row>
    <row r="8" spans="1:17" ht="60" customHeight="1" x14ac:dyDescent="0.2">
      <c r="A8" s="155">
        <v>2</v>
      </c>
      <c r="B8" s="709" t="s">
        <v>433</v>
      </c>
      <c r="C8" s="710"/>
      <c r="D8" s="711"/>
      <c r="E8" s="688" t="s">
        <v>434</v>
      </c>
      <c r="F8" s="689"/>
      <c r="G8" s="156">
        <v>31</v>
      </c>
      <c r="H8" s="148" t="s">
        <v>435</v>
      </c>
      <c r="I8" s="157">
        <v>41</v>
      </c>
      <c r="J8" s="158">
        <v>1.2</v>
      </c>
      <c r="K8" s="159"/>
      <c r="L8" s="160">
        <f>G8</f>
        <v>31</v>
      </c>
      <c r="M8" s="690">
        <f>I8*J8*L8</f>
        <v>1525.2</v>
      </c>
      <c r="N8" s="691"/>
      <c r="O8" s="161"/>
      <c r="P8" s="136"/>
      <c r="Q8" s="153"/>
    </row>
    <row r="9" spans="1:17" ht="30" customHeight="1" x14ac:dyDescent="0.2">
      <c r="A9" s="712">
        <v>3</v>
      </c>
      <c r="B9" s="715" t="s">
        <v>436</v>
      </c>
      <c r="C9" s="716"/>
      <c r="D9" s="717"/>
      <c r="E9" s="724" t="s">
        <v>437</v>
      </c>
      <c r="F9" s="725"/>
      <c r="G9" s="730">
        <v>29</v>
      </c>
      <c r="H9" s="733" t="s">
        <v>438</v>
      </c>
      <c r="I9" s="162"/>
      <c r="J9" s="163"/>
      <c r="K9" s="163"/>
      <c r="L9" s="164"/>
      <c r="M9" s="736"/>
      <c r="N9" s="737"/>
      <c r="O9" s="161"/>
      <c r="P9" s="136"/>
      <c r="Q9" s="153"/>
    </row>
    <row r="10" spans="1:17" x14ac:dyDescent="0.2">
      <c r="A10" s="713"/>
      <c r="B10" s="718"/>
      <c r="C10" s="719"/>
      <c r="D10" s="720"/>
      <c r="E10" s="726"/>
      <c r="F10" s="727"/>
      <c r="G10" s="731"/>
      <c r="H10" s="734"/>
      <c r="I10" s="149">
        <v>146</v>
      </c>
      <c r="J10" s="150">
        <v>1.2</v>
      </c>
      <c r="K10" s="165"/>
      <c r="L10" s="160">
        <f>G9</f>
        <v>29</v>
      </c>
      <c r="M10" s="166" t="s">
        <v>439</v>
      </c>
      <c r="N10" s="167">
        <f>I10*J10*G9</f>
        <v>5080.8</v>
      </c>
      <c r="O10" s="161"/>
      <c r="P10" s="136"/>
      <c r="Q10" s="153"/>
    </row>
    <row r="11" spans="1:17" ht="22.5" x14ac:dyDescent="0.2">
      <c r="A11" s="714"/>
      <c r="B11" s="721"/>
      <c r="C11" s="722"/>
      <c r="D11" s="723"/>
      <c r="E11" s="728"/>
      <c r="F11" s="729"/>
      <c r="G11" s="732"/>
      <c r="H11" s="735"/>
      <c r="I11" s="149">
        <v>84</v>
      </c>
      <c r="J11" s="150"/>
      <c r="K11" s="150"/>
      <c r="L11" s="160">
        <f>G9</f>
        <v>29</v>
      </c>
      <c r="M11" s="166" t="s">
        <v>440</v>
      </c>
      <c r="N11" s="167">
        <f>I11*G9</f>
        <v>2436</v>
      </c>
      <c r="O11" s="161"/>
      <c r="P11" s="136"/>
      <c r="Q11" s="153"/>
    </row>
    <row r="12" spans="1:17" ht="15" customHeight="1" x14ac:dyDescent="0.2">
      <c r="A12" s="155"/>
      <c r="B12" s="738" t="s">
        <v>441</v>
      </c>
      <c r="C12" s="739"/>
      <c r="D12" s="739"/>
      <c r="E12" s="739"/>
      <c r="F12" s="739"/>
      <c r="G12" s="739"/>
      <c r="H12" s="739"/>
      <c r="I12" s="739"/>
      <c r="J12" s="739"/>
      <c r="K12" s="739"/>
      <c r="L12" s="740"/>
      <c r="M12" s="741">
        <f>M7+M8+N10</f>
        <v>13527.53</v>
      </c>
      <c r="N12" s="742"/>
      <c r="O12" s="168"/>
      <c r="P12" s="169"/>
      <c r="Q12" s="153"/>
    </row>
    <row r="13" spans="1:17" ht="15" customHeight="1" x14ac:dyDescent="0.2">
      <c r="A13" s="155"/>
      <c r="B13" s="743" t="s">
        <v>442</v>
      </c>
      <c r="C13" s="744"/>
      <c r="D13" s="744"/>
      <c r="E13" s="744"/>
      <c r="F13" s="744"/>
      <c r="G13" s="744"/>
      <c r="H13" s="744"/>
      <c r="I13" s="744"/>
      <c r="J13" s="744"/>
      <c r="K13" s="744"/>
      <c r="L13" s="745"/>
      <c r="M13" s="741">
        <f>N11</f>
        <v>2436</v>
      </c>
      <c r="N13" s="742"/>
      <c r="O13" s="168"/>
      <c r="P13" s="169"/>
      <c r="Q13" s="153"/>
    </row>
    <row r="14" spans="1:17" ht="33.75" customHeight="1" x14ac:dyDescent="0.2">
      <c r="A14" s="155">
        <v>4</v>
      </c>
      <c r="B14" s="709" t="s">
        <v>443</v>
      </c>
      <c r="C14" s="710"/>
      <c r="D14" s="711"/>
      <c r="E14" s="688" t="s">
        <v>444</v>
      </c>
      <c r="F14" s="689"/>
      <c r="G14" s="170">
        <f>M12+M13</f>
        <v>15963.53</v>
      </c>
      <c r="H14" s="148" t="s">
        <v>445</v>
      </c>
      <c r="I14" s="746">
        <v>3.4000000000000002E-2</v>
      </c>
      <c r="J14" s="747"/>
      <c r="K14" s="747"/>
      <c r="L14" s="689"/>
      <c r="M14" s="748">
        <f>G14*I14</f>
        <v>542.76</v>
      </c>
      <c r="N14" s="691"/>
      <c r="O14" s="168"/>
      <c r="P14" s="169"/>
      <c r="Q14" s="153"/>
    </row>
    <row r="15" spans="1:17" ht="44.25" customHeight="1" x14ac:dyDescent="0.2">
      <c r="A15" s="155">
        <v>5</v>
      </c>
      <c r="B15" s="709" t="s">
        <v>446</v>
      </c>
      <c r="C15" s="710"/>
      <c r="D15" s="711"/>
      <c r="E15" s="688" t="s">
        <v>447</v>
      </c>
      <c r="F15" s="689"/>
      <c r="G15" s="170">
        <f>M12+M13</f>
        <v>15963.53</v>
      </c>
      <c r="H15" s="148" t="s">
        <v>448</v>
      </c>
      <c r="I15" s="746">
        <v>6.6000000000000003E-2</v>
      </c>
      <c r="J15" s="747"/>
      <c r="K15" s="747"/>
      <c r="L15" s="689"/>
      <c r="M15" s="690">
        <f>G15*I15</f>
        <v>1053.5899999999999</v>
      </c>
      <c r="N15" s="691"/>
      <c r="O15" s="168"/>
      <c r="P15" s="169"/>
      <c r="Q15" s="153"/>
    </row>
    <row r="16" spans="1:17" ht="27.75" customHeight="1" x14ac:dyDescent="0.2">
      <c r="A16" s="155">
        <v>6</v>
      </c>
      <c r="B16" s="709" t="s">
        <v>449</v>
      </c>
      <c r="C16" s="710"/>
      <c r="D16" s="711"/>
      <c r="E16" s="688" t="s">
        <v>33</v>
      </c>
      <c r="F16" s="689"/>
      <c r="G16" s="170">
        <f>M12</f>
        <v>13527.53</v>
      </c>
      <c r="H16" s="148" t="s">
        <v>450</v>
      </c>
      <c r="I16" s="746">
        <v>8.7499999999999994E-2</v>
      </c>
      <c r="J16" s="747"/>
      <c r="K16" s="747"/>
      <c r="L16" s="689"/>
      <c r="M16" s="690">
        <f>G16*I16</f>
        <v>1183.6600000000001</v>
      </c>
      <c r="N16" s="691"/>
      <c r="O16" s="168"/>
      <c r="P16" s="169"/>
      <c r="Q16" s="153"/>
    </row>
    <row r="17" spans="1:17" ht="56.25" customHeight="1" x14ac:dyDescent="0.2">
      <c r="A17" s="155">
        <v>7</v>
      </c>
      <c r="B17" s="709" t="s">
        <v>451</v>
      </c>
      <c r="C17" s="710"/>
      <c r="D17" s="711"/>
      <c r="E17" s="688" t="s">
        <v>33</v>
      </c>
      <c r="F17" s="689"/>
      <c r="G17" s="170">
        <f>M12+M16</f>
        <v>14711.19</v>
      </c>
      <c r="H17" s="148" t="s">
        <v>452</v>
      </c>
      <c r="I17" s="746">
        <v>0.19600000000000001</v>
      </c>
      <c r="J17" s="747"/>
      <c r="K17" s="747"/>
      <c r="L17" s="689"/>
      <c r="M17" s="690">
        <f>G17*I17</f>
        <v>2883.39</v>
      </c>
      <c r="N17" s="691"/>
      <c r="O17" s="168"/>
      <c r="P17" s="169"/>
      <c r="Q17" s="153"/>
    </row>
    <row r="18" spans="1:17" ht="43.5" customHeight="1" x14ac:dyDescent="0.2">
      <c r="A18" s="155">
        <v>8</v>
      </c>
      <c r="B18" s="709" t="s">
        <v>453</v>
      </c>
      <c r="C18" s="710"/>
      <c r="D18" s="711"/>
      <c r="E18" s="688" t="s">
        <v>33</v>
      </c>
      <c r="F18" s="689"/>
      <c r="G18" s="170">
        <f>M12+M16</f>
        <v>14711.19</v>
      </c>
      <c r="H18" s="148" t="s">
        <v>454</v>
      </c>
      <c r="I18" s="749">
        <v>0.06</v>
      </c>
      <c r="J18" s="747"/>
      <c r="K18" s="747"/>
      <c r="L18" s="689"/>
      <c r="M18" s="690">
        <f>G18*I18*2.5</f>
        <v>2206.6799999999998</v>
      </c>
      <c r="N18" s="691"/>
      <c r="O18" s="168"/>
      <c r="P18" s="169"/>
      <c r="Q18" s="153"/>
    </row>
    <row r="19" spans="1:17" ht="15" customHeight="1" x14ac:dyDescent="0.2">
      <c r="A19" s="155"/>
      <c r="B19" s="750" t="s">
        <v>455</v>
      </c>
      <c r="C19" s="751"/>
      <c r="D19" s="751"/>
      <c r="E19" s="751"/>
      <c r="F19" s="751"/>
      <c r="G19" s="751"/>
      <c r="H19" s="751"/>
      <c r="I19" s="751"/>
      <c r="J19" s="751"/>
      <c r="K19" s="751"/>
      <c r="L19" s="752"/>
      <c r="M19" s="741">
        <f>M12+M13+M14+M15+M16+M17+M18</f>
        <v>23833.61</v>
      </c>
      <c r="N19" s="742"/>
      <c r="O19" s="168"/>
      <c r="P19" s="169"/>
      <c r="Q19" s="153"/>
    </row>
    <row r="20" spans="1:17" s="171" customFormat="1" x14ac:dyDescent="0.2">
      <c r="A20" s="155"/>
      <c r="B20" s="709" t="s">
        <v>456</v>
      </c>
      <c r="C20" s="710"/>
      <c r="D20" s="711"/>
      <c r="E20" s="688" t="s">
        <v>33</v>
      </c>
      <c r="F20" s="689"/>
      <c r="G20" s="148" t="s">
        <v>33</v>
      </c>
      <c r="H20" s="148" t="s">
        <v>33</v>
      </c>
      <c r="I20" s="753" t="s">
        <v>457</v>
      </c>
      <c r="J20" s="754"/>
      <c r="K20" s="754"/>
      <c r="L20" s="689"/>
      <c r="M20" s="755">
        <f>M19/1.266</f>
        <v>18825.919999999998</v>
      </c>
      <c r="N20" s="756"/>
      <c r="O20" s="168"/>
      <c r="P20" s="169"/>
      <c r="Q20" s="153"/>
    </row>
    <row r="21" spans="1:17" s="171" customFormat="1" ht="22.5" customHeight="1" x14ac:dyDescent="0.2">
      <c r="A21" s="172"/>
      <c r="B21" s="758" t="s">
        <v>458</v>
      </c>
      <c r="C21" s="759"/>
      <c r="D21" s="759"/>
      <c r="E21" s="759"/>
      <c r="F21" s="759"/>
      <c r="G21" s="759"/>
      <c r="H21" s="760"/>
      <c r="I21" s="761" t="s">
        <v>459</v>
      </c>
      <c r="J21" s="686"/>
      <c r="K21" s="686"/>
      <c r="L21" s="687"/>
      <c r="M21" s="762">
        <f>M20*1.266*4.55</f>
        <v>108442.95</v>
      </c>
      <c r="N21" s="763"/>
      <c r="O21" s="153"/>
      <c r="P21" s="153"/>
      <c r="Q21" s="153"/>
    </row>
    <row r="22" spans="1:17" ht="17.25" customHeight="1" x14ac:dyDescent="0.2">
      <c r="A22" s="764" t="s">
        <v>460</v>
      </c>
      <c r="B22" s="764"/>
      <c r="C22" s="764"/>
      <c r="D22" s="764"/>
      <c r="E22" s="764"/>
      <c r="F22" s="764"/>
      <c r="G22" s="764"/>
      <c r="H22" s="764"/>
      <c r="I22" s="764"/>
      <c r="J22" s="764"/>
      <c r="K22" s="764"/>
      <c r="L22" s="764"/>
      <c r="M22" s="764"/>
      <c r="N22" s="764"/>
      <c r="O22" s="153"/>
      <c r="P22" s="153"/>
      <c r="Q22" s="153"/>
    </row>
    <row r="23" spans="1:17" ht="14.25" customHeight="1" x14ac:dyDescent="0.2">
      <c r="A23" s="765" t="s">
        <v>461</v>
      </c>
      <c r="B23" s="765"/>
      <c r="C23" s="765"/>
      <c r="D23" s="765"/>
      <c r="E23" s="765"/>
      <c r="F23" s="765"/>
      <c r="G23" s="765"/>
      <c r="H23" s="765"/>
      <c r="I23" s="765"/>
      <c r="J23" s="765"/>
      <c r="K23" s="765"/>
      <c r="L23" s="765"/>
      <c r="M23" s="765"/>
      <c r="N23" s="765"/>
    </row>
    <row r="24" spans="1:17" ht="15" customHeight="1" x14ac:dyDescent="0.2">
      <c r="A24" s="766" t="s">
        <v>462</v>
      </c>
      <c r="B24" s="766"/>
      <c r="C24" s="766"/>
      <c r="D24" s="766"/>
      <c r="E24" s="766"/>
      <c r="F24" s="766"/>
      <c r="G24" s="766"/>
      <c r="H24" s="766"/>
      <c r="I24" s="766"/>
      <c r="J24" s="766"/>
      <c r="K24" s="766"/>
      <c r="L24" s="766"/>
      <c r="M24" s="766"/>
      <c r="N24" s="766"/>
    </row>
    <row r="25" spans="1:17" x14ac:dyDescent="0.2">
      <c r="A25" s="757" t="s">
        <v>461</v>
      </c>
      <c r="B25" s="757"/>
      <c r="C25" s="757"/>
      <c r="D25" s="757"/>
      <c r="E25" s="757"/>
      <c r="F25" s="757"/>
      <c r="G25" s="757"/>
      <c r="H25" s="757"/>
      <c r="I25" s="757"/>
      <c r="J25" s="757"/>
      <c r="K25" s="757"/>
      <c r="L25" s="757"/>
      <c r="M25" s="757"/>
      <c r="N25" s="757"/>
    </row>
    <row r="26" spans="1:17" x14ac:dyDescent="0.2">
      <c r="A26" s="173"/>
      <c r="B26" s="173"/>
      <c r="C26" s="173"/>
      <c r="D26" s="173"/>
      <c r="E26" s="173"/>
      <c r="F26" s="173"/>
      <c r="G26" s="173"/>
      <c r="H26" s="173"/>
      <c r="I26" s="173"/>
      <c r="J26" s="173"/>
      <c r="K26" s="173"/>
      <c r="L26" s="138"/>
      <c r="M26" s="173"/>
      <c r="N26" s="173"/>
    </row>
  </sheetData>
  <mergeCells count="61">
    <mergeCell ref="A25:N25"/>
    <mergeCell ref="B21:H21"/>
    <mergeCell ref="I21:L21"/>
    <mergeCell ref="M21:N21"/>
    <mergeCell ref="A22:N22"/>
    <mergeCell ref="A23:N23"/>
    <mergeCell ref="A24:N24"/>
    <mergeCell ref="B19:L19"/>
    <mergeCell ref="M19:N19"/>
    <mergeCell ref="B20:D20"/>
    <mergeCell ref="E20:F20"/>
    <mergeCell ref="I20:L20"/>
    <mergeCell ref="M20:N20"/>
    <mergeCell ref="B17:D17"/>
    <mergeCell ref="E17:F17"/>
    <mergeCell ref="I17:L17"/>
    <mergeCell ref="M17:N17"/>
    <mergeCell ref="B18:D18"/>
    <mergeCell ref="E18:F18"/>
    <mergeCell ref="I18:L18"/>
    <mergeCell ref="M18:N18"/>
    <mergeCell ref="B15:D15"/>
    <mergeCell ref="E15:F15"/>
    <mergeCell ref="I15:L15"/>
    <mergeCell ref="M15:N15"/>
    <mergeCell ref="B16:D16"/>
    <mergeCell ref="E16:F16"/>
    <mergeCell ref="I16:L16"/>
    <mergeCell ref="M16:N16"/>
    <mergeCell ref="B12:L12"/>
    <mergeCell ref="M12:N12"/>
    <mergeCell ref="B13:L13"/>
    <mergeCell ref="M13:N13"/>
    <mergeCell ref="B14:D14"/>
    <mergeCell ref="E14:F14"/>
    <mergeCell ref="I14:L14"/>
    <mergeCell ref="M14:N14"/>
    <mergeCell ref="B8:D8"/>
    <mergeCell ref="E8:F8"/>
    <mergeCell ref="M8:N8"/>
    <mergeCell ref="A9:A11"/>
    <mergeCell ref="B9:D11"/>
    <mergeCell ref="E9:F11"/>
    <mergeCell ref="G9:G11"/>
    <mergeCell ref="H9:H11"/>
    <mergeCell ref="M9:N9"/>
    <mergeCell ref="O5:P5"/>
    <mergeCell ref="B6:D6"/>
    <mergeCell ref="E6:F6"/>
    <mergeCell ref="I6:L6"/>
    <mergeCell ref="M6:N6"/>
    <mergeCell ref="B7:D7"/>
    <mergeCell ref="E7:F7"/>
    <mergeCell ref="M7:N7"/>
    <mergeCell ref="A1:N1"/>
    <mergeCell ref="A3:N3"/>
    <mergeCell ref="A4:N4"/>
    <mergeCell ref="B5:D5"/>
    <mergeCell ref="E5:F5"/>
    <mergeCell ref="I5:L5"/>
    <mergeCell ref="M5:N5"/>
  </mergeCells>
  <pageMargins left="0.70866141732283472" right="0.70866141732283472" top="0.74803149606299213" bottom="0.74803149606299213" header="0.31496062992125984" footer="0.31496062992125984"/>
  <pageSetup paperSize="2058" scale="66" fitToHeight="0" orientation="portrait" horizontalDpi="4294967294" verticalDpi="4294967294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16"/>
  <sheetViews>
    <sheetView zoomScale="115" zoomScaleNormal="115" workbookViewId="0">
      <selection activeCell="C302" sqref="C302:L302"/>
    </sheetView>
  </sheetViews>
  <sheetFormatPr defaultColWidth="9.140625" defaultRowHeight="11.25" customHeight="1" x14ac:dyDescent="0.2"/>
  <cols>
    <col min="1" max="1" width="8.140625" style="63" customWidth="1"/>
    <col min="2" max="2" width="20.140625" style="63" customWidth="1"/>
    <col min="3" max="4" width="10.42578125" style="63" customWidth="1"/>
    <col min="5" max="5" width="13.28515625" style="63" customWidth="1"/>
    <col min="6" max="6" width="8.5703125" style="63" customWidth="1"/>
    <col min="7" max="7" width="7.85546875" style="63" customWidth="1"/>
    <col min="8" max="8" width="8.42578125" style="63" customWidth="1"/>
    <col min="9" max="9" width="8.7109375" style="63" customWidth="1"/>
    <col min="10" max="10" width="8.140625" style="63" customWidth="1"/>
    <col min="11" max="11" width="8.5703125" style="63" customWidth="1"/>
    <col min="12" max="12" width="10" style="63" customWidth="1"/>
    <col min="13" max="13" width="6" style="63" customWidth="1"/>
    <col min="14" max="14" width="9.7109375" style="63" customWidth="1"/>
    <col min="15" max="15" width="99.7109375" style="68" hidden="1" customWidth="1"/>
    <col min="16" max="16" width="138.42578125" style="68" hidden="1" customWidth="1"/>
    <col min="17" max="17" width="34.140625" style="68" hidden="1" customWidth="1"/>
    <col min="18" max="19" width="110.140625" style="68" hidden="1" customWidth="1"/>
    <col min="20" max="23" width="34.140625" style="68" hidden="1" customWidth="1"/>
    <col min="24" max="26" width="84.42578125" style="68" hidden="1" customWidth="1"/>
    <col min="27" max="27" width="138.42578125" style="68" hidden="1" customWidth="1"/>
    <col min="28" max="30" width="84.42578125" style="68" hidden="1" customWidth="1"/>
    <col min="31" max="16384" width="9.140625" style="63"/>
  </cols>
  <sheetData>
    <row r="1" spans="1:15" s="63" customFormat="1" x14ac:dyDescent="0.2">
      <c r="N1" s="64" t="s">
        <v>128</v>
      </c>
    </row>
    <row r="2" spans="1:15" s="63" customFormat="1" x14ac:dyDescent="0.2">
      <c r="N2" s="64" t="s">
        <v>12</v>
      </c>
    </row>
    <row r="3" spans="1:15" s="63" customFormat="1" x14ac:dyDescent="0.2">
      <c r="N3" s="64"/>
    </row>
    <row r="4" spans="1:15" s="63" customFormat="1" x14ac:dyDescent="0.2">
      <c r="F4" s="65"/>
    </row>
    <row r="5" spans="1:15" s="63" customFormat="1" x14ac:dyDescent="0.2">
      <c r="A5" s="66" t="s">
        <v>129</v>
      </c>
      <c r="B5" s="67"/>
      <c r="D5" s="767" t="s">
        <v>33</v>
      </c>
      <c r="E5" s="767"/>
      <c r="F5" s="767"/>
      <c r="G5" s="767"/>
      <c r="H5" s="767"/>
      <c r="I5" s="767"/>
      <c r="J5" s="767"/>
      <c r="K5" s="767"/>
      <c r="L5" s="767"/>
      <c r="M5" s="767"/>
      <c r="N5" s="767"/>
      <c r="O5" s="68" t="s">
        <v>33</v>
      </c>
    </row>
    <row r="6" spans="1:15" s="63" customFormat="1" ht="15" customHeight="1" x14ac:dyDescent="0.2">
      <c r="A6" s="69" t="s">
        <v>130</v>
      </c>
      <c r="D6" s="70" t="s">
        <v>131</v>
      </c>
      <c r="E6" s="70"/>
      <c r="F6" s="71"/>
      <c r="G6" s="71"/>
      <c r="H6" s="71"/>
      <c r="I6" s="71"/>
      <c r="J6" s="71"/>
      <c r="K6" s="71"/>
      <c r="L6" s="71"/>
      <c r="M6" s="71"/>
      <c r="N6" s="71"/>
    </row>
    <row r="7" spans="1:15" s="63" customFormat="1" ht="43.5" customHeight="1" x14ac:dyDescent="0.2">
      <c r="A7" s="768" t="s">
        <v>24</v>
      </c>
      <c r="B7" s="768"/>
      <c r="C7" s="768"/>
      <c r="D7" s="768"/>
      <c r="E7" s="768"/>
      <c r="F7" s="768"/>
      <c r="G7" s="768"/>
      <c r="H7" s="768"/>
      <c r="I7" s="768"/>
      <c r="J7" s="768"/>
      <c r="K7" s="768"/>
      <c r="L7" s="768"/>
      <c r="M7" s="768"/>
      <c r="N7" s="768"/>
    </row>
    <row r="8" spans="1:15" s="63" customFormat="1" x14ac:dyDescent="0.2">
      <c r="A8" s="769" t="s">
        <v>3</v>
      </c>
      <c r="B8" s="769"/>
      <c r="C8" s="769"/>
      <c r="D8" s="769"/>
      <c r="E8" s="769"/>
      <c r="F8" s="769"/>
      <c r="G8" s="769"/>
      <c r="H8" s="769"/>
      <c r="I8" s="769"/>
      <c r="J8" s="769"/>
      <c r="K8" s="769"/>
      <c r="L8" s="769"/>
      <c r="M8" s="769"/>
      <c r="N8" s="769"/>
    </row>
    <row r="9" spans="1:15" s="63" customFormat="1" ht="30" customHeight="1" x14ac:dyDescent="0.2">
      <c r="A9" s="768" t="s">
        <v>30</v>
      </c>
      <c r="B9" s="768"/>
      <c r="C9" s="768"/>
      <c r="D9" s="768"/>
      <c r="E9" s="768"/>
      <c r="F9" s="768"/>
      <c r="G9" s="768"/>
      <c r="H9" s="768"/>
      <c r="I9" s="768"/>
      <c r="J9" s="768"/>
      <c r="K9" s="768"/>
      <c r="L9" s="768"/>
      <c r="M9" s="768"/>
      <c r="N9" s="768"/>
    </row>
    <row r="10" spans="1:15" s="63" customFormat="1" x14ac:dyDescent="0.2">
      <c r="A10" s="769" t="s">
        <v>132</v>
      </c>
      <c r="B10" s="769"/>
      <c r="C10" s="769"/>
      <c r="D10" s="769"/>
      <c r="E10" s="769"/>
      <c r="F10" s="769"/>
      <c r="G10" s="769"/>
      <c r="H10" s="769"/>
      <c r="I10" s="769"/>
      <c r="J10" s="769"/>
      <c r="K10" s="769"/>
      <c r="L10" s="769"/>
      <c r="M10" s="769"/>
      <c r="N10" s="769"/>
    </row>
    <row r="11" spans="1:15" s="63" customFormat="1" ht="28.5" customHeight="1" x14ac:dyDescent="0.25">
      <c r="A11" s="770" t="s">
        <v>133</v>
      </c>
      <c r="B11" s="770"/>
      <c r="C11" s="770"/>
      <c r="D11" s="770"/>
      <c r="E11" s="770"/>
      <c r="F11" s="770"/>
      <c r="G11" s="770"/>
      <c r="H11" s="770"/>
      <c r="I11" s="770"/>
      <c r="J11" s="770"/>
      <c r="K11" s="770"/>
      <c r="L11" s="770"/>
      <c r="M11" s="770"/>
      <c r="N11" s="770"/>
    </row>
    <row r="12" spans="1:15" s="63" customFormat="1" ht="29.25" customHeight="1" x14ac:dyDescent="0.2">
      <c r="A12" s="768" t="s">
        <v>127</v>
      </c>
      <c r="B12" s="768"/>
      <c r="C12" s="768"/>
      <c r="D12" s="768"/>
      <c r="E12" s="768"/>
      <c r="F12" s="768"/>
      <c r="G12" s="768"/>
      <c r="H12" s="768"/>
      <c r="I12" s="768"/>
      <c r="J12" s="768"/>
      <c r="K12" s="768"/>
      <c r="L12" s="768"/>
      <c r="M12" s="768"/>
      <c r="N12" s="768"/>
    </row>
    <row r="13" spans="1:15" s="63" customFormat="1" ht="33.75" customHeight="1" x14ac:dyDescent="0.2">
      <c r="A13" s="769" t="s">
        <v>134</v>
      </c>
      <c r="B13" s="769"/>
      <c r="C13" s="769"/>
      <c r="D13" s="769"/>
      <c r="E13" s="769"/>
      <c r="F13" s="769"/>
      <c r="G13" s="769"/>
      <c r="H13" s="769"/>
      <c r="I13" s="769"/>
      <c r="J13" s="769"/>
      <c r="K13" s="769"/>
      <c r="L13" s="769"/>
      <c r="M13" s="769"/>
      <c r="N13" s="769"/>
    </row>
    <row r="14" spans="1:15" s="63" customFormat="1" ht="18" customHeight="1" x14ac:dyDescent="0.2">
      <c r="A14" s="63" t="s">
        <v>135</v>
      </c>
      <c r="B14" s="72" t="s">
        <v>136</v>
      </c>
      <c r="C14" s="63" t="s">
        <v>137</v>
      </c>
      <c r="F14" s="68"/>
      <c r="G14" s="68"/>
      <c r="H14" s="68"/>
      <c r="I14" s="68"/>
      <c r="J14" s="68"/>
      <c r="K14" s="68"/>
      <c r="L14" s="68"/>
      <c r="M14" s="68"/>
      <c r="N14" s="68"/>
    </row>
    <row r="15" spans="1:15" s="63" customFormat="1" ht="30.75" customHeight="1" x14ac:dyDescent="0.2">
      <c r="A15" s="63" t="s">
        <v>138</v>
      </c>
      <c r="B15" s="777" t="s">
        <v>139</v>
      </c>
      <c r="C15" s="777"/>
      <c r="D15" s="777"/>
      <c r="E15" s="777"/>
      <c r="F15" s="777"/>
      <c r="G15" s="68"/>
      <c r="H15" s="68"/>
      <c r="I15" s="68"/>
      <c r="J15" s="68"/>
      <c r="K15" s="68"/>
      <c r="L15" s="68"/>
      <c r="M15" s="68"/>
      <c r="N15" s="68"/>
    </row>
    <row r="16" spans="1:15" s="63" customFormat="1" x14ac:dyDescent="0.2">
      <c r="B16" s="778" t="s">
        <v>140</v>
      </c>
      <c r="C16" s="778"/>
      <c r="D16" s="778"/>
      <c r="E16" s="778"/>
      <c r="F16" s="778"/>
      <c r="G16" s="73"/>
      <c r="H16" s="73"/>
      <c r="I16" s="73"/>
      <c r="J16" s="73"/>
      <c r="K16" s="73"/>
      <c r="L16" s="73"/>
      <c r="M16" s="74"/>
      <c r="N16" s="73"/>
    </row>
    <row r="17" spans="1:17" s="63" customFormat="1" ht="25.5" customHeight="1" x14ac:dyDescent="0.2">
      <c r="D17" s="75"/>
      <c r="E17" s="75"/>
      <c r="F17" s="75"/>
      <c r="G17" s="75"/>
      <c r="H17" s="75"/>
      <c r="I17" s="75"/>
      <c r="J17" s="75"/>
      <c r="K17" s="75"/>
      <c r="L17" s="75"/>
      <c r="M17" s="73"/>
      <c r="N17" s="73"/>
    </row>
    <row r="18" spans="1:17" s="63" customFormat="1" x14ac:dyDescent="0.2">
      <c r="A18" s="76" t="s">
        <v>141</v>
      </c>
      <c r="D18" s="70" t="s">
        <v>33</v>
      </c>
      <c r="F18" s="77"/>
      <c r="G18" s="77"/>
      <c r="H18" s="77"/>
      <c r="I18" s="77"/>
      <c r="J18" s="77"/>
      <c r="K18" s="77"/>
      <c r="L18" s="77"/>
      <c r="M18" s="77"/>
      <c r="N18" s="77"/>
    </row>
    <row r="19" spans="1:17" s="63" customFormat="1" ht="25.5" customHeight="1" x14ac:dyDescent="0.2"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</row>
    <row r="20" spans="1:17" s="63" customFormat="1" ht="12.75" customHeight="1" x14ac:dyDescent="0.2">
      <c r="A20" s="76" t="s">
        <v>142</v>
      </c>
      <c r="C20" s="78">
        <v>197.87</v>
      </c>
      <c r="D20" s="79" t="s">
        <v>143</v>
      </c>
      <c r="E20" s="66" t="s">
        <v>144</v>
      </c>
      <c r="L20" s="80"/>
      <c r="M20" s="80"/>
    </row>
    <row r="21" spans="1:17" s="63" customFormat="1" ht="12.75" customHeight="1" x14ac:dyDescent="0.2">
      <c r="B21" s="63" t="s">
        <v>145</v>
      </c>
      <c r="C21" s="81"/>
      <c r="D21" s="82"/>
      <c r="E21" s="66"/>
    </row>
    <row r="22" spans="1:17" s="63" customFormat="1" ht="12.75" customHeight="1" x14ac:dyDescent="0.2">
      <c r="B22" s="63" t="s">
        <v>146</v>
      </c>
      <c r="C22" s="78">
        <v>197.87</v>
      </c>
      <c r="D22" s="79" t="s">
        <v>143</v>
      </c>
      <c r="E22" s="66" t="s">
        <v>144</v>
      </c>
      <c r="G22" s="63" t="s">
        <v>147</v>
      </c>
      <c r="L22" s="78">
        <v>0</v>
      </c>
      <c r="M22" s="79" t="s">
        <v>148</v>
      </c>
      <c r="N22" s="66" t="s">
        <v>144</v>
      </c>
    </row>
    <row r="23" spans="1:17" s="63" customFormat="1" ht="12.75" customHeight="1" x14ac:dyDescent="0.2">
      <c r="B23" s="63" t="s">
        <v>5</v>
      </c>
      <c r="C23" s="78">
        <v>0</v>
      </c>
      <c r="D23" s="83" t="s">
        <v>149</v>
      </c>
      <c r="E23" s="66" t="s">
        <v>144</v>
      </c>
      <c r="G23" s="63" t="s">
        <v>150</v>
      </c>
      <c r="L23" s="84"/>
      <c r="M23" s="84">
        <v>8.3800000000000008</v>
      </c>
      <c r="N23" s="69" t="s">
        <v>151</v>
      </c>
    </row>
    <row r="24" spans="1:17" s="63" customFormat="1" ht="12.75" customHeight="1" x14ac:dyDescent="0.2">
      <c r="B24" s="63" t="s">
        <v>18</v>
      </c>
      <c r="C24" s="78">
        <v>0</v>
      </c>
      <c r="D24" s="83" t="s">
        <v>149</v>
      </c>
      <c r="E24" s="66" t="s">
        <v>144</v>
      </c>
      <c r="G24" s="63" t="s">
        <v>152</v>
      </c>
      <c r="L24" s="84"/>
      <c r="M24" s="84">
        <v>161.93</v>
      </c>
      <c r="N24" s="69" t="s">
        <v>151</v>
      </c>
    </row>
    <row r="25" spans="1:17" s="63" customFormat="1" ht="12.75" customHeight="1" x14ac:dyDescent="0.2">
      <c r="B25" s="63" t="s">
        <v>19</v>
      </c>
      <c r="C25" s="78">
        <v>0</v>
      </c>
      <c r="D25" s="79" t="s">
        <v>149</v>
      </c>
      <c r="E25" s="66" t="s">
        <v>144</v>
      </c>
      <c r="G25" s="63" t="s">
        <v>153</v>
      </c>
      <c r="L25" s="779" t="s">
        <v>33</v>
      </c>
      <c r="M25" s="779"/>
    </row>
    <row r="26" spans="1:17" s="63" customFormat="1" x14ac:dyDescent="0.2">
      <c r="A26" s="85"/>
    </row>
    <row r="27" spans="1:17" s="63" customFormat="1" ht="36" customHeight="1" x14ac:dyDescent="0.2">
      <c r="A27" s="771" t="s">
        <v>154</v>
      </c>
      <c r="B27" s="771" t="s">
        <v>15</v>
      </c>
      <c r="C27" s="771" t="s">
        <v>155</v>
      </c>
      <c r="D27" s="771"/>
      <c r="E27" s="771"/>
      <c r="F27" s="771" t="s">
        <v>156</v>
      </c>
      <c r="G27" s="771" t="s">
        <v>157</v>
      </c>
      <c r="H27" s="771"/>
      <c r="I27" s="771"/>
      <c r="J27" s="771" t="s">
        <v>158</v>
      </c>
      <c r="K27" s="771"/>
      <c r="L27" s="771"/>
      <c r="M27" s="771" t="s">
        <v>159</v>
      </c>
      <c r="N27" s="771" t="s">
        <v>160</v>
      </c>
    </row>
    <row r="28" spans="1:17" s="63" customFormat="1" ht="36.75" customHeight="1" x14ac:dyDescent="0.2">
      <c r="A28" s="771"/>
      <c r="B28" s="771"/>
      <c r="C28" s="771"/>
      <c r="D28" s="771"/>
      <c r="E28" s="771"/>
      <c r="F28" s="771"/>
      <c r="G28" s="771"/>
      <c r="H28" s="771"/>
      <c r="I28" s="771"/>
      <c r="J28" s="771"/>
      <c r="K28" s="771"/>
      <c r="L28" s="771"/>
      <c r="M28" s="771"/>
      <c r="N28" s="771"/>
    </row>
    <row r="29" spans="1:17" s="63" customFormat="1" ht="42.75" customHeight="1" x14ac:dyDescent="0.2">
      <c r="A29" s="771"/>
      <c r="B29" s="771"/>
      <c r="C29" s="771"/>
      <c r="D29" s="771"/>
      <c r="E29" s="771"/>
      <c r="F29" s="771"/>
      <c r="G29" s="86" t="s">
        <v>161</v>
      </c>
      <c r="H29" s="86" t="s">
        <v>162</v>
      </c>
      <c r="I29" s="86" t="s">
        <v>163</v>
      </c>
      <c r="J29" s="86" t="s">
        <v>161</v>
      </c>
      <c r="K29" s="86" t="s">
        <v>162</v>
      </c>
      <c r="L29" s="86" t="s">
        <v>20</v>
      </c>
      <c r="M29" s="771"/>
      <c r="N29" s="771"/>
    </row>
    <row r="30" spans="1:17" s="63" customFormat="1" x14ac:dyDescent="0.2">
      <c r="A30" s="87">
        <v>1</v>
      </c>
      <c r="B30" s="87">
        <v>2</v>
      </c>
      <c r="C30" s="772">
        <v>3</v>
      </c>
      <c r="D30" s="772"/>
      <c r="E30" s="772"/>
      <c r="F30" s="87">
        <v>4</v>
      </c>
      <c r="G30" s="87">
        <v>5</v>
      </c>
      <c r="H30" s="87">
        <v>6</v>
      </c>
      <c r="I30" s="87">
        <v>7</v>
      </c>
      <c r="J30" s="87">
        <v>8</v>
      </c>
      <c r="K30" s="87">
        <v>9</v>
      </c>
      <c r="L30" s="87">
        <v>10</v>
      </c>
      <c r="M30" s="87">
        <v>11</v>
      </c>
      <c r="N30" s="87">
        <v>12</v>
      </c>
    </row>
    <row r="31" spans="1:17" s="63" customFormat="1" x14ac:dyDescent="0.2">
      <c r="A31" s="773" t="s">
        <v>164</v>
      </c>
      <c r="B31" s="774"/>
      <c r="C31" s="774"/>
      <c r="D31" s="774"/>
      <c r="E31" s="774"/>
      <c r="F31" s="774"/>
      <c r="G31" s="774"/>
      <c r="H31" s="774"/>
      <c r="I31" s="774"/>
      <c r="J31" s="774"/>
      <c r="K31" s="774"/>
      <c r="L31" s="774"/>
      <c r="M31" s="774"/>
      <c r="N31" s="775"/>
      <c r="P31" s="68" t="s">
        <v>164</v>
      </c>
    </row>
    <row r="32" spans="1:17" s="63" customFormat="1" ht="45" x14ac:dyDescent="0.2">
      <c r="A32" s="88" t="s">
        <v>165</v>
      </c>
      <c r="B32" s="89" t="s">
        <v>166</v>
      </c>
      <c r="C32" s="776" t="s">
        <v>167</v>
      </c>
      <c r="D32" s="776"/>
      <c r="E32" s="776"/>
      <c r="F32" s="90" t="s">
        <v>168</v>
      </c>
      <c r="G32" s="90" t="s">
        <v>33</v>
      </c>
      <c r="H32" s="90" t="s">
        <v>33</v>
      </c>
      <c r="I32" s="90" t="s">
        <v>169</v>
      </c>
      <c r="J32" s="91" t="s">
        <v>33</v>
      </c>
      <c r="K32" s="90" t="s">
        <v>33</v>
      </c>
      <c r="L32" s="91" t="s">
        <v>33</v>
      </c>
      <c r="M32" s="92" t="s">
        <v>33</v>
      </c>
      <c r="N32" s="93" t="s">
        <v>33</v>
      </c>
      <c r="Q32" s="68" t="s">
        <v>167</v>
      </c>
    </row>
    <row r="33" spans="1:23" s="63" customFormat="1" x14ac:dyDescent="0.2">
      <c r="A33" s="94"/>
      <c r="B33" s="95"/>
      <c r="C33" s="767" t="s">
        <v>170</v>
      </c>
      <c r="D33" s="767"/>
      <c r="E33" s="767"/>
      <c r="F33" s="767"/>
      <c r="G33" s="767"/>
      <c r="H33" s="767"/>
      <c r="I33" s="767"/>
      <c r="J33" s="767"/>
      <c r="K33" s="767"/>
      <c r="L33" s="767"/>
      <c r="M33" s="767"/>
      <c r="N33" s="781"/>
      <c r="R33" s="68" t="s">
        <v>170</v>
      </c>
    </row>
    <row r="34" spans="1:23" s="63" customFormat="1" ht="22.5" x14ac:dyDescent="0.2">
      <c r="A34" s="96"/>
      <c r="B34" s="97" t="s">
        <v>171</v>
      </c>
      <c r="C34" s="767" t="s">
        <v>172</v>
      </c>
      <c r="D34" s="767"/>
      <c r="E34" s="767"/>
      <c r="F34" s="767"/>
      <c r="G34" s="767"/>
      <c r="H34" s="767"/>
      <c r="I34" s="767"/>
      <c r="J34" s="767"/>
      <c r="K34" s="767"/>
      <c r="L34" s="767"/>
      <c r="M34" s="767"/>
      <c r="N34" s="781"/>
      <c r="S34" s="68" t="s">
        <v>172</v>
      </c>
    </row>
    <row r="35" spans="1:23" s="63" customFormat="1" x14ac:dyDescent="0.2">
      <c r="A35" s="98"/>
      <c r="B35" s="97" t="s">
        <v>173</v>
      </c>
      <c r="C35" s="767" t="s">
        <v>174</v>
      </c>
      <c r="D35" s="767"/>
      <c r="E35" s="767"/>
      <c r="F35" s="99" t="s">
        <v>33</v>
      </c>
      <c r="G35" s="99" t="s">
        <v>33</v>
      </c>
      <c r="H35" s="99" t="s">
        <v>33</v>
      </c>
      <c r="I35" s="99" t="s">
        <v>33</v>
      </c>
      <c r="J35" s="100">
        <v>391.73</v>
      </c>
      <c r="K35" s="99" t="s">
        <v>175</v>
      </c>
      <c r="L35" s="100">
        <v>311.92</v>
      </c>
      <c r="M35" s="101" t="s">
        <v>33</v>
      </c>
      <c r="N35" s="102" t="s">
        <v>33</v>
      </c>
      <c r="T35" s="68" t="s">
        <v>174</v>
      </c>
    </row>
    <row r="36" spans="1:23" s="63" customFormat="1" x14ac:dyDescent="0.2">
      <c r="A36" s="98"/>
      <c r="B36" s="97" t="s">
        <v>176</v>
      </c>
      <c r="C36" s="767" t="s">
        <v>177</v>
      </c>
      <c r="D36" s="767"/>
      <c r="E36" s="767"/>
      <c r="F36" s="99" t="s">
        <v>33</v>
      </c>
      <c r="G36" s="99" t="s">
        <v>33</v>
      </c>
      <c r="H36" s="99" t="s">
        <v>33</v>
      </c>
      <c r="I36" s="99" t="s">
        <v>33</v>
      </c>
      <c r="J36" s="100">
        <v>39.83</v>
      </c>
      <c r="K36" s="99" t="s">
        <v>175</v>
      </c>
      <c r="L36" s="100">
        <v>31.71</v>
      </c>
      <c r="M36" s="101" t="s">
        <v>33</v>
      </c>
      <c r="N36" s="102" t="s">
        <v>33</v>
      </c>
      <c r="T36" s="68" t="s">
        <v>177</v>
      </c>
    </row>
    <row r="37" spans="1:23" s="63" customFormat="1" x14ac:dyDescent="0.2">
      <c r="A37" s="98"/>
      <c r="B37" s="97" t="s">
        <v>33</v>
      </c>
      <c r="C37" s="767" t="s">
        <v>178</v>
      </c>
      <c r="D37" s="767"/>
      <c r="E37" s="767"/>
      <c r="F37" s="99" t="s">
        <v>179</v>
      </c>
      <c r="G37" s="99" t="s">
        <v>180</v>
      </c>
      <c r="H37" s="99" t="s">
        <v>175</v>
      </c>
      <c r="I37" s="99" t="s">
        <v>181</v>
      </c>
      <c r="J37" s="100" t="s">
        <v>33</v>
      </c>
      <c r="K37" s="99" t="s">
        <v>33</v>
      </c>
      <c r="L37" s="100" t="s">
        <v>33</v>
      </c>
      <c r="M37" s="101" t="s">
        <v>33</v>
      </c>
      <c r="N37" s="102" t="s">
        <v>33</v>
      </c>
      <c r="U37" s="68" t="s">
        <v>178</v>
      </c>
    </row>
    <row r="38" spans="1:23" s="63" customFormat="1" x14ac:dyDescent="0.2">
      <c r="A38" s="98"/>
      <c r="B38" s="97" t="s">
        <v>33</v>
      </c>
      <c r="C38" s="776" t="s">
        <v>182</v>
      </c>
      <c r="D38" s="776"/>
      <c r="E38" s="776"/>
      <c r="F38" s="90" t="s">
        <v>33</v>
      </c>
      <c r="G38" s="90" t="s">
        <v>33</v>
      </c>
      <c r="H38" s="90" t="s">
        <v>33</v>
      </c>
      <c r="I38" s="90" t="s">
        <v>33</v>
      </c>
      <c r="J38" s="91">
        <v>391.73</v>
      </c>
      <c r="K38" s="90" t="s">
        <v>33</v>
      </c>
      <c r="L38" s="91">
        <v>311.92</v>
      </c>
      <c r="M38" s="92" t="s">
        <v>33</v>
      </c>
      <c r="N38" s="93" t="s">
        <v>33</v>
      </c>
      <c r="V38" s="68" t="s">
        <v>182</v>
      </c>
    </row>
    <row r="39" spans="1:23" s="63" customFormat="1" x14ac:dyDescent="0.2">
      <c r="A39" s="98"/>
      <c r="B39" s="97" t="s">
        <v>33</v>
      </c>
      <c r="C39" s="767" t="s">
        <v>183</v>
      </c>
      <c r="D39" s="767"/>
      <c r="E39" s="767"/>
      <c r="F39" s="99" t="s">
        <v>33</v>
      </c>
      <c r="G39" s="99" t="s">
        <v>33</v>
      </c>
      <c r="H39" s="99" t="s">
        <v>33</v>
      </c>
      <c r="I39" s="99" t="s">
        <v>33</v>
      </c>
      <c r="J39" s="100" t="s">
        <v>33</v>
      </c>
      <c r="K39" s="99" t="s">
        <v>33</v>
      </c>
      <c r="L39" s="100">
        <v>31.71</v>
      </c>
      <c r="M39" s="101" t="s">
        <v>33</v>
      </c>
      <c r="N39" s="102" t="s">
        <v>33</v>
      </c>
      <c r="U39" s="68" t="s">
        <v>183</v>
      </c>
    </row>
    <row r="40" spans="1:23" s="63" customFormat="1" ht="33.75" x14ac:dyDescent="0.2">
      <c r="A40" s="98"/>
      <c r="B40" s="97" t="s">
        <v>184</v>
      </c>
      <c r="C40" s="767" t="s">
        <v>185</v>
      </c>
      <c r="D40" s="767"/>
      <c r="E40" s="767"/>
      <c r="F40" s="99" t="s">
        <v>186</v>
      </c>
      <c r="G40" s="99" t="s">
        <v>187</v>
      </c>
      <c r="H40" s="99" t="s">
        <v>33</v>
      </c>
      <c r="I40" s="99" t="s">
        <v>187</v>
      </c>
      <c r="J40" s="100" t="s">
        <v>33</v>
      </c>
      <c r="K40" s="99" t="s">
        <v>33</v>
      </c>
      <c r="L40" s="100">
        <v>30.12</v>
      </c>
      <c r="M40" s="101" t="s">
        <v>33</v>
      </c>
      <c r="N40" s="102" t="s">
        <v>33</v>
      </c>
      <c r="U40" s="68" t="s">
        <v>185</v>
      </c>
    </row>
    <row r="41" spans="1:23" s="63" customFormat="1" ht="22.5" x14ac:dyDescent="0.2">
      <c r="A41" s="98"/>
      <c r="B41" s="97" t="s">
        <v>188</v>
      </c>
      <c r="C41" s="767" t="s">
        <v>189</v>
      </c>
      <c r="D41" s="767"/>
      <c r="E41" s="767"/>
      <c r="F41" s="99" t="s">
        <v>186</v>
      </c>
      <c r="G41" s="99" t="s">
        <v>190</v>
      </c>
      <c r="H41" s="99" t="s">
        <v>33</v>
      </c>
      <c r="I41" s="99" t="s">
        <v>190</v>
      </c>
      <c r="J41" s="100" t="s">
        <v>33</v>
      </c>
      <c r="K41" s="99" t="s">
        <v>33</v>
      </c>
      <c r="L41" s="100">
        <v>15.86</v>
      </c>
      <c r="M41" s="101" t="s">
        <v>33</v>
      </c>
      <c r="N41" s="102" t="s">
        <v>33</v>
      </c>
      <c r="U41" s="68" t="s">
        <v>189</v>
      </c>
    </row>
    <row r="42" spans="1:23" s="63" customFormat="1" x14ac:dyDescent="0.2">
      <c r="A42" s="103"/>
      <c r="B42" s="104"/>
      <c r="C42" s="780" t="s">
        <v>191</v>
      </c>
      <c r="D42" s="780"/>
      <c r="E42" s="780"/>
      <c r="F42" s="105" t="s">
        <v>33</v>
      </c>
      <c r="G42" s="105" t="s">
        <v>33</v>
      </c>
      <c r="H42" s="105" t="s">
        <v>33</v>
      </c>
      <c r="I42" s="105" t="s">
        <v>33</v>
      </c>
      <c r="J42" s="106" t="s">
        <v>33</v>
      </c>
      <c r="K42" s="105" t="s">
        <v>33</v>
      </c>
      <c r="L42" s="106">
        <v>357.9</v>
      </c>
      <c r="M42" s="92" t="s">
        <v>33</v>
      </c>
      <c r="N42" s="107" t="s">
        <v>33</v>
      </c>
      <c r="W42" s="68" t="s">
        <v>191</v>
      </c>
    </row>
    <row r="43" spans="1:23" s="63" customFormat="1" ht="56.25" x14ac:dyDescent="0.2">
      <c r="A43" s="88" t="s">
        <v>173</v>
      </c>
      <c r="B43" s="89" t="s">
        <v>192</v>
      </c>
      <c r="C43" s="776" t="s">
        <v>193</v>
      </c>
      <c r="D43" s="776"/>
      <c r="E43" s="776"/>
      <c r="F43" s="90" t="s">
        <v>168</v>
      </c>
      <c r="G43" s="90" t="s">
        <v>33</v>
      </c>
      <c r="H43" s="90" t="s">
        <v>33</v>
      </c>
      <c r="I43" s="90" t="s">
        <v>169</v>
      </c>
      <c r="J43" s="91" t="s">
        <v>33</v>
      </c>
      <c r="K43" s="90" t="s">
        <v>33</v>
      </c>
      <c r="L43" s="91" t="s">
        <v>33</v>
      </c>
      <c r="M43" s="92" t="s">
        <v>33</v>
      </c>
      <c r="N43" s="93" t="s">
        <v>33</v>
      </c>
      <c r="Q43" s="68" t="s">
        <v>193</v>
      </c>
    </row>
    <row r="44" spans="1:23" s="63" customFormat="1" x14ac:dyDescent="0.2">
      <c r="A44" s="94"/>
      <c r="B44" s="95"/>
      <c r="C44" s="767" t="s">
        <v>170</v>
      </c>
      <c r="D44" s="767"/>
      <c r="E44" s="767"/>
      <c r="F44" s="767"/>
      <c r="G44" s="767"/>
      <c r="H44" s="767"/>
      <c r="I44" s="767"/>
      <c r="J44" s="767"/>
      <c r="K44" s="767"/>
      <c r="L44" s="767"/>
      <c r="M44" s="767"/>
      <c r="N44" s="781"/>
      <c r="R44" s="68" t="s">
        <v>170</v>
      </c>
    </row>
    <row r="45" spans="1:23" s="63" customFormat="1" ht="22.5" x14ac:dyDescent="0.2">
      <c r="A45" s="96"/>
      <c r="B45" s="97" t="s">
        <v>171</v>
      </c>
      <c r="C45" s="767" t="s">
        <v>172</v>
      </c>
      <c r="D45" s="767"/>
      <c r="E45" s="767"/>
      <c r="F45" s="767"/>
      <c r="G45" s="767"/>
      <c r="H45" s="767"/>
      <c r="I45" s="767"/>
      <c r="J45" s="767"/>
      <c r="K45" s="767"/>
      <c r="L45" s="767"/>
      <c r="M45" s="767"/>
      <c r="N45" s="781"/>
      <c r="S45" s="68" t="s">
        <v>172</v>
      </c>
    </row>
    <row r="46" spans="1:23" s="63" customFormat="1" x14ac:dyDescent="0.2">
      <c r="A46" s="98"/>
      <c r="B46" s="97" t="s">
        <v>173</v>
      </c>
      <c r="C46" s="767" t="s">
        <v>174</v>
      </c>
      <c r="D46" s="767"/>
      <c r="E46" s="767"/>
      <c r="F46" s="99" t="s">
        <v>33</v>
      </c>
      <c r="G46" s="99" t="s">
        <v>33</v>
      </c>
      <c r="H46" s="99" t="s">
        <v>33</v>
      </c>
      <c r="I46" s="99" t="s">
        <v>33</v>
      </c>
      <c r="J46" s="100">
        <v>1918.35</v>
      </c>
      <c r="K46" s="99" t="s">
        <v>175</v>
      </c>
      <c r="L46" s="100">
        <v>1527.49</v>
      </c>
      <c r="M46" s="101" t="s">
        <v>33</v>
      </c>
      <c r="N46" s="102" t="s">
        <v>33</v>
      </c>
      <c r="T46" s="68" t="s">
        <v>174</v>
      </c>
    </row>
    <row r="47" spans="1:23" s="63" customFormat="1" x14ac:dyDescent="0.2">
      <c r="A47" s="98"/>
      <c r="B47" s="97" t="s">
        <v>176</v>
      </c>
      <c r="C47" s="767" t="s">
        <v>177</v>
      </c>
      <c r="D47" s="767"/>
      <c r="E47" s="767"/>
      <c r="F47" s="99" t="s">
        <v>33</v>
      </c>
      <c r="G47" s="99" t="s">
        <v>33</v>
      </c>
      <c r="H47" s="99" t="s">
        <v>33</v>
      </c>
      <c r="I47" s="99" t="s">
        <v>33</v>
      </c>
      <c r="J47" s="100">
        <v>472.5</v>
      </c>
      <c r="K47" s="99" t="s">
        <v>175</v>
      </c>
      <c r="L47" s="100">
        <v>376.23</v>
      </c>
      <c r="M47" s="101" t="s">
        <v>33</v>
      </c>
      <c r="N47" s="102" t="s">
        <v>33</v>
      </c>
      <c r="T47" s="68" t="s">
        <v>177</v>
      </c>
    </row>
    <row r="48" spans="1:23" s="63" customFormat="1" x14ac:dyDescent="0.2">
      <c r="A48" s="98"/>
      <c r="B48" s="97" t="s">
        <v>33</v>
      </c>
      <c r="C48" s="767" t="s">
        <v>178</v>
      </c>
      <c r="D48" s="767"/>
      <c r="E48" s="767"/>
      <c r="F48" s="99" t="s">
        <v>179</v>
      </c>
      <c r="G48" s="99" t="s">
        <v>194</v>
      </c>
      <c r="H48" s="99" t="s">
        <v>175</v>
      </c>
      <c r="I48" s="99" t="s">
        <v>195</v>
      </c>
      <c r="J48" s="100" t="s">
        <v>33</v>
      </c>
      <c r="K48" s="99" t="s">
        <v>33</v>
      </c>
      <c r="L48" s="100" t="s">
        <v>33</v>
      </c>
      <c r="M48" s="101" t="s">
        <v>33</v>
      </c>
      <c r="N48" s="102" t="s">
        <v>33</v>
      </c>
      <c r="U48" s="68" t="s">
        <v>178</v>
      </c>
    </row>
    <row r="49" spans="1:25" s="63" customFormat="1" x14ac:dyDescent="0.2">
      <c r="A49" s="98"/>
      <c r="B49" s="97" t="s">
        <v>33</v>
      </c>
      <c r="C49" s="776" t="s">
        <v>182</v>
      </c>
      <c r="D49" s="776"/>
      <c r="E49" s="776"/>
      <c r="F49" s="90" t="s">
        <v>33</v>
      </c>
      <c r="G49" s="90" t="s">
        <v>33</v>
      </c>
      <c r="H49" s="90" t="s">
        <v>33</v>
      </c>
      <c r="I49" s="90" t="s">
        <v>33</v>
      </c>
      <c r="J49" s="91">
        <v>1918.35</v>
      </c>
      <c r="K49" s="90" t="s">
        <v>33</v>
      </c>
      <c r="L49" s="91">
        <v>1527.49</v>
      </c>
      <c r="M49" s="92" t="s">
        <v>33</v>
      </c>
      <c r="N49" s="93" t="s">
        <v>33</v>
      </c>
      <c r="V49" s="68" t="s">
        <v>182</v>
      </c>
    </row>
    <row r="50" spans="1:25" s="63" customFormat="1" x14ac:dyDescent="0.2">
      <c r="A50" s="98"/>
      <c r="B50" s="97" t="s">
        <v>33</v>
      </c>
      <c r="C50" s="767" t="s">
        <v>183</v>
      </c>
      <c r="D50" s="767"/>
      <c r="E50" s="767"/>
      <c r="F50" s="99" t="s">
        <v>33</v>
      </c>
      <c r="G50" s="99" t="s">
        <v>33</v>
      </c>
      <c r="H50" s="99" t="s">
        <v>33</v>
      </c>
      <c r="I50" s="99" t="s">
        <v>33</v>
      </c>
      <c r="J50" s="100" t="s">
        <v>33</v>
      </c>
      <c r="K50" s="99" t="s">
        <v>33</v>
      </c>
      <c r="L50" s="100">
        <v>376.23</v>
      </c>
      <c r="M50" s="101" t="s">
        <v>33</v>
      </c>
      <c r="N50" s="102" t="s">
        <v>33</v>
      </c>
      <c r="U50" s="68" t="s">
        <v>183</v>
      </c>
    </row>
    <row r="51" spans="1:25" s="63" customFormat="1" ht="33.75" x14ac:dyDescent="0.2">
      <c r="A51" s="98"/>
      <c r="B51" s="97" t="s">
        <v>184</v>
      </c>
      <c r="C51" s="767" t="s">
        <v>185</v>
      </c>
      <c r="D51" s="767"/>
      <c r="E51" s="767"/>
      <c r="F51" s="99" t="s">
        <v>186</v>
      </c>
      <c r="G51" s="99" t="s">
        <v>187</v>
      </c>
      <c r="H51" s="99" t="s">
        <v>33</v>
      </c>
      <c r="I51" s="99" t="s">
        <v>187</v>
      </c>
      <c r="J51" s="100" t="s">
        <v>33</v>
      </c>
      <c r="K51" s="99" t="s">
        <v>33</v>
      </c>
      <c r="L51" s="100">
        <v>357.42</v>
      </c>
      <c r="M51" s="101" t="s">
        <v>33</v>
      </c>
      <c r="N51" s="102" t="s">
        <v>33</v>
      </c>
      <c r="U51" s="68" t="s">
        <v>185</v>
      </c>
    </row>
    <row r="52" spans="1:25" s="63" customFormat="1" ht="22.5" x14ac:dyDescent="0.2">
      <c r="A52" s="98"/>
      <c r="B52" s="97" t="s">
        <v>188</v>
      </c>
      <c r="C52" s="767" t="s">
        <v>189</v>
      </c>
      <c r="D52" s="767"/>
      <c r="E52" s="767"/>
      <c r="F52" s="99" t="s">
        <v>186</v>
      </c>
      <c r="G52" s="99" t="s">
        <v>190</v>
      </c>
      <c r="H52" s="99" t="s">
        <v>33</v>
      </c>
      <c r="I52" s="99" t="s">
        <v>190</v>
      </c>
      <c r="J52" s="100" t="s">
        <v>33</v>
      </c>
      <c r="K52" s="99" t="s">
        <v>33</v>
      </c>
      <c r="L52" s="100">
        <v>188.12</v>
      </c>
      <c r="M52" s="101" t="s">
        <v>33</v>
      </c>
      <c r="N52" s="102" t="s">
        <v>33</v>
      </c>
      <c r="U52" s="68" t="s">
        <v>189</v>
      </c>
    </row>
    <row r="53" spans="1:25" s="63" customFormat="1" x14ac:dyDescent="0.2">
      <c r="A53" s="103"/>
      <c r="B53" s="104"/>
      <c r="C53" s="780" t="s">
        <v>191</v>
      </c>
      <c r="D53" s="780"/>
      <c r="E53" s="780"/>
      <c r="F53" s="105" t="s">
        <v>33</v>
      </c>
      <c r="G53" s="105" t="s">
        <v>33</v>
      </c>
      <c r="H53" s="105" t="s">
        <v>33</v>
      </c>
      <c r="I53" s="105" t="s">
        <v>33</v>
      </c>
      <c r="J53" s="106" t="s">
        <v>33</v>
      </c>
      <c r="K53" s="105" t="s">
        <v>33</v>
      </c>
      <c r="L53" s="106">
        <v>2073.0300000000002</v>
      </c>
      <c r="M53" s="92" t="s">
        <v>33</v>
      </c>
      <c r="N53" s="107" t="s">
        <v>33</v>
      </c>
      <c r="W53" s="68" t="s">
        <v>191</v>
      </c>
    </row>
    <row r="54" spans="1:25" s="63" customFormat="1" ht="67.5" x14ac:dyDescent="0.2">
      <c r="A54" s="88" t="s">
        <v>176</v>
      </c>
      <c r="B54" s="89" t="s">
        <v>196</v>
      </c>
      <c r="C54" s="776" t="s">
        <v>197</v>
      </c>
      <c r="D54" s="776"/>
      <c r="E54" s="776"/>
      <c r="F54" s="90" t="s">
        <v>198</v>
      </c>
      <c r="G54" s="90" t="s">
        <v>33</v>
      </c>
      <c r="H54" s="90" t="s">
        <v>33</v>
      </c>
      <c r="I54" s="90" t="s">
        <v>199</v>
      </c>
      <c r="J54" s="91">
        <v>2.91</v>
      </c>
      <c r="K54" s="90" t="s">
        <v>33</v>
      </c>
      <c r="L54" s="91">
        <v>2595.14</v>
      </c>
      <c r="M54" s="92" t="s">
        <v>33</v>
      </c>
      <c r="N54" s="93" t="s">
        <v>33</v>
      </c>
      <c r="Q54" s="68" t="s">
        <v>197</v>
      </c>
    </row>
    <row r="55" spans="1:25" s="63" customFormat="1" x14ac:dyDescent="0.2">
      <c r="A55" s="94"/>
      <c r="B55" s="95"/>
      <c r="C55" s="767" t="s">
        <v>200</v>
      </c>
      <c r="D55" s="767"/>
      <c r="E55" s="767"/>
      <c r="F55" s="767"/>
      <c r="G55" s="767"/>
      <c r="H55" s="767"/>
      <c r="I55" s="767"/>
      <c r="J55" s="767"/>
      <c r="K55" s="767"/>
      <c r="L55" s="767"/>
      <c r="M55" s="767"/>
      <c r="N55" s="781"/>
      <c r="R55" s="68" t="s">
        <v>200</v>
      </c>
    </row>
    <row r="56" spans="1:25" s="63" customFormat="1" ht="1.5" customHeight="1" x14ac:dyDescent="0.2">
      <c r="A56" s="108"/>
      <c r="B56" s="104"/>
      <c r="C56" s="104"/>
      <c r="D56" s="104"/>
      <c r="E56" s="104"/>
      <c r="F56" s="108"/>
      <c r="G56" s="108"/>
      <c r="H56" s="108"/>
      <c r="I56" s="108"/>
      <c r="J56" s="109"/>
      <c r="K56" s="108"/>
      <c r="L56" s="109"/>
      <c r="M56" s="99"/>
      <c r="N56" s="109"/>
    </row>
    <row r="57" spans="1:25" s="63" customFormat="1" x14ac:dyDescent="0.2">
      <c r="A57" s="110"/>
      <c r="B57" s="111" t="s">
        <v>33</v>
      </c>
      <c r="C57" s="780" t="s">
        <v>201</v>
      </c>
      <c r="D57" s="780"/>
      <c r="E57" s="780"/>
      <c r="F57" s="780"/>
      <c r="G57" s="780"/>
      <c r="H57" s="780"/>
      <c r="I57" s="780"/>
      <c r="J57" s="780"/>
      <c r="K57" s="780"/>
      <c r="L57" s="112" t="s">
        <v>33</v>
      </c>
      <c r="M57" s="113"/>
      <c r="N57" s="114"/>
      <c r="X57" s="68" t="s">
        <v>201</v>
      </c>
    </row>
    <row r="58" spans="1:25" s="63" customFormat="1" x14ac:dyDescent="0.2">
      <c r="A58" s="115"/>
      <c r="B58" s="97" t="s">
        <v>165</v>
      </c>
      <c r="C58" s="767" t="s">
        <v>202</v>
      </c>
      <c r="D58" s="767"/>
      <c r="E58" s="767"/>
      <c r="F58" s="767"/>
      <c r="G58" s="767"/>
      <c r="H58" s="767"/>
      <c r="I58" s="767"/>
      <c r="J58" s="767"/>
      <c r="K58" s="767"/>
      <c r="L58" s="116">
        <v>5026.07</v>
      </c>
      <c r="M58" s="117"/>
      <c r="N58" s="118" t="s">
        <v>33</v>
      </c>
      <c r="Y58" s="68" t="s">
        <v>202</v>
      </c>
    </row>
    <row r="59" spans="1:25" s="63" customFormat="1" x14ac:dyDescent="0.2">
      <c r="A59" s="115"/>
      <c r="B59" s="97" t="s">
        <v>33</v>
      </c>
      <c r="C59" s="767" t="s">
        <v>203</v>
      </c>
      <c r="D59" s="767"/>
      <c r="E59" s="767"/>
      <c r="F59" s="767"/>
      <c r="G59" s="767"/>
      <c r="H59" s="767"/>
      <c r="I59" s="767"/>
      <c r="J59" s="767"/>
      <c r="K59" s="767"/>
      <c r="L59" s="116" t="s">
        <v>33</v>
      </c>
      <c r="M59" s="117"/>
      <c r="N59" s="118" t="s">
        <v>33</v>
      </c>
      <c r="Y59" s="68" t="s">
        <v>203</v>
      </c>
    </row>
    <row r="60" spans="1:25" s="63" customFormat="1" x14ac:dyDescent="0.2">
      <c r="A60" s="115"/>
      <c r="B60" s="97" t="s">
        <v>33</v>
      </c>
      <c r="C60" s="767" t="s">
        <v>204</v>
      </c>
      <c r="D60" s="767"/>
      <c r="E60" s="767"/>
      <c r="F60" s="767"/>
      <c r="G60" s="767"/>
      <c r="H60" s="767"/>
      <c r="I60" s="767"/>
      <c r="J60" s="767"/>
      <c r="K60" s="767"/>
      <c r="L60" s="116">
        <v>4434.55</v>
      </c>
      <c r="M60" s="117"/>
      <c r="N60" s="118" t="s">
        <v>33</v>
      </c>
      <c r="Y60" s="68" t="s">
        <v>204</v>
      </c>
    </row>
    <row r="61" spans="1:25" s="63" customFormat="1" x14ac:dyDescent="0.2">
      <c r="A61" s="115"/>
      <c r="B61" s="97" t="s">
        <v>33</v>
      </c>
      <c r="C61" s="767" t="s">
        <v>205</v>
      </c>
      <c r="D61" s="767"/>
      <c r="E61" s="767"/>
      <c r="F61" s="767"/>
      <c r="G61" s="767"/>
      <c r="H61" s="767"/>
      <c r="I61" s="767"/>
      <c r="J61" s="767"/>
      <c r="K61" s="767"/>
      <c r="L61" s="116">
        <v>387.54</v>
      </c>
      <c r="M61" s="117"/>
      <c r="N61" s="118" t="s">
        <v>33</v>
      </c>
      <c r="Y61" s="68" t="s">
        <v>205</v>
      </c>
    </row>
    <row r="62" spans="1:25" s="63" customFormat="1" x14ac:dyDescent="0.2">
      <c r="A62" s="115"/>
      <c r="B62" s="97" t="s">
        <v>33</v>
      </c>
      <c r="C62" s="767" t="s">
        <v>206</v>
      </c>
      <c r="D62" s="767"/>
      <c r="E62" s="767"/>
      <c r="F62" s="767"/>
      <c r="G62" s="767"/>
      <c r="H62" s="767"/>
      <c r="I62" s="767"/>
      <c r="J62" s="767"/>
      <c r="K62" s="767"/>
      <c r="L62" s="116">
        <v>203.98</v>
      </c>
      <c r="M62" s="117"/>
      <c r="N62" s="118" t="s">
        <v>33</v>
      </c>
      <c r="Y62" s="68" t="s">
        <v>206</v>
      </c>
    </row>
    <row r="63" spans="1:25" s="63" customFormat="1" x14ac:dyDescent="0.2">
      <c r="A63" s="115"/>
      <c r="B63" s="97" t="s">
        <v>33</v>
      </c>
      <c r="C63" s="767" t="s">
        <v>207</v>
      </c>
      <c r="D63" s="767"/>
      <c r="E63" s="767"/>
      <c r="F63" s="767"/>
      <c r="G63" s="767"/>
      <c r="H63" s="767"/>
      <c r="I63" s="767"/>
      <c r="J63" s="767"/>
      <c r="K63" s="767"/>
      <c r="L63" s="116">
        <v>407.94</v>
      </c>
      <c r="M63" s="117"/>
      <c r="N63" s="118" t="s">
        <v>33</v>
      </c>
      <c r="Y63" s="68" t="s">
        <v>207</v>
      </c>
    </row>
    <row r="64" spans="1:25" s="63" customFormat="1" x14ac:dyDescent="0.2">
      <c r="A64" s="115"/>
      <c r="B64" s="97" t="s">
        <v>33</v>
      </c>
      <c r="C64" s="767" t="s">
        <v>208</v>
      </c>
      <c r="D64" s="767"/>
      <c r="E64" s="767"/>
      <c r="F64" s="767"/>
      <c r="G64" s="767"/>
      <c r="H64" s="767"/>
      <c r="I64" s="767"/>
      <c r="J64" s="767"/>
      <c r="K64" s="767"/>
      <c r="L64" s="116">
        <v>387.54</v>
      </c>
      <c r="M64" s="117"/>
      <c r="N64" s="118" t="s">
        <v>33</v>
      </c>
      <c r="Y64" s="68" t="s">
        <v>208</v>
      </c>
    </row>
    <row r="65" spans="1:26" s="63" customFormat="1" x14ac:dyDescent="0.2">
      <c r="A65" s="115"/>
      <c r="B65" s="97" t="s">
        <v>33</v>
      </c>
      <c r="C65" s="767" t="s">
        <v>209</v>
      </c>
      <c r="D65" s="767"/>
      <c r="E65" s="767"/>
      <c r="F65" s="767"/>
      <c r="G65" s="767"/>
      <c r="H65" s="767"/>
      <c r="I65" s="767"/>
      <c r="J65" s="767"/>
      <c r="K65" s="767"/>
      <c r="L65" s="116">
        <v>203.98</v>
      </c>
      <c r="M65" s="117"/>
      <c r="N65" s="118" t="s">
        <v>33</v>
      </c>
      <c r="Y65" s="68" t="s">
        <v>209</v>
      </c>
    </row>
    <row r="66" spans="1:26" s="63" customFormat="1" x14ac:dyDescent="0.2">
      <c r="A66" s="115"/>
      <c r="B66" s="109" t="s">
        <v>33</v>
      </c>
      <c r="C66" s="782" t="s">
        <v>210</v>
      </c>
      <c r="D66" s="782"/>
      <c r="E66" s="782"/>
      <c r="F66" s="782"/>
      <c r="G66" s="782"/>
      <c r="H66" s="782"/>
      <c r="I66" s="782"/>
      <c r="J66" s="782"/>
      <c r="K66" s="782"/>
      <c r="L66" s="119">
        <v>5026.07</v>
      </c>
      <c r="M66" s="120"/>
      <c r="N66" s="121"/>
      <c r="Z66" s="68" t="s">
        <v>210</v>
      </c>
    </row>
    <row r="67" spans="1:26" s="63" customFormat="1" x14ac:dyDescent="0.2">
      <c r="A67" s="773" t="s">
        <v>211</v>
      </c>
      <c r="B67" s="774"/>
      <c r="C67" s="774"/>
      <c r="D67" s="774"/>
      <c r="E67" s="774"/>
      <c r="F67" s="774"/>
      <c r="G67" s="774"/>
      <c r="H67" s="774"/>
      <c r="I67" s="774"/>
      <c r="J67" s="774"/>
      <c r="K67" s="774"/>
      <c r="L67" s="774"/>
      <c r="M67" s="774"/>
      <c r="N67" s="775"/>
      <c r="P67" s="68" t="s">
        <v>211</v>
      </c>
    </row>
    <row r="68" spans="1:26" s="63" customFormat="1" ht="56.25" x14ac:dyDescent="0.2">
      <c r="A68" s="88" t="s">
        <v>212</v>
      </c>
      <c r="B68" s="89" t="s">
        <v>213</v>
      </c>
      <c r="C68" s="776" t="s">
        <v>214</v>
      </c>
      <c r="D68" s="776"/>
      <c r="E68" s="776"/>
      <c r="F68" s="90" t="s">
        <v>168</v>
      </c>
      <c r="G68" s="90" t="s">
        <v>33</v>
      </c>
      <c r="H68" s="90" t="s">
        <v>33</v>
      </c>
      <c r="I68" s="90" t="s">
        <v>215</v>
      </c>
      <c r="J68" s="91" t="s">
        <v>33</v>
      </c>
      <c r="K68" s="90" t="s">
        <v>33</v>
      </c>
      <c r="L68" s="91" t="s">
        <v>33</v>
      </c>
      <c r="M68" s="92" t="s">
        <v>33</v>
      </c>
      <c r="N68" s="93" t="s">
        <v>33</v>
      </c>
      <c r="Q68" s="68" t="s">
        <v>214</v>
      </c>
    </row>
    <row r="69" spans="1:26" s="63" customFormat="1" x14ac:dyDescent="0.2">
      <c r="A69" s="94"/>
      <c r="B69" s="95"/>
      <c r="C69" s="767" t="s">
        <v>216</v>
      </c>
      <c r="D69" s="767"/>
      <c r="E69" s="767"/>
      <c r="F69" s="767"/>
      <c r="G69" s="767"/>
      <c r="H69" s="767"/>
      <c r="I69" s="767"/>
      <c r="J69" s="767"/>
      <c r="K69" s="767"/>
      <c r="L69" s="767"/>
      <c r="M69" s="767"/>
      <c r="N69" s="781"/>
      <c r="R69" s="68" t="s">
        <v>216</v>
      </c>
    </row>
    <row r="70" spans="1:26" s="63" customFormat="1" ht="22.5" x14ac:dyDescent="0.2">
      <c r="A70" s="96"/>
      <c r="B70" s="97" t="s">
        <v>171</v>
      </c>
      <c r="C70" s="767" t="s">
        <v>172</v>
      </c>
      <c r="D70" s="767"/>
      <c r="E70" s="767"/>
      <c r="F70" s="767"/>
      <c r="G70" s="767"/>
      <c r="H70" s="767"/>
      <c r="I70" s="767"/>
      <c r="J70" s="767"/>
      <c r="K70" s="767"/>
      <c r="L70" s="767"/>
      <c r="M70" s="767"/>
      <c r="N70" s="781"/>
      <c r="S70" s="68" t="s">
        <v>172</v>
      </c>
    </row>
    <row r="71" spans="1:26" s="63" customFormat="1" x14ac:dyDescent="0.2">
      <c r="A71" s="98"/>
      <c r="B71" s="97" t="s">
        <v>173</v>
      </c>
      <c r="C71" s="767" t="s">
        <v>174</v>
      </c>
      <c r="D71" s="767"/>
      <c r="E71" s="767"/>
      <c r="F71" s="99" t="s">
        <v>33</v>
      </c>
      <c r="G71" s="99" t="s">
        <v>33</v>
      </c>
      <c r="H71" s="99" t="s">
        <v>33</v>
      </c>
      <c r="I71" s="99" t="s">
        <v>33</v>
      </c>
      <c r="J71" s="100">
        <v>1966.4</v>
      </c>
      <c r="K71" s="99" t="s">
        <v>175</v>
      </c>
      <c r="L71" s="100">
        <v>880.95</v>
      </c>
      <c r="M71" s="101" t="s">
        <v>33</v>
      </c>
      <c r="N71" s="102" t="s">
        <v>33</v>
      </c>
      <c r="T71" s="68" t="s">
        <v>174</v>
      </c>
    </row>
    <row r="72" spans="1:26" s="63" customFormat="1" x14ac:dyDescent="0.2">
      <c r="A72" s="98"/>
      <c r="B72" s="97" t="s">
        <v>176</v>
      </c>
      <c r="C72" s="767" t="s">
        <v>177</v>
      </c>
      <c r="D72" s="767"/>
      <c r="E72" s="767"/>
      <c r="F72" s="99" t="s">
        <v>33</v>
      </c>
      <c r="G72" s="99" t="s">
        <v>33</v>
      </c>
      <c r="H72" s="99" t="s">
        <v>33</v>
      </c>
      <c r="I72" s="99" t="s">
        <v>33</v>
      </c>
      <c r="J72" s="100">
        <v>216</v>
      </c>
      <c r="K72" s="99" t="s">
        <v>175</v>
      </c>
      <c r="L72" s="100">
        <v>96.77</v>
      </c>
      <c r="M72" s="101" t="s">
        <v>33</v>
      </c>
      <c r="N72" s="102" t="s">
        <v>33</v>
      </c>
      <c r="T72" s="68" t="s">
        <v>177</v>
      </c>
    </row>
    <row r="73" spans="1:26" s="63" customFormat="1" x14ac:dyDescent="0.2">
      <c r="A73" s="98"/>
      <c r="B73" s="97" t="s">
        <v>33</v>
      </c>
      <c r="C73" s="767" t="s">
        <v>178</v>
      </c>
      <c r="D73" s="767"/>
      <c r="E73" s="767"/>
      <c r="F73" s="99" t="s">
        <v>179</v>
      </c>
      <c r="G73" s="99" t="s">
        <v>217</v>
      </c>
      <c r="H73" s="99" t="s">
        <v>175</v>
      </c>
      <c r="I73" s="99" t="s">
        <v>218</v>
      </c>
      <c r="J73" s="100" t="s">
        <v>33</v>
      </c>
      <c r="K73" s="99" t="s">
        <v>33</v>
      </c>
      <c r="L73" s="100" t="s">
        <v>33</v>
      </c>
      <c r="M73" s="101" t="s">
        <v>33</v>
      </c>
      <c r="N73" s="102" t="s">
        <v>33</v>
      </c>
      <c r="U73" s="68" t="s">
        <v>178</v>
      </c>
    </row>
    <row r="74" spans="1:26" s="63" customFormat="1" x14ac:dyDescent="0.2">
      <c r="A74" s="98"/>
      <c r="B74" s="97" t="s">
        <v>33</v>
      </c>
      <c r="C74" s="776" t="s">
        <v>182</v>
      </c>
      <c r="D74" s="776"/>
      <c r="E74" s="776"/>
      <c r="F74" s="90" t="s">
        <v>33</v>
      </c>
      <c r="G74" s="90" t="s">
        <v>33</v>
      </c>
      <c r="H74" s="90" t="s">
        <v>33</v>
      </c>
      <c r="I74" s="90" t="s">
        <v>33</v>
      </c>
      <c r="J74" s="91">
        <v>1966.4</v>
      </c>
      <c r="K74" s="90" t="s">
        <v>33</v>
      </c>
      <c r="L74" s="91">
        <v>880.95</v>
      </c>
      <c r="M74" s="92" t="s">
        <v>33</v>
      </c>
      <c r="N74" s="93" t="s">
        <v>33</v>
      </c>
      <c r="V74" s="68" t="s">
        <v>182</v>
      </c>
    </row>
    <row r="75" spans="1:26" s="63" customFormat="1" x14ac:dyDescent="0.2">
      <c r="A75" s="98"/>
      <c r="B75" s="97" t="s">
        <v>33</v>
      </c>
      <c r="C75" s="767" t="s">
        <v>183</v>
      </c>
      <c r="D75" s="767"/>
      <c r="E75" s="767"/>
      <c r="F75" s="99" t="s">
        <v>33</v>
      </c>
      <c r="G75" s="99" t="s">
        <v>33</v>
      </c>
      <c r="H75" s="99" t="s">
        <v>33</v>
      </c>
      <c r="I75" s="99" t="s">
        <v>33</v>
      </c>
      <c r="J75" s="100" t="s">
        <v>33</v>
      </c>
      <c r="K75" s="99" t="s">
        <v>33</v>
      </c>
      <c r="L75" s="100">
        <v>96.77</v>
      </c>
      <c r="M75" s="101" t="s">
        <v>33</v>
      </c>
      <c r="N75" s="102" t="s">
        <v>33</v>
      </c>
      <c r="U75" s="68" t="s">
        <v>183</v>
      </c>
    </row>
    <row r="76" spans="1:26" s="63" customFormat="1" ht="33.75" x14ac:dyDescent="0.2">
      <c r="A76" s="98"/>
      <c r="B76" s="97" t="s">
        <v>184</v>
      </c>
      <c r="C76" s="767" t="s">
        <v>185</v>
      </c>
      <c r="D76" s="767"/>
      <c r="E76" s="767"/>
      <c r="F76" s="99" t="s">
        <v>186</v>
      </c>
      <c r="G76" s="99" t="s">
        <v>187</v>
      </c>
      <c r="H76" s="99" t="s">
        <v>33</v>
      </c>
      <c r="I76" s="99" t="s">
        <v>187</v>
      </c>
      <c r="J76" s="100" t="s">
        <v>33</v>
      </c>
      <c r="K76" s="99" t="s">
        <v>33</v>
      </c>
      <c r="L76" s="100">
        <v>91.93</v>
      </c>
      <c r="M76" s="101" t="s">
        <v>33</v>
      </c>
      <c r="N76" s="102" t="s">
        <v>33</v>
      </c>
      <c r="U76" s="68" t="s">
        <v>185</v>
      </c>
    </row>
    <row r="77" spans="1:26" s="63" customFormat="1" ht="22.5" x14ac:dyDescent="0.2">
      <c r="A77" s="98"/>
      <c r="B77" s="97" t="s">
        <v>188</v>
      </c>
      <c r="C77" s="767" t="s">
        <v>189</v>
      </c>
      <c r="D77" s="767"/>
      <c r="E77" s="767"/>
      <c r="F77" s="99" t="s">
        <v>186</v>
      </c>
      <c r="G77" s="99" t="s">
        <v>190</v>
      </c>
      <c r="H77" s="99" t="s">
        <v>33</v>
      </c>
      <c r="I77" s="99" t="s">
        <v>190</v>
      </c>
      <c r="J77" s="100" t="s">
        <v>33</v>
      </c>
      <c r="K77" s="99" t="s">
        <v>33</v>
      </c>
      <c r="L77" s="100">
        <v>48.39</v>
      </c>
      <c r="M77" s="101" t="s">
        <v>33</v>
      </c>
      <c r="N77" s="102" t="s">
        <v>33</v>
      </c>
      <c r="U77" s="68" t="s">
        <v>189</v>
      </c>
    </row>
    <row r="78" spans="1:26" s="63" customFormat="1" x14ac:dyDescent="0.2">
      <c r="A78" s="103"/>
      <c r="B78" s="104"/>
      <c r="C78" s="780" t="s">
        <v>191</v>
      </c>
      <c r="D78" s="780"/>
      <c r="E78" s="780"/>
      <c r="F78" s="105" t="s">
        <v>33</v>
      </c>
      <c r="G78" s="105" t="s">
        <v>33</v>
      </c>
      <c r="H78" s="105" t="s">
        <v>33</v>
      </c>
      <c r="I78" s="105" t="s">
        <v>33</v>
      </c>
      <c r="J78" s="106" t="s">
        <v>33</v>
      </c>
      <c r="K78" s="105" t="s">
        <v>33</v>
      </c>
      <c r="L78" s="106">
        <v>1021.27</v>
      </c>
      <c r="M78" s="92" t="s">
        <v>33</v>
      </c>
      <c r="N78" s="107" t="s">
        <v>33</v>
      </c>
      <c r="W78" s="68" t="s">
        <v>191</v>
      </c>
    </row>
    <row r="79" spans="1:26" s="63" customFormat="1" ht="67.5" x14ac:dyDescent="0.2">
      <c r="A79" s="88" t="s">
        <v>219</v>
      </c>
      <c r="B79" s="89" t="s">
        <v>196</v>
      </c>
      <c r="C79" s="776" t="s">
        <v>220</v>
      </c>
      <c r="D79" s="776"/>
      <c r="E79" s="776"/>
      <c r="F79" s="90" t="s">
        <v>198</v>
      </c>
      <c r="G79" s="90" t="s">
        <v>33</v>
      </c>
      <c r="H79" s="90" t="s">
        <v>33</v>
      </c>
      <c r="I79" s="90" t="s">
        <v>221</v>
      </c>
      <c r="J79" s="91">
        <v>2.91</v>
      </c>
      <c r="K79" s="90" t="s">
        <v>33</v>
      </c>
      <c r="L79" s="91">
        <v>1460.12</v>
      </c>
      <c r="M79" s="92" t="s">
        <v>33</v>
      </c>
      <c r="N79" s="93" t="s">
        <v>33</v>
      </c>
      <c r="Q79" s="68" t="s">
        <v>220</v>
      </c>
    </row>
    <row r="80" spans="1:26" s="63" customFormat="1" x14ac:dyDescent="0.2">
      <c r="A80" s="94"/>
      <c r="B80" s="95"/>
      <c r="C80" s="767" t="s">
        <v>222</v>
      </c>
      <c r="D80" s="767"/>
      <c r="E80" s="767"/>
      <c r="F80" s="767"/>
      <c r="G80" s="767"/>
      <c r="H80" s="767"/>
      <c r="I80" s="767"/>
      <c r="J80" s="767"/>
      <c r="K80" s="767"/>
      <c r="L80" s="767"/>
      <c r="M80" s="767"/>
      <c r="N80" s="781"/>
      <c r="R80" s="68" t="s">
        <v>222</v>
      </c>
    </row>
    <row r="81" spans="1:27" s="63" customFormat="1" ht="1.5" customHeight="1" x14ac:dyDescent="0.2">
      <c r="A81" s="108"/>
      <c r="B81" s="104"/>
      <c r="C81" s="104"/>
      <c r="D81" s="104"/>
      <c r="E81" s="104"/>
      <c r="F81" s="108"/>
      <c r="G81" s="108"/>
      <c r="H81" s="108"/>
      <c r="I81" s="108"/>
      <c r="J81" s="109"/>
      <c r="K81" s="108"/>
      <c r="L81" s="109"/>
      <c r="M81" s="99"/>
      <c r="N81" s="109"/>
    </row>
    <row r="82" spans="1:27" s="63" customFormat="1" x14ac:dyDescent="0.2">
      <c r="A82" s="110"/>
      <c r="B82" s="111" t="s">
        <v>33</v>
      </c>
      <c r="C82" s="780" t="s">
        <v>223</v>
      </c>
      <c r="D82" s="780"/>
      <c r="E82" s="780"/>
      <c r="F82" s="780"/>
      <c r="G82" s="780"/>
      <c r="H82" s="780"/>
      <c r="I82" s="780"/>
      <c r="J82" s="780"/>
      <c r="K82" s="780"/>
      <c r="L82" s="112" t="s">
        <v>33</v>
      </c>
      <c r="M82" s="113"/>
      <c r="N82" s="114"/>
      <c r="X82" s="68" t="s">
        <v>223</v>
      </c>
    </row>
    <row r="83" spans="1:27" s="63" customFormat="1" x14ac:dyDescent="0.2">
      <c r="A83" s="115"/>
      <c r="B83" s="97" t="s">
        <v>165</v>
      </c>
      <c r="C83" s="767" t="s">
        <v>202</v>
      </c>
      <c r="D83" s="767"/>
      <c r="E83" s="767"/>
      <c r="F83" s="767"/>
      <c r="G83" s="767"/>
      <c r="H83" s="767"/>
      <c r="I83" s="767"/>
      <c r="J83" s="767"/>
      <c r="K83" s="767"/>
      <c r="L83" s="116">
        <v>2481.39</v>
      </c>
      <c r="M83" s="117"/>
      <c r="N83" s="118" t="s">
        <v>33</v>
      </c>
      <c r="Y83" s="68" t="s">
        <v>202</v>
      </c>
    </row>
    <row r="84" spans="1:27" s="63" customFormat="1" x14ac:dyDescent="0.2">
      <c r="A84" s="115"/>
      <c r="B84" s="97" t="s">
        <v>33</v>
      </c>
      <c r="C84" s="767" t="s">
        <v>203</v>
      </c>
      <c r="D84" s="767"/>
      <c r="E84" s="767"/>
      <c r="F84" s="767"/>
      <c r="G84" s="767"/>
      <c r="H84" s="767"/>
      <c r="I84" s="767"/>
      <c r="J84" s="767"/>
      <c r="K84" s="767"/>
      <c r="L84" s="116" t="s">
        <v>33</v>
      </c>
      <c r="M84" s="117"/>
      <c r="N84" s="118" t="s">
        <v>33</v>
      </c>
      <c r="Y84" s="68" t="s">
        <v>203</v>
      </c>
    </row>
    <row r="85" spans="1:27" s="63" customFormat="1" x14ac:dyDescent="0.2">
      <c r="A85" s="115"/>
      <c r="B85" s="97" t="s">
        <v>33</v>
      </c>
      <c r="C85" s="767" t="s">
        <v>204</v>
      </c>
      <c r="D85" s="767"/>
      <c r="E85" s="767"/>
      <c r="F85" s="767"/>
      <c r="G85" s="767"/>
      <c r="H85" s="767"/>
      <c r="I85" s="767"/>
      <c r="J85" s="767"/>
      <c r="K85" s="767"/>
      <c r="L85" s="116">
        <v>2341.0700000000002</v>
      </c>
      <c r="M85" s="117"/>
      <c r="N85" s="118" t="s">
        <v>33</v>
      </c>
      <c r="Y85" s="68" t="s">
        <v>204</v>
      </c>
    </row>
    <row r="86" spans="1:27" s="63" customFormat="1" x14ac:dyDescent="0.2">
      <c r="A86" s="115"/>
      <c r="B86" s="97" t="s">
        <v>33</v>
      </c>
      <c r="C86" s="767" t="s">
        <v>205</v>
      </c>
      <c r="D86" s="767"/>
      <c r="E86" s="767"/>
      <c r="F86" s="767"/>
      <c r="G86" s="767"/>
      <c r="H86" s="767"/>
      <c r="I86" s="767"/>
      <c r="J86" s="767"/>
      <c r="K86" s="767"/>
      <c r="L86" s="116">
        <v>91.93</v>
      </c>
      <c r="M86" s="117"/>
      <c r="N86" s="118" t="s">
        <v>33</v>
      </c>
      <c r="Y86" s="68" t="s">
        <v>205</v>
      </c>
    </row>
    <row r="87" spans="1:27" s="63" customFormat="1" x14ac:dyDescent="0.2">
      <c r="A87" s="115"/>
      <c r="B87" s="97" t="s">
        <v>33</v>
      </c>
      <c r="C87" s="767" t="s">
        <v>206</v>
      </c>
      <c r="D87" s="767"/>
      <c r="E87" s="767"/>
      <c r="F87" s="767"/>
      <c r="G87" s="767"/>
      <c r="H87" s="767"/>
      <c r="I87" s="767"/>
      <c r="J87" s="767"/>
      <c r="K87" s="767"/>
      <c r="L87" s="116">
        <v>48.39</v>
      </c>
      <c r="M87" s="117"/>
      <c r="N87" s="118" t="s">
        <v>33</v>
      </c>
      <c r="Y87" s="68" t="s">
        <v>206</v>
      </c>
    </row>
    <row r="88" spans="1:27" s="63" customFormat="1" x14ac:dyDescent="0.2">
      <c r="A88" s="115"/>
      <c r="B88" s="97" t="s">
        <v>33</v>
      </c>
      <c r="C88" s="767" t="s">
        <v>207</v>
      </c>
      <c r="D88" s="767"/>
      <c r="E88" s="767"/>
      <c r="F88" s="767"/>
      <c r="G88" s="767"/>
      <c r="H88" s="767"/>
      <c r="I88" s="767"/>
      <c r="J88" s="767"/>
      <c r="K88" s="767"/>
      <c r="L88" s="116">
        <v>96.77</v>
      </c>
      <c r="M88" s="117"/>
      <c r="N88" s="118" t="s">
        <v>33</v>
      </c>
      <c r="Y88" s="68" t="s">
        <v>207</v>
      </c>
    </row>
    <row r="89" spans="1:27" s="63" customFormat="1" x14ac:dyDescent="0.2">
      <c r="A89" s="115"/>
      <c r="B89" s="97" t="s">
        <v>33</v>
      </c>
      <c r="C89" s="767" t="s">
        <v>208</v>
      </c>
      <c r="D89" s="767"/>
      <c r="E89" s="767"/>
      <c r="F89" s="767"/>
      <c r="G89" s="767"/>
      <c r="H89" s="767"/>
      <c r="I89" s="767"/>
      <c r="J89" s="767"/>
      <c r="K89" s="767"/>
      <c r="L89" s="116">
        <v>91.93</v>
      </c>
      <c r="M89" s="117"/>
      <c r="N89" s="118" t="s">
        <v>33</v>
      </c>
      <c r="Y89" s="68" t="s">
        <v>208</v>
      </c>
    </row>
    <row r="90" spans="1:27" s="63" customFormat="1" x14ac:dyDescent="0.2">
      <c r="A90" s="115"/>
      <c r="B90" s="97" t="s">
        <v>33</v>
      </c>
      <c r="C90" s="767" t="s">
        <v>209</v>
      </c>
      <c r="D90" s="767"/>
      <c r="E90" s="767"/>
      <c r="F90" s="767"/>
      <c r="G90" s="767"/>
      <c r="H90" s="767"/>
      <c r="I90" s="767"/>
      <c r="J90" s="767"/>
      <c r="K90" s="767"/>
      <c r="L90" s="116">
        <v>48.39</v>
      </c>
      <c r="M90" s="117"/>
      <c r="N90" s="118" t="s">
        <v>33</v>
      </c>
      <c r="Y90" s="68" t="s">
        <v>209</v>
      </c>
    </row>
    <row r="91" spans="1:27" s="63" customFormat="1" x14ac:dyDescent="0.2">
      <c r="A91" s="115"/>
      <c r="B91" s="109" t="s">
        <v>33</v>
      </c>
      <c r="C91" s="782" t="s">
        <v>224</v>
      </c>
      <c r="D91" s="782"/>
      <c r="E91" s="782"/>
      <c r="F91" s="782"/>
      <c r="G91" s="782"/>
      <c r="H91" s="782"/>
      <c r="I91" s="782"/>
      <c r="J91" s="782"/>
      <c r="K91" s="782"/>
      <c r="L91" s="119">
        <v>2481.39</v>
      </c>
      <c r="M91" s="120"/>
      <c r="N91" s="121"/>
      <c r="Z91" s="68" t="s">
        <v>224</v>
      </c>
    </row>
    <row r="92" spans="1:27" s="63" customFormat="1" x14ac:dyDescent="0.2">
      <c r="A92" s="773" t="s">
        <v>225</v>
      </c>
      <c r="B92" s="774"/>
      <c r="C92" s="774"/>
      <c r="D92" s="774"/>
      <c r="E92" s="774"/>
      <c r="F92" s="774"/>
      <c r="G92" s="774"/>
      <c r="H92" s="774"/>
      <c r="I92" s="774"/>
      <c r="J92" s="774"/>
      <c r="K92" s="774"/>
      <c r="L92" s="774"/>
      <c r="M92" s="774"/>
      <c r="N92" s="775"/>
      <c r="P92" s="68" t="s">
        <v>225</v>
      </c>
    </row>
    <row r="93" spans="1:27" s="63" customFormat="1" x14ac:dyDescent="0.2">
      <c r="A93" s="783" t="s">
        <v>226</v>
      </c>
      <c r="B93" s="784"/>
      <c r="C93" s="784"/>
      <c r="D93" s="784"/>
      <c r="E93" s="784"/>
      <c r="F93" s="784"/>
      <c r="G93" s="784"/>
      <c r="H93" s="784"/>
      <c r="I93" s="784"/>
      <c r="J93" s="784"/>
      <c r="K93" s="784"/>
      <c r="L93" s="784"/>
      <c r="M93" s="784"/>
      <c r="N93" s="785"/>
      <c r="AA93" s="68" t="s">
        <v>226</v>
      </c>
    </row>
    <row r="94" spans="1:27" s="63" customFormat="1" x14ac:dyDescent="0.2">
      <c r="A94" s="783" t="s">
        <v>227</v>
      </c>
      <c r="B94" s="784"/>
      <c r="C94" s="784"/>
      <c r="D94" s="784"/>
      <c r="E94" s="784"/>
      <c r="F94" s="784"/>
      <c r="G94" s="784"/>
      <c r="H94" s="784"/>
      <c r="I94" s="784"/>
      <c r="J94" s="784"/>
      <c r="K94" s="784"/>
      <c r="L94" s="784"/>
      <c r="M94" s="784"/>
      <c r="N94" s="785"/>
      <c r="AA94" s="68" t="s">
        <v>227</v>
      </c>
    </row>
    <row r="95" spans="1:27" s="63" customFormat="1" ht="45" x14ac:dyDescent="0.2">
      <c r="A95" s="88" t="s">
        <v>228</v>
      </c>
      <c r="B95" s="89" t="s">
        <v>229</v>
      </c>
      <c r="C95" s="776" t="s">
        <v>230</v>
      </c>
      <c r="D95" s="776"/>
      <c r="E95" s="776"/>
      <c r="F95" s="90" t="s">
        <v>168</v>
      </c>
      <c r="G95" s="90" t="s">
        <v>33</v>
      </c>
      <c r="H95" s="90" t="s">
        <v>33</v>
      </c>
      <c r="I95" s="90" t="s">
        <v>231</v>
      </c>
      <c r="J95" s="91" t="s">
        <v>33</v>
      </c>
      <c r="K95" s="90" t="s">
        <v>33</v>
      </c>
      <c r="L95" s="91" t="s">
        <v>33</v>
      </c>
      <c r="M95" s="92" t="s">
        <v>33</v>
      </c>
      <c r="N95" s="93" t="s">
        <v>33</v>
      </c>
      <c r="Q95" s="68" t="s">
        <v>230</v>
      </c>
    </row>
    <row r="96" spans="1:27" s="63" customFormat="1" x14ac:dyDescent="0.2">
      <c r="A96" s="94"/>
      <c r="B96" s="95"/>
      <c r="C96" s="767" t="s">
        <v>232</v>
      </c>
      <c r="D96" s="767"/>
      <c r="E96" s="767"/>
      <c r="F96" s="767"/>
      <c r="G96" s="767"/>
      <c r="H96" s="767"/>
      <c r="I96" s="767"/>
      <c r="J96" s="767"/>
      <c r="K96" s="767"/>
      <c r="L96" s="767"/>
      <c r="M96" s="767"/>
      <c r="N96" s="781"/>
      <c r="R96" s="68" t="s">
        <v>232</v>
      </c>
    </row>
    <row r="97" spans="1:23" s="63" customFormat="1" ht="22.5" x14ac:dyDescent="0.2">
      <c r="A97" s="96"/>
      <c r="B97" s="97" t="s">
        <v>171</v>
      </c>
      <c r="C97" s="767" t="s">
        <v>172</v>
      </c>
      <c r="D97" s="767"/>
      <c r="E97" s="767"/>
      <c r="F97" s="767"/>
      <c r="G97" s="767"/>
      <c r="H97" s="767"/>
      <c r="I97" s="767"/>
      <c r="J97" s="767"/>
      <c r="K97" s="767"/>
      <c r="L97" s="767"/>
      <c r="M97" s="767"/>
      <c r="N97" s="781"/>
      <c r="S97" s="68" t="s">
        <v>172</v>
      </c>
    </row>
    <row r="98" spans="1:23" s="63" customFormat="1" x14ac:dyDescent="0.2">
      <c r="A98" s="98"/>
      <c r="B98" s="97" t="s">
        <v>173</v>
      </c>
      <c r="C98" s="767" t="s">
        <v>174</v>
      </c>
      <c r="D98" s="767"/>
      <c r="E98" s="767"/>
      <c r="F98" s="99" t="s">
        <v>33</v>
      </c>
      <c r="G98" s="99" t="s">
        <v>33</v>
      </c>
      <c r="H98" s="99" t="s">
        <v>33</v>
      </c>
      <c r="I98" s="99" t="s">
        <v>33</v>
      </c>
      <c r="J98" s="100">
        <v>3072.5</v>
      </c>
      <c r="K98" s="99" t="s">
        <v>175</v>
      </c>
      <c r="L98" s="100">
        <v>3510.33</v>
      </c>
      <c r="M98" s="101" t="s">
        <v>33</v>
      </c>
      <c r="N98" s="102" t="s">
        <v>33</v>
      </c>
      <c r="T98" s="68" t="s">
        <v>174</v>
      </c>
    </row>
    <row r="99" spans="1:23" s="63" customFormat="1" x14ac:dyDescent="0.2">
      <c r="A99" s="98"/>
      <c r="B99" s="97" t="s">
        <v>176</v>
      </c>
      <c r="C99" s="767" t="s">
        <v>177</v>
      </c>
      <c r="D99" s="767"/>
      <c r="E99" s="767"/>
      <c r="F99" s="99" t="s">
        <v>33</v>
      </c>
      <c r="G99" s="99" t="s">
        <v>33</v>
      </c>
      <c r="H99" s="99" t="s">
        <v>33</v>
      </c>
      <c r="I99" s="99" t="s">
        <v>33</v>
      </c>
      <c r="J99" s="100">
        <v>337.5</v>
      </c>
      <c r="K99" s="99" t="s">
        <v>175</v>
      </c>
      <c r="L99" s="100">
        <v>385.59</v>
      </c>
      <c r="M99" s="101" t="s">
        <v>33</v>
      </c>
      <c r="N99" s="102" t="s">
        <v>33</v>
      </c>
      <c r="T99" s="68" t="s">
        <v>177</v>
      </c>
    </row>
    <row r="100" spans="1:23" s="63" customFormat="1" x14ac:dyDescent="0.2">
      <c r="A100" s="98"/>
      <c r="B100" s="97" t="s">
        <v>33</v>
      </c>
      <c r="C100" s="767" t="s">
        <v>178</v>
      </c>
      <c r="D100" s="767"/>
      <c r="E100" s="767"/>
      <c r="F100" s="99" t="s">
        <v>179</v>
      </c>
      <c r="G100" s="99" t="s">
        <v>233</v>
      </c>
      <c r="H100" s="99" t="s">
        <v>175</v>
      </c>
      <c r="I100" s="99" t="s">
        <v>234</v>
      </c>
      <c r="J100" s="100" t="s">
        <v>33</v>
      </c>
      <c r="K100" s="99" t="s">
        <v>33</v>
      </c>
      <c r="L100" s="100" t="s">
        <v>33</v>
      </c>
      <c r="M100" s="101" t="s">
        <v>33</v>
      </c>
      <c r="N100" s="102" t="s">
        <v>33</v>
      </c>
      <c r="U100" s="68" t="s">
        <v>178</v>
      </c>
    </row>
    <row r="101" spans="1:23" s="63" customFormat="1" x14ac:dyDescent="0.2">
      <c r="A101" s="98"/>
      <c r="B101" s="97" t="s">
        <v>33</v>
      </c>
      <c r="C101" s="776" t="s">
        <v>182</v>
      </c>
      <c r="D101" s="776"/>
      <c r="E101" s="776"/>
      <c r="F101" s="90" t="s">
        <v>33</v>
      </c>
      <c r="G101" s="90" t="s">
        <v>33</v>
      </c>
      <c r="H101" s="90" t="s">
        <v>33</v>
      </c>
      <c r="I101" s="90" t="s">
        <v>33</v>
      </c>
      <c r="J101" s="91">
        <v>3072.5</v>
      </c>
      <c r="K101" s="90" t="s">
        <v>33</v>
      </c>
      <c r="L101" s="91">
        <v>3510.33</v>
      </c>
      <c r="M101" s="92" t="s">
        <v>33</v>
      </c>
      <c r="N101" s="93" t="s">
        <v>33</v>
      </c>
      <c r="V101" s="68" t="s">
        <v>182</v>
      </c>
    </row>
    <row r="102" spans="1:23" s="63" customFormat="1" x14ac:dyDescent="0.2">
      <c r="A102" s="98"/>
      <c r="B102" s="97" t="s">
        <v>33</v>
      </c>
      <c r="C102" s="767" t="s">
        <v>183</v>
      </c>
      <c r="D102" s="767"/>
      <c r="E102" s="767"/>
      <c r="F102" s="99" t="s">
        <v>33</v>
      </c>
      <c r="G102" s="99" t="s">
        <v>33</v>
      </c>
      <c r="H102" s="99" t="s">
        <v>33</v>
      </c>
      <c r="I102" s="99" t="s">
        <v>33</v>
      </c>
      <c r="J102" s="100" t="s">
        <v>33</v>
      </c>
      <c r="K102" s="99" t="s">
        <v>33</v>
      </c>
      <c r="L102" s="100">
        <v>385.59</v>
      </c>
      <c r="M102" s="101" t="s">
        <v>33</v>
      </c>
      <c r="N102" s="102" t="s">
        <v>33</v>
      </c>
      <c r="U102" s="68" t="s">
        <v>183</v>
      </c>
    </row>
    <row r="103" spans="1:23" s="63" customFormat="1" ht="33.75" x14ac:dyDescent="0.2">
      <c r="A103" s="98"/>
      <c r="B103" s="97" t="s">
        <v>184</v>
      </c>
      <c r="C103" s="767" t="s">
        <v>185</v>
      </c>
      <c r="D103" s="767"/>
      <c r="E103" s="767"/>
      <c r="F103" s="99" t="s">
        <v>186</v>
      </c>
      <c r="G103" s="99" t="s">
        <v>187</v>
      </c>
      <c r="H103" s="99" t="s">
        <v>33</v>
      </c>
      <c r="I103" s="99" t="s">
        <v>187</v>
      </c>
      <c r="J103" s="100" t="s">
        <v>33</v>
      </c>
      <c r="K103" s="99" t="s">
        <v>33</v>
      </c>
      <c r="L103" s="100">
        <v>366.31</v>
      </c>
      <c r="M103" s="101" t="s">
        <v>33</v>
      </c>
      <c r="N103" s="102" t="s">
        <v>33</v>
      </c>
      <c r="U103" s="68" t="s">
        <v>185</v>
      </c>
    </row>
    <row r="104" spans="1:23" s="63" customFormat="1" ht="22.5" x14ac:dyDescent="0.2">
      <c r="A104" s="98"/>
      <c r="B104" s="97" t="s">
        <v>188</v>
      </c>
      <c r="C104" s="767" t="s">
        <v>189</v>
      </c>
      <c r="D104" s="767"/>
      <c r="E104" s="767"/>
      <c r="F104" s="99" t="s">
        <v>186</v>
      </c>
      <c r="G104" s="99" t="s">
        <v>190</v>
      </c>
      <c r="H104" s="99" t="s">
        <v>33</v>
      </c>
      <c r="I104" s="99" t="s">
        <v>190</v>
      </c>
      <c r="J104" s="100" t="s">
        <v>33</v>
      </c>
      <c r="K104" s="99" t="s">
        <v>33</v>
      </c>
      <c r="L104" s="100">
        <v>192.8</v>
      </c>
      <c r="M104" s="101" t="s">
        <v>33</v>
      </c>
      <c r="N104" s="102" t="s">
        <v>33</v>
      </c>
      <c r="U104" s="68" t="s">
        <v>189</v>
      </c>
    </row>
    <row r="105" spans="1:23" s="63" customFormat="1" x14ac:dyDescent="0.2">
      <c r="A105" s="103"/>
      <c r="B105" s="104"/>
      <c r="C105" s="780" t="s">
        <v>191</v>
      </c>
      <c r="D105" s="780"/>
      <c r="E105" s="780"/>
      <c r="F105" s="105" t="s">
        <v>33</v>
      </c>
      <c r="G105" s="105" t="s">
        <v>33</v>
      </c>
      <c r="H105" s="105" t="s">
        <v>33</v>
      </c>
      <c r="I105" s="105" t="s">
        <v>33</v>
      </c>
      <c r="J105" s="106" t="s">
        <v>33</v>
      </c>
      <c r="K105" s="105" t="s">
        <v>33</v>
      </c>
      <c r="L105" s="106">
        <v>4069.44</v>
      </c>
      <c r="M105" s="92" t="s">
        <v>33</v>
      </c>
      <c r="N105" s="107" t="s">
        <v>33</v>
      </c>
      <c r="W105" s="68" t="s">
        <v>191</v>
      </c>
    </row>
    <row r="106" spans="1:23" s="63" customFormat="1" ht="33.75" x14ac:dyDescent="0.2">
      <c r="A106" s="88" t="s">
        <v>235</v>
      </c>
      <c r="B106" s="89" t="s">
        <v>236</v>
      </c>
      <c r="C106" s="776" t="s">
        <v>237</v>
      </c>
      <c r="D106" s="776"/>
      <c r="E106" s="776"/>
      <c r="F106" s="90" t="s">
        <v>168</v>
      </c>
      <c r="G106" s="90" t="s">
        <v>33</v>
      </c>
      <c r="H106" s="90" t="s">
        <v>33</v>
      </c>
      <c r="I106" s="90" t="s">
        <v>231</v>
      </c>
      <c r="J106" s="91" t="s">
        <v>33</v>
      </c>
      <c r="K106" s="90" t="s">
        <v>33</v>
      </c>
      <c r="L106" s="91" t="s">
        <v>33</v>
      </c>
      <c r="M106" s="92" t="s">
        <v>33</v>
      </c>
      <c r="N106" s="93" t="s">
        <v>33</v>
      </c>
      <c r="Q106" s="68" t="s">
        <v>237</v>
      </c>
    </row>
    <row r="107" spans="1:23" s="63" customFormat="1" x14ac:dyDescent="0.2">
      <c r="A107" s="94"/>
      <c r="B107" s="95"/>
      <c r="C107" s="767" t="s">
        <v>232</v>
      </c>
      <c r="D107" s="767"/>
      <c r="E107" s="767"/>
      <c r="F107" s="767"/>
      <c r="G107" s="767"/>
      <c r="H107" s="767"/>
      <c r="I107" s="767"/>
      <c r="J107" s="767"/>
      <c r="K107" s="767"/>
      <c r="L107" s="767"/>
      <c r="M107" s="767"/>
      <c r="N107" s="781"/>
      <c r="R107" s="68" t="s">
        <v>232</v>
      </c>
    </row>
    <row r="108" spans="1:23" s="63" customFormat="1" ht="22.5" x14ac:dyDescent="0.2">
      <c r="A108" s="96"/>
      <c r="B108" s="97" t="s">
        <v>171</v>
      </c>
      <c r="C108" s="767" t="s">
        <v>172</v>
      </c>
      <c r="D108" s="767"/>
      <c r="E108" s="767"/>
      <c r="F108" s="767"/>
      <c r="G108" s="767"/>
      <c r="H108" s="767"/>
      <c r="I108" s="767"/>
      <c r="J108" s="767"/>
      <c r="K108" s="767"/>
      <c r="L108" s="767"/>
      <c r="M108" s="767"/>
      <c r="N108" s="781"/>
      <c r="S108" s="68" t="s">
        <v>172</v>
      </c>
    </row>
    <row r="109" spans="1:23" s="63" customFormat="1" x14ac:dyDescent="0.2">
      <c r="A109" s="98"/>
      <c r="B109" s="97" t="s">
        <v>173</v>
      </c>
      <c r="C109" s="767" t="s">
        <v>174</v>
      </c>
      <c r="D109" s="767"/>
      <c r="E109" s="767"/>
      <c r="F109" s="99" t="s">
        <v>33</v>
      </c>
      <c r="G109" s="99" t="s">
        <v>33</v>
      </c>
      <c r="H109" s="99" t="s">
        <v>33</v>
      </c>
      <c r="I109" s="99" t="s">
        <v>33</v>
      </c>
      <c r="J109" s="100">
        <v>1699.71</v>
      </c>
      <c r="K109" s="99" t="s">
        <v>175</v>
      </c>
      <c r="L109" s="100">
        <v>1941.92</v>
      </c>
      <c r="M109" s="101" t="s">
        <v>33</v>
      </c>
      <c r="N109" s="102" t="s">
        <v>33</v>
      </c>
      <c r="T109" s="68" t="s">
        <v>174</v>
      </c>
    </row>
    <row r="110" spans="1:23" s="63" customFormat="1" x14ac:dyDescent="0.2">
      <c r="A110" s="98"/>
      <c r="B110" s="97" t="s">
        <v>176</v>
      </c>
      <c r="C110" s="767" t="s">
        <v>177</v>
      </c>
      <c r="D110" s="767"/>
      <c r="E110" s="767"/>
      <c r="F110" s="99" t="s">
        <v>33</v>
      </c>
      <c r="G110" s="99" t="s">
        <v>33</v>
      </c>
      <c r="H110" s="99" t="s">
        <v>33</v>
      </c>
      <c r="I110" s="99" t="s">
        <v>33</v>
      </c>
      <c r="J110" s="100">
        <v>172.8</v>
      </c>
      <c r="K110" s="99" t="s">
        <v>175</v>
      </c>
      <c r="L110" s="100">
        <v>197.42</v>
      </c>
      <c r="M110" s="101" t="s">
        <v>33</v>
      </c>
      <c r="N110" s="102" t="s">
        <v>33</v>
      </c>
      <c r="T110" s="68" t="s">
        <v>177</v>
      </c>
    </row>
    <row r="111" spans="1:23" s="63" customFormat="1" x14ac:dyDescent="0.2">
      <c r="A111" s="98"/>
      <c r="B111" s="97" t="s">
        <v>33</v>
      </c>
      <c r="C111" s="767" t="s">
        <v>178</v>
      </c>
      <c r="D111" s="767"/>
      <c r="E111" s="767"/>
      <c r="F111" s="99" t="s">
        <v>179</v>
      </c>
      <c r="G111" s="99" t="s">
        <v>238</v>
      </c>
      <c r="H111" s="99" t="s">
        <v>175</v>
      </c>
      <c r="I111" s="99" t="s">
        <v>239</v>
      </c>
      <c r="J111" s="100" t="s">
        <v>33</v>
      </c>
      <c r="K111" s="99" t="s">
        <v>33</v>
      </c>
      <c r="L111" s="100" t="s">
        <v>33</v>
      </c>
      <c r="M111" s="101" t="s">
        <v>33</v>
      </c>
      <c r="N111" s="102" t="s">
        <v>33</v>
      </c>
      <c r="U111" s="68" t="s">
        <v>178</v>
      </c>
    </row>
    <row r="112" spans="1:23" s="63" customFormat="1" x14ac:dyDescent="0.2">
      <c r="A112" s="98"/>
      <c r="B112" s="97" t="s">
        <v>33</v>
      </c>
      <c r="C112" s="776" t="s">
        <v>182</v>
      </c>
      <c r="D112" s="776"/>
      <c r="E112" s="776"/>
      <c r="F112" s="90" t="s">
        <v>33</v>
      </c>
      <c r="G112" s="90" t="s">
        <v>33</v>
      </c>
      <c r="H112" s="90" t="s">
        <v>33</v>
      </c>
      <c r="I112" s="90" t="s">
        <v>33</v>
      </c>
      <c r="J112" s="91">
        <v>1699.71</v>
      </c>
      <c r="K112" s="90" t="s">
        <v>33</v>
      </c>
      <c r="L112" s="91">
        <v>1941.92</v>
      </c>
      <c r="M112" s="92" t="s">
        <v>33</v>
      </c>
      <c r="N112" s="93" t="s">
        <v>33</v>
      </c>
      <c r="V112" s="68" t="s">
        <v>182</v>
      </c>
    </row>
    <row r="113" spans="1:27" s="63" customFormat="1" x14ac:dyDescent="0.2">
      <c r="A113" s="98"/>
      <c r="B113" s="97" t="s">
        <v>33</v>
      </c>
      <c r="C113" s="767" t="s">
        <v>183</v>
      </c>
      <c r="D113" s="767"/>
      <c r="E113" s="767"/>
      <c r="F113" s="99" t="s">
        <v>33</v>
      </c>
      <c r="G113" s="99" t="s">
        <v>33</v>
      </c>
      <c r="H113" s="99" t="s">
        <v>33</v>
      </c>
      <c r="I113" s="99" t="s">
        <v>33</v>
      </c>
      <c r="J113" s="100" t="s">
        <v>33</v>
      </c>
      <c r="K113" s="99" t="s">
        <v>33</v>
      </c>
      <c r="L113" s="100">
        <v>197.42</v>
      </c>
      <c r="M113" s="101" t="s">
        <v>33</v>
      </c>
      <c r="N113" s="102" t="s">
        <v>33</v>
      </c>
      <c r="U113" s="68" t="s">
        <v>183</v>
      </c>
    </row>
    <row r="114" spans="1:27" s="63" customFormat="1" ht="33.75" x14ac:dyDescent="0.2">
      <c r="A114" s="98"/>
      <c r="B114" s="97" t="s">
        <v>184</v>
      </c>
      <c r="C114" s="767" t="s">
        <v>185</v>
      </c>
      <c r="D114" s="767"/>
      <c r="E114" s="767"/>
      <c r="F114" s="99" t="s">
        <v>186</v>
      </c>
      <c r="G114" s="99" t="s">
        <v>187</v>
      </c>
      <c r="H114" s="99" t="s">
        <v>33</v>
      </c>
      <c r="I114" s="99" t="s">
        <v>187</v>
      </c>
      <c r="J114" s="100" t="s">
        <v>33</v>
      </c>
      <c r="K114" s="99" t="s">
        <v>33</v>
      </c>
      <c r="L114" s="100">
        <v>187.55</v>
      </c>
      <c r="M114" s="101" t="s">
        <v>33</v>
      </c>
      <c r="N114" s="102" t="s">
        <v>33</v>
      </c>
      <c r="U114" s="68" t="s">
        <v>185</v>
      </c>
    </row>
    <row r="115" spans="1:27" s="63" customFormat="1" ht="22.5" x14ac:dyDescent="0.2">
      <c r="A115" s="98"/>
      <c r="B115" s="97" t="s">
        <v>188</v>
      </c>
      <c r="C115" s="767" t="s">
        <v>189</v>
      </c>
      <c r="D115" s="767"/>
      <c r="E115" s="767"/>
      <c r="F115" s="99" t="s">
        <v>186</v>
      </c>
      <c r="G115" s="99" t="s">
        <v>190</v>
      </c>
      <c r="H115" s="99" t="s">
        <v>33</v>
      </c>
      <c r="I115" s="99" t="s">
        <v>190</v>
      </c>
      <c r="J115" s="100" t="s">
        <v>33</v>
      </c>
      <c r="K115" s="99" t="s">
        <v>33</v>
      </c>
      <c r="L115" s="100">
        <v>98.71</v>
      </c>
      <c r="M115" s="101" t="s">
        <v>33</v>
      </c>
      <c r="N115" s="102" t="s">
        <v>33</v>
      </c>
      <c r="U115" s="68" t="s">
        <v>189</v>
      </c>
    </row>
    <row r="116" spans="1:27" s="63" customFormat="1" x14ac:dyDescent="0.2">
      <c r="A116" s="103"/>
      <c r="B116" s="104"/>
      <c r="C116" s="780" t="s">
        <v>191</v>
      </c>
      <c r="D116" s="780"/>
      <c r="E116" s="780"/>
      <c r="F116" s="105" t="s">
        <v>33</v>
      </c>
      <c r="G116" s="105" t="s">
        <v>33</v>
      </c>
      <c r="H116" s="105" t="s">
        <v>33</v>
      </c>
      <c r="I116" s="105" t="s">
        <v>33</v>
      </c>
      <c r="J116" s="106" t="s">
        <v>33</v>
      </c>
      <c r="K116" s="105" t="s">
        <v>33</v>
      </c>
      <c r="L116" s="106">
        <v>2228.1799999999998</v>
      </c>
      <c r="M116" s="92" t="s">
        <v>33</v>
      </c>
      <c r="N116" s="107" t="s">
        <v>33</v>
      </c>
      <c r="W116" s="68" t="s">
        <v>191</v>
      </c>
    </row>
    <row r="117" spans="1:27" s="63" customFormat="1" ht="33.75" x14ac:dyDescent="0.2">
      <c r="A117" s="88" t="s">
        <v>240</v>
      </c>
      <c r="B117" s="89" t="s">
        <v>241</v>
      </c>
      <c r="C117" s="776" t="s">
        <v>242</v>
      </c>
      <c r="D117" s="776"/>
      <c r="E117" s="776"/>
      <c r="F117" s="90" t="s">
        <v>168</v>
      </c>
      <c r="G117" s="90" t="s">
        <v>33</v>
      </c>
      <c r="H117" s="90" t="s">
        <v>33</v>
      </c>
      <c r="I117" s="90" t="s">
        <v>231</v>
      </c>
      <c r="J117" s="91" t="s">
        <v>33</v>
      </c>
      <c r="K117" s="90" t="s">
        <v>33</v>
      </c>
      <c r="L117" s="91" t="s">
        <v>33</v>
      </c>
      <c r="M117" s="92" t="s">
        <v>33</v>
      </c>
      <c r="N117" s="93" t="s">
        <v>33</v>
      </c>
      <c r="Q117" s="68" t="s">
        <v>242</v>
      </c>
    </row>
    <row r="118" spans="1:27" s="63" customFormat="1" x14ac:dyDescent="0.2">
      <c r="A118" s="94"/>
      <c r="B118" s="95"/>
      <c r="C118" s="767" t="s">
        <v>232</v>
      </c>
      <c r="D118" s="767"/>
      <c r="E118" s="767"/>
      <c r="F118" s="767"/>
      <c r="G118" s="767"/>
      <c r="H118" s="767"/>
      <c r="I118" s="767"/>
      <c r="J118" s="767"/>
      <c r="K118" s="767"/>
      <c r="L118" s="767"/>
      <c r="M118" s="767"/>
      <c r="N118" s="781"/>
      <c r="R118" s="68" t="s">
        <v>232</v>
      </c>
    </row>
    <row r="119" spans="1:27" s="63" customFormat="1" ht="22.5" x14ac:dyDescent="0.2">
      <c r="A119" s="96"/>
      <c r="B119" s="97" t="s">
        <v>171</v>
      </c>
      <c r="C119" s="767" t="s">
        <v>172</v>
      </c>
      <c r="D119" s="767"/>
      <c r="E119" s="767"/>
      <c r="F119" s="767"/>
      <c r="G119" s="767"/>
      <c r="H119" s="767"/>
      <c r="I119" s="767"/>
      <c r="J119" s="767"/>
      <c r="K119" s="767"/>
      <c r="L119" s="767"/>
      <c r="M119" s="767"/>
      <c r="N119" s="781"/>
      <c r="S119" s="68" t="s">
        <v>172</v>
      </c>
    </row>
    <row r="120" spans="1:27" s="63" customFormat="1" x14ac:dyDescent="0.2">
      <c r="A120" s="98"/>
      <c r="B120" s="97" t="s">
        <v>173</v>
      </c>
      <c r="C120" s="767" t="s">
        <v>174</v>
      </c>
      <c r="D120" s="767"/>
      <c r="E120" s="767"/>
      <c r="F120" s="99" t="s">
        <v>33</v>
      </c>
      <c r="G120" s="99" t="s">
        <v>33</v>
      </c>
      <c r="H120" s="99" t="s">
        <v>33</v>
      </c>
      <c r="I120" s="99" t="s">
        <v>33</v>
      </c>
      <c r="J120" s="100">
        <v>852.51</v>
      </c>
      <c r="K120" s="99" t="s">
        <v>175</v>
      </c>
      <c r="L120" s="100">
        <v>973.99</v>
      </c>
      <c r="M120" s="101" t="s">
        <v>33</v>
      </c>
      <c r="N120" s="102" t="s">
        <v>33</v>
      </c>
      <c r="T120" s="68" t="s">
        <v>174</v>
      </c>
    </row>
    <row r="121" spans="1:27" s="63" customFormat="1" x14ac:dyDescent="0.2">
      <c r="A121" s="98"/>
      <c r="B121" s="97" t="s">
        <v>176</v>
      </c>
      <c r="C121" s="767" t="s">
        <v>177</v>
      </c>
      <c r="D121" s="767"/>
      <c r="E121" s="767"/>
      <c r="F121" s="99" t="s">
        <v>33</v>
      </c>
      <c r="G121" s="99" t="s">
        <v>33</v>
      </c>
      <c r="H121" s="99" t="s">
        <v>33</v>
      </c>
      <c r="I121" s="99" t="s">
        <v>33</v>
      </c>
      <c r="J121" s="100">
        <v>86.67</v>
      </c>
      <c r="K121" s="99" t="s">
        <v>175</v>
      </c>
      <c r="L121" s="100">
        <v>99.02</v>
      </c>
      <c r="M121" s="101" t="s">
        <v>33</v>
      </c>
      <c r="N121" s="102" t="s">
        <v>33</v>
      </c>
      <c r="T121" s="68" t="s">
        <v>177</v>
      </c>
    </row>
    <row r="122" spans="1:27" s="63" customFormat="1" x14ac:dyDescent="0.2">
      <c r="A122" s="98"/>
      <c r="B122" s="97" t="s">
        <v>33</v>
      </c>
      <c r="C122" s="767" t="s">
        <v>178</v>
      </c>
      <c r="D122" s="767"/>
      <c r="E122" s="767"/>
      <c r="F122" s="99" t="s">
        <v>179</v>
      </c>
      <c r="G122" s="99" t="s">
        <v>243</v>
      </c>
      <c r="H122" s="99" t="s">
        <v>175</v>
      </c>
      <c r="I122" s="99" t="s">
        <v>244</v>
      </c>
      <c r="J122" s="100" t="s">
        <v>33</v>
      </c>
      <c r="K122" s="99" t="s">
        <v>33</v>
      </c>
      <c r="L122" s="100" t="s">
        <v>33</v>
      </c>
      <c r="M122" s="101" t="s">
        <v>33</v>
      </c>
      <c r="N122" s="102" t="s">
        <v>33</v>
      </c>
      <c r="U122" s="68" t="s">
        <v>178</v>
      </c>
    </row>
    <row r="123" spans="1:27" s="63" customFormat="1" x14ac:dyDescent="0.2">
      <c r="A123" s="98"/>
      <c r="B123" s="97" t="s">
        <v>33</v>
      </c>
      <c r="C123" s="776" t="s">
        <v>182</v>
      </c>
      <c r="D123" s="776"/>
      <c r="E123" s="776"/>
      <c r="F123" s="90" t="s">
        <v>33</v>
      </c>
      <c r="G123" s="90" t="s">
        <v>33</v>
      </c>
      <c r="H123" s="90" t="s">
        <v>33</v>
      </c>
      <c r="I123" s="90" t="s">
        <v>33</v>
      </c>
      <c r="J123" s="91">
        <v>852.51</v>
      </c>
      <c r="K123" s="90" t="s">
        <v>33</v>
      </c>
      <c r="L123" s="91">
        <v>973.99</v>
      </c>
      <c r="M123" s="92" t="s">
        <v>33</v>
      </c>
      <c r="N123" s="93" t="s">
        <v>33</v>
      </c>
      <c r="V123" s="68" t="s">
        <v>182</v>
      </c>
    </row>
    <row r="124" spans="1:27" s="63" customFormat="1" x14ac:dyDescent="0.2">
      <c r="A124" s="98"/>
      <c r="B124" s="97" t="s">
        <v>33</v>
      </c>
      <c r="C124" s="767" t="s">
        <v>183</v>
      </c>
      <c r="D124" s="767"/>
      <c r="E124" s="767"/>
      <c r="F124" s="99" t="s">
        <v>33</v>
      </c>
      <c r="G124" s="99" t="s">
        <v>33</v>
      </c>
      <c r="H124" s="99" t="s">
        <v>33</v>
      </c>
      <c r="I124" s="99" t="s">
        <v>33</v>
      </c>
      <c r="J124" s="100" t="s">
        <v>33</v>
      </c>
      <c r="K124" s="99" t="s">
        <v>33</v>
      </c>
      <c r="L124" s="100">
        <v>99.02</v>
      </c>
      <c r="M124" s="101" t="s">
        <v>33</v>
      </c>
      <c r="N124" s="102" t="s">
        <v>33</v>
      </c>
      <c r="U124" s="68" t="s">
        <v>183</v>
      </c>
    </row>
    <row r="125" spans="1:27" s="63" customFormat="1" ht="33.75" x14ac:dyDescent="0.2">
      <c r="A125" s="98"/>
      <c r="B125" s="97" t="s">
        <v>184</v>
      </c>
      <c r="C125" s="767" t="s">
        <v>185</v>
      </c>
      <c r="D125" s="767"/>
      <c r="E125" s="767"/>
      <c r="F125" s="99" t="s">
        <v>186</v>
      </c>
      <c r="G125" s="99" t="s">
        <v>187</v>
      </c>
      <c r="H125" s="99" t="s">
        <v>33</v>
      </c>
      <c r="I125" s="99" t="s">
        <v>187</v>
      </c>
      <c r="J125" s="100" t="s">
        <v>33</v>
      </c>
      <c r="K125" s="99" t="s">
        <v>33</v>
      </c>
      <c r="L125" s="100">
        <v>94.07</v>
      </c>
      <c r="M125" s="101" t="s">
        <v>33</v>
      </c>
      <c r="N125" s="102" t="s">
        <v>33</v>
      </c>
      <c r="U125" s="68" t="s">
        <v>185</v>
      </c>
    </row>
    <row r="126" spans="1:27" s="63" customFormat="1" ht="22.5" x14ac:dyDescent="0.2">
      <c r="A126" s="98"/>
      <c r="B126" s="97" t="s">
        <v>188</v>
      </c>
      <c r="C126" s="767" t="s">
        <v>189</v>
      </c>
      <c r="D126" s="767"/>
      <c r="E126" s="767"/>
      <c r="F126" s="99" t="s">
        <v>186</v>
      </c>
      <c r="G126" s="99" t="s">
        <v>190</v>
      </c>
      <c r="H126" s="99" t="s">
        <v>33</v>
      </c>
      <c r="I126" s="99" t="s">
        <v>190</v>
      </c>
      <c r="J126" s="100" t="s">
        <v>33</v>
      </c>
      <c r="K126" s="99" t="s">
        <v>33</v>
      </c>
      <c r="L126" s="100">
        <v>49.51</v>
      </c>
      <c r="M126" s="101" t="s">
        <v>33</v>
      </c>
      <c r="N126" s="102" t="s">
        <v>33</v>
      </c>
      <c r="U126" s="68" t="s">
        <v>189</v>
      </c>
    </row>
    <row r="127" spans="1:27" s="63" customFormat="1" x14ac:dyDescent="0.2">
      <c r="A127" s="103"/>
      <c r="B127" s="104"/>
      <c r="C127" s="780" t="s">
        <v>191</v>
      </c>
      <c r="D127" s="780"/>
      <c r="E127" s="780"/>
      <c r="F127" s="105" t="s">
        <v>33</v>
      </c>
      <c r="G127" s="105" t="s">
        <v>33</v>
      </c>
      <c r="H127" s="105" t="s">
        <v>33</v>
      </c>
      <c r="I127" s="105" t="s">
        <v>33</v>
      </c>
      <c r="J127" s="106" t="s">
        <v>33</v>
      </c>
      <c r="K127" s="105" t="s">
        <v>33</v>
      </c>
      <c r="L127" s="106">
        <v>1117.57</v>
      </c>
      <c r="M127" s="92" t="s">
        <v>33</v>
      </c>
      <c r="N127" s="107" t="s">
        <v>33</v>
      </c>
      <c r="W127" s="68" t="s">
        <v>191</v>
      </c>
    </row>
    <row r="128" spans="1:27" s="63" customFormat="1" x14ac:dyDescent="0.2">
      <c r="A128" s="783" t="s">
        <v>245</v>
      </c>
      <c r="B128" s="784"/>
      <c r="C128" s="784"/>
      <c r="D128" s="784"/>
      <c r="E128" s="784"/>
      <c r="F128" s="784"/>
      <c r="G128" s="784"/>
      <c r="H128" s="784"/>
      <c r="I128" s="784"/>
      <c r="J128" s="784"/>
      <c r="K128" s="784"/>
      <c r="L128" s="784"/>
      <c r="M128" s="784"/>
      <c r="N128" s="785"/>
      <c r="AA128" s="68" t="s">
        <v>245</v>
      </c>
    </row>
    <row r="129" spans="1:23" s="63" customFormat="1" ht="45" x14ac:dyDescent="0.2">
      <c r="A129" s="88" t="s">
        <v>246</v>
      </c>
      <c r="B129" s="89" t="s">
        <v>247</v>
      </c>
      <c r="C129" s="776" t="s">
        <v>248</v>
      </c>
      <c r="D129" s="776"/>
      <c r="E129" s="776"/>
      <c r="F129" s="90" t="s">
        <v>168</v>
      </c>
      <c r="G129" s="90" t="s">
        <v>33</v>
      </c>
      <c r="H129" s="90" t="s">
        <v>33</v>
      </c>
      <c r="I129" s="90" t="s">
        <v>249</v>
      </c>
      <c r="J129" s="91" t="s">
        <v>33</v>
      </c>
      <c r="K129" s="90" t="s">
        <v>33</v>
      </c>
      <c r="L129" s="91" t="s">
        <v>33</v>
      </c>
      <c r="M129" s="92" t="s">
        <v>33</v>
      </c>
      <c r="N129" s="93" t="s">
        <v>33</v>
      </c>
      <c r="Q129" s="68" t="s">
        <v>248</v>
      </c>
    </row>
    <row r="130" spans="1:23" s="63" customFormat="1" x14ac:dyDescent="0.2">
      <c r="A130" s="94"/>
      <c r="B130" s="95"/>
      <c r="C130" s="767" t="s">
        <v>250</v>
      </c>
      <c r="D130" s="767"/>
      <c r="E130" s="767"/>
      <c r="F130" s="767"/>
      <c r="G130" s="767"/>
      <c r="H130" s="767"/>
      <c r="I130" s="767"/>
      <c r="J130" s="767"/>
      <c r="K130" s="767"/>
      <c r="L130" s="767"/>
      <c r="M130" s="767"/>
      <c r="N130" s="781"/>
      <c r="R130" s="68" t="s">
        <v>250</v>
      </c>
    </row>
    <row r="131" spans="1:23" s="63" customFormat="1" ht="22.5" x14ac:dyDescent="0.2">
      <c r="A131" s="96"/>
      <c r="B131" s="97" t="s">
        <v>171</v>
      </c>
      <c r="C131" s="767" t="s">
        <v>172</v>
      </c>
      <c r="D131" s="767"/>
      <c r="E131" s="767"/>
      <c r="F131" s="767"/>
      <c r="G131" s="767"/>
      <c r="H131" s="767"/>
      <c r="I131" s="767"/>
      <c r="J131" s="767"/>
      <c r="K131" s="767"/>
      <c r="L131" s="767"/>
      <c r="M131" s="767"/>
      <c r="N131" s="781"/>
      <c r="S131" s="68" t="s">
        <v>172</v>
      </c>
    </row>
    <row r="132" spans="1:23" s="63" customFormat="1" x14ac:dyDescent="0.2">
      <c r="A132" s="98"/>
      <c r="B132" s="97" t="s">
        <v>165</v>
      </c>
      <c r="C132" s="767" t="s">
        <v>251</v>
      </c>
      <c r="D132" s="767"/>
      <c r="E132" s="767"/>
      <c r="F132" s="99" t="s">
        <v>33</v>
      </c>
      <c r="G132" s="99" t="s">
        <v>33</v>
      </c>
      <c r="H132" s="99" t="s">
        <v>33</v>
      </c>
      <c r="I132" s="99" t="s">
        <v>33</v>
      </c>
      <c r="J132" s="100">
        <v>88.14</v>
      </c>
      <c r="K132" s="99" t="s">
        <v>175</v>
      </c>
      <c r="L132" s="100">
        <v>52.33</v>
      </c>
      <c r="M132" s="101" t="s">
        <v>33</v>
      </c>
      <c r="N132" s="102" t="s">
        <v>33</v>
      </c>
      <c r="T132" s="68" t="s">
        <v>251</v>
      </c>
    </row>
    <row r="133" spans="1:23" s="63" customFormat="1" x14ac:dyDescent="0.2">
      <c r="A133" s="98"/>
      <c r="B133" s="97" t="s">
        <v>173</v>
      </c>
      <c r="C133" s="767" t="s">
        <v>174</v>
      </c>
      <c r="D133" s="767"/>
      <c r="E133" s="767"/>
      <c r="F133" s="99" t="s">
        <v>33</v>
      </c>
      <c r="G133" s="99" t="s">
        <v>33</v>
      </c>
      <c r="H133" s="99" t="s">
        <v>33</v>
      </c>
      <c r="I133" s="99" t="s">
        <v>33</v>
      </c>
      <c r="J133" s="100">
        <v>3671.71</v>
      </c>
      <c r="K133" s="99" t="s">
        <v>175</v>
      </c>
      <c r="L133" s="100">
        <v>2180.08</v>
      </c>
      <c r="M133" s="101" t="s">
        <v>33</v>
      </c>
      <c r="N133" s="102" t="s">
        <v>33</v>
      </c>
      <c r="T133" s="68" t="s">
        <v>174</v>
      </c>
    </row>
    <row r="134" spans="1:23" s="63" customFormat="1" x14ac:dyDescent="0.2">
      <c r="A134" s="98"/>
      <c r="B134" s="97" t="s">
        <v>176</v>
      </c>
      <c r="C134" s="767" t="s">
        <v>177</v>
      </c>
      <c r="D134" s="767"/>
      <c r="E134" s="767"/>
      <c r="F134" s="99" t="s">
        <v>33</v>
      </c>
      <c r="G134" s="99" t="s">
        <v>33</v>
      </c>
      <c r="H134" s="99" t="s">
        <v>33</v>
      </c>
      <c r="I134" s="99" t="s">
        <v>33</v>
      </c>
      <c r="J134" s="100">
        <v>442.8</v>
      </c>
      <c r="K134" s="99" t="s">
        <v>175</v>
      </c>
      <c r="L134" s="100">
        <v>262.91000000000003</v>
      </c>
      <c r="M134" s="101" t="s">
        <v>33</v>
      </c>
      <c r="N134" s="102" t="s">
        <v>33</v>
      </c>
      <c r="T134" s="68" t="s">
        <v>177</v>
      </c>
    </row>
    <row r="135" spans="1:23" s="63" customFormat="1" x14ac:dyDescent="0.2">
      <c r="A135" s="98"/>
      <c r="B135" s="97" t="s">
        <v>212</v>
      </c>
      <c r="C135" s="767" t="s">
        <v>252</v>
      </c>
      <c r="D135" s="767"/>
      <c r="E135" s="767"/>
      <c r="F135" s="99" t="s">
        <v>33</v>
      </c>
      <c r="G135" s="99" t="s">
        <v>33</v>
      </c>
      <c r="H135" s="99" t="s">
        <v>33</v>
      </c>
      <c r="I135" s="99" t="s">
        <v>33</v>
      </c>
      <c r="J135" s="100">
        <v>6.5</v>
      </c>
      <c r="K135" s="99" t="s">
        <v>33</v>
      </c>
      <c r="L135" s="100">
        <v>3.09</v>
      </c>
      <c r="M135" s="101" t="s">
        <v>33</v>
      </c>
      <c r="N135" s="102" t="s">
        <v>33</v>
      </c>
      <c r="T135" s="68" t="s">
        <v>252</v>
      </c>
    </row>
    <row r="136" spans="1:23" s="63" customFormat="1" x14ac:dyDescent="0.2">
      <c r="A136" s="98"/>
      <c r="B136" s="97" t="s">
        <v>33</v>
      </c>
      <c r="C136" s="767" t="s">
        <v>253</v>
      </c>
      <c r="D136" s="767"/>
      <c r="E136" s="767"/>
      <c r="F136" s="99" t="s">
        <v>179</v>
      </c>
      <c r="G136" s="99" t="s">
        <v>254</v>
      </c>
      <c r="H136" s="99" t="s">
        <v>175</v>
      </c>
      <c r="I136" s="99" t="s">
        <v>255</v>
      </c>
      <c r="J136" s="100" t="s">
        <v>33</v>
      </c>
      <c r="K136" s="99" t="s">
        <v>33</v>
      </c>
      <c r="L136" s="100" t="s">
        <v>33</v>
      </c>
      <c r="M136" s="101" t="s">
        <v>33</v>
      </c>
      <c r="N136" s="102" t="s">
        <v>33</v>
      </c>
      <c r="U136" s="68" t="s">
        <v>253</v>
      </c>
    </row>
    <row r="137" spans="1:23" s="63" customFormat="1" x14ac:dyDescent="0.2">
      <c r="A137" s="98"/>
      <c r="B137" s="97" t="s">
        <v>33</v>
      </c>
      <c r="C137" s="767" t="s">
        <v>178</v>
      </c>
      <c r="D137" s="767"/>
      <c r="E137" s="767"/>
      <c r="F137" s="99" t="s">
        <v>179</v>
      </c>
      <c r="G137" s="99" t="s">
        <v>256</v>
      </c>
      <c r="H137" s="99" t="s">
        <v>175</v>
      </c>
      <c r="I137" s="99" t="s">
        <v>257</v>
      </c>
      <c r="J137" s="100" t="s">
        <v>33</v>
      </c>
      <c r="K137" s="99" t="s">
        <v>33</v>
      </c>
      <c r="L137" s="100" t="s">
        <v>33</v>
      </c>
      <c r="M137" s="101" t="s">
        <v>33</v>
      </c>
      <c r="N137" s="102" t="s">
        <v>33</v>
      </c>
      <c r="U137" s="68" t="s">
        <v>178</v>
      </c>
    </row>
    <row r="138" spans="1:23" s="63" customFormat="1" x14ac:dyDescent="0.2">
      <c r="A138" s="98"/>
      <c r="B138" s="97" t="s">
        <v>33</v>
      </c>
      <c r="C138" s="776" t="s">
        <v>182</v>
      </c>
      <c r="D138" s="776"/>
      <c r="E138" s="776"/>
      <c r="F138" s="90" t="s">
        <v>33</v>
      </c>
      <c r="G138" s="90" t="s">
        <v>33</v>
      </c>
      <c r="H138" s="90" t="s">
        <v>33</v>
      </c>
      <c r="I138" s="90" t="s">
        <v>33</v>
      </c>
      <c r="J138" s="91">
        <v>3766.35</v>
      </c>
      <c r="K138" s="90" t="s">
        <v>33</v>
      </c>
      <c r="L138" s="91">
        <v>2235.5</v>
      </c>
      <c r="M138" s="92" t="s">
        <v>33</v>
      </c>
      <c r="N138" s="93" t="s">
        <v>33</v>
      </c>
      <c r="V138" s="68" t="s">
        <v>182</v>
      </c>
    </row>
    <row r="139" spans="1:23" s="63" customFormat="1" x14ac:dyDescent="0.2">
      <c r="A139" s="98"/>
      <c r="B139" s="97" t="s">
        <v>33</v>
      </c>
      <c r="C139" s="767" t="s">
        <v>183</v>
      </c>
      <c r="D139" s="767"/>
      <c r="E139" s="767"/>
      <c r="F139" s="99" t="s">
        <v>33</v>
      </c>
      <c r="G139" s="99" t="s">
        <v>33</v>
      </c>
      <c r="H139" s="99" t="s">
        <v>33</v>
      </c>
      <c r="I139" s="99" t="s">
        <v>33</v>
      </c>
      <c r="J139" s="100" t="s">
        <v>33</v>
      </c>
      <c r="K139" s="99" t="s">
        <v>33</v>
      </c>
      <c r="L139" s="100">
        <v>315.24</v>
      </c>
      <c r="M139" s="101" t="s">
        <v>33</v>
      </c>
      <c r="N139" s="102" t="s">
        <v>33</v>
      </c>
      <c r="U139" s="68" t="s">
        <v>183</v>
      </c>
    </row>
    <row r="140" spans="1:23" s="63" customFormat="1" ht="33.75" x14ac:dyDescent="0.2">
      <c r="A140" s="98"/>
      <c r="B140" s="97" t="s">
        <v>184</v>
      </c>
      <c r="C140" s="767" t="s">
        <v>185</v>
      </c>
      <c r="D140" s="767"/>
      <c r="E140" s="767"/>
      <c r="F140" s="99" t="s">
        <v>186</v>
      </c>
      <c r="G140" s="99" t="s">
        <v>187</v>
      </c>
      <c r="H140" s="99" t="s">
        <v>33</v>
      </c>
      <c r="I140" s="99" t="s">
        <v>187</v>
      </c>
      <c r="J140" s="100" t="s">
        <v>33</v>
      </c>
      <c r="K140" s="99" t="s">
        <v>33</v>
      </c>
      <c r="L140" s="100">
        <v>299.48</v>
      </c>
      <c r="M140" s="101" t="s">
        <v>33</v>
      </c>
      <c r="N140" s="102" t="s">
        <v>33</v>
      </c>
      <c r="U140" s="68" t="s">
        <v>185</v>
      </c>
    </row>
    <row r="141" spans="1:23" s="63" customFormat="1" ht="22.5" x14ac:dyDescent="0.2">
      <c r="A141" s="98"/>
      <c r="B141" s="97" t="s">
        <v>188</v>
      </c>
      <c r="C141" s="767" t="s">
        <v>189</v>
      </c>
      <c r="D141" s="767"/>
      <c r="E141" s="767"/>
      <c r="F141" s="99" t="s">
        <v>186</v>
      </c>
      <c r="G141" s="99" t="s">
        <v>190</v>
      </c>
      <c r="H141" s="99" t="s">
        <v>33</v>
      </c>
      <c r="I141" s="99" t="s">
        <v>190</v>
      </c>
      <c r="J141" s="100" t="s">
        <v>33</v>
      </c>
      <c r="K141" s="99" t="s">
        <v>33</v>
      </c>
      <c r="L141" s="100">
        <v>157.62</v>
      </c>
      <c r="M141" s="101" t="s">
        <v>33</v>
      </c>
      <c r="N141" s="102" t="s">
        <v>33</v>
      </c>
      <c r="U141" s="68" t="s">
        <v>189</v>
      </c>
    </row>
    <row r="142" spans="1:23" s="63" customFormat="1" x14ac:dyDescent="0.2">
      <c r="A142" s="103"/>
      <c r="B142" s="104"/>
      <c r="C142" s="780" t="s">
        <v>191</v>
      </c>
      <c r="D142" s="780"/>
      <c r="E142" s="780"/>
      <c r="F142" s="105" t="s">
        <v>33</v>
      </c>
      <c r="G142" s="105" t="s">
        <v>33</v>
      </c>
      <c r="H142" s="105" t="s">
        <v>33</v>
      </c>
      <c r="I142" s="105" t="s">
        <v>33</v>
      </c>
      <c r="J142" s="106" t="s">
        <v>33</v>
      </c>
      <c r="K142" s="105" t="s">
        <v>33</v>
      </c>
      <c r="L142" s="106">
        <v>2692.6</v>
      </c>
      <c r="M142" s="92" t="s">
        <v>33</v>
      </c>
      <c r="N142" s="107" t="s">
        <v>33</v>
      </c>
      <c r="W142" s="68" t="s">
        <v>191</v>
      </c>
    </row>
    <row r="143" spans="1:23" s="63" customFormat="1" ht="45" x14ac:dyDescent="0.2">
      <c r="A143" s="88" t="s">
        <v>258</v>
      </c>
      <c r="B143" s="89" t="s">
        <v>196</v>
      </c>
      <c r="C143" s="776" t="s">
        <v>259</v>
      </c>
      <c r="D143" s="776"/>
      <c r="E143" s="776"/>
      <c r="F143" s="90" t="s">
        <v>198</v>
      </c>
      <c r="G143" s="90" t="s">
        <v>33</v>
      </c>
      <c r="H143" s="90" t="s">
        <v>33</v>
      </c>
      <c r="I143" s="90" t="s">
        <v>260</v>
      </c>
      <c r="J143" s="91">
        <v>2.91</v>
      </c>
      <c r="K143" s="90" t="s">
        <v>33</v>
      </c>
      <c r="L143" s="91">
        <v>2488.0500000000002</v>
      </c>
      <c r="M143" s="92" t="s">
        <v>33</v>
      </c>
      <c r="N143" s="93" t="s">
        <v>33</v>
      </c>
      <c r="Q143" s="68" t="s">
        <v>259</v>
      </c>
    </row>
    <row r="144" spans="1:23" s="63" customFormat="1" x14ac:dyDescent="0.2">
      <c r="A144" s="94"/>
      <c r="B144" s="95"/>
      <c r="C144" s="767" t="s">
        <v>261</v>
      </c>
      <c r="D144" s="767"/>
      <c r="E144" s="767"/>
      <c r="F144" s="767"/>
      <c r="G144" s="767"/>
      <c r="H144" s="767"/>
      <c r="I144" s="767"/>
      <c r="J144" s="767"/>
      <c r="K144" s="767"/>
      <c r="L144" s="767"/>
      <c r="M144" s="767"/>
      <c r="N144" s="781"/>
      <c r="R144" s="68" t="s">
        <v>261</v>
      </c>
    </row>
    <row r="145" spans="1:23" s="63" customFormat="1" ht="45" x14ac:dyDescent="0.2">
      <c r="A145" s="88" t="s">
        <v>262</v>
      </c>
      <c r="B145" s="89" t="s">
        <v>263</v>
      </c>
      <c r="C145" s="776" t="s">
        <v>264</v>
      </c>
      <c r="D145" s="776"/>
      <c r="E145" s="776"/>
      <c r="F145" s="90" t="s">
        <v>168</v>
      </c>
      <c r="G145" s="90" t="s">
        <v>33</v>
      </c>
      <c r="H145" s="90" t="s">
        <v>33</v>
      </c>
      <c r="I145" s="90" t="s">
        <v>249</v>
      </c>
      <c r="J145" s="91" t="s">
        <v>33</v>
      </c>
      <c r="K145" s="90" t="s">
        <v>33</v>
      </c>
      <c r="L145" s="91" t="s">
        <v>33</v>
      </c>
      <c r="M145" s="92" t="s">
        <v>33</v>
      </c>
      <c r="N145" s="93" t="s">
        <v>33</v>
      </c>
      <c r="Q145" s="68" t="s">
        <v>264</v>
      </c>
    </row>
    <row r="146" spans="1:23" s="63" customFormat="1" x14ac:dyDescent="0.2">
      <c r="A146" s="94"/>
      <c r="B146" s="95"/>
      <c r="C146" s="767" t="s">
        <v>250</v>
      </c>
      <c r="D146" s="767"/>
      <c r="E146" s="767"/>
      <c r="F146" s="767"/>
      <c r="G146" s="767"/>
      <c r="H146" s="767"/>
      <c r="I146" s="767"/>
      <c r="J146" s="767"/>
      <c r="K146" s="767"/>
      <c r="L146" s="767"/>
      <c r="M146" s="767"/>
      <c r="N146" s="781"/>
      <c r="R146" s="68" t="s">
        <v>250</v>
      </c>
    </row>
    <row r="147" spans="1:23" s="63" customFormat="1" ht="22.5" x14ac:dyDescent="0.2">
      <c r="A147" s="96"/>
      <c r="B147" s="97" t="s">
        <v>171</v>
      </c>
      <c r="C147" s="767" t="s">
        <v>172</v>
      </c>
      <c r="D147" s="767"/>
      <c r="E147" s="767"/>
      <c r="F147" s="767"/>
      <c r="G147" s="767"/>
      <c r="H147" s="767"/>
      <c r="I147" s="767"/>
      <c r="J147" s="767"/>
      <c r="K147" s="767"/>
      <c r="L147" s="767"/>
      <c r="M147" s="767"/>
      <c r="N147" s="781"/>
      <c r="S147" s="68" t="s">
        <v>172</v>
      </c>
    </row>
    <row r="148" spans="1:23" s="63" customFormat="1" x14ac:dyDescent="0.2">
      <c r="A148" s="98"/>
      <c r="B148" s="97" t="s">
        <v>173</v>
      </c>
      <c r="C148" s="767" t="s">
        <v>174</v>
      </c>
      <c r="D148" s="767"/>
      <c r="E148" s="767"/>
      <c r="F148" s="99" t="s">
        <v>33</v>
      </c>
      <c r="G148" s="99" t="s">
        <v>33</v>
      </c>
      <c r="H148" s="99" t="s">
        <v>33</v>
      </c>
      <c r="I148" s="99" t="s">
        <v>33</v>
      </c>
      <c r="J148" s="100">
        <v>342.37</v>
      </c>
      <c r="K148" s="99" t="s">
        <v>175</v>
      </c>
      <c r="L148" s="100">
        <v>203.28</v>
      </c>
      <c r="M148" s="101" t="s">
        <v>33</v>
      </c>
      <c r="N148" s="102" t="s">
        <v>33</v>
      </c>
      <c r="T148" s="68" t="s">
        <v>174</v>
      </c>
    </row>
    <row r="149" spans="1:23" s="63" customFormat="1" x14ac:dyDescent="0.2">
      <c r="A149" s="98"/>
      <c r="B149" s="97" t="s">
        <v>176</v>
      </c>
      <c r="C149" s="767" t="s">
        <v>177</v>
      </c>
      <c r="D149" s="767"/>
      <c r="E149" s="767"/>
      <c r="F149" s="99" t="s">
        <v>33</v>
      </c>
      <c r="G149" s="99" t="s">
        <v>33</v>
      </c>
      <c r="H149" s="99" t="s">
        <v>33</v>
      </c>
      <c r="I149" s="99" t="s">
        <v>33</v>
      </c>
      <c r="J149" s="100">
        <v>58.46</v>
      </c>
      <c r="K149" s="99" t="s">
        <v>175</v>
      </c>
      <c r="L149" s="100">
        <v>34.71</v>
      </c>
      <c r="M149" s="101" t="s">
        <v>33</v>
      </c>
      <c r="N149" s="102" t="s">
        <v>33</v>
      </c>
      <c r="T149" s="68" t="s">
        <v>177</v>
      </c>
    </row>
    <row r="150" spans="1:23" s="63" customFormat="1" x14ac:dyDescent="0.2">
      <c r="A150" s="98"/>
      <c r="B150" s="97" t="s">
        <v>33</v>
      </c>
      <c r="C150" s="767" t="s">
        <v>178</v>
      </c>
      <c r="D150" s="767"/>
      <c r="E150" s="767"/>
      <c r="F150" s="99" t="s">
        <v>179</v>
      </c>
      <c r="G150" s="99" t="s">
        <v>265</v>
      </c>
      <c r="H150" s="99" t="s">
        <v>175</v>
      </c>
      <c r="I150" s="99" t="s">
        <v>266</v>
      </c>
      <c r="J150" s="100" t="s">
        <v>33</v>
      </c>
      <c r="K150" s="99" t="s">
        <v>33</v>
      </c>
      <c r="L150" s="100" t="s">
        <v>33</v>
      </c>
      <c r="M150" s="101" t="s">
        <v>33</v>
      </c>
      <c r="N150" s="102" t="s">
        <v>33</v>
      </c>
      <c r="U150" s="68" t="s">
        <v>178</v>
      </c>
    </row>
    <row r="151" spans="1:23" s="63" customFormat="1" x14ac:dyDescent="0.2">
      <c r="A151" s="98"/>
      <c r="B151" s="97" t="s">
        <v>33</v>
      </c>
      <c r="C151" s="776" t="s">
        <v>182</v>
      </c>
      <c r="D151" s="776"/>
      <c r="E151" s="776"/>
      <c r="F151" s="90" t="s">
        <v>33</v>
      </c>
      <c r="G151" s="90" t="s">
        <v>33</v>
      </c>
      <c r="H151" s="90" t="s">
        <v>33</v>
      </c>
      <c r="I151" s="90" t="s">
        <v>33</v>
      </c>
      <c r="J151" s="91">
        <v>342.37</v>
      </c>
      <c r="K151" s="90" t="s">
        <v>33</v>
      </c>
      <c r="L151" s="91">
        <v>203.28</v>
      </c>
      <c r="M151" s="92" t="s">
        <v>33</v>
      </c>
      <c r="N151" s="93" t="s">
        <v>33</v>
      </c>
      <c r="V151" s="68" t="s">
        <v>182</v>
      </c>
    </row>
    <row r="152" spans="1:23" s="63" customFormat="1" x14ac:dyDescent="0.2">
      <c r="A152" s="98"/>
      <c r="B152" s="97" t="s">
        <v>33</v>
      </c>
      <c r="C152" s="767" t="s">
        <v>183</v>
      </c>
      <c r="D152" s="767"/>
      <c r="E152" s="767"/>
      <c r="F152" s="99" t="s">
        <v>33</v>
      </c>
      <c r="G152" s="99" t="s">
        <v>33</v>
      </c>
      <c r="H152" s="99" t="s">
        <v>33</v>
      </c>
      <c r="I152" s="99" t="s">
        <v>33</v>
      </c>
      <c r="J152" s="100" t="s">
        <v>33</v>
      </c>
      <c r="K152" s="99" t="s">
        <v>33</v>
      </c>
      <c r="L152" s="100">
        <v>34.71</v>
      </c>
      <c r="M152" s="101" t="s">
        <v>33</v>
      </c>
      <c r="N152" s="102" t="s">
        <v>33</v>
      </c>
      <c r="U152" s="68" t="s">
        <v>183</v>
      </c>
    </row>
    <row r="153" spans="1:23" s="63" customFormat="1" ht="33.75" x14ac:dyDescent="0.2">
      <c r="A153" s="98"/>
      <c r="B153" s="97" t="s">
        <v>184</v>
      </c>
      <c r="C153" s="767" t="s">
        <v>185</v>
      </c>
      <c r="D153" s="767"/>
      <c r="E153" s="767"/>
      <c r="F153" s="99" t="s">
        <v>186</v>
      </c>
      <c r="G153" s="99" t="s">
        <v>187</v>
      </c>
      <c r="H153" s="99" t="s">
        <v>33</v>
      </c>
      <c r="I153" s="99" t="s">
        <v>187</v>
      </c>
      <c r="J153" s="100" t="s">
        <v>33</v>
      </c>
      <c r="K153" s="99" t="s">
        <v>33</v>
      </c>
      <c r="L153" s="100">
        <v>32.97</v>
      </c>
      <c r="M153" s="101" t="s">
        <v>33</v>
      </c>
      <c r="N153" s="102" t="s">
        <v>33</v>
      </c>
      <c r="U153" s="68" t="s">
        <v>185</v>
      </c>
    </row>
    <row r="154" spans="1:23" s="63" customFormat="1" ht="22.5" x14ac:dyDescent="0.2">
      <c r="A154" s="98"/>
      <c r="B154" s="97" t="s">
        <v>188</v>
      </c>
      <c r="C154" s="767" t="s">
        <v>189</v>
      </c>
      <c r="D154" s="767"/>
      <c r="E154" s="767"/>
      <c r="F154" s="99" t="s">
        <v>186</v>
      </c>
      <c r="G154" s="99" t="s">
        <v>190</v>
      </c>
      <c r="H154" s="99" t="s">
        <v>33</v>
      </c>
      <c r="I154" s="99" t="s">
        <v>190</v>
      </c>
      <c r="J154" s="100" t="s">
        <v>33</v>
      </c>
      <c r="K154" s="99" t="s">
        <v>33</v>
      </c>
      <c r="L154" s="100">
        <v>17.36</v>
      </c>
      <c r="M154" s="101" t="s">
        <v>33</v>
      </c>
      <c r="N154" s="102" t="s">
        <v>33</v>
      </c>
      <c r="U154" s="68" t="s">
        <v>189</v>
      </c>
    </row>
    <row r="155" spans="1:23" s="63" customFormat="1" x14ac:dyDescent="0.2">
      <c r="A155" s="103"/>
      <c r="B155" s="104"/>
      <c r="C155" s="780" t="s">
        <v>191</v>
      </c>
      <c r="D155" s="780"/>
      <c r="E155" s="780"/>
      <c r="F155" s="105" t="s">
        <v>33</v>
      </c>
      <c r="G155" s="105" t="s">
        <v>33</v>
      </c>
      <c r="H155" s="105" t="s">
        <v>33</v>
      </c>
      <c r="I155" s="105" t="s">
        <v>33</v>
      </c>
      <c r="J155" s="106" t="s">
        <v>33</v>
      </c>
      <c r="K155" s="105" t="s">
        <v>33</v>
      </c>
      <c r="L155" s="106">
        <v>253.61</v>
      </c>
      <c r="M155" s="92" t="s">
        <v>33</v>
      </c>
      <c r="N155" s="107" t="s">
        <v>33</v>
      </c>
      <c r="W155" s="68" t="s">
        <v>191</v>
      </c>
    </row>
    <row r="156" spans="1:23" s="63" customFormat="1" ht="33.75" x14ac:dyDescent="0.2">
      <c r="A156" s="88" t="s">
        <v>267</v>
      </c>
      <c r="B156" s="89" t="s">
        <v>268</v>
      </c>
      <c r="C156" s="776" t="s">
        <v>269</v>
      </c>
      <c r="D156" s="776"/>
      <c r="E156" s="776"/>
      <c r="F156" s="90" t="s">
        <v>168</v>
      </c>
      <c r="G156" s="90" t="s">
        <v>33</v>
      </c>
      <c r="H156" s="90" t="s">
        <v>33</v>
      </c>
      <c r="I156" s="90" t="s">
        <v>270</v>
      </c>
      <c r="J156" s="91" t="s">
        <v>33</v>
      </c>
      <c r="K156" s="90" t="s">
        <v>33</v>
      </c>
      <c r="L156" s="91" t="s">
        <v>33</v>
      </c>
      <c r="M156" s="92" t="s">
        <v>33</v>
      </c>
      <c r="N156" s="93" t="s">
        <v>33</v>
      </c>
      <c r="Q156" s="68" t="s">
        <v>269</v>
      </c>
    </row>
    <row r="157" spans="1:23" s="63" customFormat="1" x14ac:dyDescent="0.2">
      <c r="A157" s="94"/>
      <c r="B157" s="95"/>
      <c r="C157" s="767" t="s">
        <v>271</v>
      </c>
      <c r="D157" s="767"/>
      <c r="E157" s="767"/>
      <c r="F157" s="767"/>
      <c r="G157" s="767"/>
      <c r="H157" s="767"/>
      <c r="I157" s="767"/>
      <c r="J157" s="767"/>
      <c r="K157" s="767"/>
      <c r="L157" s="767"/>
      <c r="M157" s="767"/>
      <c r="N157" s="781"/>
      <c r="R157" s="68" t="s">
        <v>271</v>
      </c>
    </row>
    <row r="158" spans="1:23" s="63" customFormat="1" ht="22.5" x14ac:dyDescent="0.2">
      <c r="A158" s="96"/>
      <c r="B158" s="97" t="s">
        <v>171</v>
      </c>
      <c r="C158" s="767" t="s">
        <v>172</v>
      </c>
      <c r="D158" s="767"/>
      <c r="E158" s="767"/>
      <c r="F158" s="767"/>
      <c r="G158" s="767"/>
      <c r="H158" s="767"/>
      <c r="I158" s="767"/>
      <c r="J158" s="767"/>
      <c r="K158" s="767"/>
      <c r="L158" s="767"/>
      <c r="M158" s="767"/>
      <c r="N158" s="781"/>
      <c r="S158" s="68" t="s">
        <v>172</v>
      </c>
    </row>
    <row r="159" spans="1:23" s="63" customFormat="1" x14ac:dyDescent="0.2">
      <c r="A159" s="98"/>
      <c r="B159" s="97" t="s">
        <v>173</v>
      </c>
      <c r="C159" s="767" t="s">
        <v>174</v>
      </c>
      <c r="D159" s="767"/>
      <c r="E159" s="767"/>
      <c r="F159" s="99" t="s">
        <v>33</v>
      </c>
      <c r="G159" s="99" t="s">
        <v>33</v>
      </c>
      <c r="H159" s="99" t="s">
        <v>33</v>
      </c>
      <c r="I159" s="99" t="s">
        <v>33</v>
      </c>
      <c r="J159" s="100">
        <v>1115.6300000000001</v>
      </c>
      <c r="K159" s="99" t="s">
        <v>175</v>
      </c>
      <c r="L159" s="100">
        <v>1937.01</v>
      </c>
      <c r="M159" s="101" t="s">
        <v>33</v>
      </c>
      <c r="N159" s="102" t="s">
        <v>33</v>
      </c>
      <c r="T159" s="68" t="s">
        <v>174</v>
      </c>
    </row>
    <row r="160" spans="1:23" s="63" customFormat="1" x14ac:dyDescent="0.2">
      <c r="A160" s="98"/>
      <c r="B160" s="97" t="s">
        <v>176</v>
      </c>
      <c r="C160" s="767" t="s">
        <v>177</v>
      </c>
      <c r="D160" s="767"/>
      <c r="E160" s="767"/>
      <c r="F160" s="99" t="s">
        <v>33</v>
      </c>
      <c r="G160" s="99" t="s">
        <v>33</v>
      </c>
      <c r="H160" s="99" t="s">
        <v>33</v>
      </c>
      <c r="I160" s="99" t="s">
        <v>33</v>
      </c>
      <c r="J160" s="100">
        <v>175.37</v>
      </c>
      <c r="K160" s="99" t="s">
        <v>175</v>
      </c>
      <c r="L160" s="100">
        <v>304.49</v>
      </c>
      <c r="M160" s="101" t="s">
        <v>33</v>
      </c>
      <c r="N160" s="102" t="s">
        <v>33</v>
      </c>
      <c r="T160" s="68" t="s">
        <v>177</v>
      </c>
    </row>
    <row r="161" spans="1:23" s="63" customFormat="1" x14ac:dyDescent="0.2">
      <c r="A161" s="98"/>
      <c r="B161" s="97" t="s">
        <v>33</v>
      </c>
      <c r="C161" s="767" t="s">
        <v>178</v>
      </c>
      <c r="D161" s="767"/>
      <c r="E161" s="767"/>
      <c r="F161" s="99" t="s">
        <v>179</v>
      </c>
      <c r="G161" s="99" t="s">
        <v>272</v>
      </c>
      <c r="H161" s="99" t="s">
        <v>175</v>
      </c>
      <c r="I161" s="99" t="s">
        <v>273</v>
      </c>
      <c r="J161" s="100" t="s">
        <v>33</v>
      </c>
      <c r="K161" s="99" t="s">
        <v>33</v>
      </c>
      <c r="L161" s="100" t="s">
        <v>33</v>
      </c>
      <c r="M161" s="101" t="s">
        <v>33</v>
      </c>
      <c r="N161" s="102" t="s">
        <v>33</v>
      </c>
      <c r="U161" s="68" t="s">
        <v>178</v>
      </c>
    </row>
    <row r="162" spans="1:23" s="63" customFormat="1" x14ac:dyDescent="0.2">
      <c r="A162" s="98"/>
      <c r="B162" s="97" t="s">
        <v>33</v>
      </c>
      <c r="C162" s="776" t="s">
        <v>182</v>
      </c>
      <c r="D162" s="776"/>
      <c r="E162" s="776"/>
      <c r="F162" s="90" t="s">
        <v>33</v>
      </c>
      <c r="G162" s="90" t="s">
        <v>33</v>
      </c>
      <c r="H162" s="90" t="s">
        <v>33</v>
      </c>
      <c r="I162" s="90" t="s">
        <v>33</v>
      </c>
      <c r="J162" s="91">
        <v>1115.6300000000001</v>
      </c>
      <c r="K162" s="90" t="s">
        <v>33</v>
      </c>
      <c r="L162" s="91">
        <v>1937.01</v>
      </c>
      <c r="M162" s="92" t="s">
        <v>33</v>
      </c>
      <c r="N162" s="93" t="s">
        <v>33</v>
      </c>
      <c r="V162" s="68" t="s">
        <v>182</v>
      </c>
    </row>
    <row r="163" spans="1:23" s="63" customFormat="1" x14ac:dyDescent="0.2">
      <c r="A163" s="98"/>
      <c r="B163" s="97" t="s">
        <v>33</v>
      </c>
      <c r="C163" s="767" t="s">
        <v>183</v>
      </c>
      <c r="D163" s="767"/>
      <c r="E163" s="767"/>
      <c r="F163" s="99" t="s">
        <v>33</v>
      </c>
      <c r="G163" s="99" t="s">
        <v>33</v>
      </c>
      <c r="H163" s="99" t="s">
        <v>33</v>
      </c>
      <c r="I163" s="99" t="s">
        <v>33</v>
      </c>
      <c r="J163" s="100" t="s">
        <v>33</v>
      </c>
      <c r="K163" s="99" t="s">
        <v>33</v>
      </c>
      <c r="L163" s="100">
        <v>304.49</v>
      </c>
      <c r="M163" s="101" t="s">
        <v>33</v>
      </c>
      <c r="N163" s="102" t="s">
        <v>33</v>
      </c>
      <c r="U163" s="68" t="s">
        <v>183</v>
      </c>
    </row>
    <row r="164" spans="1:23" s="63" customFormat="1" ht="33.75" x14ac:dyDescent="0.2">
      <c r="A164" s="98"/>
      <c r="B164" s="97" t="s">
        <v>184</v>
      </c>
      <c r="C164" s="767" t="s">
        <v>185</v>
      </c>
      <c r="D164" s="767"/>
      <c r="E164" s="767"/>
      <c r="F164" s="99" t="s">
        <v>186</v>
      </c>
      <c r="G164" s="99" t="s">
        <v>187</v>
      </c>
      <c r="H164" s="99" t="s">
        <v>33</v>
      </c>
      <c r="I164" s="99" t="s">
        <v>187</v>
      </c>
      <c r="J164" s="100" t="s">
        <v>33</v>
      </c>
      <c r="K164" s="99" t="s">
        <v>33</v>
      </c>
      <c r="L164" s="100">
        <v>289.27</v>
      </c>
      <c r="M164" s="101" t="s">
        <v>33</v>
      </c>
      <c r="N164" s="102" t="s">
        <v>33</v>
      </c>
      <c r="U164" s="68" t="s">
        <v>185</v>
      </c>
    </row>
    <row r="165" spans="1:23" s="63" customFormat="1" ht="22.5" x14ac:dyDescent="0.2">
      <c r="A165" s="98"/>
      <c r="B165" s="97" t="s">
        <v>188</v>
      </c>
      <c r="C165" s="767" t="s">
        <v>189</v>
      </c>
      <c r="D165" s="767"/>
      <c r="E165" s="767"/>
      <c r="F165" s="99" t="s">
        <v>186</v>
      </c>
      <c r="G165" s="99" t="s">
        <v>190</v>
      </c>
      <c r="H165" s="99" t="s">
        <v>33</v>
      </c>
      <c r="I165" s="99" t="s">
        <v>190</v>
      </c>
      <c r="J165" s="100" t="s">
        <v>33</v>
      </c>
      <c r="K165" s="99" t="s">
        <v>33</v>
      </c>
      <c r="L165" s="100">
        <v>152.25</v>
      </c>
      <c r="M165" s="101" t="s">
        <v>33</v>
      </c>
      <c r="N165" s="102" t="s">
        <v>33</v>
      </c>
      <c r="U165" s="68" t="s">
        <v>189</v>
      </c>
    </row>
    <row r="166" spans="1:23" s="63" customFormat="1" x14ac:dyDescent="0.2">
      <c r="A166" s="103"/>
      <c r="B166" s="104"/>
      <c r="C166" s="780" t="s">
        <v>191</v>
      </c>
      <c r="D166" s="780"/>
      <c r="E166" s="780"/>
      <c r="F166" s="105" t="s">
        <v>33</v>
      </c>
      <c r="G166" s="105" t="s">
        <v>33</v>
      </c>
      <c r="H166" s="105" t="s">
        <v>33</v>
      </c>
      <c r="I166" s="105" t="s">
        <v>33</v>
      </c>
      <c r="J166" s="106" t="s">
        <v>33</v>
      </c>
      <c r="K166" s="105" t="s">
        <v>33</v>
      </c>
      <c r="L166" s="106">
        <v>2378.5300000000002</v>
      </c>
      <c r="M166" s="92" t="s">
        <v>33</v>
      </c>
      <c r="N166" s="107" t="s">
        <v>33</v>
      </c>
      <c r="W166" s="68" t="s">
        <v>191</v>
      </c>
    </row>
    <row r="167" spans="1:23" s="63" customFormat="1" ht="22.5" x14ac:dyDescent="0.2">
      <c r="A167" s="88" t="s">
        <v>274</v>
      </c>
      <c r="B167" s="89" t="s">
        <v>275</v>
      </c>
      <c r="C167" s="776" t="s">
        <v>276</v>
      </c>
      <c r="D167" s="776"/>
      <c r="E167" s="776"/>
      <c r="F167" s="90" t="s">
        <v>168</v>
      </c>
      <c r="G167" s="90" t="s">
        <v>33</v>
      </c>
      <c r="H167" s="90" t="s">
        <v>33</v>
      </c>
      <c r="I167" s="90" t="s">
        <v>270</v>
      </c>
      <c r="J167" s="91" t="s">
        <v>33</v>
      </c>
      <c r="K167" s="90" t="s">
        <v>33</v>
      </c>
      <c r="L167" s="91" t="s">
        <v>33</v>
      </c>
      <c r="M167" s="92" t="s">
        <v>33</v>
      </c>
      <c r="N167" s="93" t="s">
        <v>33</v>
      </c>
      <c r="Q167" s="68" t="s">
        <v>276</v>
      </c>
    </row>
    <row r="168" spans="1:23" s="63" customFormat="1" x14ac:dyDescent="0.2">
      <c r="A168" s="94"/>
      <c r="B168" s="95"/>
      <c r="C168" s="767" t="s">
        <v>271</v>
      </c>
      <c r="D168" s="767"/>
      <c r="E168" s="767"/>
      <c r="F168" s="767"/>
      <c r="G168" s="767"/>
      <c r="H168" s="767"/>
      <c r="I168" s="767"/>
      <c r="J168" s="767"/>
      <c r="K168" s="767"/>
      <c r="L168" s="767"/>
      <c r="M168" s="767"/>
      <c r="N168" s="781"/>
      <c r="R168" s="68" t="s">
        <v>271</v>
      </c>
    </row>
    <row r="169" spans="1:23" s="63" customFormat="1" x14ac:dyDescent="0.2">
      <c r="A169" s="96"/>
      <c r="B169" s="97" t="s">
        <v>277</v>
      </c>
      <c r="C169" s="767" t="s">
        <v>278</v>
      </c>
      <c r="D169" s="767"/>
      <c r="E169" s="767"/>
      <c r="F169" s="767"/>
      <c r="G169" s="767"/>
      <c r="H169" s="767"/>
      <c r="I169" s="767"/>
      <c r="J169" s="767"/>
      <c r="K169" s="767"/>
      <c r="L169" s="767"/>
      <c r="M169" s="767"/>
      <c r="N169" s="781"/>
      <c r="S169" s="68" t="s">
        <v>278</v>
      </c>
    </row>
    <row r="170" spans="1:23" s="63" customFormat="1" ht="22.5" x14ac:dyDescent="0.2">
      <c r="A170" s="96"/>
      <c r="B170" s="97" t="s">
        <v>171</v>
      </c>
      <c r="C170" s="767" t="s">
        <v>172</v>
      </c>
      <c r="D170" s="767"/>
      <c r="E170" s="767"/>
      <c r="F170" s="767"/>
      <c r="G170" s="767"/>
      <c r="H170" s="767"/>
      <c r="I170" s="767"/>
      <c r="J170" s="767"/>
      <c r="K170" s="767"/>
      <c r="L170" s="767"/>
      <c r="M170" s="767"/>
      <c r="N170" s="781"/>
      <c r="S170" s="68" t="s">
        <v>172</v>
      </c>
    </row>
    <row r="171" spans="1:23" s="63" customFormat="1" x14ac:dyDescent="0.2">
      <c r="A171" s="98"/>
      <c r="B171" s="97" t="s">
        <v>173</v>
      </c>
      <c r="C171" s="767" t="s">
        <v>174</v>
      </c>
      <c r="D171" s="767"/>
      <c r="E171" s="767"/>
      <c r="F171" s="99" t="s">
        <v>33</v>
      </c>
      <c r="G171" s="99" t="s">
        <v>33</v>
      </c>
      <c r="H171" s="99" t="s">
        <v>33</v>
      </c>
      <c r="I171" s="99" t="s">
        <v>33</v>
      </c>
      <c r="J171" s="100">
        <v>206.32</v>
      </c>
      <c r="K171" s="99" t="s">
        <v>279</v>
      </c>
      <c r="L171" s="100">
        <v>1791.12</v>
      </c>
      <c r="M171" s="101" t="s">
        <v>33</v>
      </c>
      <c r="N171" s="102" t="s">
        <v>33</v>
      </c>
      <c r="T171" s="68" t="s">
        <v>174</v>
      </c>
    </row>
    <row r="172" spans="1:23" s="63" customFormat="1" x14ac:dyDescent="0.2">
      <c r="A172" s="98"/>
      <c r="B172" s="97" t="s">
        <v>176</v>
      </c>
      <c r="C172" s="767" t="s">
        <v>177</v>
      </c>
      <c r="D172" s="767"/>
      <c r="E172" s="767"/>
      <c r="F172" s="99" t="s">
        <v>33</v>
      </c>
      <c r="G172" s="99" t="s">
        <v>33</v>
      </c>
      <c r="H172" s="99" t="s">
        <v>33</v>
      </c>
      <c r="I172" s="99" t="s">
        <v>33</v>
      </c>
      <c r="J172" s="100">
        <v>20.12</v>
      </c>
      <c r="K172" s="99" t="s">
        <v>279</v>
      </c>
      <c r="L172" s="100">
        <v>174.67</v>
      </c>
      <c r="M172" s="101" t="s">
        <v>33</v>
      </c>
      <c r="N172" s="102" t="s">
        <v>33</v>
      </c>
      <c r="T172" s="68" t="s">
        <v>177</v>
      </c>
    </row>
    <row r="173" spans="1:23" s="63" customFormat="1" x14ac:dyDescent="0.2">
      <c r="A173" s="98"/>
      <c r="B173" s="97" t="s">
        <v>33</v>
      </c>
      <c r="C173" s="767" t="s">
        <v>178</v>
      </c>
      <c r="D173" s="767"/>
      <c r="E173" s="767"/>
      <c r="F173" s="99" t="s">
        <v>179</v>
      </c>
      <c r="G173" s="99" t="s">
        <v>173</v>
      </c>
      <c r="H173" s="99" t="s">
        <v>279</v>
      </c>
      <c r="I173" s="99" t="s">
        <v>280</v>
      </c>
      <c r="J173" s="100" t="s">
        <v>33</v>
      </c>
      <c r="K173" s="99" t="s">
        <v>33</v>
      </c>
      <c r="L173" s="100" t="s">
        <v>33</v>
      </c>
      <c r="M173" s="101" t="s">
        <v>33</v>
      </c>
      <c r="N173" s="102" t="s">
        <v>33</v>
      </c>
      <c r="U173" s="68" t="s">
        <v>178</v>
      </c>
    </row>
    <row r="174" spans="1:23" s="63" customFormat="1" x14ac:dyDescent="0.2">
      <c r="A174" s="98"/>
      <c r="B174" s="97" t="s">
        <v>33</v>
      </c>
      <c r="C174" s="776" t="s">
        <v>182</v>
      </c>
      <c r="D174" s="776"/>
      <c r="E174" s="776"/>
      <c r="F174" s="90" t="s">
        <v>33</v>
      </c>
      <c r="G174" s="90" t="s">
        <v>33</v>
      </c>
      <c r="H174" s="90" t="s">
        <v>33</v>
      </c>
      <c r="I174" s="90" t="s">
        <v>33</v>
      </c>
      <c r="J174" s="91">
        <v>206.32</v>
      </c>
      <c r="K174" s="90" t="s">
        <v>33</v>
      </c>
      <c r="L174" s="91">
        <v>1791.12</v>
      </c>
      <c r="M174" s="92" t="s">
        <v>33</v>
      </c>
      <c r="N174" s="93" t="s">
        <v>33</v>
      </c>
      <c r="V174" s="68" t="s">
        <v>182</v>
      </c>
    </row>
    <row r="175" spans="1:23" s="63" customFormat="1" x14ac:dyDescent="0.2">
      <c r="A175" s="98"/>
      <c r="B175" s="97" t="s">
        <v>33</v>
      </c>
      <c r="C175" s="767" t="s">
        <v>183</v>
      </c>
      <c r="D175" s="767"/>
      <c r="E175" s="767"/>
      <c r="F175" s="99" t="s">
        <v>33</v>
      </c>
      <c r="G175" s="99" t="s">
        <v>33</v>
      </c>
      <c r="H175" s="99" t="s">
        <v>33</v>
      </c>
      <c r="I175" s="99" t="s">
        <v>33</v>
      </c>
      <c r="J175" s="100" t="s">
        <v>33</v>
      </c>
      <c r="K175" s="99" t="s">
        <v>33</v>
      </c>
      <c r="L175" s="100">
        <v>174.67</v>
      </c>
      <c r="M175" s="101" t="s">
        <v>33</v>
      </c>
      <c r="N175" s="102" t="s">
        <v>33</v>
      </c>
      <c r="U175" s="68" t="s">
        <v>183</v>
      </c>
    </row>
    <row r="176" spans="1:23" s="63" customFormat="1" ht="33.75" x14ac:dyDescent="0.2">
      <c r="A176" s="98"/>
      <c r="B176" s="97" t="s">
        <v>184</v>
      </c>
      <c r="C176" s="767" t="s">
        <v>185</v>
      </c>
      <c r="D176" s="767"/>
      <c r="E176" s="767"/>
      <c r="F176" s="99" t="s">
        <v>186</v>
      </c>
      <c r="G176" s="99" t="s">
        <v>187</v>
      </c>
      <c r="H176" s="99" t="s">
        <v>33</v>
      </c>
      <c r="I176" s="99" t="s">
        <v>187</v>
      </c>
      <c r="J176" s="100" t="s">
        <v>33</v>
      </c>
      <c r="K176" s="99" t="s">
        <v>33</v>
      </c>
      <c r="L176" s="100">
        <v>165.94</v>
      </c>
      <c r="M176" s="101" t="s">
        <v>33</v>
      </c>
      <c r="N176" s="102" t="s">
        <v>33</v>
      </c>
      <c r="U176" s="68" t="s">
        <v>185</v>
      </c>
    </row>
    <row r="177" spans="1:27" s="63" customFormat="1" ht="22.5" x14ac:dyDescent="0.2">
      <c r="A177" s="98"/>
      <c r="B177" s="97" t="s">
        <v>188</v>
      </c>
      <c r="C177" s="767" t="s">
        <v>189</v>
      </c>
      <c r="D177" s="767"/>
      <c r="E177" s="767"/>
      <c r="F177" s="99" t="s">
        <v>186</v>
      </c>
      <c r="G177" s="99" t="s">
        <v>190</v>
      </c>
      <c r="H177" s="99" t="s">
        <v>33</v>
      </c>
      <c r="I177" s="99" t="s">
        <v>190</v>
      </c>
      <c r="J177" s="100" t="s">
        <v>33</v>
      </c>
      <c r="K177" s="99" t="s">
        <v>33</v>
      </c>
      <c r="L177" s="100">
        <v>87.34</v>
      </c>
      <c r="M177" s="101" t="s">
        <v>33</v>
      </c>
      <c r="N177" s="102" t="s">
        <v>33</v>
      </c>
      <c r="U177" s="68" t="s">
        <v>189</v>
      </c>
    </row>
    <row r="178" spans="1:27" s="63" customFormat="1" x14ac:dyDescent="0.2">
      <c r="A178" s="103"/>
      <c r="B178" s="104"/>
      <c r="C178" s="780" t="s">
        <v>191</v>
      </c>
      <c r="D178" s="780"/>
      <c r="E178" s="780"/>
      <c r="F178" s="105" t="s">
        <v>33</v>
      </c>
      <c r="G178" s="105" t="s">
        <v>33</v>
      </c>
      <c r="H178" s="105" t="s">
        <v>33</v>
      </c>
      <c r="I178" s="105" t="s">
        <v>33</v>
      </c>
      <c r="J178" s="106" t="s">
        <v>33</v>
      </c>
      <c r="K178" s="105" t="s">
        <v>33</v>
      </c>
      <c r="L178" s="106">
        <v>2044.4</v>
      </c>
      <c r="M178" s="92" t="s">
        <v>33</v>
      </c>
      <c r="N178" s="107" t="s">
        <v>33</v>
      </c>
      <c r="W178" s="68" t="s">
        <v>191</v>
      </c>
    </row>
    <row r="179" spans="1:27" s="63" customFormat="1" x14ac:dyDescent="0.2">
      <c r="A179" s="783" t="s">
        <v>281</v>
      </c>
      <c r="B179" s="784"/>
      <c r="C179" s="784"/>
      <c r="D179" s="784"/>
      <c r="E179" s="784"/>
      <c r="F179" s="784"/>
      <c r="G179" s="784"/>
      <c r="H179" s="784"/>
      <c r="I179" s="784"/>
      <c r="J179" s="784"/>
      <c r="K179" s="784"/>
      <c r="L179" s="784"/>
      <c r="M179" s="784"/>
      <c r="N179" s="785"/>
      <c r="AA179" s="68" t="s">
        <v>281</v>
      </c>
    </row>
    <row r="180" spans="1:27" s="63" customFormat="1" x14ac:dyDescent="0.2">
      <c r="A180" s="783" t="s">
        <v>245</v>
      </c>
      <c r="B180" s="784"/>
      <c r="C180" s="784"/>
      <c r="D180" s="784"/>
      <c r="E180" s="784"/>
      <c r="F180" s="784"/>
      <c r="G180" s="784"/>
      <c r="H180" s="784"/>
      <c r="I180" s="784"/>
      <c r="J180" s="784"/>
      <c r="K180" s="784"/>
      <c r="L180" s="784"/>
      <c r="M180" s="784"/>
      <c r="N180" s="785"/>
      <c r="AA180" s="68" t="s">
        <v>245</v>
      </c>
    </row>
    <row r="181" spans="1:27" s="63" customFormat="1" ht="45" x14ac:dyDescent="0.2">
      <c r="A181" s="88" t="s">
        <v>282</v>
      </c>
      <c r="B181" s="89" t="s">
        <v>247</v>
      </c>
      <c r="C181" s="776" t="s">
        <v>248</v>
      </c>
      <c r="D181" s="776"/>
      <c r="E181" s="776"/>
      <c r="F181" s="90" t="s">
        <v>168</v>
      </c>
      <c r="G181" s="90" t="s">
        <v>33</v>
      </c>
      <c r="H181" s="90" t="s">
        <v>33</v>
      </c>
      <c r="I181" s="90" t="s">
        <v>283</v>
      </c>
      <c r="J181" s="91" t="s">
        <v>33</v>
      </c>
      <c r="K181" s="90" t="s">
        <v>33</v>
      </c>
      <c r="L181" s="91" t="s">
        <v>33</v>
      </c>
      <c r="M181" s="92" t="s">
        <v>33</v>
      </c>
      <c r="N181" s="93" t="s">
        <v>33</v>
      </c>
      <c r="Q181" s="68" t="s">
        <v>248</v>
      </c>
    </row>
    <row r="182" spans="1:27" s="63" customFormat="1" x14ac:dyDescent="0.2">
      <c r="A182" s="94"/>
      <c r="B182" s="95"/>
      <c r="C182" s="767" t="s">
        <v>284</v>
      </c>
      <c r="D182" s="767"/>
      <c r="E182" s="767"/>
      <c r="F182" s="767"/>
      <c r="G182" s="767"/>
      <c r="H182" s="767"/>
      <c r="I182" s="767"/>
      <c r="J182" s="767"/>
      <c r="K182" s="767"/>
      <c r="L182" s="767"/>
      <c r="M182" s="767"/>
      <c r="N182" s="781"/>
      <c r="R182" s="68" t="s">
        <v>284</v>
      </c>
    </row>
    <row r="183" spans="1:27" s="63" customFormat="1" ht="22.5" x14ac:dyDescent="0.2">
      <c r="A183" s="96"/>
      <c r="B183" s="97" t="s">
        <v>171</v>
      </c>
      <c r="C183" s="767" t="s">
        <v>172</v>
      </c>
      <c r="D183" s="767"/>
      <c r="E183" s="767"/>
      <c r="F183" s="767"/>
      <c r="G183" s="767"/>
      <c r="H183" s="767"/>
      <c r="I183" s="767"/>
      <c r="J183" s="767"/>
      <c r="K183" s="767"/>
      <c r="L183" s="767"/>
      <c r="M183" s="767"/>
      <c r="N183" s="781"/>
      <c r="S183" s="68" t="s">
        <v>172</v>
      </c>
    </row>
    <row r="184" spans="1:27" s="63" customFormat="1" x14ac:dyDescent="0.2">
      <c r="A184" s="98"/>
      <c r="B184" s="97" t="s">
        <v>165</v>
      </c>
      <c r="C184" s="767" t="s">
        <v>251</v>
      </c>
      <c r="D184" s="767"/>
      <c r="E184" s="767"/>
      <c r="F184" s="99" t="s">
        <v>33</v>
      </c>
      <c r="G184" s="99" t="s">
        <v>33</v>
      </c>
      <c r="H184" s="99" t="s">
        <v>33</v>
      </c>
      <c r="I184" s="99" t="s">
        <v>33</v>
      </c>
      <c r="J184" s="100">
        <v>88.14</v>
      </c>
      <c r="K184" s="99" t="s">
        <v>175</v>
      </c>
      <c r="L184" s="100">
        <v>13</v>
      </c>
      <c r="M184" s="101" t="s">
        <v>33</v>
      </c>
      <c r="N184" s="102" t="s">
        <v>33</v>
      </c>
      <c r="T184" s="68" t="s">
        <v>251</v>
      </c>
    </row>
    <row r="185" spans="1:27" s="63" customFormat="1" x14ac:dyDescent="0.2">
      <c r="A185" s="98"/>
      <c r="B185" s="97" t="s">
        <v>173</v>
      </c>
      <c r="C185" s="767" t="s">
        <v>174</v>
      </c>
      <c r="D185" s="767"/>
      <c r="E185" s="767"/>
      <c r="F185" s="99" t="s">
        <v>33</v>
      </c>
      <c r="G185" s="99" t="s">
        <v>33</v>
      </c>
      <c r="H185" s="99" t="s">
        <v>33</v>
      </c>
      <c r="I185" s="99" t="s">
        <v>33</v>
      </c>
      <c r="J185" s="100">
        <v>3671.71</v>
      </c>
      <c r="K185" s="99" t="s">
        <v>175</v>
      </c>
      <c r="L185" s="100">
        <v>541.58000000000004</v>
      </c>
      <c r="M185" s="101" t="s">
        <v>33</v>
      </c>
      <c r="N185" s="102" t="s">
        <v>33</v>
      </c>
      <c r="T185" s="68" t="s">
        <v>174</v>
      </c>
    </row>
    <row r="186" spans="1:27" s="63" customFormat="1" x14ac:dyDescent="0.2">
      <c r="A186" s="98"/>
      <c r="B186" s="97" t="s">
        <v>176</v>
      </c>
      <c r="C186" s="767" t="s">
        <v>177</v>
      </c>
      <c r="D186" s="767"/>
      <c r="E186" s="767"/>
      <c r="F186" s="99" t="s">
        <v>33</v>
      </c>
      <c r="G186" s="99" t="s">
        <v>33</v>
      </c>
      <c r="H186" s="99" t="s">
        <v>33</v>
      </c>
      <c r="I186" s="99" t="s">
        <v>33</v>
      </c>
      <c r="J186" s="100">
        <v>442.8</v>
      </c>
      <c r="K186" s="99" t="s">
        <v>175</v>
      </c>
      <c r="L186" s="100">
        <v>65.31</v>
      </c>
      <c r="M186" s="101" t="s">
        <v>33</v>
      </c>
      <c r="N186" s="102" t="s">
        <v>33</v>
      </c>
      <c r="T186" s="68" t="s">
        <v>177</v>
      </c>
    </row>
    <row r="187" spans="1:27" s="63" customFormat="1" x14ac:dyDescent="0.2">
      <c r="A187" s="98"/>
      <c r="B187" s="97" t="s">
        <v>212</v>
      </c>
      <c r="C187" s="767" t="s">
        <v>252</v>
      </c>
      <c r="D187" s="767"/>
      <c r="E187" s="767"/>
      <c r="F187" s="99" t="s">
        <v>33</v>
      </c>
      <c r="G187" s="99" t="s">
        <v>33</v>
      </c>
      <c r="H187" s="99" t="s">
        <v>33</v>
      </c>
      <c r="I187" s="99" t="s">
        <v>33</v>
      </c>
      <c r="J187" s="100">
        <v>6.5</v>
      </c>
      <c r="K187" s="99" t="s">
        <v>33</v>
      </c>
      <c r="L187" s="100">
        <v>0.77</v>
      </c>
      <c r="M187" s="101" t="s">
        <v>33</v>
      </c>
      <c r="N187" s="102" t="s">
        <v>33</v>
      </c>
      <c r="T187" s="68" t="s">
        <v>252</v>
      </c>
    </row>
    <row r="188" spans="1:27" s="63" customFormat="1" x14ac:dyDescent="0.2">
      <c r="A188" s="98"/>
      <c r="B188" s="97" t="s">
        <v>33</v>
      </c>
      <c r="C188" s="767" t="s">
        <v>253</v>
      </c>
      <c r="D188" s="767"/>
      <c r="E188" s="767"/>
      <c r="F188" s="99" t="s">
        <v>179</v>
      </c>
      <c r="G188" s="99" t="s">
        <v>254</v>
      </c>
      <c r="H188" s="99" t="s">
        <v>175</v>
      </c>
      <c r="I188" s="99" t="s">
        <v>285</v>
      </c>
      <c r="J188" s="100" t="s">
        <v>33</v>
      </c>
      <c r="K188" s="99" t="s">
        <v>33</v>
      </c>
      <c r="L188" s="100" t="s">
        <v>33</v>
      </c>
      <c r="M188" s="101" t="s">
        <v>33</v>
      </c>
      <c r="N188" s="102" t="s">
        <v>33</v>
      </c>
      <c r="U188" s="68" t="s">
        <v>253</v>
      </c>
    </row>
    <row r="189" spans="1:27" s="63" customFormat="1" x14ac:dyDescent="0.2">
      <c r="A189" s="98"/>
      <c r="B189" s="97" t="s">
        <v>33</v>
      </c>
      <c r="C189" s="767" t="s">
        <v>178</v>
      </c>
      <c r="D189" s="767"/>
      <c r="E189" s="767"/>
      <c r="F189" s="99" t="s">
        <v>179</v>
      </c>
      <c r="G189" s="99" t="s">
        <v>256</v>
      </c>
      <c r="H189" s="99" t="s">
        <v>175</v>
      </c>
      <c r="I189" s="99" t="s">
        <v>286</v>
      </c>
      <c r="J189" s="100" t="s">
        <v>33</v>
      </c>
      <c r="K189" s="99" t="s">
        <v>33</v>
      </c>
      <c r="L189" s="100" t="s">
        <v>33</v>
      </c>
      <c r="M189" s="101" t="s">
        <v>33</v>
      </c>
      <c r="N189" s="102" t="s">
        <v>33</v>
      </c>
      <c r="U189" s="68" t="s">
        <v>178</v>
      </c>
    </row>
    <row r="190" spans="1:27" s="63" customFormat="1" x14ac:dyDescent="0.2">
      <c r="A190" s="98"/>
      <c r="B190" s="97" t="s">
        <v>33</v>
      </c>
      <c r="C190" s="776" t="s">
        <v>182</v>
      </c>
      <c r="D190" s="776"/>
      <c r="E190" s="776"/>
      <c r="F190" s="90" t="s">
        <v>33</v>
      </c>
      <c r="G190" s="90" t="s">
        <v>33</v>
      </c>
      <c r="H190" s="90" t="s">
        <v>33</v>
      </c>
      <c r="I190" s="90" t="s">
        <v>33</v>
      </c>
      <c r="J190" s="91">
        <v>3766.35</v>
      </c>
      <c r="K190" s="90" t="s">
        <v>33</v>
      </c>
      <c r="L190" s="91">
        <v>555.35</v>
      </c>
      <c r="M190" s="92" t="s">
        <v>33</v>
      </c>
      <c r="N190" s="93" t="s">
        <v>33</v>
      </c>
      <c r="V190" s="68" t="s">
        <v>182</v>
      </c>
    </row>
    <row r="191" spans="1:27" s="63" customFormat="1" x14ac:dyDescent="0.2">
      <c r="A191" s="98"/>
      <c r="B191" s="97" t="s">
        <v>33</v>
      </c>
      <c r="C191" s="767" t="s">
        <v>183</v>
      </c>
      <c r="D191" s="767"/>
      <c r="E191" s="767"/>
      <c r="F191" s="99" t="s">
        <v>33</v>
      </c>
      <c r="G191" s="99" t="s">
        <v>33</v>
      </c>
      <c r="H191" s="99" t="s">
        <v>33</v>
      </c>
      <c r="I191" s="99" t="s">
        <v>33</v>
      </c>
      <c r="J191" s="100" t="s">
        <v>33</v>
      </c>
      <c r="K191" s="99" t="s">
        <v>33</v>
      </c>
      <c r="L191" s="100">
        <v>78.31</v>
      </c>
      <c r="M191" s="101" t="s">
        <v>33</v>
      </c>
      <c r="N191" s="102" t="s">
        <v>33</v>
      </c>
      <c r="U191" s="68" t="s">
        <v>183</v>
      </c>
    </row>
    <row r="192" spans="1:27" s="63" customFormat="1" ht="33.75" x14ac:dyDescent="0.2">
      <c r="A192" s="98"/>
      <c r="B192" s="97" t="s">
        <v>184</v>
      </c>
      <c r="C192" s="767" t="s">
        <v>185</v>
      </c>
      <c r="D192" s="767"/>
      <c r="E192" s="767"/>
      <c r="F192" s="99" t="s">
        <v>186</v>
      </c>
      <c r="G192" s="99" t="s">
        <v>187</v>
      </c>
      <c r="H192" s="99" t="s">
        <v>33</v>
      </c>
      <c r="I192" s="99" t="s">
        <v>187</v>
      </c>
      <c r="J192" s="100" t="s">
        <v>33</v>
      </c>
      <c r="K192" s="99" t="s">
        <v>33</v>
      </c>
      <c r="L192" s="100">
        <v>74.39</v>
      </c>
      <c r="M192" s="101" t="s">
        <v>33</v>
      </c>
      <c r="N192" s="102" t="s">
        <v>33</v>
      </c>
      <c r="U192" s="68" t="s">
        <v>185</v>
      </c>
    </row>
    <row r="193" spans="1:23" s="63" customFormat="1" ht="22.5" x14ac:dyDescent="0.2">
      <c r="A193" s="98"/>
      <c r="B193" s="97" t="s">
        <v>188</v>
      </c>
      <c r="C193" s="767" t="s">
        <v>189</v>
      </c>
      <c r="D193" s="767"/>
      <c r="E193" s="767"/>
      <c r="F193" s="99" t="s">
        <v>186</v>
      </c>
      <c r="G193" s="99" t="s">
        <v>190</v>
      </c>
      <c r="H193" s="99" t="s">
        <v>33</v>
      </c>
      <c r="I193" s="99" t="s">
        <v>190</v>
      </c>
      <c r="J193" s="100" t="s">
        <v>33</v>
      </c>
      <c r="K193" s="99" t="s">
        <v>33</v>
      </c>
      <c r="L193" s="100">
        <v>39.159999999999997</v>
      </c>
      <c r="M193" s="101" t="s">
        <v>33</v>
      </c>
      <c r="N193" s="102" t="s">
        <v>33</v>
      </c>
      <c r="U193" s="68" t="s">
        <v>189</v>
      </c>
    </row>
    <row r="194" spans="1:23" s="63" customFormat="1" x14ac:dyDescent="0.2">
      <c r="A194" s="103"/>
      <c r="B194" s="104"/>
      <c r="C194" s="780" t="s">
        <v>191</v>
      </c>
      <c r="D194" s="780"/>
      <c r="E194" s="780"/>
      <c r="F194" s="105" t="s">
        <v>33</v>
      </c>
      <c r="G194" s="105" t="s">
        <v>33</v>
      </c>
      <c r="H194" s="105" t="s">
        <v>33</v>
      </c>
      <c r="I194" s="105" t="s">
        <v>33</v>
      </c>
      <c r="J194" s="106" t="s">
        <v>33</v>
      </c>
      <c r="K194" s="105" t="s">
        <v>33</v>
      </c>
      <c r="L194" s="106">
        <v>668.9</v>
      </c>
      <c r="M194" s="92" t="s">
        <v>33</v>
      </c>
      <c r="N194" s="107" t="s">
        <v>33</v>
      </c>
      <c r="W194" s="68" t="s">
        <v>191</v>
      </c>
    </row>
    <row r="195" spans="1:23" s="63" customFormat="1" ht="45" x14ac:dyDescent="0.2">
      <c r="A195" s="88" t="s">
        <v>287</v>
      </c>
      <c r="B195" s="89" t="s">
        <v>196</v>
      </c>
      <c r="C195" s="776" t="s">
        <v>259</v>
      </c>
      <c r="D195" s="776"/>
      <c r="E195" s="776"/>
      <c r="F195" s="90" t="s">
        <v>198</v>
      </c>
      <c r="G195" s="90" t="s">
        <v>33</v>
      </c>
      <c r="H195" s="90" t="s">
        <v>33</v>
      </c>
      <c r="I195" s="90" t="s">
        <v>288</v>
      </c>
      <c r="J195" s="91">
        <v>2.91</v>
      </c>
      <c r="K195" s="90" t="s">
        <v>33</v>
      </c>
      <c r="L195" s="91">
        <v>618.08000000000004</v>
      </c>
      <c r="M195" s="92" t="s">
        <v>33</v>
      </c>
      <c r="N195" s="93" t="s">
        <v>33</v>
      </c>
      <c r="Q195" s="68" t="s">
        <v>259</v>
      </c>
    </row>
    <row r="196" spans="1:23" s="63" customFormat="1" x14ac:dyDescent="0.2">
      <c r="A196" s="94"/>
      <c r="B196" s="95"/>
      <c r="C196" s="767" t="s">
        <v>289</v>
      </c>
      <c r="D196" s="767"/>
      <c r="E196" s="767"/>
      <c r="F196" s="767"/>
      <c r="G196" s="767"/>
      <c r="H196" s="767"/>
      <c r="I196" s="767"/>
      <c r="J196" s="767"/>
      <c r="K196" s="767"/>
      <c r="L196" s="767"/>
      <c r="M196" s="767"/>
      <c r="N196" s="781"/>
      <c r="R196" s="68" t="s">
        <v>289</v>
      </c>
    </row>
    <row r="197" spans="1:23" s="63" customFormat="1" ht="45" x14ac:dyDescent="0.2">
      <c r="A197" s="88" t="s">
        <v>217</v>
      </c>
      <c r="B197" s="89" t="s">
        <v>263</v>
      </c>
      <c r="C197" s="776" t="s">
        <v>264</v>
      </c>
      <c r="D197" s="776"/>
      <c r="E197" s="776"/>
      <c r="F197" s="90" t="s">
        <v>168</v>
      </c>
      <c r="G197" s="90" t="s">
        <v>33</v>
      </c>
      <c r="H197" s="90" t="s">
        <v>33</v>
      </c>
      <c r="I197" s="90" t="s">
        <v>283</v>
      </c>
      <c r="J197" s="91" t="s">
        <v>33</v>
      </c>
      <c r="K197" s="90" t="s">
        <v>33</v>
      </c>
      <c r="L197" s="91" t="s">
        <v>33</v>
      </c>
      <c r="M197" s="92" t="s">
        <v>33</v>
      </c>
      <c r="N197" s="93" t="s">
        <v>33</v>
      </c>
      <c r="Q197" s="68" t="s">
        <v>264</v>
      </c>
    </row>
    <row r="198" spans="1:23" s="63" customFormat="1" x14ac:dyDescent="0.2">
      <c r="A198" s="94"/>
      <c r="B198" s="95"/>
      <c r="C198" s="767" t="s">
        <v>284</v>
      </c>
      <c r="D198" s="767"/>
      <c r="E198" s="767"/>
      <c r="F198" s="767"/>
      <c r="G198" s="767"/>
      <c r="H198" s="767"/>
      <c r="I198" s="767"/>
      <c r="J198" s="767"/>
      <c r="K198" s="767"/>
      <c r="L198" s="767"/>
      <c r="M198" s="767"/>
      <c r="N198" s="781"/>
      <c r="R198" s="68" t="s">
        <v>284</v>
      </c>
    </row>
    <row r="199" spans="1:23" s="63" customFormat="1" ht="22.5" x14ac:dyDescent="0.2">
      <c r="A199" s="96"/>
      <c r="B199" s="97" t="s">
        <v>171</v>
      </c>
      <c r="C199" s="767" t="s">
        <v>172</v>
      </c>
      <c r="D199" s="767"/>
      <c r="E199" s="767"/>
      <c r="F199" s="767"/>
      <c r="G199" s="767"/>
      <c r="H199" s="767"/>
      <c r="I199" s="767"/>
      <c r="J199" s="767"/>
      <c r="K199" s="767"/>
      <c r="L199" s="767"/>
      <c r="M199" s="767"/>
      <c r="N199" s="781"/>
      <c r="S199" s="68" t="s">
        <v>172</v>
      </c>
    </row>
    <row r="200" spans="1:23" s="63" customFormat="1" x14ac:dyDescent="0.2">
      <c r="A200" s="98"/>
      <c r="B200" s="97" t="s">
        <v>173</v>
      </c>
      <c r="C200" s="767" t="s">
        <v>174</v>
      </c>
      <c r="D200" s="767"/>
      <c r="E200" s="767"/>
      <c r="F200" s="99" t="s">
        <v>33</v>
      </c>
      <c r="G200" s="99" t="s">
        <v>33</v>
      </c>
      <c r="H200" s="99" t="s">
        <v>33</v>
      </c>
      <c r="I200" s="99" t="s">
        <v>33</v>
      </c>
      <c r="J200" s="100">
        <v>342.37</v>
      </c>
      <c r="K200" s="99" t="s">
        <v>175</v>
      </c>
      <c r="L200" s="100">
        <v>50.5</v>
      </c>
      <c r="M200" s="101" t="s">
        <v>33</v>
      </c>
      <c r="N200" s="102" t="s">
        <v>33</v>
      </c>
      <c r="T200" s="68" t="s">
        <v>174</v>
      </c>
    </row>
    <row r="201" spans="1:23" s="63" customFormat="1" x14ac:dyDescent="0.2">
      <c r="A201" s="98"/>
      <c r="B201" s="97" t="s">
        <v>176</v>
      </c>
      <c r="C201" s="767" t="s">
        <v>177</v>
      </c>
      <c r="D201" s="767"/>
      <c r="E201" s="767"/>
      <c r="F201" s="99" t="s">
        <v>33</v>
      </c>
      <c r="G201" s="99" t="s">
        <v>33</v>
      </c>
      <c r="H201" s="99" t="s">
        <v>33</v>
      </c>
      <c r="I201" s="99" t="s">
        <v>33</v>
      </c>
      <c r="J201" s="100">
        <v>58.46</v>
      </c>
      <c r="K201" s="99" t="s">
        <v>175</v>
      </c>
      <c r="L201" s="100">
        <v>8.6199999999999992</v>
      </c>
      <c r="M201" s="101" t="s">
        <v>33</v>
      </c>
      <c r="N201" s="102" t="s">
        <v>33</v>
      </c>
      <c r="T201" s="68" t="s">
        <v>177</v>
      </c>
    </row>
    <row r="202" spans="1:23" s="63" customFormat="1" x14ac:dyDescent="0.2">
      <c r="A202" s="98"/>
      <c r="B202" s="97" t="s">
        <v>33</v>
      </c>
      <c r="C202" s="767" t="s">
        <v>178</v>
      </c>
      <c r="D202" s="767"/>
      <c r="E202" s="767"/>
      <c r="F202" s="99" t="s">
        <v>179</v>
      </c>
      <c r="G202" s="99" t="s">
        <v>265</v>
      </c>
      <c r="H202" s="99" t="s">
        <v>175</v>
      </c>
      <c r="I202" s="99" t="s">
        <v>290</v>
      </c>
      <c r="J202" s="100" t="s">
        <v>33</v>
      </c>
      <c r="K202" s="99" t="s">
        <v>33</v>
      </c>
      <c r="L202" s="100" t="s">
        <v>33</v>
      </c>
      <c r="M202" s="101" t="s">
        <v>33</v>
      </c>
      <c r="N202" s="102" t="s">
        <v>33</v>
      </c>
      <c r="U202" s="68" t="s">
        <v>178</v>
      </c>
    </row>
    <row r="203" spans="1:23" s="63" customFormat="1" x14ac:dyDescent="0.2">
      <c r="A203" s="98"/>
      <c r="B203" s="97" t="s">
        <v>33</v>
      </c>
      <c r="C203" s="776" t="s">
        <v>182</v>
      </c>
      <c r="D203" s="776"/>
      <c r="E203" s="776"/>
      <c r="F203" s="90" t="s">
        <v>33</v>
      </c>
      <c r="G203" s="90" t="s">
        <v>33</v>
      </c>
      <c r="H203" s="90" t="s">
        <v>33</v>
      </c>
      <c r="I203" s="90" t="s">
        <v>33</v>
      </c>
      <c r="J203" s="91">
        <v>342.37</v>
      </c>
      <c r="K203" s="90" t="s">
        <v>33</v>
      </c>
      <c r="L203" s="91">
        <v>50.5</v>
      </c>
      <c r="M203" s="92" t="s">
        <v>33</v>
      </c>
      <c r="N203" s="93" t="s">
        <v>33</v>
      </c>
      <c r="V203" s="68" t="s">
        <v>182</v>
      </c>
    </row>
    <row r="204" spans="1:23" s="63" customFormat="1" x14ac:dyDescent="0.2">
      <c r="A204" s="98"/>
      <c r="B204" s="97" t="s">
        <v>33</v>
      </c>
      <c r="C204" s="767" t="s">
        <v>183</v>
      </c>
      <c r="D204" s="767"/>
      <c r="E204" s="767"/>
      <c r="F204" s="99" t="s">
        <v>33</v>
      </c>
      <c r="G204" s="99" t="s">
        <v>33</v>
      </c>
      <c r="H204" s="99" t="s">
        <v>33</v>
      </c>
      <c r="I204" s="99" t="s">
        <v>33</v>
      </c>
      <c r="J204" s="100" t="s">
        <v>33</v>
      </c>
      <c r="K204" s="99" t="s">
        <v>33</v>
      </c>
      <c r="L204" s="100">
        <v>8.6199999999999992</v>
      </c>
      <c r="M204" s="101" t="s">
        <v>33</v>
      </c>
      <c r="N204" s="102" t="s">
        <v>33</v>
      </c>
      <c r="U204" s="68" t="s">
        <v>183</v>
      </c>
    </row>
    <row r="205" spans="1:23" s="63" customFormat="1" ht="33.75" x14ac:dyDescent="0.2">
      <c r="A205" s="98"/>
      <c r="B205" s="97" t="s">
        <v>184</v>
      </c>
      <c r="C205" s="767" t="s">
        <v>185</v>
      </c>
      <c r="D205" s="767"/>
      <c r="E205" s="767"/>
      <c r="F205" s="99" t="s">
        <v>186</v>
      </c>
      <c r="G205" s="99" t="s">
        <v>187</v>
      </c>
      <c r="H205" s="99" t="s">
        <v>33</v>
      </c>
      <c r="I205" s="99" t="s">
        <v>187</v>
      </c>
      <c r="J205" s="100" t="s">
        <v>33</v>
      </c>
      <c r="K205" s="99" t="s">
        <v>33</v>
      </c>
      <c r="L205" s="100">
        <v>8.19</v>
      </c>
      <c r="M205" s="101" t="s">
        <v>33</v>
      </c>
      <c r="N205" s="102" t="s">
        <v>33</v>
      </c>
      <c r="U205" s="68" t="s">
        <v>185</v>
      </c>
    </row>
    <row r="206" spans="1:23" s="63" customFormat="1" ht="22.5" x14ac:dyDescent="0.2">
      <c r="A206" s="98"/>
      <c r="B206" s="97" t="s">
        <v>188</v>
      </c>
      <c r="C206" s="767" t="s">
        <v>189</v>
      </c>
      <c r="D206" s="767"/>
      <c r="E206" s="767"/>
      <c r="F206" s="99" t="s">
        <v>186</v>
      </c>
      <c r="G206" s="99" t="s">
        <v>190</v>
      </c>
      <c r="H206" s="99" t="s">
        <v>33</v>
      </c>
      <c r="I206" s="99" t="s">
        <v>190</v>
      </c>
      <c r="J206" s="100" t="s">
        <v>33</v>
      </c>
      <c r="K206" s="99" t="s">
        <v>33</v>
      </c>
      <c r="L206" s="100">
        <v>4.3099999999999996</v>
      </c>
      <c r="M206" s="101" t="s">
        <v>33</v>
      </c>
      <c r="N206" s="102" t="s">
        <v>33</v>
      </c>
      <c r="U206" s="68" t="s">
        <v>189</v>
      </c>
    </row>
    <row r="207" spans="1:23" s="63" customFormat="1" x14ac:dyDescent="0.2">
      <c r="A207" s="103"/>
      <c r="B207" s="104"/>
      <c r="C207" s="780" t="s">
        <v>191</v>
      </c>
      <c r="D207" s="780"/>
      <c r="E207" s="780"/>
      <c r="F207" s="105" t="s">
        <v>33</v>
      </c>
      <c r="G207" s="105" t="s">
        <v>33</v>
      </c>
      <c r="H207" s="105" t="s">
        <v>33</v>
      </c>
      <c r="I207" s="105" t="s">
        <v>33</v>
      </c>
      <c r="J207" s="106" t="s">
        <v>33</v>
      </c>
      <c r="K207" s="105" t="s">
        <v>33</v>
      </c>
      <c r="L207" s="106">
        <v>63</v>
      </c>
      <c r="M207" s="92" t="s">
        <v>33</v>
      </c>
      <c r="N207" s="107" t="s">
        <v>33</v>
      </c>
      <c r="W207" s="68" t="s">
        <v>191</v>
      </c>
    </row>
    <row r="208" spans="1:23" s="63" customFormat="1" ht="33.75" x14ac:dyDescent="0.2">
      <c r="A208" s="88" t="s">
        <v>291</v>
      </c>
      <c r="B208" s="89" t="s">
        <v>268</v>
      </c>
      <c r="C208" s="776" t="s">
        <v>269</v>
      </c>
      <c r="D208" s="776"/>
      <c r="E208" s="776"/>
      <c r="F208" s="90" t="s">
        <v>168</v>
      </c>
      <c r="G208" s="90" t="s">
        <v>33</v>
      </c>
      <c r="H208" s="90" t="s">
        <v>33</v>
      </c>
      <c r="I208" s="90" t="s">
        <v>283</v>
      </c>
      <c r="J208" s="91" t="s">
        <v>33</v>
      </c>
      <c r="K208" s="90" t="s">
        <v>33</v>
      </c>
      <c r="L208" s="91" t="s">
        <v>33</v>
      </c>
      <c r="M208" s="92" t="s">
        <v>33</v>
      </c>
      <c r="N208" s="93" t="s">
        <v>33</v>
      </c>
      <c r="Q208" s="68" t="s">
        <v>269</v>
      </c>
    </row>
    <row r="209" spans="1:23" s="63" customFormat="1" x14ac:dyDescent="0.2">
      <c r="A209" s="94"/>
      <c r="B209" s="95"/>
      <c r="C209" s="767" t="s">
        <v>284</v>
      </c>
      <c r="D209" s="767"/>
      <c r="E209" s="767"/>
      <c r="F209" s="767"/>
      <c r="G209" s="767"/>
      <c r="H209" s="767"/>
      <c r="I209" s="767"/>
      <c r="J209" s="767"/>
      <c r="K209" s="767"/>
      <c r="L209" s="767"/>
      <c r="M209" s="767"/>
      <c r="N209" s="781"/>
      <c r="R209" s="68" t="s">
        <v>284</v>
      </c>
    </row>
    <row r="210" spans="1:23" s="63" customFormat="1" ht="22.5" x14ac:dyDescent="0.2">
      <c r="A210" s="96"/>
      <c r="B210" s="97" t="s">
        <v>171</v>
      </c>
      <c r="C210" s="767" t="s">
        <v>172</v>
      </c>
      <c r="D210" s="767"/>
      <c r="E210" s="767"/>
      <c r="F210" s="767"/>
      <c r="G210" s="767"/>
      <c r="H210" s="767"/>
      <c r="I210" s="767"/>
      <c r="J210" s="767"/>
      <c r="K210" s="767"/>
      <c r="L210" s="767"/>
      <c r="M210" s="767"/>
      <c r="N210" s="781"/>
      <c r="S210" s="68" t="s">
        <v>172</v>
      </c>
    </row>
    <row r="211" spans="1:23" s="63" customFormat="1" x14ac:dyDescent="0.2">
      <c r="A211" s="98"/>
      <c r="B211" s="97" t="s">
        <v>173</v>
      </c>
      <c r="C211" s="767" t="s">
        <v>174</v>
      </c>
      <c r="D211" s="767"/>
      <c r="E211" s="767"/>
      <c r="F211" s="99" t="s">
        <v>33</v>
      </c>
      <c r="G211" s="99" t="s">
        <v>33</v>
      </c>
      <c r="H211" s="99" t="s">
        <v>33</v>
      </c>
      <c r="I211" s="99" t="s">
        <v>33</v>
      </c>
      <c r="J211" s="100">
        <v>1115.6300000000001</v>
      </c>
      <c r="K211" s="99" t="s">
        <v>175</v>
      </c>
      <c r="L211" s="100">
        <v>164.56</v>
      </c>
      <c r="M211" s="101" t="s">
        <v>33</v>
      </c>
      <c r="N211" s="102" t="s">
        <v>33</v>
      </c>
      <c r="T211" s="68" t="s">
        <v>174</v>
      </c>
    </row>
    <row r="212" spans="1:23" s="63" customFormat="1" x14ac:dyDescent="0.2">
      <c r="A212" s="98"/>
      <c r="B212" s="97" t="s">
        <v>176</v>
      </c>
      <c r="C212" s="767" t="s">
        <v>177</v>
      </c>
      <c r="D212" s="767"/>
      <c r="E212" s="767"/>
      <c r="F212" s="99" t="s">
        <v>33</v>
      </c>
      <c r="G212" s="99" t="s">
        <v>33</v>
      </c>
      <c r="H212" s="99" t="s">
        <v>33</v>
      </c>
      <c r="I212" s="99" t="s">
        <v>33</v>
      </c>
      <c r="J212" s="100">
        <v>175.37</v>
      </c>
      <c r="K212" s="99" t="s">
        <v>175</v>
      </c>
      <c r="L212" s="100">
        <v>25.87</v>
      </c>
      <c r="M212" s="101" t="s">
        <v>33</v>
      </c>
      <c r="N212" s="102" t="s">
        <v>33</v>
      </c>
      <c r="T212" s="68" t="s">
        <v>177</v>
      </c>
    </row>
    <row r="213" spans="1:23" s="63" customFormat="1" x14ac:dyDescent="0.2">
      <c r="A213" s="98"/>
      <c r="B213" s="97" t="s">
        <v>33</v>
      </c>
      <c r="C213" s="767" t="s">
        <v>178</v>
      </c>
      <c r="D213" s="767"/>
      <c r="E213" s="767"/>
      <c r="F213" s="99" t="s">
        <v>179</v>
      </c>
      <c r="G213" s="99" t="s">
        <v>272</v>
      </c>
      <c r="H213" s="99" t="s">
        <v>175</v>
      </c>
      <c r="I213" s="99" t="s">
        <v>292</v>
      </c>
      <c r="J213" s="100" t="s">
        <v>33</v>
      </c>
      <c r="K213" s="99" t="s">
        <v>33</v>
      </c>
      <c r="L213" s="100" t="s">
        <v>33</v>
      </c>
      <c r="M213" s="101" t="s">
        <v>33</v>
      </c>
      <c r="N213" s="102" t="s">
        <v>33</v>
      </c>
      <c r="U213" s="68" t="s">
        <v>178</v>
      </c>
    </row>
    <row r="214" spans="1:23" s="63" customFormat="1" x14ac:dyDescent="0.2">
      <c r="A214" s="98"/>
      <c r="B214" s="97" t="s">
        <v>33</v>
      </c>
      <c r="C214" s="776" t="s">
        <v>182</v>
      </c>
      <c r="D214" s="776"/>
      <c r="E214" s="776"/>
      <c r="F214" s="90" t="s">
        <v>33</v>
      </c>
      <c r="G214" s="90" t="s">
        <v>33</v>
      </c>
      <c r="H214" s="90" t="s">
        <v>33</v>
      </c>
      <c r="I214" s="90" t="s">
        <v>33</v>
      </c>
      <c r="J214" s="91">
        <v>1115.6300000000001</v>
      </c>
      <c r="K214" s="90" t="s">
        <v>33</v>
      </c>
      <c r="L214" s="91">
        <v>164.56</v>
      </c>
      <c r="M214" s="92" t="s">
        <v>33</v>
      </c>
      <c r="N214" s="93" t="s">
        <v>33</v>
      </c>
      <c r="V214" s="68" t="s">
        <v>182</v>
      </c>
    </row>
    <row r="215" spans="1:23" s="63" customFormat="1" x14ac:dyDescent="0.2">
      <c r="A215" s="98"/>
      <c r="B215" s="97" t="s">
        <v>33</v>
      </c>
      <c r="C215" s="767" t="s">
        <v>183</v>
      </c>
      <c r="D215" s="767"/>
      <c r="E215" s="767"/>
      <c r="F215" s="99" t="s">
        <v>33</v>
      </c>
      <c r="G215" s="99" t="s">
        <v>33</v>
      </c>
      <c r="H215" s="99" t="s">
        <v>33</v>
      </c>
      <c r="I215" s="99" t="s">
        <v>33</v>
      </c>
      <c r="J215" s="100" t="s">
        <v>33</v>
      </c>
      <c r="K215" s="99" t="s">
        <v>33</v>
      </c>
      <c r="L215" s="100">
        <v>25.87</v>
      </c>
      <c r="M215" s="101" t="s">
        <v>33</v>
      </c>
      <c r="N215" s="102" t="s">
        <v>33</v>
      </c>
      <c r="U215" s="68" t="s">
        <v>183</v>
      </c>
    </row>
    <row r="216" spans="1:23" s="63" customFormat="1" ht="33.75" x14ac:dyDescent="0.2">
      <c r="A216" s="98"/>
      <c r="B216" s="97" t="s">
        <v>184</v>
      </c>
      <c r="C216" s="767" t="s">
        <v>185</v>
      </c>
      <c r="D216" s="767"/>
      <c r="E216" s="767"/>
      <c r="F216" s="99" t="s">
        <v>186</v>
      </c>
      <c r="G216" s="99" t="s">
        <v>187</v>
      </c>
      <c r="H216" s="99" t="s">
        <v>33</v>
      </c>
      <c r="I216" s="99" t="s">
        <v>187</v>
      </c>
      <c r="J216" s="100" t="s">
        <v>33</v>
      </c>
      <c r="K216" s="99" t="s">
        <v>33</v>
      </c>
      <c r="L216" s="100">
        <v>24.58</v>
      </c>
      <c r="M216" s="101" t="s">
        <v>33</v>
      </c>
      <c r="N216" s="102" t="s">
        <v>33</v>
      </c>
      <c r="U216" s="68" t="s">
        <v>185</v>
      </c>
    </row>
    <row r="217" spans="1:23" s="63" customFormat="1" ht="22.5" x14ac:dyDescent="0.2">
      <c r="A217" s="98"/>
      <c r="B217" s="97" t="s">
        <v>188</v>
      </c>
      <c r="C217" s="767" t="s">
        <v>189</v>
      </c>
      <c r="D217" s="767"/>
      <c r="E217" s="767"/>
      <c r="F217" s="99" t="s">
        <v>186</v>
      </c>
      <c r="G217" s="99" t="s">
        <v>190</v>
      </c>
      <c r="H217" s="99" t="s">
        <v>33</v>
      </c>
      <c r="I217" s="99" t="s">
        <v>190</v>
      </c>
      <c r="J217" s="100" t="s">
        <v>33</v>
      </c>
      <c r="K217" s="99" t="s">
        <v>33</v>
      </c>
      <c r="L217" s="100">
        <v>12.94</v>
      </c>
      <c r="M217" s="101" t="s">
        <v>33</v>
      </c>
      <c r="N217" s="102" t="s">
        <v>33</v>
      </c>
      <c r="U217" s="68" t="s">
        <v>189</v>
      </c>
    </row>
    <row r="218" spans="1:23" s="63" customFormat="1" x14ac:dyDescent="0.2">
      <c r="A218" s="103"/>
      <c r="B218" s="104"/>
      <c r="C218" s="780" t="s">
        <v>191</v>
      </c>
      <c r="D218" s="780"/>
      <c r="E218" s="780"/>
      <c r="F218" s="105" t="s">
        <v>33</v>
      </c>
      <c r="G218" s="105" t="s">
        <v>33</v>
      </c>
      <c r="H218" s="105" t="s">
        <v>33</v>
      </c>
      <c r="I218" s="105" t="s">
        <v>33</v>
      </c>
      <c r="J218" s="106" t="s">
        <v>33</v>
      </c>
      <c r="K218" s="105" t="s">
        <v>33</v>
      </c>
      <c r="L218" s="106">
        <v>202.08</v>
      </c>
      <c r="M218" s="92" t="s">
        <v>33</v>
      </c>
      <c r="N218" s="107" t="s">
        <v>33</v>
      </c>
      <c r="W218" s="68" t="s">
        <v>191</v>
      </c>
    </row>
    <row r="219" spans="1:23" s="63" customFormat="1" ht="22.5" x14ac:dyDescent="0.2">
      <c r="A219" s="88" t="s">
        <v>293</v>
      </c>
      <c r="B219" s="89" t="s">
        <v>275</v>
      </c>
      <c r="C219" s="776" t="s">
        <v>276</v>
      </c>
      <c r="D219" s="776"/>
      <c r="E219" s="776"/>
      <c r="F219" s="90" t="s">
        <v>168</v>
      </c>
      <c r="G219" s="90" t="s">
        <v>33</v>
      </c>
      <c r="H219" s="90" t="s">
        <v>33</v>
      </c>
      <c r="I219" s="90" t="s">
        <v>283</v>
      </c>
      <c r="J219" s="91" t="s">
        <v>33</v>
      </c>
      <c r="K219" s="90" t="s">
        <v>33</v>
      </c>
      <c r="L219" s="91" t="s">
        <v>33</v>
      </c>
      <c r="M219" s="92" t="s">
        <v>33</v>
      </c>
      <c r="N219" s="93" t="s">
        <v>33</v>
      </c>
      <c r="Q219" s="68" t="s">
        <v>276</v>
      </c>
    </row>
    <row r="220" spans="1:23" s="63" customFormat="1" x14ac:dyDescent="0.2">
      <c r="A220" s="94"/>
      <c r="B220" s="95"/>
      <c r="C220" s="767" t="s">
        <v>284</v>
      </c>
      <c r="D220" s="767"/>
      <c r="E220" s="767"/>
      <c r="F220" s="767"/>
      <c r="G220" s="767"/>
      <c r="H220" s="767"/>
      <c r="I220" s="767"/>
      <c r="J220" s="767"/>
      <c r="K220" s="767"/>
      <c r="L220" s="767"/>
      <c r="M220" s="767"/>
      <c r="N220" s="781"/>
      <c r="R220" s="68" t="s">
        <v>284</v>
      </c>
    </row>
    <row r="221" spans="1:23" s="63" customFormat="1" x14ac:dyDescent="0.2">
      <c r="A221" s="96"/>
      <c r="B221" s="97" t="s">
        <v>277</v>
      </c>
      <c r="C221" s="767" t="s">
        <v>278</v>
      </c>
      <c r="D221" s="767"/>
      <c r="E221" s="767"/>
      <c r="F221" s="767"/>
      <c r="G221" s="767"/>
      <c r="H221" s="767"/>
      <c r="I221" s="767"/>
      <c r="J221" s="767"/>
      <c r="K221" s="767"/>
      <c r="L221" s="767"/>
      <c r="M221" s="767"/>
      <c r="N221" s="781"/>
      <c r="S221" s="68" t="s">
        <v>278</v>
      </c>
    </row>
    <row r="222" spans="1:23" s="63" customFormat="1" ht="22.5" x14ac:dyDescent="0.2">
      <c r="A222" s="96"/>
      <c r="B222" s="97" t="s">
        <v>171</v>
      </c>
      <c r="C222" s="767" t="s">
        <v>172</v>
      </c>
      <c r="D222" s="767"/>
      <c r="E222" s="767"/>
      <c r="F222" s="767"/>
      <c r="G222" s="767"/>
      <c r="H222" s="767"/>
      <c r="I222" s="767"/>
      <c r="J222" s="767"/>
      <c r="K222" s="767"/>
      <c r="L222" s="767"/>
      <c r="M222" s="767"/>
      <c r="N222" s="781"/>
      <c r="S222" s="68" t="s">
        <v>172</v>
      </c>
    </row>
    <row r="223" spans="1:23" s="63" customFormat="1" x14ac:dyDescent="0.2">
      <c r="A223" s="98"/>
      <c r="B223" s="97" t="s">
        <v>173</v>
      </c>
      <c r="C223" s="767" t="s">
        <v>174</v>
      </c>
      <c r="D223" s="767"/>
      <c r="E223" s="767"/>
      <c r="F223" s="99" t="s">
        <v>33</v>
      </c>
      <c r="G223" s="99" t="s">
        <v>33</v>
      </c>
      <c r="H223" s="99" t="s">
        <v>33</v>
      </c>
      <c r="I223" s="99" t="s">
        <v>33</v>
      </c>
      <c r="J223" s="100">
        <v>206.32</v>
      </c>
      <c r="K223" s="99" t="s">
        <v>279</v>
      </c>
      <c r="L223" s="100">
        <v>152.16</v>
      </c>
      <c r="M223" s="101" t="s">
        <v>33</v>
      </c>
      <c r="N223" s="102" t="s">
        <v>33</v>
      </c>
      <c r="T223" s="68" t="s">
        <v>174</v>
      </c>
    </row>
    <row r="224" spans="1:23" s="63" customFormat="1" x14ac:dyDescent="0.2">
      <c r="A224" s="98"/>
      <c r="B224" s="97" t="s">
        <v>176</v>
      </c>
      <c r="C224" s="767" t="s">
        <v>177</v>
      </c>
      <c r="D224" s="767"/>
      <c r="E224" s="767"/>
      <c r="F224" s="99" t="s">
        <v>33</v>
      </c>
      <c r="G224" s="99" t="s">
        <v>33</v>
      </c>
      <c r="H224" s="99" t="s">
        <v>33</v>
      </c>
      <c r="I224" s="99" t="s">
        <v>33</v>
      </c>
      <c r="J224" s="100">
        <v>20.12</v>
      </c>
      <c r="K224" s="99" t="s">
        <v>279</v>
      </c>
      <c r="L224" s="100">
        <v>14.84</v>
      </c>
      <c r="M224" s="101" t="s">
        <v>33</v>
      </c>
      <c r="N224" s="102" t="s">
        <v>33</v>
      </c>
      <c r="T224" s="68" t="s">
        <v>177</v>
      </c>
    </row>
    <row r="225" spans="1:25" s="63" customFormat="1" x14ac:dyDescent="0.2">
      <c r="A225" s="98"/>
      <c r="B225" s="97" t="s">
        <v>33</v>
      </c>
      <c r="C225" s="767" t="s">
        <v>178</v>
      </c>
      <c r="D225" s="767"/>
      <c r="E225" s="767"/>
      <c r="F225" s="99" t="s">
        <v>179</v>
      </c>
      <c r="G225" s="99" t="s">
        <v>173</v>
      </c>
      <c r="H225" s="99" t="s">
        <v>279</v>
      </c>
      <c r="I225" s="99" t="s">
        <v>294</v>
      </c>
      <c r="J225" s="100" t="s">
        <v>33</v>
      </c>
      <c r="K225" s="99" t="s">
        <v>33</v>
      </c>
      <c r="L225" s="100" t="s">
        <v>33</v>
      </c>
      <c r="M225" s="101" t="s">
        <v>33</v>
      </c>
      <c r="N225" s="102" t="s">
        <v>33</v>
      </c>
      <c r="U225" s="68" t="s">
        <v>178</v>
      </c>
    </row>
    <row r="226" spans="1:25" s="63" customFormat="1" x14ac:dyDescent="0.2">
      <c r="A226" s="98"/>
      <c r="B226" s="97" t="s">
        <v>33</v>
      </c>
      <c r="C226" s="776" t="s">
        <v>182</v>
      </c>
      <c r="D226" s="776"/>
      <c r="E226" s="776"/>
      <c r="F226" s="90" t="s">
        <v>33</v>
      </c>
      <c r="G226" s="90" t="s">
        <v>33</v>
      </c>
      <c r="H226" s="90" t="s">
        <v>33</v>
      </c>
      <c r="I226" s="90" t="s">
        <v>33</v>
      </c>
      <c r="J226" s="91">
        <v>206.32</v>
      </c>
      <c r="K226" s="90" t="s">
        <v>33</v>
      </c>
      <c r="L226" s="91">
        <v>152.16</v>
      </c>
      <c r="M226" s="92" t="s">
        <v>33</v>
      </c>
      <c r="N226" s="93" t="s">
        <v>33</v>
      </c>
      <c r="V226" s="68" t="s">
        <v>182</v>
      </c>
    </row>
    <row r="227" spans="1:25" s="63" customFormat="1" x14ac:dyDescent="0.2">
      <c r="A227" s="98"/>
      <c r="B227" s="97" t="s">
        <v>33</v>
      </c>
      <c r="C227" s="767" t="s">
        <v>183</v>
      </c>
      <c r="D227" s="767"/>
      <c r="E227" s="767"/>
      <c r="F227" s="99" t="s">
        <v>33</v>
      </c>
      <c r="G227" s="99" t="s">
        <v>33</v>
      </c>
      <c r="H227" s="99" t="s">
        <v>33</v>
      </c>
      <c r="I227" s="99" t="s">
        <v>33</v>
      </c>
      <c r="J227" s="100" t="s">
        <v>33</v>
      </c>
      <c r="K227" s="99" t="s">
        <v>33</v>
      </c>
      <c r="L227" s="100">
        <v>14.84</v>
      </c>
      <c r="M227" s="101" t="s">
        <v>33</v>
      </c>
      <c r="N227" s="102" t="s">
        <v>33</v>
      </c>
      <c r="U227" s="68" t="s">
        <v>183</v>
      </c>
    </row>
    <row r="228" spans="1:25" s="63" customFormat="1" ht="33.75" x14ac:dyDescent="0.2">
      <c r="A228" s="98"/>
      <c r="B228" s="97" t="s">
        <v>184</v>
      </c>
      <c r="C228" s="767" t="s">
        <v>185</v>
      </c>
      <c r="D228" s="767"/>
      <c r="E228" s="767"/>
      <c r="F228" s="99" t="s">
        <v>186</v>
      </c>
      <c r="G228" s="99" t="s">
        <v>187</v>
      </c>
      <c r="H228" s="99" t="s">
        <v>33</v>
      </c>
      <c r="I228" s="99" t="s">
        <v>187</v>
      </c>
      <c r="J228" s="100" t="s">
        <v>33</v>
      </c>
      <c r="K228" s="99" t="s">
        <v>33</v>
      </c>
      <c r="L228" s="100">
        <v>14.1</v>
      </c>
      <c r="M228" s="101" t="s">
        <v>33</v>
      </c>
      <c r="N228" s="102" t="s">
        <v>33</v>
      </c>
      <c r="U228" s="68" t="s">
        <v>185</v>
      </c>
    </row>
    <row r="229" spans="1:25" s="63" customFormat="1" ht="22.5" x14ac:dyDescent="0.2">
      <c r="A229" s="98"/>
      <c r="B229" s="97" t="s">
        <v>188</v>
      </c>
      <c r="C229" s="767" t="s">
        <v>189</v>
      </c>
      <c r="D229" s="767"/>
      <c r="E229" s="767"/>
      <c r="F229" s="99" t="s">
        <v>186</v>
      </c>
      <c r="G229" s="99" t="s">
        <v>190</v>
      </c>
      <c r="H229" s="99" t="s">
        <v>33</v>
      </c>
      <c r="I229" s="99" t="s">
        <v>190</v>
      </c>
      <c r="J229" s="100" t="s">
        <v>33</v>
      </c>
      <c r="K229" s="99" t="s">
        <v>33</v>
      </c>
      <c r="L229" s="100">
        <v>7.42</v>
      </c>
      <c r="M229" s="101" t="s">
        <v>33</v>
      </c>
      <c r="N229" s="102" t="s">
        <v>33</v>
      </c>
      <c r="U229" s="68" t="s">
        <v>189</v>
      </c>
    </row>
    <row r="230" spans="1:25" s="63" customFormat="1" x14ac:dyDescent="0.2">
      <c r="A230" s="103"/>
      <c r="B230" s="104"/>
      <c r="C230" s="780" t="s">
        <v>191</v>
      </c>
      <c r="D230" s="780"/>
      <c r="E230" s="780"/>
      <c r="F230" s="105" t="s">
        <v>33</v>
      </c>
      <c r="G230" s="105" t="s">
        <v>33</v>
      </c>
      <c r="H230" s="105" t="s">
        <v>33</v>
      </c>
      <c r="I230" s="105" t="s">
        <v>33</v>
      </c>
      <c r="J230" s="106" t="s">
        <v>33</v>
      </c>
      <c r="K230" s="105" t="s">
        <v>33</v>
      </c>
      <c r="L230" s="106">
        <v>173.68</v>
      </c>
      <c r="M230" s="92" t="s">
        <v>33</v>
      </c>
      <c r="N230" s="107" t="s">
        <v>33</v>
      </c>
      <c r="W230" s="68" t="s">
        <v>191</v>
      </c>
    </row>
    <row r="231" spans="1:25" s="63" customFormat="1" ht="1.5" customHeight="1" x14ac:dyDescent="0.2">
      <c r="A231" s="108"/>
      <c r="B231" s="104"/>
      <c r="C231" s="104"/>
      <c r="D231" s="104"/>
      <c r="E231" s="104"/>
      <c r="F231" s="108"/>
      <c r="G231" s="108"/>
      <c r="H231" s="108"/>
      <c r="I231" s="108"/>
      <c r="J231" s="109"/>
      <c r="K231" s="108"/>
      <c r="L231" s="109"/>
      <c r="M231" s="99"/>
      <c r="N231" s="109"/>
    </row>
    <row r="232" spans="1:25" s="63" customFormat="1" x14ac:dyDescent="0.2">
      <c r="A232" s="110"/>
      <c r="B232" s="111" t="s">
        <v>33</v>
      </c>
      <c r="C232" s="780" t="s">
        <v>295</v>
      </c>
      <c r="D232" s="780"/>
      <c r="E232" s="780"/>
      <c r="F232" s="780"/>
      <c r="G232" s="780"/>
      <c r="H232" s="780"/>
      <c r="I232" s="780"/>
      <c r="J232" s="780"/>
      <c r="K232" s="780"/>
      <c r="L232" s="112" t="s">
        <v>33</v>
      </c>
      <c r="M232" s="113"/>
      <c r="N232" s="114"/>
      <c r="X232" s="68" t="s">
        <v>295</v>
      </c>
    </row>
    <row r="233" spans="1:25" s="63" customFormat="1" x14ac:dyDescent="0.2">
      <c r="A233" s="115"/>
      <c r="B233" s="97" t="s">
        <v>165</v>
      </c>
      <c r="C233" s="767" t="s">
        <v>202</v>
      </c>
      <c r="D233" s="767"/>
      <c r="E233" s="767"/>
      <c r="F233" s="767"/>
      <c r="G233" s="767"/>
      <c r="H233" s="767"/>
      <c r="I233" s="767"/>
      <c r="J233" s="767"/>
      <c r="K233" s="767"/>
      <c r="L233" s="116">
        <v>18998.12</v>
      </c>
      <c r="M233" s="117"/>
      <c r="N233" s="118" t="s">
        <v>33</v>
      </c>
      <c r="Y233" s="68" t="s">
        <v>202</v>
      </c>
    </row>
    <row r="234" spans="1:25" s="63" customFormat="1" x14ac:dyDescent="0.2">
      <c r="A234" s="115"/>
      <c r="B234" s="97" t="s">
        <v>33</v>
      </c>
      <c r="C234" s="767" t="s">
        <v>203</v>
      </c>
      <c r="D234" s="767"/>
      <c r="E234" s="767"/>
      <c r="F234" s="767"/>
      <c r="G234" s="767"/>
      <c r="H234" s="767"/>
      <c r="I234" s="767"/>
      <c r="J234" s="767"/>
      <c r="K234" s="767"/>
      <c r="L234" s="116" t="s">
        <v>33</v>
      </c>
      <c r="M234" s="117"/>
      <c r="N234" s="118" t="s">
        <v>33</v>
      </c>
      <c r="Y234" s="68" t="s">
        <v>203</v>
      </c>
    </row>
    <row r="235" spans="1:25" s="63" customFormat="1" x14ac:dyDescent="0.2">
      <c r="A235" s="115"/>
      <c r="B235" s="97" t="s">
        <v>33</v>
      </c>
      <c r="C235" s="767" t="s">
        <v>296</v>
      </c>
      <c r="D235" s="767"/>
      <c r="E235" s="767"/>
      <c r="F235" s="767"/>
      <c r="G235" s="767"/>
      <c r="H235" s="767"/>
      <c r="I235" s="767"/>
      <c r="J235" s="767"/>
      <c r="K235" s="767"/>
      <c r="L235" s="116">
        <v>65.33</v>
      </c>
      <c r="M235" s="117"/>
      <c r="N235" s="118" t="s">
        <v>33</v>
      </c>
      <c r="Y235" s="68" t="s">
        <v>296</v>
      </c>
    </row>
    <row r="236" spans="1:25" s="63" customFormat="1" x14ac:dyDescent="0.2">
      <c r="A236" s="115"/>
      <c r="B236" s="97" t="s">
        <v>33</v>
      </c>
      <c r="C236" s="767" t="s">
        <v>204</v>
      </c>
      <c r="D236" s="767"/>
      <c r="E236" s="767"/>
      <c r="F236" s="767"/>
      <c r="G236" s="767"/>
      <c r="H236" s="767"/>
      <c r="I236" s="767"/>
      <c r="J236" s="767"/>
      <c r="K236" s="767"/>
      <c r="L236" s="116">
        <v>16552.66</v>
      </c>
      <c r="M236" s="117"/>
      <c r="N236" s="118" t="s">
        <v>33</v>
      </c>
      <c r="Y236" s="68" t="s">
        <v>204</v>
      </c>
    </row>
    <row r="237" spans="1:25" s="63" customFormat="1" x14ac:dyDescent="0.2">
      <c r="A237" s="115"/>
      <c r="B237" s="97" t="s">
        <v>33</v>
      </c>
      <c r="C237" s="767" t="s">
        <v>297</v>
      </c>
      <c r="D237" s="767"/>
      <c r="E237" s="767"/>
      <c r="F237" s="767"/>
      <c r="G237" s="767"/>
      <c r="H237" s="767"/>
      <c r="I237" s="767"/>
      <c r="J237" s="767"/>
      <c r="K237" s="767"/>
      <c r="L237" s="116">
        <v>3.86</v>
      </c>
      <c r="M237" s="117"/>
      <c r="N237" s="118" t="s">
        <v>33</v>
      </c>
      <c r="Y237" s="68" t="s">
        <v>297</v>
      </c>
    </row>
    <row r="238" spans="1:25" s="63" customFormat="1" x14ac:dyDescent="0.2">
      <c r="A238" s="115"/>
      <c r="B238" s="97" t="s">
        <v>33</v>
      </c>
      <c r="C238" s="767" t="s">
        <v>205</v>
      </c>
      <c r="D238" s="767"/>
      <c r="E238" s="767"/>
      <c r="F238" s="767"/>
      <c r="G238" s="767"/>
      <c r="H238" s="767"/>
      <c r="I238" s="767"/>
      <c r="J238" s="767"/>
      <c r="K238" s="767"/>
      <c r="L238" s="116">
        <v>1556.85</v>
      </c>
      <c r="M238" s="117"/>
      <c r="N238" s="118" t="s">
        <v>33</v>
      </c>
      <c r="Y238" s="68" t="s">
        <v>205</v>
      </c>
    </row>
    <row r="239" spans="1:25" s="63" customFormat="1" x14ac:dyDescent="0.2">
      <c r="A239" s="115"/>
      <c r="B239" s="97" t="s">
        <v>33</v>
      </c>
      <c r="C239" s="767" t="s">
        <v>206</v>
      </c>
      <c r="D239" s="767"/>
      <c r="E239" s="767"/>
      <c r="F239" s="767"/>
      <c r="G239" s="767"/>
      <c r="H239" s="767"/>
      <c r="I239" s="767"/>
      <c r="J239" s="767"/>
      <c r="K239" s="767"/>
      <c r="L239" s="116">
        <v>819.42</v>
      </c>
      <c r="M239" s="117"/>
      <c r="N239" s="118" t="s">
        <v>33</v>
      </c>
      <c r="Y239" s="68" t="s">
        <v>206</v>
      </c>
    </row>
    <row r="240" spans="1:25" s="63" customFormat="1" x14ac:dyDescent="0.2">
      <c r="A240" s="115"/>
      <c r="B240" s="97" t="s">
        <v>33</v>
      </c>
      <c r="C240" s="767" t="s">
        <v>207</v>
      </c>
      <c r="D240" s="767"/>
      <c r="E240" s="767"/>
      <c r="F240" s="767"/>
      <c r="G240" s="767"/>
      <c r="H240" s="767"/>
      <c r="I240" s="767"/>
      <c r="J240" s="767"/>
      <c r="K240" s="767"/>
      <c r="L240" s="116">
        <v>1638.78</v>
      </c>
      <c r="M240" s="117"/>
      <c r="N240" s="118" t="s">
        <v>33</v>
      </c>
      <c r="Y240" s="68" t="s">
        <v>207</v>
      </c>
    </row>
    <row r="241" spans="1:27" s="63" customFormat="1" x14ac:dyDescent="0.2">
      <c r="A241" s="115"/>
      <c r="B241" s="97" t="s">
        <v>33</v>
      </c>
      <c r="C241" s="767" t="s">
        <v>208</v>
      </c>
      <c r="D241" s="767"/>
      <c r="E241" s="767"/>
      <c r="F241" s="767"/>
      <c r="G241" s="767"/>
      <c r="H241" s="767"/>
      <c r="I241" s="767"/>
      <c r="J241" s="767"/>
      <c r="K241" s="767"/>
      <c r="L241" s="116">
        <v>1556.85</v>
      </c>
      <c r="M241" s="117"/>
      <c r="N241" s="118" t="s">
        <v>33</v>
      </c>
      <c r="Y241" s="68" t="s">
        <v>208</v>
      </c>
    </row>
    <row r="242" spans="1:27" s="63" customFormat="1" x14ac:dyDescent="0.2">
      <c r="A242" s="115"/>
      <c r="B242" s="97" t="s">
        <v>33</v>
      </c>
      <c r="C242" s="767" t="s">
        <v>209</v>
      </c>
      <c r="D242" s="767"/>
      <c r="E242" s="767"/>
      <c r="F242" s="767"/>
      <c r="G242" s="767"/>
      <c r="H242" s="767"/>
      <c r="I242" s="767"/>
      <c r="J242" s="767"/>
      <c r="K242" s="767"/>
      <c r="L242" s="116">
        <v>819.42</v>
      </c>
      <c r="M242" s="117"/>
      <c r="N242" s="118" t="s">
        <v>33</v>
      </c>
      <c r="Y242" s="68" t="s">
        <v>209</v>
      </c>
    </row>
    <row r="243" spans="1:27" s="63" customFormat="1" x14ac:dyDescent="0.2">
      <c r="A243" s="115"/>
      <c r="B243" s="109" t="s">
        <v>33</v>
      </c>
      <c r="C243" s="782" t="s">
        <v>298</v>
      </c>
      <c r="D243" s="782"/>
      <c r="E243" s="782"/>
      <c r="F243" s="782"/>
      <c r="G243" s="782"/>
      <c r="H243" s="782"/>
      <c r="I243" s="782"/>
      <c r="J243" s="782"/>
      <c r="K243" s="782"/>
      <c r="L243" s="119">
        <v>18998.12</v>
      </c>
      <c r="M243" s="120"/>
      <c r="N243" s="121"/>
      <c r="Z243" s="68" t="s">
        <v>298</v>
      </c>
    </row>
    <row r="244" spans="1:27" s="63" customFormat="1" x14ac:dyDescent="0.2">
      <c r="A244" s="773" t="s">
        <v>299</v>
      </c>
      <c r="B244" s="774"/>
      <c r="C244" s="774"/>
      <c r="D244" s="774"/>
      <c r="E244" s="774"/>
      <c r="F244" s="774"/>
      <c r="G244" s="774"/>
      <c r="H244" s="774"/>
      <c r="I244" s="774"/>
      <c r="J244" s="774"/>
      <c r="K244" s="774"/>
      <c r="L244" s="774"/>
      <c r="M244" s="774"/>
      <c r="N244" s="775"/>
      <c r="P244" s="68" t="s">
        <v>299</v>
      </c>
    </row>
    <row r="245" spans="1:27" s="63" customFormat="1" x14ac:dyDescent="0.2">
      <c r="A245" s="783" t="s">
        <v>300</v>
      </c>
      <c r="B245" s="784"/>
      <c r="C245" s="784"/>
      <c r="D245" s="784"/>
      <c r="E245" s="784"/>
      <c r="F245" s="784"/>
      <c r="G245" s="784"/>
      <c r="H245" s="784"/>
      <c r="I245" s="784"/>
      <c r="J245" s="784"/>
      <c r="K245" s="784"/>
      <c r="L245" s="784"/>
      <c r="M245" s="784"/>
      <c r="N245" s="785"/>
      <c r="AA245" s="68" t="s">
        <v>300</v>
      </c>
    </row>
    <row r="246" spans="1:27" s="63" customFormat="1" ht="56.25" x14ac:dyDescent="0.2">
      <c r="A246" s="88" t="s">
        <v>301</v>
      </c>
      <c r="B246" s="89" t="s">
        <v>302</v>
      </c>
      <c r="C246" s="776" t="s">
        <v>303</v>
      </c>
      <c r="D246" s="776"/>
      <c r="E246" s="776"/>
      <c r="F246" s="90" t="s">
        <v>168</v>
      </c>
      <c r="G246" s="90" t="s">
        <v>33</v>
      </c>
      <c r="H246" s="90" t="s">
        <v>33</v>
      </c>
      <c r="I246" s="90" t="s">
        <v>304</v>
      </c>
      <c r="J246" s="91" t="s">
        <v>33</v>
      </c>
      <c r="K246" s="90" t="s">
        <v>33</v>
      </c>
      <c r="L246" s="91" t="s">
        <v>33</v>
      </c>
      <c r="M246" s="92" t="s">
        <v>33</v>
      </c>
      <c r="N246" s="93" t="s">
        <v>33</v>
      </c>
      <c r="Q246" s="68" t="s">
        <v>303</v>
      </c>
    </row>
    <row r="247" spans="1:27" s="63" customFormat="1" x14ac:dyDescent="0.2">
      <c r="A247" s="94"/>
      <c r="B247" s="95"/>
      <c r="C247" s="767" t="s">
        <v>305</v>
      </c>
      <c r="D247" s="767"/>
      <c r="E247" s="767"/>
      <c r="F247" s="767"/>
      <c r="G247" s="767"/>
      <c r="H247" s="767"/>
      <c r="I247" s="767"/>
      <c r="J247" s="767"/>
      <c r="K247" s="767"/>
      <c r="L247" s="767"/>
      <c r="M247" s="767"/>
      <c r="N247" s="781"/>
      <c r="R247" s="68" t="s">
        <v>305</v>
      </c>
    </row>
    <row r="248" spans="1:27" s="63" customFormat="1" ht="22.5" x14ac:dyDescent="0.2">
      <c r="A248" s="96"/>
      <c r="B248" s="97" t="s">
        <v>171</v>
      </c>
      <c r="C248" s="767" t="s">
        <v>172</v>
      </c>
      <c r="D248" s="767"/>
      <c r="E248" s="767"/>
      <c r="F248" s="767"/>
      <c r="G248" s="767"/>
      <c r="H248" s="767"/>
      <c r="I248" s="767"/>
      <c r="J248" s="767"/>
      <c r="K248" s="767"/>
      <c r="L248" s="767"/>
      <c r="M248" s="767"/>
      <c r="N248" s="781"/>
      <c r="S248" s="68" t="s">
        <v>172</v>
      </c>
    </row>
    <row r="249" spans="1:27" s="63" customFormat="1" x14ac:dyDescent="0.2">
      <c r="A249" s="98"/>
      <c r="B249" s="97" t="s">
        <v>173</v>
      </c>
      <c r="C249" s="767" t="s">
        <v>174</v>
      </c>
      <c r="D249" s="767"/>
      <c r="E249" s="767"/>
      <c r="F249" s="99" t="s">
        <v>33</v>
      </c>
      <c r="G249" s="99" t="s">
        <v>33</v>
      </c>
      <c r="H249" s="99" t="s">
        <v>33</v>
      </c>
      <c r="I249" s="99" t="s">
        <v>33</v>
      </c>
      <c r="J249" s="100">
        <v>4055.7</v>
      </c>
      <c r="K249" s="99" t="s">
        <v>175</v>
      </c>
      <c r="L249" s="100">
        <v>76.040000000000006</v>
      </c>
      <c r="M249" s="101" t="s">
        <v>33</v>
      </c>
      <c r="N249" s="102" t="s">
        <v>33</v>
      </c>
      <c r="T249" s="68" t="s">
        <v>174</v>
      </c>
    </row>
    <row r="250" spans="1:27" s="63" customFormat="1" x14ac:dyDescent="0.2">
      <c r="A250" s="98"/>
      <c r="B250" s="97" t="s">
        <v>176</v>
      </c>
      <c r="C250" s="767" t="s">
        <v>177</v>
      </c>
      <c r="D250" s="767"/>
      <c r="E250" s="767"/>
      <c r="F250" s="99" t="s">
        <v>33</v>
      </c>
      <c r="G250" s="99" t="s">
        <v>33</v>
      </c>
      <c r="H250" s="99" t="s">
        <v>33</v>
      </c>
      <c r="I250" s="99" t="s">
        <v>33</v>
      </c>
      <c r="J250" s="100">
        <v>445.5</v>
      </c>
      <c r="K250" s="99" t="s">
        <v>175</v>
      </c>
      <c r="L250" s="100">
        <v>8.35</v>
      </c>
      <c r="M250" s="101" t="s">
        <v>33</v>
      </c>
      <c r="N250" s="102" t="s">
        <v>33</v>
      </c>
      <c r="T250" s="68" t="s">
        <v>177</v>
      </c>
    </row>
    <row r="251" spans="1:27" s="63" customFormat="1" x14ac:dyDescent="0.2">
      <c r="A251" s="98"/>
      <c r="B251" s="97" t="s">
        <v>33</v>
      </c>
      <c r="C251" s="767" t="s">
        <v>178</v>
      </c>
      <c r="D251" s="767"/>
      <c r="E251" s="767"/>
      <c r="F251" s="99" t="s">
        <v>179</v>
      </c>
      <c r="G251" s="99" t="s">
        <v>306</v>
      </c>
      <c r="H251" s="99" t="s">
        <v>175</v>
      </c>
      <c r="I251" s="99" t="s">
        <v>307</v>
      </c>
      <c r="J251" s="100" t="s">
        <v>33</v>
      </c>
      <c r="K251" s="99" t="s">
        <v>33</v>
      </c>
      <c r="L251" s="100" t="s">
        <v>33</v>
      </c>
      <c r="M251" s="101" t="s">
        <v>33</v>
      </c>
      <c r="N251" s="102" t="s">
        <v>33</v>
      </c>
      <c r="U251" s="68" t="s">
        <v>178</v>
      </c>
    </row>
    <row r="252" spans="1:27" s="63" customFormat="1" x14ac:dyDescent="0.2">
      <c r="A252" s="98"/>
      <c r="B252" s="97" t="s">
        <v>33</v>
      </c>
      <c r="C252" s="776" t="s">
        <v>182</v>
      </c>
      <c r="D252" s="776"/>
      <c r="E252" s="776"/>
      <c r="F252" s="90" t="s">
        <v>33</v>
      </c>
      <c r="G252" s="90" t="s">
        <v>33</v>
      </c>
      <c r="H252" s="90" t="s">
        <v>33</v>
      </c>
      <c r="I252" s="90" t="s">
        <v>33</v>
      </c>
      <c r="J252" s="91">
        <v>4055.7</v>
      </c>
      <c r="K252" s="90" t="s">
        <v>33</v>
      </c>
      <c r="L252" s="91">
        <v>76.040000000000006</v>
      </c>
      <c r="M252" s="92" t="s">
        <v>33</v>
      </c>
      <c r="N252" s="93" t="s">
        <v>33</v>
      </c>
      <c r="V252" s="68" t="s">
        <v>182</v>
      </c>
    </row>
    <row r="253" spans="1:27" s="63" customFormat="1" x14ac:dyDescent="0.2">
      <c r="A253" s="98"/>
      <c r="B253" s="97" t="s">
        <v>33</v>
      </c>
      <c r="C253" s="767" t="s">
        <v>183</v>
      </c>
      <c r="D253" s="767"/>
      <c r="E253" s="767"/>
      <c r="F253" s="99" t="s">
        <v>33</v>
      </c>
      <c r="G253" s="99" t="s">
        <v>33</v>
      </c>
      <c r="H253" s="99" t="s">
        <v>33</v>
      </c>
      <c r="I253" s="99" t="s">
        <v>33</v>
      </c>
      <c r="J253" s="100" t="s">
        <v>33</v>
      </c>
      <c r="K253" s="99" t="s">
        <v>33</v>
      </c>
      <c r="L253" s="100">
        <v>8.35</v>
      </c>
      <c r="M253" s="101" t="s">
        <v>33</v>
      </c>
      <c r="N253" s="102" t="s">
        <v>33</v>
      </c>
      <c r="U253" s="68" t="s">
        <v>183</v>
      </c>
    </row>
    <row r="254" spans="1:27" s="63" customFormat="1" ht="33.75" x14ac:dyDescent="0.2">
      <c r="A254" s="98"/>
      <c r="B254" s="97" t="s">
        <v>184</v>
      </c>
      <c r="C254" s="767" t="s">
        <v>185</v>
      </c>
      <c r="D254" s="767"/>
      <c r="E254" s="767"/>
      <c r="F254" s="99" t="s">
        <v>186</v>
      </c>
      <c r="G254" s="99" t="s">
        <v>187</v>
      </c>
      <c r="H254" s="99" t="s">
        <v>33</v>
      </c>
      <c r="I254" s="99" t="s">
        <v>187</v>
      </c>
      <c r="J254" s="100" t="s">
        <v>33</v>
      </c>
      <c r="K254" s="99" t="s">
        <v>33</v>
      </c>
      <c r="L254" s="100">
        <v>7.93</v>
      </c>
      <c r="M254" s="101" t="s">
        <v>33</v>
      </c>
      <c r="N254" s="102" t="s">
        <v>33</v>
      </c>
      <c r="U254" s="68" t="s">
        <v>185</v>
      </c>
    </row>
    <row r="255" spans="1:27" s="63" customFormat="1" ht="22.5" x14ac:dyDescent="0.2">
      <c r="A255" s="98"/>
      <c r="B255" s="97" t="s">
        <v>188</v>
      </c>
      <c r="C255" s="767" t="s">
        <v>189</v>
      </c>
      <c r="D255" s="767"/>
      <c r="E255" s="767"/>
      <c r="F255" s="99" t="s">
        <v>186</v>
      </c>
      <c r="G255" s="99" t="s">
        <v>190</v>
      </c>
      <c r="H255" s="99" t="s">
        <v>33</v>
      </c>
      <c r="I255" s="99" t="s">
        <v>190</v>
      </c>
      <c r="J255" s="100" t="s">
        <v>33</v>
      </c>
      <c r="K255" s="99" t="s">
        <v>33</v>
      </c>
      <c r="L255" s="100">
        <v>4.18</v>
      </c>
      <c r="M255" s="101" t="s">
        <v>33</v>
      </c>
      <c r="N255" s="102" t="s">
        <v>33</v>
      </c>
      <c r="U255" s="68" t="s">
        <v>189</v>
      </c>
    </row>
    <row r="256" spans="1:27" s="63" customFormat="1" x14ac:dyDescent="0.2">
      <c r="A256" s="103"/>
      <c r="B256" s="104"/>
      <c r="C256" s="780" t="s">
        <v>191</v>
      </c>
      <c r="D256" s="780"/>
      <c r="E256" s="780"/>
      <c r="F256" s="105" t="s">
        <v>33</v>
      </c>
      <c r="G256" s="105" t="s">
        <v>33</v>
      </c>
      <c r="H256" s="105" t="s">
        <v>33</v>
      </c>
      <c r="I256" s="105" t="s">
        <v>33</v>
      </c>
      <c r="J256" s="106" t="s">
        <v>33</v>
      </c>
      <c r="K256" s="105" t="s">
        <v>33</v>
      </c>
      <c r="L256" s="106">
        <v>88.15</v>
      </c>
      <c r="M256" s="92" t="s">
        <v>33</v>
      </c>
      <c r="N256" s="107" t="s">
        <v>33</v>
      </c>
      <c r="W256" s="68" t="s">
        <v>191</v>
      </c>
    </row>
    <row r="257" spans="1:27" s="63" customFormat="1" ht="45" x14ac:dyDescent="0.2">
      <c r="A257" s="88" t="s">
        <v>308</v>
      </c>
      <c r="B257" s="89" t="s">
        <v>196</v>
      </c>
      <c r="C257" s="776" t="s">
        <v>259</v>
      </c>
      <c r="D257" s="776"/>
      <c r="E257" s="776"/>
      <c r="F257" s="90" t="s">
        <v>198</v>
      </c>
      <c r="G257" s="90" t="s">
        <v>33</v>
      </c>
      <c r="H257" s="90" t="s">
        <v>33</v>
      </c>
      <c r="I257" s="90" t="s">
        <v>309</v>
      </c>
      <c r="J257" s="91">
        <v>2.91</v>
      </c>
      <c r="K257" s="90" t="s">
        <v>33</v>
      </c>
      <c r="L257" s="91">
        <v>78.569999999999993</v>
      </c>
      <c r="M257" s="92" t="s">
        <v>33</v>
      </c>
      <c r="N257" s="93" t="s">
        <v>33</v>
      </c>
      <c r="Q257" s="68" t="s">
        <v>259</v>
      </c>
    </row>
    <row r="258" spans="1:27" s="63" customFormat="1" x14ac:dyDescent="0.2">
      <c r="A258" s="94"/>
      <c r="B258" s="95"/>
      <c r="C258" s="767" t="s">
        <v>310</v>
      </c>
      <c r="D258" s="767"/>
      <c r="E258" s="767"/>
      <c r="F258" s="767"/>
      <c r="G258" s="767"/>
      <c r="H258" s="767"/>
      <c r="I258" s="767"/>
      <c r="J258" s="767"/>
      <c r="K258" s="767"/>
      <c r="L258" s="767"/>
      <c r="M258" s="767"/>
      <c r="N258" s="781"/>
      <c r="R258" s="68" t="s">
        <v>310</v>
      </c>
    </row>
    <row r="259" spans="1:27" s="63" customFormat="1" x14ac:dyDescent="0.2">
      <c r="A259" s="783" t="s">
        <v>311</v>
      </c>
      <c r="B259" s="784"/>
      <c r="C259" s="784"/>
      <c r="D259" s="784"/>
      <c r="E259" s="784"/>
      <c r="F259" s="784"/>
      <c r="G259" s="784"/>
      <c r="H259" s="784"/>
      <c r="I259" s="784"/>
      <c r="J259" s="784"/>
      <c r="K259" s="784"/>
      <c r="L259" s="784"/>
      <c r="M259" s="784"/>
      <c r="N259" s="785"/>
      <c r="AA259" s="68" t="s">
        <v>311</v>
      </c>
    </row>
    <row r="260" spans="1:27" s="63" customFormat="1" ht="56.25" x14ac:dyDescent="0.2">
      <c r="A260" s="88" t="s">
        <v>312</v>
      </c>
      <c r="B260" s="89" t="s">
        <v>302</v>
      </c>
      <c r="C260" s="776" t="s">
        <v>303</v>
      </c>
      <c r="D260" s="776"/>
      <c r="E260" s="776"/>
      <c r="F260" s="90" t="s">
        <v>168</v>
      </c>
      <c r="G260" s="90" t="s">
        <v>33</v>
      </c>
      <c r="H260" s="90" t="s">
        <v>33</v>
      </c>
      <c r="I260" s="90" t="s">
        <v>313</v>
      </c>
      <c r="J260" s="91" t="s">
        <v>33</v>
      </c>
      <c r="K260" s="90" t="s">
        <v>33</v>
      </c>
      <c r="L260" s="91" t="s">
        <v>33</v>
      </c>
      <c r="M260" s="92" t="s">
        <v>33</v>
      </c>
      <c r="N260" s="93" t="s">
        <v>33</v>
      </c>
      <c r="Q260" s="68" t="s">
        <v>303</v>
      </c>
    </row>
    <row r="261" spans="1:27" s="63" customFormat="1" x14ac:dyDescent="0.2">
      <c r="A261" s="94"/>
      <c r="B261" s="95"/>
      <c r="C261" s="767" t="s">
        <v>314</v>
      </c>
      <c r="D261" s="767"/>
      <c r="E261" s="767"/>
      <c r="F261" s="767"/>
      <c r="G261" s="767"/>
      <c r="H261" s="767"/>
      <c r="I261" s="767"/>
      <c r="J261" s="767"/>
      <c r="K261" s="767"/>
      <c r="L261" s="767"/>
      <c r="M261" s="767"/>
      <c r="N261" s="781"/>
      <c r="R261" s="68" t="s">
        <v>314</v>
      </c>
    </row>
    <row r="262" spans="1:27" s="63" customFormat="1" ht="22.5" x14ac:dyDescent="0.2">
      <c r="A262" s="96"/>
      <c r="B262" s="97" t="s">
        <v>171</v>
      </c>
      <c r="C262" s="767" t="s">
        <v>172</v>
      </c>
      <c r="D262" s="767"/>
      <c r="E262" s="767"/>
      <c r="F262" s="767"/>
      <c r="G262" s="767"/>
      <c r="H262" s="767"/>
      <c r="I262" s="767"/>
      <c r="J262" s="767"/>
      <c r="K262" s="767"/>
      <c r="L262" s="767"/>
      <c r="M262" s="767"/>
      <c r="N262" s="781"/>
      <c r="S262" s="68" t="s">
        <v>172</v>
      </c>
    </row>
    <row r="263" spans="1:27" s="63" customFormat="1" x14ac:dyDescent="0.2">
      <c r="A263" s="98"/>
      <c r="B263" s="97" t="s">
        <v>173</v>
      </c>
      <c r="C263" s="767" t="s">
        <v>174</v>
      </c>
      <c r="D263" s="767"/>
      <c r="E263" s="767"/>
      <c r="F263" s="99" t="s">
        <v>33</v>
      </c>
      <c r="G263" s="99" t="s">
        <v>33</v>
      </c>
      <c r="H263" s="99" t="s">
        <v>33</v>
      </c>
      <c r="I263" s="99" t="s">
        <v>33</v>
      </c>
      <c r="J263" s="100">
        <v>4055.7</v>
      </c>
      <c r="K263" s="99" t="s">
        <v>175</v>
      </c>
      <c r="L263" s="100">
        <v>197.72</v>
      </c>
      <c r="M263" s="101" t="s">
        <v>33</v>
      </c>
      <c r="N263" s="102" t="s">
        <v>33</v>
      </c>
      <c r="T263" s="68" t="s">
        <v>174</v>
      </c>
    </row>
    <row r="264" spans="1:27" s="63" customFormat="1" x14ac:dyDescent="0.2">
      <c r="A264" s="98"/>
      <c r="B264" s="97" t="s">
        <v>176</v>
      </c>
      <c r="C264" s="767" t="s">
        <v>177</v>
      </c>
      <c r="D264" s="767"/>
      <c r="E264" s="767"/>
      <c r="F264" s="99" t="s">
        <v>33</v>
      </c>
      <c r="G264" s="99" t="s">
        <v>33</v>
      </c>
      <c r="H264" s="99" t="s">
        <v>33</v>
      </c>
      <c r="I264" s="99" t="s">
        <v>33</v>
      </c>
      <c r="J264" s="100">
        <v>445.5</v>
      </c>
      <c r="K264" s="99" t="s">
        <v>175</v>
      </c>
      <c r="L264" s="100">
        <v>21.72</v>
      </c>
      <c r="M264" s="101" t="s">
        <v>33</v>
      </c>
      <c r="N264" s="102" t="s">
        <v>33</v>
      </c>
      <c r="T264" s="68" t="s">
        <v>177</v>
      </c>
    </row>
    <row r="265" spans="1:27" s="63" customFormat="1" x14ac:dyDescent="0.2">
      <c r="A265" s="98"/>
      <c r="B265" s="97" t="s">
        <v>33</v>
      </c>
      <c r="C265" s="767" t="s">
        <v>178</v>
      </c>
      <c r="D265" s="767"/>
      <c r="E265" s="767"/>
      <c r="F265" s="99" t="s">
        <v>179</v>
      </c>
      <c r="G265" s="99" t="s">
        <v>306</v>
      </c>
      <c r="H265" s="99" t="s">
        <v>175</v>
      </c>
      <c r="I265" s="99" t="s">
        <v>315</v>
      </c>
      <c r="J265" s="100" t="s">
        <v>33</v>
      </c>
      <c r="K265" s="99" t="s">
        <v>33</v>
      </c>
      <c r="L265" s="100" t="s">
        <v>33</v>
      </c>
      <c r="M265" s="101" t="s">
        <v>33</v>
      </c>
      <c r="N265" s="102" t="s">
        <v>33</v>
      </c>
      <c r="U265" s="68" t="s">
        <v>178</v>
      </c>
    </row>
    <row r="266" spans="1:27" s="63" customFormat="1" x14ac:dyDescent="0.2">
      <c r="A266" s="98"/>
      <c r="B266" s="97" t="s">
        <v>33</v>
      </c>
      <c r="C266" s="776" t="s">
        <v>182</v>
      </c>
      <c r="D266" s="776"/>
      <c r="E266" s="776"/>
      <c r="F266" s="90" t="s">
        <v>33</v>
      </c>
      <c r="G266" s="90" t="s">
        <v>33</v>
      </c>
      <c r="H266" s="90" t="s">
        <v>33</v>
      </c>
      <c r="I266" s="90" t="s">
        <v>33</v>
      </c>
      <c r="J266" s="91">
        <v>4055.7</v>
      </c>
      <c r="K266" s="90" t="s">
        <v>33</v>
      </c>
      <c r="L266" s="91">
        <v>197.72</v>
      </c>
      <c r="M266" s="92" t="s">
        <v>33</v>
      </c>
      <c r="N266" s="93" t="s">
        <v>33</v>
      </c>
      <c r="V266" s="68" t="s">
        <v>182</v>
      </c>
    </row>
    <row r="267" spans="1:27" s="63" customFormat="1" x14ac:dyDescent="0.2">
      <c r="A267" s="98"/>
      <c r="B267" s="97" t="s">
        <v>33</v>
      </c>
      <c r="C267" s="767" t="s">
        <v>183</v>
      </c>
      <c r="D267" s="767"/>
      <c r="E267" s="767"/>
      <c r="F267" s="99" t="s">
        <v>33</v>
      </c>
      <c r="G267" s="99" t="s">
        <v>33</v>
      </c>
      <c r="H267" s="99" t="s">
        <v>33</v>
      </c>
      <c r="I267" s="99" t="s">
        <v>33</v>
      </c>
      <c r="J267" s="100" t="s">
        <v>33</v>
      </c>
      <c r="K267" s="99" t="s">
        <v>33</v>
      </c>
      <c r="L267" s="100">
        <v>21.72</v>
      </c>
      <c r="M267" s="101" t="s">
        <v>33</v>
      </c>
      <c r="N267" s="102" t="s">
        <v>33</v>
      </c>
      <c r="U267" s="68" t="s">
        <v>183</v>
      </c>
    </row>
    <row r="268" spans="1:27" s="63" customFormat="1" ht="33.75" x14ac:dyDescent="0.2">
      <c r="A268" s="98"/>
      <c r="B268" s="97" t="s">
        <v>184</v>
      </c>
      <c r="C268" s="767" t="s">
        <v>185</v>
      </c>
      <c r="D268" s="767"/>
      <c r="E268" s="767"/>
      <c r="F268" s="99" t="s">
        <v>186</v>
      </c>
      <c r="G268" s="99" t="s">
        <v>187</v>
      </c>
      <c r="H268" s="99" t="s">
        <v>33</v>
      </c>
      <c r="I268" s="99" t="s">
        <v>187</v>
      </c>
      <c r="J268" s="100" t="s">
        <v>33</v>
      </c>
      <c r="K268" s="99" t="s">
        <v>33</v>
      </c>
      <c r="L268" s="100">
        <v>20.63</v>
      </c>
      <c r="M268" s="101" t="s">
        <v>33</v>
      </c>
      <c r="N268" s="102" t="s">
        <v>33</v>
      </c>
      <c r="U268" s="68" t="s">
        <v>185</v>
      </c>
    </row>
    <row r="269" spans="1:27" s="63" customFormat="1" ht="22.5" x14ac:dyDescent="0.2">
      <c r="A269" s="98"/>
      <c r="B269" s="97" t="s">
        <v>188</v>
      </c>
      <c r="C269" s="767" t="s">
        <v>189</v>
      </c>
      <c r="D269" s="767"/>
      <c r="E269" s="767"/>
      <c r="F269" s="99" t="s">
        <v>186</v>
      </c>
      <c r="G269" s="99" t="s">
        <v>190</v>
      </c>
      <c r="H269" s="99" t="s">
        <v>33</v>
      </c>
      <c r="I269" s="99" t="s">
        <v>190</v>
      </c>
      <c r="J269" s="100" t="s">
        <v>33</v>
      </c>
      <c r="K269" s="99" t="s">
        <v>33</v>
      </c>
      <c r="L269" s="100">
        <v>10.86</v>
      </c>
      <c r="M269" s="101" t="s">
        <v>33</v>
      </c>
      <c r="N269" s="102" t="s">
        <v>33</v>
      </c>
      <c r="U269" s="68" t="s">
        <v>189</v>
      </c>
    </row>
    <row r="270" spans="1:27" s="63" customFormat="1" x14ac:dyDescent="0.2">
      <c r="A270" s="103"/>
      <c r="B270" s="104"/>
      <c r="C270" s="780" t="s">
        <v>191</v>
      </c>
      <c r="D270" s="780"/>
      <c r="E270" s="780"/>
      <c r="F270" s="105" t="s">
        <v>33</v>
      </c>
      <c r="G270" s="105" t="s">
        <v>33</v>
      </c>
      <c r="H270" s="105" t="s">
        <v>33</v>
      </c>
      <c r="I270" s="105" t="s">
        <v>33</v>
      </c>
      <c r="J270" s="106" t="s">
        <v>33</v>
      </c>
      <c r="K270" s="105" t="s">
        <v>33</v>
      </c>
      <c r="L270" s="106">
        <v>229.21</v>
      </c>
      <c r="M270" s="92" t="s">
        <v>33</v>
      </c>
      <c r="N270" s="107" t="s">
        <v>33</v>
      </c>
      <c r="W270" s="68" t="s">
        <v>191</v>
      </c>
    </row>
    <row r="271" spans="1:27" s="63" customFormat="1" ht="45" x14ac:dyDescent="0.2">
      <c r="A271" s="88" t="s">
        <v>316</v>
      </c>
      <c r="B271" s="89" t="s">
        <v>196</v>
      </c>
      <c r="C271" s="776" t="s">
        <v>259</v>
      </c>
      <c r="D271" s="776"/>
      <c r="E271" s="776"/>
      <c r="F271" s="90" t="s">
        <v>198</v>
      </c>
      <c r="G271" s="90" t="s">
        <v>33</v>
      </c>
      <c r="H271" s="90" t="s">
        <v>33</v>
      </c>
      <c r="I271" s="90" t="s">
        <v>317</v>
      </c>
      <c r="J271" s="91">
        <v>2.91</v>
      </c>
      <c r="K271" s="90" t="s">
        <v>33</v>
      </c>
      <c r="L271" s="91">
        <v>204.28</v>
      </c>
      <c r="M271" s="92" t="s">
        <v>33</v>
      </c>
      <c r="N271" s="93" t="s">
        <v>33</v>
      </c>
      <c r="Q271" s="68" t="s">
        <v>259</v>
      </c>
    </row>
    <row r="272" spans="1:27" s="63" customFormat="1" x14ac:dyDescent="0.2">
      <c r="A272" s="94"/>
      <c r="B272" s="95"/>
      <c r="C272" s="767" t="s">
        <v>318</v>
      </c>
      <c r="D272" s="767"/>
      <c r="E272" s="767"/>
      <c r="F272" s="767"/>
      <c r="G272" s="767"/>
      <c r="H272" s="767"/>
      <c r="I272" s="767"/>
      <c r="J272" s="767"/>
      <c r="K272" s="767"/>
      <c r="L272" s="767"/>
      <c r="M272" s="767"/>
      <c r="N272" s="781"/>
      <c r="R272" s="68" t="s">
        <v>318</v>
      </c>
    </row>
    <row r="273" spans="1:29" s="63" customFormat="1" ht="1.5" customHeight="1" x14ac:dyDescent="0.2">
      <c r="A273" s="108"/>
      <c r="B273" s="104"/>
      <c r="C273" s="104"/>
      <c r="D273" s="104"/>
      <c r="E273" s="104"/>
      <c r="F273" s="108"/>
      <c r="G273" s="108"/>
      <c r="H273" s="108"/>
      <c r="I273" s="108"/>
      <c r="J273" s="109"/>
      <c r="K273" s="108"/>
      <c r="L273" s="109"/>
      <c r="M273" s="99"/>
      <c r="N273" s="109"/>
    </row>
    <row r="274" spans="1:29" s="63" customFormat="1" x14ac:dyDescent="0.2">
      <c r="A274" s="110"/>
      <c r="B274" s="111" t="s">
        <v>33</v>
      </c>
      <c r="C274" s="780" t="s">
        <v>319</v>
      </c>
      <c r="D274" s="780"/>
      <c r="E274" s="780"/>
      <c r="F274" s="780"/>
      <c r="G274" s="780"/>
      <c r="H274" s="780"/>
      <c r="I274" s="780"/>
      <c r="J274" s="780"/>
      <c r="K274" s="780"/>
      <c r="L274" s="112" t="s">
        <v>33</v>
      </c>
      <c r="M274" s="113"/>
      <c r="N274" s="114"/>
      <c r="X274" s="68" t="s">
        <v>319</v>
      </c>
    </row>
    <row r="275" spans="1:29" s="63" customFormat="1" x14ac:dyDescent="0.2">
      <c r="A275" s="115"/>
      <c r="B275" s="97" t="s">
        <v>165</v>
      </c>
      <c r="C275" s="767" t="s">
        <v>202</v>
      </c>
      <c r="D275" s="767"/>
      <c r="E275" s="767"/>
      <c r="F275" s="767"/>
      <c r="G275" s="767"/>
      <c r="H275" s="767"/>
      <c r="I275" s="767"/>
      <c r="J275" s="767"/>
      <c r="K275" s="767"/>
      <c r="L275" s="116">
        <v>600.21</v>
      </c>
      <c r="M275" s="117"/>
      <c r="N275" s="118" t="s">
        <v>33</v>
      </c>
      <c r="Y275" s="68" t="s">
        <v>202</v>
      </c>
    </row>
    <row r="276" spans="1:29" s="63" customFormat="1" x14ac:dyDescent="0.2">
      <c r="A276" s="115"/>
      <c r="B276" s="97" t="s">
        <v>33</v>
      </c>
      <c r="C276" s="767" t="s">
        <v>203</v>
      </c>
      <c r="D276" s="767"/>
      <c r="E276" s="767"/>
      <c r="F276" s="767"/>
      <c r="G276" s="767"/>
      <c r="H276" s="767"/>
      <c r="I276" s="767"/>
      <c r="J276" s="767"/>
      <c r="K276" s="767"/>
      <c r="L276" s="116" t="s">
        <v>33</v>
      </c>
      <c r="M276" s="117"/>
      <c r="N276" s="118" t="s">
        <v>33</v>
      </c>
      <c r="Y276" s="68" t="s">
        <v>203</v>
      </c>
    </row>
    <row r="277" spans="1:29" s="63" customFormat="1" x14ac:dyDescent="0.2">
      <c r="A277" s="115"/>
      <c r="B277" s="97" t="s">
        <v>33</v>
      </c>
      <c r="C277" s="767" t="s">
        <v>204</v>
      </c>
      <c r="D277" s="767"/>
      <c r="E277" s="767"/>
      <c r="F277" s="767"/>
      <c r="G277" s="767"/>
      <c r="H277" s="767"/>
      <c r="I277" s="767"/>
      <c r="J277" s="767"/>
      <c r="K277" s="767"/>
      <c r="L277" s="116">
        <v>556.61</v>
      </c>
      <c r="M277" s="117"/>
      <c r="N277" s="118" t="s">
        <v>33</v>
      </c>
      <c r="Y277" s="68" t="s">
        <v>204</v>
      </c>
    </row>
    <row r="278" spans="1:29" s="63" customFormat="1" x14ac:dyDescent="0.2">
      <c r="A278" s="115"/>
      <c r="B278" s="97" t="s">
        <v>33</v>
      </c>
      <c r="C278" s="767" t="s">
        <v>205</v>
      </c>
      <c r="D278" s="767"/>
      <c r="E278" s="767"/>
      <c r="F278" s="767"/>
      <c r="G278" s="767"/>
      <c r="H278" s="767"/>
      <c r="I278" s="767"/>
      <c r="J278" s="767"/>
      <c r="K278" s="767"/>
      <c r="L278" s="116">
        <v>28.56</v>
      </c>
      <c r="M278" s="117"/>
      <c r="N278" s="118" t="s">
        <v>33</v>
      </c>
      <c r="Y278" s="68" t="s">
        <v>205</v>
      </c>
    </row>
    <row r="279" spans="1:29" s="63" customFormat="1" x14ac:dyDescent="0.2">
      <c r="A279" s="115"/>
      <c r="B279" s="97" t="s">
        <v>33</v>
      </c>
      <c r="C279" s="767" t="s">
        <v>206</v>
      </c>
      <c r="D279" s="767"/>
      <c r="E279" s="767"/>
      <c r="F279" s="767"/>
      <c r="G279" s="767"/>
      <c r="H279" s="767"/>
      <c r="I279" s="767"/>
      <c r="J279" s="767"/>
      <c r="K279" s="767"/>
      <c r="L279" s="116">
        <v>15.04</v>
      </c>
      <c r="M279" s="117"/>
      <c r="N279" s="118" t="s">
        <v>33</v>
      </c>
      <c r="Y279" s="68" t="s">
        <v>206</v>
      </c>
    </row>
    <row r="280" spans="1:29" s="63" customFormat="1" x14ac:dyDescent="0.2">
      <c r="A280" s="115"/>
      <c r="B280" s="97" t="s">
        <v>33</v>
      </c>
      <c r="C280" s="767" t="s">
        <v>207</v>
      </c>
      <c r="D280" s="767"/>
      <c r="E280" s="767"/>
      <c r="F280" s="767"/>
      <c r="G280" s="767"/>
      <c r="H280" s="767"/>
      <c r="I280" s="767"/>
      <c r="J280" s="767"/>
      <c r="K280" s="767"/>
      <c r="L280" s="116">
        <v>30.07</v>
      </c>
      <c r="M280" s="117"/>
      <c r="N280" s="118" t="s">
        <v>33</v>
      </c>
      <c r="Y280" s="68" t="s">
        <v>207</v>
      </c>
    </row>
    <row r="281" spans="1:29" s="63" customFormat="1" x14ac:dyDescent="0.2">
      <c r="A281" s="115"/>
      <c r="B281" s="97" t="s">
        <v>33</v>
      </c>
      <c r="C281" s="767" t="s">
        <v>208</v>
      </c>
      <c r="D281" s="767"/>
      <c r="E281" s="767"/>
      <c r="F281" s="767"/>
      <c r="G281" s="767"/>
      <c r="H281" s="767"/>
      <c r="I281" s="767"/>
      <c r="J281" s="767"/>
      <c r="K281" s="767"/>
      <c r="L281" s="116">
        <v>28.56</v>
      </c>
      <c r="M281" s="117"/>
      <c r="N281" s="118" t="s">
        <v>33</v>
      </c>
      <c r="Y281" s="68" t="s">
        <v>208</v>
      </c>
    </row>
    <row r="282" spans="1:29" s="63" customFormat="1" x14ac:dyDescent="0.2">
      <c r="A282" s="115"/>
      <c r="B282" s="97" t="s">
        <v>33</v>
      </c>
      <c r="C282" s="767" t="s">
        <v>209</v>
      </c>
      <c r="D282" s="767"/>
      <c r="E282" s="767"/>
      <c r="F282" s="767"/>
      <c r="G282" s="767"/>
      <c r="H282" s="767"/>
      <c r="I282" s="767"/>
      <c r="J282" s="767"/>
      <c r="K282" s="767"/>
      <c r="L282" s="116">
        <v>15.04</v>
      </c>
      <c r="M282" s="117"/>
      <c r="N282" s="118" t="s">
        <v>33</v>
      </c>
      <c r="Y282" s="68" t="s">
        <v>209</v>
      </c>
    </row>
    <row r="283" spans="1:29" s="63" customFormat="1" x14ac:dyDescent="0.2">
      <c r="A283" s="115"/>
      <c r="B283" s="109" t="s">
        <v>33</v>
      </c>
      <c r="C283" s="782" t="s">
        <v>320</v>
      </c>
      <c r="D283" s="782"/>
      <c r="E283" s="782"/>
      <c r="F283" s="782"/>
      <c r="G283" s="782"/>
      <c r="H283" s="782"/>
      <c r="I283" s="782"/>
      <c r="J283" s="782"/>
      <c r="K283" s="782"/>
      <c r="L283" s="119">
        <v>600.21</v>
      </c>
      <c r="M283" s="120"/>
      <c r="N283" s="121"/>
      <c r="Z283" s="68" t="s">
        <v>320</v>
      </c>
    </row>
    <row r="284" spans="1:29" s="63" customFormat="1" ht="2.25" customHeight="1" x14ac:dyDescent="0.2">
      <c r="B284" s="67"/>
      <c r="C284" s="67"/>
      <c r="D284" s="67"/>
      <c r="E284" s="67"/>
      <c r="F284" s="67"/>
      <c r="G284" s="67"/>
      <c r="H284" s="67"/>
      <c r="I284" s="67"/>
      <c r="J284" s="67"/>
      <c r="K284" s="67"/>
      <c r="L284" s="122"/>
      <c r="M284" s="123"/>
      <c r="N284" s="124"/>
    </row>
    <row r="285" spans="1:29" s="63" customFormat="1" x14ac:dyDescent="0.2">
      <c r="A285" s="110"/>
      <c r="B285" s="111" t="s">
        <v>33</v>
      </c>
      <c r="C285" s="780" t="s">
        <v>321</v>
      </c>
      <c r="D285" s="780"/>
      <c r="E285" s="780"/>
      <c r="F285" s="780"/>
      <c r="G285" s="780"/>
      <c r="H285" s="780"/>
      <c r="I285" s="780"/>
      <c r="J285" s="780"/>
      <c r="K285" s="780"/>
      <c r="L285" s="112" t="s">
        <v>33</v>
      </c>
      <c r="M285" s="113" t="s">
        <v>33</v>
      </c>
      <c r="N285" s="114" t="s">
        <v>33</v>
      </c>
      <c r="AB285" s="68" t="s">
        <v>321</v>
      </c>
    </row>
    <row r="286" spans="1:29" s="63" customFormat="1" x14ac:dyDescent="0.2">
      <c r="A286" s="115"/>
      <c r="B286" s="97" t="s">
        <v>165</v>
      </c>
      <c r="C286" s="767" t="s">
        <v>202</v>
      </c>
      <c r="D286" s="767"/>
      <c r="E286" s="767"/>
      <c r="F286" s="767"/>
      <c r="G286" s="767"/>
      <c r="H286" s="767"/>
      <c r="I286" s="767"/>
      <c r="J286" s="767"/>
      <c r="K286" s="767"/>
      <c r="L286" s="116">
        <v>27105.79</v>
      </c>
      <c r="M286" s="117">
        <v>7.3</v>
      </c>
      <c r="N286" s="118">
        <v>197872</v>
      </c>
      <c r="AC286" s="68" t="s">
        <v>202</v>
      </c>
    </row>
    <row r="287" spans="1:29" s="63" customFormat="1" x14ac:dyDescent="0.2">
      <c r="A287" s="115"/>
      <c r="B287" s="97" t="s">
        <v>33</v>
      </c>
      <c r="C287" s="767" t="s">
        <v>203</v>
      </c>
      <c r="D287" s="767"/>
      <c r="E287" s="767"/>
      <c r="F287" s="767"/>
      <c r="G287" s="767"/>
      <c r="H287" s="767"/>
      <c r="I287" s="767"/>
      <c r="J287" s="767"/>
      <c r="K287" s="767"/>
      <c r="L287" s="116" t="s">
        <v>33</v>
      </c>
      <c r="M287" s="117" t="s">
        <v>33</v>
      </c>
      <c r="N287" s="118" t="s">
        <v>33</v>
      </c>
      <c r="AC287" s="68" t="s">
        <v>203</v>
      </c>
    </row>
    <row r="288" spans="1:29" s="63" customFormat="1" x14ac:dyDescent="0.2">
      <c r="A288" s="115"/>
      <c r="B288" s="97" t="s">
        <v>33</v>
      </c>
      <c r="C288" s="767" t="s">
        <v>296</v>
      </c>
      <c r="D288" s="767"/>
      <c r="E288" s="767"/>
      <c r="F288" s="767"/>
      <c r="G288" s="767"/>
      <c r="H288" s="767"/>
      <c r="I288" s="767"/>
      <c r="J288" s="767"/>
      <c r="K288" s="767"/>
      <c r="L288" s="116">
        <v>65.33</v>
      </c>
      <c r="M288" s="117" t="s">
        <v>33</v>
      </c>
      <c r="N288" s="118" t="s">
        <v>33</v>
      </c>
      <c r="AC288" s="68" t="s">
        <v>296</v>
      </c>
    </row>
    <row r="289" spans="1:30" x14ac:dyDescent="0.2">
      <c r="A289" s="115"/>
      <c r="B289" s="97" t="s">
        <v>33</v>
      </c>
      <c r="C289" s="767" t="s">
        <v>204</v>
      </c>
      <c r="D289" s="767"/>
      <c r="E289" s="767"/>
      <c r="F289" s="767"/>
      <c r="G289" s="767"/>
      <c r="H289" s="767"/>
      <c r="I289" s="767"/>
      <c r="J289" s="767"/>
      <c r="K289" s="767"/>
      <c r="L289" s="116">
        <v>23884.89</v>
      </c>
      <c r="M289" s="117" t="s">
        <v>33</v>
      </c>
      <c r="N289" s="118" t="s">
        <v>33</v>
      </c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63"/>
      <c r="Z289" s="63"/>
      <c r="AA289" s="63"/>
      <c r="AB289" s="63"/>
      <c r="AC289" s="68" t="s">
        <v>204</v>
      </c>
      <c r="AD289" s="63"/>
    </row>
    <row r="290" spans="1:30" x14ac:dyDescent="0.2">
      <c r="A290" s="115"/>
      <c r="B290" s="97" t="s">
        <v>33</v>
      </c>
      <c r="C290" s="767" t="s">
        <v>297</v>
      </c>
      <c r="D290" s="767"/>
      <c r="E290" s="767"/>
      <c r="F290" s="767"/>
      <c r="G290" s="767"/>
      <c r="H290" s="767"/>
      <c r="I290" s="767"/>
      <c r="J290" s="767"/>
      <c r="K290" s="767"/>
      <c r="L290" s="116">
        <v>3.86</v>
      </c>
      <c r="M290" s="117" t="s">
        <v>33</v>
      </c>
      <c r="N290" s="118" t="s">
        <v>33</v>
      </c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63"/>
      <c r="Z290" s="63"/>
      <c r="AA290" s="63"/>
      <c r="AB290" s="63"/>
      <c r="AC290" s="68" t="s">
        <v>297</v>
      </c>
      <c r="AD290" s="63"/>
    </row>
    <row r="291" spans="1:30" x14ac:dyDescent="0.2">
      <c r="A291" s="115"/>
      <c r="B291" s="97" t="s">
        <v>33</v>
      </c>
      <c r="C291" s="767" t="s">
        <v>205</v>
      </c>
      <c r="D291" s="767"/>
      <c r="E291" s="767"/>
      <c r="F291" s="767"/>
      <c r="G291" s="767"/>
      <c r="H291" s="767"/>
      <c r="I291" s="767"/>
      <c r="J291" s="767"/>
      <c r="K291" s="767"/>
      <c r="L291" s="116">
        <v>2064.88</v>
      </c>
      <c r="M291" s="117" t="s">
        <v>33</v>
      </c>
      <c r="N291" s="118" t="s">
        <v>33</v>
      </c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63"/>
      <c r="Z291" s="63"/>
      <c r="AA291" s="63"/>
      <c r="AB291" s="63"/>
      <c r="AC291" s="68" t="s">
        <v>205</v>
      </c>
      <c r="AD291" s="63"/>
    </row>
    <row r="292" spans="1:30" x14ac:dyDescent="0.2">
      <c r="A292" s="115"/>
      <c r="B292" s="97" t="s">
        <v>33</v>
      </c>
      <c r="C292" s="767" t="s">
        <v>206</v>
      </c>
      <c r="D292" s="767"/>
      <c r="E292" s="767"/>
      <c r="F292" s="767"/>
      <c r="G292" s="767"/>
      <c r="H292" s="767"/>
      <c r="I292" s="767"/>
      <c r="J292" s="767"/>
      <c r="K292" s="767"/>
      <c r="L292" s="116">
        <v>1086.83</v>
      </c>
      <c r="M292" s="117" t="s">
        <v>33</v>
      </c>
      <c r="N292" s="118" t="s">
        <v>33</v>
      </c>
      <c r="O292" s="63"/>
      <c r="P292" s="63"/>
      <c r="Q292" s="63"/>
      <c r="R292" s="63"/>
      <c r="S292" s="63"/>
      <c r="T292" s="63"/>
      <c r="U292" s="63"/>
      <c r="V292" s="63"/>
      <c r="W292" s="63"/>
      <c r="X292" s="63"/>
      <c r="Y292" s="63"/>
      <c r="Z292" s="63"/>
      <c r="AA292" s="63"/>
      <c r="AB292" s="63"/>
      <c r="AC292" s="68" t="s">
        <v>206</v>
      </c>
      <c r="AD292" s="63"/>
    </row>
    <row r="293" spans="1:30" x14ac:dyDescent="0.2">
      <c r="A293" s="115"/>
      <c r="B293" s="97" t="s">
        <v>33</v>
      </c>
      <c r="C293" s="767" t="s">
        <v>207</v>
      </c>
      <c r="D293" s="767"/>
      <c r="E293" s="767"/>
      <c r="F293" s="767"/>
      <c r="G293" s="767"/>
      <c r="H293" s="767"/>
      <c r="I293" s="767"/>
      <c r="J293" s="767"/>
      <c r="K293" s="767"/>
      <c r="L293" s="116">
        <v>2173.56</v>
      </c>
      <c r="M293" s="117" t="s">
        <v>33</v>
      </c>
      <c r="N293" s="118" t="s">
        <v>33</v>
      </c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63"/>
      <c r="Z293" s="63"/>
      <c r="AA293" s="63"/>
      <c r="AB293" s="63"/>
      <c r="AC293" s="68" t="s">
        <v>207</v>
      </c>
      <c r="AD293" s="63"/>
    </row>
    <row r="294" spans="1:30" x14ac:dyDescent="0.2">
      <c r="A294" s="115"/>
      <c r="B294" s="97" t="s">
        <v>33</v>
      </c>
      <c r="C294" s="767" t="s">
        <v>208</v>
      </c>
      <c r="D294" s="767"/>
      <c r="E294" s="767"/>
      <c r="F294" s="767"/>
      <c r="G294" s="767"/>
      <c r="H294" s="767"/>
      <c r="I294" s="767"/>
      <c r="J294" s="767"/>
      <c r="K294" s="767"/>
      <c r="L294" s="116">
        <v>2064.88</v>
      </c>
      <c r="M294" s="117" t="s">
        <v>33</v>
      </c>
      <c r="N294" s="118" t="s">
        <v>33</v>
      </c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63"/>
      <c r="Z294" s="63"/>
      <c r="AA294" s="63"/>
      <c r="AB294" s="63"/>
      <c r="AC294" s="68" t="s">
        <v>208</v>
      </c>
      <c r="AD294" s="63"/>
    </row>
    <row r="295" spans="1:30" x14ac:dyDescent="0.2">
      <c r="A295" s="115"/>
      <c r="B295" s="97" t="s">
        <v>33</v>
      </c>
      <c r="C295" s="767" t="s">
        <v>209</v>
      </c>
      <c r="D295" s="767"/>
      <c r="E295" s="767"/>
      <c r="F295" s="767"/>
      <c r="G295" s="767"/>
      <c r="H295" s="767"/>
      <c r="I295" s="767"/>
      <c r="J295" s="767"/>
      <c r="K295" s="767"/>
      <c r="L295" s="116">
        <v>1086.83</v>
      </c>
      <c r="M295" s="117" t="s">
        <v>33</v>
      </c>
      <c r="N295" s="118" t="s">
        <v>33</v>
      </c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  <c r="AA295" s="63"/>
      <c r="AB295" s="63"/>
      <c r="AC295" s="68" t="s">
        <v>209</v>
      </c>
      <c r="AD295" s="63"/>
    </row>
    <row r="296" spans="1:30" x14ac:dyDescent="0.2">
      <c r="A296" s="115"/>
      <c r="B296" s="109" t="s">
        <v>33</v>
      </c>
      <c r="C296" s="782" t="s">
        <v>322</v>
      </c>
      <c r="D296" s="782"/>
      <c r="E296" s="782"/>
      <c r="F296" s="782"/>
      <c r="G296" s="782"/>
      <c r="H296" s="782"/>
      <c r="I296" s="782"/>
      <c r="J296" s="782"/>
      <c r="K296" s="782"/>
      <c r="L296" s="119">
        <v>27105.79</v>
      </c>
      <c r="M296" s="120" t="s">
        <v>33</v>
      </c>
      <c r="N296" s="125">
        <v>197872</v>
      </c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  <c r="Z296" s="63"/>
      <c r="AA296" s="63"/>
      <c r="AB296" s="63"/>
      <c r="AC296" s="63"/>
      <c r="AD296" s="68" t="s">
        <v>322</v>
      </c>
    </row>
    <row r="297" spans="1:30" ht="1.5" customHeight="1" x14ac:dyDescent="0.2">
      <c r="B297" s="109"/>
      <c r="C297" s="104"/>
      <c r="D297" s="104"/>
      <c r="E297" s="104"/>
      <c r="F297" s="104"/>
      <c r="G297" s="104"/>
      <c r="H297" s="104"/>
      <c r="I297" s="104"/>
      <c r="J297" s="104"/>
      <c r="K297" s="104"/>
      <c r="L297" s="119"/>
      <c r="M297" s="120"/>
      <c r="N297" s="126"/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  <c r="Z297" s="63"/>
      <c r="AA297" s="63"/>
      <c r="AB297" s="63"/>
      <c r="AC297" s="63"/>
      <c r="AD297" s="63"/>
    </row>
    <row r="298" spans="1:30" ht="53.25" customHeight="1" x14ac:dyDescent="0.2">
      <c r="A298" s="127"/>
      <c r="B298" s="127"/>
      <c r="C298" s="127"/>
      <c r="D298" s="127"/>
      <c r="E298" s="127"/>
      <c r="F298" s="127"/>
      <c r="G298" s="127"/>
      <c r="H298" s="127"/>
      <c r="I298" s="127"/>
      <c r="J298" s="127"/>
      <c r="K298" s="127"/>
      <c r="L298" s="127"/>
      <c r="M298" s="127"/>
      <c r="N298" s="127"/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  <c r="Z298" s="63"/>
      <c r="AA298" s="63"/>
      <c r="AB298" s="63"/>
      <c r="AC298" s="63"/>
      <c r="AD298" s="63"/>
    </row>
    <row r="299" spans="1:30" x14ac:dyDescent="0.2">
      <c r="B299" s="128" t="s">
        <v>323</v>
      </c>
      <c r="C299" s="786" t="s">
        <v>33</v>
      </c>
      <c r="D299" s="786"/>
      <c r="E299" s="786"/>
      <c r="F299" s="786"/>
      <c r="G299" s="786"/>
      <c r="H299" s="786"/>
      <c r="I299" s="786"/>
      <c r="J299" s="786"/>
      <c r="K299" s="786"/>
      <c r="L299" s="786"/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63"/>
      <c r="Z299" s="63"/>
      <c r="AA299" s="63"/>
      <c r="AB299" s="63"/>
      <c r="AC299" s="63"/>
      <c r="AD299" s="63"/>
    </row>
    <row r="300" spans="1:30" ht="13.5" customHeight="1" x14ac:dyDescent="0.2">
      <c r="B300" s="64"/>
      <c r="C300" s="787" t="s">
        <v>11</v>
      </c>
      <c r="D300" s="787"/>
      <c r="E300" s="787"/>
      <c r="F300" s="787"/>
      <c r="G300" s="787"/>
      <c r="H300" s="787"/>
      <c r="I300" s="787"/>
      <c r="J300" s="787"/>
      <c r="K300" s="787"/>
      <c r="L300" s="787"/>
      <c r="O300" s="63"/>
      <c r="P300" s="63"/>
      <c r="Q300" s="63"/>
      <c r="R300" s="63"/>
      <c r="S300" s="63"/>
      <c r="T300" s="63"/>
      <c r="U300" s="63"/>
      <c r="V300" s="63"/>
      <c r="W300" s="63"/>
      <c r="X300" s="63"/>
      <c r="Y300" s="63"/>
      <c r="Z300" s="63"/>
      <c r="AA300" s="63"/>
      <c r="AB300" s="63"/>
      <c r="AC300" s="63"/>
      <c r="AD300" s="63"/>
    </row>
    <row r="301" spans="1:30" ht="12.75" customHeight="1" x14ac:dyDescent="0.2">
      <c r="B301" s="128" t="s">
        <v>324</v>
      </c>
      <c r="C301" s="786" t="s">
        <v>33</v>
      </c>
      <c r="D301" s="786"/>
      <c r="E301" s="786"/>
      <c r="F301" s="786"/>
      <c r="G301" s="786"/>
      <c r="H301" s="786"/>
      <c r="I301" s="786"/>
      <c r="J301" s="786"/>
      <c r="K301" s="786"/>
      <c r="L301" s="786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63"/>
      <c r="Z301" s="63"/>
      <c r="AA301" s="63"/>
      <c r="AB301" s="63"/>
      <c r="AC301" s="63"/>
      <c r="AD301" s="63"/>
    </row>
    <row r="302" spans="1:30" ht="13.5" customHeight="1" x14ac:dyDescent="0.2">
      <c r="C302" s="787" t="s">
        <v>11</v>
      </c>
      <c r="D302" s="787"/>
      <c r="E302" s="787"/>
      <c r="F302" s="787"/>
      <c r="G302" s="787"/>
      <c r="H302" s="787"/>
      <c r="I302" s="787"/>
      <c r="J302" s="787"/>
      <c r="K302" s="787"/>
      <c r="L302" s="787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  <c r="Z302" s="63"/>
      <c r="AA302" s="63"/>
      <c r="AB302" s="63"/>
      <c r="AC302" s="63"/>
      <c r="AD302" s="63"/>
    </row>
    <row r="316" s="63" customFormat="1" x14ac:dyDescent="0.2"/>
  </sheetData>
  <mergeCells count="285">
    <mergeCell ref="C296:K296"/>
    <mergeCell ref="C299:L299"/>
    <mergeCell ref="C300:L300"/>
    <mergeCell ref="C301:L301"/>
    <mergeCell ref="C302:L302"/>
    <mergeCell ref="C290:K290"/>
    <mergeCell ref="C291:K291"/>
    <mergeCell ref="C292:K292"/>
    <mergeCell ref="C293:K293"/>
    <mergeCell ref="C294:K294"/>
    <mergeCell ref="C295:K295"/>
    <mergeCell ref="C283:K283"/>
    <mergeCell ref="C285:K285"/>
    <mergeCell ref="C286:K286"/>
    <mergeCell ref="C287:K287"/>
    <mergeCell ref="C288:K288"/>
    <mergeCell ref="C289:K289"/>
    <mergeCell ref="C277:K277"/>
    <mergeCell ref="C278:K278"/>
    <mergeCell ref="C279:K279"/>
    <mergeCell ref="C280:K280"/>
    <mergeCell ref="C281:K281"/>
    <mergeCell ref="C282:K282"/>
    <mergeCell ref="C270:E270"/>
    <mergeCell ref="C271:E271"/>
    <mergeCell ref="C272:N272"/>
    <mergeCell ref="C274:K274"/>
    <mergeCell ref="C275:K275"/>
    <mergeCell ref="C276:K276"/>
    <mergeCell ref="C264:E264"/>
    <mergeCell ref="C265:E265"/>
    <mergeCell ref="C266:E266"/>
    <mergeCell ref="C267:E267"/>
    <mergeCell ref="C268:E268"/>
    <mergeCell ref="C269:E269"/>
    <mergeCell ref="C258:N258"/>
    <mergeCell ref="A259:N259"/>
    <mergeCell ref="C260:E260"/>
    <mergeCell ref="C261:N261"/>
    <mergeCell ref="C262:N262"/>
    <mergeCell ref="C263:E263"/>
    <mergeCell ref="C252:E252"/>
    <mergeCell ref="C253:E253"/>
    <mergeCell ref="C254:E254"/>
    <mergeCell ref="C255:E255"/>
    <mergeCell ref="C256:E256"/>
    <mergeCell ref="C257:E257"/>
    <mergeCell ref="C246:E246"/>
    <mergeCell ref="C247:N247"/>
    <mergeCell ref="C248:N248"/>
    <mergeCell ref="C249:E249"/>
    <mergeCell ref="C250:E250"/>
    <mergeCell ref="C251:E251"/>
    <mergeCell ref="C240:K240"/>
    <mergeCell ref="C241:K241"/>
    <mergeCell ref="C242:K242"/>
    <mergeCell ref="C243:K243"/>
    <mergeCell ref="A244:N244"/>
    <mergeCell ref="A245:N245"/>
    <mergeCell ref="C234:K234"/>
    <mergeCell ref="C235:K235"/>
    <mergeCell ref="C236:K236"/>
    <mergeCell ref="C237:K237"/>
    <mergeCell ref="C238:K238"/>
    <mergeCell ref="C239:K239"/>
    <mergeCell ref="C227:E227"/>
    <mergeCell ref="C228:E228"/>
    <mergeCell ref="C229:E229"/>
    <mergeCell ref="C230:E230"/>
    <mergeCell ref="C232:K232"/>
    <mergeCell ref="C233:K233"/>
    <mergeCell ref="C221:N221"/>
    <mergeCell ref="C222:N222"/>
    <mergeCell ref="C223:E223"/>
    <mergeCell ref="C224:E224"/>
    <mergeCell ref="C225:E225"/>
    <mergeCell ref="C226:E226"/>
    <mergeCell ref="C215:E215"/>
    <mergeCell ref="C216:E216"/>
    <mergeCell ref="C217:E217"/>
    <mergeCell ref="C218:E218"/>
    <mergeCell ref="C219:E219"/>
    <mergeCell ref="C220:N220"/>
    <mergeCell ref="C209:N209"/>
    <mergeCell ref="C210:N210"/>
    <mergeCell ref="C211:E211"/>
    <mergeCell ref="C212:E212"/>
    <mergeCell ref="C213:E213"/>
    <mergeCell ref="C214:E214"/>
    <mergeCell ref="C203:E203"/>
    <mergeCell ref="C204:E204"/>
    <mergeCell ref="C205:E205"/>
    <mergeCell ref="C206:E206"/>
    <mergeCell ref="C207:E207"/>
    <mergeCell ref="C208:E208"/>
    <mergeCell ref="C197:E197"/>
    <mergeCell ref="C198:N198"/>
    <mergeCell ref="C199:N199"/>
    <mergeCell ref="C200:E200"/>
    <mergeCell ref="C201:E201"/>
    <mergeCell ref="C202:E202"/>
    <mergeCell ref="C191:E191"/>
    <mergeCell ref="C192:E192"/>
    <mergeCell ref="C193:E193"/>
    <mergeCell ref="C194:E194"/>
    <mergeCell ref="C195:E195"/>
    <mergeCell ref="C196:N196"/>
    <mergeCell ref="C185:E185"/>
    <mergeCell ref="C186:E186"/>
    <mergeCell ref="C187:E187"/>
    <mergeCell ref="C188:E188"/>
    <mergeCell ref="C189:E189"/>
    <mergeCell ref="C190:E190"/>
    <mergeCell ref="A179:N179"/>
    <mergeCell ref="A180:N180"/>
    <mergeCell ref="C181:E181"/>
    <mergeCell ref="C182:N182"/>
    <mergeCell ref="C183:N183"/>
    <mergeCell ref="C184:E184"/>
    <mergeCell ref="C173:E173"/>
    <mergeCell ref="C174:E174"/>
    <mergeCell ref="C175:E175"/>
    <mergeCell ref="C176:E176"/>
    <mergeCell ref="C177:E177"/>
    <mergeCell ref="C178:E178"/>
    <mergeCell ref="C167:E167"/>
    <mergeCell ref="C168:N168"/>
    <mergeCell ref="C169:N169"/>
    <mergeCell ref="C170:N170"/>
    <mergeCell ref="C171:E171"/>
    <mergeCell ref="C172:E172"/>
    <mergeCell ref="C161:E161"/>
    <mergeCell ref="C162:E162"/>
    <mergeCell ref="C163:E163"/>
    <mergeCell ref="C164:E164"/>
    <mergeCell ref="C165:E165"/>
    <mergeCell ref="C166:E166"/>
    <mergeCell ref="C155:E155"/>
    <mergeCell ref="C156:E156"/>
    <mergeCell ref="C157:N157"/>
    <mergeCell ref="C158:N158"/>
    <mergeCell ref="C159:E159"/>
    <mergeCell ref="C160:E160"/>
    <mergeCell ref="C149:E149"/>
    <mergeCell ref="C150:E150"/>
    <mergeCell ref="C151:E151"/>
    <mergeCell ref="C152:E152"/>
    <mergeCell ref="C153:E153"/>
    <mergeCell ref="C154:E154"/>
    <mergeCell ref="C143:E143"/>
    <mergeCell ref="C144:N144"/>
    <mergeCell ref="C145:E145"/>
    <mergeCell ref="C146:N146"/>
    <mergeCell ref="C147:N147"/>
    <mergeCell ref="C148:E148"/>
    <mergeCell ref="C137:E137"/>
    <mergeCell ref="C138:E138"/>
    <mergeCell ref="C139:E139"/>
    <mergeCell ref="C140:E140"/>
    <mergeCell ref="C141:E141"/>
    <mergeCell ref="C142:E142"/>
    <mergeCell ref="C131:N131"/>
    <mergeCell ref="C132:E132"/>
    <mergeCell ref="C133:E133"/>
    <mergeCell ref="C134:E134"/>
    <mergeCell ref="C135:E135"/>
    <mergeCell ref="C136:E136"/>
    <mergeCell ref="C125:E125"/>
    <mergeCell ref="C126:E126"/>
    <mergeCell ref="C127:E127"/>
    <mergeCell ref="A128:N128"/>
    <mergeCell ref="C129:E129"/>
    <mergeCell ref="C130:N130"/>
    <mergeCell ref="C119:N119"/>
    <mergeCell ref="C120:E120"/>
    <mergeCell ref="C121:E121"/>
    <mergeCell ref="C122:E122"/>
    <mergeCell ref="C123:E123"/>
    <mergeCell ref="C124:E124"/>
    <mergeCell ref="C113:E113"/>
    <mergeCell ref="C114:E114"/>
    <mergeCell ref="C115:E115"/>
    <mergeCell ref="C116:E116"/>
    <mergeCell ref="C117:E117"/>
    <mergeCell ref="C118:N118"/>
    <mergeCell ref="C107:N107"/>
    <mergeCell ref="C108:N108"/>
    <mergeCell ref="C109:E109"/>
    <mergeCell ref="C110:E110"/>
    <mergeCell ref="C111:E111"/>
    <mergeCell ref="C112:E112"/>
    <mergeCell ref="C101:E101"/>
    <mergeCell ref="C102:E102"/>
    <mergeCell ref="C103:E103"/>
    <mergeCell ref="C104:E104"/>
    <mergeCell ref="C105:E105"/>
    <mergeCell ref="C106:E106"/>
    <mergeCell ref="C95:E95"/>
    <mergeCell ref="C96:N96"/>
    <mergeCell ref="C97:N97"/>
    <mergeCell ref="C98:E98"/>
    <mergeCell ref="C99:E99"/>
    <mergeCell ref="C100:E100"/>
    <mergeCell ref="C89:K89"/>
    <mergeCell ref="C90:K90"/>
    <mergeCell ref="C91:K91"/>
    <mergeCell ref="A92:N92"/>
    <mergeCell ref="A93:N93"/>
    <mergeCell ref="A94:N94"/>
    <mergeCell ref="C83:K83"/>
    <mergeCell ref="C84:K84"/>
    <mergeCell ref="C85:K85"/>
    <mergeCell ref="C86:K86"/>
    <mergeCell ref="C87:K87"/>
    <mergeCell ref="C88:K88"/>
    <mergeCell ref="C76:E76"/>
    <mergeCell ref="C77:E77"/>
    <mergeCell ref="C78:E78"/>
    <mergeCell ref="C79:E79"/>
    <mergeCell ref="C80:N80"/>
    <mergeCell ref="C82:K82"/>
    <mergeCell ref="C70:N70"/>
    <mergeCell ref="C71:E71"/>
    <mergeCell ref="C72:E72"/>
    <mergeCell ref="C73:E73"/>
    <mergeCell ref="C74:E74"/>
    <mergeCell ref="C75:E75"/>
    <mergeCell ref="C64:K64"/>
    <mergeCell ref="C65:K65"/>
    <mergeCell ref="C66:K66"/>
    <mergeCell ref="A67:N67"/>
    <mergeCell ref="C68:E68"/>
    <mergeCell ref="C69:N69"/>
    <mergeCell ref="C58:K58"/>
    <mergeCell ref="C59:K59"/>
    <mergeCell ref="C60:K60"/>
    <mergeCell ref="C61:K61"/>
    <mergeCell ref="C62:K62"/>
    <mergeCell ref="C63:K63"/>
    <mergeCell ref="C51:E51"/>
    <mergeCell ref="C52:E52"/>
    <mergeCell ref="C53:E53"/>
    <mergeCell ref="C54:E54"/>
    <mergeCell ref="C55:N55"/>
    <mergeCell ref="C57:K57"/>
    <mergeCell ref="C45:N45"/>
    <mergeCell ref="C46:E46"/>
    <mergeCell ref="C47:E47"/>
    <mergeCell ref="C48:E48"/>
    <mergeCell ref="C49:E49"/>
    <mergeCell ref="C50:E50"/>
    <mergeCell ref="C39:E39"/>
    <mergeCell ref="C40:E40"/>
    <mergeCell ref="C41:E41"/>
    <mergeCell ref="C42:E42"/>
    <mergeCell ref="C43:E43"/>
    <mergeCell ref="C44:N44"/>
    <mergeCell ref="C33:N33"/>
    <mergeCell ref="C34:N34"/>
    <mergeCell ref="C35:E35"/>
    <mergeCell ref="C36:E36"/>
    <mergeCell ref="C37:E37"/>
    <mergeCell ref="C38:E38"/>
    <mergeCell ref="C30:E30"/>
    <mergeCell ref="A31:N31"/>
    <mergeCell ref="C32:E32"/>
    <mergeCell ref="A12:N12"/>
    <mergeCell ref="A13:N13"/>
    <mergeCell ref="B15:F15"/>
    <mergeCell ref="B16:F16"/>
    <mergeCell ref="L25:M25"/>
    <mergeCell ref="A27:A29"/>
    <mergeCell ref="B27:B29"/>
    <mergeCell ref="C27:E29"/>
    <mergeCell ref="F27:F29"/>
    <mergeCell ref="G27:I28"/>
    <mergeCell ref="D5:N5"/>
    <mergeCell ref="A7:N7"/>
    <mergeCell ref="A8:N8"/>
    <mergeCell ref="A9:N9"/>
    <mergeCell ref="A10:N10"/>
    <mergeCell ref="A11:N11"/>
    <mergeCell ref="J27:L28"/>
    <mergeCell ref="M27:M29"/>
    <mergeCell ref="N27:N29"/>
  </mergeCells>
  <printOptions horizontalCentered="1"/>
  <pageMargins left="0.39370077848434398" right="0.39370077848434398" top="0.78740155696868896" bottom="0.74803149700164795" header="0.118110239505768" footer="0.118110239505768"/>
  <pageSetup paperSize="9" orientation="landscape"/>
  <headerFooter>
    <oddHeader>&amp;LГРАНД-Смета 2021</oddHeader>
  </headerFooter>
  <rowBreaks count="1" manualBreakCount="1">
    <brk id="26" max="315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227"/>
  <sheetViews>
    <sheetView zoomScale="115" zoomScaleNormal="115" workbookViewId="0">
      <selection activeCell="G21" sqref="G21"/>
    </sheetView>
  </sheetViews>
  <sheetFormatPr defaultColWidth="9.140625" defaultRowHeight="11.25" customHeight="1" x14ac:dyDescent="0.2"/>
  <cols>
    <col min="1" max="1" width="8.140625" style="63" customWidth="1"/>
    <col min="2" max="2" width="20.140625" style="63" customWidth="1"/>
    <col min="3" max="4" width="10.42578125" style="63" customWidth="1"/>
    <col min="5" max="5" width="13.28515625" style="63" customWidth="1"/>
    <col min="6" max="6" width="8.5703125" style="63" customWidth="1"/>
    <col min="7" max="7" width="7.85546875" style="63" customWidth="1"/>
    <col min="8" max="8" width="8.42578125" style="63" customWidth="1"/>
    <col min="9" max="9" width="8.7109375" style="63" customWidth="1"/>
    <col min="10" max="10" width="8.140625" style="63" customWidth="1"/>
    <col min="11" max="11" width="8.5703125" style="63" customWidth="1"/>
    <col min="12" max="12" width="10" style="63" customWidth="1"/>
    <col min="13" max="13" width="6" style="63" customWidth="1"/>
    <col min="14" max="14" width="9.7109375" style="63" customWidth="1"/>
    <col min="15" max="15" width="99.7109375" style="68" hidden="1" customWidth="1"/>
    <col min="16" max="16" width="138.42578125" style="68" hidden="1" customWidth="1"/>
    <col min="17" max="17" width="34.140625" style="68" hidden="1" customWidth="1"/>
    <col min="18" max="19" width="110.140625" style="68" hidden="1" customWidth="1"/>
    <col min="20" max="23" width="34.140625" style="68" hidden="1" customWidth="1"/>
    <col min="24" max="26" width="84.42578125" style="68" hidden="1" customWidth="1"/>
    <col min="27" max="27" width="138.42578125" style="68" hidden="1" customWidth="1"/>
    <col min="28" max="30" width="84.42578125" style="68" hidden="1" customWidth="1"/>
    <col min="31" max="16384" width="9.140625" style="63"/>
  </cols>
  <sheetData>
    <row r="1" spans="1:15" s="63" customFormat="1" x14ac:dyDescent="0.2">
      <c r="N1" s="64" t="s">
        <v>128</v>
      </c>
    </row>
    <row r="2" spans="1:15" s="63" customFormat="1" x14ac:dyDescent="0.2">
      <c r="N2" s="64" t="s">
        <v>12</v>
      </c>
    </row>
    <row r="3" spans="1:15" s="63" customFormat="1" x14ac:dyDescent="0.2">
      <c r="N3" s="64"/>
    </row>
    <row r="4" spans="1:15" s="63" customFormat="1" x14ac:dyDescent="0.2">
      <c r="F4" s="65"/>
    </row>
    <row r="5" spans="1:15" s="63" customFormat="1" x14ac:dyDescent="0.2">
      <c r="A5" s="66" t="s">
        <v>129</v>
      </c>
      <c r="B5" s="67"/>
      <c r="D5" s="767" t="s">
        <v>33</v>
      </c>
      <c r="E5" s="767"/>
      <c r="F5" s="767"/>
      <c r="G5" s="767"/>
      <c r="H5" s="767"/>
      <c r="I5" s="767"/>
      <c r="J5" s="767"/>
      <c r="K5" s="767"/>
      <c r="L5" s="767"/>
      <c r="M5" s="767"/>
      <c r="N5" s="767"/>
      <c r="O5" s="68" t="s">
        <v>33</v>
      </c>
    </row>
    <row r="6" spans="1:15" s="63" customFormat="1" ht="15" customHeight="1" x14ac:dyDescent="0.2">
      <c r="A6" s="69" t="s">
        <v>130</v>
      </c>
      <c r="D6" s="70" t="s">
        <v>131</v>
      </c>
      <c r="E6" s="70"/>
      <c r="F6" s="71"/>
      <c r="G6" s="71"/>
      <c r="H6" s="71"/>
      <c r="I6" s="71"/>
      <c r="J6" s="71"/>
      <c r="K6" s="71"/>
      <c r="L6" s="71"/>
      <c r="M6" s="71"/>
      <c r="N6" s="71"/>
    </row>
    <row r="7" spans="1:15" s="63" customFormat="1" ht="43.5" customHeight="1" x14ac:dyDescent="0.2">
      <c r="A7" s="768" t="s">
        <v>325</v>
      </c>
      <c r="B7" s="768"/>
      <c r="C7" s="768"/>
      <c r="D7" s="768"/>
      <c r="E7" s="768"/>
      <c r="F7" s="768"/>
      <c r="G7" s="768"/>
      <c r="H7" s="768"/>
      <c r="I7" s="768"/>
      <c r="J7" s="768"/>
      <c r="K7" s="768"/>
      <c r="L7" s="768"/>
      <c r="M7" s="768"/>
      <c r="N7" s="768"/>
    </row>
    <row r="8" spans="1:15" s="63" customFormat="1" x14ac:dyDescent="0.2">
      <c r="A8" s="769" t="s">
        <v>3</v>
      </c>
      <c r="B8" s="769"/>
      <c r="C8" s="769"/>
      <c r="D8" s="769"/>
      <c r="E8" s="769"/>
      <c r="F8" s="769"/>
      <c r="G8" s="769"/>
      <c r="H8" s="769"/>
      <c r="I8" s="769"/>
      <c r="J8" s="769"/>
      <c r="K8" s="769"/>
      <c r="L8" s="769"/>
      <c r="M8" s="769"/>
      <c r="N8" s="769"/>
    </row>
    <row r="9" spans="1:15" s="63" customFormat="1" ht="30" customHeight="1" x14ac:dyDescent="0.2">
      <c r="A9" s="768" t="s">
        <v>30</v>
      </c>
      <c r="B9" s="768"/>
      <c r="C9" s="768"/>
      <c r="D9" s="768"/>
      <c r="E9" s="768"/>
      <c r="F9" s="768"/>
      <c r="G9" s="768"/>
      <c r="H9" s="768"/>
      <c r="I9" s="768"/>
      <c r="J9" s="768"/>
      <c r="K9" s="768"/>
      <c r="L9" s="768"/>
      <c r="M9" s="768"/>
      <c r="N9" s="768"/>
    </row>
    <row r="10" spans="1:15" s="63" customFormat="1" x14ac:dyDescent="0.2">
      <c r="A10" s="769" t="s">
        <v>132</v>
      </c>
      <c r="B10" s="769"/>
      <c r="C10" s="769"/>
      <c r="D10" s="769"/>
      <c r="E10" s="769"/>
      <c r="F10" s="769"/>
      <c r="G10" s="769"/>
      <c r="H10" s="769"/>
      <c r="I10" s="769"/>
      <c r="J10" s="769"/>
      <c r="K10" s="769"/>
      <c r="L10" s="769"/>
      <c r="M10" s="769"/>
      <c r="N10" s="769"/>
    </row>
    <row r="11" spans="1:15" s="63" customFormat="1" ht="28.5" customHeight="1" x14ac:dyDescent="0.25">
      <c r="A11" s="770" t="s">
        <v>326</v>
      </c>
      <c r="B11" s="770"/>
      <c r="C11" s="770"/>
      <c r="D11" s="770"/>
      <c r="E11" s="770"/>
      <c r="F11" s="770"/>
      <c r="G11" s="770"/>
      <c r="H11" s="770"/>
      <c r="I11" s="770"/>
      <c r="J11" s="770"/>
      <c r="K11" s="770"/>
      <c r="L11" s="770"/>
      <c r="M11" s="770"/>
      <c r="N11" s="770"/>
    </row>
    <row r="12" spans="1:15" s="63" customFormat="1" ht="29.25" customHeight="1" x14ac:dyDescent="0.2">
      <c r="A12" s="768" t="s">
        <v>327</v>
      </c>
      <c r="B12" s="768"/>
      <c r="C12" s="768"/>
      <c r="D12" s="768"/>
      <c r="E12" s="768"/>
      <c r="F12" s="768"/>
      <c r="G12" s="768"/>
      <c r="H12" s="768"/>
      <c r="I12" s="768"/>
      <c r="J12" s="768"/>
      <c r="K12" s="768"/>
      <c r="L12" s="768"/>
      <c r="M12" s="768"/>
      <c r="N12" s="768"/>
    </row>
    <row r="13" spans="1:15" s="63" customFormat="1" ht="33.75" customHeight="1" x14ac:dyDescent="0.2">
      <c r="A13" s="769" t="s">
        <v>134</v>
      </c>
      <c r="B13" s="769"/>
      <c r="C13" s="769"/>
      <c r="D13" s="769"/>
      <c r="E13" s="769"/>
      <c r="F13" s="769"/>
      <c r="G13" s="769"/>
      <c r="H13" s="769"/>
      <c r="I13" s="769"/>
      <c r="J13" s="769"/>
      <c r="K13" s="769"/>
      <c r="L13" s="769"/>
      <c r="M13" s="769"/>
      <c r="N13" s="769"/>
    </row>
    <row r="14" spans="1:15" s="63" customFormat="1" ht="18" customHeight="1" x14ac:dyDescent="0.2">
      <c r="A14" s="63" t="s">
        <v>135</v>
      </c>
      <c r="B14" s="72" t="s">
        <v>136</v>
      </c>
      <c r="C14" s="63" t="s">
        <v>137</v>
      </c>
      <c r="F14" s="68"/>
      <c r="G14" s="68"/>
      <c r="H14" s="68"/>
      <c r="I14" s="68"/>
      <c r="J14" s="68"/>
      <c r="K14" s="68"/>
      <c r="L14" s="68"/>
      <c r="M14" s="68"/>
      <c r="N14" s="68"/>
    </row>
    <row r="15" spans="1:15" s="63" customFormat="1" ht="30.75" customHeight="1" x14ac:dyDescent="0.2">
      <c r="A15" s="63" t="s">
        <v>138</v>
      </c>
      <c r="B15" s="777" t="s">
        <v>328</v>
      </c>
      <c r="C15" s="777"/>
      <c r="D15" s="777"/>
      <c r="E15" s="777"/>
      <c r="F15" s="777"/>
      <c r="G15" s="68"/>
      <c r="H15" s="68"/>
      <c r="I15" s="68"/>
      <c r="J15" s="68"/>
      <c r="K15" s="68"/>
      <c r="L15" s="68"/>
      <c r="M15" s="68"/>
      <c r="N15" s="68"/>
    </row>
    <row r="16" spans="1:15" s="63" customFormat="1" x14ac:dyDescent="0.2">
      <c r="B16" s="778" t="s">
        <v>140</v>
      </c>
      <c r="C16" s="778"/>
      <c r="D16" s="778"/>
      <c r="E16" s="778"/>
      <c r="F16" s="778"/>
      <c r="G16" s="73"/>
      <c r="H16" s="73"/>
      <c r="I16" s="73"/>
      <c r="J16" s="73"/>
      <c r="K16" s="73"/>
      <c r="L16" s="73"/>
      <c r="M16" s="74"/>
      <c r="N16" s="73"/>
    </row>
    <row r="17" spans="1:17" s="63" customFormat="1" ht="25.5" customHeight="1" x14ac:dyDescent="0.2">
      <c r="D17" s="75"/>
      <c r="E17" s="75"/>
      <c r="F17" s="75"/>
      <c r="G17" s="75"/>
      <c r="H17" s="75"/>
      <c r="I17" s="75"/>
      <c r="J17" s="75"/>
      <c r="K17" s="75"/>
      <c r="L17" s="75"/>
      <c r="M17" s="73"/>
      <c r="N17" s="73"/>
    </row>
    <row r="18" spans="1:17" s="63" customFormat="1" x14ac:dyDescent="0.2">
      <c r="A18" s="76" t="s">
        <v>141</v>
      </c>
      <c r="D18" s="70" t="s">
        <v>33</v>
      </c>
      <c r="F18" s="77"/>
      <c r="G18" s="77"/>
      <c r="H18" s="77"/>
      <c r="I18" s="77"/>
      <c r="J18" s="77"/>
      <c r="K18" s="77"/>
      <c r="L18" s="77"/>
      <c r="M18" s="77"/>
      <c r="N18" s="77"/>
    </row>
    <row r="19" spans="1:17" s="63" customFormat="1" ht="25.5" customHeight="1" x14ac:dyDescent="0.2"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</row>
    <row r="20" spans="1:17" s="63" customFormat="1" ht="12.75" customHeight="1" x14ac:dyDescent="0.2">
      <c r="A20" s="76" t="s">
        <v>142</v>
      </c>
      <c r="C20" s="78">
        <v>47.09</v>
      </c>
      <c r="D20" s="79" t="s">
        <v>329</v>
      </c>
      <c r="E20" s="66" t="s">
        <v>144</v>
      </c>
      <c r="L20" s="80"/>
      <c r="M20" s="80"/>
    </row>
    <row r="21" spans="1:17" s="63" customFormat="1" ht="12.75" customHeight="1" x14ac:dyDescent="0.2">
      <c r="B21" s="63" t="s">
        <v>145</v>
      </c>
      <c r="C21" s="81"/>
      <c r="D21" s="82"/>
      <c r="E21" s="66"/>
    </row>
    <row r="22" spans="1:17" s="63" customFormat="1" ht="12.75" customHeight="1" x14ac:dyDescent="0.2">
      <c r="B22" s="63" t="s">
        <v>146</v>
      </c>
      <c r="C22" s="78">
        <v>47.09</v>
      </c>
      <c r="D22" s="79" t="s">
        <v>329</v>
      </c>
      <c r="E22" s="66" t="s">
        <v>144</v>
      </c>
      <c r="G22" s="63" t="s">
        <v>147</v>
      </c>
      <c r="L22" s="78">
        <v>0</v>
      </c>
      <c r="M22" s="79" t="s">
        <v>330</v>
      </c>
      <c r="N22" s="66" t="s">
        <v>144</v>
      </c>
    </row>
    <row r="23" spans="1:17" s="63" customFormat="1" ht="12.75" customHeight="1" x14ac:dyDescent="0.2">
      <c r="B23" s="63" t="s">
        <v>5</v>
      </c>
      <c r="C23" s="78">
        <v>0</v>
      </c>
      <c r="D23" s="83" t="s">
        <v>149</v>
      </c>
      <c r="E23" s="66" t="s">
        <v>144</v>
      </c>
      <c r="G23" s="63" t="s">
        <v>150</v>
      </c>
      <c r="L23" s="84"/>
      <c r="M23" s="84">
        <v>68.5</v>
      </c>
      <c r="N23" s="69" t="s">
        <v>151</v>
      </c>
    </row>
    <row r="24" spans="1:17" s="63" customFormat="1" ht="12.75" customHeight="1" x14ac:dyDescent="0.2">
      <c r="B24" s="63" t="s">
        <v>18</v>
      </c>
      <c r="C24" s="78">
        <v>0</v>
      </c>
      <c r="D24" s="83" t="s">
        <v>149</v>
      </c>
      <c r="E24" s="66" t="s">
        <v>144</v>
      </c>
      <c r="G24" s="63" t="s">
        <v>152</v>
      </c>
      <c r="L24" s="84"/>
      <c r="M24" s="84">
        <v>34.700000000000003</v>
      </c>
      <c r="N24" s="69" t="s">
        <v>151</v>
      </c>
    </row>
    <row r="25" spans="1:17" s="63" customFormat="1" ht="12.75" customHeight="1" x14ac:dyDescent="0.2">
      <c r="B25" s="63" t="s">
        <v>19</v>
      </c>
      <c r="C25" s="78">
        <v>0</v>
      </c>
      <c r="D25" s="79" t="s">
        <v>149</v>
      </c>
      <c r="E25" s="66" t="s">
        <v>144</v>
      </c>
      <c r="G25" s="63" t="s">
        <v>153</v>
      </c>
      <c r="L25" s="779" t="s">
        <v>33</v>
      </c>
      <c r="M25" s="779"/>
    </row>
    <row r="26" spans="1:17" s="63" customFormat="1" x14ac:dyDescent="0.2">
      <c r="A26" s="85"/>
    </row>
    <row r="27" spans="1:17" s="63" customFormat="1" ht="36" customHeight="1" x14ac:dyDescent="0.2">
      <c r="A27" s="771" t="s">
        <v>154</v>
      </c>
      <c r="B27" s="771" t="s">
        <v>15</v>
      </c>
      <c r="C27" s="771" t="s">
        <v>155</v>
      </c>
      <c r="D27" s="771"/>
      <c r="E27" s="771"/>
      <c r="F27" s="771" t="s">
        <v>156</v>
      </c>
      <c r="G27" s="771" t="s">
        <v>157</v>
      </c>
      <c r="H27" s="771"/>
      <c r="I27" s="771"/>
      <c r="J27" s="771" t="s">
        <v>158</v>
      </c>
      <c r="K27" s="771"/>
      <c r="L27" s="771"/>
      <c r="M27" s="771" t="s">
        <v>159</v>
      </c>
      <c r="N27" s="771" t="s">
        <v>160</v>
      </c>
    </row>
    <row r="28" spans="1:17" s="63" customFormat="1" ht="36.75" customHeight="1" x14ac:dyDescent="0.2">
      <c r="A28" s="771"/>
      <c r="B28" s="771"/>
      <c r="C28" s="771"/>
      <c r="D28" s="771"/>
      <c r="E28" s="771"/>
      <c r="F28" s="771"/>
      <c r="G28" s="771"/>
      <c r="H28" s="771"/>
      <c r="I28" s="771"/>
      <c r="J28" s="771"/>
      <c r="K28" s="771"/>
      <c r="L28" s="771"/>
      <c r="M28" s="771"/>
      <c r="N28" s="771"/>
    </row>
    <row r="29" spans="1:17" s="63" customFormat="1" ht="42.75" customHeight="1" x14ac:dyDescent="0.2">
      <c r="A29" s="771"/>
      <c r="B29" s="771"/>
      <c r="C29" s="771"/>
      <c r="D29" s="771"/>
      <c r="E29" s="771"/>
      <c r="F29" s="771"/>
      <c r="G29" s="86" t="s">
        <v>161</v>
      </c>
      <c r="H29" s="86" t="s">
        <v>162</v>
      </c>
      <c r="I29" s="86" t="s">
        <v>163</v>
      </c>
      <c r="J29" s="86" t="s">
        <v>161</v>
      </c>
      <c r="K29" s="86" t="s">
        <v>162</v>
      </c>
      <c r="L29" s="86" t="s">
        <v>20</v>
      </c>
      <c r="M29" s="771"/>
      <c r="N29" s="771"/>
    </row>
    <row r="30" spans="1:17" s="63" customFormat="1" x14ac:dyDescent="0.2">
      <c r="A30" s="87">
        <v>1</v>
      </c>
      <c r="B30" s="87">
        <v>2</v>
      </c>
      <c r="C30" s="772">
        <v>3</v>
      </c>
      <c r="D30" s="772"/>
      <c r="E30" s="772"/>
      <c r="F30" s="87">
        <v>4</v>
      </c>
      <c r="G30" s="87">
        <v>5</v>
      </c>
      <c r="H30" s="87">
        <v>6</v>
      </c>
      <c r="I30" s="87">
        <v>7</v>
      </c>
      <c r="J30" s="87">
        <v>8</v>
      </c>
      <c r="K30" s="87">
        <v>9</v>
      </c>
      <c r="L30" s="87">
        <v>10</v>
      </c>
      <c r="M30" s="87">
        <v>11</v>
      </c>
      <c r="N30" s="87">
        <v>12</v>
      </c>
    </row>
    <row r="31" spans="1:17" s="63" customFormat="1" x14ac:dyDescent="0.2">
      <c r="A31" s="773" t="s">
        <v>331</v>
      </c>
      <c r="B31" s="774"/>
      <c r="C31" s="774"/>
      <c r="D31" s="774"/>
      <c r="E31" s="774"/>
      <c r="F31" s="774"/>
      <c r="G31" s="774"/>
      <c r="H31" s="774"/>
      <c r="I31" s="774"/>
      <c r="J31" s="774"/>
      <c r="K31" s="774"/>
      <c r="L31" s="774"/>
      <c r="M31" s="774"/>
      <c r="N31" s="775"/>
      <c r="P31" s="68" t="s">
        <v>331</v>
      </c>
    </row>
    <row r="32" spans="1:17" s="63" customFormat="1" ht="22.5" x14ac:dyDescent="0.2">
      <c r="A32" s="88" t="s">
        <v>165</v>
      </c>
      <c r="B32" s="89" t="s">
        <v>332</v>
      </c>
      <c r="C32" s="776" t="s">
        <v>333</v>
      </c>
      <c r="D32" s="776"/>
      <c r="E32" s="776"/>
      <c r="F32" s="90" t="s">
        <v>334</v>
      </c>
      <c r="G32" s="90" t="s">
        <v>33</v>
      </c>
      <c r="H32" s="90" t="s">
        <v>33</v>
      </c>
      <c r="I32" s="90" t="s">
        <v>335</v>
      </c>
      <c r="J32" s="91" t="s">
        <v>33</v>
      </c>
      <c r="K32" s="90" t="s">
        <v>33</v>
      </c>
      <c r="L32" s="91" t="s">
        <v>33</v>
      </c>
      <c r="M32" s="92" t="s">
        <v>33</v>
      </c>
      <c r="N32" s="93" t="s">
        <v>33</v>
      </c>
      <c r="Q32" s="68" t="s">
        <v>333</v>
      </c>
    </row>
    <row r="33" spans="1:23" s="63" customFormat="1" x14ac:dyDescent="0.2">
      <c r="A33" s="94"/>
      <c r="B33" s="95"/>
      <c r="C33" s="767" t="s">
        <v>336</v>
      </c>
      <c r="D33" s="767"/>
      <c r="E33" s="767"/>
      <c r="F33" s="767"/>
      <c r="G33" s="767"/>
      <c r="H33" s="767"/>
      <c r="I33" s="767"/>
      <c r="J33" s="767"/>
      <c r="K33" s="767"/>
      <c r="L33" s="767"/>
      <c r="M33" s="767"/>
      <c r="N33" s="781"/>
      <c r="R33" s="68" t="s">
        <v>336</v>
      </c>
    </row>
    <row r="34" spans="1:23" s="63" customFormat="1" ht="22.5" x14ac:dyDescent="0.2">
      <c r="A34" s="96"/>
      <c r="B34" s="97" t="s">
        <v>171</v>
      </c>
      <c r="C34" s="767" t="s">
        <v>172</v>
      </c>
      <c r="D34" s="767"/>
      <c r="E34" s="767"/>
      <c r="F34" s="767"/>
      <c r="G34" s="767"/>
      <c r="H34" s="767"/>
      <c r="I34" s="767"/>
      <c r="J34" s="767"/>
      <c r="K34" s="767"/>
      <c r="L34" s="767"/>
      <c r="M34" s="767"/>
      <c r="N34" s="781"/>
      <c r="S34" s="68" t="s">
        <v>172</v>
      </c>
    </row>
    <row r="35" spans="1:23" s="63" customFormat="1" x14ac:dyDescent="0.2">
      <c r="A35" s="98"/>
      <c r="B35" s="97" t="s">
        <v>165</v>
      </c>
      <c r="C35" s="767" t="s">
        <v>251</v>
      </c>
      <c r="D35" s="767"/>
      <c r="E35" s="767"/>
      <c r="F35" s="99" t="s">
        <v>33</v>
      </c>
      <c r="G35" s="99" t="s">
        <v>33</v>
      </c>
      <c r="H35" s="99" t="s">
        <v>33</v>
      </c>
      <c r="I35" s="99" t="s">
        <v>33</v>
      </c>
      <c r="J35" s="100">
        <v>48.97</v>
      </c>
      <c r="K35" s="99" t="s">
        <v>175</v>
      </c>
      <c r="L35" s="100">
        <v>39.79</v>
      </c>
      <c r="M35" s="101" t="s">
        <v>33</v>
      </c>
      <c r="N35" s="102" t="s">
        <v>33</v>
      </c>
      <c r="T35" s="68" t="s">
        <v>251</v>
      </c>
    </row>
    <row r="36" spans="1:23" s="63" customFormat="1" x14ac:dyDescent="0.2">
      <c r="A36" s="98"/>
      <c r="B36" s="97" t="s">
        <v>33</v>
      </c>
      <c r="C36" s="767" t="s">
        <v>253</v>
      </c>
      <c r="D36" s="767"/>
      <c r="E36" s="767"/>
      <c r="F36" s="99" t="s">
        <v>179</v>
      </c>
      <c r="G36" s="99" t="s">
        <v>337</v>
      </c>
      <c r="H36" s="99" t="s">
        <v>175</v>
      </c>
      <c r="I36" s="99" t="s">
        <v>338</v>
      </c>
      <c r="J36" s="100" t="s">
        <v>33</v>
      </c>
      <c r="K36" s="99" t="s">
        <v>33</v>
      </c>
      <c r="L36" s="100" t="s">
        <v>33</v>
      </c>
      <c r="M36" s="101" t="s">
        <v>33</v>
      </c>
      <c r="N36" s="102" t="s">
        <v>33</v>
      </c>
      <c r="U36" s="68" t="s">
        <v>253</v>
      </c>
    </row>
    <row r="37" spans="1:23" s="63" customFormat="1" x14ac:dyDescent="0.2">
      <c r="A37" s="98"/>
      <c r="B37" s="97" t="s">
        <v>33</v>
      </c>
      <c r="C37" s="776" t="s">
        <v>182</v>
      </c>
      <c r="D37" s="776"/>
      <c r="E37" s="776"/>
      <c r="F37" s="90" t="s">
        <v>33</v>
      </c>
      <c r="G37" s="90" t="s">
        <v>33</v>
      </c>
      <c r="H37" s="90" t="s">
        <v>33</v>
      </c>
      <c r="I37" s="90" t="s">
        <v>33</v>
      </c>
      <c r="J37" s="91">
        <v>48.97</v>
      </c>
      <c r="K37" s="90" t="s">
        <v>33</v>
      </c>
      <c r="L37" s="91">
        <v>39.79</v>
      </c>
      <c r="M37" s="92" t="s">
        <v>33</v>
      </c>
      <c r="N37" s="93" t="s">
        <v>33</v>
      </c>
      <c r="V37" s="68" t="s">
        <v>182</v>
      </c>
    </row>
    <row r="38" spans="1:23" s="63" customFormat="1" x14ac:dyDescent="0.2">
      <c r="A38" s="98"/>
      <c r="B38" s="97" t="s">
        <v>33</v>
      </c>
      <c r="C38" s="767" t="s">
        <v>183</v>
      </c>
      <c r="D38" s="767"/>
      <c r="E38" s="767"/>
      <c r="F38" s="99" t="s">
        <v>33</v>
      </c>
      <c r="G38" s="99" t="s">
        <v>33</v>
      </c>
      <c r="H38" s="99" t="s">
        <v>33</v>
      </c>
      <c r="I38" s="99" t="s">
        <v>33</v>
      </c>
      <c r="J38" s="100" t="s">
        <v>33</v>
      </c>
      <c r="K38" s="99" t="s">
        <v>33</v>
      </c>
      <c r="L38" s="100">
        <v>39.79</v>
      </c>
      <c r="M38" s="101" t="s">
        <v>33</v>
      </c>
      <c r="N38" s="102" t="s">
        <v>33</v>
      </c>
      <c r="U38" s="68" t="s">
        <v>183</v>
      </c>
    </row>
    <row r="39" spans="1:23" s="63" customFormat="1" ht="33.75" x14ac:dyDescent="0.2">
      <c r="A39" s="98"/>
      <c r="B39" s="97" t="s">
        <v>339</v>
      </c>
      <c r="C39" s="767" t="s">
        <v>340</v>
      </c>
      <c r="D39" s="767"/>
      <c r="E39" s="767"/>
      <c r="F39" s="99" t="s">
        <v>186</v>
      </c>
      <c r="G39" s="99" t="s">
        <v>341</v>
      </c>
      <c r="H39" s="99" t="s">
        <v>33</v>
      </c>
      <c r="I39" s="99" t="s">
        <v>341</v>
      </c>
      <c r="J39" s="100" t="s">
        <v>33</v>
      </c>
      <c r="K39" s="99" t="s">
        <v>33</v>
      </c>
      <c r="L39" s="100">
        <v>31.83</v>
      </c>
      <c r="M39" s="101" t="s">
        <v>33</v>
      </c>
      <c r="N39" s="102" t="s">
        <v>33</v>
      </c>
      <c r="U39" s="68" t="s">
        <v>340</v>
      </c>
    </row>
    <row r="40" spans="1:23" s="63" customFormat="1" ht="33.75" x14ac:dyDescent="0.2">
      <c r="A40" s="98"/>
      <c r="B40" s="97" t="s">
        <v>342</v>
      </c>
      <c r="C40" s="767" t="s">
        <v>343</v>
      </c>
      <c r="D40" s="767"/>
      <c r="E40" s="767"/>
      <c r="F40" s="99" t="s">
        <v>186</v>
      </c>
      <c r="G40" s="99" t="s">
        <v>344</v>
      </c>
      <c r="H40" s="99" t="s">
        <v>33</v>
      </c>
      <c r="I40" s="99" t="s">
        <v>344</v>
      </c>
      <c r="J40" s="100" t="s">
        <v>33</v>
      </c>
      <c r="K40" s="99" t="s">
        <v>33</v>
      </c>
      <c r="L40" s="100">
        <v>17.91</v>
      </c>
      <c r="M40" s="101" t="s">
        <v>33</v>
      </c>
      <c r="N40" s="102" t="s">
        <v>33</v>
      </c>
      <c r="U40" s="68" t="s">
        <v>343</v>
      </c>
    </row>
    <row r="41" spans="1:23" s="63" customFormat="1" x14ac:dyDescent="0.2">
      <c r="A41" s="103"/>
      <c r="B41" s="104"/>
      <c r="C41" s="780" t="s">
        <v>191</v>
      </c>
      <c r="D41" s="780"/>
      <c r="E41" s="780"/>
      <c r="F41" s="105" t="s">
        <v>33</v>
      </c>
      <c r="G41" s="105" t="s">
        <v>33</v>
      </c>
      <c r="H41" s="105" t="s">
        <v>33</v>
      </c>
      <c r="I41" s="105" t="s">
        <v>33</v>
      </c>
      <c r="J41" s="106" t="s">
        <v>33</v>
      </c>
      <c r="K41" s="105" t="s">
        <v>33</v>
      </c>
      <c r="L41" s="106">
        <v>89.53</v>
      </c>
      <c r="M41" s="92" t="s">
        <v>33</v>
      </c>
      <c r="N41" s="107" t="s">
        <v>33</v>
      </c>
      <c r="W41" s="68" t="s">
        <v>191</v>
      </c>
    </row>
    <row r="42" spans="1:23" s="63" customFormat="1" ht="22.5" x14ac:dyDescent="0.2">
      <c r="A42" s="88" t="s">
        <v>173</v>
      </c>
      <c r="B42" s="89" t="s">
        <v>345</v>
      </c>
      <c r="C42" s="776" t="s">
        <v>346</v>
      </c>
      <c r="D42" s="776"/>
      <c r="E42" s="776"/>
      <c r="F42" s="90" t="s">
        <v>334</v>
      </c>
      <c r="G42" s="90" t="s">
        <v>33</v>
      </c>
      <c r="H42" s="90" t="s">
        <v>33</v>
      </c>
      <c r="I42" s="90" t="s">
        <v>347</v>
      </c>
      <c r="J42" s="91" t="s">
        <v>33</v>
      </c>
      <c r="K42" s="90" t="s">
        <v>33</v>
      </c>
      <c r="L42" s="91" t="s">
        <v>33</v>
      </c>
      <c r="M42" s="92" t="s">
        <v>33</v>
      </c>
      <c r="N42" s="93" t="s">
        <v>33</v>
      </c>
      <c r="Q42" s="68" t="s">
        <v>346</v>
      </c>
    </row>
    <row r="43" spans="1:23" s="63" customFormat="1" x14ac:dyDescent="0.2">
      <c r="A43" s="94"/>
      <c r="B43" s="95"/>
      <c r="C43" s="767" t="s">
        <v>348</v>
      </c>
      <c r="D43" s="767"/>
      <c r="E43" s="767"/>
      <c r="F43" s="767"/>
      <c r="G43" s="767"/>
      <c r="H43" s="767"/>
      <c r="I43" s="767"/>
      <c r="J43" s="767"/>
      <c r="K43" s="767"/>
      <c r="L43" s="767"/>
      <c r="M43" s="767"/>
      <c r="N43" s="781"/>
      <c r="R43" s="68" t="s">
        <v>348</v>
      </c>
    </row>
    <row r="44" spans="1:23" s="63" customFormat="1" ht="22.5" x14ac:dyDescent="0.2">
      <c r="A44" s="96"/>
      <c r="B44" s="97" t="s">
        <v>171</v>
      </c>
      <c r="C44" s="767" t="s">
        <v>172</v>
      </c>
      <c r="D44" s="767"/>
      <c r="E44" s="767"/>
      <c r="F44" s="767"/>
      <c r="G44" s="767"/>
      <c r="H44" s="767"/>
      <c r="I44" s="767"/>
      <c r="J44" s="767"/>
      <c r="K44" s="767"/>
      <c r="L44" s="767"/>
      <c r="M44" s="767"/>
      <c r="N44" s="781"/>
      <c r="S44" s="68" t="s">
        <v>172</v>
      </c>
    </row>
    <row r="45" spans="1:23" s="63" customFormat="1" x14ac:dyDescent="0.2">
      <c r="A45" s="98"/>
      <c r="B45" s="97" t="s">
        <v>165</v>
      </c>
      <c r="C45" s="767" t="s">
        <v>251</v>
      </c>
      <c r="D45" s="767"/>
      <c r="E45" s="767"/>
      <c r="F45" s="99" t="s">
        <v>33</v>
      </c>
      <c r="G45" s="99" t="s">
        <v>33</v>
      </c>
      <c r="H45" s="99" t="s">
        <v>33</v>
      </c>
      <c r="I45" s="99" t="s">
        <v>33</v>
      </c>
      <c r="J45" s="100">
        <v>61.29</v>
      </c>
      <c r="K45" s="99" t="s">
        <v>175</v>
      </c>
      <c r="L45" s="100">
        <v>101.89</v>
      </c>
      <c r="M45" s="101" t="s">
        <v>33</v>
      </c>
      <c r="N45" s="102" t="s">
        <v>33</v>
      </c>
      <c r="T45" s="68" t="s">
        <v>251</v>
      </c>
    </row>
    <row r="46" spans="1:23" s="63" customFormat="1" x14ac:dyDescent="0.2">
      <c r="A46" s="98"/>
      <c r="B46" s="97" t="s">
        <v>33</v>
      </c>
      <c r="C46" s="767" t="s">
        <v>253</v>
      </c>
      <c r="D46" s="767"/>
      <c r="E46" s="767"/>
      <c r="F46" s="99" t="s">
        <v>179</v>
      </c>
      <c r="G46" s="99" t="s">
        <v>349</v>
      </c>
      <c r="H46" s="99" t="s">
        <v>175</v>
      </c>
      <c r="I46" s="99" t="s">
        <v>350</v>
      </c>
      <c r="J46" s="100" t="s">
        <v>33</v>
      </c>
      <c r="K46" s="99" t="s">
        <v>33</v>
      </c>
      <c r="L46" s="100" t="s">
        <v>33</v>
      </c>
      <c r="M46" s="101" t="s">
        <v>33</v>
      </c>
      <c r="N46" s="102" t="s">
        <v>33</v>
      </c>
      <c r="U46" s="68" t="s">
        <v>253</v>
      </c>
    </row>
    <row r="47" spans="1:23" s="63" customFormat="1" x14ac:dyDescent="0.2">
      <c r="A47" s="98"/>
      <c r="B47" s="97" t="s">
        <v>33</v>
      </c>
      <c r="C47" s="776" t="s">
        <v>182</v>
      </c>
      <c r="D47" s="776"/>
      <c r="E47" s="776"/>
      <c r="F47" s="90" t="s">
        <v>33</v>
      </c>
      <c r="G47" s="90" t="s">
        <v>33</v>
      </c>
      <c r="H47" s="90" t="s">
        <v>33</v>
      </c>
      <c r="I47" s="90" t="s">
        <v>33</v>
      </c>
      <c r="J47" s="91">
        <v>61.29</v>
      </c>
      <c r="K47" s="90" t="s">
        <v>33</v>
      </c>
      <c r="L47" s="91">
        <v>101.89</v>
      </c>
      <c r="M47" s="92" t="s">
        <v>33</v>
      </c>
      <c r="N47" s="93" t="s">
        <v>33</v>
      </c>
      <c r="V47" s="68" t="s">
        <v>182</v>
      </c>
    </row>
    <row r="48" spans="1:23" s="63" customFormat="1" x14ac:dyDescent="0.2">
      <c r="A48" s="98"/>
      <c r="B48" s="97" t="s">
        <v>33</v>
      </c>
      <c r="C48" s="767" t="s">
        <v>183</v>
      </c>
      <c r="D48" s="767"/>
      <c r="E48" s="767"/>
      <c r="F48" s="99" t="s">
        <v>33</v>
      </c>
      <c r="G48" s="99" t="s">
        <v>33</v>
      </c>
      <c r="H48" s="99" t="s">
        <v>33</v>
      </c>
      <c r="I48" s="99" t="s">
        <v>33</v>
      </c>
      <c r="J48" s="100" t="s">
        <v>33</v>
      </c>
      <c r="K48" s="99" t="s">
        <v>33</v>
      </c>
      <c r="L48" s="100">
        <v>101.89</v>
      </c>
      <c r="M48" s="101" t="s">
        <v>33</v>
      </c>
      <c r="N48" s="102" t="s">
        <v>33</v>
      </c>
      <c r="U48" s="68" t="s">
        <v>183</v>
      </c>
    </row>
    <row r="49" spans="1:23" s="63" customFormat="1" ht="33.75" x14ac:dyDescent="0.2">
      <c r="A49" s="98"/>
      <c r="B49" s="97" t="s">
        <v>339</v>
      </c>
      <c r="C49" s="767" t="s">
        <v>340</v>
      </c>
      <c r="D49" s="767"/>
      <c r="E49" s="767"/>
      <c r="F49" s="99" t="s">
        <v>186</v>
      </c>
      <c r="G49" s="99" t="s">
        <v>341</v>
      </c>
      <c r="H49" s="99" t="s">
        <v>33</v>
      </c>
      <c r="I49" s="99" t="s">
        <v>341</v>
      </c>
      <c r="J49" s="100" t="s">
        <v>33</v>
      </c>
      <c r="K49" s="99" t="s">
        <v>33</v>
      </c>
      <c r="L49" s="100">
        <v>81.510000000000005</v>
      </c>
      <c r="M49" s="101" t="s">
        <v>33</v>
      </c>
      <c r="N49" s="102" t="s">
        <v>33</v>
      </c>
      <c r="U49" s="68" t="s">
        <v>340</v>
      </c>
    </row>
    <row r="50" spans="1:23" s="63" customFormat="1" ht="33.75" x14ac:dyDescent="0.2">
      <c r="A50" s="98"/>
      <c r="B50" s="97" t="s">
        <v>342</v>
      </c>
      <c r="C50" s="767" t="s">
        <v>343</v>
      </c>
      <c r="D50" s="767"/>
      <c r="E50" s="767"/>
      <c r="F50" s="99" t="s">
        <v>186</v>
      </c>
      <c r="G50" s="99" t="s">
        <v>344</v>
      </c>
      <c r="H50" s="99" t="s">
        <v>33</v>
      </c>
      <c r="I50" s="99" t="s">
        <v>344</v>
      </c>
      <c r="J50" s="100" t="s">
        <v>33</v>
      </c>
      <c r="K50" s="99" t="s">
        <v>33</v>
      </c>
      <c r="L50" s="100">
        <v>45.85</v>
      </c>
      <c r="M50" s="101" t="s">
        <v>33</v>
      </c>
      <c r="N50" s="102" t="s">
        <v>33</v>
      </c>
      <c r="U50" s="68" t="s">
        <v>343</v>
      </c>
    </row>
    <row r="51" spans="1:23" s="63" customFormat="1" x14ac:dyDescent="0.2">
      <c r="A51" s="103"/>
      <c r="B51" s="104"/>
      <c r="C51" s="780" t="s">
        <v>191</v>
      </c>
      <c r="D51" s="780"/>
      <c r="E51" s="780"/>
      <c r="F51" s="105" t="s">
        <v>33</v>
      </c>
      <c r="G51" s="105" t="s">
        <v>33</v>
      </c>
      <c r="H51" s="105" t="s">
        <v>33</v>
      </c>
      <c r="I51" s="105" t="s">
        <v>33</v>
      </c>
      <c r="J51" s="106" t="s">
        <v>33</v>
      </c>
      <c r="K51" s="105" t="s">
        <v>33</v>
      </c>
      <c r="L51" s="106">
        <v>229.25</v>
      </c>
      <c r="M51" s="92" t="s">
        <v>33</v>
      </c>
      <c r="N51" s="107" t="s">
        <v>33</v>
      </c>
      <c r="W51" s="68" t="s">
        <v>191</v>
      </c>
    </row>
    <row r="52" spans="1:23" s="63" customFormat="1" ht="45" x14ac:dyDescent="0.2">
      <c r="A52" s="88" t="s">
        <v>176</v>
      </c>
      <c r="B52" s="89" t="s">
        <v>351</v>
      </c>
      <c r="C52" s="776" t="s">
        <v>352</v>
      </c>
      <c r="D52" s="776"/>
      <c r="E52" s="776"/>
      <c r="F52" s="90" t="s">
        <v>334</v>
      </c>
      <c r="G52" s="90" t="s">
        <v>33</v>
      </c>
      <c r="H52" s="90" t="s">
        <v>33</v>
      </c>
      <c r="I52" s="90" t="s">
        <v>353</v>
      </c>
      <c r="J52" s="91" t="s">
        <v>33</v>
      </c>
      <c r="K52" s="90" t="s">
        <v>33</v>
      </c>
      <c r="L52" s="91" t="s">
        <v>33</v>
      </c>
      <c r="M52" s="92" t="s">
        <v>33</v>
      </c>
      <c r="N52" s="93" t="s">
        <v>33</v>
      </c>
      <c r="Q52" s="68" t="s">
        <v>352</v>
      </c>
    </row>
    <row r="53" spans="1:23" s="63" customFormat="1" x14ac:dyDescent="0.2">
      <c r="A53" s="94"/>
      <c r="B53" s="95"/>
      <c r="C53" s="767" t="s">
        <v>354</v>
      </c>
      <c r="D53" s="767"/>
      <c r="E53" s="767"/>
      <c r="F53" s="767"/>
      <c r="G53" s="767"/>
      <c r="H53" s="767"/>
      <c r="I53" s="767"/>
      <c r="J53" s="767"/>
      <c r="K53" s="767"/>
      <c r="L53" s="767"/>
      <c r="M53" s="767"/>
      <c r="N53" s="781"/>
      <c r="R53" s="68" t="s">
        <v>354</v>
      </c>
    </row>
    <row r="54" spans="1:23" s="63" customFormat="1" ht="22.5" x14ac:dyDescent="0.2">
      <c r="A54" s="96"/>
      <c r="B54" s="97" t="s">
        <v>171</v>
      </c>
      <c r="C54" s="767" t="s">
        <v>172</v>
      </c>
      <c r="D54" s="767"/>
      <c r="E54" s="767"/>
      <c r="F54" s="767"/>
      <c r="G54" s="767"/>
      <c r="H54" s="767"/>
      <c r="I54" s="767"/>
      <c r="J54" s="767"/>
      <c r="K54" s="767"/>
      <c r="L54" s="767"/>
      <c r="M54" s="767"/>
      <c r="N54" s="781"/>
      <c r="S54" s="68" t="s">
        <v>172</v>
      </c>
    </row>
    <row r="55" spans="1:23" s="63" customFormat="1" x14ac:dyDescent="0.2">
      <c r="A55" s="98"/>
      <c r="B55" s="97" t="s">
        <v>165</v>
      </c>
      <c r="C55" s="767" t="s">
        <v>251</v>
      </c>
      <c r="D55" s="767"/>
      <c r="E55" s="767"/>
      <c r="F55" s="99" t="s">
        <v>33</v>
      </c>
      <c r="G55" s="99" t="s">
        <v>33</v>
      </c>
      <c r="H55" s="99" t="s">
        <v>33</v>
      </c>
      <c r="I55" s="99" t="s">
        <v>33</v>
      </c>
      <c r="J55" s="100">
        <v>50.39</v>
      </c>
      <c r="K55" s="99" t="s">
        <v>175</v>
      </c>
      <c r="L55" s="100">
        <v>124.72</v>
      </c>
      <c r="M55" s="101" t="s">
        <v>33</v>
      </c>
      <c r="N55" s="102" t="s">
        <v>33</v>
      </c>
      <c r="T55" s="68" t="s">
        <v>251</v>
      </c>
    </row>
    <row r="56" spans="1:23" s="63" customFormat="1" x14ac:dyDescent="0.2">
      <c r="A56" s="98"/>
      <c r="B56" s="97" t="s">
        <v>173</v>
      </c>
      <c r="C56" s="767" t="s">
        <v>174</v>
      </c>
      <c r="D56" s="767"/>
      <c r="E56" s="767"/>
      <c r="F56" s="99" t="s">
        <v>33</v>
      </c>
      <c r="G56" s="99" t="s">
        <v>33</v>
      </c>
      <c r="H56" s="99" t="s">
        <v>33</v>
      </c>
      <c r="I56" s="99" t="s">
        <v>33</v>
      </c>
      <c r="J56" s="100">
        <v>306.64</v>
      </c>
      <c r="K56" s="99" t="s">
        <v>175</v>
      </c>
      <c r="L56" s="100">
        <v>758.93</v>
      </c>
      <c r="M56" s="101" t="s">
        <v>33</v>
      </c>
      <c r="N56" s="102" t="s">
        <v>33</v>
      </c>
      <c r="T56" s="68" t="s">
        <v>174</v>
      </c>
    </row>
    <row r="57" spans="1:23" s="63" customFormat="1" x14ac:dyDescent="0.2">
      <c r="A57" s="98"/>
      <c r="B57" s="97" t="s">
        <v>176</v>
      </c>
      <c r="C57" s="767" t="s">
        <v>177</v>
      </c>
      <c r="D57" s="767"/>
      <c r="E57" s="767"/>
      <c r="F57" s="99" t="s">
        <v>33</v>
      </c>
      <c r="G57" s="99" t="s">
        <v>33</v>
      </c>
      <c r="H57" s="99" t="s">
        <v>33</v>
      </c>
      <c r="I57" s="99" t="s">
        <v>33</v>
      </c>
      <c r="J57" s="100">
        <v>53.14</v>
      </c>
      <c r="K57" s="99" t="s">
        <v>175</v>
      </c>
      <c r="L57" s="100">
        <v>131.52000000000001</v>
      </c>
      <c r="M57" s="101" t="s">
        <v>33</v>
      </c>
      <c r="N57" s="102" t="s">
        <v>33</v>
      </c>
      <c r="T57" s="68" t="s">
        <v>177</v>
      </c>
    </row>
    <row r="58" spans="1:23" s="63" customFormat="1" x14ac:dyDescent="0.2">
      <c r="A58" s="98"/>
      <c r="B58" s="97" t="s">
        <v>33</v>
      </c>
      <c r="C58" s="767" t="s">
        <v>253</v>
      </c>
      <c r="D58" s="767"/>
      <c r="E58" s="767"/>
      <c r="F58" s="99" t="s">
        <v>179</v>
      </c>
      <c r="G58" s="99" t="s">
        <v>355</v>
      </c>
      <c r="H58" s="99" t="s">
        <v>175</v>
      </c>
      <c r="I58" s="99" t="s">
        <v>356</v>
      </c>
      <c r="J58" s="100" t="s">
        <v>33</v>
      </c>
      <c r="K58" s="99" t="s">
        <v>33</v>
      </c>
      <c r="L58" s="100" t="s">
        <v>33</v>
      </c>
      <c r="M58" s="101" t="s">
        <v>33</v>
      </c>
      <c r="N58" s="102" t="s">
        <v>33</v>
      </c>
      <c r="U58" s="68" t="s">
        <v>253</v>
      </c>
    </row>
    <row r="59" spans="1:23" s="63" customFormat="1" x14ac:dyDescent="0.2">
      <c r="A59" s="98"/>
      <c r="B59" s="97" t="s">
        <v>33</v>
      </c>
      <c r="C59" s="767" t="s">
        <v>178</v>
      </c>
      <c r="D59" s="767"/>
      <c r="E59" s="767"/>
      <c r="F59" s="99" t="s">
        <v>179</v>
      </c>
      <c r="G59" s="99" t="s">
        <v>357</v>
      </c>
      <c r="H59" s="99" t="s">
        <v>175</v>
      </c>
      <c r="I59" s="99" t="s">
        <v>358</v>
      </c>
      <c r="J59" s="100" t="s">
        <v>33</v>
      </c>
      <c r="K59" s="99" t="s">
        <v>33</v>
      </c>
      <c r="L59" s="100" t="s">
        <v>33</v>
      </c>
      <c r="M59" s="101" t="s">
        <v>33</v>
      </c>
      <c r="N59" s="102" t="s">
        <v>33</v>
      </c>
      <c r="U59" s="68" t="s">
        <v>178</v>
      </c>
    </row>
    <row r="60" spans="1:23" s="63" customFormat="1" x14ac:dyDescent="0.2">
      <c r="A60" s="98"/>
      <c r="B60" s="97" t="s">
        <v>33</v>
      </c>
      <c r="C60" s="776" t="s">
        <v>182</v>
      </c>
      <c r="D60" s="776"/>
      <c r="E60" s="776"/>
      <c r="F60" s="90" t="s">
        <v>33</v>
      </c>
      <c r="G60" s="90" t="s">
        <v>33</v>
      </c>
      <c r="H60" s="90" t="s">
        <v>33</v>
      </c>
      <c r="I60" s="90" t="s">
        <v>33</v>
      </c>
      <c r="J60" s="91">
        <v>357.03</v>
      </c>
      <c r="K60" s="90" t="s">
        <v>33</v>
      </c>
      <c r="L60" s="91">
        <v>883.65</v>
      </c>
      <c r="M60" s="92" t="s">
        <v>33</v>
      </c>
      <c r="N60" s="93" t="s">
        <v>33</v>
      </c>
      <c r="V60" s="68" t="s">
        <v>182</v>
      </c>
    </row>
    <row r="61" spans="1:23" s="63" customFormat="1" x14ac:dyDescent="0.2">
      <c r="A61" s="98"/>
      <c r="B61" s="97" t="s">
        <v>33</v>
      </c>
      <c r="C61" s="767" t="s">
        <v>183</v>
      </c>
      <c r="D61" s="767"/>
      <c r="E61" s="767"/>
      <c r="F61" s="99" t="s">
        <v>33</v>
      </c>
      <c r="G61" s="99" t="s">
        <v>33</v>
      </c>
      <c r="H61" s="99" t="s">
        <v>33</v>
      </c>
      <c r="I61" s="99" t="s">
        <v>33</v>
      </c>
      <c r="J61" s="100" t="s">
        <v>33</v>
      </c>
      <c r="K61" s="99" t="s">
        <v>33</v>
      </c>
      <c r="L61" s="100">
        <v>256.24</v>
      </c>
      <c r="M61" s="101" t="s">
        <v>33</v>
      </c>
      <c r="N61" s="102" t="s">
        <v>33</v>
      </c>
      <c r="U61" s="68" t="s">
        <v>183</v>
      </c>
    </row>
    <row r="62" spans="1:23" s="63" customFormat="1" ht="33.75" x14ac:dyDescent="0.2">
      <c r="A62" s="98"/>
      <c r="B62" s="97" t="s">
        <v>339</v>
      </c>
      <c r="C62" s="767" t="s">
        <v>340</v>
      </c>
      <c r="D62" s="767"/>
      <c r="E62" s="767"/>
      <c r="F62" s="99" t="s">
        <v>186</v>
      </c>
      <c r="G62" s="99" t="s">
        <v>341</v>
      </c>
      <c r="H62" s="99" t="s">
        <v>33</v>
      </c>
      <c r="I62" s="99" t="s">
        <v>341</v>
      </c>
      <c r="J62" s="100" t="s">
        <v>33</v>
      </c>
      <c r="K62" s="99" t="s">
        <v>33</v>
      </c>
      <c r="L62" s="100">
        <v>204.99</v>
      </c>
      <c r="M62" s="101" t="s">
        <v>33</v>
      </c>
      <c r="N62" s="102" t="s">
        <v>33</v>
      </c>
      <c r="U62" s="68" t="s">
        <v>340</v>
      </c>
    </row>
    <row r="63" spans="1:23" s="63" customFormat="1" ht="33.75" x14ac:dyDescent="0.2">
      <c r="A63" s="98"/>
      <c r="B63" s="97" t="s">
        <v>342</v>
      </c>
      <c r="C63" s="767" t="s">
        <v>343</v>
      </c>
      <c r="D63" s="767"/>
      <c r="E63" s="767"/>
      <c r="F63" s="99" t="s">
        <v>186</v>
      </c>
      <c r="G63" s="99" t="s">
        <v>344</v>
      </c>
      <c r="H63" s="99" t="s">
        <v>33</v>
      </c>
      <c r="I63" s="99" t="s">
        <v>344</v>
      </c>
      <c r="J63" s="100" t="s">
        <v>33</v>
      </c>
      <c r="K63" s="99" t="s">
        <v>33</v>
      </c>
      <c r="L63" s="100">
        <v>115.31</v>
      </c>
      <c r="M63" s="101" t="s">
        <v>33</v>
      </c>
      <c r="N63" s="102" t="s">
        <v>33</v>
      </c>
      <c r="U63" s="68" t="s">
        <v>343</v>
      </c>
    </row>
    <row r="64" spans="1:23" s="63" customFormat="1" x14ac:dyDescent="0.2">
      <c r="A64" s="103"/>
      <c r="B64" s="104"/>
      <c r="C64" s="780" t="s">
        <v>191</v>
      </c>
      <c r="D64" s="780"/>
      <c r="E64" s="780"/>
      <c r="F64" s="105" t="s">
        <v>33</v>
      </c>
      <c r="G64" s="105" t="s">
        <v>33</v>
      </c>
      <c r="H64" s="105" t="s">
        <v>33</v>
      </c>
      <c r="I64" s="105" t="s">
        <v>33</v>
      </c>
      <c r="J64" s="106" t="s">
        <v>33</v>
      </c>
      <c r="K64" s="105" t="s">
        <v>33</v>
      </c>
      <c r="L64" s="106">
        <v>1203.95</v>
      </c>
      <c r="M64" s="92" t="s">
        <v>33</v>
      </c>
      <c r="N64" s="107" t="s">
        <v>33</v>
      </c>
      <c r="W64" s="68" t="s">
        <v>191</v>
      </c>
    </row>
    <row r="65" spans="1:23" s="63" customFormat="1" ht="33.75" x14ac:dyDescent="0.2">
      <c r="A65" s="88" t="s">
        <v>212</v>
      </c>
      <c r="B65" s="89" t="s">
        <v>359</v>
      </c>
      <c r="C65" s="776" t="s">
        <v>360</v>
      </c>
      <c r="D65" s="776"/>
      <c r="E65" s="776"/>
      <c r="F65" s="90" t="s">
        <v>361</v>
      </c>
      <c r="G65" s="90" t="s">
        <v>33</v>
      </c>
      <c r="H65" s="90" t="s">
        <v>33</v>
      </c>
      <c r="I65" s="90" t="s">
        <v>335</v>
      </c>
      <c r="J65" s="91" t="s">
        <v>33</v>
      </c>
      <c r="K65" s="90" t="s">
        <v>33</v>
      </c>
      <c r="L65" s="91" t="s">
        <v>33</v>
      </c>
      <c r="M65" s="92" t="s">
        <v>33</v>
      </c>
      <c r="N65" s="93" t="s">
        <v>33</v>
      </c>
      <c r="Q65" s="68" t="s">
        <v>360</v>
      </c>
    </row>
    <row r="66" spans="1:23" s="63" customFormat="1" x14ac:dyDescent="0.2">
      <c r="A66" s="94"/>
      <c r="B66" s="95"/>
      <c r="C66" s="767" t="s">
        <v>336</v>
      </c>
      <c r="D66" s="767"/>
      <c r="E66" s="767"/>
      <c r="F66" s="767"/>
      <c r="G66" s="767"/>
      <c r="H66" s="767"/>
      <c r="I66" s="767"/>
      <c r="J66" s="767"/>
      <c r="K66" s="767"/>
      <c r="L66" s="767"/>
      <c r="M66" s="767"/>
      <c r="N66" s="781"/>
      <c r="R66" s="68" t="s">
        <v>336</v>
      </c>
    </row>
    <row r="67" spans="1:23" s="63" customFormat="1" x14ac:dyDescent="0.2">
      <c r="A67" s="96"/>
      <c r="B67" s="97" t="s">
        <v>362</v>
      </c>
      <c r="C67" s="767" t="s">
        <v>363</v>
      </c>
      <c r="D67" s="767"/>
      <c r="E67" s="767"/>
      <c r="F67" s="767"/>
      <c r="G67" s="767"/>
      <c r="H67" s="767"/>
      <c r="I67" s="767"/>
      <c r="J67" s="767"/>
      <c r="K67" s="767"/>
      <c r="L67" s="767"/>
      <c r="M67" s="767"/>
      <c r="N67" s="781"/>
      <c r="S67" s="68" t="s">
        <v>363</v>
      </c>
    </row>
    <row r="68" spans="1:23" s="63" customFormat="1" ht="22.5" x14ac:dyDescent="0.2">
      <c r="A68" s="96"/>
      <c r="B68" s="97" t="s">
        <v>171</v>
      </c>
      <c r="C68" s="767" t="s">
        <v>172</v>
      </c>
      <c r="D68" s="767"/>
      <c r="E68" s="767"/>
      <c r="F68" s="767"/>
      <c r="G68" s="767"/>
      <c r="H68" s="767"/>
      <c r="I68" s="767"/>
      <c r="J68" s="767"/>
      <c r="K68" s="767"/>
      <c r="L68" s="767"/>
      <c r="M68" s="767"/>
      <c r="N68" s="781"/>
      <c r="S68" s="68" t="s">
        <v>172</v>
      </c>
    </row>
    <row r="69" spans="1:23" s="63" customFormat="1" x14ac:dyDescent="0.2">
      <c r="A69" s="98"/>
      <c r="B69" s="97" t="s">
        <v>165</v>
      </c>
      <c r="C69" s="767" t="s">
        <v>251</v>
      </c>
      <c r="D69" s="767"/>
      <c r="E69" s="767"/>
      <c r="F69" s="99" t="s">
        <v>33</v>
      </c>
      <c r="G69" s="99" t="s">
        <v>33</v>
      </c>
      <c r="H69" s="99" t="s">
        <v>33</v>
      </c>
      <c r="I69" s="99" t="s">
        <v>33</v>
      </c>
      <c r="J69" s="100">
        <v>112.29</v>
      </c>
      <c r="K69" s="99" t="s">
        <v>165</v>
      </c>
      <c r="L69" s="100">
        <v>72.989999999999995</v>
      </c>
      <c r="M69" s="101" t="s">
        <v>33</v>
      </c>
      <c r="N69" s="102" t="s">
        <v>33</v>
      </c>
      <c r="T69" s="68" t="s">
        <v>251</v>
      </c>
    </row>
    <row r="70" spans="1:23" s="63" customFormat="1" x14ac:dyDescent="0.2">
      <c r="A70" s="98"/>
      <c r="B70" s="97" t="s">
        <v>33</v>
      </c>
      <c r="C70" s="767" t="s">
        <v>253</v>
      </c>
      <c r="D70" s="767"/>
      <c r="E70" s="767"/>
      <c r="F70" s="99" t="s">
        <v>179</v>
      </c>
      <c r="G70" s="99" t="s">
        <v>364</v>
      </c>
      <c r="H70" s="99" t="s">
        <v>165</v>
      </c>
      <c r="I70" s="99" t="s">
        <v>365</v>
      </c>
      <c r="J70" s="100" t="s">
        <v>33</v>
      </c>
      <c r="K70" s="99" t="s">
        <v>33</v>
      </c>
      <c r="L70" s="100" t="s">
        <v>33</v>
      </c>
      <c r="M70" s="101" t="s">
        <v>33</v>
      </c>
      <c r="N70" s="102" t="s">
        <v>33</v>
      </c>
      <c r="U70" s="68" t="s">
        <v>253</v>
      </c>
    </row>
    <row r="71" spans="1:23" s="63" customFormat="1" x14ac:dyDescent="0.2">
      <c r="A71" s="98"/>
      <c r="B71" s="97" t="s">
        <v>33</v>
      </c>
      <c r="C71" s="776" t="s">
        <v>182</v>
      </c>
      <c r="D71" s="776"/>
      <c r="E71" s="776"/>
      <c r="F71" s="90" t="s">
        <v>33</v>
      </c>
      <c r="G71" s="90" t="s">
        <v>33</v>
      </c>
      <c r="H71" s="90" t="s">
        <v>33</v>
      </c>
      <c r="I71" s="90" t="s">
        <v>33</v>
      </c>
      <c r="J71" s="91">
        <v>112.29</v>
      </c>
      <c r="K71" s="90" t="s">
        <v>33</v>
      </c>
      <c r="L71" s="91">
        <v>72.989999999999995</v>
      </c>
      <c r="M71" s="92" t="s">
        <v>33</v>
      </c>
      <c r="N71" s="93" t="s">
        <v>33</v>
      </c>
      <c r="V71" s="68" t="s">
        <v>182</v>
      </c>
    </row>
    <row r="72" spans="1:23" s="63" customFormat="1" x14ac:dyDescent="0.2">
      <c r="A72" s="98"/>
      <c r="B72" s="97" t="s">
        <v>33</v>
      </c>
      <c r="C72" s="767" t="s">
        <v>183</v>
      </c>
      <c r="D72" s="767"/>
      <c r="E72" s="767"/>
      <c r="F72" s="99" t="s">
        <v>33</v>
      </c>
      <c r="G72" s="99" t="s">
        <v>33</v>
      </c>
      <c r="H72" s="99" t="s">
        <v>33</v>
      </c>
      <c r="I72" s="99" t="s">
        <v>33</v>
      </c>
      <c r="J72" s="100" t="s">
        <v>33</v>
      </c>
      <c r="K72" s="99" t="s">
        <v>33</v>
      </c>
      <c r="L72" s="100">
        <v>72.989999999999995</v>
      </c>
      <c r="M72" s="101" t="s">
        <v>33</v>
      </c>
      <c r="N72" s="102" t="s">
        <v>33</v>
      </c>
      <c r="U72" s="68" t="s">
        <v>183</v>
      </c>
    </row>
    <row r="73" spans="1:23" s="63" customFormat="1" ht="33.75" x14ac:dyDescent="0.2">
      <c r="A73" s="98"/>
      <c r="B73" s="97" t="s">
        <v>339</v>
      </c>
      <c r="C73" s="767" t="s">
        <v>340</v>
      </c>
      <c r="D73" s="767"/>
      <c r="E73" s="767"/>
      <c r="F73" s="99" t="s">
        <v>186</v>
      </c>
      <c r="G73" s="99" t="s">
        <v>341</v>
      </c>
      <c r="H73" s="99" t="s">
        <v>33</v>
      </c>
      <c r="I73" s="99" t="s">
        <v>341</v>
      </c>
      <c r="J73" s="100" t="s">
        <v>33</v>
      </c>
      <c r="K73" s="99" t="s">
        <v>33</v>
      </c>
      <c r="L73" s="100">
        <v>58.39</v>
      </c>
      <c r="M73" s="101" t="s">
        <v>33</v>
      </c>
      <c r="N73" s="102" t="s">
        <v>33</v>
      </c>
      <c r="U73" s="68" t="s">
        <v>340</v>
      </c>
    </row>
    <row r="74" spans="1:23" s="63" customFormat="1" ht="33.75" x14ac:dyDescent="0.2">
      <c r="A74" s="98"/>
      <c r="B74" s="97" t="s">
        <v>342</v>
      </c>
      <c r="C74" s="767" t="s">
        <v>343</v>
      </c>
      <c r="D74" s="767"/>
      <c r="E74" s="767"/>
      <c r="F74" s="99" t="s">
        <v>186</v>
      </c>
      <c r="G74" s="99" t="s">
        <v>344</v>
      </c>
      <c r="H74" s="99" t="s">
        <v>33</v>
      </c>
      <c r="I74" s="99" t="s">
        <v>344</v>
      </c>
      <c r="J74" s="100" t="s">
        <v>33</v>
      </c>
      <c r="K74" s="99" t="s">
        <v>33</v>
      </c>
      <c r="L74" s="100">
        <v>32.85</v>
      </c>
      <c r="M74" s="101" t="s">
        <v>33</v>
      </c>
      <c r="N74" s="102" t="s">
        <v>33</v>
      </c>
      <c r="U74" s="68" t="s">
        <v>343</v>
      </c>
    </row>
    <row r="75" spans="1:23" s="63" customFormat="1" x14ac:dyDescent="0.2">
      <c r="A75" s="103"/>
      <c r="B75" s="104"/>
      <c r="C75" s="780" t="s">
        <v>191</v>
      </c>
      <c r="D75" s="780"/>
      <c r="E75" s="780"/>
      <c r="F75" s="105" t="s">
        <v>33</v>
      </c>
      <c r="G75" s="105" t="s">
        <v>33</v>
      </c>
      <c r="H75" s="105" t="s">
        <v>33</v>
      </c>
      <c r="I75" s="105" t="s">
        <v>33</v>
      </c>
      <c r="J75" s="106" t="s">
        <v>33</v>
      </c>
      <c r="K75" s="105" t="s">
        <v>33</v>
      </c>
      <c r="L75" s="106">
        <v>164.23</v>
      </c>
      <c r="M75" s="92" t="s">
        <v>33</v>
      </c>
      <c r="N75" s="107" t="s">
        <v>33</v>
      </c>
      <c r="W75" s="68" t="s">
        <v>191</v>
      </c>
    </row>
    <row r="76" spans="1:23" s="63" customFormat="1" ht="33.75" x14ac:dyDescent="0.2">
      <c r="A76" s="88" t="s">
        <v>219</v>
      </c>
      <c r="B76" s="89" t="s">
        <v>366</v>
      </c>
      <c r="C76" s="776" t="s">
        <v>367</v>
      </c>
      <c r="D76" s="776"/>
      <c r="E76" s="776"/>
      <c r="F76" s="90" t="s">
        <v>361</v>
      </c>
      <c r="G76" s="90" t="s">
        <v>33</v>
      </c>
      <c r="H76" s="90" t="s">
        <v>33</v>
      </c>
      <c r="I76" s="90" t="s">
        <v>347</v>
      </c>
      <c r="J76" s="91" t="s">
        <v>33</v>
      </c>
      <c r="K76" s="90" t="s">
        <v>33</v>
      </c>
      <c r="L76" s="91" t="s">
        <v>33</v>
      </c>
      <c r="M76" s="92" t="s">
        <v>33</v>
      </c>
      <c r="N76" s="93" t="s">
        <v>33</v>
      </c>
      <c r="Q76" s="68" t="s">
        <v>367</v>
      </c>
    </row>
    <row r="77" spans="1:23" s="63" customFormat="1" x14ac:dyDescent="0.2">
      <c r="A77" s="94"/>
      <c r="B77" s="95"/>
      <c r="C77" s="767" t="s">
        <v>348</v>
      </c>
      <c r="D77" s="767"/>
      <c r="E77" s="767"/>
      <c r="F77" s="767"/>
      <c r="G77" s="767"/>
      <c r="H77" s="767"/>
      <c r="I77" s="767"/>
      <c r="J77" s="767"/>
      <c r="K77" s="767"/>
      <c r="L77" s="767"/>
      <c r="M77" s="767"/>
      <c r="N77" s="781"/>
      <c r="R77" s="68" t="s">
        <v>348</v>
      </c>
    </row>
    <row r="78" spans="1:23" s="63" customFormat="1" x14ac:dyDescent="0.2">
      <c r="A78" s="96"/>
      <c r="B78" s="97" t="s">
        <v>362</v>
      </c>
      <c r="C78" s="767" t="s">
        <v>363</v>
      </c>
      <c r="D78" s="767"/>
      <c r="E78" s="767"/>
      <c r="F78" s="767"/>
      <c r="G78" s="767"/>
      <c r="H78" s="767"/>
      <c r="I78" s="767"/>
      <c r="J78" s="767"/>
      <c r="K78" s="767"/>
      <c r="L78" s="767"/>
      <c r="M78" s="767"/>
      <c r="N78" s="781"/>
      <c r="S78" s="68" t="s">
        <v>363</v>
      </c>
    </row>
    <row r="79" spans="1:23" s="63" customFormat="1" ht="22.5" x14ac:dyDescent="0.2">
      <c r="A79" s="96"/>
      <c r="B79" s="97" t="s">
        <v>171</v>
      </c>
      <c r="C79" s="767" t="s">
        <v>172</v>
      </c>
      <c r="D79" s="767"/>
      <c r="E79" s="767"/>
      <c r="F79" s="767"/>
      <c r="G79" s="767"/>
      <c r="H79" s="767"/>
      <c r="I79" s="767"/>
      <c r="J79" s="767"/>
      <c r="K79" s="767"/>
      <c r="L79" s="767"/>
      <c r="M79" s="767"/>
      <c r="N79" s="781"/>
      <c r="S79" s="68" t="s">
        <v>172</v>
      </c>
    </row>
    <row r="80" spans="1:23" s="63" customFormat="1" x14ac:dyDescent="0.2">
      <c r="A80" s="98"/>
      <c r="B80" s="97" t="s">
        <v>165</v>
      </c>
      <c r="C80" s="767" t="s">
        <v>251</v>
      </c>
      <c r="D80" s="767"/>
      <c r="E80" s="767"/>
      <c r="F80" s="99" t="s">
        <v>33</v>
      </c>
      <c r="G80" s="99" t="s">
        <v>33</v>
      </c>
      <c r="H80" s="99" t="s">
        <v>33</v>
      </c>
      <c r="I80" s="99" t="s">
        <v>33</v>
      </c>
      <c r="J80" s="100">
        <v>181.01</v>
      </c>
      <c r="K80" s="99" t="s">
        <v>165</v>
      </c>
      <c r="L80" s="100">
        <v>240.74</v>
      </c>
      <c r="M80" s="101" t="s">
        <v>33</v>
      </c>
      <c r="N80" s="102" t="s">
        <v>33</v>
      </c>
      <c r="T80" s="68" t="s">
        <v>251</v>
      </c>
    </row>
    <row r="81" spans="1:23" s="63" customFormat="1" x14ac:dyDescent="0.2">
      <c r="A81" s="98"/>
      <c r="B81" s="97" t="s">
        <v>33</v>
      </c>
      <c r="C81" s="767" t="s">
        <v>253</v>
      </c>
      <c r="D81" s="767"/>
      <c r="E81" s="767"/>
      <c r="F81" s="99" t="s">
        <v>179</v>
      </c>
      <c r="G81" s="99" t="s">
        <v>368</v>
      </c>
      <c r="H81" s="99" t="s">
        <v>165</v>
      </c>
      <c r="I81" s="99" t="s">
        <v>369</v>
      </c>
      <c r="J81" s="100" t="s">
        <v>33</v>
      </c>
      <c r="K81" s="99" t="s">
        <v>33</v>
      </c>
      <c r="L81" s="100" t="s">
        <v>33</v>
      </c>
      <c r="M81" s="101" t="s">
        <v>33</v>
      </c>
      <c r="N81" s="102" t="s">
        <v>33</v>
      </c>
      <c r="U81" s="68" t="s">
        <v>253</v>
      </c>
    </row>
    <row r="82" spans="1:23" s="63" customFormat="1" x14ac:dyDescent="0.2">
      <c r="A82" s="98"/>
      <c r="B82" s="97" t="s">
        <v>33</v>
      </c>
      <c r="C82" s="776" t="s">
        <v>182</v>
      </c>
      <c r="D82" s="776"/>
      <c r="E82" s="776"/>
      <c r="F82" s="90" t="s">
        <v>33</v>
      </c>
      <c r="G82" s="90" t="s">
        <v>33</v>
      </c>
      <c r="H82" s="90" t="s">
        <v>33</v>
      </c>
      <c r="I82" s="90" t="s">
        <v>33</v>
      </c>
      <c r="J82" s="91">
        <v>181.01</v>
      </c>
      <c r="K82" s="90" t="s">
        <v>33</v>
      </c>
      <c r="L82" s="91">
        <v>240.74</v>
      </c>
      <c r="M82" s="92" t="s">
        <v>33</v>
      </c>
      <c r="N82" s="93" t="s">
        <v>33</v>
      </c>
      <c r="V82" s="68" t="s">
        <v>182</v>
      </c>
    </row>
    <row r="83" spans="1:23" s="63" customFormat="1" x14ac:dyDescent="0.2">
      <c r="A83" s="98"/>
      <c r="B83" s="97" t="s">
        <v>33</v>
      </c>
      <c r="C83" s="767" t="s">
        <v>183</v>
      </c>
      <c r="D83" s="767"/>
      <c r="E83" s="767"/>
      <c r="F83" s="99" t="s">
        <v>33</v>
      </c>
      <c r="G83" s="99" t="s">
        <v>33</v>
      </c>
      <c r="H83" s="99" t="s">
        <v>33</v>
      </c>
      <c r="I83" s="99" t="s">
        <v>33</v>
      </c>
      <c r="J83" s="100" t="s">
        <v>33</v>
      </c>
      <c r="K83" s="99" t="s">
        <v>33</v>
      </c>
      <c r="L83" s="100">
        <v>240.74</v>
      </c>
      <c r="M83" s="101" t="s">
        <v>33</v>
      </c>
      <c r="N83" s="102" t="s">
        <v>33</v>
      </c>
      <c r="U83" s="68" t="s">
        <v>183</v>
      </c>
    </row>
    <row r="84" spans="1:23" s="63" customFormat="1" ht="33.75" x14ac:dyDescent="0.2">
      <c r="A84" s="98"/>
      <c r="B84" s="97" t="s">
        <v>339</v>
      </c>
      <c r="C84" s="767" t="s">
        <v>340</v>
      </c>
      <c r="D84" s="767"/>
      <c r="E84" s="767"/>
      <c r="F84" s="99" t="s">
        <v>186</v>
      </c>
      <c r="G84" s="99" t="s">
        <v>341</v>
      </c>
      <c r="H84" s="99" t="s">
        <v>33</v>
      </c>
      <c r="I84" s="99" t="s">
        <v>341</v>
      </c>
      <c r="J84" s="100" t="s">
        <v>33</v>
      </c>
      <c r="K84" s="99" t="s">
        <v>33</v>
      </c>
      <c r="L84" s="100">
        <v>192.59</v>
      </c>
      <c r="M84" s="101" t="s">
        <v>33</v>
      </c>
      <c r="N84" s="102" t="s">
        <v>33</v>
      </c>
      <c r="U84" s="68" t="s">
        <v>340</v>
      </c>
    </row>
    <row r="85" spans="1:23" s="63" customFormat="1" ht="33.75" x14ac:dyDescent="0.2">
      <c r="A85" s="98"/>
      <c r="B85" s="97" t="s">
        <v>342</v>
      </c>
      <c r="C85" s="767" t="s">
        <v>343</v>
      </c>
      <c r="D85" s="767"/>
      <c r="E85" s="767"/>
      <c r="F85" s="99" t="s">
        <v>186</v>
      </c>
      <c r="G85" s="99" t="s">
        <v>344</v>
      </c>
      <c r="H85" s="99" t="s">
        <v>33</v>
      </c>
      <c r="I85" s="99" t="s">
        <v>344</v>
      </c>
      <c r="J85" s="100" t="s">
        <v>33</v>
      </c>
      <c r="K85" s="99" t="s">
        <v>33</v>
      </c>
      <c r="L85" s="100">
        <v>108.33</v>
      </c>
      <c r="M85" s="101" t="s">
        <v>33</v>
      </c>
      <c r="N85" s="102" t="s">
        <v>33</v>
      </c>
      <c r="U85" s="68" t="s">
        <v>343</v>
      </c>
    </row>
    <row r="86" spans="1:23" s="63" customFormat="1" x14ac:dyDescent="0.2">
      <c r="A86" s="103"/>
      <c r="B86" s="104"/>
      <c r="C86" s="780" t="s">
        <v>191</v>
      </c>
      <c r="D86" s="780"/>
      <c r="E86" s="780"/>
      <c r="F86" s="105" t="s">
        <v>33</v>
      </c>
      <c r="G86" s="105" t="s">
        <v>33</v>
      </c>
      <c r="H86" s="105" t="s">
        <v>33</v>
      </c>
      <c r="I86" s="105" t="s">
        <v>33</v>
      </c>
      <c r="J86" s="106" t="s">
        <v>33</v>
      </c>
      <c r="K86" s="105" t="s">
        <v>33</v>
      </c>
      <c r="L86" s="106">
        <v>541.66</v>
      </c>
      <c r="M86" s="92" t="s">
        <v>33</v>
      </c>
      <c r="N86" s="107" t="s">
        <v>33</v>
      </c>
      <c r="W86" s="68" t="s">
        <v>191</v>
      </c>
    </row>
    <row r="87" spans="1:23" s="63" customFormat="1" ht="56.25" x14ac:dyDescent="0.2">
      <c r="A87" s="88" t="s">
        <v>228</v>
      </c>
      <c r="B87" s="89" t="s">
        <v>370</v>
      </c>
      <c r="C87" s="776" t="s">
        <v>371</v>
      </c>
      <c r="D87" s="776"/>
      <c r="E87" s="776"/>
      <c r="F87" s="90" t="s">
        <v>334</v>
      </c>
      <c r="G87" s="90" t="s">
        <v>33</v>
      </c>
      <c r="H87" s="90" t="s">
        <v>33</v>
      </c>
      <c r="I87" s="90" t="s">
        <v>353</v>
      </c>
      <c r="J87" s="91" t="s">
        <v>33</v>
      </c>
      <c r="K87" s="90" t="s">
        <v>33</v>
      </c>
      <c r="L87" s="91" t="s">
        <v>33</v>
      </c>
      <c r="M87" s="92" t="s">
        <v>33</v>
      </c>
      <c r="N87" s="93" t="s">
        <v>33</v>
      </c>
      <c r="Q87" s="68" t="s">
        <v>371</v>
      </c>
    </row>
    <row r="88" spans="1:23" s="63" customFormat="1" x14ac:dyDescent="0.2">
      <c r="A88" s="94"/>
      <c r="B88" s="95"/>
      <c r="C88" s="767" t="s">
        <v>354</v>
      </c>
      <c r="D88" s="767"/>
      <c r="E88" s="767"/>
      <c r="F88" s="767"/>
      <c r="G88" s="767"/>
      <c r="H88" s="767"/>
      <c r="I88" s="767"/>
      <c r="J88" s="767"/>
      <c r="K88" s="767"/>
      <c r="L88" s="767"/>
      <c r="M88" s="767"/>
      <c r="N88" s="781"/>
      <c r="R88" s="68" t="s">
        <v>354</v>
      </c>
    </row>
    <row r="89" spans="1:23" s="63" customFormat="1" ht="22.5" x14ac:dyDescent="0.2">
      <c r="A89" s="96"/>
      <c r="B89" s="97" t="s">
        <v>171</v>
      </c>
      <c r="C89" s="767" t="s">
        <v>172</v>
      </c>
      <c r="D89" s="767"/>
      <c r="E89" s="767"/>
      <c r="F89" s="767"/>
      <c r="G89" s="767"/>
      <c r="H89" s="767"/>
      <c r="I89" s="767"/>
      <c r="J89" s="767"/>
      <c r="K89" s="767"/>
      <c r="L89" s="767"/>
      <c r="M89" s="767"/>
      <c r="N89" s="781"/>
      <c r="S89" s="68" t="s">
        <v>172</v>
      </c>
    </row>
    <row r="90" spans="1:23" s="63" customFormat="1" x14ac:dyDescent="0.2">
      <c r="A90" s="98"/>
      <c r="B90" s="97" t="s">
        <v>173</v>
      </c>
      <c r="C90" s="767" t="s">
        <v>174</v>
      </c>
      <c r="D90" s="767"/>
      <c r="E90" s="767"/>
      <c r="F90" s="99" t="s">
        <v>33</v>
      </c>
      <c r="G90" s="99" t="s">
        <v>33</v>
      </c>
      <c r="H90" s="99" t="s">
        <v>33</v>
      </c>
      <c r="I90" s="99" t="s">
        <v>33</v>
      </c>
      <c r="J90" s="100">
        <v>197.38</v>
      </c>
      <c r="K90" s="99" t="s">
        <v>175</v>
      </c>
      <c r="L90" s="100">
        <v>488.52</v>
      </c>
      <c r="M90" s="101" t="s">
        <v>33</v>
      </c>
      <c r="N90" s="102" t="s">
        <v>33</v>
      </c>
      <c r="T90" s="68" t="s">
        <v>174</v>
      </c>
    </row>
    <row r="91" spans="1:23" s="63" customFormat="1" x14ac:dyDescent="0.2">
      <c r="A91" s="98"/>
      <c r="B91" s="97" t="s">
        <v>176</v>
      </c>
      <c r="C91" s="767" t="s">
        <v>177</v>
      </c>
      <c r="D91" s="767"/>
      <c r="E91" s="767"/>
      <c r="F91" s="99" t="s">
        <v>33</v>
      </c>
      <c r="G91" s="99" t="s">
        <v>33</v>
      </c>
      <c r="H91" s="99" t="s">
        <v>33</v>
      </c>
      <c r="I91" s="99" t="s">
        <v>33</v>
      </c>
      <c r="J91" s="100">
        <v>31.97</v>
      </c>
      <c r="K91" s="99" t="s">
        <v>175</v>
      </c>
      <c r="L91" s="100">
        <v>79.13</v>
      </c>
      <c r="M91" s="101" t="s">
        <v>33</v>
      </c>
      <c r="N91" s="102" t="s">
        <v>33</v>
      </c>
      <c r="T91" s="68" t="s">
        <v>177</v>
      </c>
    </row>
    <row r="92" spans="1:23" s="63" customFormat="1" x14ac:dyDescent="0.2">
      <c r="A92" s="98"/>
      <c r="B92" s="97" t="s">
        <v>33</v>
      </c>
      <c r="C92" s="767" t="s">
        <v>178</v>
      </c>
      <c r="D92" s="767"/>
      <c r="E92" s="767"/>
      <c r="F92" s="99" t="s">
        <v>179</v>
      </c>
      <c r="G92" s="99" t="s">
        <v>372</v>
      </c>
      <c r="H92" s="99" t="s">
        <v>175</v>
      </c>
      <c r="I92" s="99" t="s">
        <v>373</v>
      </c>
      <c r="J92" s="100" t="s">
        <v>33</v>
      </c>
      <c r="K92" s="99" t="s">
        <v>33</v>
      </c>
      <c r="L92" s="100" t="s">
        <v>33</v>
      </c>
      <c r="M92" s="101" t="s">
        <v>33</v>
      </c>
      <c r="N92" s="102" t="s">
        <v>33</v>
      </c>
      <c r="U92" s="68" t="s">
        <v>178</v>
      </c>
    </row>
    <row r="93" spans="1:23" s="63" customFormat="1" x14ac:dyDescent="0.2">
      <c r="A93" s="98"/>
      <c r="B93" s="97" t="s">
        <v>33</v>
      </c>
      <c r="C93" s="776" t="s">
        <v>182</v>
      </c>
      <c r="D93" s="776"/>
      <c r="E93" s="776"/>
      <c r="F93" s="90" t="s">
        <v>33</v>
      </c>
      <c r="G93" s="90" t="s">
        <v>33</v>
      </c>
      <c r="H93" s="90" t="s">
        <v>33</v>
      </c>
      <c r="I93" s="90" t="s">
        <v>33</v>
      </c>
      <c r="J93" s="91">
        <v>197.38</v>
      </c>
      <c r="K93" s="90" t="s">
        <v>33</v>
      </c>
      <c r="L93" s="91">
        <v>488.52</v>
      </c>
      <c r="M93" s="92" t="s">
        <v>33</v>
      </c>
      <c r="N93" s="93" t="s">
        <v>33</v>
      </c>
      <c r="V93" s="68" t="s">
        <v>182</v>
      </c>
    </row>
    <row r="94" spans="1:23" s="63" customFormat="1" x14ac:dyDescent="0.2">
      <c r="A94" s="98"/>
      <c r="B94" s="97" t="s">
        <v>33</v>
      </c>
      <c r="C94" s="767" t="s">
        <v>183</v>
      </c>
      <c r="D94" s="767"/>
      <c r="E94" s="767"/>
      <c r="F94" s="99" t="s">
        <v>33</v>
      </c>
      <c r="G94" s="99" t="s">
        <v>33</v>
      </c>
      <c r="H94" s="99" t="s">
        <v>33</v>
      </c>
      <c r="I94" s="99" t="s">
        <v>33</v>
      </c>
      <c r="J94" s="100" t="s">
        <v>33</v>
      </c>
      <c r="K94" s="99" t="s">
        <v>33</v>
      </c>
      <c r="L94" s="100">
        <v>79.13</v>
      </c>
      <c r="M94" s="101" t="s">
        <v>33</v>
      </c>
      <c r="N94" s="102" t="s">
        <v>33</v>
      </c>
      <c r="U94" s="68" t="s">
        <v>183</v>
      </c>
    </row>
    <row r="95" spans="1:23" s="63" customFormat="1" ht="33.75" x14ac:dyDescent="0.2">
      <c r="A95" s="98"/>
      <c r="B95" s="97" t="s">
        <v>339</v>
      </c>
      <c r="C95" s="767" t="s">
        <v>340</v>
      </c>
      <c r="D95" s="767"/>
      <c r="E95" s="767"/>
      <c r="F95" s="99" t="s">
        <v>186</v>
      </c>
      <c r="G95" s="99" t="s">
        <v>341</v>
      </c>
      <c r="H95" s="99" t="s">
        <v>33</v>
      </c>
      <c r="I95" s="99" t="s">
        <v>341</v>
      </c>
      <c r="J95" s="100" t="s">
        <v>33</v>
      </c>
      <c r="K95" s="99" t="s">
        <v>33</v>
      </c>
      <c r="L95" s="100">
        <v>63.3</v>
      </c>
      <c r="M95" s="101" t="s">
        <v>33</v>
      </c>
      <c r="N95" s="102" t="s">
        <v>33</v>
      </c>
      <c r="U95" s="68" t="s">
        <v>340</v>
      </c>
    </row>
    <row r="96" spans="1:23" s="63" customFormat="1" ht="33.75" x14ac:dyDescent="0.2">
      <c r="A96" s="98"/>
      <c r="B96" s="97" t="s">
        <v>342</v>
      </c>
      <c r="C96" s="767" t="s">
        <v>343</v>
      </c>
      <c r="D96" s="767"/>
      <c r="E96" s="767"/>
      <c r="F96" s="99" t="s">
        <v>186</v>
      </c>
      <c r="G96" s="99" t="s">
        <v>344</v>
      </c>
      <c r="H96" s="99" t="s">
        <v>33</v>
      </c>
      <c r="I96" s="99" t="s">
        <v>344</v>
      </c>
      <c r="J96" s="100" t="s">
        <v>33</v>
      </c>
      <c r="K96" s="99" t="s">
        <v>33</v>
      </c>
      <c r="L96" s="100">
        <v>35.61</v>
      </c>
      <c r="M96" s="101" t="s">
        <v>33</v>
      </c>
      <c r="N96" s="102" t="s">
        <v>33</v>
      </c>
      <c r="U96" s="68" t="s">
        <v>343</v>
      </c>
    </row>
    <row r="97" spans="1:23" s="63" customFormat="1" x14ac:dyDescent="0.2">
      <c r="A97" s="103"/>
      <c r="B97" s="104"/>
      <c r="C97" s="780" t="s">
        <v>191</v>
      </c>
      <c r="D97" s="780"/>
      <c r="E97" s="780"/>
      <c r="F97" s="105" t="s">
        <v>33</v>
      </c>
      <c r="G97" s="105" t="s">
        <v>33</v>
      </c>
      <c r="H97" s="105" t="s">
        <v>33</v>
      </c>
      <c r="I97" s="105" t="s">
        <v>33</v>
      </c>
      <c r="J97" s="106" t="s">
        <v>33</v>
      </c>
      <c r="K97" s="105" t="s">
        <v>33</v>
      </c>
      <c r="L97" s="106">
        <v>587.42999999999995</v>
      </c>
      <c r="M97" s="92" t="s">
        <v>33</v>
      </c>
      <c r="N97" s="107" t="s">
        <v>33</v>
      </c>
      <c r="W97" s="68" t="s">
        <v>191</v>
      </c>
    </row>
    <row r="98" spans="1:23" s="63" customFormat="1" ht="33.75" x14ac:dyDescent="0.2">
      <c r="A98" s="88" t="s">
        <v>235</v>
      </c>
      <c r="B98" s="89" t="s">
        <v>374</v>
      </c>
      <c r="C98" s="776" t="s">
        <v>375</v>
      </c>
      <c r="D98" s="776"/>
      <c r="E98" s="776"/>
      <c r="F98" s="90" t="s">
        <v>334</v>
      </c>
      <c r="G98" s="90" t="s">
        <v>33</v>
      </c>
      <c r="H98" s="90" t="s">
        <v>33</v>
      </c>
      <c r="I98" s="90" t="s">
        <v>353</v>
      </c>
      <c r="J98" s="91" t="s">
        <v>33</v>
      </c>
      <c r="K98" s="90" t="s">
        <v>33</v>
      </c>
      <c r="L98" s="91" t="s">
        <v>33</v>
      </c>
      <c r="M98" s="92" t="s">
        <v>33</v>
      </c>
      <c r="N98" s="93" t="s">
        <v>33</v>
      </c>
      <c r="Q98" s="68" t="s">
        <v>375</v>
      </c>
    </row>
    <row r="99" spans="1:23" s="63" customFormat="1" x14ac:dyDescent="0.2">
      <c r="A99" s="94"/>
      <c r="B99" s="95"/>
      <c r="C99" s="767" t="s">
        <v>354</v>
      </c>
      <c r="D99" s="767"/>
      <c r="E99" s="767"/>
      <c r="F99" s="767"/>
      <c r="G99" s="767"/>
      <c r="H99" s="767"/>
      <c r="I99" s="767"/>
      <c r="J99" s="767"/>
      <c r="K99" s="767"/>
      <c r="L99" s="767"/>
      <c r="M99" s="767"/>
      <c r="N99" s="781"/>
      <c r="R99" s="68" t="s">
        <v>354</v>
      </c>
    </row>
    <row r="100" spans="1:23" s="63" customFormat="1" x14ac:dyDescent="0.2">
      <c r="A100" s="96"/>
      <c r="B100" s="97" t="s">
        <v>33</v>
      </c>
      <c r="C100" s="767" t="s">
        <v>376</v>
      </c>
      <c r="D100" s="767"/>
      <c r="E100" s="767"/>
      <c r="F100" s="767"/>
      <c r="G100" s="767"/>
      <c r="H100" s="767"/>
      <c r="I100" s="767"/>
      <c r="J100" s="767"/>
      <c r="K100" s="767"/>
      <c r="L100" s="767"/>
      <c r="M100" s="767"/>
      <c r="N100" s="781"/>
      <c r="S100" s="68" t="s">
        <v>376</v>
      </c>
    </row>
    <row r="101" spans="1:23" s="63" customFormat="1" ht="22.5" x14ac:dyDescent="0.2">
      <c r="A101" s="96"/>
      <c r="B101" s="97" t="s">
        <v>171</v>
      </c>
      <c r="C101" s="767" t="s">
        <v>172</v>
      </c>
      <c r="D101" s="767"/>
      <c r="E101" s="767"/>
      <c r="F101" s="767"/>
      <c r="G101" s="767"/>
      <c r="H101" s="767"/>
      <c r="I101" s="767"/>
      <c r="J101" s="767"/>
      <c r="K101" s="767"/>
      <c r="L101" s="767"/>
      <c r="M101" s="767"/>
      <c r="N101" s="781"/>
      <c r="S101" s="68" t="s">
        <v>172</v>
      </c>
    </row>
    <row r="102" spans="1:23" s="63" customFormat="1" x14ac:dyDescent="0.2">
      <c r="A102" s="98"/>
      <c r="B102" s="97" t="s">
        <v>173</v>
      </c>
      <c r="C102" s="767" t="s">
        <v>174</v>
      </c>
      <c r="D102" s="767"/>
      <c r="E102" s="767"/>
      <c r="F102" s="99" t="s">
        <v>33</v>
      </c>
      <c r="G102" s="99" t="s">
        <v>33</v>
      </c>
      <c r="H102" s="99" t="s">
        <v>33</v>
      </c>
      <c r="I102" s="99" t="s">
        <v>33</v>
      </c>
      <c r="J102" s="100">
        <v>28.45</v>
      </c>
      <c r="K102" s="99" t="s">
        <v>279</v>
      </c>
      <c r="L102" s="100">
        <v>352.07</v>
      </c>
      <c r="M102" s="101" t="s">
        <v>33</v>
      </c>
      <c r="N102" s="102" t="s">
        <v>33</v>
      </c>
      <c r="T102" s="68" t="s">
        <v>174</v>
      </c>
    </row>
    <row r="103" spans="1:23" s="63" customFormat="1" x14ac:dyDescent="0.2">
      <c r="A103" s="98"/>
      <c r="B103" s="97" t="s">
        <v>176</v>
      </c>
      <c r="C103" s="767" t="s">
        <v>177</v>
      </c>
      <c r="D103" s="767"/>
      <c r="E103" s="767"/>
      <c r="F103" s="99" t="s">
        <v>33</v>
      </c>
      <c r="G103" s="99" t="s">
        <v>33</v>
      </c>
      <c r="H103" s="99" t="s">
        <v>33</v>
      </c>
      <c r="I103" s="99" t="s">
        <v>33</v>
      </c>
      <c r="J103" s="100">
        <v>4.6100000000000003</v>
      </c>
      <c r="K103" s="99" t="s">
        <v>279</v>
      </c>
      <c r="L103" s="100">
        <v>57.05</v>
      </c>
      <c r="M103" s="101" t="s">
        <v>33</v>
      </c>
      <c r="N103" s="102" t="s">
        <v>33</v>
      </c>
      <c r="T103" s="68" t="s">
        <v>177</v>
      </c>
    </row>
    <row r="104" spans="1:23" s="63" customFormat="1" x14ac:dyDescent="0.2">
      <c r="A104" s="98"/>
      <c r="B104" s="97" t="s">
        <v>33</v>
      </c>
      <c r="C104" s="767" t="s">
        <v>178</v>
      </c>
      <c r="D104" s="767"/>
      <c r="E104" s="767"/>
      <c r="F104" s="99" t="s">
        <v>179</v>
      </c>
      <c r="G104" s="99" t="s">
        <v>377</v>
      </c>
      <c r="H104" s="99" t="s">
        <v>279</v>
      </c>
      <c r="I104" s="99" t="s">
        <v>378</v>
      </c>
      <c r="J104" s="100" t="s">
        <v>33</v>
      </c>
      <c r="K104" s="99" t="s">
        <v>33</v>
      </c>
      <c r="L104" s="100" t="s">
        <v>33</v>
      </c>
      <c r="M104" s="101" t="s">
        <v>33</v>
      </c>
      <c r="N104" s="102" t="s">
        <v>33</v>
      </c>
      <c r="U104" s="68" t="s">
        <v>178</v>
      </c>
    </row>
    <row r="105" spans="1:23" s="63" customFormat="1" x14ac:dyDescent="0.2">
      <c r="A105" s="98"/>
      <c r="B105" s="97" t="s">
        <v>33</v>
      </c>
      <c r="C105" s="776" t="s">
        <v>182</v>
      </c>
      <c r="D105" s="776"/>
      <c r="E105" s="776"/>
      <c r="F105" s="90" t="s">
        <v>33</v>
      </c>
      <c r="G105" s="90" t="s">
        <v>33</v>
      </c>
      <c r="H105" s="90" t="s">
        <v>33</v>
      </c>
      <c r="I105" s="90" t="s">
        <v>33</v>
      </c>
      <c r="J105" s="91">
        <v>28.45</v>
      </c>
      <c r="K105" s="90" t="s">
        <v>33</v>
      </c>
      <c r="L105" s="91">
        <v>352.07</v>
      </c>
      <c r="M105" s="92" t="s">
        <v>33</v>
      </c>
      <c r="N105" s="93" t="s">
        <v>33</v>
      </c>
      <c r="V105" s="68" t="s">
        <v>182</v>
      </c>
    </row>
    <row r="106" spans="1:23" s="63" customFormat="1" x14ac:dyDescent="0.2">
      <c r="A106" s="98"/>
      <c r="B106" s="97" t="s">
        <v>33</v>
      </c>
      <c r="C106" s="767" t="s">
        <v>183</v>
      </c>
      <c r="D106" s="767"/>
      <c r="E106" s="767"/>
      <c r="F106" s="99" t="s">
        <v>33</v>
      </c>
      <c r="G106" s="99" t="s">
        <v>33</v>
      </c>
      <c r="H106" s="99" t="s">
        <v>33</v>
      </c>
      <c r="I106" s="99" t="s">
        <v>33</v>
      </c>
      <c r="J106" s="100" t="s">
        <v>33</v>
      </c>
      <c r="K106" s="99" t="s">
        <v>33</v>
      </c>
      <c r="L106" s="100">
        <v>57.05</v>
      </c>
      <c r="M106" s="101" t="s">
        <v>33</v>
      </c>
      <c r="N106" s="102" t="s">
        <v>33</v>
      </c>
      <c r="U106" s="68" t="s">
        <v>183</v>
      </c>
    </row>
    <row r="107" spans="1:23" s="63" customFormat="1" ht="33.75" x14ac:dyDescent="0.2">
      <c r="A107" s="98"/>
      <c r="B107" s="97" t="s">
        <v>339</v>
      </c>
      <c r="C107" s="767" t="s">
        <v>340</v>
      </c>
      <c r="D107" s="767"/>
      <c r="E107" s="767"/>
      <c r="F107" s="99" t="s">
        <v>186</v>
      </c>
      <c r="G107" s="99" t="s">
        <v>341</v>
      </c>
      <c r="H107" s="99" t="s">
        <v>33</v>
      </c>
      <c r="I107" s="99" t="s">
        <v>341</v>
      </c>
      <c r="J107" s="100" t="s">
        <v>33</v>
      </c>
      <c r="K107" s="99" t="s">
        <v>33</v>
      </c>
      <c r="L107" s="100">
        <v>45.64</v>
      </c>
      <c r="M107" s="101" t="s">
        <v>33</v>
      </c>
      <c r="N107" s="102" t="s">
        <v>33</v>
      </c>
      <c r="U107" s="68" t="s">
        <v>340</v>
      </c>
    </row>
    <row r="108" spans="1:23" s="63" customFormat="1" ht="33.75" x14ac:dyDescent="0.2">
      <c r="A108" s="98"/>
      <c r="B108" s="97" t="s">
        <v>342</v>
      </c>
      <c r="C108" s="767" t="s">
        <v>343</v>
      </c>
      <c r="D108" s="767"/>
      <c r="E108" s="767"/>
      <c r="F108" s="99" t="s">
        <v>186</v>
      </c>
      <c r="G108" s="99" t="s">
        <v>344</v>
      </c>
      <c r="H108" s="99" t="s">
        <v>33</v>
      </c>
      <c r="I108" s="99" t="s">
        <v>344</v>
      </c>
      <c r="J108" s="100" t="s">
        <v>33</v>
      </c>
      <c r="K108" s="99" t="s">
        <v>33</v>
      </c>
      <c r="L108" s="100">
        <v>25.67</v>
      </c>
      <c r="M108" s="101" t="s">
        <v>33</v>
      </c>
      <c r="N108" s="102" t="s">
        <v>33</v>
      </c>
      <c r="U108" s="68" t="s">
        <v>343</v>
      </c>
    </row>
    <row r="109" spans="1:23" s="63" customFormat="1" x14ac:dyDescent="0.2">
      <c r="A109" s="103"/>
      <c r="B109" s="104"/>
      <c r="C109" s="780" t="s">
        <v>191</v>
      </c>
      <c r="D109" s="780"/>
      <c r="E109" s="780"/>
      <c r="F109" s="105" t="s">
        <v>33</v>
      </c>
      <c r="G109" s="105" t="s">
        <v>33</v>
      </c>
      <c r="H109" s="105" t="s">
        <v>33</v>
      </c>
      <c r="I109" s="105" t="s">
        <v>33</v>
      </c>
      <c r="J109" s="106" t="s">
        <v>33</v>
      </c>
      <c r="K109" s="105" t="s">
        <v>33</v>
      </c>
      <c r="L109" s="106">
        <v>423.38</v>
      </c>
      <c r="M109" s="92" t="s">
        <v>33</v>
      </c>
      <c r="N109" s="107" t="s">
        <v>33</v>
      </c>
      <c r="W109" s="68" t="s">
        <v>191</v>
      </c>
    </row>
    <row r="110" spans="1:23" s="63" customFormat="1" ht="45" x14ac:dyDescent="0.2">
      <c r="A110" s="88" t="s">
        <v>240</v>
      </c>
      <c r="B110" s="89" t="s">
        <v>379</v>
      </c>
      <c r="C110" s="776" t="s">
        <v>380</v>
      </c>
      <c r="D110" s="776"/>
      <c r="E110" s="776"/>
      <c r="F110" s="90" t="s">
        <v>334</v>
      </c>
      <c r="G110" s="90" t="s">
        <v>33</v>
      </c>
      <c r="H110" s="90" t="s">
        <v>33</v>
      </c>
      <c r="I110" s="90" t="s">
        <v>353</v>
      </c>
      <c r="J110" s="91" t="s">
        <v>33</v>
      </c>
      <c r="K110" s="90" t="s">
        <v>33</v>
      </c>
      <c r="L110" s="91" t="s">
        <v>33</v>
      </c>
      <c r="M110" s="92" t="s">
        <v>33</v>
      </c>
      <c r="N110" s="93" t="s">
        <v>33</v>
      </c>
      <c r="Q110" s="68" t="s">
        <v>380</v>
      </c>
    </row>
    <row r="111" spans="1:23" s="63" customFormat="1" x14ac:dyDescent="0.2">
      <c r="A111" s="94"/>
      <c r="B111" s="95"/>
      <c r="C111" s="767" t="s">
        <v>354</v>
      </c>
      <c r="D111" s="767"/>
      <c r="E111" s="767"/>
      <c r="F111" s="767"/>
      <c r="G111" s="767"/>
      <c r="H111" s="767"/>
      <c r="I111" s="767"/>
      <c r="J111" s="767"/>
      <c r="K111" s="767"/>
      <c r="L111" s="767"/>
      <c r="M111" s="767"/>
      <c r="N111" s="781"/>
      <c r="R111" s="68" t="s">
        <v>354</v>
      </c>
    </row>
    <row r="112" spans="1:23" s="63" customFormat="1" ht="22.5" x14ac:dyDescent="0.2">
      <c r="A112" s="96"/>
      <c r="B112" s="97" t="s">
        <v>171</v>
      </c>
      <c r="C112" s="767" t="s">
        <v>172</v>
      </c>
      <c r="D112" s="767"/>
      <c r="E112" s="767"/>
      <c r="F112" s="767"/>
      <c r="G112" s="767"/>
      <c r="H112" s="767"/>
      <c r="I112" s="767"/>
      <c r="J112" s="767"/>
      <c r="K112" s="767"/>
      <c r="L112" s="767"/>
      <c r="M112" s="767"/>
      <c r="N112" s="781"/>
      <c r="S112" s="68" t="s">
        <v>172</v>
      </c>
    </row>
    <row r="113" spans="1:23" s="63" customFormat="1" x14ac:dyDescent="0.2">
      <c r="A113" s="98"/>
      <c r="B113" s="97" t="s">
        <v>173</v>
      </c>
      <c r="C113" s="767" t="s">
        <v>174</v>
      </c>
      <c r="D113" s="767"/>
      <c r="E113" s="767"/>
      <c r="F113" s="99" t="s">
        <v>33</v>
      </c>
      <c r="G113" s="99" t="s">
        <v>33</v>
      </c>
      <c r="H113" s="99" t="s">
        <v>33</v>
      </c>
      <c r="I113" s="99" t="s">
        <v>33</v>
      </c>
      <c r="J113" s="100">
        <v>61.35</v>
      </c>
      <c r="K113" s="99" t="s">
        <v>175</v>
      </c>
      <c r="L113" s="100">
        <v>151.84</v>
      </c>
      <c r="M113" s="101" t="s">
        <v>33</v>
      </c>
      <c r="N113" s="102" t="s">
        <v>33</v>
      </c>
      <c r="T113" s="68" t="s">
        <v>174</v>
      </c>
    </row>
    <row r="114" spans="1:23" s="63" customFormat="1" x14ac:dyDescent="0.2">
      <c r="A114" s="98"/>
      <c r="B114" s="97" t="s">
        <v>176</v>
      </c>
      <c r="C114" s="767" t="s">
        <v>177</v>
      </c>
      <c r="D114" s="767"/>
      <c r="E114" s="767"/>
      <c r="F114" s="99" t="s">
        <v>33</v>
      </c>
      <c r="G114" s="99" t="s">
        <v>33</v>
      </c>
      <c r="H114" s="99" t="s">
        <v>33</v>
      </c>
      <c r="I114" s="99" t="s">
        <v>33</v>
      </c>
      <c r="J114" s="100">
        <v>9.94</v>
      </c>
      <c r="K114" s="99" t="s">
        <v>175</v>
      </c>
      <c r="L114" s="100">
        <v>24.6</v>
      </c>
      <c r="M114" s="101" t="s">
        <v>33</v>
      </c>
      <c r="N114" s="102" t="s">
        <v>33</v>
      </c>
      <c r="T114" s="68" t="s">
        <v>177</v>
      </c>
    </row>
    <row r="115" spans="1:23" s="63" customFormat="1" x14ac:dyDescent="0.2">
      <c r="A115" s="98"/>
      <c r="B115" s="97" t="s">
        <v>33</v>
      </c>
      <c r="C115" s="767" t="s">
        <v>178</v>
      </c>
      <c r="D115" s="767"/>
      <c r="E115" s="767"/>
      <c r="F115" s="99" t="s">
        <v>179</v>
      </c>
      <c r="G115" s="99" t="s">
        <v>381</v>
      </c>
      <c r="H115" s="99" t="s">
        <v>175</v>
      </c>
      <c r="I115" s="99" t="s">
        <v>382</v>
      </c>
      <c r="J115" s="100" t="s">
        <v>33</v>
      </c>
      <c r="K115" s="99" t="s">
        <v>33</v>
      </c>
      <c r="L115" s="100" t="s">
        <v>33</v>
      </c>
      <c r="M115" s="101" t="s">
        <v>33</v>
      </c>
      <c r="N115" s="102" t="s">
        <v>33</v>
      </c>
      <c r="U115" s="68" t="s">
        <v>178</v>
      </c>
    </row>
    <row r="116" spans="1:23" s="63" customFormat="1" x14ac:dyDescent="0.2">
      <c r="A116" s="98"/>
      <c r="B116" s="97" t="s">
        <v>33</v>
      </c>
      <c r="C116" s="776" t="s">
        <v>182</v>
      </c>
      <c r="D116" s="776"/>
      <c r="E116" s="776"/>
      <c r="F116" s="90" t="s">
        <v>33</v>
      </c>
      <c r="G116" s="90" t="s">
        <v>33</v>
      </c>
      <c r="H116" s="90" t="s">
        <v>33</v>
      </c>
      <c r="I116" s="90" t="s">
        <v>33</v>
      </c>
      <c r="J116" s="91">
        <v>61.35</v>
      </c>
      <c r="K116" s="90" t="s">
        <v>33</v>
      </c>
      <c r="L116" s="91">
        <v>151.84</v>
      </c>
      <c r="M116" s="92" t="s">
        <v>33</v>
      </c>
      <c r="N116" s="93" t="s">
        <v>33</v>
      </c>
      <c r="V116" s="68" t="s">
        <v>182</v>
      </c>
    </row>
    <row r="117" spans="1:23" s="63" customFormat="1" x14ac:dyDescent="0.2">
      <c r="A117" s="98"/>
      <c r="B117" s="97" t="s">
        <v>33</v>
      </c>
      <c r="C117" s="767" t="s">
        <v>183</v>
      </c>
      <c r="D117" s="767"/>
      <c r="E117" s="767"/>
      <c r="F117" s="99" t="s">
        <v>33</v>
      </c>
      <c r="G117" s="99" t="s">
        <v>33</v>
      </c>
      <c r="H117" s="99" t="s">
        <v>33</v>
      </c>
      <c r="I117" s="99" t="s">
        <v>33</v>
      </c>
      <c r="J117" s="100" t="s">
        <v>33</v>
      </c>
      <c r="K117" s="99" t="s">
        <v>33</v>
      </c>
      <c r="L117" s="100">
        <v>24.6</v>
      </c>
      <c r="M117" s="101" t="s">
        <v>33</v>
      </c>
      <c r="N117" s="102" t="s">
        <v>33</v>
      </c>
      <c r="U117" s="68" t="s">
        <v>183</v>
      </c>
    </row>
    <row r="118" spans="1:23" s="63" customFormat="1" ht="33.75" x14ac:dyDescent="0.2">
      <c r="A118" s="98"/>
      <c r="B118" s="97" t="s">
        <v>339</v>
      </c>
      <c r="C118" s="767" t="s">
        <v>340</v>
      </c>
      <c r="D118" s="767"/>
      <c r="E118" s="767"/>
      <c r="F118" s="99" t="s">
        <v>186</v>
      </c>
      <c r="G118" s="99" t="s">
        <v>341</v>
      </c>
      <c r="H118" s="99" t="s">
        <v>33</v>
      </c>
      <c r="I118" s="99" t="s">
        <v>341</v>
      </c>
      <c r="J118" s="100" t="s">
        <v>33</v>
      </c>
      <c r="K118" s="99" t="s">
        <v>33</v>
      </c>
      <c r="L118" s="100">
        <v>19.68</v>
      </c>
      <c r="M118" s="101" t="s">
        <v>33</v>
      </c>
      <c r="N118" s="102" t="s">
        <v>33</v>
      </c>
      <c r="U118" s="68" t="s">
        <v>340</v>
      </c>
    </row>
    <row r="119" spans="1:23" s="63" customFormat="1" ht="33.75" x14ac:dyDescent="0.2">
      <c r="A119" s="98"/>
      <c r="B119" s="97" t="s">
        <v>342</v>
      </c>
      <c r="C119" s="767" t="s">
        <v>343</v>
      </c>
      <c r="D119" s="767"/>
      <c r="E119" s="767"/>
      <c r="F119" s="99" t="s">
        <v>186</v>
      </c>
      <c r="G119" s="99" t="s">
        <v>344</v>
      </c>
      <c r="H119" s="99" t="s">
        <v>33</v>
      </c>
      <c r="I119" s="99" t="s">
        <v>344</v>
      </c>
      <c r="J119" s="100" t="s">
        <v>33</v>
      </c>
      <c r="K119" s="99" t="s">
        <v>33</v>
      </c>
      <c r="L119" s="100">
        <v>11.07</v>
      </c>
      <c r="M119" s="101" t="s">
        <v>33</v>
      </c>
      <c r="N119" s="102" t="s">
        <v>33</v>
      </c>
      <c r="U119" s="68" t="s">
        <v>343</v>
      </c>
    </row>
    <row r="120" spans="1:23" s="63" customFormat="1" x14ac:dyDescent="0.2">
      <c r="A120" s="103"/>
      <c r="B120" s="104"/>
      <c r="C120" s="780" t="s">
        <v>191</v>
      </c>
      <c r="D120" s="780"/>
      <c r="E120" s="780"/>
      <c r="F120" s="105" t="s">
        <v>33</v>
      </c>
      <c r="G120" s="105" t="s">
        <v>33</v>
      </c>
      <c r="H120" s="105" t="s">
        <v>33</v>
      </c>
      <c r="I120" s="105" t="s">
        <v>33</v>
      </c>
      <c r="J120" s="106" t="s">
        <v>33</v>
      </c>
      <c r="K120" s="105" t="s">
        <v>33</v>
      </c>
      <c r="L120" s="106">
        <v>182.59</v>
      </c>
      <c r="M120" s="92" t="s">
        <v>33</v>
      </c>
      <c r="N120" s="107" t="s">
        <v>33</v>
      </c>
      <c r="W120" s="68" t="s">
        <v>191</v>
      </c>
    </row>
    <row r="121" spans="1:23" s="63" customFormat="1" ht="22.5" x14ac:dyDescent="0.2">
      <c r="A121" s="88" t="s">
        <v>246</v>
      </c>
      <c r="B121" s="89" t="s">
        <v>383</v>
      </c>
      <c r="C121" s="776" t="s">
        <v>384</v>
      </c>
      <c r="D121" s="776"/>
      <c r="E121" s="776"/>
      <c r="F121" s="90" t="s">
        <v>334</v>
      </c>
      <c r="G121" s="90" t="s">
        <v>33</v>
      </c>
      <c r="H121" s="90" t="s">
        <v>33</v>
      </c>
      <c r="I121" s="90" t="s">
        <v>353</v>
      </c>
      <c r="J121" s="91" t="s">
        <v>33</v>
      </c>
      <c r="K121" s="90" t="s">
        <v>33</v>
      </c>
      <c r="L121" s="91" t="s">
        <v>33</v>
      </c>
      <c r="M121" s="92" t="s">
        <v>33</v>
      </c>
      <c r="N121" s="93" t="s">
        <v>33</v>
      </c>
      <c r="Q121" s="68" t="s">
        <v>384</v>
      </c>
    </row>
    <row r="122" spans="1:23" s="63" customFormat="1" x14ac:dyDescent="0.2">
      <c r="A122" s="94"/>
      <c r="B122" s="95"/>
      <c r="C122" s="767" t="s">
        <v>354</v>
      </c>
      <c r="D122" s="767"/>
      <c r="E122" s="767"/>
      <c r="F122" s="767"/>
      <c r="G122" s="767"/>
      <c r="H122" s="767"/>
      <c r="I122" s="767"/>
      <c r="J122" s="767"/>
      <c r="K122" s="767"/>
      <c r="L122" s="767"/>
      <c r="M122" s="767"/>
      <c r="N122" s="781"/>
      <c r="R122" s="68" t="s">
        <v>354</v>
      </c>
    </row>
    <row r="123" spans="1:23" s="63" customFormat="1" ht="22.5" x14ac:dyDescent="0.2">
      <c r="A123" s="96"/>
      <c r="B123" s="97" t="s">
        <v>171</v>
      </c>
      <c r="C123" s="767" t="s">
        <v>172</v>
      </c>
      <c r="D123" s="767"/>
      <c r="E123" s="767"/>
      <c r="F123" s="767"/>
      <c r="G123" s="767"/>
      <c r="H123" s="767"/>
      <c r="I123" s="767"/>
      <c r="J123" s="767"/>
      <c r="K123" s="767"/>
      <c r="L123" s="767"/>
      <c r="M123" s="767"/>
      <c r="N123" s="781"/>
      <c r="S123" s="68" t="s">
        <v>172</v>
      </c>
    </row>
    <row r="124" spans="1:23" s="63" customFormat="1" x14ac:dyDescent="0.2">
      <c r="A124" s="98"/>
      <c r="B124" s="97" t="s">
        <v>173</v>
      </c>
      <c r="C124" s="767" t="s">
        <v>174</v>
      </c>
      <c r="D124" s="767"/>
      <c r="E124" s="767"/>
      <c r="F124" s="99" t="s">
        <v>33</v>
      </c>
      <c r="G124" s="99" t="s">
        <v>33</v>
      </c>
      <c r="H124" s="99" t="s">
        <v>33</v>
      </c>
      <c r="I124" s="99" t="s">
        <v>33</v>
      </c>
      <c r="J124" s="100">
        <v>167.63</v>
      </c>
      <c r="K124" s="99" t="s">
        <v>175</v>
      </c>
      <c r="L124" s="100">
        <v>414.88</v>
      </c>
      <c r="M124" s="101" t="s">
        <v>33</v>
      </c>
      <c r="N124" s="102" t="s">
        <v>33</v>
      </c>
      <c r="T124" s="68" t="s">
        <v>174</v>
      </c>
    </row>
    <row r="125" spans="1:23" s="63" customFormat="1" x14ac:dyDescent="0.2">
      <c r="A125" s="98"/>
      <c r="B125" s="97" t="s">
        <v>176</v>
      </c>
      <c r="C125" s="767" t="s">
        <v>177</v>
      </c>
      <c r="D125" s="767"/>
      <c r="E125" s="767"/>
      <c r="F125" s="99" t="s">
        <v>33</v>
      </c>
      <c r="G125" s="99" t="s">
        <v>33</v>
      </c>
      <c r="H125" s="99" t="s">
        <v>33</v>
      </c>
      <c r="I125" s="99" t="s">
        <v>33</v>
      </c>
      <c r="J125" s="100">
        <v>28.62</v>
      </c>
      <c r="K125" s="99" t="s">
        <v>175</v>
      </c>
      <c r="L125" s="100">
        <v>70.83</v>
      </c>
      <c r="M125" s="101" t="s">
        <v>33</v>
      </c>
      <c r="N125" s="102" t="s">
        <v>33</v>
      </c>
      <c r="T125" s="68" t="s">
        <v>177</v>
      </c>
    </row>
    <row r="126" spans="1:23" s="63" customFormat="1" x14ac:dyDescent="0.2">
      <c r="A126" s="98"/>
      <c r="B126" s="97" t="s">
        <v>33</v>
      </c>
      <c r="C126" s="767" t="s">
        <v>178</v>
      </c>
      <c r="D126" s="767"/>
      <c r="E126" s="767"/>
      <c r="F126" s="99" t="s">
        <v>179</v>
      </c>
      <c r="G126" s="99" t="s">
        <v>385</v>
      </c>
      <c r="H126" s="99" t="s">
        <v>175</v>
      </c>
      <c r="I126" s="99" t="s">
        <v>386</v>
      </c>
      <c r="J126" s="100" t="s">
        <v>33</v>
      </c>
      <c r="K126" s="99" t="s">
        <v>33</v>
      </c>
      <c r="L126" s="100" t="s">
        <v>33</v>
      </c>
      <c r="M126" s="101" t="s">
        <v>33</v>
      </c>
      <c r="N126" s="102" t="s">
        <v>33</v>
      </c>
      <c r="U126" s="68" t="s">
        <v>178</v>
      </c>
    </row>
    <row r="127" spans="1:23" s="63" customFormat="1" x14ac:dyDescent="0.2">
      <c r="A127" s="98"/>
      <c r="B127" s="97" t="s">
        <v>33</v>
      </c>
      <c r="C127" s="776" t="s">
        <v>182</v>
      </c>
      <c r="D127" s="776"/>
      <c r="E127" s="776"/>
      <c r="F127" s="90" t="s">
        <v>33</v>
      </c>
      <c r="G127" s="90" t="s">
        <v>33</v>
      </c>
      <c r="H127" s="90" t="s">
        <v>33</v>
      </c>
      <c r="I127" s="90" t="s">
        <v>33</v>
      </c>
      <c r="J127" s="91">
        <v>167.63</v>
      </c>
      <c r="K127" s="90" t="s">
        <v>33</v>
      </c>
      <c r="L127" s="91">
        <v>414.88</v>
      </c>
      <c r="M127" s="92" t="s">
        <v>33</v>
      </c>
      <c r="N127" s="93" t="s">
        <v>33</v>
      </c>
      <c r="V127" s="68" t="s">
        <v>182</v>
      </c>
    </row>
    <row r="128" spans="1:23" s="63" customFormat="1" x14ac:dyDescent="0.2">
      <c r="A128" s="98"/>
      <c r="B128" s="97" t="s">
        <v>33</v>
      </c>
      <c r="C128" s="767" t="s">
        <v>183</v>
      </c>
      <c r="D128" s="767"/>
      <c r="E128" s="767"/>
      <c r="F128" s="99" t="s">
        <v>33</v>
      </c>
      <c r="G128" s="99" t="s">
        <v>33</v>
      </c>
      <c r="H128" s="99" t="s">
        <v>33</v>
      </c>
      <c r="I128" s="99" t="s">
        <v>33</v>
      </c>
      <c r="J128" s="100" t="s">
        <v>33</v>
      </c>
      <c r="K128" s="99" t="s">
        <v>33</v>
      </c>
      <c r="L128" s="100">
        <v>70.83</v>
      </c>
      <c r="M128" s="101" t="s">
        <v>33</v>
      </c>
      <c r="N128" s="102" t="s">
        <v>33</v>
      </c>
      <c r="U128" s="68" t="s">
        <v>183</v>
      </c>
    </row>
    <row r="129" spans="1:23" s="63" customFormat="1" ht="33.75" x14ac:dyDescent="0.2">
      <c r="A129" s="98"/>
      <c r="B129" s="97" t="s">
        <v>339</v>
      </c>
      <c r="C129" s="767" t="s">
        <v>340</v>
      </c>
      <c r="D129" s="767"/>
      <c r="E129" s="767"/>
      <c r="F129" s="99" t="s">
        <v>186</v>
      </c>
      <c r="G129" s="99" t="s">
        <v>341</v>
      </c>
      <c r="H129" s="99" t="s">
        <v>33</v>
      </c>
      <c r="I129" s="99" t="s">
        <v>341</v>
      </c>
      <c r="J129" s="100" t="s">
        <v>33</v>
      </c>
      <c r="K129" s="99" t="s">
        <v>33</v>
      </c>
      <c r="L129" s="100">
        <v>56.66</v>
      </c>
      <c r="M129" s="101" t="s">
        <v>33</v>
      </c>
      <c r="N129" s="102" t="s">
        <v>33</v>
      </c>
      <c r="U129" s="68" t="s">
        <v>340</v>
      </c>
    </row>
    <row r="130" spans="1:23" s="63" customFormat="1" ht="33.75" x14ac:dyDescent="0.2">
      <c r="A130" s="98"/>
      <c r="B130" s="97" t="s">
        <v>342</v>
      </c>
      <c r="C130" s="767" t="s">
        <v>343</v>
      </c>
      <c r="D130" s="767"/>
      <c r="E130" s="767"/>
      <c r="F130" s="99" t="s">
        <v>186</v>
      </c>
      <c r="G130" s="99" t="s">
        <v>344</v>
      </c>
      <c r="H130" s="99" t="s">
        <v>33</v>
      </c>
      <c r="I130" s="99" t="s">
        <v>344</v>
      </c>
      <c r="J130" s="100" t="s">
        <v>33</v>
      </c>
      <c r="K130" s="99" t="s">
        <v>33</v>
      </c>
      <c r="L130" s="100">
        <v>31.87</v>
      </c>
      <c r="M130" s="101" t="s">
        <v>33</v>
      </c>
      <c r="N130" s="102" t="s">
        <v>33</v>
      </c>
      <c r="U130" s="68" t="s">
        <v>343</v>
      </c>
    </row>
    <row r="131" spans="1:23" s="63" customFormat="1" x14ac:dyDescent="0.2">
      <c r="A131" s="103"/>
      <c r="B131" s="104"/>
      <c r="C131" s="780" t="s">
        <v>191</v>
      </c>
      <c r="D131" s="780"/>
      <c r="E131" s="780"/>
      <c r="F131" s="105" t="s">
        <v>33</v>
      </c>
      <c r="G131" s="105" t="s">
        <v>33</v>
      </c>
      <c r="H131" s="105" t="s">
        <v>33</v>
      </c>
      <c r="I131" s="105" t="s">
        <v>33</v>
      </c>
      <c r="J131" s="106" t="s">
        <v>33</v>
      </c>
      <c r="K131" s="105" t="s">
        <v>33</v>
      </c>
      <c r="L131" s="106">
        <v>503.41</v>
      </c>
      <c r="M131" s="92" t="s">
        <v>33</v>
      </c>
      <c r="N131" s="107" t="s">
        <v>33</v>
      </c>
      <c r="W131" s="68" t="s">
        <v>191</v>
      </c>
    </row>
    <row r="132" spans="1:23" s="63" customFormat="1" ht="56.25" x14ac:dyDescent="0.2">
      <c r="A132" s="88" t="s">
        <v>258</v>
      </c>
      <c r="B132" s="89" t="s">
        <v>387</v>
      </c>
      <c r="C132" s="776" t="s">
        <v>388</v>
      </c>
      <c r="D132" s="776"/>
      <c r="E132" s="776"/>
      <c r="F132" s="90" t="s">
        <v>389</v>
      </c>
      <c r="G132" s="90" t="s">
        <v>33</v>
      </c>
      <c r="H132" s="90" t="s">
        <v>33</v>
      </c>
      <c r="I132" s="90" t="s">
        <v>390</v>
      </c>
      <c r="J132" s="91" t="s">
        <v>33</v>
      </c>
      <c r="K132" s="90" t="s">
        <v>33</v>
      </c>
      <c r="L132" s="91" t="s">
        <v>33</v>
      </c>
      <c r="M132" s="92" t="s">
        <v>33</v>
      </c>
      <c r="N132" s="93" t="s">
        <v>33</v>
      </c>
      <c r="Q132" s="68" t="s">
        <v>388</v>
      </c>
    </row>
    <row r="133" spans="1:23" s="63" customFormat="1" ht="22.5" x14ac:dyDescent="0.2">
      <c r="A133" s="96"/>
      <c r="B133" s="97" t="s">
        <v>171</v>
      </c>
      <c r="C133" s="767" t="s">
        <v>172</v>
      </c>
      <c r="D133" s="767"/>
      <c r="E133" s="767"/>
      <c r="F133" s="767"/>
      <c r="G133" s="767"/>
      <c r="H133" s="767"/>
      <c r="I133" s="767"/>
      <c r="J133" s="767"/>
      <c r="K133" s="767"/>
      <c r="L133" s="767"/>
      <c r="M133" s="767"/>
      <c r="N133" s="781"/>
      <c r="S133" s="68" t="s">
        <v>172</v>
      </c>
    </row>
    <row r="134" spans="1:23" s="63" customFormat="1" x14ac:dyDescent="0.2">
      <c r="A134" s="98"/>
      <c r="B134" s="97" t="s">
        <v>173</v>
      </c>
      <c r="C134" s="767" t="s">
        <v>174</v>
      </c>
      <c r="D134" s="767"/>
      <c r="E134" s="767"/>
      <c r="F134" s="99" t="s">
        <v>33</v>
      </c>
      <c r="G134" s="99" t="s">
        <v>33</v>
      </c>
      <c r="H134" s="99" t="s">
        <v>33</v>
      </c>
      <c r="I134" s="99" t="s">
        <v>33</v>
      </c>
      <c r="J134" s="100">
        <v>482.78</v>
      </c>
      <c r="K134" s="99" t="s">
        <v>175</v>
      </c>
      <c r="L134" s="100">
        <v>319.83999999999997</v>
      </c>
      <c r="M134" s="101" t="s">
        <v>33</v>
      </c>
      <c r="N134" s="102" t="s">
        <v>33</v>
      </c>
      <c r="T134" s="68" t="s">
        <v>174</v>
      </c>
    </row>
    <row r="135" spans="1:23" s="63" customFormat="1" x14ac:dyDescent="0.2">
      <c r="A135" s="98"/>
      <c r="B135" s="97" t="s">
        <v>176</v>
      </c>
      <c r="C135" s="767" t="s">
        <v>177</v>
      </c>
      <c r="D135" s="767"/>
      <c r="E135" s="767"/>
      <c r="F135" s="99" t="s">
        <v>33</v>
      </c>
      <c r="G135" s="99" t="s">
        <v>33</v>
      </c>
      <c r="H135" s="99" t="s">
        <v>33</v>
      </c>
      <c r="I135" s="99" t="s">
        <v>33</v>
      </c>
      <c r="J135" s="100">
        <v>78.19</v>
      </c>
      <c r="K135" s="99" t="s">
        <v>175</v>
      </c>
      <c r="L135" s="100">
        <v>51.8</v>
      </c>
      <c r="M135" s="101" t="s">
        <v>33</v>
      </c>
      <c r="N135" s="102" t="s">
        <v>33</v>
      </c>
      <c r="T135" s="68" t="s">
        <v>177</v>
      </c>
    </row>
    <row r="136" spans="1:23" s="63" customFormat="1" x14ac:dyDescent="0.2">
      <c r="A136" s="98"/>
      <c r="B136" s="97" t="s">
        <v>33</v>
      </c>
      <c r="C136" s="767" t="s">
        <v>178</v>
      </c>
      <c r="D136" s="767"/>
      <c r="E136" s="767"/>
      <c r="F136" s="99" t="s">
        <v>179</v>
      </c>
      <c r="G136" s="99" t="s">
        <v>391</v>
      </c>
      <c r="H136" s="99" t="s">
        <v>175</v>
      </c>
      <c r="I136" s="99" t="s">
        <v>392</v>
      </c>
      <c r="J136" s="100" t="s">
        <v>33</v>
      </c>
      <c r="K136" s="99" t="s">
        <v>33</v>
      </c>
      <c r="L136" s="100" t="s">
        <v>33</v>
      </c>
      <c r="M136" s="101" t="s">
        <v>33</v>
      </c>
      <c r="N136" s="102" t="s">
        <v>33</v>
      </c>
      <c r="U136" s="68" t="s">
        <v>178</v>
      </c>
    </row>
    <row r="137" spans="1:23" s="63" customFormat="1" x14ac:dyDescent="0.2">
      <c r="A137" s="98"/>
      <c r="B137" s="97" t="s">
        <v>33</v>
      </c>
      <c r="C137" s="776" t="s">
        <v>182</v>
      </c>
      <c r="D137" s="776"/>
      <c r="E137" s="776"/>
      <c r="F137" s="90" t="s">
        <v>33</v>
      </c>
      <c r="G137" s="90" t="s">
        <v>33</v>
      </c>
      <c r="H137" s="90" t="s">
        <v>33</v>
      </c>
      <c r="I137" s="90" t="s">
        <v>33</v>
      </c>
      <c r="J137" s="91">
        <v>482.78</v>
      </c>
      <c r="K137" s="90" t="s">
        <v>33</v>
      </c>
      <c r="L137" s="91">
        <v>319.83999999999997</v>
      </c>
      <c r="M137" s="92" t="s">
        <v>33</v>
      </c>
      <c r="N137" s="93" t="s">
        <v>33</v>
      </c>
      <c r="V137" s="68" t="s">
        <v>182</v>
      </c>
    </row>
    <row r="138" spans="1:23" s="63" customFormat="1" x14ac:dyDescent="0.2">
      <c r="A138" s="98"/>
      <c r="B138" s="97" t="s">
        <v>33</v>
      </c>
      <c r="C138" s="767" t="s">
        <v>183</v>
      </c>
      <c r="D138" s="767"/>
      <c r="E138" s="767"/>
      <c r="F138" s="99" t="s">
        <v>33</v>
      </c>
      <c r="G138" s="99" t="s">
        <v>33</v>
      </c>
      <c r="H138" s="99" t="s">
        <v>33</v>
      </c>
      <c r="I138" s="99" t="s">
        <v>33</v>
      </c>
      <c r="J138" s="100" t="s">
        <v>33</v>
      </c>
      <c r="K138" s="99" t="s">
        <v>33</v>
      </c>
      <c r="L138" s="100">
        <v>51.8</v>
      </c>
      <c r="M138" s="101" t="s">
        <v>33</v>
      </c>
      <c r="N138" s="102" t="s">
        <v>33</v>
      </c>
      <c r="U138" s="68" t="s">
        <v>183</v>
      </c>
    </row>
    <row r="139" spans="1:23" s="63" customFormat="1" ht="33.75" x14ac:dyDescent="0.2">
      <c r="A139" s="98"/>
      <c r="B139" s="97" t="s">
        <v>339</v>
      </c>
      <c r="C139" s="767" t="s">
        <v>340</v>
      </c>
      <c r="D139" s="767"/>
      <c r="E139" s="767"/>
      <c r="F139" s="99" t="s">
        <v>186</v>
      </c>
      <c r="G139" s="99" t="s">
        <v>341</v>
      </c>
      <c r="H139" s="99" t="s">
        <v>33</v>
      </c>
      <c r="I139" s="99" t="s">
        <v>341</v>
      </c>
      <c r="J139" s="100" t="s">
        <v>33</v>
      </c>
      <c r="K139" s="99" t="s">
        <v>33</v>
      </c>
      <c r="L139" s="100">
        <v>41.44</v>
      </c>
      <c r="M139" s="101" t="s">
        <v>33</v>
      </c>
      <c r="N139" s="102" t="s">
        <v>33</v>
      </c>
      <c r="U139" s="68" t="s">
        <v>340</v>
      </c>
    </row>
    <row r="140" spans="1:23" s="63" customFormat="1" ht="33.75" x14ac:dyDescent="0.2">
      <c r="A140" s="98"/>
      <c r="B140" s="97" t="s">
        <v>342</v>
      </c>
      <c r="C140" s="767" t="s">
        <v>343</v>
      </c>
      <c r="D140" s="767"/>
      <c r="E140" s="767"/>
      <c r="F140" s="99" t="s">
        <v>186</v>
      </c>
      <c r="G140" s="99" t="s">
        <v>344</v>
      </c>
      <c r="H140" s="99" t="s">
        <v>33</v>
      </c>
      <c r="I140" s="99" t="s">
        <v>344</v>
      </c>
      <c r="J140" s="100" t="s">
        <v>33</v>
      </c>
      <c r="K140" s="99" t="s">
        <v>33</v>
      </c>
      <c r="L140" s="100">
        <v>23.31</v>
      </c>
      <c r="M140" s="101" t="s">
        <v>33</v>
      </c>
      <c r="N140" s="102" t="s">
        <v>33</v>
      </c>
      <c r="U140" s="68" t="s">
        <v>343</v>
      </c>
    </row>
    <row r="141" spans="1:23" s="63" customFormat="1" x14ac:dyDescent="0.2">
      <c r="A141" s="103"/>
      <c r="B141" s="104"/>
      <c r="C141" s="780" t="s">
        <v>191</v>
      </c>
      <c r="D141" s="780"/>
      <c r="E141" s="780"/>
      <c r="F141" s="105" t="s">
        <v>33</v>
      </c>
      <c r="G141" s="105" t="s">
        <v>33</v>
      </c>
      <c r="H141" s="105" t="s">
        <v>33</v>
      </c>
      <c r="I141" s="105" t="s">
        <v>33</v>
      </c>
      <c r="J141" s="106" t="s">
        <v>33</v>
      </c>
      <c r="K141" s="105" t="s">
        <v>33</v>
      </c>
      <c r="L141" s="106">
        <v>384.59</v>
      </c>
      <c r="M141" s="92" t="s">
        <v>33</v>
      </c>
      <c r="N141" s="107" t="s">
        <v>33</v>
      </c>
      <c r="W141" s="68" t="s">
        <v>191</v>
      </c>
    </row>
    <row r="142" spans="1:23" s="63" customFormat="1" ht="56.25" x14ac:dyDescent="0.2">
      <c r="A142" s="88" t="s">
        <v>262</v>
      </c>
      <c r="B142" s="89" t="s">
        <v>393</v>
      </c>
      <c r="C142" s="776" t="s">
        <v>394</v>
      </c>
      <c r="D142" s="776"/>
      <c r="E142" s="776"/>
      <c r="F142" s="90" t="s">
        <v>389</v>
      </c>
      <c r="G142" s="90" t="s">
        <v>33</v>
      </c>
      <c r="H142" s="90" t="s">
        <v>33</v>
      </c>
      <c r="I142" s="90" t="s">
        <v>390</v>
      </c>
      <c r="J142" s="91" t="s">
        <v>33</v>
      </c>
      <c r="K142" s="90" t="s">
        <v>33</v>
      </c>
      <c r="L142" s="91" t="s">
        <v>33</v>
      </c>
      <c r="M142" s="92" t="s">
        <v>33</v>
      </c>
      <c r="N142" s="93" t="s">
        <v>33</v>
      </c>
      <c r="Q142" s="68" t="s">
        <v>394</v>
      </c>
    </row>
    <row r="143" spans="1:23" s="63" customFormat="1" ht="22.5" x14ac:dyDescent="0.2">
      <c r="A143" s="96"/>
      <c r="B143" s="97" t="s">
        <v>171</v>
      </c>
      <c r="C143" s="767" t="s">
        <v>172</v>
      </c>
      <c r="D143" s="767"/>
      <c r="E143" s="767"/>
      <c r="F143" s="767"/>
      <c r="G143" s="767"/>
      <c r="H143" s="767"/>
      <c r="I143" s="767"/>
      <c r="J143" s="767"/>
      <c r="K143" s="767"/>
      <c r="L143" s="767"/>
      <c r="M143" s="767"/>
      <c r="N143" s="781"/>
      <c r="S143" s="68" t="s">
        <v>172</v>
      </c>
    </row>
    <row r="144" spans="1:23" s="63" customFormat="1" x14ac:dyDescent="0.2">
      <c r="A144" s="98"/>
      <c r="B144" s="97" t="s">
        <v>173</v>
      </c>
      <c r="C144" s="767" t="s">
        <v>174</v>
      </c>
      <c r="D144" s="767"/>
      <c r="E144" s="767"/>
      <c r="F144" s="99" t="s">
        <v>33</v>
      </c>
      <c r="G144" s="99" t="s">
        <v>33</v>
      </c>
      <c r="H144" s="99" t="s">
        <v>33</v>
      </c>
      <c r="I144" s="99" t="s">
        <v>33</v>
      </c>
      <c r="J144" s="100">
        <v>419.66</v>
      </c>
      <c r="K144" s="99" t="s">
        <v>175</v>
      </c>
      <c r="L144" s="100">
        <v>278.02</v>
      </c>
      <c r="M144" s="101" t="s">
        <v>33</v>
      </c>
      <c r="N144" s="102" t="s">
        <v>33</v>
      </c>
      <c r="T144" s="68" t="s">
        <v>174</v>
      </c>
    </row>
    <row r="145" spans="1:23" s="63" customFormat="1" x14ac:dyDescent="0.2">
      <c r="A145" s="98"/>
      <c r="B145" s="97" t="s">
        <v>176</v>
      </c>
      <c r="C145" s="767" t="s">
        <v>177</v>
      </c>
      <c r="D145" s="767"/>
      <c r="E145" s="767"/>
      <c r="F145" s="99" t="s">
        <v>33</v>
      </c>
      <c r="G145" s="99" t="s">
        <v>33</v>
      </c>
      <c r="H145" s="99" t="s">
        <v>33</v>
      </c>
      <c r="I145" s="99" t="s">
        <v>33</v>
      </c>
      <c r="J145" s="100">
        <v>67.97</v>
      </c>
      <c r="K145" s="99" t="s">
        <v>175</v>
      </c>
      <c r="L145" s="100">
        <v>45.03</v>
      </c>
      <c r="M145" s="101" t="s">
        <v>33</v>
      </c>
      <c r="N145" s="102" t="s">
        <v>33</v>
      </c>
      <c r="T145" s="68" t="s">
        <v>177</v>
      </c>
    </row>
    <row r="146" spans="1:23" s="63" customFormat="1" x14ac:dyDescent="0.2">
      <c r="A146" s="98"/>
      <c r="B146" s="97" t="s">
        <v>33</v>
      </c>
      <c r="C146" s="767" t="s">
        <v>178</v>
      </c>
      <c r="D146" s="767"/>
      <c r="E146" s="767"/>
      <c r="F146" s="99" t="s">
        <v>179</v>
      </c>
      <c r="G146" s="99" t="s">
        <v>395</v>
      </c>
      <c r="H146" s="99" t="s">
        <v>175</v>
      </c>
      <c r="I146" s="99" t="s">
        <v>396</v>
      </c>
      <c r="J146" s="100" t="s">
        <v>33</v>
      </c>
      <c r="K146" s="99" t="s">
        <v>33</v>
      </c>
      <c r="L146" s="100" t="s">
        <v>33</v>
      </c>
      <c r="M146" s="101" t="s">
        <v>33</v>
      </c>
      <c r="N146" s="102" t="s">
        <v>33</v>
      </c>
      <c r="U146" s="68" t="s">
        <v>178</v>
      </c>
    </row>
    <row r="147" spans="1:23" s="63" customFormat="1" x14ac:dyDescent="0.2">
      <c r="A147" s="98"/>
      <c r="B147" s="97" t="s">
        <v>33</v>
      </c>
      <c r="C147" s="776" t="s">
        <v>182</v>
      </c>
      <c r="D147" s="776"/>
      <c r="E147" s="776"/>
      <c r="F147" s="90" t="s">
        <v>33</v>
      </c>
      <c r="G147" s="90" t="s">
        <v>33</v>
      </c>
      <c r="H147" s="90" t="s">
        <v>33</v>
      </c>
      <c r="I147" s="90" t="s">
        <v>33</v>
      </c>
      <c r="J147" s="91">
        <v>419.66</v>
      </c>
      <c r="K147" s="90" t="s">
        <v>33</v>
      </c>
      <c r="L147" s="91">
        <v>278.02</v>
      </c>
      <c r="M147" s="92" t="s">
        <v>33</v>
      </c>
      <c r="N147" s="93" t="s">
        <v>33</v>
      </c>
      <c r="V147" s="68" t="s">
        <v>182</v>
      </c>
    </row>
    <row r="148" spans="1:23" s="63" customFormat="1" x14ac:dyDescent="0.2">
      <c r="A148" s="98"/>
      <c r="B148" s="97" t="s">
        <v>33</v>
      </c>
      <c r="C148" s="767" t="s">
        <v>183</v>
      </c>
      <c r="D148" s="767"/>
      <c r="E148" s="767"/>
      <c r="F148" s="99" t="s">
        <v>33</v>
      </c>
      <c r="G148" s="99" t="s">
        <v>33</v>
      </c>
      <c r="H148" s="99" t="s">
        <v>33</v>
      </c>
      <c r="I148" s="99" t="s">
        <v>33</v>
      </c>
      <c r="J148" s="100" t="s">
        <v>33</v>
      </c>
      <c r="K148" s="99" t="s">
        <v>33</v>
      </c>
      <c r="L148" s="100">
        <v>45.03</v>
      </c>
      <c r="M148" s="101" t="s">
        <v>33</v>
      </c>
      <c r="N148" s="102" t="s">
        <v>33</v>
      </c>
      <c r="U148" s="68" t="s">
        <v>183</v>
      </c>
    </row>
    <row r="149" spans="1:23" s="63" customFormat="1" ht="33.75" x14ac:dyDescent="0.2">
      <c r="A149" s="98"/>
      <c r="B149" s="97" t="s">
        <v>339</v>
      </c>
      <c r="C149" s="767" t="s">
        <v>340</v>
      </c>
      <c r="D149" s="767"/>
      <c r="E149" s="767"/>
      <c r="F149" s="99" t="s">
        <v>186</v>
      </c>
      <c r="G149" s="99" t="s">
        <v>341</v>
      </c>
      <c r="H149" s="99" t="s">
        <v>33</v>
      </c>
      <c r="I149" s="99" t="s">
        <v>341</v>
      </c>
      <c r="J149" s="100" t="s">
        <v>33</v>
      </c>
      <c r="K149" s="99" t="s">
        <v>33</v>
      </c>
      <c r="L149" s="100">
        <v>36.020000000000003</v>
      </c>
      <c r="M149" s="101" t="s">
        <v>33</v>
      </c>
      <c r="N149" s="102" t="s">
        <v>33</v>
      </c>
      <c r="U149" s="68" t="s">
        <v>340</v>
      </c>
    </row>
    <row r="150" spans="1:23" s="63" customFormat="1" ht="33.75" x14ac:dyDescent="0.2">
      <c r="A150" s="98"/>
      <c r="B150" s="97" t="s">
        <v>342</v>
      </c>
      <c r="C150" s="767" t="s">
        <v>343</v>
      </c>
      <c r="D150" s="767"/>
      <c r="E150" s="767"/>
      <c r="F150" s="99" t="s">
        <v>186</v>
      </c>
      <c r="G150" s="99" t="s">
        <v>344</v>
      </c>
      <c r="H150" s="99" t="s">
        <v>33</v>
      </c>
      <c r="I150" s="99" t="s">
        <v>344</v>
      </c>
      <c r="J150" s="100" t="s">
        <v>33</v>
      </c>
      <c r="K150" s="99" t="s">
        <v>33</v>
      </c>
      <c r="L150" s="100">
        <v>20.260000000000002</v>
      </c>
      <c r="M150" s="101" t="s">
        <v>33</v>
      </c>
      <c r="N150" s="102" t="s">
        <v>33</v>
      </c>
      <c r="U150" s="68" t="s">
        <v>343</v>
      </c>
    </row>
    <row r="151" spans="1:23" s="63" customFormat="1" x14ac:dyDescent="0.2">
      <c r="A151" s="103"/>
      <c r="B151" s="104"/>
      <c r="C151" s="780" t="s">
        <v>191</v>
      </c>
      <c r="D151" s="780"/>
      <c r="E151" s="780"/>
      <c r="F151" s="105" t="s">
        <v>33</v>
      </c>
      <c r="G151" s="105" t="s">
        <v>33</v>
      </c>
      <c r="H151" s="105" t="s">
        <v>33</v>
      </c>
      <c r="I151" s="105" t="s">
        <v>33</v>
      </c>
      <c r="J151" s="106" t="s">
        <v>33</v>
      </c>
      <c r="K151" s="105" t="s">
        <v>33</v>
      </c>
      <c r="L151" s="106">
        <v>334.3</v>
      </c>
      <c r="M151" s="92" t="s">
        <v>33</v>
      </c>
      <c r="N151" s="107" t="s">
        <v>33</v>
      </c>
      <c r="W151" s="68" t="s">
        <v>191</v>
      </c>
    </row>
    <row r="152" spans="1:23" s="63" customFormat="1" ht="22.5" x14ac:dyDescent="0.2">
      <c r="A152" s="88" t="s">
        <v>267</v>
      </c>
      <c r="B152" s="89" t="s">
        <v>397</v>
      </c>
      <c r="C152" s="776" t="s">
        <v>398</v>
      </c>
      <c r="D152" s="776"/>
      <c r="E152" s="776"/>
      <c r="F152" s="90" t="s">
        <v>389</v>
      </c>
      <c r="G152" s="90" t="s">
        <v>33</v>
      </c>
      <c r="H152" s="90" t="s">
        <v>33</v>
      </c>
      <c r="I152" s="90" t="s">
        <v>390</v>
      </c>
      <c r="J152" s="91" t="s">
        <v>33</v>
      </c>
      <c r="K152" s="90" t="s">
        <v>33</v>
      </c>
      <c r="L152" s="91" t="s">
        <v>33</v>
      </c>
      <c r="M152" s="92" t="s">
        <v>33</v>
      </c>
      <c r="N152" s="93" t="s">
        <v>33</v>
      </c>
      <c r="Q152" s="68" t="s">
        <v>398</v>
      </c>
    </row>
    <row r="153" spans="1:23" s="63" customFormat="1" x14ac:dyDescent="0.2">
      <c r="A153" s="96"/>
      <c r="B153" s="97" t="s">
        <v>33</v>
      </c>
      <c r="C153" s="767" t="s">
        <v>399</v>
      </c>
      <c r="D153" s="767"/>
      <c r="E153" s="767"/>
      <c r="F153" s="767"/>
      <c r="G153" s="767"/>
      <c r="H153" s="767"/>
      <c r="I153" s="767"/>
      <c r="J153" s="767"/>
      <c r="K153" s="767"/>
      <c r="L153" s="767"/>
      <c r="M153" s="767"/>
      <c r="N153" s="781"/>
      <c r="S153" s="68" t="s">
        <v>399</v>
      </c>
    </row>
    <row r="154" spans="1:23" s="63" customFormat="1" ht="22.5" x14ac:dyDescent="0.2">
      <c r="A154" s="96"/>
      <c r="B154" s="97" t="s">
        <v>171</v>
      </c>
      <c r="C154" s="767" t="s">
        <v>172</v>
      </c>
      <c r="D154" s="767"/>
      <c r="E154" s="767"/>
      <c r="F154" s="767"/>
      <c r="G154" s="767"/>
      <c r="H154" s="767"/>
      <c r="I154" s="767"/>
      <c r="J154" s="767"/>
      <c r="K154" s="767"/>
      <c r="L154" s="767"/>
      <c r="M154" s="767"/>
      <c r="N154" s="781"/>
      <c r="S154" s="68" t="s">
        <v>172</v>
      </c>
    </row>
    <row r="155" spans="1:23" s="63" customFormat="1" x14ac:dyDescent="0.2">
      <c r="A155" s="98"/>
      <c r="B155" s="97" t="s">
        <v>173</v>
      </c>
      <c r="C155" s="767" t="s">
        <v>174</v>
      </c>
      <c r="D155" s="767"/>
      <c r="E155" s="767"/>
      <c r="F155" s="99" t="s">
        <v>33</v>
      </c>
      <c r="G155" s="99" t="s">
        <v>33</v>
      </c>
      <c r="H155" s="99" t="s">
        <v>33</v>
      </c>
      <c r="I155" s="99" t="s">
        <v>33</v>
      </c>
      <c r="J155" s="100">
        <v>92.47</v>
      </c>
      <c r="K155" s="99" t="s">
        <v>400</v>
      </c>
      <c r="L155" s="100">
        <v>183.78</v>
      </c>
      <c r="M155" s="101" t="s">
        <v>33</v>
      </c>
      <c r="N155" s="102" t="s">
        <v>33</v>
      </c>
      <c r="T155" s="68" t="s">
        <v>174</v>
      </c>
    </row>
    <row r="156" spans="1:23" s="63" customFormat="1" x14ac:dyDescent="0.2">
      <c r="A156" s="98"/>
      <c r="B156" s="97" t="s">
        <v>176</v>
      </c>
      <c r="C156" s="767" t="s">
        <v>177</v>
      </c>
      <c r="D156" s="767"/>
      <c r="E156" s="767"/>
      <c r="F156" s="99" t="s">
        <v>33</v>
      </c>
      <c r="G156" s="99" t="s">
        <v>33</v>
      </c>
      <c r="H156" s="99" t="s">
        <v>33</v>
      </c>
      <c r="I156" s="99" t="s">
        <v>33</v>
      </c>
      <c r="J156" s="100">
        <v>14.98</v>
      </c>
      <c r="K156" s="99" t="s">
        <v>400</v>
      </c>
      <c r="L156" s="100">
        <v>29.77</v>
      </c>
      <c r="M156" s="101" t="s">
        <v>33</v>
      </c>
      <c r="N156" s="102" t="s">
        <v>33</v>
      </c>
      <c r="T156" s="68" t="s">
        <v>177</v>
      </c>
    </row>
    <row r="157" spans="1:23" s="63" customFormat="1" x14ac:dyDescent="0.2">
      <c r="A157" s="98"/>
      <c r="B157" s="97" t="s">
        <v>33</v>
      </c>
      <c r="C157" s="767" t="s">
        <v>178</v>
      </c>
      <c r="D157" s="767"/>
      <c r="E157" s="767"/>
      <c r="F157" s="99" t="s">
        <v>179</v>
      </c>
      <c r="G157" s="99" t="s">
        <v>401</v>
      </c>
      <c r="H157" s="99" t="s">
        <v>400</v>
      </c>
      <c r="I157" s="99" t="s">
        <v>402</v>
      </c>
      <c r="J157" s="100" t="s">
        <v>33</v>
      </c>
      <c r="K157" s="99" t="s">
        <v>33</v>
      </c>
      <c r="L157" s="100" t="s">
        <v>33</v>
      </c>
      <c r="M157" s="101" t="s">
        <v>33</v>
      </c>
      <c r="N157" s="102" t="s">
        <v>33</v>
      </c>
      <c r="U157" s="68" t="s">
        <v>178</v>
      </c>
    </row>
    <row r="158" spans="1:23" s="63" customFormat="1" x14ac:dyDescent="0.2">
      <c r="A158" s="98"/>
      <c r="B158" s="97" t="s">
        <v>33</v>
      </c>
      <c r="C158" s="776" t="s">
        <v>182</v>
      </c>
      <c r="D158" s="776"/>
      <c r="E158" s="776"/>
      <c r="F158" s="90" t="s">
        <v>33</v>
      </c>
      <c r="G158" s="90" t="s">
        <v>33</v>
      </c>
      <c r="H158" s="90" t="s">
        <v>33</v>
      </c>
      <c r="I158" s="90" t="s">
        <v>33</v>
      </c>
      <c r="J158" s="91">
        <v>92.47</v>
      </c>
      <c r="K158" s="90" t="s">
        <v>33</v>
      </c>
      <c r="L158" s="91">
        <v>183.78</v>
      </c>
      <c r="M158" s="92" t="s">
        <v>33</v>
      </c>
      <c r="N158" s="93" t="s">
        <v>33</v>
      </c>
      <c r="V158" s="68" t="s">
        <v>182</v>
      </c>
    </row>
    <row r="159" spans="1:23" s="63" customFormat="1" x14ac:dyDescent="0.2">
      <c r="A159" s="98"/>
      <c r="B159" s="97" t="s">
        <v>33</v>
      </c>
      <c r="C159" s="767" t="s">
        <v>183</v>
      </c>
      <c r="D159" s="767"/>
      <c r="E159" s="767"/>
      <c r="F159" s="99" t="s">
        <v>33</v>
      </c>
      <c r="G159" s="99" t="s">
        <v>33</v>
      </c>
      <c r="H159" s="99" t="s">
        <v>33</v>
      </c>
      <c r="I159" s="99" t="s">
        <v>33</v>
      </c>
      <c r="J159" s="100" t="s">
        <v>33</v>
      </c>
      <c r="K159" s="99" t="s">
        <v>33</v>
      </c>
      <c r="L159" s="100">
        <v>29.77</v>
      </c>
      <c r="M159" s="101" t="s">
        <v>33</v>
      </c>
      <c r="N159" s="102" t="s">
        <v>33</v>
      </c>
      <c r="U159" s="68" t="s">
        <v>183</v>
      </c>
    </row>
    <row r="160" spans="1:23" s="63" customFormat="1" ht="33.75" x14ac:dyDescent="0.2">
      <c r="A160" s="98"/>
      <c r="B160" s="97" t="s">
        <v>339</v>
      </c>
      <c r="C160" s="767" t="s">
        <v>340</v>
      </c>
      <c r="D160" s="767"/>
      <c r="E160" s="767"/>
      <c r="F160" s="99" t="s">
        <v>186</v>
      </c>
      <c r="G160" s="99" t="s">
        <v>341</v>
      </c>
      <c r="H160" s="99" t="s">
        <v>33</v>
      </c>
      <c r="I160" s="99" t="s">
        <v>341</v>
      </c>
      <c r="J160" s="100" t="s">
        <v>33</v>
      </c>
      <c r="K160" s="99" t="s">
        <v>33</v>
      </c>
      <c r="L160" s="100">
        <v>23.82</v>
      </c>
      <c r="M160" s="101" t="s">
        <v>33</v>
      </c>
      <c r="N160" s="102" t="s">
        <v>33</v>
      </c>
      <c r="U160" s="68" t="s">
        <v>340</v>
      </c>
    </row>
    <row r="161" spans="1:25" s="63" customFormat="1" ht="33.75" x14ac:dyDescent="0.2">
      <c r="A161" s="98"/>
      <c r="B161" s="97" t="s">
        <v>342</v>
      </c>
      <c r="C161" s="767" t="s">
        <v>343</v>
      </c>
      <c r="D161" s="767"/>
      <c r="E161" s="767"/>
      <c r="F161" s="99" t="s">
        <v>186</v>
      </c>
      <c r="G161" s="99" t="s">
        <v>344</v>
      </c>
      <c r="H161" s="99" t="s">
        <v>33</v>
      </c>
      <c r="I161" s="99" t="s">
        <v>344</v>
      </c>
      <c r="J161" s="100" t="s">
        <v>33</v>
      </c>
      <c r="K161" s="99" t="s">
        <v>33</v>
      </c>
      <c r="L161" s="100">
        <v>13.4</v>
      </c>
      <c r="M161" s="101" t="s">
        <v>33</v>
      </c>
      <c r="N161" s="102" t="s">
        <v>33</v>
      </c>
      <c r="U161" s="68" t="s">
        <v>343</v>
      </c>
    </row>
    <row r="162" spans="1:25" s="63" customFormat="1" x14ac:dyDescent="0.2">
      <c r="A162" s="103"/>
      <c r="B162" s="104"/>
      <c r="C162" s="780" t="s">
        <v>191</v>
      </c>
      <c r="D162" s="780"/>
      <c r="E162" s="780"/>
      <c r="F162" s="105" t="s">
        <v>33</v>
      </c>
      <c r="G162" s="105" t="s">
        <v>33</v>
      </c>
      <c r="H162" s="105" t="s">
        <v>33</v>
      </c>
      <c r="I162" s="105" t="s">
        <v>33</v>
      </c>
      <c r="J162" s="106" t="s">
        <v>33</v>
      </c>
      <c r="K162" s="105" t="s">
        <v>33</v>
      </c>
      <c r="L162" s="106">
        <v>221</v>
      </c>
      <c r="M162" s="92" t="s">
        <v>33</v>
      </c>
      <c r="N162" s="107" t="s">
        <v>33</v>
      </c>
      <c r="W162" s="68" t="s">
        <v>191</v>
      </c>
    </row>
    <row r="163" spans="1:25" s="63" customFormat="1" ht="56.25" x14ac:dyDescent="0.2">
      <c r="A163" s="88" t="s">
        <v>274</v>
      </c>
      <c r="B163" s="89" t="s">
        <v>403</v>
      </c>
      <c r="C163" s="776" t="s">
        <v>404</v>
      </c>
      <c r="D163" s="776"/>
      <c r="E163" s="776"/>
      <c r="F163" s="90" t="s">
        <v>389</v>
      </c>
      <c r="G163" s="90" t="s">
        <v>33</v>
      </c>
      <c r="H163" s="90" t="s">
        <v>33</v>
      </c>
      <c r="I163" s="90" t="s">
        <v>390</v>
      </c>
      <c r="J163" s="91" t="s">
        <v>33</v>
      </c>
      <c r="K163" s="90" t="s">
        <v>33</v>
      </c>
      <c r="L163" s="91" t="s">
        <v>33</v>
      </c>
      <c r="M163" s="92" t="s">
        <v>33</v>
      </c>
      <c r="N163" s="93" t="s">
        <v>33</v>
      </c>
      <c r="Q163" s="68" t="s">
        <v>404</v>
      </c>
    </row>
    <row r="164" spans="1:25" s="63" customFormat="1" ht="22.5" x14ac:dyDescent="0.2">
      <c r="A164" s="96"/>
      <c r="B164" s="97" t="s">
        <v>171</v>
      </c>
      <c r="C164" s="767" t="s">
        <v>172</v>
      </c>
      <c r="D164" s="767"/>
      <c r="E164" s="767"/>
      <c r="F164" s="767"/>
      <c r="G164" s="767"/>
      <c r="H164" s="767"/>
      <c r="I164" s="767"/>
      <c r="J164" s="767"/>
      <c r="K164" s="767"/>
      <c r="L164" s="767"/>
      <c r="M164" s="767"/>
      <c r="N164" s="781"/>
      <c r="S164" s="68" t="s">
        <v>172</v>
      </c>
    </row>
    <row r="165" spans="1:25" s="63" customFormat="1" x14ac:dyDescent="0.2">
      <c r="A165" s="98"/>
      <c r="B165" s="97" t="s">
        <v>173</v>
      </c>
      <c r="C165" s="767" t="s">
        <v>174</v>
      </c>
      <c r="D165" s="767"/>
      <c r="E165" s="767"/>
      <c r="F165" s="99" t="s">
        <v>33</v>
      </c>
      <c r="G165" s="99" t="s">
        <v>33</v>
      </c>
      <c r="H165" s="99" t="s">
        <v>33</v>
      </c>
      <c r="I165" s="99" t="s">
        <v>33</v>
      </c>
      <c r="J165" s="100">
        <v>48.9</v>
      </c>
      <c r="K165" s="99" t="s">
        <v>175</v>
      </c>
      <c r="L165" s="100">
        <v>32.4</v>
      </c>
      <c r="M165" s="101" t="s">
        <v>33</v>
      </c>
      <c r="N165" s="102" t="s">
        <v>33</v>
      </c>
      <c r="T165" s="68" t="s">
        <v>174</v>
      </c>
    </row>
    <row r="166" spans="1:25" s="63" customFormat="1" x14ac:dyDescent="0.2">
      <c r="A166" s="98"/>
      <c r="B166" s="97" t="s">
        <v>176</v>
      </c>
      <c r="C166" s="767" t="s">
        <v>177</v>
      </c>
      <c r="D166" s="767"/>
      <c r="E166" s="767"/>
      <c r="F166" s="99" t="s">
        <v>33</v>
      </c>
      <c r="G166" s="99" t="s">
        <v>33</v>
      </c>
      <c r="H166" s="99" t="s">
        <v>33</v>
      </c>
      <c r="I166" s="99" t="s">
        <v>33</v>
      </c>
      <c r="J166" s="100">
        <v>7.92</v>
      </c>
      <c r="K166" s="99" t="s">
        <v>175</v>
      </c>
      <c r="L166" s="100">
        <v>5.25</v>
      </c>
      <c r="M166" s="101" t="s">
        <v>33</v>
      </c>
      <c r="N166" s="102" t="s">
        <v>33</v>
      </c>
      <c r="T166" s="68" t="s">
        <v>177</v>
      </c>
    </row>
    <row r="167" spans="1:25" s="63" customFormat="1" x14ac:dyDescent="0.2">
      <c r="A167" s="98"/>
      <c r="B167" s="97" t="s">
        <v>33</v>
      </c>
      <c r="C167" s="767" t="s">
        <v>178</v>
      </c>
      <c r="D167" s="767"/>
      <c r="E167" s="767"/>
      <c r="F167" s="99" t="s">
        <v>179</v>
      </c>
      <c r="G167" s="99" t="s">
        <v>405</v>
      </c>
      <c r="H167" s="99" t="s">
        <v>175</v>
      </c>
      <c r="I167" s="99" t="s">
        <v>406</v>
      </c>
      <c r="J167" s="100" t="s">
        <v>33</v>
      </c>
      <c r="K167" s="99" t="s">
        <v>33</v>
      </c>
      <c r="L167" s="100" t="s">
        <v>33</v>
      </c>
      <c r="M167" s="101" t="s">
        <v>33</v>
      </c>
      <c r="N167" s="102" t="s">
        <v>33</v>
      </c>
      <c r="U167" s="68" t="s">
        <v>178</v>
      </c>
    </row>
    <row r="168" spans="1:25" s="63" customFormat="1" x14ac:dyDescent="0.2">
      <c r="A168" s="98"/>
      <c r="B168" s="97" t="s">
        <v>33</v>
      </c>
      <c r="C168" s="776" t="s">
        <v>182</v>
      </c>
      <c r="D168" s="776"/>
      <c r="E168" s="776"/>
      <c r="F168" s="90" t="s">
        <v>33</v>
      </c>
      <c r="G168" s="90" t="s">
        <v>33</v>
      </c>
      <c r="H168" s="90" t="s">
        <v>33</v>
      </c>
      <c r="I168" s="90" t="s">
        <v>33</v>
      </c>
      <c r="J168" s="91">
        <v>48.9</v>
      </c>
      <c r="K168" s="90" t="s">
        <v>33</v>
      </c>
      <c r="L168" s="91">
        <v>32.4</v>
      </c>
      <c r="M168" s="92" t="s">
        <v>33</v>
      </c>
      <c r="N168" s="93" t="s">
        <v>33</v>
      </c>
      <c r="V168" s="68" t="s">
        <v>182</v>
      </c>
    </row>
    <row r="169" spans="1:25" s="63" customFormat="1" x14ac:dyDescent="0.2">
      <c r="A169" s="98"/>
      <c r="B169" s="97" t="s">
        <v>33</v>
      </c>
      <c r="C169" s="767" t="s">
        <v>183</v>
      </c>
      <c r="D169" s="767"/>
      <c r="E169" s="767"/>
      <c r="F169" s="99" t="s">
        <v>33</v>
      </c>
      <c r="G169" s="99" t="s">
        <v>33</v>
      </c>
      <c r="H169" s="99" t="s">
        <v>33</v>
      </c>
      <c r="I169" s="99" t="s">
        <v>33</v>
      </c>
      <c r="J169" s="100" t="s">
        <v>33</v>
      </c>
      <c r="K169" s="99" t="s">
        <v>33</v>
      </c>
      <c r="L169" s="100">
        <v>5.25</v>
      </c>
      <c r="M169" s="101" t="s">
        <v>33</v>
      </c>
      <c r="N169" s="102" t="s">
        <v>33</v>
      </c>
      <c r="U169" s="68" t="s">
        <v>183</v>
      </c>
    </row>
    <row r="170" spans="1:25" s="63" customFormat="1" ht="33.75" x14ac:dyDescent="0.2">
      <c r="A170" s="98"/>
      <c r="B170" s="97" t="s">
        <v>339</v>
      </c>
      <c r="C170" s="767" t="s">
        <v>340</v>
      </c>
      <c r="D170" s="767"/>
      <c r="E170" s="767"/>
      <c r="F170" s="99" t="s">
        <v>186</v>
      </c>
      <c r="G170" s="99" t="s">
        <v>341</v>
      </c>
      <c r="H170" s="99" t="s">
        <v>33</v>
      </c>
      <c r="I170" s="99" t="s">
        <v>341</v>
      </c>
      <c r="J170" s="100" t="s">
        <v>33</v>
      </c>
      <c r="K170" s="99" t="s">
        <v>33</v>
      </c>
      <c r="L170" s="100">
        <v>4.2</v>
      </c>
      <c r="M170" s="101" t="s">
        <v>33</v>
      </c>
      <c r="N170" s="102" t="s">
        <v>33</v>
      </c>
      <c r="U170" s="68" t="s">
        <v>340</v>
      </c>
    </row>
    <row r="171" spans="1:25" s="63" customFormat="1" ht="33.75" x14ac:dyDescent="0.2">
      <c r="A171" s="98"/>
      <c r="B171" s="97" t="s">
        <v>342</v>
      </c>
      <c r="C171" s="767" t="s">
        <v>343</v>
      </c>
      <c r="D171" s="767"/>
      <c r="E171" s="767"/>
      <c r="F171" s="99" t="s">
        <v>186</v>
      </c>
      <c r="G171" s="99" t="s">
        <v>344</v>
      </c>
      <c r="H171" s="99" t="s">
        <v>33</v>
      </c>
      <c r="I171" s="99" t="s">
        <v>344</v>
      </c>
      <c r="J171" s="100" t="s">
        <v>33</v>
      </c>
      <c r="K171" s="99" t="s">
        <v>33</v>
      </c>
      <c r="L171" s="100">
        <v>2.36</v>
      </c>
      <c r="M171" s="101" t="s">
        <v>33</v>
      </c>
      <c r="N171" s="102" t="s">
        <v>33</v>
      </c>
      <c r="U171" s="68" t="s">
        <v>343</v>
      </c>
    </row>
    <row r="172" spans="1:25" s="63" customFormat="1" x14ac:dyDescent="0.2">
      <c r="A172" s="103"/>
      <c r="B172" s="104"/>
      <c r="C172" s="780" t="s">
        <v>191</v>
      </c>
      <c r="D172" s="780"/>
      <c r="E172" s="780"/>
      <c r="F172" s="105" t="s">
        <v>33</v>
      </c>
      <c r="G172" s="105" t="s">
        <v>33</v>
      </c>
      <c r="H172" s="105" t="s">
        <v>33</v>
      </c>
      <c r="I172" s="105" t="s">
        <v>33</v>
      </c>
      <c r="J172" s="106" t="s">
        <v>33</v>
      </c>
      <c r="K172" s="105" t="s">
        <v>33</v>
      </c>
      <c r="L172" s="106">
        <v>38.96</v>
      </c>
      <c r="M172" s="92" t="s">
        <v>33</v>
      </c>
      <c r="N172" s="107" t="s">
        <v>33</v>
      </c>
      <c r="W172" s="68" t="s">
        <v>191</v>
      </c>
    </row>
    <row r="173" spans="1:25" s="63" customFormat="1" ht="1.5" customHeight="1" x14ac:dyDescent="0.2">
      <c r="A173" s="108"/>
      <c r="B173" s="104"/>
      <c r="C173" s="104"/>
      <c r="D173" s="104"/>
      <c r="E173" s="104"/>
      <c r="F173" s="108"/>
      <c r="G173" s="108"/>
      <c r="H173" s="108"/>
      <c r="I173" s="108"/>
      <c r="J173" s="109"/>
      <c r="K173" s="108"/>
      <c r="L173" s="109"/>
      <c r="M173" s="99"/>
      <c r="N173" s="109"/>
    </row>
    <row r="174" spans="1:25" s="63" customFormat="1" x14ac:dyDescent="0.2">
      <c r="A174" s="110"/>
      <c r="B174" s="111" t="s">
        <v>33</v>
      </c>
      <c r="C174" s="780" t="s">
        <v>407</v>
      </c>
      <c r="D174" s="780"/>
      <c r="E174" s="780"/>
      <c r="F174" s="780"/>
      <c r="G174" s="780"/>
      <c r="H174" s="780"/>
      <c r="I174" s="780"/>
      <c r="J174" s="780"/>
      <c r="K174" s="780"/>
      <c r="L174" s="112" t="s">
        <v>33</v>
      </c>
      <c r="M174" s="113"/>
      <c r="N174" s="114"/>
      <c r="X174" s="68" t="s">
        <v>407</v>
      </c>
    </row>
    <row r="175" spans="1:25" s="63" customFormat="1" x14ac:dyDescent="0.2">
      <c r="A175" s="115"/>
      <c r="B175" s="97" t="s">
        <v>165</v>
      </c>
      <c r="C175" s="767" t="s">
        <v>202</v>
      </c>
      <c r="D175" s="767"/>
      <c r="E175" s="767"/>
      <c r="F175" s="767"/>
      <c r="G175" s="767"/>
      <c r="H175" s="767"/>
      <c r="I175" s="767"/>
      <c r="J175" s="767"/>
      <c r="K175" s="767"/>
      <c r="L175" s="116">
        <v>4904.28</v>
      </c>
      <c r="M175" s="117"/>
      <c r="N175" s="118" t="s">
        <v>33</v>
      </c>
      <c r="Y175" s="68" t="s">
        <v>202</v>
      </c>
    </row>
    <row r="176" spans="1:25" s="63" customFormat="1" x14ac:dyDescent="0.2">
      <c r="A176" s="115"/>
      <c r="B176" s="97" t="s">
        <v>33</v>
      </c>
      <c r="C176" s="767" t="s">
        <v>203</v>
      </c>
      <c r="D176" s="767"/>
      <c r="E176" s="767"/>
      <c r="F176" s="767"/>
      <c r="G176" s="767"/>
      <c r="H176" s="767"/>
      <c r="I176" s="767"/>
      <c r="J176" s="767"/>
      <c r="K176" s="767"/>
      <c r="L176" s="116" t="s">
        <v>33</v>
      </c>
      <c r="M176" s="117"/>
      <c r="N176" s="118" t="s">
        <v>33</v>
      </c>
      <c r="Y176" s="68" t="s">
        <v>203</v>
      </c>
    </row>
    <row r="177" spans="1:27" s="63" customFormat="1" x14ac:dyDescent="0.2">
      <c r="A177" s="115"/>
      <c r="B177" s="97" t="s">
        <v>33</v>
      </c>
      <c r="C177" s="767" t="s">
        <v>296</v>
      </c>
      <c r="D177" s="767"/>
      <c r="E177" s="767"/>
      <c r="F177" s="767"/>
      <c r="G177" s="767"/>
      <c r="H177" s="767"/>
      <c r="I177" s="767"/>
      <c r="J177" s="767"/>
      <c r="K177" s="767"/>
      <c r="L177" s="116">
        <v>580.13</v>
      </c>
      <c r="M177" s="117"/>
      <c r="N177" s="118" t="s">
        <v>33</v>
      </c>
      <c r="Y177" s="68" t="s">
        <v>296</v>
      </c>
    </row>
    <row r="178" spans="1:27" s="63" customFormat="1" x14ac:dyDescent="0.2">
      <c r="A178" s="115"/>
      <c r="B178" s="97" t="s">
        <v>33</v>
      </c>
      <c r="C178" s="767" t="s">
        <v>204</v>
      </c>
      <c r="D178" s="767"/>
      <c r="E178" s="767"/>
      <c r="F178" s="767"/>
      <c r="G178" s="767"/>
      <c r="H178" s="767"/>
      <c r="I178" s="767"/>
      <c r="J178" s="767"/>
      <c r="K178" s="767"/>
      <c r="L178" s="116">
        <v>2980.28</v>
      </c>
      <c r="M178" s="117"/>
      <c r="N178" s="118" t="s">
        <v>33</v>
      </c>
      <c r="Y178" s="68" t="s">
        <v>204</v>
      </c>
    </row>
    <row r="179" spans="1:27" s="63" customFormat="1" x14ac:dyDescent="0.2">
      <c r="A179" s="115"/>
      <c r="B179" s="97" t="s">
        <v>33</v>
      </c>
      <c r="C179" s="767" t="s">
        <v>205</v>
      </c>
      <c r="D179" s="767"/>
      <c r="E179" s="767"/>
      <c r="F179" s="767"/>
      <c r="G179" s="767"/>
      <c r="H179" s="767"/>
      <c r="I179" s="767"/>
      <c r="J179" s="767"/>
      <c r="K179" s="767"/>
      <c r="L179" s="116">
        <v>860.07</v>
      </c>
      <c r="M179" s="117"/>
      <c r="N179" s="118" t="s">
        <v>33</v>
      </c>
      <c r="Y179" s="68" t="s">
        <v>205</v>
      </c>
    </row>
    <row r="180" spans="1:27" s="63" customFormat="1" x14ac:dyDescent="0.2">
      <c r="A180" s="115"/>
      <c r="B180" s="97" t="s">
        <v>33</v>
      </c>
      <c r="C180" s="767" t="s">
        <v>206</v>
      </c>
      <c r="D180" s="767"/>
      <c r="E180" s="767"/>
      <c r="F180" s="767"/>
      <c r="G180" s="767"/>
      <c r="H180" s="767"/>
      <c r="I180" s="767"/>
      <c r="J180" s="767"/>
      <c r="K180" s="767"/>
      <c r="L180" s="116">
        <v>483.8</v>
      </c>
      <c r="M180" s="117"/>
      <c r="N180" s="118" t="s">
        <v>33</v>
      </c>
      <c r="Y180" s="68" t="s">
        <v>206</v>
      </c>
    </row>
    <row r="181" spans="1:27" s="63" customFormat="1" x14ac:dyDescent="0.2">
      <c r="A181" s="115"/>
      <c r="B181" s="97" t="s">
        <v>33</v>
      </c>
      <c r="C181" s="767" t="s">
        <v>207</v>
      </c>
      <c r="D181" s="767"/>
      <c r="E181" s="767"/>
      <c r="F181" s="767"/>
      <c r="G181" s="767"/>
      <c r="H181" s="767"/>
      <c r="I181" s="767"/>
      <c r="J181" s="767"/>
      <c r="K181" s="767"/>
      <c r="L181" s="116">
        <v>1075.1099999999999</v>
      </c>
      <c r="M181" s="117"/>
      <c r="N181" s="118" t="s">
        <v>33</v>
      </c>
      <c r="Y181" s="68" t="s">
        <v>207</v>
      </c>
    </row>
    <row r="182" spans="1:27" s="63" customFormat="1" x14ac:dyDescent="0.2">
      <c r="A182" s="115"/>
      <c r="B182" s="97" t="s">
        <v>33</v>
      </c>
      <c r="C182" s="767" t="s">
        <v>208</v>
      </c>
      <c r="D182" s="767"/>
      <c r="E182" s="767"/>
      <c r="F182" s="767"/>
      <c r="G182" s="767"/>
      <c r="H182" s="767"/>
      <c r="I182" s="767"/>
      <c r="J182" s="767"/>
      <c r="K182" s="767"/>
      <c r="L182" s="116">
        <v>860.07</v>
      </c>
      <c r="M182" s="117"/>
      <c r="N182" s="118" t="s">
        <v>33</v>
      </c>
      <c r="Y182" s="68" t="s">
        <v>208</v>
      </c>
    </row>
    <row r="183" spans="1:27" s="63" customFormat="1" x14ac:dyDescent="0.2">
      <c r="A183" s="115"/>
      <c r="B183" s="97" t="s">
        <v>33</v>
      </c>
      <c r="C183" s="767" t="s">
        <v>209</v>
      </c>
      <c r="D183" s="767"/>
      <c r="E183" s="767"/>
      <c r="F183" s="767"/>
      <c r="G183" s="767"/>
      <c r="H183" s="767"/>
      <c r="I183" s="767"/>
      <c r="J183" s="767"/>
      <c r="K183" s="767"/>
      <c r="L183" s="116">
        <v>483.8</v>
      </c>
      <c r="M183" s="117"/>
      <c r="N183" s="118" t="s">
        <v>33</v>
      </c>
      <c r="Y183" s="68" t="s">
        <v>209</v>
      </c>
    </row>
    <row r="184" spans="1:27" s="63" customFormat="1" x14ac:dyDescent="0.2">
      <c r="A184" s="115"/>
      <c r="B184" s="109" t="s">
        <v>33</v>
      </c>
      <c r="C184" s="782" t="s">
        <v>408</v>
      </c>
      <c r="D184" s="782"/>
      <c r="E184" s="782"/>
      <c r="F184" s="782"/>
      <c r="G184" s="782"/>
      <c r="H184" s="782"/>
      <c r="I184" s="782"/>
      <c r="J184" s="782"/>
      <c r="K184" s="782"/>
      <c r="L184" s="119">
        <v>4904.28</v>
      </c>
      <c r="M184" s="120"/>
      <c r="N184" s="121"/>
      <c r="Z184" s="68" t="s">
        <v>408</v>
      </c>
    </row>
    <row r="185" spans="1:27" s="63" customFormat="1" x14ac:dyDescent="0.2">
      <c r="A185" s="773" t="s">
        <v>409</v>
      </c>
      <c r="B185" s="774"/>
      <c r="C185" s="774"/>
      <c r="D185" s="774"/>
      <c r="E185" s="774"/>
      <c r="F185" s="774"/>
      <c r="G185" s="774"/>
      <c r="H185" s="774"/>
      <c r="I185" s="774"/>
      <c r="J185" s="774"/>
      <c r="K185" s="774"/>
      <c r="L185" s="774"/>
      <c r="M185" s="774"/>
      <c r="N185" s="775"/>
      <c r="P185" s="68" t="s">
        <v>409</v>
      </c>
    </row>
    <row r="186" spans="1:27" s="63" customFormat="1" x14ac:dyDescent="0.2">
      <c r="A186" s="783" t="s">
        <v>410</v>
      </c>
      <c r="B186" s="784"/>
      <c r="C186" s="784"/>
      <c r="D186" s="784"/>
      <c r="E186" s="784"/>
      <c r="F186" s="784"/>
      <c r="G186" s="784"/>
      <c r="H186" s="784"/>
      <c r="I186" s="784"/>
      <c r="J186" s="784"/>
      <c r="K186" s="784"/>
      <c r="L186" s="784"/>
      <c r="M186" s="784"/>
      <c r="N186" s="785"/>
      <c r="AA186" s="68" t="s">
        <v>410</v>
      </c>
    </row>
    <row r="187" spans="1:27" s="63" customFormat="1" ht="45" x14ac:dyDescent="0.2">
      <c r="A187" s="88" t="s">
        <v>282</v>
      </c>
      <c r="B187" s="89" t="s">
        <v>411</v>
      </c>
      <c r="C187" s="776" t="s">
        <v>412</v>
      </c>
      <c r="D187" s="776"/>
      <c r="E187" s="776"/>
      <c r="F187" s="90" t="s">
        <v>198</v>
      </c>
      <c r="G187" s="90" t="s">
        <v>33</v>
      </c>
      <c r="H187" s="90" t="s">
        <v>33</v>
      </c>
      <c r="I187" s="90" t="s">
        <v>413</v>
      </c>
      <c r="J187" s="91">
        <v>3.28</v>
      </c>
      <c r="K187" s="90" t="s">
        <v>33</v>
      </c>
      <c r="L187" s="91">
        <v>89.28</v>
      </c>
      <c r="M187" s="92" t="s">
        <v>33</v>
      </c>
      <c r="N187" s="93" t="s">
        <v>33</v>
      </c>
      <c r="Q187" s="68" t="s">
        <v>412</v>
      </c>
    </row>
    <row r="188" spans="1:27" s="63" customFormat="1" x14ac:dyDescent="0.2">
      <c r="A188" s="94"/>
      <c r="B188" s="95"/>
      <c r="C188" s="767" t="s">
        <v>414</v>
      </c>
      <c r="D188" s="767"/>
      <c r="E188" s="767"/>
      <c r="F188" s="767"/>
      <c r="G188" s="767"/>
      <c r="H188" s="767"/>
      <c r="I188" s="767"/>
      <c r="J188" s="767"/>
      <c r="K188" s="767"/>
      <c r="L188" s="767"/>
      <c r="M188" s="767"/>
      <c r="N188" s="781"/>
      <c r="R188" s="68" t="s">
        <v>414</v>
      </c>
    </row>
    <row r="189" spans="1:27" s="63" customFormat="1" ht="45" x14ac:dyDescent="0.2">
      <c r="A189" s="88" t="s">
        <v>287</v>
      </c>
      <c r="B189" s="89" t="s">
        <v>415</v>
      </c>
      <c r="C189" s="776" t="s">
        <v>416</v>
      </c>
      <c r="D189" s="776"/>
      <c r="E189" s="776"/>
      <c r="F189" s="90" t="s">
        <v>198</v>
      </c>
      <c r="G189" s="90" t="s">
        <v>33</v>
      </c>
      <c r="H189" s="90" t="s">
        <v>33</v>
      </c>
      <c r="I189" s="90" t="s">
        <v>413</v>
      </c>
      <c r="J189" s="91">
        <v>53.54</v>
      </c>
      <c r="K189" s="90" t="s">
        <v>33</v>
      </c>
      <c r="L189" s="91">
        <v>1457.25</v>
      </c>
      <c r="M189" s="92" t="s">
        <v>33</v>
      </c>
      <c r="N189" s="93" t="s">
        <v>33</v>
      </c>
      <c r="Q189" s="68" t="s">
        <v>416</v>
      </c>
    </row>
    <row r="190" spans="1:27" s="63" customFormat="1" ht="1.5" customHeight="1" x14ac:dyDescent="0.2">
      <c r="A190" s="108"/>
      <c r="B190" s="104"/>
      <c r="C190" s="104"/>
      <c r="D190" s="104"/>
      <c r="E190" s="104"/>
      <c r="F190" s="108"/>
      <c r="G190" s="108"/>
      <c r="H190" s="108"/>
      <c r="I190" s="108"/>
      <c r="J190" s="109"/>
      <c r="K190" s="108"/>
      <c r="L190" s="109"/>
      <c r="M190" s="99"/>
      <c r="N190" s="109"/>
    </row>
    <row r="191" spans="1:27" s="63" customFormat="1" x14ac:dyDescent="0.2">
      <c r="A191" s="110"/>
      <c r="B191" s="111" t="s">
        <v>33</v>
      </c>
      <c r="C191" s="780" t="s">
        <v>417</v>
      </c>
      <c r="D191" s="780"/>
      <c r="E191" s="780"/>
      <c r="F191" s="780"/>
      <c r="G191" s="780"/>
      <c r="H191" s="780"/>
      <c r="I191" s="780"/>
      <c r="J191" s="780"/>
      <c r="K191" s="780"/>
      <c r="L191" s="112" t="s">
        <v>33</v>
      </c>
      <c r="M191" s="113"/>
      <c r="N191" s="114"/>
      <c r="X191" s="68" t="s">
        <v>417</v>
      </c>
    </row>
    <row r="192" spans="1:27" s="63" customFormat="1" x14ac:dyDescent="0.2">
      <c r="A192" s="115"/>
      <c r="B192" s="97" t="s">
        <v>165</v>
      </c>
      <c r="C192" s="767" t="s">
        <v>202</v>
      </c>
      <c r="D192" s="767"/>
      <c r="E192" s="767"/>
      <c r="F192" s="767"/>
      <c r="G192" s="767"/>
      <c r="H192" s="767"/>
      <c r="I192" s="767"/>
      <c r="J192" s="767"/>
      <c r="K192" s="767"/>
      <c r="L192" s="116">
        <v>1546.53</v>
      </c>
      <c r="M192" s="117"/>
      <c r="N192" s="118" t="s">
        <v>33</v>
      </c>
      <c r="Y192" s="68" t="s">
        <v>202</v>
      </c>
    </row>
    <row r="193" spans="1:30" x14ac:dyDescent="0.2">
      <c r="A193" s="115"/>
      <c r="B193" s="97" t="s">
        <v>33</v>
      </c>
      <c r="C193" s="767" t="s">
        <v>203</v>
      </c>
      <c r="D193" s="767"/>
      <c r="E193" s="767"/>
      <c r="F193" s="767"/>
      <c r="G193" s="767"/>
      <c r="H193" s="767"/>
      <c r="I193" s="767"/>
      <c r="J193" s="767"/>
      <c r="K193" s="767"/>
      <c r="L193" s="116" t="s">
        <v>33</v>
      </c>
      <c r="M193" s="117"/>
      <c r="N193" s="118" t="s">
        <v>33</v>
      </c>
      <c r="O193" s="63"/>
      <c r="P193" s="63"/>
      <c r="Q193" s="63"/>
      <c r="R193" s="63"/>
      <c r="S193" s="63"/>
      <c r="T193" s="63"/>
      <c r="U193" s="63"/>
      <c r="V193" s="63"/>
      <c r="W193" s="63"/>
      <c r="X193" s="63"/>
      <c r="Y193" s="68" t="s">
        <v>203</v>
      </c>
      <c r="Z193" s="63"/>
      <c r="AA193" s="63"/>
      <c r="AB193" s="63"/>
      <c r="AC193" s="63"/>
      <c r="AD193" s="63"/>
    </row>
    <row r="194" spans="1:30" x14ac:dyDescent="0.2">
      <c r="A194" s="115"/>
      <c r="B194" s="97" t="s">
        <v>33</v>
      </c>
      <c r="C194" s="767" t="s">
        <v>204</v>
      </c>
      <c r="D194" s="767"/>
      <c r="E194" s="767"/>
      <c r="F194" s="767"/>
      <c r="G194" s="767"/>
      <c r="H194" s="767"/>
      <c r="I194" s="767"/>
      <c r="J194" s="767"/>
      <c r="K194" s="767"/>
      <c r="L194" s="116">
        <v>1546.53</v>
      </c>
      <c r="M194" s="117"/>
      <c r="N194" s="118" t="s">
        <v>33</v>
      </c>
      <c r="O194" s="63"/>
      <c r="P194" s="63"/>
      <c r="Q194" s="63"/>
      <c r="R194" s="63"/>
      <c r="S194" s="63"/>
      <c r="T194" s="63"/>
      <c r="U194" s="63"/>
      <c r="V194" s="63"/>
      <c r="W194" s="63"/>
      <c r="X194" s="63"/>
      <c r="Y194" s="68" t="s">
        <v>204</v>
      </c>
      <c r="Z194" s="63"/>
      <c r="AA194" s="63"/>
      <c r="AB194" s="63"/>
      <c r="AC194" s="63"/>
      <c r="AD194" s="63"/>
    </row>
    <row r="195" spans="1:30" x14ac:dyDescent="0.2">
      <c r="A195" s="115"/>
      <c r="B195" s="109" t="s">
        <v>33</v>
      </c>
      <c r="C195" s="782" t="s">
        <v>418</v>
      </c>
      <c r="D195" s="782"/>
      <c r="E195" s="782"/>
      <c r="F195" s="782"/>
      <c r="G195" s="782"/>
      <c r="H195" s="782"/>
      <c r="I195" s="782"/>
      <c r="J195" s="782"/>
      <c r="K195" s="782"/>
      <c r="L195" s="119">
        <v>1546.53</v>
      </c>
      <c r="M195" s="120"/>
      <c r="N195" s="121"/>
      <c r="O195" s="63"/>
      <c r="P195" s="63"/>
      <c r="Q195" s="63"/>
      <c r="R195" s="63"/>
      <c r="S195" s="63"/>
      <c r="T195" s="63"/>
      <c r="U195" s="63"/>
      <c r="V195" s="63"/>
      <c r="W195" s="63"/>
      <c r="X195" s="63"/>
      <c r="Y195" s="63"/>
      <c r="Z195" s="68" t="s">
        <v>418</v>
      </c>
      <c r="AA195" s="63"/>
      <c r="AB195" s="63"/>
      <c r="AC195" s="63"/>
      <c r="AD195" s="63"/>
    </row>
    <row r="196" spans="1:30" ht="2.25" customHeight="1" x14ac:dyDescent="0.2">
      <c r="B196" s="67"/>
      <c r="C196" s="67"/>
      <c r="D196" s="67"/>
      <c r="E196" s="67"/>
      <c r="F196" s="67"/>
      <c r="G196" s="67"/>
      <c r="H196" s="67"/>
      <c r="I196" s="67"/>
      <c r="J196" s="67"/>
      <c r="K196" s="67"/>
      <c r="L196" s="122"/>
      <c r="M196" s="123"/>
      <c r="N196" s="124"/>
      <c r="O196" s="63"/>
      <c r="P196" s="63"/>
      <c r="Q196" s="63"/>
      <c r="R196" s="63"/>
      <c r="S196" s="63"/>
      <c r="T196" s="63"/>
      <c r="U196" s="63"/>
      <c r="V196" s="63"/>
      <c r="W196" s="63"/>
      <c r="X196" s="63"/>
      <c r="Y196" s="63"/>
      <c r="Z196" s="63"/>
      <c r="AA196" s="63"/>
      <c r="AB196" s="63"/>
      <c r="AC196" s="63"/>
      <c r="AD196" s="63"/>
    </row>
    <row r="197" spans="1:30" x14ac:dyDescent="0.2">
      <c r="A197" s="110"/>
      <c r="B197" s="111" t="s">
        <v>33</v>
      </c>
      <c r="C197" s="780" t="s">
        <v>321</v>
      </c>
      <c r="D197" s="780"/>
      <c r="E197" s="780"/>
      <c r="F197" s="780"/>
      <c r="G197" s="780"/>
      <c r="H197" s="780"/>
      <c r="I197" s="780"/>
      <c r="J197" s="780"/>
      <c r="K197" s="780"/>
      <c r="L197" s="112" t="s">
        <v>33</v>
      </c>
      <c r="M197" s="113" t="s">
        <v>33</v>
      </c>
      <c r="N197" s="114" t="s">
        <v>33</v>
      </c>
      <c r="O197" s="63"/>
      <c r="P197" s="63"/>
      <c r="Q197" s="63"/>
      <c r="R197" s="63"/>
      <c r="S197" s="63"/>
      <c r="T197" s="63"/>
      <c r="U197" s="63"/>
      <c r="V197" s="63"/>
      <c r="W197" s="63"/>
      <c r="X197" s="63"/>
      <c r="Y197" s="63"/>
      <c r="Z197" s="63"/>
      <c r="AA197" s="63"/>
      <c r="AB197" s="68" t="s">
        <v>321</v>
      </c>
      <c r="AC197" s="63"/>
      <c r="AD197" s="63"/>
    </row>
    <row r="198" spans="1:30" x14ac:dyDescent="0.2">
      <c r="A198" s="115"/>
      <c r="B198" s="97" t="s">
        <v>165</v>
      </c>
      <c r="C198" s="767" t="s">
        <v>202</v>
      </c>
      <c r="D198" s="767"/>
      <c r="E198" s="767"/>
      <c r="F198" s="767"/>
      <c r="G198" s="767"/>
      <c r="H198" s="767"/>
      <c r="I198" s="767"/>
      <c r="J198" s="767"/>
      <c r="K198" s="767"/>
      <c r="L198" s="116">
        <v>6450.81</v>
      </c>
      <c r="M198" s="117">
        <v>7.3</v>
      </c>
      <c r="N198" s="118">
        <v>47091</v>
      </c>
      <c r="O198" s="63"/>
      <c r="P198" s="63"/>
      <c r="Q198" s="63"/>
      <c r="R198" s="63"/>
      <c r="S198" s="63"/>
      <c r="T198" s="63"/>
      <c r="U198" s="63"/>
      <c r="V198" s="63"/>
      <c r="W198" s="63"/>
      <c r="X198" s="63"/>
      <c r="Y198" s="63"/>
      <c r="Z198" s="63"/>
      <c r="AA198" s="63"/>
      <c r="AB198" s="63"/>
      <c r="AC198" s="68" t="s">
        <v>202</v>
      </c>
      <c r="AD198" s="63"/>
    </row>
    <row r="199" spans="1:30" x14ac:dyDescent="0.2">
      <c r="A199" s="115"/>
      <c r="B199" s="97" t="s">
        <v>33</v>
      </c>
      <c r="C199" s="767" t="s">
        <v>203</v>
      </c>
      <c r="D199" s="767"/>
      <c r="E199" s="767"/>
      <c r="F199" s="767"/>
      <c r="G199" s="767"/>
      <c r="H199" s="767"/>
      <c r="I199" s="767"/>
      <c r="J199" s="767"/>
      <c r="K199" s="767"/>
      <c r="L199" s="116" t="s">
        <v>33</v>
      </c>
      <c r="M199" s="117" t="s">
        <v>33</v>
      </c>
      <c r="N199" s="118" t="s">
        <v>33</v>
      </c>
      <c r="O199" s="63"/>
      <c r="P199" s="63"/>
      <c r="Q199" s="63"/>
      <c r="R199" s="63"/>
      <c r="S199" s="63"/>
      <c r="T199" s="63"/>
      <c r="U199" s="63"/>
      <c r="V199" s="63"/>
      <c r="W199" s="63"/>
      <c r="X199" s="63"/>
      <c r="Y199" s="63"/>
      <c r="Z199" s="63"/>
      <c r="AA199" s="63"/>
      <c r="AB199" s="63"/>
      <c r="AC199" s="68" t="s">
        <v>203</v>
      </c>
      <c r="AD199" s="63"/>
    </row>
    <row r="200" spans="1:30" x14ac:dyDescent="0.2">
      <c r="A200" s="115"/>
      <c r="B200" s="97" t="s">
        <v>33</v>
      </c>
      <c r="C200" s="767" t="s">
        <v>296</v>
      </c>
      <c r="D200" s="767"/>
      <c r="E200" s="767"/>
      <c r="F200" s="767"/>
      <c r="G200" s="767"/>
      <c r="H200" s="767"/>
      <c r="I200" s="767"/>
      <c r="J200" s="767"/>
      <c r="K200" s="767"/>
      <c r="L200" s="116">
        <v>580.13</v>
      </c>
      <c r="M200" s="117" t="s">
        <v>33</v>
      </c>
      <c r="N200" s="118" t="s">
        <v>33</v>
      </c>
      <c r="O200" s="63"/>
      <c r="P200" s="63"/>
      <c r="Q200" s="63"/>
      <c r="R200" s="63"/>
      <c r="S200" s="63"/>
      <c r="T200" s="63"/>
      <c r="U200" s="63"/>
      <c r="V200" s="63"/>
      <c r="W200" s="63"/>
      <c r="X200" s="63"/>
      <c r="Y200" s="63"/>
      <c r="Z200" s="63"/>
      <c r="AA200" s="63"/>
      <c r="AB200" s="63"/>
      <c r="AC200" s="68" t="s">
        <v>296</v>
      </c>
      <c r="AD200" s="63"/>
    </row>
    <row r="201" spans="1:30" x14ac:dyDescent="0.2">
      <c r="A201" s="115"/>
      <c r="B201" s="97" t="s">
        <v>33</v>
      </c>
      <c r="C201" s="767" t="s">
        <v>204</v>
      </c>
      <c r="D201" s="767"/>
      <c r="E201" s="767"/>
      <c r="F201" s="767"/>
      <c r="G201" s="767"/>
      <c r="H201" s="767"/>
      <c r="I201" s="767"/>
      <c r="J201" s="767"/>
      <c r="K201" s="767"/>
      <c r="L201" s="116">
        <v>4526.8100000000004</v>
      </c>
      <c r="M201" s="117" t="s">
        <v>33</v>
      </c>
      <c r="N201" s="118" t="s">
        <v>33</v>
      </c>
      <c r="O201" s="63"/>
      <c r="P201" s="63"/>
      <c r="Q201" s="63"/>
      <c r="R201" s="63"/>
      <c r="S201" s="63"/>
      <c r="T201" s="63"/>
      <c r="U201" s="63"/>
      <c r="V201" s="63"/>
      <c r="W201" s="63"/>
      <c r="X201" s="63"/>
      <c r="Y201" s="63"/>
      <c r="Z201" s="63"/>
      <c r="AA201" s="63"/>
      <c r="AB201" s="63"/>
      <c r="AC201" s="68" t="s">
        <v>204</v>
      </c>
      <c r="AD201" s="63"/>
    </row>
    <row r="202" spans="1:30" x14ac:dyDescent="0.2">
      <c r="A202" s="115"/>
      <c r="B202" s="97" t="s">
        <v>33</v>
      </c>
      <c r="C202" s="767" t="s">
        <v>205</v>
      </c>
      <c r="D202" s="767"/>
      <c r="E202" s="767"/>
      <c r="F202" s="767"/>
      <c r="G202" s="767"/>
      <c r="H202" s="767"/>
      <c r="I202" s="767"/>
      <c r="J202" s="767"/>
      <c r="K202" s="767"/>
      <c r="L202" s="116">
        <v>860.07</v>
      </c>
      <c r="M202" s="117" t="s">
        <v>33</v>
      </c>
      <c r="N202" s="118" t="s">
        <v>33</v>
      </c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  <c r="AA202" s="63"/>
      <c r="AB202" s="63"/>
      <c r="AC202" s="68" t="s">
        <v>205</v>
      </c>
      <c r="AD202" s="63"/>
    </row>
    <row r="203" spans="1:30" x14ac:dyDescent="0.2">
      <c r="A203" s="115"/>
      <c r="B203" s="97" t="s">
        <v>33</v>
      </c>
      <c r="C203" s="767" t="s">
        <v>206</v>
      </c>
      <c r="D203" s="767"/>
      <c r="E203" s="767"/>
      <c r="F203" s="767"/>
      <c r="G203" s="767"/>
      <c r="H203" s="767"/>
      <c r="I203" s="767"/>
      <c r="J203" s="767"/>
      <c r="K203" s="767"/>
      <c r="L203" s="116">
        <v>483.8</v>
      </c>
      <c r="M203" s="117" t="s">
        <v>33</v>
      </c>
      <c r="N203" s="118" t="s">
        <v>33</v>
      </c>
      <c r="O203" s="63"/>
      <c r="P203" s="63"/>
      <c r="Q203" s="63"/>
      <c r="R203" s="63"/>
      <c r="S203" s="63"/>
      <c r="T203" s="63"/>
      <c r="U203" s="63"/>
      <c r="V203" s="63"/>
      <c r="W203" s="63"/>
      <c r="X203" s="63"/>
      <c r="Y203" s="63"/>
      <c r="Z203" s="63"/>
      <c r="AA203" s="63"/>
      <c r="AB203" s="63"/>
      <c r="AC203" s="68" t="s">
        <v>206</v>
      </c>
      <c r="AD203" s="63"/>
    </row>
    <row r="204" spans="1:30" x14ac:dyDescent="0.2">
      <c r="A204" s="115"/>
      <c r="B204" s="97" t="s">
        <v>33</v>
      </c>
      <c r="C204" s="767" t="s">
        <v>207</v>
      </c>
      <c r="D204" s="767"/>
      <c r="E204" s="767"/>
      <c r="F204" s="767"/>
      <c r="G204" s="767"/>
      <c r="H204" s="767"/>
      <c r="I204" s="767"/>
      <c r="J204" s="767"/>
      <c r="K204" s="767"/>
      <c r="L204" s="116">
        <v>1075.1099999999999</v>
      </c>
      <c r="M204" s="117" t="s">
        <v>33</v>
      </c>
      <c r="N204" s="118" t="s">
        <v>33</v>
      </c>
      <c r="O204" s="63"/>
      <c r="P204" s="63"/>
      <c r="Q204" s="63"/>
      <c r="R204" s="63"/>
      <c r="S204" s="63"/>
      <c r="T204" s="63"/>
      <c r="U204" s="63"/>
      <c r="V204" s="63"/>
      <c r="W204" s="63"/>
      <c r="X204" s="63"/>
      <c r="Y204" s="63"/>
      <c r="Z204" s="63"/>
      <c r="AA204" s="63"/>
      <c r="AB204" s="63"/>
      <c r="AC204" s="68" t="s">
        <v>207</v>
      </c>
      <c r="AD204" s="63"/>
    </row>
    <row r="205" spans="1:30" x14ac:dyDescent="0.2">
      <c r="A205" s="115"/>
      <c r="B205" s="97" t="s">
        <v>33</v>
      </c>
      <c r="C205" s="767" t="s">
        <v>208</v>
      </c>
      <c r="D205" s="767"/>
      <c r="E205" s="767"/>
      <c r="F205" s="767"/>
      <c r="G205" s="767"/>
      <c r="H205" s="767"/>
      <c r="I205" s="767"/>
      <c r="J205" s="767"/>
      <c r="K205" s="767"/>
      <c r="L205" s="116">
        <v>860.07</v>
      </c>
      <c r="M205" s="117" t="s">
        <v>33</v>
      </c>
      <c r="N205" s="118" t="s">
        <v>33</v>
      </c>
      <c r="O205" s="63"/>
      <c r="P205" s="63"/>
      <c r="Q205" s="63"/>
      <c r="R205" s="63"/>
      <c r="S205" s="63"/>
      <c r="T205" s="63"/>
      <c r="U205" s="63"/>
      <c r="V205" s="63"/>
      <c r="W205" s="63"/>
      <c r="X205" s="63"/>
      <c r="Y205" s="63"/>
      <c r="Z205" s="63"/>
      <c r="AA205" s="63"/>
      <c r="AB205" s="63"/>
      <c r="AC205" s="68" t="s">
        <v>208</v>
      </c>
      <c r="AD205" s="63"/>
    </row>
    <row r="206" spans="1:30" x14ac:dyDescent="0.2">
      <c r="A206" s="115"/>
      <c r="B206" s="97" t="s">
        <v>33</v>
      </c>
      <c r="C206" s="767" t="s">
        <v>209</v>
      </c>
      <c r="D206" s="767"/>
      <c r="E206" s="767"/>
      <c r="F206" s="767"/>
      <c r="G206" s="767"/>
      <c r="H206" s="767"/>
      <c r="I206" s="767"/>
      <c r="J206" s="767"/>
      <c r="K206" s="767"/>
      <c r="L206" s="116">
        <v>483.8</v>
      </c>
      <c r="M206" s="117" t="s">
        <v>33</v>
      </c>
      <c r="N206" s="118" t="s">
        <v>33</v>
      </c>
      <c r="O206" s="63"/>
      <c r="P206" s="63"/>
      <c r="Q206" s="63"/>
      <c r="R206" s="63"/>
      <c r="S206" s="63"/>
      <c r="T206" s="63"/>
      <c r="U206" s="63"/>
      <c r="V206" s="63"/>
      <c r="W206" s="63"/>
      <c r="X206" s="63"/>
      <c r="Y206" s="63"/>
      <c r="Z206" s="63"/>
      <c r="AA206" s="63"/>
      <c r="AB206" s="63"/>
      <c r="AC206" s="68" t="s">
        <v>209</v>
      </c>
      <c r="AD206" s="63"/>
    </row>
    <row r="207" spans="1:30" x14ac:dyDescent="0.2">
      <c r="A207" s="115"/>
      <c r="B207" s="109" t="s">
        <v>33</v>
      </c>
      <c r="C207" s="782" t="s">
        <v>322</v>
      </c>
      <c r="D207" s="782"/>
      <c r="E207" s="782"/>
      <c r="F207" s="782"/>
      <c r="G207" s="782"/>
      <c r="H207" s="782"/>
      <c r="I207" s="782"/>
      <c r="J207" s="782"/>
      <c r="K207" s="782"/>
      <c r="L207" s="119">
        <v>6450.81</v>
      </c>
      <c r="M207" s="120" t="s">
        <v>33</v>
      </c>
      <c r="N207" s="125">
        <v>47091</v>
      </c>
      <c r="O207" s="63"/>
      <c r="P207" s="63"/>
      <c r="Q207" s="63"/>
      <c r="R207" s="63"/>
      <c r="S207" s="63"/>
      <c r="T207" s="63"/>
      <c r="U207" s="63"/>
      <c r="V207" s="63"/>
      <c r="W207" s="63"/>
      <c r="X207" s="63"/>
      <c r="Y207" s="63"/>
      <c r="Z207" s="63"/>
      <c r="AA207" s="63"/>
      <c r="AB207" s="63"/>
      <c r="AC207" s="63"/>
      <c r="AD207" s="68" t="s">
        <v>322</v>
      </c>
    </row>
    <row r="208" spans="1:30" ht="1.5" customHeight="1" x14ac:dyDescent="0.2">
      <c r="B208" s="109"/>
      <c r="C208" s="104"/>
      <c r="D208" s="104"/>
      <c r="E208" s="104"/>
      <c r="F208" s="104"/>
      <c r="G208" s="104"/>
      <c r="H208" s="104"/>
      <c r="I208" s="104"/>
      <c r="J208" s="104"/>
      <c r="K208" s="104"/>
      <c r="L208" s="119"/>
      <c r="M208" s="120"/>
      <c r="N208" s="126"/>
      <c r="O208" s="63"/>
      <c r="P208" s="63"/>
      <c r="Q208" s="63"/>
      <c r="R208" s="63"/>
      <c r="S208" s="63"/>
      <c r="T208" s="63"/>
      <c r="U208" s="63"/>
      <c r="V208" s="63"/>
      <c r="W208" s="63"/>
      <c r="X208" s="63"/>
      <c r="Y208" s="63"/>
      <c r="Z208" s="63"/>
      <c r="AA208" s="63"/>
      <c r="AB208" s="63"/>
      <c r="AC208" s="63"/>
      <c r="AD208" s="63"/>
    </row>
    <row r="209" spans="1:14" s="63" customFormat="1" ht="53.25" customHeight="1" x14ac:dyDescent="0.2">
      <c r="A209" s="127"/>
      <c r="B209" s="127"/>
      <c r="C209" s="127"/>
      <c r="D209" s="127"/>
      <c r="E209" s="127"/>
      <c r="F209" s="127"/>
      <c r="G209" s="127"/>
      <c r="H209" s="127"/>
      <c r="I209" s="127"/>
      <c r="J209" s="127"/>
      <c r="K209" s="127"/>
      <c r="L209" s="127"/>
      <c r="M209" s="127"/>
      <c r="N209" s="127"/>
    </row>
    <row r="210" spans="1:14" s="63" customFormat="1" x14ac:dyDescent="0.2">
      <c r="B210" s="128" t="s">
        <v>323</v>
      </c>
      <c r="C210" s="786" t="s">
        <v>33</v>
      </c>
      <c r="D210" s="786"/>
      <c r="E210" s="786"/>
      <c r="F210" s="786"/>
      <c r="G210" s="786"/>
      <c r="H210" s="786"/>
      <c r="I210" s="786"/>
      <c r="J210" s="786"/>
      <c r="K210" s="786"/>
      <c r="L210" s="786"/>
    </row>
    <row r="211" spans="1:14" s="63" customFormat="1" ht="13.5" customHeight="1" x14ac:dyDescent="0.2">
      <c r="B211" s="64"/>
      <c r="C211" s="787" t="s">
        <v>11</v>
      </c>
      <c r="D211" s="787"/>
      <c r="E211" s="787"/>
      <c r="F211" s="787"/>
      <c r="G211" s="787"/>
      <c r="H211" s="787"/>
      <c r="I211" s="787"/>
      <c r="J211" s="787"/>
      <c r="K211" s="787"/>
      <c r="L211" s="787"/>
    </row>
    <row r="212" spans="1:14" s="63" customFormat="1" ht="12.75" customHeight="1" x14ac:dyDescent="0.2">
      <c r="B212" s="128" t="s">
        <v>324</v>
      </c>
      <c r="C212" s="786" t="s">
        <v>33</v>
      </c>
      <c r="D212" s="786"/>
      <c r="E212" s="786"/>
      <c r="F212" s="786"/>
      <c r="G212" s="786"/>
      <c r="H212" s="786"/>
      <c r="I212" s="786"/>
      <c r="J212" s="786"/>
      <c r="K212" s="786"/>
      <c r="L212" s="786"/>
    </row>
    <row r="213" spans="1:14" s="63" customFormat="1" ht="13.5" customHeight="1" x14ac:dyDescent="0.2">
      <c r="C213" s="787" t="s">
        <v>11</v>
      </c>
      <c r="D213" s="787"/>
      <c r="E213" s="787"/>
      <c r="F213" s="787"/>
      <c r="G213" s="787"/>
      <c r="H213" s="787"/>
      <c r="I213" s="787"/>
      <c r="J213" s="787"/>
      <c r="K213" s="787"/>
      <c r="L213" s="787"/>
    </row>
    <row r="227" s="63" customFormat="1" x14ac:dyDescent="0.2"/>
  </sheetData>
  <mergeCells count="198">
    <mergeCell ref="C212:L212"/>
    <mergeCell ref="C213:L213"/>
    <mergeCell ref="C204:K204"/>
    <mergeCell ref="C205:K205"/>
    <mergeCell ref="C206:K206"/>
    <mergeCell ref="C207:K207"/>
    <mergeCell ref="C210:L210"/>
    <mergeCell ref="C211:L211"/>
    <mergeCell ref="C198:K198"/>
    <mergeCell ref="C199:K199"/>
    <mergeCell ref="C200:K200"/>
    <mergeCell ref="C201:K201"/>
    <mergeCell ref="C202:K202"/>
    <mergeCell ref="C203:K203"/>
    <mergeCell ref="C191:K191"/>
    <mergeCell ref="C192:K192"/>
    <mergeCell ref="C193:K193"/>
    <mergeCell ref="C194:K194"/>
    <mergeCell ref="C195:K195"/>
    <mergeCell ref="C197:K197"/>
    <mergeCell ref="C184:K184"/>
    <mergeCell ref="A185:N185"/>
    <mergeCell ref="A186:N186"/>
    <mergeCell ref="C187:E187"/>
    <mergeCell ref="C188:N188"/>
    <mergeCell ref="C189:E189"/>
    <mergeCell ref="C178:K178"/>
    <mergeCell ref="C179:K179"/>
    <mergeCell ref="C180:K180"/>
    <mergeCell ref="C181:K181"/>
    <mergeCell ref="C182:K182"/>
    <mergeCell ref="C183:K183"/>
    <mergeCell ref="C171:E171"/>
    <mergeCell ref="C172:E172"/>
    <mergeCell ref="C174:K174"/>
    <mergeCell ref="C175:K175"/>
    <mergeCell ref="C176:K176"/>
    <mergeCell ref="C177:K177"/>
    <mergeCell ref="C165:E165"/>
    <mergeCell ref="C166:E166"/>
    <mergeCell ref="C167:E167"/>
    <mergeCell ref="C168:E168"/>
    <mergeCell ref="C169:E169"/>
    <mergeCell ref="C170:E170"/>
    <mergeCell ref="C159:E159"/>
    <mergeCell ref="C160:E160"/>
    <mergeCell ref="C161:E161"/>
    <mergeCell ref="C162:E162"/>
    <mergeCell ref="C163:E163"/>
    <mergeCell ref="C164:N164"/>
    <mergeCell ref="C153:N153"/>
    <mergeCell ref="C154:N154"/>
    <mergeCell ref="C155:E155"/>
    <mergeCell ref="C156:E156"/>
    <mergeCell ref="C157:E157"/>
    <mergeCell ref="C158:E158"/>
    <mergeCell ref="C147:E147"/>
    <mergeCell ref="C148:E148"/>
    <mergeCell ref="C149:E149"/>
    <mergeCell ref="C150:E150"/>
    <mergeCell ref="C151:E151"/>
    <mergeCell ref="C152:E152"/>
    <mergeCell ref="C141:E141"/>
    <mergeCell ref="C142:E142"/>
    <mergeCell ref="C143:N143"/>
    <mergeCell ref="C144:E144"/>
    <mergeCell ref="C145:E145"/>
    <mergeCell ref="C146:E146"/>
    <mergeCell ref="C135:E135"/>
    <mergeCell ref="C136:E136"/>
    <mergeCell ref="C137:E137"/>
    <mergeCell ref="C138:E138"/>
    <mergeCell ref="C139:E139"/>
    <mergeCell ref="C140:E140"/>
    <mergeCell ref="C129:E129"/>
    <mergeCell ref="C130:E130"/>
    <mergeCell ref="C131:E131"/>
    <mergeCell ref="C132:E132"/>
    <mergeCell ref="C133:N133"/>
    <mergeCell ref="C134:E134"/>
    <mergeCell ref="C123:N123"/>
    <mergeCell ref="C124:E124"/>
    <mergeCell ref="C125:E125"/>
    <mergeCell ref="C126:E126"/>
    <mergeCell ref="C127:E127"/>
    <mergeCell ref="C128:E128"/>
    <mergeCell ref="C117:E117"/>
    <mergeCell ref="C118:E118"/>
    <mergeCell ref="C119:E119"/>
    <mergeCell ref="C120:E120"/>
    <mergeCell ref="C121:E121"/>
    <mergeCell ref="C122:N122"/>
    <mergeCell ref="C111:N111"/>
    <mergeCell ref="C112:N112"/>
    <mergeCell ref="C113:E113"/>
    <mergeCell ref="C114:E114"/>
    <mergeCell ref="C115:E115"/>
    <mergeCell ref="C116:E116"/>
    <mergeCell ref="C105:E105"/>
    <mergeCell ref="C106:E106"/>
    <mergeCell ref="C107:E107"/>
    <mergeCell ref="C108:E108"/>
    <mergeCell ref="C109:E109"/>
    <mergeCell ref="C110:E110"/>
    <mergeCell ref="C99:N99"/>
    <mergeCell ref="C100:N100"/>
    <mergeCell ref="C101:N101"/>
    <mergeCell ref="C102:E102"/>
    <mergeCell ref="C103:E103"/>
    <mergeCell ref="C104:E104"/>
    <mergeCell ref="C93:E93"/>
    <mergeCell ref="C94:E94"/>
    <mergeCell ref="C95:E95"/>
    <mergeCell ref="C96:E96"/>
    <mergeCell ref="C97:E97"/>
    <mergeCell ref="C98:E98"/>
    <mergeCell ref="C87:E87"/>
    <mergeCell ref="C88:N88"/>
    <mergeCell ref="C89:N89"/>
    <mergeCell ref="C90:E90"/>
    <mergeCell ref="C91:E91"/>
    <mergeCell ref="C92:E92"/>
    <mergeCell ref="C81:E81"/>
    <mergeCell ref="C82:E82"/>
    <mergeCell ref="C83:E83"/>
    <mergeCell ref="C84:E84"/>
    <mergeCell ref="C85:E85"/>
    <mergeCell ref="C86:E86"/>
    <mergeCell ref="C75:E75"/>
    <mergeCell ref="C76:E76"/>
    <mergeCell ref="C77:N77"/>
    <mergeCell ref="C78:N78"/>
    <mergeCell ref="C79:N79"/>
    <mergeCell ref="C80:E80"/>
    <mergeCell ref="C69:E69"/>
    <mergeCell ref="C70:E70"/>
    <mergeCell ref="C71:E71"/>
    <mergeCell ref="C72:E72"/>
    <mergeCell ref="C73:E73"/>
    <mergeCell ref="C74:E74"/>
    <mergeCell ref="C63:E63"/>
    <mergeCell ref="C64:E64"/>
    <mergeCell ref="C65:E65"/>
    <mergeCell ref="C66:N66"/>
    <mergeCell ref="C67:N67"/>
    <mergeCell ref="C68:N68"/>
    <mergeCell ref="C57:E57"/>
    <mergeCell ref="C58:E58"/>
    <mergeCell ref="C59:E59"/>
    <mergeCell ref="C60:E60"/>
    <mergeCell ref="C61:E61"/>
    <mergeCell ref="C62:E62"/>
    <mergeCell ref="C51:E51"/>
    <mergeCell ref="C52:E52"/>
    <mergeCell ref="C53:N53"/>
    <mergeCell ref="C54:N54"/>
    <mergeCell ref="C55:E55"/>
    <mergeCell ref="C56:E56"/>
    <mergeCell ref="C45:E45"/>
    <mergeCell ref="C46:E46"/>
    <mergeCell ref="C47:E47"/>
    <mergeCell ref="C48:E48"/>
    <mergeCell ref="C49:E49"/>
    <mergeCell ref="C50:E50"/>
    <mergeCell ref="C39:E39"/>
    <mergeCell ref="C40:E40"/>
    <mergeCell ref="C41:E41"/>
    <mergeCell ref="C42:E42"/>
    <mergeCell ref="C43:N43"/>
    <mergeCell ref="C44:N44"/>
    <mergeCell ref="C35:E35"/>
    <mergeCell ref="C36:E36"/>
    <mergeCell ref="C37:E37"/>
    <mergeCell ref="C38:E38"/>
    <mergeCell ref="J27:L28"/>
    <mergeCell ref="M27:M29"/>
    <mergeCell ref="N27:N29"/>
    <mergeCell ref="C30:E30"/>
    <mergeCell ref="A31:N31"/>
    <mergeCell ref="C32:E32"/>
    <mergeCell ref="B16:F16"/>
    <mergeCell ref="L25:M25"/>
    <mergeCell ref="A27:A29"/>
    <mergeCell ref="B27:B29"/>
    <mergeCell ref="C27:E29"/>
    <mergeCell ref="F27:F29"/>
    <mergeCell ref="G27:I28"/>
    <mergeCell ref="C33:N33"/>
    <mergeCell ref="C34:N34"/>
    <mergeCell ref="D5:N5"/>
    <mergeCell ref="A7:N7"/>
    <mergeCell ref="A8:N8"/>
    <mergeCell ref="A9:N9"/>
    <mergeCell ref="A10:N10"/>
    <mergeCell ref="A11:N11"/>
    <mergeCell ref="A12:N12"/>
    <mergeCell ref="A13:N13"/>
    <mergeCell ref="B15:F15"/>
  </mergeCells>
  <printOptions horizontalCentered="1"/>
  <pageMargins left="0.39370077848434398" right="0.39370077848434398" top="0.78740155696868896" bottom="0.74803149700164795" header="0.118110239505768" footer="0.118110239505768"/>
  <pageSetup paperSize="9" orientation="landscape"/>
  <headerFooter>
    <oddHeader>&amp;LГРАНД-Смета 2021</oddHeader>
  </headerFooter>
  <rowBreaks count="1" manualBreakCount="1">
    <brk id="26" max="226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Y17"/>
  <sheetViews>
    <sheetView view="pageBreakPreview" zoomScale="80" zoomScaleSheetLayoutView="80" workbookViewId="0">
      <selection activeCell="J29" sqref="J29"/>
    </sheetView>
  </sheetViews>
  <sheetFormatPr defaultRowHeight="15.75" x14ac:dyDescent="0.25"/>
  <cols>
    <col min="1" max="1" width="4.85546875" style="212" customWidth="1"/>
    <col min="2" max="2" width="45.140625" style="212" customWidth="1"/>
    <col min="3" max="3" width="37.7109375" style="219" customWidth="1"/>
    <col min="4" max="4" width="9.140625" style="212"/>
    <col min="5" max="5" width="5" style="212" customWidth="1"/>
    <col min="6" max="6" width="9.140625" style="212"/>
    <col min="7" max="7" width="25.7109375" style="213" customWidth="1"/>
    <col min="8" max="8" width="16.28515625" style="213" customWidth="1"/>
    <col min="9" max="9" width="9.28515625" style="213" bestFit="1" customWidth="1"/>
    <col min="10" max="10" width="16.42578125" style="213" customWidth="1"/>
    <col min="11" max="12" width="9.140625" style="212"/>
    <col min="13" max="13" width="26.28515625" style="212" customWidth="1"/>
    <col min="14" max="14" width="11.5703125" style="212" customWidth="1"/>
    <col min="15" max="15" width="16" style="212" customWidth="1"/>
    <col min="16" max="16" width="29.85546875" style="212" customWidth="1"/>
    <col min="17" max="17" width="17.28515625" style="212" customWidth="1"/>
    <col min="18" max="18" width="7.7109375" style="212" customWidth="1"/>
    <col min="19" max="19" width="9.140625" style="174"/>
    <col min="20" max="20" width="31.140625" style="175" customWidth="1"/>
    <col min="21" max="21" width="10.28515625" style="175" bestFit="1" customWidth="1"/>
    <col min="22" max="23" width="9.140625" style="175"/>
    <col min="24" max="25" width="9.140625" style="176"/>
    <col min="26" max="16384" width="9.140625" style="177"/>
  </cols>
  <sheetData>
    <row r="2" spans="1:25" x14ac:dyDescent="0.25">
      <c r="A2" s="791" t="s">
        <v>464</v>
      </c>
      <c r="B2" s="791"/>
      <c r="C2" s="791"/>
      <c r="D2" s="791"/>
      <c r="E2" s="791"/>
      <c r="F2" s="791"/>
      <c r="G2" s="791"/>
      <c r="H2" s="791"/>
      <c r="I2" s="791"/>
      <c r="J2" s="791"/>
      <c r="K2" s="791"/>
      <c r="L2" s="791"/>
      <c r="M2" s="791"/>
      <c r="N2" s="791"/>
      <c r="O2" s="791"/>
      <c r="P2" s="791"/>
      <c r="Q2" s="791"/>
      <c r="R2" s="791"/>
    </row>
    <row r="3" spans="1:25" x14ac:dyDescent="0.25">
      <c r="A3" s="791" t="s">
        <v>32</v>
      </c>
      <c r="B3" s="791"/>
      <c r="C3" s="791"/>
      <c r="D3" s="791"/>
      <c r="E3" s="791"/>
      <c r="F3" s="791"/>
      <c r="G3" s="791"/>
      <c r="H3" s="791"/>
      <c r="I3" s="791"/>
      <c r="J3" s="791"/>
      <c r="K3" s="791"/>
      <c r="L3" s="791"/>
      <c r="M3" s="791"/>
      <c r="N3" s="791"/>
      <c r="O3" s="791"/>
      <c r="P3" s="791"/>
      <c r="Q3" s="791"/>
      <c r="R3" s="791"/>
    </row>
    <row r="5" spans="1:25" x14ac:dyDescent="0.25">
      <c r="A5" s="792" t="s">
        <v>24</v>
      </c>
      <c r="B5" s="792"/>
      <c r="C5" s="792"/>
      <c r="D5" s="792"/>
      <c r="E5" s="792"/>
      <c r="F5" s="792"/>
      <c r="G5" s="792"/>
      <c r="H5" s="792"/>
      <c r="I5" s="792"/>
      <c r="J5" s="792"/>
      <c r="K5" s="792"/>
      <c r="L5" s="792"/>
      <c r="M5" s="792"/>
      <c r="N5" s="792"/>
      <c r="O5" s="792"/>
      <c r="P5" s="792"/>
      <c r="Q5" s="792"/>
      <c r="R5" s="792"/>
    </row>
    <row r="6" spans="1:25" x14ac:dyDescent="0.25">
      <c r="A6" s="793" t="s">
        <v>465</v>
      </c>
      <c r="B6" s="793"/>
      <c r="C6" s="793"/>
      <c r="D6" s="793"/>
      <c r="E6" s="793"/>
      <c r="F6" s="793"/>
      <c r="G6" s="793"/>
      <c r="H6" s="793"/>
      <c r="I6" s="793"/>
      <c r="J6" s="793"/>
      <c r="K6" s="793"/>
      <c r="L6" s="793"/>
      <c r="M6" s="793"/>
      <c r="N6" s="793"/>
      <c r="O6" s="793"/>
      <c r="P6" s="793"/>
      <c r="Q6" s="793"/>
      <c r="R6" s="793"/>
    </row>
    <row r="8" spans="1:25" s="184" customFormat="1" ht="164.25" customHeight="1" x14ac:dyDescent="0.2">
      <c r="A8" s="178" t="s">
        <v>4</v>
      </c>
      <c r="B8" s="178" t="s">
        <v>466</v>
      </c>
      <c r="C8" s="179" t="s">
        <v>467</v>
      </c>
      <c r="D8" s="178" t="s">
        <v>468</v>
      </c>
      <c r="E8" s="178" t="s">
        <v>469</v>
      </c>
      <c r="F8" s="178" t="s">
        <v>470</v>
      </c>
      <c r="G8" s="180" t="s">
        <v>471</v>
      </c>
      <c r="H8" s="180" t="s">
        <v>472</v>
      </c>
      <c r="I8" s="180" t="s">
        <v>473</v>
      </c>
      <c r="J8" s="180" t="s">
        <v>474</v>
      </c>
      <c r="K8" s="178" t="s">
        <v>475</v>
      </c>
      <c r="L8" s="178" t="s">
        <v>476</v>
      </c>
      <c r="M8" s="178" t="s">
        <v>477</v>
      </c>
      <c r="N8" s="178" t="s">
        <v>478</v>
      </c>
      <c r="O8" s="178" t="s">
        <v>479</v>
      </c>
      <c r="P8" s="178" t="s">
        <v>480</v>
      </c>
      <c r="Q8" s="178" t="s">
        <v>481</v>
      </c>
      <c r="R8" s="178" t="s">
        <v>482</v>
      </c>
      <c r="S8" s="181"/>
      <c r="T8" s="182"/>
      <c r="U8" s="182"/>
      <c r="V8" s="183"/>
      <c r="W8" s="182"/>
      <c r="X8" s="182"/>
      <c r="Y8" s="182"/>
    </row>
    <row r="9" spans="1:25" s="190" customFormat="1" ht="16.5" thickBot="1" x14ac:dyDescent="0.3">
      <c r="A9" s="185">
        <v>1</v>
      </c>
      <c r="B9" s="185">
        <v>2</v>
      </c>
      <c r="C9" s="186">
        <v>3</v>
      </c>
      <c r="D9" s="185">
        <v>4</v>
      </c>
      <c r="E9" s="185">
        <v>5</v>
      </c>
      <c r="F9" s="185">
        <v>6</v>
      </c>
      <c r="G9" s="185">
        <v>7</v>
      </c>
      <c r="H9" s="185">
        <v>8</v>
      </c>
      <c r="I9" s="185">
        <v>9</v>
      </c>
      <c r="J9" s="185">
        <v>10</v>
      </c>
      <c r="K9" s="185">
        <v>11</v>
      </c>
      <c r="L9" s="185">
        <v>12</v>
      </c>
      <c r="M9" s="185">
        <v>13</v>
      </c>
      <c r="N9" s="185">
        <v>14</v>
      </c>
      <c r="O9" s="185">
        <v>15</v>
      </c>
      <c r="P9" s="185">
        <v>16</v>
      </c>
      <c r="Q9" s="185">
        <v>17</v>
      </c>
      <c r="R9" s="185">
        <v>18</v>
      </c>
      <c r="S9" s="187"/>
      <c r="T9" s="188"/>
      <c r="U9" s="188"/>
      <c r="V9" s="188"/>
      <c r="W9" s="188"/>
      <c r="X9" s="189"/>
      <c r="Y9" s="189"/>
    </row>
    <row r="10" spans="1:25" ht="16.5" thickBot="1" x14ac:dyDescent="0.3">
      <c r="A10" s="794">
        <v>1</v>
      </c>
      <c r="B10" s="191"/>
      <c r="C10" s="797" t="s">
        <v>483</v>
      </c>
      <c r="D10" s="191"/>
      <c r="E10" s="800" t="s">
        <v>484</v>
      </c>
      <c r="F10" s="192" t="s">
        <v>484</v>
      </c>
      <c r="G10" s="193"/>
      <c r="H10" s="193">
        <v>1450000</v>
      </c>
      <c r="I10" s="193"/>
      <c r="J10" s="194">
        <f t="shared" ref="J10" si="0">H10</f>
        <v>1450000</v>
      </c>
      <c r="K10" s="195">
        <v>2020</v>
      </c>
      <c r="L10" s="195">
        <v>3</v>
      </c>
      <c r="M10" s="191" t="s">
        <v>485</v>
      </c>
      <c r="N10" s="196">
        <v>772301001</v>
      </c>
      <c r="O10" s="195">
        <v>9723085620</v>
      </c>
      <c r="P10" s="197" t="s">
        <v>486</v>
      </c>
      <c r="Q10" s="191" t="s">
        <v>487</v>
      </c>
      <c r="R10" s="198">
        <v>1</v>
      </c>
      <c r="S10" s="199"/>
      <c r="T10" s="177"/>
      <c r="U10" s="177"/>
      <c r="V10" s="177"/>
      <c r="W10" s="177"/>
      <c r="X10" s="177"/>
      <c r="Y10" s="177"/>
    </row>
    <row r="11" spans="1:25" ht="16.5" thickBot="1" x14ac:dyDescent="0.3">
      <c r="A11" s="795"/>
      <c r="B11" s="200"/>
      <c r="C11" s="798"/>
      <c r="D11" s="200"/>
      <c r="E11" s="801"/>
      <c r="F11" s="201" t="s">
        <v>484</v>
      </c>
      <c r="G11" s="202"/>
      <c r="H11" s="202">
        <v>1550000</v>
      </c>
      <c r="I11" s="202"/>
      <c r="J11" s="203">
        <f>H11</f>
        <v>1550000</v>
      </c>
      <c r="K11" s="204">
        <v>2020</v>
      </c>
      <c r="L11" s="204">
        <v>3</v>
      </c>
      <c r="M11" s="200" t="s">
        <v>488</v>
      </c>
      <c r="N11" s="204">
        <v>502701001</v>
      </c>
      <c r="O11" s="204">
        <v>7722571920</v>
      </c>
      <c r="P11" s="205"/>
      <c r="Q11" s="191" t="s">
        <v>487</v>
      </c>
      <c r="R11" s="198">
        <v>1</v>
      </c>
      <c r="S11" s="199"/>
      <c r="T11" s="177"/>
      <c r="U11" s="177"/>
      <c r="V11" s="177"/>
      <c r="W11" s="177"/>
      <c r="X11" s="177"/>
      <c r="Y11" s="177"/>
    </row>
    <row r="12" spans="1:25" ht="16.5" thickBot="1" x14ac:dyDescent="0.3">
      <c r="A12" s="796"/>
      <c r="B12" s="206"/>
      <c r="C12" s="799"/>
      <c r="D12" s="206"/>
      <c r="E12" s="802"/>
      <c r="F12" s="207" t="s">
        <v>484</v>
      </c>
      <c r="G12" s="208"/>
      <c r="H12" s="208">
        <v>2120000</v>
      </c>
      <c r="I12" s="208"/>
      <c r="J12" s="209">
        <f>H12</f>
        <v>2120000</v>
      </c>
      <c r="K12" s="204">
        <v>2020</v>
      </c>
      <c r="L12" s="204">
        <v>3</v>
      </c>
      <c r="M12" s="206" t="s">
        <v>489</v>
      </c>
      <c r="N12" s="210"/>
      <c r="O12" s="210">
        <v>7701642954</v>
      </c>
      <c r="P12" s="211"/>
      <c r="Q12" s="191" t="s">
        <v>487</v>
      </c>
      <c r="R12" s="198">
        <v>1</v>
      </c>
      <c r="S12" s="199"/>
      <c r="T12" s="177"/>
      <c r="U12" s="177"/>
      <c r="V12" s="177"/>
      <c r="W12" s="177"/>
      <c r="X12" s="177"/>
      <c r="Y12" s="177"/>
    </row>
    <row r="14" spans="1:25" x14ac:dyDescent="0.25">
      <c r="C14" s="788" t="s">
        <v>490</v>
      </c>
      <c r="D14" s="788"/>
      <c r="E14" s="788"/>
      <c r="F14" s="788"/>
      <c r="G14" s="788"/>
    </row>
    <row r="15" spans="1:25" x14ac:dyDescent="0.25">
      <c r="C15" s="214"/>
      <c r="D15" s="214"/>
      <c r="E15" s="214"/>
      <c r="F15" s="214"/>
      <c r="G15" s="214"/>
    </row>
    <row r="16" spans="1:25" ht="57" x14ac:dyDescent="0.25">
      <c r="C16" s="215" t="s">
        <v>491</v>
      </c>
      <c r="D16" s="215"/>
      <c r="E16" s="216" t="s">
        <v>492</v>
      </c>
      <c r="F16" s="789">
        <v>1450000</v>
      </c>
      <c r="G16" s="789"/>
    </row>
    <row r="17" spans="3:7" ht="57" x14ac:dyDescent="0.25">
      <c r="C17" s="217" t="s">
        <v>493</v>
      </c>
      <c r="D17" s="218" t="s">
        <v>494</v>
      </c>
      <c r="E17" s="218" t="s">
        <v>492</v>
      </c>
      <c r="F17" s="790">
        <f>F16/11.91</f>
        <v>121746.43</v>
      </c>
      <c r="G17" s="790"/>
    </row>
  </sheetData>
  <mergeCells count="10">
    <mergeCell ref="C14:G14"/>
    <mergeCell ref="F16:G16"/>
    <mergeCell ref="F17:G17"/>
    <mergeCell ref="A2:R2"/>
    <mergeCell ref="A3:R3"/>
    <mergeCell ref="A5:R5"/>
    <mergeCell ref="A6:R6"/>
    <mergeCell ref="A10:A12"/>
    <mergeCell ref="C10:C12"/>
    <mergeCell ref="E10:E12"/>
  </mergeCells>
  <hyperlinks>
    <hyperlink ref="P10" r:id="rId1"/>
  </hyperlinks>
  <pageMargins left="0.39370078740157483" right="0.39370078740157483" top="0.78740157480314965" bottom="0.39370078740157483" header="0.59055118110236227" footer="0.31496062992125984"/>
  <pageSetup paperSize="9" scale="46" fitToHeight="0" orientation="landscape" r:id="rId2"/>
  <headerFooter>
    <oddFooter>&amp;R&amp;P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H49"/>
  <sheetViews>
    <sheetView showGridLines="0" topLeftCell="A13" zoomScale="115" zoomScaleNormal="115" workbookViewId="0">
      <selection activeCell="J28" sqref="J28"/>
    </sheetView>
  </sheetViews>
  <sheetFormatPr defaultRowHeight="12.75" x14ac:dyDescent="0.2"/>
  <cols>
    <col min="1" max="1" width="5.5703125" customWidth="1"/>
    <col min="2" max="2" width="17" customWidth="1"/>
    <col min="3" max="3" width="37.85546875" customWidth="1"/>
    <col min="4" max="4" width="17.5703125" customWidth="1"/>
    <col min="5" max="5" width="15" customWidth="1"/>
    <col min="6" max="6" width="15.28515625" customWidth="1"/>
    <col min="7" max="7" width="13.85546875" customWidth="1"/>
    <col min="8" max="8" width="15.5703125" customWidth="1"/>
  </cols>
  <sheetData>
    <row r="1" spans="1:8" x14ac:dyDescent="0.2">
      <c r="H1" s="13" t="s">
        <v>537</v>
      </c>
    </row>
    <row r="2" spans="1:8" x14ac:dyDescent="0.2">
      <c r="A2" s="221"/>
      <c r="B2" s="2"/>
      <c r="C2" s="3"/>
      <c r="D2" s="4"/>
      <c r="E2" s="4"/>
      <c r="F2" s="4"/>
      <c r="G2" s="4"/>
      <c r="H2" s="13" t="s">
        <v>12</v>
      </c>
    </row>
    <row r="3" spans="1:8" ht="30" customHeight="1" x14ac:dyDescent="0.2">
      <c r="A3" s="221"/>
      <c r="B3" s="655" t="s">
        <v>24</v>
      </c>
      <c r="C3" s="655"/>
      <c r="D3" s="655"/>
      <c r="E3" s="655"/>
      <c r="F3" s="655"/>
      <c r="G3" s="655"/>
      <c r="H3" s="222"/>
    </row>
    <row r="4" spans="1:8" x14ac:dyDescent="0.2">
      <c r="A4" s="221"/>
      <c r="B4" s="2"/>
      <c r="C4" s="803" t="s">
        <v>3</v>
      </c>
      <c r="D4" s="803"/>
      <c r="E4" s="803"/>
      <c r="F4" s="803"/>
      <c r="G4" s="4"/>
      <c r="H4" s="4"/>
    </row>
    <row r="5" spans="1:8" ht="27" customHeight="1" x14ac:dyDescent="0.2">
      <c r="A5" s="221"/>
      <c r="B5" s="655" t="s">
        <v>37</v>
      </c>
      <c r="C5" s="655"/>
      <c r="D5" s="655"/>
      <c r="E5" s="655"/>
      <c r="F5" s="655"/>
      <c r="G5" s="655"/>
      <c r="H5" s="4"/>
    </row>
    <row r="6" spans="1:8" x14ac:dyDescent="0.2">
      <c r="A6" s="221"/>
      <c r="B6" s="2"/>
      <c r="C6" s="803" t="s">
        <v>132</v>
      </c>
      <c r="D6" s="803"/>
      <c r="E6" s="803"/>
      <c r="F6" s="803"/>
      <c r="G6" s="4"/>
      <c r="H6" s="4"/>
    </row>
    <row r="7" spans="1:8" x14ac:dyDescent="0.2">
      <c r="A7" s="221"/>
      <c r="B7" s="2"/>
      <c r="C7" s="223"/>
      <c r="D7" s="4"/>
      <c r="E7" s="4"/>
      <c r="F7" s="4"/>
      <c r="G7" s="4"/>
      <c r="H7" s="4"/>
    </row>
    <row r="8" spans="1:8" x14ac:dyDescent="0.2">
      <c r="A8" s="221"/>
      <c r="B8" s="2"/>
      <c r="C8" s="3"/>
      <c r="D8" s="19" t="s">
        <v>538</v>
      </c>
      <c r="F8" s="4"/>
      <c r="G8" s="4"/>
      <c r="H8" s="4"/>
    </row>
    <row r="9" spans="1:8" x14ac:dyDescent="0.2">
      <c r="A9" s="221"/>
      <c r="B9" s="2"/>
      <c r="C9" s="3"/>
      <c r="D9" s="4"/>
      <c r="E9" s="4"/>
      <c r="F9" s="4"/>
      <c r="G9" s="4"/>
      <c r="H9" s="4"/>
    </row>
    <row r="10" spans="1:8" x14ac:dyDescent="0.2">
      <c r="A10" s="221"/>
      <c r="B10" s="224" t="s">
        <v>539</v>
      </c>
      <c r="C10" s="225"/>
      <c r="D10" s="226"/>
      <c r="E10" s="226"/>
      <c r="F10" s="227">
        <v>10301.209999999999</v>
      </c>
      <c r="G10" s="228" t="s">
        <v>540</v>
      </c>
      <c r="H10" s="4"/>
    </row>
    <row r="11" spans="1:8" x14ac:dyDescent="0.2">
      <c r="A11" s="221"/>
      <c r="B11" s="2"/>
      <c r="D11" s="8"/>
      <c r="E11" s="4"/>
      <c r="F11" s="4"/>
      <c r="G11" s="4"/>
      <c r="H11" s="4"/>
    </row>
    <row r="12" spans="1:8" ht="14.25" customHeight="1" x14ac:dyDescent="0.2">
      <c r="A12" s="221"/>
      <c r="B12" s="229" t="s">
        <v>541</v>
      </c>
      <c r="D12" s="8"/>
      <c r="E12" s="4"/>
      <c r="F12" s="4"/>
      <c r="G12" s="4"/>
      <c r="H12" s="4"/>
    </row>
    <row r="13" spans="1:8" x14ac:dyDescent="0.2">
      <c r="A13" s="221"/>
      <c r="B13" s="230" t="s">
        <v>542</v>
      </c>
      <c r="D13" s="231"/>
      <c r="E13" s="232"/>
      <c r="F13" s="233"/>
      <c r="G13" s="4"/>
      <c r="H13" s="4"/>
    </row>
    <row r="14" spans="1:8" x14ac:dyDescent="0.2">
      <c r="A14" s="221"/>
      <c r="B14" s="221" t="s">
        <v>543</v>
      </c>
      <c r="D14" s="8"/>
      <c r="E14" s="4"/>
      <c r="F14" s="4"/>
      <c r="G14" s="4"/>
      <c r="H14" s="4"/>
    </row>
    <row r="15" spans="1:8" x14ac:dyDescent="0.2">
      <c r="A15" s="221"/>
      <c r="B15" s="230" t="s">
        <v>542</v>
      </c>
      <c r="D15" s="231"/>
      <c r="E15" s="232"/>
      <c r="F15" s="233"/>
      <c r="G15" s="4"/>
      <c r="H15" s="4"/>
    </row>
    <row r="16" spans="1:8" x14ac:dyDescent="0.2">
      <c r="A16" s="221"/>
      <c r="B16" s="234" t="s">
        <v>544</v>
      </c>
      <c r="C16" s="234"/>
      <c r="D16" s="234"/>
      <c r="E16" s="234"/>
      <c r="F16" s="4"/>
      <c r="G16" s="4"/>
      <c r="H16" s="4"/>
    </row>
    <row r="17" spans="1:8" x14ac:dyDescent="0.2">
      <c r="A17" s="221"/>
      <c r="B17" s="2"/>
      <c r="C17" s="3"/>
      <c r="D17" s="4"/>
      <c r="E17" s="4"/>
      <c r="F17" s="4"/>
      <c r="G17" s="4"/>
      <c r="H17" s="4"/>
    </row>
    <row r="18" spans="1:8" x14ac:dyDescent="0.2">
      <c r="A18" s="657" t="s">
        <v>4</v>
      </c>
      <c r="B18" s="663" t="s">
        <v>15</v>
      </c>
      <c r="C18" s="657" t="s">
        <v>545</v>
      </c>
      <c r="D18" s="804" t="s">
        <v>25</v>
      </c>
      <c r="E18" s="805"/>
      <c r="F18" s="805"/>
      <c r="G18" s="805"/>
      <c r="H18" s="806"/>
    </row>
    <row r="19" spans="1:8" ht="20.25" customHeight="1" x14ac:dyDescent="0.2">
      <c r="A19" s="657"/>
      <c r="B19" s="663"/>
      <c r="C19" s="657"/>
      <c r="D19" s="657" t="s">
        <v>546</v>
      </c>
      <c r="E19" s="657" t="s">
        <v>5</v>
      </c>
      <c r="F19" s="657" t="s">
        <v>18</v>
      </c>
      <c r="G19" s="657" t="s">
        <v>19</v>
      </c>
      <c r="H19" s="657" t="s">
        <v>20</v>
      </c>
    </row>
    <row r="20" spans="1:8" ht="30.75" customHeight="1" x14ac:dyDescent="0.2">
      <c r="A20" s="657"/>
      <c r="B20" s="663"/>
      <c r="C20" s="657"/>
      <c r="D20" s="657"/>
      <c r="E20" s="657"/>
      <c r="F20" s="657"/>
      <c r="G20" s="657"/>
      <c r="H20" s="657"/>
    </row>
    <row r="21" spans="1:8" ht="39.75" customHeight="1" x14ac:dyDescent="0.2">
      <c r="A21" s="657"/>
      <c r="B21" s="663"/>
      <c r="C21" s="657"/>
      <c r="D21" s="657"/>
      <c r="E21" s="657"/>
      <c r="F21" s="657"/>
      <c r="G21" s="657"/>
      <c r="H21" s="657"/>
    </row>
    <row r="22" spans="1:8" x14ac:dyDescent="0.2">
      <c r="A22" s="235">
        <v>1</v>
      </c>
      <c r="B22" s="235">
        <v>2</v>
      </c>
      <c r="C22" s="235">
        <v>3</v>
      </c>
      <c r="D22" s="235">
        <v>4</v>
      </c>
      <c r="E22" s="235">
        <v>5</v>
      </c>
      <c r="F22" s="235">
        <v>6</v>
      </c>
      <c r="G22" s="235">
        <v>7</v>
      </c>
      <c r="H22" s="235">
        <v>8</v>
      </c>
    </row>
    <row r="23" spans="1:8" ht="21" customHeight="1" x14ac:dyDescent="0.2">
      <c r="A23" s="807" t="s">
        <v>547</v>
      </c>
      <c r="B23" s="662"/>
      <c r="C23" s="662"/>
      <c r="D23" s="662"/>
      <c r="E23" s="662"/>
      <c r="F23" s="662"/>
      <c r="G23" s="662"/>
      <c r="H23" s="662"/>
    </row>
    <row r="24" spans="1:8" ht="25.5" x14ac:dyDescent="0.2">
      <c r="A24" s="130">
        <v>1</v>
      </c>
      <c r="B24" s="24" t="s">
        <v>495</v>
      </c>
      <c r="C24" s="25" t="s">
        <v>496</v>
      </c>
      <c r="D24" s="26">
        <v>255.94</v>
      </c>
      <c r="E24" s="26"/>
      <c r="F24" s="26"/>
      <c r="G24" s="26"/>
      <c r="H24" s="26">
        <v>255.94</v>
      </c>
    </row>
    <row r="25" spans="1:8" x14ac:dyDescent="0.2">
      <c r="A25" s="130">
        <v>2</v>
      </c>
      <c r="B25" s="24" t="s">
        <v>497</v>
      </c>
      <c r="C25" s="25" t="s">
        <v>498</v>
      </c>
      <c r="D25" s="26">
        <v>234.27</v>
      </c>
      <c r="E25" s="26">
        <v>59.72</v>
      </c>
      <c r="F25" s="26">
        <v>2812.52</v>
      </c>
      <c r="G25" s="26"/>
      <c r="H25" s="26">
        <v>3106.51</v>
      </c>
    </row>
    <row r="26" spans="1:8" x14ac:dyDescent="0.2">
      <c r="A26" s="130">
        <v>3</v>
      </c>
      <c r="B26" s="24" t="s">
        <v>499</v>
      </c>
      <c r="C26" s="25" t="s">
        <v>500</v>
      </c>
      <c r="D26" s="26"/>
      <c r="E26" s="26">
        <v>22.78</v>
      </c>
      <c r="F26" s="26">
        <v>231.52</v>
      </c>
      <c r="G26" s="26"/>
      <c r="H26" s="26">
        <v>254.3</v>
      </c>
    </row>
    <row r="27" spans="1:8" x14ac:dyDescent="0.2">
      <c r="A27" s="130">
        <v>4</v>
      </c>
      <c r="B27" s="24" t="s">
        <v>501</v>
      </c>
      <c r="C27" s="25" t="s">
        <v>502</v>
      </c>
      <c r="D27" s="26"/>
      <c r="E27" s="26">
        <v>13.39</v>
      </c>
      <c r="F27" s="26">
        <v>29.84</v>
      </c>
      <c r="G27" s="26"/>
      <c r="H27" s="26">
        <v>43.23</v>
      </c>
    </row>
    <row r="28" spans="1:8" x14ac:dyDescent="0.2">
      <c r="A28" s="130">
        <v>5</v>
      </c>
      <c r="B28" s="24" t="s">
        <v>503</v>
      </c>
      <c r="C28" s="25" t="s">
        <v>504</v>
      </c>
      <c r="D28" s="26"/>
      <c r="E28" s="26">
        <v>15.24</v>
      </c>
      <c r="F28" s="26">
        <v>16.87</v>
      </c>
      <c r="G28" s="26"/>
      <c r="H28" s="26">
        <v>32.11</v>
      </c>
    </row>
    <row r="29" spans="1:8" ht="25.5" x14ac:dyDescent="0.2">
      <c r="A29" s="130">
        <v>6</v>
      </c>
      <c r="B29" s="24" t="s">
        <v>505</v>
      </c>
      <c r="C29" s="25" t="s">
        <v>506</v>
      </c>
      <c r="D29" s="26">
        <v>2.64</v>
      </c>
      <c r="E29" s="26"/>
      <c r="F29" s="26"/>
      <c r="G29" s="26"/>
      <c r="H29" s="26">
        <v>2.64</v>
      </c>
    </row>
    <row r="30" spans="1:8" x14ac:dyDescent="0.2">
      <c r="A30" s="130">
        <v>7</v>
      </c>
      <c r="B30" s="24" t="s">
        <v>507</v>
      </c>
      <c r="C30" s="25" t="s">
        <v>508</v>
      </c>
      <c r="D30" s="26"/>
      <c r="E30" s="26">
        <v>42.65</v>
      </c>
      <c r="F30" s="26">
        <v>486.61</v>
      </c>
      <c r="G30" s="26"/>
      <c r="H30" s="26">
        <v>529.26</v>
      </c>
    </row>
    <row r="31" spans="1:8" x14ac:dyDescent="0.2">
      <c r="A31" s="130">
        <v>8</v>
      </c>
      <c r="B31" s="24" t="s">
        <v>509</v>
      </c>
      <c r="C31" s="25" t="s">
        <v>510</v>
      </c>
      <c r="D31" s="26"/>
      <c r="E31" s="26">
        <v>1.59</v>
      </c>
      <c r="F31" s="26">
        <v>10.27</v>
      </c>
      <c r="G31" s="26"/>
      <c r="H31" s="26">
        <v>11.86</v>
      </c>
    </row>
    <row r="32" spans="1:8" x14ac:dyDescent="0.2">
      <c r="A32" s="130">
        <v>9</v>
      </c>
      <c r="B32" s="24" t="s">
        <v>511</v>
      </c>
      <c r="C32" s="25" t="s">
        <v>512</v>
      </c>
      <c r="D32" s="26"/>
      <c r="E32" s="26">
        <v>7.78</v>
      </c>
      <c r="F32" s="26">
        <v>355.04</v>
      </c>
      <c r="G32" s="26"/>
      <c r="H32" s="26">
        <v>362.82</v>
      </c>
    </row>
    <row r="33" spans="1:8" x14ac:dyDescent="0.2">
      <c r="A33" s="130">
        <v>10</v>
      </c>
      <c r="B33" s="24" t="s">
        <v>513</v>
      </c>
      <c r="C33" s="25" t="s">
        <v>514</v>
      </c>
      <c r="D33" s="26"/>
      <c r="E33" s="26">
        <v>12.29</v>
      </c>
      <c r="F33" s="26">
        <v>4977.84</v>
      </c>
      <c r="G33" s="26"/>
      <c r="H33" s="26">
        <v>4990.13</v>
      </c>
    </row>
    <row r="34" spans="1:8" x14ac:dyDescent="0.2">
      <c r="A34" s="130">
        <v>11</v>
      </c>
      <c r="B34" s="24" t="s">
        <v>515</v>
      </c>
      <c r="C34" s="25" t="s">
        <v>516</v>
      </c>
      <c r="D34" s="26"/>
      <c r="E34" s="26">
        <v>9.9499999999999993</v>
      </c>
      <c r="F34" s="26">
        <v>143.13999999999999</v>
      </c>
      <c r="G34" s="26"/>
      <c r="H34" s="26">
        <v>153.09</v>
      </c>
    </row>
    <row r="35" spans="1:8" ht="25.5" x14ac:dyDescent="0.2">
      <c r="A35" s="130">
        <v>12</v>
      </c>
      <c r="B35" s="24" t="s">
        <v>517</v>
      </c>
      <c r="C35" s="25" t="s">
        <v>518</v>
      </c>
      <c r="D35" s="26"/>
      <c r="E35" s="26">
        <v>20.93</v>
      </c>
      <c r="F35" s="26">
        <v>74.040000000000006</v>
      </c>
      <c r="G35" s="26"/>
      <c r="H35" s="26">
        <v>94.97</v>
      </c>
    </row>
    <row r="36" spans="1:8" x14ac:dyDescent="0.2">
      <c r="A36" s="130">
        <v>13</v>
      </c>
      <c r="B36" s="24" t="s">
        <v>519</v>
      </c>
      <c r="C36" s="25" t="s">
        <v>520</v>
      </c>
      <c r="D36" s="26"/>
      <c r="E36" s="26">
        <v>22.76</v>
      </c>
      <c r="F36" s="26">
        <v>433.46</v>
      </c>
      <c r="G36" s="26"/>
      <c r="H36" s="26">
        <v>456.22</v>
      </c>
    </row>
    <row r="37" spans="1:8" ht="25.5" x14ac:dyDescent="0.2">
      <c r="A37" s="130">
        <v>14</v>
      </c>
      <c r="B37" s="24" t="s">
        <v>521</v>
      </c>
      <c r="C37" s="25" t="s">
        <v>522</v>
      </c>
      <c r="D37" s="26"/>
      <c r="E37" s="26">
        <v>4.2</v>
      </c>
      <c r="F37" s="26">
        <v>3.93</v>
      </c>
      <c r="G37" s="26"/>
      <c r="H37" s="26">
        <v>8.1300000000000008</v>
      </c>
    </row>
    <row r="38" spans="1:8" x14ac:dyDescent="0.2">
      <c r="A38" s="130" t="s">
        <v>33</v>
      </c>
      <c r="B38" s="24" t="s">
        <v>33</v>
      </c>
      <c r="C38" s="25" t="s">
        <v>548</v>
      </c>
      <c r="D38" s="26">
        <v>492.85</v>
      </c>
      <c r="E38" s="26">
        <v>233.28</v>
      </c>
      <c r="F38" s="26">
        <v>9575.08</v>
      </c>
      <c r="G38" s="26"/>
      <c r="H38" s="26">
        <v>10301.209999999999</v>
      </c>
    </row>
    <row r="39" spans="1:8" x14ac:dyDescent="0.2">
      <c r="A39" s="236"/>
      <c r="B39" s="12"/>
      <c r="C39" s="10"/>
      <c r="D39" s="11"/>
      <c r="E39" s="11"/>
      <c r="F39" s="11"/>
      <c r="G39" s="11"/>
      <c r="H39" s="11"/>
    </row>
    <row r="42" spans="1:8" x14ac:dyDescent="0.2">
      <c r="A42" s="237" t="s">
        <v>8</v>
      </c>
      <c r="C42" s="238"/>
      <c r="E42" s="238"/>
      <c r="F42" s="238"/>
      <c r="H42" s="239"/>
    </row>
    <row r="43" spans="1:8" x14ac:dyDescent="0.2">
      <c r="C43" s="670" t="s">
        <v>7</v>
      </c>
      <c r="D43" s="670"/>
      <c r="E43" s="670"/>
      <c r="F43" s="670"/>
      <c r="G43" s="670"/>
      <c r="H43" s="808"/>
    </row>
    <row r="44" spans="1:8" x14ac:dyDescent="0.2">
      <c r="A44" s="237" t="s">
        <v>9</v>
      </c>
      <c r="C44" s="238"/>
      <c r="D44" s="237"/>
      <c r="E44" s="238"/>
      <c r="F44" s="238"/>
      <c r="H44" s="239"/>
    </row>
    <row r="45" spans="1:8" x14ac:dyDescent="0.2">
      <c r="C45" s="57" t="s">
        <v>21</v>
      </c>
      <c r="D45" s="21" t="s">
        <v>549</v>
      </c>
      <c r="E45" s="240"/>
      <c r="G45" s="240"/>
      <c r="H45" s="241"/>
    </row>
    <row r="46" spans="1:8" ht="15" x14ac:dyDescent="0.2">
      <c r="A46" s="237" t="s">
        <v>323</v>
      </c>
      <c r="C46" s="238"/>
      <c r="D46" s="242"/>
      <c r="E46" s="238"/>
      <c r="F46" s="238"/>
      <c r="H46" s="239"/>
    </row>
    <row r="47" spans="1:8" ht="15" x14ac:dyDescent="0.2">
      <c r="B47" s="243"/>
      <c r="C47" s="670" t="s">
        <v>11</v>
      </c>
      <c r="D47" s="670"/>
      <c r="E47" s="670"/>
      <c r="F47" s="670"/>
      <c r="G47" s="670"/>
      <c r="H47" s="670"/>
    </row>
    <row r="48" spans="1:8" ht="15" x14ac:dyDescent="0.2">
      <c r="A48" s="237" t="s">
        <v>324</v>
      </c>
      <c r="C48" s="238"/>
      <c r="D48" s="242"/>
      <c r="E48" s="244"/>
      <c r="F48" s="244"/>
      <c r="G48" s="242"/>
      <c r="H48" s="239"/>
    </row>
    <row r="49" spans="3:8" x14ac:dyDescent="0.2">
      <c r="C49" s="670" t="s">
        <v>11</v>
      </c>
      <c r="D49" s="670"/>
      <c r="E49" s="670"/>
      <c r="F49" s="670"/>
      <c r="G49" s="670"/>
      <c r="H49" s="670"/>
    </row>
  </sheetData>
  <mergeCells count="17">
    <mergeCell ref="C49:H49"/>
    <mergeCell ref="F19:F21"/>
    <mergeCell ref="G19:G21"/>
    <mergeCell ref="H19:H21"/>
    <mergeCell ref="A23:H23"/>
    <mergeCell ref="C43:H43"/>
    <mergeCell ref="C47:H47"/>
    <mergeCell ref="B3:G3"/>
    <mergeCell ref="C4:F4"/>
    <mergeCell ref="B5:G5"/>
    <mergeCell ref="C6:F6"/>
    <mergeCell ref="A18:A21"/>
    <mergeCell ref="B18:B21"/>
    <mergeCell ref="C18:C21"/>
    <mergeCell ref="D18:H18"/>
    <mergeCell ref="D19:D21"/>
    <mergeCell ref="E19:E21"/>
  </mergeCells>
  <pageMargins left="0.55000000000000004" right="0.24" top="0.57999999999999996" bottom="0.62" header="0.31" footer="0.37"/>
  <pageSetup paperSize="9" scale="70" fitToHeight="0" orientation="portrait" r:id="rId1"/>
  <headerFooter alignWithMargins="0">
    <oddHeader>&amp;LГРАНД-Смета 2021</oddHeader>
    <oddFooter>&amp;RСтраница &amp;P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93"/>
  <sheetViews>
    <sheetView topLeftCell="A253" zoomScale="115" zoomScaleNormal="115" workbookViewId="0">
      <selection activeCell="G288" sqref="G288"/>
    </sheetView>
  </sheetViews>
  <sheetFormatPr defaultColWidth="9.140625" defaultRowHeight="11.25" customHeight="1" x14ac:dyDescent="0.2"/>
  <cols>
    <col min="1" max="1" width="8.140625" style="63" customWidth="1"/>
    <col min="2" max="2" width="20.140625" style="63" customWidth="1"/>
    <col min="3" max="4" width="10.42578125" style="63" customWidth="1"/>
    <col min="5" max="5" width="13.28515625" style="63" customWidth="1"/>
    <col min="6" max="6" width="8.5703125" style="63" customWidth="1"/>
    <col min="7" max="7" width="7.85546875" style="63" customWidth="1"/>
    <col min="8" max="8" width="8.42578125" style="63" customWidth="1"/>
    <col min="9" max="9" width="8.7109375" style="63" customWidth="1"/>
    <col min="10" max="10" width="8.140625" style="63" customWidth="1"/>
    <col min="11" max="11" width="8.5703125" style="63" customWidth="1"/>
    <col min="12" max="12" width="10" style="63" customWidth="1"/>
    <col min="13" max="13" width="6" style="63" customWidth="1"/>
    <col min="14" max="14" width="9.7109375" style="63" customWidth="1"/>
    <col min="15" max="15" width="99.7109375" style="68" hidden="1" customWidth="1"/>
    <col min="16" max="16" width="138.42578125" style="68" hidden="1" customWidth="1"/>
    <col min="17" max="17" width="34.140625" style="68" hidden="1" customWidth="1"/>
    <col min="18" max="19" width="110.140625" style="68" hidden="1" customWidth="1"/>
    <col min="20" max="23" width="34.140625" style="68" hidden="1" customWidth="1"/>
    <col min="24" max="24" width="138.42578125" style="68" hidden="1" customWidth="1"/>
    <col min="25" max="25" width="110.140625" style="68" hidden="1" customWidth="1"/>
    <col min="26" max="31" width="84.42578125" style="68" hidden="1" customWidth="1"/>
    <col min="32" max="16384" width="9.140625" style="63"/>
  </cols>
  <sheetData>
    <row r="1" spans="1:15" s="63" customFormat="1" x14ac:dyDescent="0.2">
      <c r="N1" s="64" t="s">
        <v>128</v>
      </c>
    </row>
    <row r="2" spans="1:15" s="63" customFormat="1" x14ac:dyDescent="0.2">
      <c r="N2" s="64" t="s">
        <v>12</v>
      </c>
    </row>
    <row r="3" spans="1:15" s="63" customFormat="1" x14ac:dyDescent="0.2">
      <c r="N3" s="64"/>
    </row>
    <row r="4" spans="1:15" s="63" customFormat="1" x14ac:dyDescent="0.2">
      <c r="F4" s="65"/>
    </row>
    <row r="5" spans="1:15" s="63" customFormat="1" ht="33.75" x14ac:dyDescent="0.2">
      <c r="A5" s="66" t="s">
        <v>129</v>
      </c>
      <c r="B5" s="67"/>
      <c r="D5" s="767" t="s">
        <v>550</v>
      </c>
      <c r="E5" s="767"/>
      <c r="F5" s="767"/>
      <c r="G5" s="767"/>
      <c r="H5" s="767"/>
      <c r="I5" s="767"/>
      <c r="J5" s="767"/>
      <c r="K5" s="767"/>
      <c r="L5" s="767"/>
      <c r="M5" s="767"/>
      <c r="N5" s="767"/>
      <c r="O5" s="68" t="s">
        <v>550</v>
      </c>
    </row>
    <row r="6" spans="1:15" s="63" customFormat="1" ht="15" customHeight="1" x14ac:dyDescent="0.2">
      <c r="A6" s="69" t="s">
        <v>130</v>
      </c>
      <c r="D6" s="70" t="s">
        <v>131</v>
      </c>
      <c r="E6" s="70"/>
      <c r="F6" s="71"/>
      <c r="G6" s="71"/>
      <c r="H6" s="71"/>
      <c r="I6" s="71"/>
      <c r="J6" s="71"/>
      <c r="K6" s="71"/>
      <c r="L6" s="71"/>
      <c r="M6" s="71"/>
      <c r="N6" s="71"/>
    </row>
    <row r="7" spans="1:15" s="63" customFormat="1" ht="43.5" customHeight="1" x14ac:dyDescent="0.2">
      <c r="A7" s="768" t="s">
        <v>24</v>
      </c>
      <c r="B7" s="768"/>
      <c r="C7" s="768"/>
      <c r="D7" s="768"/>
      <c r="E7" s="768"/>
      <c r="F7" s="768"/>
      <c r="G7" s="768"/>
      <c r="H7" s="768"/>
      <c r="I7" s="768"/>
      <c r="J7" s="768"/>
      <c r="K7" s="768"/>
      <c r="L7" s="768"/>
      <c r="M7" s="768"/>
      <c r="N7" s="768"/>
    </row>
    <row r="8" spans="1:15" s="63" customFormat="1" x14ac:dyDescent="0.2">
      <c r="A8" s="769" t="s">
        <v>3</v>
      </c>
      <c r="B8" s="769"/>
      <c r="C8" s="769"/>
      <c r="D8" s="769"/>
      <c r="E8" s="769"/>
      <c r="F8" s="769"/>
      <c r="G8" s="769"/>
      <c r="H8" s="769"/>
      <c r="I8" s="769"/>
      <c r="J8" s="769"/>
      <c r="K8" s="769"/>
      <c r="L8" s="769"/>
      <c r="M8" s="769"/>
      <c r="N8" s="769"/>
    </row>
    <row r="9" spans="1:15" s="63" customFormat="1" ht="30" customHeight="1" x14ac:dyDescent="0.2">
      <c r="A9" s="768" t="s">
        <v>37</v>
      </c>
      <c r="B9" s="768"/>
      <c r="C9" s="768"/>
      <c r="D9" s="768"/>
      <c r="E9" s="768"/>
      <c r="F9" s="768"/>
      <c r="G9" s="768"/>
      <c r="H9" s="768"/>
      <c r="I9" s="768"/>
      <c r="J9" s="768"/>
      <c r="K9" s="768"/>
      <c r="L9" s="768"/>
      <c r="M9" s="768"/>
      <c r="N9" s="768"/>
    </row>
    <row r="10" spans="1:15" s="63" customFormat="1" x14ac:dyDescent="0.2">
      <c r="A10" s="769" t="s">
        <v>132</v>
      </c>
      <c r="B10" s="769"/>
      <c r="C10" s="769"/>
      <c r="D10" s="769"/>
      <c r="E10" s="769"/>
      <c r="F10" s="769"/>
      <c r="G10" s="769"/>
      <c r="H10" s="769"/>
      <c r="I10" s="769"/>
      <c r="J10" s="769"/>
      <c r="K10" s="769"/>
      <c r="L10" s="769"/>
      <c r="M10" s="769"/>
      <c r="N10" s="769"/>
    </row>
    <row r="11" spans="1:15" s="63" customFormat="1" ht="28.5" customHeight="1" x14ac:dyDescent="0.25">
      <c r="A11" s="770" t="s">
        <v>551</v>
      </c>
      <c r="B11" s="770"/>
      <c r="C11" s="770"/>
      <c r="D11" s="770"/>
      <c r="E11" s="770"/>
      <c r="F11" s="770"/>
      <c r="G11" s="770"/>
      <c r="H11" s="770"/>
      <c r="I11" s="770"/>
      <c r="J11" s="770"/>
      <c r="K11" s="770"/>
      <c r="L11" s="770"/>
      <c r="M11" s="770"/>
      <c r="N11" s="770"/>
    </row>
    <row r="12" spans="1:15" s="63" customFormat="1" ht="29.25" customHeight="1" x14ac:dyDescent="0.2">
      <c r="A12" s="768" t="s">
        <v>496</v>
      </c>
      <c r="B12" s="768"/>
      <c r="C12" s="768"/>
      <c r="D12" s="768"/>
      <c r="E12" s="768"/>
      <c r="F12" s="768"/>
      <c r="G12" s="768"/>
      <c r="H12" s="768"/>
      <c r="I12" s="768"/>
      <c r="J12" s="768"/>
      <c r="K12" s="768"/>
      <c r="L12" s="768"/>
      <c r="M12" s="768"/>
      <c r="N12" s="768"/>
    </row>
    <row r="13" spans="1:15" s="63" customFormat="1" ht="33.75" customHeight="1" x14ac:dyDescent="0.2">
      <c r="A13" s="769" t="s">
        <v>134</v>
      </c>
      <c r="B13" s="769"/>
      <c r="C13" s="769"/>
      <c r="D13" s="769"/>
      <c r="E13" s="769"/>
      <c r="F13" s="769"/>
      <c r="G13" s="769"/>
      <c r="H13" s="769"/>
      <c r="I13" s="769"/>
      <c r="J13" s="769"/>
      <c r="K13" s="769"/>
      <c r="L13" s="769"/>
      <c r="M13" s="769"/>
      <c r="N13" s="769"/>
    </row>
    <row r="14" spans="1:15" s="63" customFormat="1" ht="18" customHeight="1" x14ac:dyDescent="0.2">
      <c r="A14" s="63" t="s">
        <v>135</v>
      </c>
      <c r="B14" s="72" t="s">
        <v>136</v>
      </c>
      <c r="C14" s="63" t="s">
        <v>137</v>
      </c>
      <c r="F14" s="68"/>
      <c r="G14" s="68"/>
      <c r="H14" s="68"/>
      <c r="I14" s="68"/>
      <c r="J14" s="68"/>
      <c r="K14" s="68"/>
      <c r="L14" s="68"/>
      <c r="M14" s="68"/>
      <c r="N14" s="68"/>
    </row>
    <row r="15" spans="1:15" s="63" customFormat="1" ht="30.75" customHeight="1" x14ac:dyDescent="0.2">
      <c r="A15" s="63" t="s">
        <v>138</v>
      </c>
      <c r="B15" s="777" t="s">
        <v>552</v>
      </c>
      <c r="C15" s="777"/>
      <c r="D15" s="777"/>
      <c r="E15" s="777"/>
      <c r="F15" s="777"/>
      <c r="G15" s="68"/>
      <c r="H15" s="68"/>
      <c r="I15" s="68"/>
      <c r="J15" s="68"/>
      <c r="K15" s="68"/>
      <c r="L15" s="68"/>
      <c r="M15" s="68"/>
      <c r="N15" s="68"/>
    </row>
    <row r="16" spans="1:15" s="63" customFormat="1" x14ac:dyDescent="0.2">
      <c r="B16" s="778" t="s">
        <v>140</v>
      </c>
      <c r="C16" s="778"/>
      <c r="D16" s="778"/>
      <c r="E16" s="778"/>
      <c r="F16" s="778"/>
      <c r="G16" s="73"/>
      <c r="H16" s="73"/>
      <c r="I16" s="73"/>
      <c r="J16" s="73"/>
      <c r="K16" s="73"/>
      <c r="L16" s="73"/>
      <c r="M16" s="74"/>
      <c r="N16" s="73"/>
    </row>
    <row r="17" spans="1:17" s="63" customFormat="1" ht="25.5" customHeight="1" x14ac:dyDescent="0.2">
      <c r="D17" s="75"/>
      <c r="E17" s="75"/>
      <c r="F17" s="75"/>
      <c r="G17" s="75"/>
      <c r="H17" s="75"/>
      <c r="I17" s="75"/>
      <c r="J17" s="75"/>
      <c r="K17" s="75"/>
      <c r="L17" s="75"/>
      <c r="M17" s="73"/>
      <c r="N17" s="73"/>
    </row>
    <row r="18" spans="1:17" s="63" customFormat="1" x14ac:dyDescent="0.2">
      <c r="A18" s="76" t="s">
        <v>141</v>
      </c>
      <c r="D18" s="70" t="s">
        <v>33</v>
      </c>
      <c r="F18" s="77"/>
      <c r="G18" s="77"/>
      <c r="H18" s="77"/>
      <c r="I18" s="77"/>
      <c r="J18" s="77"/>
      <c r="K18" s="77"/>
      <c r="L18" s="77"/>
      <c r="M18" s="77"/>
      <c r="N18" s="77"/>
    </row>
    <row r="19" spans="1:17" s="63" customFormat="1" ht="25.5" customHeight="1" x14ac:dyDescent="0.2"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</row>
    <row r="20" spans="1:17" s="63" customFormat="1" ht="12.75" customHeight="1" x14ac:dyDescent="0.2">
      <c r="A20" s="76" t="s">
        <v>142</v>
      </c>
      <c r="C20" s="78">
        <v>255.94</v>
      </c>
      <c r="D20" s="79" t="s">
        <v>553</v>
      </c>
      <c r="E20" s="66" t="s">
        <v>144</v>
      </c>
      <c r="L20" s="80"/>
      <c r="M20" s="80"/>
    </row>
    <row r="21" spans="1:17" s="63" customFormat="1" ht="12.75" customHeight="1" x14ac:dyDescent="0.2">
      <c r="B21" s="63" t="s">
        <v>145</v>
      </c>
      <c r="C21" s="81"/>
      <c r="D21" s="82"/>
      <c r="E21" s="66"/>
    </row>
    <row r="22" spans="1:17" s="63" customFormat="1" ht="12.75" customHeight="1" x14ac:dyDescent="0.2">
      <c r="B22" s="63" t="s">
        <v>146</v>
      </c>
      <c r="C22" s="78">
        <v>255.94</v>
      </c>
      <c r="D22" s="79" t="s">
        <v>553</v>
      </c>
      <c r="E22" s="66" t="s">
        <v>144</v>
      </c>
      <c r="G22" s="63" t="s">
        <v>147</v>
      </c>
      <c r="L22" s="78">
        <v>0</v>
      </c>
      <c r="M22" s="79" t="s">
        <v>554</v>
      </c>
      <c r="N22" s="66" t="s">
        <v>144</v>
      </c>
    </row>
    <row r="23" spans="1:17" s="63" customFormat="1" ht="12.75" customHeight="1" x14ac:dyDescent="0.2">
      <c r="B23" s="63" t="s">
        <v>5</v>
      </c>
      <c r="C23" s="78">
        <v>0</v>
      </c>
      <c r="D23" s="83" t="s">
        <v>149</v>
      </c>
      <c r="E23" s="66" t="s">
        <v>144</v>
      </c>
      <c r="G23" s="63" t="s">
        <v>150</v>
      </c>
      <c r="L23" s="84"/>
      <c r="M23" s="84">
        <v>161.06</v>
      </c>
      <c r="N23" s="69" t="s">
        <v>151</v>
      </c>
    </row>
    <row r="24" spans="1:17" s="63" customFormat="1" ht="12.75" customHeight="1" x14ac:dyDescent="0.2">
      <c r="B24" s="63" t="s">
        <v>18</v>
      </c>
      <c r="C24" s="78">
        <v>0</v>
      </c>
      <c r="D24" s="83" t="s">
        <v>149</v>
      </c>
      <c r="E24" s="66" t="s">
        <v>144</v>
      </c>
      <c r="G24" s="63" t="s">
        <v>152</v>
      </c>
      <c r="L24" s="84"/>
      <c r="M24" s="84">
        <v>55.27</v>
      </c>
      <c r="N24" s="69" t="s">
        <v>151</v>
      </c>
    </row>
    <row r="25" spans="1:17" s="63" customFormat="1" ht="12.75" customHeight="1" x14ac:dyDescent="0.2">
      <c r="B25" s="63" t="s">
        <v>19</v>
      </c>
      <c r="C25" s="78">
        <v>0</v>
      </c>
      <c r="D25" s="79" t="s">
        <v>149</v>
      </c>
      <c r="E25" s="66" t="s">
        <v>144</v>
      </c>
      <c r="G25" s="63" t="s">
        <v>153</v>
      </c>
      <c r="L25" s="779" t="s">
        <v>33</v>
      </c>
      <c r="M25" s="779"/>
    </row>
    <row r="26" spans="1:17" s="63" customFormat="1" x14ac:dyDescent="0.2">
      <c r="A26" s="85"/>
    </row>
    <row r="27" spans="1:17" s="63" customFormat="1" ht="36" customHeight="1" x14ac:dyDescent="0.2">
      <c r="A27" s="771" t="s">
        <v>154</v>
      </c>
      <c r="B27" s="771" t="s">
        <v>15</v>
      </c>
      <c r="C27" s="771" t="s">
        <v>155</v>
      </c>
      <c r="D27" s="771"/>
      <c r="E27" s="771"/>
      <c r="F27" s="771" t="s">
        <v>156</v>
      </c>
      <c r="G27" s="771" t="s">
        <v>157</v>
      </c>
      <c r="H27" s="771"/>
      <c r="I27" s="771"/>
      <c r="J27" s="771" t="s">
        <v>158</v>
      </c>
      <c r="K27" s="771"/>
      <c r="L27" s="771"/>
      <c r="M27" s="771" t="s">
        <v>159</v>
      </c>
      <c r="N27" s="771" t="s">
        <v>160</v>
      </c>
    </row>
    <row r="28" spans="1:17" s="63" customFormat="1" ht="36.75" customHeight="1" x14ac:dyDescent="0.2">
      <c r="A28" s="771"/>
      <c r="B28" s="771"/>
      <c r="C28" s="771"/>
      <c r="D28" s="771"/>
      <c r="E28" s="771"/>
      <c r="F28" s="771"/>
      <c r="G28" s="771"/>
      <c r="H28" s="771"/>
      <c r="I28" s="771"/>
      <c r="J28" s="771"/>
      <c r="K28" s="771"/>
      <c r="L28" s="771"/>
      <c r="M28" s="771"/>
      <c r="N28" s="771"/>
    </row>
    <row r="29" spans="1:17" s="63" customFormat="1" ht="42.75" customHeight="1" x14ac:dyDescent="0.2">
      <c r="A29" s="771"/>
      <c r="B29" s="771"/>
      <c r="C29" s="771"/>
      <c r="D29" s="771"/>
      <c r="E29" s="771"/>
      <c r="F29" s="771"/>
      <c r="G29" s="86" t="s">
        <v>161</v>
      </c>
      <c r="H29" s="86" t="s">
        <v>162</v>
      </c>
      <c r="I29" s="86" t="s">
        <v>163</v>
      </c>
      <c r="J29" s="86" t="s">
        <v>161</v>
      </c>
      <c r="K29" s="86" t="s">
        <v>162</v>
      </c>
      <c r="L29" s="86" t="s">
        <v>20</v>
      </c>
      <c r="M29" s="771"/>
      <c r="N29" s="771"/>
    </row>
    <row r="30" spans="1:17" s="63" customFormat="1" x14ac:dyDescent="0.2">
      <c r="A30" s="87">
        <v>1</v>
      </c>
      <c r="B30" s="87">
        <v>2</v>
      </c>
      <c r="C30" s="772">
        <v>3</v>
      </c>
      <c r="D30" s="772"/>
      <c r="E30" s="772"/>
      <c r="F30" s="87">
        <v>4</v>
      </c>
      <c r="G30" s="87">
        <v>5</v>
      </c>
      <c r="H30" s="87">
        <v>6</v>
      </c>
      <c r="I30" s="87">
        <v>7</v>
      </c>
      <c r="J30" s="87">
        <v>8</v>
      </c>
      <c r="K30" s="87">
        <v>9</v>
      </c>
      <c r="L30" s="87">
        <v>10</v>
      </c>
      <c r="M30" s="87">
        <v>11</v>
      </c>
      <c r="N30" s="87">
        <v>12</v>
      </c>
    </row>
    <row r="31" spans="1:17" s="63" customFormat="1" x14ac:dyDescent="0.2">
      <c r="A31" s="773" t="s">
        <v>555</v>
      </c>
      <c r="B31" s="774"/>
      <c r="C31" s="774"/>
      <c r="D31" s="774"/>
      <c r="E31" s="774"/>
      <c r="F31" s="774"/>
      <c r="G31" s="774"/>
      <c r="H31" s="774"/>
      <c r="I31" s="774"/>
      <c r="J31" s="774"/>
      <c r="K31" s="774"/>
      <c r="L31" s="774"/>
      <c r="M31" s="774"/>
      <c r="N31" s="775"/>
      <c r="P31" s="68" t="s">
        <v>555</v>
      </c>
    </row>
    <row r="32" spans="1:17" s="63" customFormat="1" ht="56.25" x14ac:dyDescent="0.2">
      <c r="A32" s="88" t="s">
        <v>165</v>
      </c>
      <c r="B32" s="89" t="s">
        <v>302</v>
      </c>
      <c r="C32" s="776" t="s">
        <v>303</v>
      </c>
      <c r="D32" s="776"/>
      <c r="E32" s="776"/>
      <c r="F32" s="90" t="s">
        <v>168</v>
      </c>
      <c r="G32" s="90" t="s">
        <v>33</v>
      </c>
      <c r="H32" s="90" t="s">
        <v>33</v>
      </c>
      <c r="I32" s="90" t="s">
        <v>556</v>
      </c>
      <c r="J32" s="91" t="s">
        <v>33</v>
      </c>
      <c r="K32" s="90" t="s">
        <v>33</v>
      </c>
      <c r="L32" s="91" t="s">
        <v>33</v>
      </c>
      <c r="M32" s="92" t="s">
        <v>33</v>
      </c>
      <c r="N32" s="93" t="s">
        <v>33</v>
      </c>
      <c r="Q32" s="68" t="s">
        <v>303</v>
      </c>
    </row>
    <row r="33" spans="1:24" s="63" customFormat="1" x14ac:dyDescent="0.2">
      <c r="A33" s="94"/>
      <c r="B33" s="95"/>
      <c r="C33" s="767" t="s">
        <v>557</v>
      </c>
      <c r="D33" s="767"/>
      <c r="E33" s="767"/>
      <c r="F33" s="767"/>
      <c r="G33" s="767"/>
      <c r="H33" s="767"/>
      <c r="I33" s="767"/>
      <c r="J33" s="767"/>
      <c r="K33" s="767"/>
      <c r="L33" s="767"/>
      <c r="M33" s="767"/>
      <c r="N33" s="781"/>
      <c r="R33" s="68" t="s">
        <v>557</v>
      </c>
    </row>
    <row r="34" spans="1:24" s="63" customFormat="1" ht="33.75" x14ac:dyDescent="0.2">
      <c r="A34" s="96"/>
      <c r="B34" s="97" t="s">
        <v>558</v>
      </c>
      <c r="C34" s="767" t="s">
        <v>559</v>
      </c>
      <c r="D34" s="767"/>
      <c r="E34" s="767"/>
      <c r="F34" s="767"/>
      <c r="G34" s="767"/>
      <c r="H34" s="767"/>
      <c r="I34" s="767"/>
      <c r="J34" s="767"/>
      <c r="K34" s="767"/>
      <c r="L34" s="767"/>
      <c r="M34" s="767"/>
      <c r="N34" s="781"/>
      <c r="S34" s="68" t="s">
        <v>559</v>
      </c>
    </row>
    <row r="35" spans="1:24" s="63" customFormat="1" x14ac:dyDescent="0.2">
      <c r="A35" s="98"/>
      <c r="B35" s="97" t="s">
        <v>173</v>
      </c>
      <c r="C35" s="767" t="s">
        <v>174</v>
      </c>
      <c r="D35" s="767"/>
      <c r="E35" s="767"/>
      <c r="F35" s="99" t="s">
        <v>33</v>
      </c>
      <c r="G35" s="99" t="s">
        <v>33</v>
      </c>
      <c r="H35" s="99" t="s">
        <v>33</v>
      </c>
      <c r="I35" s="99" t="s">
        <v>33</v>
      </c>
      <c r="J35" s="100">
        <v>4055.7</v>
      </c>
      <c r="K35" s="99" t="s">
        <v>175</v>
      </c>
      <c r="L35" s="100">
        <v>74.02</v>
      </c>
      <c r="M35" s="101" t="s">
        <v>33</v>
      </c>
      <c r="N35" s="102" t="s">
        <v>33</v>
      </c>
      <c r="T35" s="68" t="s">
        <v>174</v>
      </c>
    </row>
    <row r="36" spans="1:24" s="63" customFormat="1" x14ac:dyDescent="0.2">
      <c r="A36" s="98"/>
      <c r="B36" s="97" t="s">
        <v>176</v>
      </c>
      <c r="C36" s="767" t="s">
        <v>177</v>
      </c>
      <c r="D36" s="767"/>
      <c r="E36" s="767"/>
      <c r="F36" s="99" t="s">
        <v>33</v>
      </c>
      <c r="G36" s="99" t="s">
        <v>33</v>
      </c>
      <c r="H36" s="99" t="s">
        <v>33</v>
      </c>
      <c r="I36" s="99" t="s">
        <v>33</v>
      </c>
      <c r="J36" s="100">
        <v>445.5</v>
      </c>
      <c r="K36" s="99" t="s">
        <v>175</v>
      </c>
      <c r="L36" s="100">
        <v>8.1300000000000008</v>
      </c>
      <c r="M36" s="101" t="s">
        <v>33</v>
      </c>
      <c r="N36" s="102" t="s">
        <v>33</v>
      </c>
      <c r="T36" s="68" t="s">
        <v>177</v>
      </c>
    </row>
    <row r="37" spans="1:24" s="63" customFormat="1" x14ac:dyDescent="0.2">
      <c r="A37" s="98"/>
      <c r="B37" s="97" t="s">
        <v>33</v>
      </c>
      <c r="C37" s="767" t="s">
        <v>178</v>
      </c>
      <c r="D37" s="767"/>
      <c r="E37" s="767"/>
      <c r="F37" s="99" t="s">
        <v>179</v>
      </c>
      <c r="G37" s="99" t="s">
        <v>306</v>
      </c>
      <c r="H37" s="99" t="s">
        <v>175</v>
      </c>
      <c r="I37" s="99" t="s">
        <v>560</v>
      </c>
      <c r="J37" s="100" t="s">
        <v>33</v>
      </c>
      <c r="K37" s="99" t="s">
        <v>33</v>
      </c>
      <c r="L37" s="100" t="s">
        <v>33</v>
      </c>
      <c r="M37" s="101" t="s">
        <v>33</v>
      </c>
      <c r="N37" s="102" t="s">
        <v>33</v>
      </c>
      <c r="U37" s="68" t="s">
        <v>178</v>
      </c>
    </row>
    <row r="38" spans="1:24" s="63" customFormat="1" x14ac:dyDescent="0.2">
      <c r="A38" s="98"/>
      <c r="B38" s="97" t="s">
        <v>33</v>
      </c>
      <c r="C38" s="776" t="s">
        <v>182</v>
      </c>
      <c r="D38" s="776"/>
      <c r="E38" s="776"/>
      <c r="F38" s="90" t="s">
        <v>33</v>
      </c>
      <c r="G38" s="90" t="s">
        <v>33</v>
      </c>
      <c r="H38" s="90" t="s">
        <v>33</v>
      </c>
      <c r="I38" s="90" t="s">
        <v>33</v>
      </c>
      <c r="J38" s="91">
        <v>4055.7</v>
      </c>
      <c r="K38" s="90" t="s">
        <v>33</v>
      </c>
      <c r="L38" s="91">
        <v>74.02</v>
      </c>
      <c r="M38" s="92" t="s">
        <v>33</v>
      </c>
      <c r="N38" s="93" t="s">
        <v>33</v>
      </c>
      <c r="V38" s="68" t="s">
        <v>182</v>
      </c>
    </row>
    <row r="39" spans="1:24" s="63" customFormat="1" x14ac:dyDescent="0.2">
      <c r="A39" s="98"/>
      <c r="B39" s="97" t="s">
        <v>33</v>
      </c>
      <c r="C39" s="767" t="s">
        <v>183</v>
      </c>
      <c r="D39" s="767"/>
      <c r="E39" s="767"/>
      <c r="F39" s="99" t="s">
        <v>33</v>
      </c>
      <c r="G39" s="99" t="s">
        <v>33</v>
      </c>
      <c r="H39" s="99" t="s">
        <v>33</v>
      </c>
      <c r="I39" s="99" t="s">
        <v>33</v>
      </c>
      <c r="J39" s="100" t="s">
        <v>33</v>
      </c>
      <c r="K39" s="99" t="s">
        <v>33</v>
      </c>
      <c r="L39" s="100">
        <v>8.1300000000000008</v>
      </c>
      <c r="M39" s="101" t="s">
        <v>33</v>
      </c>
      <c r="N39" s="102" t="s">
        <v>33</v>
      </c>
      <c r="U39" s="68" t="s">
        <v>183</v>
      </c>
    </row>
    <row r="40" spans="1:24" s="63" customFormat="1" ht="33.75" x14ac:dyDescent="0.2">
      <c r="A40" s="98"/>
      <c r="B40" s="97" t="s">
        <v>184</v>
      </c>
      <c r="C40" s="767" t="s">
        <v>185</v>
      </c>
      <c r="D40" s="767"/>
      <c r="E40" s="767"/>
      <c r="F40" s="99" t="s">
        <v>186</v>
      </c>
      <c r="G40" s="99" t="s">
        <v>187</v>
      </c>
      <c r="H40" s="99" t="s">
        <v>33</v>
      </c>
      <c r="I40" s="99" t="s">
        <v>187</v>
      </c>
      <c r="J40" s="100" t="s">
        <v>33</v>
      </c>
      <c r="K40" s="99" t="s">
        <v>33</v>
      </c>
      <c r="L40" s="100">
        <v>7.72</v>
      </c>
      <c r="M40" s="101" t="s">
        <v>33</v>
      </c>
      <c r="N40" s="102" t="s">
        <v>33</v>
      </c>
      <c r="U40" s="68" t="s">
        <v>185</v>
      </c>
    </row>
    <row r="41" spans="1:24" s="63" customFormat="1" ht="22.5" x14ac:dyDescent="0.2">
      <c r="A41" s="98"/>
      <c r="B41" s="97" t="s">
        <v>188</v>
      </c>
      <c r="C41" s="767" t="s">
        <v>189</v>
      </c>
      <c r="D41" s="767"/>
      <c r="E41" s="767"/>
      <c r="F41" s="99" t="s">
        <v>186</v>
      </c>
      <c r="G41" s="99" t="s">
        <v>190</v>
      </c>
      <c r="H41" s="99" t="s">
        <v>33</v>
      </c>
      <c r="I41" s="99" t="s">
        <v>190</v>
      </c>
      <c r="J41" s="100" t="s">
        <v>33</v>
      </c>
      <c r="K41" s="99" t="s">
        <v>33</v>
      </c>
      <c r="L41" s="100">
        <v>4.07</v>
      </c>
      <c r="M41" s="101" t="s">
        <v>33</v>
      </c>
      <c r="N41" s="102" t="s">
        <v>33</v>
      </c>
      <c r="U41" s="68" t="s">
        <v>189</v>
      </c>
    </row>
    <row r="42" spans="1:24" s="63" customFormat="1" x14ac:dyDescent="0.2">
      <c r="A42" s="103"/>
      <c r="B42" s="104"/>
      <c r="C42" s="780" t="s">
        <v>191</v>
      </c>
      <c r="D42" s="780"/>
      <c r="E42" s="780"/>
      <c r="F42" s="105" t="s">
        <v>33</v>
      </c>
      <c r="G42" s="105" t="s">
        <v>33</v>
      </c>
      <c r="H42" s="105" t="s">
        <v>33</v>
      </c>
      <c r="I42" s="105" t="s">
        <v>33</v>
      </c>
      <c r="J42" s="106" t="s">
        <v>33</v>
      </c>
      <c r="K42" s="105" t="s">
        <v>33</v>
      </c>
      <c r="L42" s="106">
        <v>85.81</v>
      </c>
      <c r="M42" s="92" t="s">
        <v>33</v>
      </c>
      <c r="N42" s="107" t="s">
        <v>33</v>
      </c>
      <c r="W42" s="68" t="s">
        <v>191</v>
      </c>
    </row>
    <row r="43" spans="1:24" s="63" customFormat="1" ht="45" x14ac:dyDescent="0.2">
      <c r="A43" s="88" t="s">
        <v>173</v>
      </c>
      <c r="B43" s="89" t="s">
        <v>196</v>
      </c>
      <c r="C43" s="776" t="s">
        <v>259</v>
      </c>
      <c r="D43" s="776"/>
      <c r="E43" s="776"/>
      <c r="F43" s="90" t="s">
        <v>198</v>
      </c>
      <c r="G43" s="90" t="s">
        <v>33</v>
      </c>
      <c r="H43" s="90" t="s">
        <v>33</v>
      </c>
      <c r="I43" s="90" t="s">
        <v>561</v>
      </c>
      <c r="J43" s="91">
        <v>2.91</v>
      </c>
      <c r="K43" s="90" t="s">
        <v>33</v>
      </c>
      <c r="L43" s="91">
        <v>76.47</v>
      </c>
      <c r="M43" s="92" t="s">
        <v>33</v>
      </c>
      <c r="N43" s="93" t="s">
        <v>33</v>
      </c>
      <c r="Q43" s="68" t="s">
        <v>259</v>
      </c>
    </row>
    <row r="44" spans="1:24" s="63" customFormat="1" x14ac:dyDescent="0.2">
      <c r="A44" s="94"/>
      <c r="B44" s="95"/>
      <c r="C44" s="767" t="s">
        <v>562</v>
      </c>
      <c r="D44" s="767"/>
      <c r="E44" s="767"/>
      <c r="F44" s="767"/>
      <c r="G44" s="767"/>
      <c r="H44" s="767"/>
      <c r="I44" s="767"/>
      <c r="J44" s="767"/>
      <c r="K44" s="767"/>
      <c r="L44" s="767"/>
      <c r="M44" s="767"/>
      <c r="N44" s="781"/>
      <c r="R44" s="68" t="s">
        <v>562</v>
      </c>
    </row>
    <row r="45" spans="1:24" s="63" customFormat="1" x14ac:dyDescent="0.2">
      <c r="A45" s="783" t="s">
        <v>563</v>
      </c>
      <c r="B45" s="784"/>
      <c r="C45" s="784"/>
      <c r="D45" s="784"/>
      <c r="E45" s="784"/>
      <c r="F45" s="784"/>
      <c r="G45" s="784"/>
      <c r="H45" s="784"/>
      <c r="I45" s="784"/>
      <c r="J45" s="784"/>
      <c r="K45" s="784"/>
      <c r="L45" s="784"/>
      <c r="M45" s="784"/>
      <c r="N45" s="785"/>
      <c r="X45" s="68" t="s">
        <v>563</v>
      </c>
    </row>
    <row r="46" spans="1:24" s="63" customFormat="1" ht="33.75" x14ac:dyDescent="0.2">
      <c r="A46" s="88" t="s">
        <v>176</v>
      </c>
      <c r="B46" s="89" t="s">
        <v>564</v>
      </c>
      <c r="C46" s="776" t="s">
        <v>565</v>
      </c>
      <c r="D46" s="776"/>
      <c r="E46" s="776"/>
      <c r="F46" s="90" t="s">
        <v>566</v>
      </c>
      <c r="G46" s="90" t="s">
        <v>33</v>
      </c>
      <c r="H46" s="90" t="s">
        <v>33</v>
      </c>
      <c r="I46" s="90" t="s">
        <v>567</v>
      </c>
      <c r="J46" s="91" t="s">
        <v>33</v>
      </c>
      <c r="K46" s="90" t="s">
        <v>33</v>
      </c>
      <c r="L46" s="91" t="s">
        <v>33</v>
      </c>
      <c r="M46" s="92" t="s">
        <v>33</v>
      </c>
      <c r="N46" s="93" t="s">
        <v>33</v>
      </c>
      <c r="Q46" s="68" t="s">
        <v>565</v>
      </c>
    </row>
    <row r="47" spans="1:24" s="63" customFormat="1" ht="33.75" x14ac:dyDescent="0.2">
      <c r="A47" s="96"/>
      <c r="B47" s="97" t="s">
        <v>558</v>
      </c>
      <c r="C47" s="767" t="s">
        <v>559</v>
      </c>
      <c r="D47" s="767"/>
      <c r="E47" s="767"/>
      <c r="F47" s="767"/>
      <c r="G47" s="767"/>
      <c r="H47" s="767"/>
      <c r="I47" s="767"/>
      <c r="J47" s="767"/>
      <c r="K47" s="767"/>
      <c r="L47" s="767"/>
      <c r="M47" s="767"/>
      <c r="N47" s="781"/>
      <c r="S47" s="68" t="s">
        <v>559</v>
      </c>
    </row>
    <row r="48" spans="1:24" s="63" customFormat="1" x14ac:dyDescent="0.2">
      <c r="A48" s="98"/>
      <c r="B48" s="97" t="s">
        <v>165</v>
      </c>
      <c r="C48" s="767" t="s">
        <v>251</v>
      </c>
      <c r="D48" s="767"/>
      <c r="E48" s="767"/>
      <c r="F48" s="99" t="s">
        <v>33</v>
      </c>
      <c r="G48" s="99" t="s">
        <v>33</v>
      </c>
      <c r="H48" s="99" t="s">
        <v>33</v>
      </c>
      <c r="I48" s="99" t="s">
        <v>33</v>
      </c>
      <c r="J48" s="100">
        <v>6.75</v>
      </c>
      <c r="K48" s="99" t="s">
        <v>175</v>
      </c>
      <c r="L48" s="100">
        <v>24.47</v>
      </c>
      <c r="M48" s="101" t="s">
        <v>33</v>
      </c>
      <c r="N48" s="102" t="s">
        <v>33</v>
      </c>
      <c r="T48" s="68" t="s">
        <v>251</v>
      </c>
    </row>
    <row r="49" spans="1:23" s="63" customFormat="1" x14ac:dyDescent="0.2">
      <c r="A49" s="98"/>
      <c r="B49" s="97" t="s">
        <v>173</v>
      </c>
      <c r="C49" s="767" t="s">
        <v>174</v>
      </c>
      <c r="D49" s="767"/>
      <c r="E49" s="767"/>
      <c r="F49" s="99" t="s">
        <v>33</v>
      </c>
      <c r="G49" s="99" t="s">
        <v>33</v>
      </c>
      <c r="H49" s="99" t="s">
        <v>33</v>
      </c>
      <c r="I49" s="99" t="s">
        <v>33</v>
      </c>
      <c r="J49" s="100">
        <v>8.2899999999999991</v>
      </c>
      <c r="K49" s="99" t="s">
        <v>175</v>
      </c>
      <c r="L49" s="100">
        <v>30.05</v>
      </c>
      <c r="M49" s="101" t="s">
        <v>33</v>
      </c>
      <c r="N49" s="102" t="s">
        <v>33</v>
      </c>
      <c r="T49" s="68" t="s">
        <v>174</v>
      </c>
    </row>
    <row r="50" spans="1:23" s="63" customFormat="1" x14ac:dyDescent="0.2">
      <c r="A50" s="98"/>
      <c r="B50" s="97" t="s">
        <v>176</v>
      </c>
      <c r="C50" s="767" t="s">
        <v>177</v>
      </c>
      <c r="D50" s="767"/>
      <c r="E50" s="767"/>
      <c r="F50" s="99" t="s">
        <v>33</v>
      </c>
      <c r="G50" s="99" t="s">
        <v>33</v>
      </c>
      <c r="H50" s="99" t="s">
        <v>33</v>
      </c>
      <c r="I50" s="99" t="s">
        <v>33</v>
      </c>
      <c r="J50" s="100">
        <v>0.81</v>
      </c>
      <c r="K50" s="99" t="s">
        <v>175</v>
      </c>
      <c r="L50" s="100">
        <v>2.94</v>
      </c>
      <c r="M50" s="101" t="s">
        <v>33</v>
      </c>
      <c r="N50" s="102" t="s">
        <v>33</v>
      </c>
      <c r="T50" s="68" t="s">
        <v>177</v>
      </c>
    </row>
    <row r="51" spans="1:23" s="63" customFormat="1" x14ac:dyDescent="0.2">
      <c r="A51" s="98"/>
      <c r="B51" s="97" t="s">
        <v>212</v>
      </c>
      <c r="C51" s="767" t="s">
        <v>252</v>
      </c>
      <c r="D51" s="767"/>
      <c r="E51" s="767"/>
      <c r="F51" s="99" t="s">
        <v>33</v>
      </c>
      <c r="G51" s="99" t="s">
        <v>33</v>
      </c>
      <c r="H51" s="99" t="s">
        <v>33</v>
      </c>
      <c r="I51" s="99" t="s">
        <v>33</v>
      </c>
      <c r="J51" s="100">
        <v>0.37</v>
      </c>
      <c r="K51" s="99" t="s">
        <v>33</v>
      </c>
      <c r="L51" s="100">
        <v>1.07</v>
      </c>
      <c r="M51" s="101" t="s">
        <v>33</v>
      </c>
      <c r="N51" s="102" t="s">
        <v>33</v>
      </c>
      <c r="T51" s="68" t="s">
        <v>252</v>
      </c>
    </row>
    <row r="52" spans="1:23" s="63" customFormat="1" x14ac:dyDescent="0.2">
      <c r="A52" s="98"/>
      <c r="B52" s="97" t="s">
        <v>33</v>
      </c>
      <c r="C52" s="767" t="s">
        <v>253</v>
      </c>
      <c r="D52" s="767"/>
      <c r="E52" s="767"/>
      <c r="F52" s="99" t="s">
        <v>179</v>
      </c>
      <c r="G52" s="99" t="s">
        <v>568</v>
      </c>
      <c r="H52" s="99" t="s">
        <v>175</v>
      </c>
      <c r="I52" s="99" t="s">
        <v>569</v>
      </c>
      <c r="J52" s="100" t="s">
        <v>33</v>
      </c>
      <c r="K52" s="99" t="s">
        <v>33</v>
      </c>
      <c r="L52" s="100" t="s">
        <v>33</v>
      </c>
      <c r="M52" s="101" t="s">
        <v>33</v>
      </c>
      <c r="N52" s="102" t="s">
        <v>33</v>
      </c>
      <c r="U52" s="68" t="s">
        <v>253</v>
      </c>
    </row>
    <row r="53" spans="1:23" s="63" customFormat="1" x14ac:dyDescent="0.2">
      <c r="A53" s="98"/>
      <c r="B53" s="97" t="s">
        <v>33</v>
      </c>
      <c r="C53" s="767" t="s">
        <v>178</v>
      </c>
      <c r="D53" s="767"/>
      <c r="E53" s="767"/>
      <c r="F53" s="99" t="s">
        <v>179</v>
      </c>
      <c r="G53" s="99" t="s">
        <v>570</v>
      </c>
      <c r="H53" s="99" t="s">
        <v>175</v>
      </c>
      <c r="I53" s="99" t="s">
        <v>571</v>
      </c>
      <c r="J53" s="100" t="s">
        <v>33</v>
      </c>
      <c r="K53" s="99" t="s">
        <v>33</v>
      </c>
      <c r="L53" s="100" t="s">
        <v>33</v>
      </c>
      <c r="M53" s="101" t="s">
        <v>33</v>
      </c>
      <c r="N53" s="102" t="s">
        <v>33</v>
      </c>
      <c r="U53" s="68" t="s">
        <v>178</v>
      </c>
    </row>
    <row r="54" spans="1:23" s="63" customFormat="1" x14ac:dyDescent="0.2">
      <c r="A54" s="98"/>
      <c r="B54" s="97" t="s">
        <v>33</v>
      </c>
      <c r="C54" s="776" t="s">
        <v>182</v>
      </c>
      <c r="D54" s="776"/>
      <c r="E54" s="776"/>
      <c r="F54" s="90" t="s">
        <v>33</v>
      </c>
      <c r="G54" s="90" t="s">
        <v>33</v>
      </c>
      <c r="H54" s="90" t="s">
        <v>33</v>
      </c>
      <c r="I54" s="90" t="s">
        <v>33</v>
      </c>
      <c r="J54" s="91">
        <v>15.41</v>
      </c>
      <c r="K54" s="90" t="s">
        <v>33</v>
      </c>
      <c r="L54" s="91">
        <v>55.59</v>
      </c>
      <c r="M54" s="92" t="s">
        <v>33</v>
      </c>
      <c r="N54" s="93" t="s">
        <v>33</v>
      </c>
      <c r="V54" s="68" t="s">
        <v>182</v>
      </c>
    </row>
    <row r="55" spans="1:23" s="63" customFormat="1" x14ac:dyDescent="0.2">
      <c r="A55" s="98"/>
      <c r="B55" s="97" t="s">
        <v>33</v>
      </c>
      <c r="C55" s="767" t="s">
        <v>183</v>
      </c>
      <c r="D55" s="767"/>
      <c r="E55" s="767"/>
      <c r="F55" s="99" t="s">
        <v>33</v>
      </c>
      <c r="G55" s="99" t="s">
        <v>33</v>
      </c>
      <c r="H55" s="99" t="s">
        <v>33</v>
      </c>
      <c r="I55" s="99" t="s">
        <v>33</v>
      </c>
      <c r="J55" s="100" t="s">
        <v>33</v>
      </c>
      <c r="K55" s="99" t="s">
        <v>33</v>
      </c>
      <c r="L55" s="100">
        <v>27.41</v>
      </c>
      <c r="M55" s="101" t="s">
        <v>33</v>
      </c>
      <c r="N55" s="102" t="s">
        <v>33</v>
      </c>
      <c r="U55" s="68" t="s">
        <v>183</v>
      </c>
    </row>
    <row r="56" spans="1:23" s="63" customFormat="1" ht="22.5" x14ac:dyDescent="0.2">
      <c r="A56" s="98"/>
      <c r="B56" s="97" t="s">
        <v>572</v>
      </c>
      <c r="C56" s="767" t="s">
        <v>573</v>
      </c>
      <c r="D56" s="767"/>
      <c r="E56" s="767"/>
      <c r="F56" s="99" t="s">
        <v>186</v>
      </c>
      <c r="G56" s="99" t="s">
        <v>574</v>
      </c>
      <c r="H56" s="99" t="s">
        <v>33</v>
      </c>
      <c r="I56" s="99" t="s">
        <v>574</v>
      </c>
      <c r="J56" s="100" t="s">
        <v>33</v>
      </c>
      <c r="K56" s="99" t="s">
        <v>33</v>
      </c>
      <c r="L56" s="100">
        <v>33.44</v>
      </c>
      <c r="M56" s="101" t="s">
        <v>33</v>
      </c>
      <c r="N56" s="102" t="s">
        <v>33</v>
      </c>
      <c r="U56" s="68" t="s">
        <v>573</v>
      </c>
    </row>
    <row r="57" spans="1:23" s="63" customFormat="1" ht="22.5" x14ac:dyDescent="0.2">
      <c r="A57" s="98"/>
      <c r="B57" s="97" t="s">
        <v>575</v>
      </c>
      <c r="C57" s="767" t="s">
        <v>576</v>
      </c>
      <c r="D57" s="767"/>
      <c r="E57" s="767"/>
      <c r="F57" s="99" t="s">
        <v>186</v>
      </c>
      <c r="G57" s="99" t="s">
        <v>341</v>
      </c>
      <c r="H57" s="99" t="s">
        <v>33</v>
      </c>
      <c r="I57" s="99" t="s">
        <v>341</v>
      </c>
      <c r="J57" s="100" t="s">
        <v>33</v>
      </c>
      <c r="K57" s="99" t="s">
        <v>33</v>
      </c>
      <c r="L57" s="100">
        <v>21.93</v>
      </c>
      <c r="M57" s="101" t="s">
        <v>33</v>
      </c>
      <c r="N57" s="102" t="s">
        <v>33</v>
      </c>
      <c r="U57" s="68" t="s">
        <v>576</v>
      </c>
    </row>
    <row r="58" spans="1:23" s="63" customFormat="1" x14ac:dyDescent="0.2">
      <c r="A58" s="103"/>
      <c r="B58" s="104"/>
      <c r="C58" s="780" t="s">
        <v>191</v>
      </c>
      <c r="D58" s="780"/>
      <c r="E58" s="780"/>
      <c r="F58" s="105" t="s">
        <v>33</v>
      </c>
      <c r="G58" s="105" t="s">
        <v>33</v>
      </c>
      <c r="H58" s="105" t="s">
        <v>33</v>
      </c>
      <c r="I58" s="105" t="s">
        <v>33</v>
      </c>
      <c r="J58" s="106" t="s">
        <v>33</v>
      </c>
      <c r="K58" s="105" t="s">
        <v>33</v>
      </c>
      <c r="L58" s="106">
        <v>110.96</v>
      </c>
      <c r="M58" s="92" t="s">
        <v>33</v>
      </c>
      <c r="N58" s="107" t="s">
        <v>33</v>
      </c>
      <c r="W58" s="68" t="s">
        <v>191</v>
      </c>
    </row>
    <row r="59" spans="1:23" s="63" customFormat="1" x14ac:dyDescent="0.2">
      <c r="A59" s="88" t="s">
        <v>212</v>
      </c>
      <c r="B59" s="89" t="s">
        <v>577</v>
      </c>
      <c r="C59" s="776" t="s">
        <v>578</v>
      </c>
      <c r="D59" s="776"/>
      <c r="E59" s="776"/>
      <c r="F59" s="90" t="s">
        <v>566</v>
      </c>
      <c r="G59" s="90" t="s">
        <v>33</v>
      </c>
      <c r="H59" s="90" t="s">
        <v>33</v>
      </c>
      <c r="I59" s="90" t="s">
        <v>579</v>
      </c>
      <c r="J59" s="91">
        <v>60</v>
      </c>
      <c r="K59" s="90" t="s">
        <v>33</v>
      </c>
      <c r="L59" s="91">
        <v>200.1</v>
      </c>
      <c r="M59" s="92" t="s">
        <v>33</v>
      </c>
      <c r="N59" s="93" t="s">
        <v>33</v>
      </c>
      <c r="Q59" s="68" t="s">
        <v>578</v>
      </c>
    </row>
    <row r="60" spans="1:23" s="63" customFormat="1" ht="33.75" x14ac:dyDescent="0.2">
      <c r="A60" s="88" t="s">
        <v>219</v>
      </c>
      <c r="B60" s="89" t="s">
        <v>580</v>
      </c>
      <c r="C60" s="776" t="s">
        <v>581</v>
      </c>
      <c r="D60" s="776"/>
      <c r="E60" s="776"/>
      <c r="F60" s="90" t="s">
        <v>582</v>
      </c>
      <c r="G60" s="90" t="s">
        <v>33</v>
      </c>
      <c r="H60" s="90" t="s">
        <v>33</v>
      </c>
      <c r="I60" s="90" t="s">
        <v>583</v>
      </c>
      <c r="J60" s="91" t="s">
        <v>33</v>
      </c>
      <c r="K60" s="90" t="s">
        <v>33</v>
      </c>
      <c r="L60" s="91" t="s">
        <v>33</v>
      </c>
      <c r="M60" s="92" t="s">
        <v>33</v>
      </c>
      <c r="N60" s="93" t="s">
        <v>33</v>
      </c>
      <c r="Q60" s="68" t="s">
        <v>581</v>
      </c>
    </row>
    <row r="61" spans="1:23" s="63" customFormat="1" x14ac:dyDescent="0.2">
      <c r="A61" s="94"/>
      <c r="B61" s="95"/>
      <c r="C61" s="767" t="s">
        <v>584</v>
      </c>
      <c r="D61" s="767"/>
      <c r="E61" s="767"/>
      <c r="F61" s="767"/>
      <c r="G61" s="767"/>
      <c r="H61" s="767"/>
      <c r="I61" s="767"/>
      <c r="J61" s="767"/>
      <c r="K61" s="767"/>
      <c r="L61" s="767"/>
      <c r="M61" s="767"/>
      <c r="N61" s="781"/>
      <c r="R61" s="68" t="s">
        <v>584</v>
      </c>
    </row>
    <row r="62" spans="1:23" s="63" customFormat="1" ht="33.75" x14ac:dyDescent="0.2">
      <c r="A62" s="96"/>
      <c r="B62" s="97" t="s">
        <v>558</v>
      </c>
      <c r="C62" s="767" t="s">
        <v>559</v>
      </c>
      <c r="D62" s="767"/>
      <c r="E62" s="767"/>
      <c r="F62" s="767"/>
      <c r="G62" s="767"/>
      <c r="H62" s="767"/>
      <c r="I62" s="767"/>
      <c r="J62" s="767"/>
      <c r="K62" s="767"/>
      <c r="L62" s="767"/>
      <c r="M62" s="767"/>
      <c r="N62" s="781"/>
      <c r="S62" s="68" t="s">
        <v>559</v>
      </c>
    </row>
    <row r="63" spans="1:23" s="63" customFormat="1" x14ac:dyDescent="0.2">
      <c r="A63" s="98"/>
      <c r="B63" s="97" t="s">
        <v>165</v>
      </c>
      <c r="C63" s="767" t="s">
        <v>251</v>
      </c>
      <c r="D63" s="767"/>
      <c r="E63" s="767"/>
      <c r="F63" s="99" t="s">
        <v>33</v>
      </c>
      <c r="G63" s="99" t="s">
        <v>33</v>
      </c>
      <c r="H63" s="99" t="s">
        <v>33</v>
      </c>
      <c r="I63" s="99" t="s">
        <v>33</v>
      </c>
      <c r="J63" s="100">
        <v>3189.6</v>
      </c>
      <c r="K63" s="99" t="s">
        <v>175</v>
      </c>
      <c r="L63" s="100">
        <v>275.10000000000002</v>
      </c>
      <c r="M63" s="101" t="s">
        <v>33</v>
      </c>
      <c r="N63" s="102" t="s">
        <v>33</v>
      </c>
      <c r="T63" s="68" t="s">
        <v>251</v>
      </c>
    </row>
    <row r="64" spans="1:23" s="63" customFormat="1" x14ac:dyDescent="0.2">
      <c r="A64" s="98"/>
      <c r="B64" s="97" t="s">
        <v>173</v>
      </c>
      <c r="C64" s="767" t="s">
        <v>174</v>
      </c>
      <c r="D64" s="767"/>
      <c r="E64" s="767"/>
      <c r="F64" s="99" t="s">
        <v>33</v>
      </c>
      <c r="G64" s="99" t="s">
        <v>33</v>
      </c>
      <c r="H64" s="99" t="s">
        <v>33</v>
      </c>
      <c r="I64" s="99" t="s">
        <v>33</v>
      </c>
      <c r="J64" s="100">
        <v>3499.23</v>
      </c>
      <c r="K64" s="99" t="s">
        <v>175</v>
      </c>
      <c r="L64" s="100">
        <v>301.81</v>
      </c>
      <c r="M64" s="101" t="s">
        <v>33</v>
      </c>
      <c r="N64" s="102" t="s">
        <v>33</v>
      </c>
      <c r="T64" s="68" t="s">
        <v>174</v>
      </c>
    </row>
    <row r="65" spans="1:25" s="63" customFormat="1" x14ac:dyDescent="0.2">
      <c r="A65" s="98"/>
      <c r="B65" s="97" t="s">
        <v>176</v>
      </c>
      <c r="C65" s="767" t="s">
        <v>177</v>
      </c>
      <c r="D65" s="767"/>
      <c r="E65" s="767"/>
      <c r="F65" s="99" t="s">
        <v>33</v>
      </c>
      <c r="G65" s="99" t="s">
        <v>33</v>
      </c>
      <c r="H65" s="99" t="s">
        <v>33</v>
      </c>
      <c r="I65" s="99" t="s">
        <v>33</v>
      </c>
      <c r="J65" s="100">
        <v>405.88</v>
      </c>
      <c r="K65" s="99" t="s">
        <v>175</v>
      </c>
      <c r="L65" s="100">
        <v>35.01</v>
      </c>
      <c r="M65" s="101" t="s">
        <v>33</v>
      </c>
      <c r="N65" s="102" t="s">
        <v>33</v>
      </c>
      <c r="T65" s="68" t="s">
        <v>177</v>
      </c>
    </row>
    <row r="66" spans="1:25" s="63" customFormat="1" x14ac:dyDescent="0.2">
      <c r="A66" s="98"/>
      <c r="B66" s="97" t="s">
        <v>212</v>
      </c>
      <c r="C66" s="767" t="s">
        <v>252</v>
      </c>
      <c r="D66" s="767"/>
      <c r="E66" s="767"/>
      <c r="F66" s="99" t="s">
        <v>33</v>
      </c>
      <c r="G66" s="99" t="s">
        <v>33</v>
      </c>
      <c r="H66" s="99" t="s">
        <v>33</v>
      </c>
      <c r="I66" s="99" t="s">
        <v>33</v>
      </c>
      <c r="J66" s="100">
        <v>4013.08</v>
      </c>
      <c r="K66" s="99" t="s">
        <v>33</v>
      </c>
      <c r="L66" s="100">
        <v>276.89999999999998</v>
      </c>
      <c r="M66" s="101" t="s">
        <v>33</v>
      </c>
      <c r="N66" s="102" t="s">
        <v>33</v>
      </c>
      <c r="T66" s="68" t="s">
        <v>252</v>
      </c>
    </row>
    <row r="67" spans="1:25" s="63" customFormat="1" x14ac:dyDescent="0.2">
      <c r="A67" s="98"/>
      <c r="B67" s="97" t="s">
        <v>33</v>
      </c>
      <c r="C67" s="767" t="s">
        <v>253</v>
      </c>
      <c r="D67" s="767"/>
      <c r="E67" s="767"/>
      <c r="F67" s="99" t="s">
        <v>179</v>
      </c>
      <c r="G67" s="99" t="s">
        <v>585</v>
      </c>
      <c r="H67" s="99" t="s">
        <v>175</v>
      </c>
      <c r="I67" s="99" t="s">
        <v>586</v>
      </c>
      <c r="J67" s="100" t="s">
        <v>33</v>
      </c>
      <c r="K67" s="99" t="s">
        <v>33</v>
      </c>
      <c r="L67" s="100" t="s">
        <v>33</v>
      </c>
      <c r="M67" s="101" t="s">
        <v>33</v>
      </c>
      <c r="N67" s="102" t="s">
        <v>33</v>
      </c>
      <c r="U67" s="68" t="s">
        <v>253</v>
      </c>
    </row>
    <row r="68" spans="1:25" s="63" customFormat="1" x14ac:dyDescent="0.2">
      <c r="A68" s="98"/>
      <c r="B68" s="97" t="s">
        <v>33</v>
      </c>
      <c r="C68" s="767" t="s">
        <v>178</v>
      </c>
      <c r="D68" s="767"/>
      <c r="E68" s="767"/>
      <c r="F68" s="99" t="s">
        <v>179</v>
      </c>
      <c r="G68" s="99" t="s">
        <v>587</v>
      </c>
      <c r="H68" s="99" t="s">
        <v>175</v>
      </c>
      <c r="I68" s="99" t="s">
        <v>588</v>
      </c>
      <c r="J68" s="100" t="s">
        <v>33</v>
      </c>
      <c r="K68" s="99" t="s">
        <v>33</v>
      </c>
      <c r="L68" s="100" t="s">
        <v>33</v>
      </c>
      <c r="M68" s="101" t="s">
        <v>33</v>
      </c>
      <c r="N68" s="102" t="s">
        <v>33</v>
      </c>
      <c r="U68" s="68" t="s">
        <v>178</v>
      </c>
    </row>
    <row r="69" spans="1:25" s="63" customFormat="1" x14ac:dyDescent="0.2">
      <c r="A69" s="98"/>
      <c r="B69" s="97" t="s">
        <v>33</v>
      </c>
      <c r="C69" s="776" t="s">
        <v>182</v>
      </c>
      <c r="D69" s="776"/>
      <c r="E69" s="776"/>
      <c r="F69" s="90" t="s">
        <v>33</v>
      </c>
      <c r="G69" s="90" t="s">
        <v>33</v>
      </c>
      <c r="H69" s="90" t="s">
        <v>33</v>
      </c>
      <c r="I69" s="90" t="s">
        <v>33</v>
      </c>
      <c r="J69" s="91">
        <v>10701.91</v>
      </c>
      <c r="K69" s="90" t="s">
        <v>33</v>
      </c>
      <c r="L69" s="91">
        <v>853.81</v>
      </c>
      <c r="M69" s="92" t="s">
        <v>33</v>
      </c>
      <c r="N69" s="93" t="s">
        <v>33</v>
      </c>
      <c r="V69" s="68" t="s">
        <v>182</v>
      </c>
    </row>
    <row r="70" spans="1:25" s="63" customFormat="1" x14ac:dyDescent="0.2">
      <c r="A70" s="98"/>
      <c r="B70" s="97" t="s">
        <v>33</v>
      </c>
      <c r="C70" s="767" t="s">
        <v>183</v>
      </c>
      <c r="D70" s="767"/>
      <c r="E70" s="767"/>
      <c r="F70" s="99" t="s">
        <v>33</v>
      </c>
      <c r="G70" s="99" t="s">
        <v>33</v>
      </c>
      <c r="H70" s="99" t="s">
        <v>33</v>
      </c>
      <c r="I70" s="99" t="s">
        <v>33</v>
      </c>
      <c r="J70" s="100" t="s">
        <v>33</v>
      </c>
      <c r="K70" s="99" t="s">
        <v>33</v>
      </c>
      <c r="L70" s="100">
        <v>310.11</v>
      </c>
      <c r="M70" s="101" t="s">
        <v>33</v>
      </c>
      <c r="N70" s="102" t="s">
        <v>33</v>
      </c>
      <c r="U70" s="68" t="s">
        <v>183</v>
      </c>
    </row>
    <row r="71" spans="1:25" s="63" customFormat="1" ht="33.75" x14ac:dyDescent="0.2">
      <c r="A71" s="98"/>
      <c r="B71" s="97" t="s">
        <v>589</v>
      </c>
      <c r="C71" s="767" t="s">
        <v>590</v>
      </c>
      <c r="D71" s="767"/>
      <c r="E71" s="767"/>
      <c r="F71" s="99" t="s">
        <v>186</v>
      </c>
      <c r="G71" s="99" t="s">
        <v>591</v>
      </c>
      <c r="H71" s="99" t="s">
        <v>33</v>
      </c>
      <c r="I71" s="99" t="s">
        <v>591</v>
      </c>
      <c r="J71" s="100" t="s">
        <v>33</v>
      </c>
      <c r="K71" s="99" t="s">
        <v>33</v>
      </c>
      <c r="L71" s="100">
        <v>325.62</v>
      </c>
      <c r="M71" s="101" t="s">
        <v>33</v>
      </c>
      <c r="N71" s="102" t="s">
        <v>33</v>
      </c>
      <c r="U71" s="68" t="s">
        <v>590</v>
      </c>
    </row>
    <row r="72" spans="1:25" s="63" customFormat="1" ht="33.75" x14ac:dyDescent="0.2">
      <c r="A72" s="98"/>
      <c r="B72" s="97" t="s">
        <v>592</v>
      </c>
      <c r="C72" s="767" t="s">
        <v>593</v>
      </c>
      <c r="D72" s="767"/>
      <c r="E72" s="767"/>
      <c r="F72" s="99" t="s">
        <v>186</v>
      </c>
      <c r="G72" s="99" t="s">
        <v>594</v>
      </c>
      <c r="H72" s="99" t="s">
        <v>33</v>
      </c>
      <c r="I72" s="99" t="s">
        <v>594</v>
      </c>
      <c r="J72" s="100" t="s">
        <v>33</v>
      </c>
      <c r="K72" s="99" t="s">
        <v>33</v>
      </c>
      <c r="L72" s="100">
        <v>201.57</v>
      </c>
      <c r="M72" s="101" t="s">
        <v>33</v>
      </c>
      <c r="N72" s="102" t="s">
        <v>33</v>
      </c>
      <c r="U72" s="68" t="s">
        <v>593</v>
      </c>
    </row>
    <row r="73" spans="1:25" s="63" customFormat="1" x14ac:dyDescent="0.2">
      <c r="A73" s="103"/>
      <c r="B73" s="104"/>
      <c r="C73" s="780" t="s">
        <v>191</v>
      </c>
      <c r="D73" s="780"/>
      <c r="E73" s="780"/>
      <c r="F73" s="105" t="s">
        <v>33</v>
      </c>
      <c r="G73" s="105" t="s">
        <v>33</v>
      </c>
      <c r="H73" s="105" t="s">
        <v>33</v>
      </c>
      <c r="I73" s="105" t="s">
        <v>33</v>
      </c>
      <c r="J73" s="106" t="s">
        <v>33</v>
      </c>
      <c r="K73" s="105" t="s">
        <v>33</v>
      </c>
      <c r="L73" s="106">
        <v>1381</v>
      </c>
      <c r="M73" s="92" t="s">
        <v>33</v>
      </c>
      <c r="N73" s="107" t="s">
        <v>33</v>
      </c>
      <c r="W73" s="68" t="s">
        <v>191</v>
      </c>
    </row>
    <row r="74" spans="1:25" s="63" customFormat="1" ht="22.5" x14ac:dyDescent="0.2">
      <c r="A74" s="88" t="s">
        <v>228</v>
      </c>
      <c r="B74" s="89" t="s">
        <v>595</v>
      </c>
      <c r="C74" s="776" t="s">
        <v>596</v>
      </c>
      <c r="D74" s="776"/>
      <c r="E74" s="776"/>
      <c r="F74" s="90" t="s">
        <v>566</v>
      </c>
      <c r="G74" s="90" t="s">
        <v>33</v>
      </c>
      <c r="H74" s="90" t="s">
        <v>33</v>
      </c>
      <c r="I74" s="90" t="s">
        <v>597</v>
      </c>
      <c r="J74" s="91">
        <v>790</v>
      </c>
      <c r="K74" s="90" t="s">
        <v>33</v>
      </c>
      <c r="L74" s="91">
        <v>5532.77</v>
      </c>
      <c r="M74" s="92" t="s">
        <v>33</v>
      </c>
      <c r="N74" s="93" t="s">
        <v>33</v>
      </c>
      <c r="Q74" s="68" t="s">
        <v>596</v>
      </c>
    </row>
    <row r="75" spans="1:25" s="63" customFormat="1" x14ac:dyDescent="0.2">
      <c r="A75" s="88" t="s">
        <v>235</v>
      </c>
      <c r="B75" s="89" t="s">
        <v>598</v>
      </c>
      <c r="C75" s="776" t="s">
        <v>599</v>
      </c>
      <c r="D75" s="776"/>
      <c r="E75" s="776"/>
      <c r="F75" s="90" t="s">
        <v>566</v>
      </c>
      <c r="G75" s="90" t="s">
        <v>33</v>
      </c>
      <c r="H75" s="90" t="s">
        <v>33</v>
      </c>
      <c r="I75" s="90" t="s">
        <v>600</v>
      </c>
      <c r="J75" s="91">
        <v>10.63</v>
      </c>
      <c r="K75" s="90" t="s">
        <v>33</v>
      </c>
      <c r="L75" s="91">
        <v>73.349999999999994</v>
      </c>
      <c r="M75" s="92" t="s">
        <v>33</v>
      </c>
      <c r="N75" s="93" t="s">
        <v>33</v>
      </c>
      <c r="Q75" s="68" t="s">
        <v>599</v>
      </c>
    </row>
    <row r="76" spans="1:25" s="63" customFormat="1" x14ac:dyDescent="0.2">
      <c r="A76" s="94"/>
      <c r="B76" s="95"/>
      <c r="C76" s="767" t="s">
        <v>601</v>
      </c>
      <c r="D76" s="767"/>
      <c r="E76" s="767"/>
      <c r="F76" s="767"/>
      <c r="G76" s="767"/>
      <c r="H76" s="767"/>
      <c r="I76" s="767"/>
      <c r="J76" s="767"/>
      <c r="K76" s="767"/>
      <c r="L76" s="767"/>
      <c r="M76" s="767"/>
      <c r="N76" s="781"/>
      <c r="Y76" s="68" t="s">
        <v>601</v>
      </c>
    </row>
    <row r="77" spans="1:25" s="63" customFormat="1" ht="22.5" x14ac:dyDescent="0.2">
      <c r="A77" s="88" t="s">
        <v>240</v>
      </c>
      <c r="B77" s="89" t="s">
        <v>602</v>
      </c>
      <c r="C77" s="776" t="s">
        <v>603</v>
      </c>
      <c r="D77" s="776"/>
      <c r="E77" s="776"/>
      <c r="F77" s="90" t="s">
        <v>604</v>
      </c>
      <c r="G77" s="90" t="s">
        <v>33</v>
      </c>
      <c r="H77" s="90" t="s">
        <v>33</v>
      </c>
      <c r="I77" s="90" t="s">
        <v>605</v>
      </c>
      <c r="J77" s="91">
        <v>5584.58</v>
      </c>
      <c r="K77" s="90" t="s">
        <v>33</v>
      </c>
      <c r="L77" s="91">
        <v>2388.52</v>
      </c>
      <c r="M77" s="92" t="s">
        <v>33</v>
      </c>
      <c r="N77" s="93" t="s">
        <v>33</v>
      </c>
      <c r="Q77" s="68" t="s">
        <v>603</v>
      </c>
    </row>
    <row r="78" spans="1:25" s="63" customFormat="1" x14ac:dyDescent="0.2">
      <c r="A78" s="94"/>
      <c r="B78" s="95"/>
      <c r="C78" s="767" t="s">
        <v>606</v>
      </c>
      <c r="D78" s="767"/>
      <c r="E78" s="767"/>
      <c r="F78" s="767"/>
      <c r="G78" s="767"/>
      <c r="H78" s="767"/>
      <c r="I78" s="767"/>
      <c r="J78" s="767"/>
      <c r="K78" s="767"/>
      <c r="L78" s="767"/>
      <c r="M78" s="767"/>
      <c r="N78" s="781"/>
      <c r="R78" s="68" t="s">
        <v>606</v>
      </c>
    </row>
    <row r="79" spans="1:25" s="63" customFormat="1" ht="45" x14ac:dyDescent="0.2">
      <c r="A79" s="88" t="s">
        <v>246</v>
      </c>
      <c r="B79" s="89" t="s">
        <v>607</v>
      </c>
      <c r="C79" s="776" t="s">
        <v>608</v>
      </c>
      <c r="D79" s="776"/>
      <c r="E79" s="776"/>
      <c r="F79" s="90" t="s">
        <v>609</v>
      </c>
      <c r="G79" s="90" t="s">
        <v>33</v>
      </c>
      <c r="H79" s="90" t="s">
        <v>33</v>
      </c>
      <c r="I79" s="90" t="s">
        <v>610</v>
      </c>
      <c r="J79" s="91" t="s">
        <v>33</v>
      </c>
      <c r="K79" s="90" t="s">
        <v>33</v>
      </c>
      <c r="L79" s="91" t="s">
        <v>33</v>
      </c>
      <c r="M79" s="92" t="s">
        <v>33</v>
      </c>
      <c r="N79" s="93" t="s">
        <v>33</v>
      </c>
      <c r="Q79" s="68" t="s">
        <v>608</v>
      </c>
    </row>
    <row r="80" spans="1:25" s="63" customFormat="1" x14ac:dyDescent="0.2">
      <c r="A80" s="94"/>
      <c r="B80" s="95"/>
      <c r="C80" s="767" t="s">
        <v>611</v>
      </c>
      <c r="D80" s="767"/>
      <c r="E80" s="767"/>
      <c r="F80" s="767"/>
      <c r="G80" s="767"/>
      <c r="H80" s="767"/>
      <c r="I80" s="767"/>
      <c r="J80" s="767"/>
      <c r="K80" s="767"/>
      <c r="L80" s="767"/>
      <c r="M80" s="767"/>
      <c r="N80" s="781"/>
      <c r="R80" s="68" t="s">
        <v>611</v>
      </c>
    </row>
    <row r="81" spans="1:23" s="63" customFormat="1" ht="33.75" x14ac:dyDescent="0.2">
      <c r="A81" s="96"/>
      <c r="B81" s="97" t="s">
        <v>558</v>
      </c>
      <c r="C81" s="767" t="s">
        <v>559</v>
      </c>
      <c r="D81" s="767"/>
      <c r="E81" s="767"/>
      <c r="F81" s="767"/>
      <c r="G81" s="767"/>
      <c r="H81" s="767"/>
      <c r="I81" s="767"/>
      <c r="J81" s="767"/>
      <c r="K81" s="767"/>
      <c r="L81" s="767"/>
      <c r="M81" s="767"/>
      <c r="N81" s="781"/>
      <c r="S81" s="68" t="s">
        <v>559</v>
      </c>
    </row>
    <row r="82" spans="1:23" s="63" customFormat="1" x14ac:dyDescent="0.2">
      <c r="A82" s="98"/>
      <c r="B82" s="97" t="s">
        <v>165</v>
      </c>
      <c r="C82" s="767" t="s">
        <v>251</v>
      </c>
      <c r="D82" s="767"/>
      <c r="E82" s="767"/>
      <c r="F82" s="99" t="s">
        <v>33</v>
      </c>
      <c r="G82" s="99" t="s">
        <v>33</v>
      </c>
      <c r="H82" s="99" t="s">
        <v>33</v>
      </c>
      <c r="I82" s="99" t="s">
        <v>33</v>
      </c>
      <c r="J82" s="100">
        <v>201.61</v>
      </c>
      <c r="K82" s="99" t="s">
        <v>175</v>
      </c>
      <c r="L82" s="100">
        <v>118.45</v>
      </c>
      <c r="M82" s="101" t="s">
        <v>33</v>
      </c>
      <c r="N82" s="102" t="s">
        <v>33</v>
      </c>
      <c r="T82" s="68" t="s">
        <v>251</v>
      </c>
    </row>
    <row r="83" spans="1:23" s="63" customFormat="1" x14ac:dyDescent="0.2">
      <c r="A83" s="98"/>
      <c r="B83" s="97" t="s">
        <v>173</v>
      </c>
      <c r="C83" s="767" t="s">
        <v>174</v>
      </c>
      <c r="D83" s="767"/>
      <c r="E83" s="767"/>
      <c r="F83" s="99" t="s">
        <v>33</v>
      </c>
      <c r="G83" s="99" t="s">
        <v>33</v>
      </c>
      <c r="H83" s="99" t="s">
        <v>33</v>
      </c>
      <c r="I83" s="99" t="s">
        <v>33</v>
      </c>
      <c r="J83" s="100">
        <v>71.64</v>
      </c>
      <c r="K83" s="99" t="s">
        <v>175</v>
      </c>
      <c r="L83" s="100">
        <v>42.09</v>
      </c>
      <c r="M83" s="101" t="s">
        <v>33</v>
      </c>
      <c r="N83" s="102" t="s">
        <v>33</v>
      </c>
      <c r="T83" s="68" t="s">
        <v>174</v>
      </c>
    </row>
    <row r="84" spans="1:23" s="63" customFormat="1" x14ac:dyDescent="0.2">
      <c r="A84" s="98"/>
      <c r="B84" s="97" t="s">
        <v>176</v>
      </c>
      <c r="C84" s="767" t="s">
        <v>177</v>
      </c>
      <c r="D84" s="767"/>
      <c r="E84" s="767"/>
      <c r="F84" s="99" t="s">
        <v>33</v>
      </c>
      <c r="G84" s="99" t="s">
        <v>33</v>
      </c>
      <c r="H84" s="99" t="s">
        <v>33</v>
      </c>
      <c r="I84" s="99" t="s">
        <v>33</v>
      </c>
      <c r="J84" s="100">
        <v>2.3199999999999998</v>
      </c>
      <c r="K84" s="99" t="s">
        <v>175</v>
      </c>
      <c r="L84" s="100">
        <v>1.36</v>
      </c>
      <c r="M84" s="101" t="s">
        <v>33</v>
      </c>
      <c r="N84" s="102" t="s">
        <v>33</v>
      </c>
      <c r="T84" s="68" t="s">
        <v>177</v>
      </c>
    </row>
    <row r="85" spans="1:23" s="63" customFormat="1" x14ac:dyDescent="0.2">
      <c r="A85" s="98"/>
      <c r="B85" s="97" t="s">
        <v>212</v>
      </c>
      <c r="C85" s="767" t="s">
        <v>252</v>
      </c>
      <c r="D85" s="767"/>
      <c r="E85" s="767"/>
      <c r="F85" s="99" t="s">
        <v>33</v>
      </c>
      <c r="G85" s="99" t="s">
        <v>33</v>
      </c>
      <c r="H85" s="99" t="s">
        <v>33</v>
      </c>
      <c r="I85" s="99" t="s">
        <v>33</v>
      </c>
      <c r="J85" s="100">
        <v>84.88</v>
      </c>
      <c r="K85" s="99" t="s">
        <v>33</v>
      </c>
      <c r="L85" s="100">
        <v>39.89</v>
      </c>
      <c r="M85" s="101" t="s">
        <v>33</v>
      </c>
      <c r="N85" s="102" t="s">
        <v>33</v>
      </c>
      <c r="T85" s="68" t="s">
        <v>252</v>
      </c>
    </row>
    <row r="86" spans="1:23" s="63" customFormat="1" x14ac:dyDescent="0.2">
      <c r="A86" s="98"/>
      <c r="B86" s="97" t="s">
        <v>33</v>
      </c>
      <c r="C86" s="767" t="s">
        <v>253</v>
      </c>
      <c r="D86" s="767"/>
      <c r="E86" s="767"/>
      <c r="F86" s="99" t="s">
        <v>179</v>
      </c>
      <c r="G86" s="99" t="s">
        <v>612</v>
      </c>
      <c r="H86" s="99" t="s">
        <v>175</v>
      </c>
      <c r="I86" s="99" t="s">
        <v>613</v>
      </c>
      <c r="J86" s="100" t="s">
        <v>33</v>
      </c>
      <c r="K86" s="99" t="s">
        <v>33</v>
      </c>
      <c r="L86" s="100" t="s">
        <v>33</v>
      </c>
      <c r="M86" s="101" t="s">
        <v>33</v>
      </c>
      <c r="N86" s="102" t="s">
        <v>33</v>
      </c>
      <c r="U86" s="68" t="s">
        <v>253</v>
      </c>
    </row>
    <row r="87" spans="1:23" s="63" customFormat="1" x14ac:dyDescent="0.2">
      <c r="A87" s="98"/>
      <c r="B87" s="97" t="s">
        <v>33</v>
      </c>
      <c r="C87" s="767" t="s">
        <v>178</v>
      </c>
      <c r="D87" s="767"/>
      <c r="E87" s="767"/>
      <c r="F87" s="99" t="s">
        <v>179</v>
      </c>
      <c r="G87" s="99" t="s">
        <v>614</v>
      </c>
      <c r="H87" s="99" t="s">
        <v>175</v>
      </c>
      <c r="I87" s="99" t="s">
        <v>615</v>
      </c>
      <c r="J87" s="100" t="s">
        <v>33</v>
      </c>
      <c r="K87" s="99" t="s">
        <v>33</v>
      </c>
      <c r="L87" s="100" t="s">
        <v>33</v>
      </c>
      <c r="M87" s="101" t="s">
        <v>33</v>
      </c>
      <c r="N87" s="102" t="s">
        <v>33</v>
      </c>
      <c r="U87" s="68" t="s">
        <v>178</v>
      </c>
    </row>
    <row r="88" spans="1:23" s="63" customFormat="1" x14ac:dyDescent="0.2">
      <c r="A88" s="98"/>
      <c r="B88" s="97" t="s">
        <v>33</v>
      </c>
      <c r="C88" s="776" t="s">
        <v>182</v>
      </c>
      <c r="D88" s="776"/>
      <c r="E88" s="776"/>
      <c r="F88" s="90" t="s">
        <v>33</v>
      </c>
      <c r="G88" s="90" t="s">
        <v>33</v>
      </c>
      <c r="H88" s="90" t="s">
        <v>33</v>
      </c>
      <c r="I88" s="90" t="s">
        <v>33</v>
      </c>
      <c r="J88" s="91">
        <v>358.13</v>
      </c>
      <c r="K88" s="90" t="s">
        <v>33</v>
      </c>
      <c r="L88" s="91">
        <v>200.43</v>
      </c>
      <c r="M88" s="92" t="s">
        <v>33</v>
      </c>
      <c r="N88" s="93" t="s">
        <v>33</v>
      </c>
      <c r="V88" s="68" t="s">
        <v>182</v>
      </c>
    </row>
    <row r="89" spans="1:23" s="63" customFormat="1" x14ac:dyDescent="0.2">
      <c r="A89" s="98"/>
      <c r="B89" s="97" t="s">
        <v>33</v>
      </c>
      <c r="C89" s="767" t="s">
        <v>183</v>
      </c>
      <c r="D89" s="767"/>
      <c r="E89" s="767"/>
      <c r="F89" s="99" t="s">
        <v>33</v>
      </c>
      <c r="G89" s="99" t="s">
        <v>33</v>
      </c>
      <c r="H89" s="99" t="s">
        <v>33</v>
      </c>
      <c r="I89" s="99" t="s">
        <v>33</v>
      </c>
      <c r="J89" s="100" t="s">
        <v>33</v>
      </c>
      <c r="K89" s="99" t="s">
        <v>33</v>
      </c>
      <c r="L89" s="100">
        <v>119.81</v>
      </c>
      <c r="M89" s="101" t="s">
        <v>33</v>
      </c>
      <c r="N89" s="102" t="s">
        <v>33</v>
      </c>
      <c r="U89" s="68" t="s">
        <v>183</v>
      </c>
    </row>
    <row r="90" spans="1:23" s="63" customFormat="1" ht="22.5" x14ac:dyDescent="0.2">
      <c r="A90" s="98"/>
      <c r="B90" s="97" t="s">
        <v>572</v>
      </c>
      <c r="C90" s="767" t="s">
        <v>573</v>
      </c>
      <c r="D90" s="767"/>
      <c r="E90" s="767"/>
      <c r="F90" s="99" t="s">
        <v>186</v>
      </c>
      <c r="G90" s="99" t="s">
        <v>574</v>
      </c>
      <c r="H90" s="99" t="s">
        <v>33</v>
      </c>
      <c r="I90" s="99" t="s">
        <v>574</v>
      </c>
      <c r="J90" s="100" t="s">
        <v>33</v>
      </c>
      <c r="K90" s="99" t="s">
        <v>33</v>
      </c>
      <c r="L90" s="100">
        <v>146.16999999999999</v>
      </c>
      <c r="M90" s="101" t="s">
        <v>33</v>
      </c>
      <c r="N90" s="102" t="s">
        <v>33</v>
      </c>
      <c r="U90" s="68" t="s">
        <v>573</v>
      </c>
    </row>
    <row r="91" spans="1:23" s="63" customFormat="1" ht="22.5" x14ac:dyDescent="0.2">
      <c r="A91" s="98"/>
      <c r="B91" s="97" t="s">
        <v>575</v>
      </c>
      <c r="C91" s="767" t="s">
        <v>576</v>
      </c>
      <c r="D91" s="767"/>
      <c r="E91" s="767"/>
      <c r="F91" s="99" t="s">
        <v>186</v>
      </c>
      <c r="G91" s="99" t="s">
        <v>341</v>
      </c>
      <c r="H91" s="99" t="s">
        <v>33</v>
      </c>
      <c r="I91" s="99" t="s">
        <v>341</v>
      </c>
      <c r="J91" s="100" t="s">
        <v>33</v>
      </c>
      <c r="K91" s="99" t="s">
        <v>33</v>
      </c>
      <c r="L91" s="100">
        <v>95.85</v>
      </c>
      <c r="M91" s="101" t="s">
        <v>33</v>
      </c>
      <c r="N91" s="102" t="s">
        <v>33</v>
      </c>
      <c r="U91" s="68" t="s">
        <v>576</v>
      </c>
    </row>
    <row r="92" spans="1:23" s="63" customFormat="1" x14ac:dyDescent="0.2">
      <c r="A92" s="103"/>
      <c r="B92" s="104"/>
      <c r="C92" s="780" t="s">
        <v>191</v>
      </c>
      <c r="D92" s="780"/>
      <c r="E92" s="780"/>
      <c r="F92" s="105" t="s">
        <v>33</v>
      </c>
      <c r="G92" s="105" t="s">
        <v>33</v>
      </c>
      <c r="H92" s="105" t="s">
        <v>33</v>
      </c>
      <c r="I92" s="105" t="s">
        <v>33</v>
      </c>
      <c r="J92" s="106" t="s">
        <v>33</v>
      </c>
      <c r="K92" s="105" t="s">
        <v>33</v>
      </c>
      <c r="L92" s="106">
        <v>442.45</v>
      </c>
      <c r="M92" s="92" t="s">
        <v>33</v>
      </c>
      <c r="N92" s="107" t="s">
        <v>33</v>
      </c>
      <c r="W92" s="68" t="s">
        <v>191</v>
      </c>
    </row>
    <row r="93" spans="1:23" s="63" customFormat="1" x14ac:dyDescent="0.2">
      <c r="A93" s="88" t="s">
        <v>258</v>
      </c>
      <c r="B93" s="89" t="s">
        <v>616</v>
      </c>
      <c r="C93" s="776" t="s">
        <v>617</v>
      </c>
      <c r="D93" s="776"/>
      <c r="E93" s="776"/>
      <c r="F93" s="90" t="s">
        <v>604</v>
      </c>
      <c r="G93" s="90" t="s">
        <v>33</v>
      </c>
      <c r="H93" s="90" t="s">
        <v>33</v>
      </c>
      <c r="I93" s="90" t="s">
        <v>618</v>
      </c>
      <c r="J93" s="91">
        <v>3316.55</v>
      </c>
      <c r="K93" s="90" t="s">
        <v>33</v>
      </c>
      <c r="L93" s="91">
        <v>374.11</v>
      </c>
      <c r="M93" s="92" t="s">
        <v>33</v>
      </c>
      <c r="N93" s="93" t="s">
        <v>33</v>
      </c>
      <c r="Q93" s="68" t="s">
        <v>617</v>
      </c>
    </row>
    <row r="94" spans="1:23" s="63" customFormat="1" ht="22.5" x14ac:dyDescent="0.2">
      <c r="A94" s="88" t="s">
        <v>262</v>
      </c>
      <c r="B94" s="89" t="s">
        <v>619</v>
      </c>
      <c r="C94" s="776" t="s">
        <v>620</v>
      </c>
      <c r="D94" s="776"/>
      <c r="E94" s="776"/>
      <c r="F94" s="90" t="s">
        <v>604</v>
      </c>
      <c r="G94" s="90" t="s">
        <v>33</v>
      </c>
      <c r="H94" s="90" t="s">
        <v>33</v>
      </c>
      <c r="I94" s="90" t="s">
        <v>621</v>
      </c>
      <c r="J94" s="91" t="s">
        <v>33</v>
      </c>
      <c r="K94" s="90" t="s">
        <v>33</v>
      </c>
      <c r="L94" s="91" t="s">
        <v>33</v>
      </c>
      <c r="M94" s="92" t="s">
        <v>33</v>
      </c>
      <c r="N94" s="93" t="s">
        <v>33</v>
      </c>
      <c r="Q94" s="68" t="s">
        <v>620</v>
      </c>
    </row>
    <row r="95" spans="1:23" s="63" customFormat="1" x14ac:dyDescent="0.2">
      <c r="A95" s="94"/>
      <c r="B95" s="95"/>
      <c r="C95" s="767" t="s">
        <v>622</v>
      </c>
      <c r="D95" s="767"/>
      <c r="E95" s="767"/>
      <c r="F95" s="767"/>
      <c r="G95" s="767"/>
      <c r="H95" s="767"/>
      <c r="I95" s="767"/>
      <c r="J95" s="767"/>
      <c r="K95" s="767"/>
      <c r="L95" s="767"/>
      <c r="M95" s="767"/>
      <c r="N95" s="781"/>
      <c r="R95" s="68" t="s">
        <v>622</v>
      </c>
    </row>
    <row r="96" spans="1:23" s="63" customFormat="1" ht="33.75" x14ac:dyDescent="0.2">
      <c r="A96" s="96"/>
      <c r="B96" s="97" t="s">
        <v>558</v>
      </c>
      <c r="C96" s="767" t="s">
        <v>559</v>
      </c>
      <c r="D96" s="767"/>
      <c r="E96" s="767"/>
      <c r="F96" s="767"/>
      <c r="G96" s="767"/>
      <c r="H96" s="767"/>
      <c r="I96" s="767"/>
      <c r="J96" s="767"/>
      <c r="K96" s="767"/>
      <c r="L96" s="767"/>
      <c r="M96" s="767"/>
      <c r="N96" s="781"/>
      <c r="S96" s="68" t="s">
        <v>559</v>
      </c>
    </row>
    <row r="97" spans="1:24" s="63" customFormat="1" x14ac:dyDescent="0.2">
      <c r="A97" s="98"/>
      <c r="B97" s="97" t="s">
        <v>165</v>
      </c>
      <c r="C97" s="767" t="s">
        <v>251</v>
      </c>
      <c r="D97" s="767"/>
      <c r="E97" s="767"/>
      <c r="F97" s="99" t="s">
        <v>33</v>
      </c>
      <c r="G97" s="99" t="s">
        <v>33</v>
      </c>
      <c r="H97" s="99" t="s">
        <v>33</v>
      </c>
      <c r="I97" s="99" t="s">
        <v>33</v>
      </c>
      <c r="J97" s="100">
        <v>526.05999999999995</v>
      </c>
      <c r="K97" s="99" t="s">
        <v>175</v>
      </c>
      <c r="L97" s="100">
        <v>37.35</v>
      </c>
      <c r="M97" s="101" t="s">
        <v>33</v>
      </c>
      <c r="N97" s="102" t="s">
        <v>33</v>
      </c>
      <c r="T97" s="68" t="s">
        <v>251</v>
      </c>
    </row>
    <row r="98" spans="1:24" s="63" customFormat="1" x14ac:dyDescent="0.2">
      <c r="A98" s="98"/>
      <c r="B98" s="97" t="s">
        <v>173</v>
      </c>
      <c r="C98" s="767" t="s">
        <v>174</v>
      </c>
      <c r="D98" s="767"/>
      <c r="E98" s="767"/>
      <c r="F98" s="99" t="s">
        <v>33</v>
      </c>
      <c r="G98" s="99" t="s">
        <v>33</v>
      </c>
      <c r="H98" s="99" t="s">
        <v>33</v>
      </c>
      <c r="I98" s="99" t="s">
        <v>33</v>
      </c>
      <c r="J98" s="100">
        <v>28.64</v>
      </c>
      <c r="K98" s="99" t="s">
        <v>175</v>
      </c>
      <c r="L98" s="100">
        <v>2.0299999999999998</v>
      </c>
      <c r="M98" s="101" t="s">
        <v>33</v>
      </c>
      <c r="N98" s="102" t="s">
        <v>33</v>
      </c>
      <c r="T98" s="68" t="s">
        <v>174</v>
      </c>
    </row>
    <row r="99" spans="1:24" s="63" customFormat="1" x14ac:dyDescent="0.2">
      <c r="A99" s="98"/>
      <c r="B99" s="97" t="s">
        <v>176</v>
      </c>
      <c r="C99" s="767" t="s">
        <v>177</v>
      </c>
      <c r="D99" s="767"/>
      <c r="E99" s="767"/>
      <c r="F99" s="99" t="s">
        <v>33</v>
      </c>
      <c r="G99" s="99" t="s">
        <v>33</v>
      </c>
      <c r="H99" s="99" t="s">
        <v>33</v>
      </c>
      <c r="I99" s="99" t="s">
        <v>33</v>
      </c>
      <c r="J99" s="100">
        <v>4.09</v>
      </c>
      <c r="K99" s="99" t="s">
        <v>175</v>
      </c>
      <c r="L99" s="100">
        <v>0.28999999999999998</v>
      </c>
      <c r="M99" s="101" t="s">
        <v>33</v>
      </c>
      <c r="N99" s="102" t="s">
        <v>33</v>
      </c>
      <c r="T99" s="68" t="s">
        <v>177</v>
      </c>
    </row>
    <row r="100" spans="1:24" s="63" customFormat="1" x14ac:dyDescent="0.2">
      <c r="A100" s="98"/>
      <c r="B100" s="97" t="s">
        <v>33</v>
      </c>
      <c r="C100" s="767" t="s">
        <v>253</v>
      </c>
      <c r="D100" s="767"/>
      <c r="E100" s="767"/>
      <c r="F100" s="99" t="s">
        <v>179</v>
      </c>
      <c r="G100" s="99" t="s">
        <v>623</v>
      </c>
      <c r="H100" s="99" t="s">
        <v>175</v>
      </c>
      <c r="I100" s="99" t="s">
        <v>624</v>
      </c>
      <c r="J100" s="100" t="s">
        <v>33</v>
      </c>
      <c r="K100" s="99" t="s">
        <v>33</v>
      </c>
      <c r="L100" s="100" t="s">
        <v>33</v>
      </c>
      <c r="M100" s="101" t="s">
        <v>33</v>
      </c>
      <c r="N100" s="102" t="s">
        <v>33</v>
      </c>
      <c r="U100" s="68" t="s">
        <v>253</v>
      </c>
    </row>
    <row r="101" spans="1:24" s="63" customFormat="1" x14ac:dyDescent="0.2">
      <c r="A101" s="98"/>
      <c r="B101" s="97" t="s">
        <v>33</v>
      </c>
      <c r="C101" s="767" t="s">
        <v>178</v>
      </c>
      <c r="D101" s="767"/>
      <c r="E101" s="767"/>
      <c r="F101" s="99" t="s">
        <v>179</v>
      </c>
      <c r="G101" s="99" t="s">
        <v>625</v>
      </c>
      <c r="H101" s="99" t="s">
        <v>175</v>
      </c>
      <c r="I101" s="99" t="s">
        <v>626</v>
      </c>
      <c r="J101" s="100" t="s">
        <v>33</v>
      </c>
      <c r="K101" s="99" t="s">
        <v>33</v>
      </c>
      <c r="L101" s="100" t="s">
        <v>33</v>
      </c>
      <c r="M101" s="101" t="s">
        <v>33</v>
      </c>
      <c r="N101" s="102" t="s">
        <v>33</v>
      </c>
      <c r="U101" s="68" t="s">
        <v>178</v>
      </c>
    </row>
    <row r="102" spans="1:24" s="63" customFormat="1" x14ac:dyDescent="0.2">
      <c r="A102" s="98"/>
      <c r="B102" s="97" t="s">
        <v>33</v>
      </c>
      <c r="C102" s="776" t="s">
        <v>182</v>
      </c>
      <c r="D102" s="776"/>
      <c r="E102" s="776"/>
      <c r="F102" s="90" t="s">
        <v>33</v>
      </c>
      <c r="G102" s="90" t="s">
        <v>33</v>
      </c>
      <c r="H102" s="90" t="s">
        <v>33</v>
      </c>
      <c r="I102" s="90" t="s">
        <v>33</v>
      </c>
      <c r="J102" s="91">
        <v>554.70000000000005</v>
      </c>
      <c r="K102" s="90" t="s">
        <v>33</v>
      </c>
      <c r="L102" s="91">
        <v>39.380000000000003</v>
      </c>
      <c r="M102" s="92" t="s">
        <v>33</v>
      </c>
      <c r="N102" s="93" t="s">
        <v>33</v>
      </c>
      <c r="V102" s="68" t="s">
        <v>182</v>
      </c>
    </row>
    <row r="103" spans="1:24" s="63" customFormat="1" x14ac:dyDescent="0.2">
      <c r="A103" s="98"/>
      <c r="B103" s="97" t="s">
        <v>33</v>
      </c>
      <c r="C103" s="767" t="s">
        <v>183</v>
      </c>
      <c r="D103" s="767"/>
      <c r="E103" s="767"/>
      <c r="F103" s="99" t="s">
        <v>33</v>
      </c>
      <c r="G103" s="99" t="s">
        <v>33</v>
      </c>
      <c r="H103" s="99" t="s">
        <v>33</v>
      </c>
      <c r="I103" s="99" t="s">
        <v>33</v>
      </c>
      <c r="J103" s="100" t="s">
        <v>33</v>
      </c>
      <c r="K103" s="99" t="s">
        <v>33</v>
      </c>
      <c r="L103" s="100">
        <v>37.64</v>
      </c>
      <c r="M103" s="101" t="s">
        <v>33</v>
      </c>
      <c r="N103" s="102" t="s">
        <v>33</v>
      </c>
      <c r="U103" s="68" t="s">
        <v>183</v>
      </c>
    </row>
    <row r="104" spans="1:24" s="63" customFormat="1" ht="33.75" x14ac:dyDescent="0.2">
      <c r="A104" s="98"/>
      <c r="B104" s="97" t="s">
        <v>589</v>
      </c>
      <c r="C104" s="767" t="s">
        <v>590</v>
      </c>
      <c r="D104" s="767"/>
      <c r="E104" s="767"/>
      <c r="F104" s="99" t="s">
        <v>186</v>
      </c>
      <c r="G104" s="99" t="s">
        <v>591</v>
      </c>
      <c r="H104" s="99" t="s">
        <v>33</v>
      </c>
      <c r="I104" s="99" t="s">
        <v>591</v>
      </c>
      <c r="J104" s="100" t="s">
        <v>33</v>
      </c>
      <c r="K104" s="99" t="s">
        <v>33</v>
      </c>
      <c r="L104" s="100">
        <v>39.520000000000003</v>
      </c>
      <c r="M104" s="101" t="s">
        <v>33</v>
      </c>
      <c r="N104" s="102" t="s">
        <v>33</v>
      </c>
      <c r="U104" s="68" t="s">
        <v>590</v>
      </c>
    </row>
    <row r="105" spans="1:24" s="63" customFormat="1" ht="33.75" x14ac:dyDescent="0.2">
      <c r="A105" s="98"/>
      <c r="B105" s="97" t="s">
        <v>592</v>
      </c>
      <c r="C105" s="767" t="s">
        <v>593</v>
      </c>
      <c r="D105" s="767"/>
      <c r="E105" s="767"/>
      <c r="F105" s="99" t="s">
        <v>186</v>
      </c>
      <c r="G105" s="99" t="s">
        <v>594</v>
      </c>
      <c r="H105" s="99" t="s">
        <v>33</v>
      </c>
      <c r="I105" s="99" t="s">
        <v>594</v>
      </c>
      <c r="J105" s="100" t="s">
        <v>33</v>
      </c>
      <c r="K105" s="99" t="s">
        <v>33</v>
      </c>
      <c r="L105" s="100">
        <v>24.47</v>
      </c>
      <c r="M105" s="101" t="s">
        <v>33</v>
      </c>
      <c r="N105" s="102" t="s">
        <v>33</v>
      </c>
      <c r="U105" s="68" t="s">
        <v>593</v>
      </c>
    </row>
    <row r="106" spans="1:24" s="63" customFormat="1" x14ac:dyDescent="0.2">
      <c r="A106" s="103"/>
      <c r="B106" s="104"/>
      <c r="C106" s="780" t="s">
        <v>191</v>
      </c>
      <c r="D106" s="780"/>
      <c r="E106" s="780"/>
      <c r="F106" s="105" t="s">
        <v>33</v>
      </c>
      <c r="G106" s="105" t="s">
        <v>33</v>
      </c>
      <c r="H106" s="105" t="s">
        <v>33</v>
      </c>
      <c r="I106" s="105" t="s">
        <v>33</v>
      </c>
      <c r="J106" s="106" t="s">
        <v>33</v>
      </c>
      <c r="K106" s="105" t="s">
        <v>33</v>
      </c>
      <c r="L106" s="106">
        <v>103.37</v>
      </c>
      <c r="M106" s="92" t="s">
        <v>33</v>
      </c>
      <c r="N106" s="107" t="s">
        <v>33</v>
      </c>
      <c r="W106" s="68" t="s">
        <v>191</v>
      </c>
    </row>
    <row r="107" spans="1:24" s="63" customFormat="1" ht="67.5" x14ac:dyDescent="0.2">
      <c r="A107" s="88" t="s">
        <v>267</v>
      </c>
      <c r="B107" s="89" t="s">
        <v>627</v>
      </c>
      <c r="C107" s="776" t="s">
        <v>628</v>
      </c>
      <c r="D107" s="776"/>
      <c r="E107" s="776"/>
      <c r="F107" s="90" t="s">
        <v>604</v>
      </c>
      <c r="G107" s="90" t="s">
        <v>33</v>
      </c>
      <c r="H107" s="90" t="s">
        <v>33</v>
      </c>
      <c r="I107" s="90" t="s">
        <v>621</v>
      </c>
      <c r="J107" s="91">
        <v>6800</v>
      </c>
      <c r="K107" s="90" t="s">
        <v>33</v>
      </c>
      <c r="L107" s="91">
        <v>386.24</v>
      </c>
      <c r="M107" s="92" t="s">
        <v>33</v>
      </c>
      <c r="N107" s="93" t="s">
        <v>33</v>
      </c>
      <c r="Q107" s="68" t="s">
        <v>628</v>
      </c>
    </row>
    <row r="108" spans="1:24" s="63" customFormat="1" x14ac:dyDescent="0.2">
      <c r="A108" s="783" t="s">
        <v>629</v>
      </c>
      <c r="B108" s="784"/>
      <c r="C108" s="784"/>
      <c r="D108" s="784"/>
      <c r="E108" s="784"/>
      <c r="F108" s="784"/>
      <c r="G108" s="784"/>
      <c r="H108" s="784"/>
      <c r="I108" s="784"/>
      <c r="J108" s="784"/>
      <c r="K108" s="784"/>
      <c r="L108" s="784"/>
      <c r="M108" s="784"/>
      <c r="N108" s="785"/>
      <c r="X108" s="68" t="s">
        <v>629</v>
      </c>
    </row>
    <row r="109" spans="1:24" s="63" customFormat="1" ht="33.75" x14ac:dyDescent="0.2">
      <c r="A109" s="88" t="s">
        <v>274</v>
      </c>
      <c r="B109" s="89" t="s">
        <v>630</v>
      </c>
      <c r="C109" s="776" t="s">
        <v>631</v>
      </c>
      <c r="D109" s="776"/>
      <c r="E109" s="776"/>
      <c r="F109" s="90" t="s">
        <v>609</v>
      </c>
      <c r="G109" s="90" t="s">
        <v>33</v>
      </c>
      <c r="H109" s="90" t="s">
        <v>33</v>
      </c>
      <c r="I109" s="90" t="s">
        <v>632</v>
      </c>
      <c r="J109" s="91" t="s">
        <v>33</v>
      </c>
      <c r="K109" s="90" t="s">
        <v>33</v>
      </c>
      <c r="L109" s="91" t="s">
        <v>33</v>
      </c>
      <c r="M109" s="92" t="s">
        <v>33</v>
      </c>
      <c r="N109" s="93" t="s">
        <v>33</v>
      </c>
      <c r="Q109" s="68" t="s">
        <v>631</v>
      </c>
    </row>
    <row r="110" spans="1:24" s="63" customFormat="1" x14ac:dyDescent="0.2">
      <c r="A110" s="94"/>
      <c r="B110" s="95"/>
      <c r="C110" s="767" t="s">
        <v>633</v>
      </c>
      <c r="D110" s="767"/>
      <c r="E110" s="767"/>
      <c r="F110" s="767"/>
      <c r="G110" s="767"/>
      <c r="H110" s="767"/>
      <c r="I110" s="767"/>
      <c r="J110" s="767"/>
      <c r="K110" s="767"/>
      <c r="L110" s="767"/>
      <c r="M110" s="767"/>
      <c r="N110" s="781"/>
      <c r="R110" s="68" t="s">
        <v>633</v>
      </c>
    </row>
    <row r="111" spans="1:24" s="63" customFormat="1" ht="33.75" x14ac:dyDescent="0.2">
      <c r="A111" s="96"/>
      <c r="B111" s="97" t="s">
        <v>558</v>
      </c>
      <c r="C111" s="767" t="s">
        <v>559</v>
      </c>
      <c r="D111" s="767"/>
      <c r="E111" s="767"/>
      <c r="F111" s="767"/>
      <c r="G111" s="767"/>
      <c r="H111" s="767"/>
      <c r="I111" s="767"/>
      <c r="J111" s="767"/>
      <c r="K111" s="767"/>
      <c r="L111" s="767"/>
      <c r="M111" s="767"/>
      <c r="N111" s="781"/>
      <c r="S111" s="68" t="s">
        <v>559</v>
      </c>
    </row>
    <row r="112" spans="1:24" s="63" customFormat="1" x14ac:dyDescent="0.2">
      <c r="A112" s="98"/>
      <c r="B112" s="97" t="s">
        <v>165</v>
      </c>
      <c r="C112" s="767" t="s">
        <v>251</v>
      </c>
      <c r="D112" s="767"/>
      <c r="E112" s="767"/>
      <c r="F112" s="99" t="s">
        <v>33</v>
      </c>
      <c r="G112" s="99" t="s">
        <v>33</v>
      </c>
      <c r="H112" s="99" t="s">
        <v>33</v>
      </c>
      <c r="I112" s="99" t="s">
        <v>33</v>
      </c>
      <c r="J112" s="100">
        <v>205.58</v>
      </c>
      <c r="K112" s="99" t="s">
        <v>175</v>
      </c>
      <c r="L112" s="100">
        <v>60.9</v>
      </c>
      <c r="M112" s="101" t="s">
        <v>33</v>
      </c>
      <c r="N112" s="102" t="s">
        <v>33</v>
      </c>
      <c r="T112" s="68" t="s">
        <v>251</v>
      </c>
    </row>
    <row r="113" spans="1:23" s="63" customFormat="1" x14ac:dyDescent="0.2">
      <c r="A113" s="98"/>
      <c r="B113" s="97" t="s">
        <v>173</v>
      </c>
      <c r="C113" s="767" t="s">
        <v>174</v>
      </c>
      <c r="D113" s="767"/>
      <c r="E113" s="767"/>
      <c r="F113" s="99" t="s">
        <v>33</v>
      </c>
      <c r="G113" s="99" t="s">
        <v>33</v>
      </c>
      <c r="H113" s="99" t="s">
        <v>33</v>
      </c>
      <c r="I113" s="99" t="s">
        <v>33</v>
      </c>
      <c r="J113" s="100">
        <v>449.69</v>
      </c>
      <c r="K113" s="99" t="s">
        <v>175</v>
      </c>
      <c r="L113" s="100">
        <v>133.22</v>
      </c>
      <c r="M113" s="101" t="s">
        <v>33</v>
      </c>
      <c r="N113" s="102" t="s">
        <v>33</v>
      </c>
      <c r="T113" s="68" t="s">
        <v>174</v>
      </c>
    </row>
    <row r="114" spans="1:23" s="63" customFormat="1" x14ac:dyDescent="0.2">
      <c r="A114" s="98"/>
      <c r="B114" s="97" t="s">
        <v>176</v>
      </c>
      <c r="C114" s="767" t="s">
        <v>177</v>
      </c>
      <c r="D114" s="767"/>
      <c r="E114" s="767"/>
      <c r="F114" s="99" t="s">
        <v>33</v>
      </c>
      <c r="G114" s="99" t="s">
        <v>33</v>
      </c>
      <c r="H114" s="99" t="s">
        <v>33</v>
      </c>
      <c r="I114" s="99" t="s">
        <v>33</v>
      </c>
      <c r="J114" s="100">
        <v>32.1</v>
      </c>
      <c r="K114" s="99" t="s">
        <v>175</v>
      </c>
      <c r="L114" s="100">
        <v>9.51</v>
      </c>
      <c r="M114" s="101" t="s">
        <v>33</v>
      </c>
      <c r="N114" s="102" t="s">
        <v>33</v>
      </c>
      <c r="T114" s="68" t="s">
        <v>177</v>
      </c>
    </row>
    <row r="115" spans="1:23" s="63" customFormat="1" x14ac:dyDescent="0.2">
      <c r="A115" s="98"/>
      <c r="B115" s="97" t="s">
        <v>212</v>
      </c>
      <c r="C115" s="767" t="s">
        <v>252</v>
      </c>
      <c r="D115" s="767"/>
      <c r="E115" s="767"/>
      <c r="F115" s="99" t="s">
        <v>33</v>
      </c>
      <c r="G115" s="99" t="s">
        <v>33</v>
      </c>
      <c r="H115" s="99" t="s">
        <v>33</v>
      </c>
      <c r="I115" s="99" t="s">
        <v>33</v>
      </c>
      <c r="J115" s="100">
        <v>4.88</v>
      </c>
      <c r="K115" s="99" t="s">
        <v>33</v>
      </c>
      <c r="L115" s="100">
        <v>1.1599999999999999</v>
      </c>
      <c r="M115" s="101" t="s">
        <v>33</v>
      </c>
      <c r="N115" s="102" t="s">
        <v>33</v>
      </c>
      <c r="T115" s="68" t="s">
        <v>252</v>
      </c>
    </row>
    <row r="116" spans="1:23" s="63" customFormat="1" x14ac:dyDescent="0.2">
      <c r="A116" s="98"/>
      <c r="B116" s="97" t="s">
        <v>33</v>
      </c>
      <c r="C116" s="767" t="s">
        <v>253</v>
      </c>
      <c r="D116" s="767"/>
      <c r="E116" s="767"/>
      <c r="F116" s="99" t="s">
        <v>179</v>
      </c>
      <c r="G116" s="99" t="s">
        <v>634</v>
      </c>
      <c r="H116" s="99" t="s">
        <v>175</v>
      </c>
      <c r="I116" s="99" t="s">
        <v>635</v>
      </c>
      <c r="J116" s="100" t="s">
        <v>33</v>
      </c>
      <c r="K116" s="99" t="s">
        <v>33</v>
      </c>
      <c r="L116" s="100" t="s">
        <v>33</v>
      </c>
      <c r="M116" s="101" t="s">
        <v>33</v>
      </c>
      <c r="N116" s="102" t="s">
        <v>33</v>
      </c>
      <c r="U116" s="68" t="s">
        <v>253</v>
      </c>
    </row>
    <row r="117" spans="1:23" s="63" customFormat="1" x14ac:dyDescent="0.2">
      <c r="A117" s="98"/>
      <c r="B117" s="97" t="s">
        <v>33</v>
      </c>
      <c r="C117" s="767" t="s">
        <v>178</v>
      </c>
      <c r="D117" s="767"/>
      <c r="E117" s="767"/>
      <c r="F117" s="99" t="s">
        <v>179</v>
      </c>
      <c r="G117" s="99" t="s">
        <v>636</v>
      </c>
      <c r="H117" s="99" t="s">
        <v>175</v>
      </c>
      <c r="I117" s="99" t="s">
        <v>637</v>
      </c>
      <c r="J117" s="100" t="s">
        <v>33</v>
      </c>
      <c r="K117" s="99" t="s">
        <v>33</v>
      </c>
      <c r="L117" s="100" t="s">
        <v>33</v>
      </c>
      <c r="M117" s="101" t="s">
        <v>33</v>
      </c>
      <c r="N117" s="102" t="s">
        <v>33</v>
      </c>
      <c r="U117" s="68" t="s">
        <v>178</v>
      </c>
    </row>
    <row r="118" spans="1:23" s="63" customFormat="1" x14ac:dyDescent="0.2">
      <c r="A118" s="98"/>
      <c r="B118" s="97" t="s">
        <v>33</v>
      </c>
      <c r="C118" s="776" t="s">
        <v>182</v>
      </c>
      <c r="D118" s="776"/>
      <c r="E118" s="776"/>
      <c r="F118" s="90" t="s">
        <v>33</v>
      </c>
      <c r="G118" s="90" t="s">
        <v>33</v>
      </c>
      <c r="H118" s="90" t="s">
        <v>33</v>
      </c>
      <c r="I118" s="90" t="s">
        <v>33</v>
      </c>
      <c r="J118" s="91">
        <v>660.15</v>
      </c>
      <c r="K118" s="90" t="s">
        <v>33</v>
      </c>
      <c r="L118" s="91">
        <v>195.28</v>
      </c>
      <c r="M118" s="92" t="s">
        <v>33</v>
      </c>
      <c r="N118" s="93" t="s">
        <v>33</v>
      </c>
      <c r="V118" s="68" t="s">
        <v>182</v>
      </c>
    </row>
    <row r="119" spans="1:23" s="63" customFormat="1" x14ac:dyDescent="0.2">
      <c r="A119" s="98"/>
      <c r="B119" s="97" t="s">
        <v>33</v>
      </c>
      <c r="C119" s="767" t="s">
        <v>183</v>
      </c>
      <c r="D119" s="767"/>
      <c r="E119" s="767"/>
      <c r="F119" s="99" t="s">
        <v>33</v>
      </c>
      <c r="G119" s="99" t="s">
        <v>33</v>
      </c>
      <c r="H119" s="99" t="s">
        <v>33</v>
      </c>
      <c r="I119" s="99" t="s">
        <v>33</v>
      </c>
      <c r="J119" s="100" t="s">
        <v>33</v>
      </c>
      <c r="K119" s="99" t="s">
        <v>33</v>
      </c>
      <c r="L119" s="100">
        <v>70.41</v>
      </c>
      <c r="M119" s="101" t="s">
        <v>33</v>
      </c>
      <c r="N119" s="102" t="s">
        <v>33</v>
      </c>
      <c r="U119" s="68" t="s">
        <v>183</v>
      </c>
    </row>
    <row r="120" spans="1:23" s="63" customFormat="1" ht="22.5" x14ac:dyDescent="0.2">
      <c r="A120" s="98"/>
      <c r="B120" s="97" t="s">
        <v>638</v>
      </c>
      <c r="C120" s="767" t="s">
        <v>639</v>
      </c>
      <c r="D120" s="767"/>
      <c r="E120" s="767"/>
      <c r="F120" s="99" t="s">
        <v>186</v>
      </c>
      <c r="G120" s="99" t="s">
        <v>640</v>
      </c>
      <c r="H120" s="99" t="s">
        <v>33</v>
      </c>
      <c r="I120" s="99" t="s">
        <v>640</v>
      </c>
      <c r="J120" s="100" t="s">
        <v>33</v>
      </c>
      <c r="K120" s="99" t="s">
        <v>33</v>
      </c>
      <c r="L120" s="100">
        <v>99.98</v>
      </c>
      <c r="M120" s="101" t="s">
        <v>33</v>
      </c>
      <c r="N120" s="102" t="s">
        <v>33</v>
      </c>
      <c r="U120" s="68" t="s">
        <v>639</v>
      </c>
    </row>
    <row r="121" spans="1:23" s="63" customFormat="1" ht="22.5" x14ac:dyDescent="0.2">
      <c r="A121" s="98"/>
      <c r="B121" s="97" t="s">
        <v>641</v>
      </c>
      <c r="C121" s="767" t="s">
        <v>642</v>
      </c>
      <c r="D121" s="767"/>
      <c r="E121" s="767"/>
      <c r="F121" s="99" t="s">
        <v>186</v>
      </c>
      <c r="G121" s="99" t="s">
        <v>187</v>
      </c>
      <c r="H121" s="99" t="s">
        <v>33</v>
      </c>
      <c r="I121" s="99" t="s">
        <v>187</v>
      </c>
      <c r="J121" s="100" t="s">
        <v>33</v>
      </c>
      <c r="K121" s="99" t="s">
        <v>33</v>
      </c>
      <c r="L121" s="100">
        <v>66.89</v>
      </c>
      <c r="M121" s="101" t="s">
        <v>33</v>
      </c>
      <c r="N121" s="102" t="s">
        <v>33</v>
      </c>
      <c r="U121" s="68" t="s">
        <v>642</v>
      </c>
    </row>
    <row r="122" spans="1:23" s="63" customFormat="1" x14ac:dyDescent="0.2">
      <c r="A122" s="103"/>
      <c r="B122" s="104"/>
      <c r="C122" s="780" t="s">
        <v>191</v>
      </c>
      <c r="D122" s="780"/>
      <c r="E122" s="780"/>
      <c r="F122" s="105" t="s">
        <v>33</v>
      </c>
      <c r="G122" s="105" t="s">
        <v>33</v>
      </c>
      <c r="H122" s="105" t="s">
        <v>33</v>
      </c>
      <c r="I122" s="105" t="s">
        <v>33</v>
      </c>
      <c r="J122" s="106" t="s">
        <v>33</v>
      </c>
      <c r="K122" s="105" t="s">
        <v>33</v>
      </c>
      <c r="L122" s="106">
        <v>362.15</v>
      </c>
      <c r="M122" s="92" t="s">
        <v>33</v>
      </c>
      <c r="N122" s="107" t="s">
        <v>33</v>
      </c>
      <c r="W122" s="68" t="s">
        <v>191</v>
      </c>
    </row>
    <row r="123" spans="1:23" s="63" customFormat="1" ht="33.75" x14ac:dyDescent="0.2">
      <c r="A123" s="88" t="s">
        <v>282</v>
      </c>
      <c r="B123" s="89" t="s">
        <v>643</v>
      </c>
      <c r="C123" s="776" t="s">
        <v>644</v>
      </c>
      <c r="D123" s="776"/>
      <c r="E123" s="776"/>
      <c r="F123" s="90" t="s">
        <v>609</v>
      </c>
      <c r="G123" s="90" t="s">
        <v>33</v>
      </c>
      <c r="H123" s="90" t="s">
        <v>33</v>
      </c>
      <c r="I123" s="90" t="s">
        <v>632</v>
      </c>
      <c r="J123" s="91" t="s">
        <v>33</v>
      </c>
      <c r="K123" s="90" t="s">
        <v>33</v>
      </c>
      <c r="L123" s="91" t="s">
        <v>33</v>
      </c>
      <c r="M123" s="92" t="s">
        <v>33</v>
      </c>
      <c r="N123" s="93" t="s">
        <v>33</v>
      </c>
      <c r="Q123" s="68" t="s">
        <v>644</v>
      </c>
    </row>
    <row r="124" spans="1:23" s="63" customFormat="1" x14ac:dyDescent="0.2">
      <c r="A124" s="94"/>
      <c r="B124" s="95"/>
      <c r="C124" s="767" t="s">
        <v>633</v>
      </c>
      <c r="D124" s="767"/>
      <c r="E124" s="767"/>
      <c r="F124" s="767"/>
      <c r="G124" s="767"/>
      <c r="H124" s="767"/>
      <c r="I124" s="767"/>
      <c r="J124" s="767"/>
      <c r="K124" s="767"/>
      <c r="L124" s="767"/>
      <c r="M124" s="767"/>
      <c r="N124" s="781"/>
      <c r="R124" s="68" t="s">
        <v>633</v>
      </c>
    </row>
    <row r="125" spans="1:23" s="63" customFormat="1" x14ac:dyDescent="0.2">
      <c r="A125" s="96"/>
      <c r="B125" s="97" t="s">
        <v>33</v>
      </c>
      <c r="C125" s="767" t="s">
        <v>645</v>
      </c>
      <c r="D125" s="767"/>
      <c r="E125" s="767"/>
      <c r="F125" s="767"/>
      <c r="G125" s="767"/>
      <c r="H125" s="767"/>
      <c r="I125" s="767"/>
      <c r="J125" s="767"/>
      <c r="K125" s="767"/>
      <c r="L125" s="767"/>
      <c r="M125" s="767"/>
      <c r="N125" s="781"/>
      <c r="S125" s="68" t="s">
        <v>645</v>
      </c>
    </row>
    <row r="126" spans="1:23" s="63" customFormat="1" ht="33.75" x14ac:dyDescent="0.2">
      <c r="A126" s="96"/>
      <c r="B126" s="97" t="s">
        <v>558</v>
      </c>
      <c r="C126" s="767" t="s">
        <v>559</v>
      </c>
      <c r="D126" s="767"/>
      <c r="E126" s="767"/>
      <c r="F126" s="767"/>
      <c r="G126" s="767"/>
      <c r="H126" s="767"/>
      <c r="I126" s="767"/>
      <c r="J126" s="767"/>
      <c r="K126" s="767"/>
      <c r="L126" s="767"/>
      <c r="M126" s="767"/>
      <c r="N126" s="781"/>
      <c r="S126" s="68" t="s">
        <v>559</v>
      </c>
    </row>
    <row r="127" spans="1:23" s="63" customFormat="1" x14ac:dyDescent="0.2">
      <c r="A127" s="98"/>
      <c r="B127" s="97" t="s">
        <v>165</v>
      </c>
      <c r="C127" s="767" t="s">
        <v>251</v>
      </c>
      <c r="D127" s="767"/>
      <c r="E127" s="767"/>
      <c r="F127" s="99" t="s">
        <v>33</v>
      </c>
      <c r="G127" s="99" t="s">
        <v>33</v>
      </c>
      <c r="H127" s="99" t="s">
        <v>33</v>
      </c>
      <c r="I127" s="99" t="s">
        <v>33</v>
      </c>
      <c r="J127" s="100">
        <v>4.57</v>
      </c>
      <c r="K127" s="99" t="s">
        <v>400</v>
      </c>
      <c r="L127" s="100">
        <v>4.0599999999999996</v>
      </c>
      <c r="M127" s="101" t="s">
        <v>33</v>
      </c>
      <c r="N127" s="102" t="s">
        <v>33</v>
      </c>
      <c r="T127" s="68" t="s">
        <v>251</v>
      </c>
    </row>
    <row r="128" spans="1:23" s="63" customFormat="1" x14ac:dyDescent="0.2">
      <c r="A128" s="98"/>
      <c r="B128" s="97" t="s">
        <v>173</v>
      </c>
      <c r="C128" s="767" t="s">
        <v>174</v>
      </c>
      <c r="D128" s="767"/>
      <c r="E128" s="767"/>
      <c r="F128" s="99" t="s">
        <v>33</v>
      </c>
      <c r="G128" s="99" t="s">
        <v>33</v>
      </c>
      <c r="H128" s="99" t="s">
        <v>33</v>
      </c>
      <c r="I128" s="99" t="s">
        <v>33</v>
      </c>
      <c r="J128" s="100">
        <v>9</v>
      </c>
      <c r="K128" s="99" t="s">
        <v>400</v>
      </c>
      <c r="L128" s="100">
        <v>8</v>
      </c>
      <c r="M128" s="101" t="s">
        <v>33</v>
      </c>
      <c r="N128" s="102" t="s">
        <v>33</v>
      </c>
      <c r="T128" s="68" t="s">
        <v>174</v>
      </c>
    </row>
    <row r="129" spans="1:23" s="63" customFormat="1" x14ac:dyDescent="0.2">
      <c r="A129" s="98"/>
      <c r="B129" s="97" t="s">
        <v>176</v>
      </c>
      <c r="C129" s="767" t="s">
        <v>177</v>
      </c>
      <c r="D129" s="767"/>
      <c r="E129" s="767"/>
      <c r="F129" s="99" t="s">
        <v>33</v>
      </c>
      <c r="G129" s="99" t="s">
        <v>33</v>
      </c>
      <c r="H129" s="99" t="s">
        <v>33</v>
      </c>
      <c r="I129" s="99" t="s">
        <v>33</v>
      </c>
      <c r="J129" s="100">
        <v>1.01</v>
      </c>
      <c r="K129" s="99" t="s">
        <v>400</v>
      </c>
      <c r="L129" s="100">
        <v>0.9</v>
      </c>
      <c r="M129" s="101" t="s">
        <v>33</v>
      </c>
      <c r="N129" s="102" t="s">
        <v>33</v>
      </c>
      <c r="T129" s="68" t="s">
        <v>177</v>
      </c>
    </row>
    <row r="130" spans="1:23" s="63" customFormat="1" x14ac:dyDescent="0.2">
      <c r="A130" s="98"/>
      <c r="B130" s="97" t="s">
        <v>33</v>
      </c>
      <c r="C130" s="767" t="s">
        <v>253</v>
      </c>
      <c r="D130" s="767"/>
      <c r="E130" s="767"/>
      <c r="F130" s="99" t="s">
        <v>179</v>
      </c>
      <c r="G130" s="99" t="s">
        <v>646</v>
      </c>
      <c r="H130" s="99" t="s">
        <v>400</v>
      </c>
      <c r="I130" s="99" t="s">
        <v>647</v>
      </c>
      <c r="J130" s="100" t="s">
        <v>33</v>
      </c>
      <c r="K130" s="99" t="s">
        <v>33</v>
      </c>
      <c r="L130" s="100" t="s">
        <v>33</v>
      </c>
      <c r="M130" s="101" t="s">
        <v>33</v>
      </c>
      <c r="N130" s="102" t="s">
        <v>33</v>
      </c>
      <c r="U130" s="68" t="s">
        <v>253</v>
      </c>
    </row>
    <row r="131" spans="1:23" s="63" customFormat="1" x14ac:dyDescent="0.2">
      <c r="A131" s="98"/>
      <c r="B131" s="97" t="s">
        <v>33</v>
      </c>
      <c r="C131" s="767" t="s">
        <v>178</v>
      </c>
      <c r="D131" s="767"/>
      <c r="E131" s="767"/>
      <c r="F131" s="99" t="s">
        <v>179</v>
      </c>
      <c r="G131" s="99" t="s">
        <v>648</v>
      </c>
      <c r="H131" s="99" t="s">
        <v>400</v>
      </c>
      <c r="I131" s="99" t="s">
        <v>649</v>
      </c>
      <c r="J131" s="100" t="s">
        <v>33</v>
      </c>
      <c r="K131" s="99" t="s">
        <v>33</v>
      </c>
      <c r="L131" s="100" t="s">
        <v>33</v>
      </c>
      <c r="M131" s="101" t="s">
        <v>33</v>
      </c>
      <c r="N131" s="102" t="s">
        <v>33</v>
      </c>
      <c r="U131" s="68" t="s">
        <v>178</v>
      </c>
    </row>
    <row r="132" spans="1:23" s="63" customFormat="1" x14ac:dyDescent="0.2">
      <c r="A132" s="98"/>
      <c r="B132" s="97" t="s">
        <v>33</v>
      </c>
      <c r="C132" s="776" t="s">
        <v>182</v>
      </c>
      <c r="D132" s="776"/>
      <c r="E132" s="776"/>
      <c r="F132" s="90" t="s">
        <v>33</v>
      </c>
      <c r="G132" s="90" t="s">
        <v>33</v>
      </c>
      <c r="H132" s="90" t="s">
        <v>33</v>
      </c>
      <c r="I132" s="90" t="s">
        <v>33</v>
      </c>
      <c r="J132" s="91">
        <v>13.57</v>
      </c>
      <c r="K132" s="90" t="s">
        <v>33</v>
      </c>
      <c r="L132" s="91">
        <v>12.06</v>
      </c>
      <c r="M132" s="92" t="s">
        <v>33</v>
      </c>
      <c r="N132" s="93" t="s">
        <v>33</v>
      </c>
      <c r="V132" s="68" t="s">
        <v>182</v>
      </c>
    </row>
    <row r="133" spans="1:23" s="63" customFormat="1" x14ac:dyDescent="0.2">
      <c r="A133" s="98"/>
      <c r="B133" s="97" t="s">
        <v>33</v>
      </c>
      <c r="C133" s="767" t="s">
        <v>183</v>
      </c>
      <c r="D133" s="767"/>
      <c r="E133" s="767"/>
      <c r="F133" s="99" t="s">
        <v>33</v>
      </c>
      <c r="G133" s="99" t="s">
        <v>33</v>
      </c>
      <c r="H133" s="99" t="s">
        <v>33</v>
      </c>
      <c r="I133" s="99" t="s">
        <v>33</v>
      </c>
      <c r="J133" s="100" t="s">
        <v>33</v>
      </c>
      <c r="K133" s="99" t="s">
        <v>33</v>
      </c>
      <c r="L133" s="100">
        <v>4.96</v>
      </c>
      <c r="M133" s="101" t="s">
        <v>33</v>
      </c>
      <c r="N133" s="102" t="s">
        <v>33</v>
      </c>
      <c r="U133" s="68" t="s">
        <v>183</v>
      </c>
    </row>
    <row r="134" spans="1:23" s="63" customFormat="1" ht="22.5" x14ac:dyDescent="0.2">
      <c r="A134" s="98"/>
      <c r="B134" s="97" t="s">
        <v>638</v>
      </c>
      <c r="C134" s="767" t="s">
        <v>639</v>
      </c>
      <c r="D134" s="767"/>
      <c r="E134" s="767"/>
      <c r="F134" s="99" t="s">
        <v>186</v>
      </c>
      <c r="G134" s="99" t="s">
        <v>640</v>
      </c>
      <c r="H134" s="99" t="s">
        <v>33</v>
      </c>
      <c r="I134" s="99" t="s">
        <v>640</v>
      </c>
      <c r="J134" s="100" t="s">
        <v>33</v>
      </c>
      <c r="K134" s="99" t="s">
        <v>33</v>
      </c>
      <c r="L134" s="100">
        <v>7.04</v>
      </c>
      <c r="M134" s="101" t="s">
        <v>33</v>
      </c>
      <c r="N134" s="102" t="s">
        <v>33</v>
      </c>
      <c r="U134" s="68" t="s">
        <v>639</v>
      </c>
    </row>
    <row r="135" spans="1:23" s="63" customFormat="1" ht="22.5" x14ac:dyDescent="0.2">
      <c r="A135" s="98"/>
      <c r="B135" s="97" t="s">
        <v>641</v>
      </c>
      <c r="C135" s="767" t="s">
        <v>642</v>
      </c>
      <c r="D135" s="767"/>
      <c r="E135" s="767"/>
      <c r="F135" s="99" t="s">
        <v>186</v>
      </c>
      <c r="G135" s="99" t="s">
        <v>187</v>
      </c>
      <c r="H135" s="99" t="s">
        <v>33</v>
      </c>
      <c r="I135" s="99" t="s">
        <v>187</v>
      </c>
      <c r="J135" s="100" t="s">
        <v>33</v>
      </c>
      <c r="K135" s="99" t="s">
        <v>33</v>
      </c>
      <c r="L135" s="100">
        <v>4.71</v>
      </c>
      <c r="M135" s="101" t="s">
        <v>33</v>
      </c>
      <c r="N135" s="102" t="s">
        <v>33</v>
      </c>
      <c r="U135" s="68" t="s">
        <v>642</v>
      </c>
    </row>
    <row r="136" spans="1:23" s="63" customFormat="1" x14ac:dyDescent="0.2">
      <c r="A136" s="103"/>
      <c r="B136" s="104"/>
      <c r="C136" s="780" t="s">
        <v>191</v>
      </c>
      <c r="D136" s="780"/>
      <c r="E136" s="780"/>
      <c r="F136" s="105" t="s">
        <v>33</v>
      </c>
      <c r="G136" s="105" t="s">
        <v>33</v>
      </c>
      <c r="H136" s="105" t="s">
        <v>33</v>
      </c>
      <c r="I136" s="105" t="s">
        <v>33</v>
      </c>
      <c r="J136" s="106" t="s">
        <v>33</v>
      </c>
      <c r="K136" s="105" t="s">
        <v>33</v>
      </c>
      <c r="L136" s="106">
        <v>23.81</v>
      </c>
      <c r="M136" s="92" t="s">
        <v>33</v>
      </c>
      <c r="N136" s="107" t="s">
        <v>33</v>
      </c>
      <c r="W136" s="68" t="s">
        <v>191</v>
      </c>
    </row>
    <row r="137" spans="1:23" s="63" customFormat="1" x14ac:dyDescent="0.2">
      <c r="A137" s="88" t="s">
        <v>287</v>
      </c>
      <c r="B137" s="89" t="s">
        <v>650</v>
      </c>
      <c r="C137" s="776" t="s">
        <v>651</v>
      </c>
      <c r="D137" s="776"/>
      <c r="E137" s="776"/>
      <c r="F137" s="90" t="s">
        <v>566</v>
      </c>
      <c r="G137" s="90" t="s">
        <v>33</v>
      </c>
      <c r="H137" s="90" t="s">
        <v>33</v>
      </c>
      <c r="I137" s="90" t="s">
        <v>652</v>
      </c>
      <c r="J137" s="91">
        <v>114.13</v>
      </c>
      <c r="K137" s="90" t="s">
        <v>33</v>
      </c>
      <c r="L137" s="91">
        <v>592.33000000000004</v>
      </c>
      <c r="M137" s="92" t="s">
        <v>33</v>
      </c>
      <c r="N137" s="93" t="s">
        <v>33</v>
      </c>
      <c r="Q137" s="68" t="s">
        <v>651</v>
      </c>
    </row>
    <row r="138" spans="1:23" s="63" customFormat="1" ht="33.75" x14ac:dyDescent="0.2">
      <c r="A138" s="88" t="s">
        <v>217</v>
      </c>
      <c r="B138" s="89" t="s">
        <v>653</v>
      </c>
      <c r="C138" s="776" t="s">
        <v>654</v>
      </c>
      <c r="D138" s="776"/>
      <c r="E138" s="776"/>
      <c r="F138" s="90" t="s">
        <v>582</v>
      </c>
      <c r="G138" s="90" t="s">
        <v>33</v>
      </c>
      <c r="H138" s="90" t="s">
        <v>33</v>
      </c>
      <c r="I138" s="90" t="s">
        <v>655</v>
      </c>
      <c r="J138" s="91" t="s">
        <v>33</v>
      </c>
      <c r="K138" s="90" t="s">
        <v>33</v>
      </c>
      <c r="L138" s="91" t="s">
        <v>33</v>
      </c>
      <c r="M138" s="92" t="s">
        <v>33</v>
      </c>
      <c r="N138" s="93" t="s">
        <v>33</v>
      </c>
      <c r="Q138" s="68" t="s">
        <v>654</v>
      </c>
    </row>
    <row r="139" spans="1:23" s="63" customFormat="1" ht="33.75" x14ac:dyDescent="0.2">
      <c r="A139" s="96"/>
      <c r="B139" s="97" t="s">
        <v>558</v>
      </c>
      <c r="C139" s="767" t="s">
        <v>559</v>
      </c>
      <c r="D139" s="767"/>
      <c r="E139" s="767"/>
      <c r="F139" s="767"/>
      <c r="G139" s="767"/>
      <c r="H139" s="767"/>
      <c r="I139" s="767"/>
      <c r="J139" s="767"/>
      <c r="K139" s="767"/>
      <c r="L139" s="767"/>
      <c r="M139" s="767"/>
      <c r="N139" s="781"/>
      <c r="S139" s="68" t="s">
        <v>559</v>
      </c>
    </row>
    <row r="140" spans="1:23" s="63" customFormat="1" x14ac:dyDescent="0.2">
      <c r="A140" s="98"/>
      <c r="B140" s="97" t="s">
        <v>165</v>
      </c>
      <c r="C140" s="767" t="s">
        <v>251</v>
      </c>
      <c r="D140" s="767"/>
      <c r="E140" s="767"/>
      <c r="F140" s="99" t="s">
        <v>33</v>
      </c>
      <c r="G140" s="99" t="s">
        <v>33</v>
      </c>
      <c r="H140" s="99" t="s">
        <v>33</v>
      </c>
      <c r="I140" s="99" t="s">
        <v>33</v>
      </c>
      <c r="J140" s="100">
        <v>115.49</v>
      </c>
      <c r="K140" s="99" t="s">
        <v>175</v>
      </c>
      <c r="L140" s="100">
        <v>346.47</v>
      </c>
      <c r="M140" s="101" t="s">
        <v>33</v>
      </c>
      <c r="N140" s="102" t="s">
        <v>33</v>
      </c>
      <c r="T140" s="68" t="s">
        <v>251</v>
      </c>
    </row>
    <row r="141" spans="1:23" s="63" customFormat="1" x14ac:dyDescent="0.2">
      <c r="A141" s="98"/>
      <c r="B141" s="97" t="s">
        <v>173</v>
      </c>
      <c r="C141" s="767" t="s">
        <v>174</v>
      </c>
      <c r="D141" s="767"/>
      <c r="E141" s="767"/>
      <c r="F141" s="99" t="s">
        <v>33</v>
      </c>
      <c r="G141" s="99" t="s">
        <v>33</v>
      </c>
      <c r="H141" s="99" t="s">
        <v>33</v>
      </c>
      <c r="I141" s="99" t="s">
        <v>33</v>
      </c>
      <c r="J141" s="100">
        <v>3262.79</v>
      </c>
      <c r="K141" s="99" t="s">
        <v>175</v>
      </c>
      <c r="L141" s="100">
        <v>9788.3700000000008</v>
      </c>
      <c r="M141" s="101" t="s">
        <v>33</v>
      </c>
      <c r="N141" s="102" t="s">
        <v>33</v>
      </c>
      <c r="T141" s="68" t="s">
        <v>174</v>
      </c>
    </row>
    <row r="142" spans="1:23" s="63" customFormat="1" x14ac:dyDescent="0.2">
      <c r="A142" s="98"/>
      <c r="B142" s="97" t="s">
        <v>176</v>
      </c>
      <c r="C142" s="767" t="s">
        <v>177</v>
      </c>
      <c r="D142" s="767"/>
      <c r="E142" s="767"/>
      <c r="F142" s="99" t="s">
        <v>33</v>
      </c>
      <c r="G142" s="99" t="s">
        <v>33</v>
      </c>
      <c r="H142" s="99" t="s">
        <v>33</v>
      </c>
      <c r="I142" s="99" t="s">
        <v>33</v>
      </c>
      <c r="J142" s="100">
        <v>171.22</v>
      </c>
      <c r="K142" s="99" t="s">
        <v>175</v>
      </c>
      <c r="L142" s="100">
        <v>513.66</v>
      </c>
      <c r="M142" s="101" t="s">
        <v>33</v>
      </c>
      <c r="N142" s="102" t="s">
        <v>33</v>
      </c>
      <c r="T142" s="68" t="s">
        <v>177</v>
      </c>
    </row>
    <row r="143" spans="1:23" s="63" customFormat="1" x14ac:dyDescent="0.2">
      <c r="A143" s="98"/>
      <c r="B143" s="97" t="s">
        <v>212</v>
      </c>
      <c r="C143" s="767" t="s">
        <v>252</v>
      </c>
      <c r="D143" s="767"/>
      <c r="E143" s="767"/>
      <c r="F143" s="99" t="s">
        <v>33</v>
      </c>
      <c r="G143" s="99" t="s">
        <v>33</v>
      </c>
      <c r="H143" s="99" t="s">
        <v>33</v>
      </c>
      <c r="I143" s="99" t="s">
        <v>33</v>
      </c>
      <c r="J143" s="100">
        <v>12.2</v>
      </c>
      <c r="K143" s="99" t="s">
        <v>33</v>
      </c>
      <c r="L143" s="100">
        <v>29.28</v>
      </c>
      <c r="M143" s="101" t="s">
        <v>33</v>
      </c>
      <c r="N143" s="102" t="s">
        <v>33</v>
      </c>
      <c r="T143" s="68" t="s">
        <v>252</v>
      </c>
    </row>
    <row r="144" spans="1:23" s="63" customFormat="1" x14ac:dyDescent="0.2">
      <c r="A144" s="98"/>
      <c r="B144" s="97" t="s">
        <v>33</v>
      </c>
      <c r="C144" s="767" t="s">
        <v>253</v>
      </c>
      <c r="D144" s="767"/>
      <c r="E144" s="767"/>
      <c r="F144" s="99" t="s">
        <v>179</v>
      </c>
      <c r="G144" s="99" t="s">
        <v>656</v>
      </c>
      <c r="H144" s="99" t="s">
        <v>175</v>
      </c>
      <c r="I144" s="99" t="s">
        <v>657</v>
      </c>
      <c r="J144" s="100" t="s">
        <v>33</v>
      </c>
      <c r="K144" s="99" t="s">
        <v>33</v>
      </c>
      <c r="L144" s="100" t="s">
        <v>33</v>
      </c>
      <c r="M144" s="101" t="s">
        <v>33</v>
      </c>
      <c r="N144" s="102" t="s">
        <v>33</v>
      </c>
      <c r="U144" s="68" t="s">
        <v>253</v>
      </c>
    </row>
    <row r="145" spans="1:23" s="63" customFormat="1" x14ac:dyDescent="0.2">
      <c r="A145" s="98"/>
      <c r="B145" s="97" t="s">
        <v>33</v>
      </c>
      <c r="C145" s="767" t="s">
        <v>178</v>
      </c>
      <c r="D145" s="767"/>
      <c r="E145" s="767"/>
      <c r="F145" s="99" t="s">
        <v>179</v>
      </c>
      <c r="G145" s="99" t="s">
        <v>658</v>
      </c>
      <c r="H145" s="99" t="s">
        <v>175</v>
      </c>
      <c r="I145" s="99" t="s">
        <v>659</v>
      </c>
      <c r="J145" s="100" t="s">
        <v>33</v>
      </c>
      <c r="K145" s="99" t="s">
        <v>33</v>
      </c>
      <c r="L145" s="100" t="s">
        <v>33</v>
      </c>
      <c r="M145" s="101" t="s">
        <v>33</v>
      </c>
      <c r="N145" s="102" t="s">
        <v>33</v>
      </c>
      <c r="U145" s="68" t="s">
        <v>178</v>
      </c>
    </row>
    <row r="146" spans="1:23" s="63" customFormat="1" x14ac:dyDescent="0.2">
      <c r="A146" s="98"/>
      <c r="B146" s="97" t="s">
        <v>33</v>
      </c>
      <c r="C146" s="776" t="s">
        <v>182</v>
      </c>
      <c r="D146" s="776"/>
      <c r="E146" s="776"/>
      <c r="F146" s="90" t="s">
        <v>33</v>
      </c>
      <c r="G146" s="90" t="s">
        <v>33</v>
      </c>
      <c r="H146" s="90" t="s">
        <v>33</v>
      </c>
      <c r="I146" s="90" t="s">
        <v>33</v>
      </c>
      <c r="J146" s="91">
        <v>3390.48</v>
      </c>
      <c r="K146" s="90" t="s">
        <v>33</v>
      </c>
      <c r="L146" s="91">
        <v>10164.120000000001</v>
      </c>
      <c r="M146" s="92" t="s">
        <v>33</v>
      </c>
      <c r="N146" s="93" t="s">
        <v>33</v>
      </c>
      <c r="V146" s="68" t="s">
        <v>182</v>
      </c>
    </row>
    <row r="147" spans="1:23" s="63" customFormat="1" x14ac:dyDescent="0.2">
      <c r="A147" s="98"/>
      <c r="B147" s="97" t="s">
        <v>33</v>
      </c>
      <c r="C147" s="767" t="s">
        <v>183</v>
      </c>
      <c r="D147" s="767"/>
      <c r="E147" s="767"/>
      <c r="F147" s="99" t="s">
        <v>33</v>
      </c>
      <c r="G147" s="99" t="s">
        <v>33</v>
      </c>
      <c r="H147" s="99" t="s">
        <v>33</v>
      </c>
      <c r="I147" s="99" t="s">
        <v>33</v>
      </c>
      <c r="J147" s="100" t="s">
        <v>33</v>
      </c>
      <c r="K147" s="99" t="s">
        <v>33</v>
      </c>
      <c r="L147" s="100">
        <v>860.13</v>
      </c>
      <c r="M147" s="101" t="s">
        <v>33</v>
      </c>
      <c r="N147" s="102" t="s">
        <v>33</v>
      </c>
      <c r="U147" s="68" t="s">
        <v>183</v>
      </c>
    </row>
    <row r="148" spans="1:23" s="63" customFormat="1" ht="22.5" x14ac:dyDescent="0.2">
      <c r="A148" s="98"/>
      <c r="B148" s="97" t="s">
        <v>638</v>
      </c>
      <c r="C148" s="767" t="s">
        <v>639</v>
      </c>
      <c r="D148" s="767"/>
      <c r="E148" s="767"/>
      <c r="F148" s="99" t="s">
        <v>186</v>
      </c>
      <c r="G148" s="99" t="s">
        <v>640</v>
      </c>
      <c r="H148" s="99" t="s">
        <v>33</v>
      </c>
      <c r="I148" s="99" t="s">
        <v>640</v>
      </c>
      <c r="J148" s="100" t="s">
        <v>33</v>
      </c>
      <c r="K148" s="99" t="s">
        <v>33</v>
      </c>
      <c r="L148" s="100">
        <v>1221.3800000000001</v>
      </c>
      <c r="M148" s="101" t="s">
        <v>33</v>
      </c>
      <c r="N148" s="102" t="s">
        <v>33</v>
      </c>
      <c r="U148" s="68" t="s">
        <v>639</v>
      </c>
    </row>
    <row r="149" spans="1:23" s="63" customFormat="1" ht="22.5" x14ac:dyDescent="0.2">
      <c r="A149" s="98"/>
      <c r="B149" s="97" t="s">
        <v>641</v>
      </c>
      <c r="C149" s="767" t="s">
        <v>642</v>
      </c>
      <c r="D149" s="767"/>
      <c r="E149" s="767"/>
      <c r="F149" s="99" t="s">
        <v>186</v>
      </c>
      <c r="G149" s="99" t="s">
        <v>187</v>
      </c>
      <c r="H149" s="99" t="s">
        <v>33</v>
      </c>
      <c r="I149" s="99" t="s">
        <v>187</v>
      </c>
      <c r="J149" s="100" t="s">
        <v>33</v>
      </c>
      <c r="K149" s="99" t="s">
        <v>33</v>
      </c>
      <c r="L149" s="100">
        <v>817.12</v>
      </c>
      <c r="M149" s="101" t="s">
        <v>33</v>
      </c>
      <c r="N149" s="102" t="s">
        <v>33</v>
      </c>
      <c r="U149" s="68" t="s">
        <v>642</v>
      </c>
    </row>
    <row r="150" spans="1:23" s="63" customFormat="1" x14ac:dyDescent="0.2">
      <c r="A150" s="103"/>
      <c r="B150" s="104"/>
      <c r="C150" s="780" t="s">
        <v>191</v>
      </c>
      <c r="D150" s="780"/>
      <c r="E150" s="780"/>
      <c r="F150" s="105" t="s">
        <v>33</v>
      </c>
      <c r="G150" s="105" t="s">
        <v>33</v>
      </c>
      <c r="H150" s="105" t="s">
        <v>33</v>
      </c>
      <c r="I150" s="105" t="s">
        <v>33</v>
      </c>
      <c r="J150" s="106" t="s">
        <v>33</v>
      </c>
      <c r="K150" s="105" t="s">
        <v>33</v>
      </c>
      <c r="L150" s="106">
        <v>12202.62</v>
      </c>
      <c r="M150" s="92" t="s">
        <v>33</v>
      </c>
      <c r="N150" s="107" t="s">
        <v>33</v>
      </c>
      <c r="W150" s="68" t="s">
        <v>191</v>
      </c>
    </row>
    <row r="151" spans="1:23" s="63" customFormat="1" ht="33.75" x14ac:dyDescent="0.2">
      <c r="A151" s="88" t="s">
        <v>291</v>
      </c>
      <c r="B151" s="89" t="s">
        <v>660</v>
      </c>
      <c r="C151" s="776" t="s">
        <v>661</v>
      </c>
      <c r="D151" s="776"/>
      <c r="E151" s="776"/>
      <c r="F151" s="90" t="s">
        <v>566</v>
      </c>
      <c r="G151" s="90" t="s">
        <v>33</v>
      </c>
      <c r="H151" s="90" t="s">
        <v>33</v>
      </c>
      <c r="I151" s="90" t="s">
        <v>662</v>
      </c>
      <c r="J151" s="91">
        <v>55.26</v>
      </c>
      <c r="K151" s="90" t="s">
        <v>33</v>
      </c>
      <c r="L151" s="91">
        <v>145.88999999999999</v>
      </c>
      <c r="M151" s="92" t="s">
        <v>33</v>
      </c>
      <c r="N151" s="93" t="s">
        <v>33</v>
      </c>
      <c r="Q151" s="68" t="s">
        <v>661</v>
      </c>
    </row>
    <row r="152" spans="1:23" s="63" customFormat="1" ht="22.5" x14ac:dyDescent="0.2">
      <c r="A152" s="88" t="s">
        <v>293</v>
      </c>
      <c r="B152" s="89" t="s">
        <v>663</v>
      </c>
      <c r="C152" s="776" t="s">
        <v>664</v>
      </c>
      <c r="D152" s="776"/>
      <c r="E152" s="776"/>
      <c r="F152" s="90" t="s">
        <v>566</v>
      </c>
      <c r="G152" s="90" t="s">
        <v>33</v>
      </c>
      <c r="H152" s="90" t="s">
        <v>33</v>
      </c>
      <c r="I152" s="90" t="s">
        <v>665</v>
      </c>
      <c r="J152" s="91" t="s">
        <v>33</v>
      </c>
      <c r="K152" s="90" t="s">
        <v>33</v>
      </c>
      <c r="L152" s="91" t="s">
        <v>33</v>
      </c>
      <c r="M152" s="92" t="s">
        <v>33</v>
      </c>
      <c r="N152" s="93" t="s">
        <v>33</v>
      </c>
      <c r="Q152" s="68" t="s">
        <v>664</v>
      </c>
    </row>
    <row r="153" spans="1:23" s="63" customFormat="1" ht="33.75" x14ac:dyDescent="0.2">
      <c r="A153" s="96"/>
      <c r="B153" s="97" t="s">
        <v>558</v>
      </c>
      <c r="C153" s="767" t="s">
        <v>559</v>
      </c>
      <c r="D153" s="767"/>
      <c r="E153" s="767"/>
      <c r="F153" s="767"/>
      <c r="G153" s="767"/>
      <c r="H153" s="767"/>
      <c r="I153" s="767"/>
      <c r="J153" s="767"/>
      <c r="K153" s="767"/>
      <c r="L153" s="767"/>
      <c r="M153" s="767"/>
      <c r="N153" s="781"/>
      <c r="S153" s="68" t="s">
        <v>559</v>
      </c>
    </row>
    <row r="154" spans="1:23" s="63" customFormat="1" x14ac:dyDescent="0.2">
      <c r="A154" s="98"/>
      <c r="B154" s="97" t="s">
        <v>165</v>
      </c>
      <c r="C154" s="767" t="s">
        <v>251</v>
      </c>
      <c r="D154" s="767"/>
      <c r="E154" s="767"/>
      <c r="F154" s="99" t="s">
        <v>33</v>
      </c>
      <c r="G154" s="99" t="s">
        <v>33</v>
      </c>
      <c r="H154" s="99" t="s">
        <v>33</v>
      </c>
      <c r="I154" s="99" t="s">
        <v>33</v>
      </c>
      <c r="J154" s="100">
        <v>30.67</v>
      </c>
      <c r="K154" s="99" t="s">
        <v>175</v>
      </c>
      <c r="L154" s="100">
        <v>53.67</v>
      </c>
      <c r="M154" s="101" t="s">
        <v>33</v>
      </c>
      <c r="N154" s="102" t="s">
        <v>33</v>
      </c>
      <c r="T154" s="68" t="s">
        <v>251</v>
      </c>
    </row>
    <row r="155" spans="1:23" s="63" customFormat="1" x14ac:dyDescent="0.2">
      <c r="A155" s="98"/>
      <c r="B155" s="97" t="s">
        <v>173</v>
      </c>
      <c r="C155" s="767" t="s">
        <v>174</v>
      </c>
      <c r="D155" s="767"/>
      <c r="E155" s="767"/>
      <c r="F155" s="99" t="s">
        <v>33</v>
      </c>
      <c r="G155" s="99" t="s">
        <v>33</v>
      </c>
      <c r="H155" s="99" t="s">
        <v>33</v>
      </c>
      <c r="I155" s="99" t="s">
        <v>33</v>
      </c>
      <c r="J155" s="100">
        <v>0.24</v>
      </c>
      <c r="K155" s="99" t="s">
        <v>175</v>
      </c>
      <c r="L155" s="100">
        <v>0.42</v>
      </c>
      <c r="M155" s="101" t="s">
        <v>33</v>
      </c>
      <c r="N155" s="102" t="s">
        <v>33</v>
      </c>
      <c r="T155" s="68" t="s">
        <v>174</v>
      </c>
    </row>
    <row r="156" spans="1:23" s="63" customFormat="1" x14ac:dyDescent="0.2">
      <c r="A156" s="98"/>
      <c r="B156" s="97" t="s">
        <v>212</v>
      </c>
      <c r="C156" s="767" t="s">
        <v>252</v>
      </c>
      <c r="D156" s="767"/>
      <c r="E156" s="767"/>
      <c r="F156" s="99" t="s">
        <v>33</v>
      </c>
      <c r="G156" s="99" t="s">
        <v>33</v>
      </c>
      <c r="H156" s="99" t="s">
        <v>33</v>
      </c>
      <c r="I156" s="99" t="s">
        <v>33</v>
      </c>
      <c r="J156" s="100">
        <v>7.53</v>
      </c>
      <c r="K156" s="99" t="s">
        <v>33</v>
      </c>
      <c r="L156" s="100">
        <v>10.54</v>
      </c>
      <c r="M156" s="101" t="s">
        <v>33</v>
      </c>
      <c r="N156" s="102" t="s">
        <v>33</v>
      </c>
      <c r="T156" s="68" t="s">
        <v>252</v>
      </c>
    </row>
    <row r="157" spans="1:23" s="63" customFormat="1" x14ac:dyDescent="0.2">
      <c r="A157" s="98"/>
      <c r="B157" s="97" t="s">
        <v>33</v>
      </c>
      <c r="C157" s="767" t="s">
        <v>253</v>
      </c>
      <c r="D157" s="767"/>
      <c r="E157" s="767"/>
      <c r="F157" s="99" t="s">
        <v>179</v>
      </c>
      <c r="G157" s="99" t="s">
        <v>666</v>
      </c>
      <c r="H157" s="99" t="s">
        <v>175</v>
      </c>
      <c r="I157" s="99" t="s">
        <v>667</v>
      </c>
      <c r="J157" s="100" t="s">
        <v>33</v>
      </c>
      <c r="K157" s="99" t="s">
        <v>33</v>
      </c>
      <c r="L157" s="100" t="s">
        <v>33</v>
      </c>
      <c r="M157" s="101" t="s">
        <v>33</v>
      </c>
      <c r="N157" s="102" t="s">
        <v>33</v>
      </c>
      <c r="U157" s="68" t="s">
        <v>253</v>
      </c>
    </row>
    <row r="158" spans="1:23" s="63" customFormat="1" x14ac:dyDescent="0.2">
      <c r="A158" s="98"/>
      <c r="B158" s="97" t="s">
        <v>33</v>
      </c>
      <c r="C158" s="776" t="s">
        <v>182</v>
      </c>
      <c r="D158" s="776"/>
      <c r="E158" s="776"/>
      <c r="F158" s="90" t="s">
        <v>33</v>
      </c>
      <c r="G158" s="90" t="s">
        <v>33</v>
      </c>
      <c r="H158" s="90" t="s">
        <v>33</v>
      </c>
      <c r="I158" s="90" t="s">
        <v>33</v>
      </c>
      <c r="J158" s="91">
        <v>38.44</v>
      </c>
      <c r="K158" s="90" t="s">
        <v>33</v>
      </c>
      <c r="L158" s="91">
        <v>64.63</v>
      </c>
      <c r="M158" s="92" t="s">
        <v>33</v>
      </c>
      <c r="N158" s="93" t="s">
        <v>33</v>
      </c>
      <c r="V158" s="68" t="s">
        <v>182</v>
      </c>
    </row>
    <row r="159" spans="1:23" s="63" customFormat="1" x14ac:dyDescent="0.2">
      <c r="A159" s="98"/>
      <c r="B159" s="97" t="s">
        <v>33</v>
      </c>
      <c r="C159" s="767" t="s">
        <v>183</v>
      </c>
      <c r="D159" s="767"/>
      <c r="E159" s="767"/>
      <c r="F159" s="99" t="s">
        <v>33</v>
      </c>
      <c r="G159" s="99" t="s">
        <v>33</v>
      </c>
      <c r="H159" s="99" t="s">
        <v>33</v>
      </c>
      <c r="I159" s="99" t="s">
        <v>33</v>
      </c>
      <c r="J159" s="100" t="s">
        <v>33</v>
      </c>
      <c r="K159" s="99" t="s">
        <v>33</v>
      </c>
      <c r="L159" s="100">
        <v>53.67</v>
      </c>
      <c r="M159" s="101" t="s">
        <v>33</v>
      </c>
      <c r="N159" s="102" t="s">
        <v>33</v>
      </c>
      <c r="U159" s="68" t="s">
        <v>183</v>
      </c>
    </row>
    <row r="160" spans="1:23" s="63" customFormat="1" ht="22.5" x14ac:dyDescent="0.2">
      <c r="A160" s="98"/>
      <c r="B160" s="97" t="s">
        <v>668</v>
      </c>
      <c r="C160" s="767" t="s">
        <v>669</v>
      </c>
      <c r="D160" s="767"/>
      <c r="E160" s="767"/>
      <c r="F160" s="99" t="s">
        <v>186</v>
      </c>
      <c r="G160" s="99" t="s">
        <v>670</v>
      </c>
      <c r="H160" s="99" t="s">
        <v>33</v>
      </c>
      <c r="I160" s="99" t="s">
        <v>670</v>
      </c>
      <c r="J160" s="100" t="s">
        <v>33</v>
      </c>
      <c r="K160" s="99" t="s">
        <v>33</v>
      </c>
      <c r="L160" s="100">
        <v>66.010000000000005</v>
      </c>
      <c r="M160" s="101" t="s">
        <v>33</v>
      </c>
      <c r="N160" s="102" t="s">
        <v>33</v>
      </c>
      <c r="U160" s="68" t="s">
        <v>669</v>
      </c>
    </row>
    <row r="161" spans="1:25" s="63" customFormat="1" ht="22.5" x14ac:dyDescent="0.2">
      <c r="A161" s="98"/>
      <c r="B161" s="97" t="s">
        <v>671</v>
      </c>
      <c r="C161" s="767" t="s">
        <v>672</v>
      </c>
      <c r="D161" s="767"/>
      <c r="E161" s="767"/>
      <c r="F161" s="99" t="s">
        <v>186</v>
      </c>
      <c r="G161" s="99" t="s">
        <v>673</v>
      </c>
      <c r="H161" s="99" t="s">
        <v>33</v>
      </c>
      <c r="I161" s="99" t="s">
        <v>673</v>
      </c>
      <c r="J161" s="100" t="s">
        <v>33</v>
      </c>
      <c r="K161" s="99" t="s">
        <v>33</v>
      </c>
      <c r="L161" s="100">
        <v>40.25</v>
      </c>
      <c r="M161" s="101" t="s">
        <v>33</v>
      </c>
      <c r="N161" s="102" t="s">
        <v>33</v>
      </c>
      <c r="U161" s="68" t="s">
        <v>672</v>
      </c>
    </row>
    <row r="162" spans="1:25" s="63" customFormat="1" x14ac:dyDescent="0.2">
      <c r="A162" s="103"/>
      <c r="B162" s="104"/>
      <c r="C162" s="780" t="s">
        <v>191</v>
      </c>
      <c r="D162" s="780"/>
      <c r="E162" s="780"/>
      <c r="F162" s="105" t="s">
        <v>33</v>
      </c>
      <c r="G162" s="105" t="s">
        <v>33</v>
      </c>
      <c r="H162" s="105" t="s">
        <v>33</v>
      </c>
      <c r="I162" s="105" t="s">
        <v>33</v>
      </c>
      <c r="J162" s="106" t="s">
        <v>33</v>
      </c>
      <c r="K162" s="105" t="s">
        <v>33</v>
      </c>
      <c r="L162" s="106">
        <v>170.89</v>
      </c>
      <c r="M162" s="92" t="s">
        <v>33</v>
      </c>
      <c r="N162" s="107" t="s">
        <v>33</v>
      </c>
      <c r="W162" s="68" t="s">
        <v>191</v>
      </c>
    </row>
    <row r="163" spans="1:25" s="63" customFormat="1" ht="22.5" x14ac:dyDescent="0.2">
      <c r="A163" s="88" t="s">
        <v>301</v>
      </c>
      <c r="B163" s="89" t="s">
        <v>674</v>
      </c>
      <c r="C163" s="776" t="s">
        <v>675</v>
      </c>
      <c r="D163" s="776"/>
      <c r="E163" s="776"/>
      <c r="F163" s="90" t="s">
        <v>566</v>
      </c>
      <c r="G163" s="90" t="s">
        <v>33</v>
      </c>
      <c r="H163" s="90" t="s">
        <v>33</v>
      </c>
      <c r="I163" s="90" t="s">
        <v>676</v>
      </c>
      <c r="J163" s="91">
        <v>592.76</v>
      </c>
      <c r="K163" s="90" t="s">
        <v>33</v>
      </c>
      <c r="L163" s="91">
        <v>846.46</v>
      </c>
      <c r="M163" s="92" t="s">
        <v>33</v>
      </c>
      <c r="N163" s="93" t="s">
        <v>33</v>
      </c>
      <c r="Q163" s="68" t="s">
        <v>675</v>
      </c>
    </row>
    <row r="164" spans="1:25" s="63" customFormat="1" x14ac:dyDescent="0.2">
      <c r="A164" s="88" t="s">
        <v>308</v>
      </c>
      <c r="B164" s="89" t="s">
        <v>598</v>
      </c>
      <c r="C164" s="776" t="s">
        <v>677</v>
      </c>
      <c r="D164" s="776"/>
      <c r="E164" s="776"/>
      <c r="F164" s="90" t="s">
        <v>566</v>
      </c>
      <c r="G164" s="90" t="s">
        <v>33</v>
      </c>
      <c r="H164" s="90" t="s">
        <v>33</v>
      </c>
      <c r="I164" s="90" t="s">
        <v>665</v>
      </c>
      <c r="J164" s="91">
        <v>7.73</v>
      </c>
      <c r="K164" s="90" t="s">
        <v>33</v>
      </c>
      <c r="L164" s="91">
        <v>10.82</v>
      </c>
      <c r="M164" s="92" t="s">
        <v>33</v>
      </c>
      <c r="N164" s="93" t="s">
        <v>33</v>
      </c>
      <c r="Q164" s="68" t="s">
        <v>677</v>
      </c>
    </row>
    <row r="165" spans="1:25" s="63" customFormat="1" x14ac:dyDescent="0.2">
      <c r="A165" s="94"/>
      <c r="B165" s="95"/>
      <c r="C165" s="767" t="s">
        <v>678</v>
      </c>
      <c r="D165" s="767"/>
      <c r="E165" s="767"/>
      <c r="F165" s="767"/>
      <c r="G165" s="767"/>
      <c r="H165" s="767"/>
      <c r="I165" s="767"/>
      <c r="J165" s="767"/>
      <c r="K165" s="767"/>
      <c r="L165" s="767"/>
      <c r="M165" s="767"/>
      <c r="N165" s="781"/>
      <c r="Y165" s="68" t="s">
        <v>678</v>
      </c>
    </row>
    <row r="166" spans="1:25" s="63" customFormat="1" ht="22.5" x14ac:dyDescent="0.2">
      <c r="A166" s="88" t="s">
        <v>312</v>
      </c>
      <c r="B166" s="89" t="s">
        <v>679</v>
      </c>
      <c r="C166" s="776" t="s">
        <v>680</v>
      </c>
      <c r="D166" s="776"/>
      <c r="E166" s="776"/>
      <c r="F166" s="90" t="s">
        <v>604</v>
      </c>
      <c r="G166" s="90" t="s">
        <v>33</v>
      </c>
      <c r="H166" s="90" t="s">
        <v>33</v>
      </c>
      <c r="I166" s="90" t="s">
        <v>681</v>
      </c>
      <c r="J166" s="91" t="s">
        <v>33</v>
      </c>
      <c r="K166" s="90" t="s">
        <v>33</v>
      </c>
      <c r="L166" s="91" t="s">
        <v>33</v>
      </c>
      <c r="M166" s="92" t="s">
        <v>33</v>
      </c>
      <c r="N166" s="93" t="s">
        <v>33</v>
      </c>
      <c r="Q166" s="68" t="s">
        <v>680</v>
      </c>
    </row>
    <row r="167" spans="1:25" s="63" customFormat="1" x14ac:dyDescent="0.2">
      <c r="A167" s="94"/>
      <c r="B167" s="95"/>
      <c r="C167" s="767" t="s">
        <v>682</v>
      </c>
      <c r="D167" s="767"/>
      <c r="E167" s="767"/>
      <c r="F167" s="767"/>
      <c r="G167" s="767"/>
      <c r="H167" s="767"/>
      <c r="I167" s="767"/>
      <c r="J167" s="767"/>
      <c r="K167" s="767"/>
      <c r="L167" s="767"/>
      <c r="M167" s="767"/>
      <c r="N167" s="781"/>
      <c r="R167" s="68" t="s">
        <v>682</v>
      </c>
    </row>
    <row r="168" spans="1:25" s="63" customFormat="1" ht="33.75" x14ac:dyDescent="0.2">
      <c r="A168" s="96"/>
      <c r="B168" s="97" t="s">
        <v>558</v>
      </c>
      <c r="C168" s="767" t="s">
        <v>559</v>
      </c>
      <c r="D168" s="767"/>
      <c r="E168" s="767"/>
      <c r="F168" s="767"/>
      <c r="G168" s="767"/>
      <c r="H168" s="767"/>
      <c r="I168" s="767"/>
      <c r="J168" s="767"/>
      <c r="K168" s="767"/>
      <c r="L168" s="767"/>
      <c r="M168" s="767"/>
      <c r="N168" s="781"/>
      <c r="S168" s="68" t="s">
        <v>559</v>
      </c>
    </row>
    <row r="169" spans="1:25" s="63" customFormat="1" x14ac:dyDescent="0.2">
      <c r="A169" s="98"/>
      <c r="B169" s="97" t="s">
        <v>165</v>
      </c>
      <c r="C169" s="767" t="s">
        <v>251</v>
      </c>
      <c r="D169" s="767"/>
      <c r="E169" s="767"/>
      <c r="F169" s="99" t="s">
        <v>33</v>
      </c>
      <c r="G169" s="99" t="s">
        <v>33</v>
      </c>
      <c r="H169" s="99" t="s">
        <v>33</v>
      </c>
      <c r="I169" s="99" t="s">
        <v>33</v>
      </c>
      <c r="J169" s="100">
        <v>102.78</v>
      </c>
      <c r="K169" s="99" t="s">
        <v>175</v>
      </c>
      <c r="L169" s="100">
        <v>3.82</v>
      </c>
      <c r="M169" s="101" t="s">
        <v>33</v>
      </c>
      <c r="N169" s="102" t="s">
        <v>33</v>
      </c>
      <c r="T169" s="68" t="s">
        <v>251</v>
      </c>
    </row>
    <row r="170" spans="1:25" s="63" customFormat="1" x14ac:dyDescent="0.2">
      <c r="A170" s="98"/>
      <c r="B170" s="97" t="s">
        <v>173</v>
      </c>
      <c r="C170" s="767" t="s">
        <v>174</v>
      </c>
      <c r="D170" s="767"/>
      <c r="E170" s="767"/>
      <c r="F170" s="99" t="s">
        <v>33</v>
      </c>
      <c r="G170" s="99" t="s">
        <v>33</v>
      </c>
      <c r="H170" s="99" t="s">
        <v>33</v>
      </c>
      <c r="I170" s="99" t="s">
        <v>33</v>
      </c>
      <c r="J170" s="100">
        <v>30.45</v>
      </c>
      <c r="K170" s="99" t="s">
        <v>175</v>
      </c>
      <c r="L170" s="100">
        <v>1.1299999999999999</v>
      </c>
      <c r="M170" s="101" t="s">
        <v>33</v>
      </c>
      <c r="N170" s="102" t="s">
        <v>33</v>
      </c>
      <c r="T170" s="68" t="s">
        <v>174</v>
      </c>
    </row>
    <row r="171" spans="1:25" s="63" customFormat="1" x14ac:dyDescent="0.2">
      <c r="A171" s="98"/>
      <c r="B171" s="97" t="s">
        <v>176</v>
      </c>
      <c r="C171" s="767" t="s">
        <v>177</v>
      </c>
      <c r="D171" s="767"/>
      <c r="E171" s="767"/>
      <c r="F171" s="99" t="s">
        <v>33</v>
      </c>
      <c r="G171" s="99" t="s">
        <v>33</v>
      </c>
      <c r="H171" s="99" t="s">
        <v>33</v>
      </c>
      <c r="I171" s="99" t="s">
        <v>33</v>
      </c>
      <c r="J171" s="100">
        <v>4.3499999999999996</v>
      </c>
      <c r="K171" s="99" t="s">
        <v>175</v>
      </c>
      <c r="L171" s="100">
        <v>0.16</v>
      </c>
      <c r="M171" s="101" t="s">
        <v>33</v>
      </c>
      <c r="N171" s="102" t="s">
        <v>33</v>
      </c>
      <c r="T171" s="68" t="s">
        <v>177</v>
      </c>
    </row>
    <row r="172" spans="1:25" s="63" customFormat="1" x14ac:dyDescent="0.2">
      <c r="A172" s="98"/>
      <c r="B172" s="97" t="s">
        <v>212</v>
      </c>
      <c r="C172" s="767" t="s">
        <v>252</v>
      </c>
      <c r="D172" s="767"/>
      <c r="E172" s="767"/>
      <c r="F172" s="99" t="s">
        <v>33</v>
      </c>
      <c r="G172" s="99" t="s">
        <v>33</v>
      </c>
      <c r="H172" s="99" t="s">
        <v>33</v>
      </c>
      <c r="I172" s="99" t="s">
        <v>33</v>
      </c>
      <c r="J172" s="100">
        <v>285.60000000000002</v>
      </c>
      <c r="K172" s="99" t="s">
        <v>33</v>
      </c>
      <c r="L172" s="100">
        <v>8.5</v>
      </c>
      <c r="M172" s="101" t="s">
        <v>33</v>
      </c>
      <c r="N172" s="102" t="s">
        <v>33</v>
      </c>
      <c r="T172" s="68" t="s">
        <v>252</v>
      </c>
    </row>
    <row r="173" spans="1:25" s="63" customFormat="1" x14ac:dyDescent="0.2">
      <c r="A173" s="98"/>
      <c r="B173" s="97" t="s">
        <v>33</v>
      </c>
      <c r="C173" s="767" t="s">
        <v>253</v>
      </c>
      <c r="D173" s="767"/>
      <c r="E173" s="767"/>
      <c r="F173" s="99" t="s">
        <v>179</v>
      </c>
      <c r="G173" s="99" t="s">
        <v>683</v>
      </c>
      <c r="H173" s="99" t="s">
        <v>175</v>
      </c>
      <c r="I173" s="99" t="s">
        <v>684</v>
      </c>
      <c r="J173" s="100" t="s">
        <v>33</v>
      </c>
      <c r="K173" s="99" t="s">
        <v>33</v>
      </c>
      <c r="L173" s="100" t="s">
        <v>33</v>
      </c>
      <c r="M173" s="101" t="s">
        <v>33</v>
      </c>
      <c r="N173" s="102" t="s">
        <v>33</v>
      </c>
      <c r="U173" s="68" t="s">
        <v>253</v>
      </c>
    </row>
    <row r="174" spans="1:25" s="63" customFormat="1" x14ac:dyDescent="0.2">
      <c r="A174" s="98"/>
      <c r="B174" s="97" t="s">
        <v>33</v>
      </c>
      <c r="C174" s="767" t="s">
        <v>178</v>
      </c>
      <c r="D174" s="767"/>
      <c r="E174" s="767"/>
      <c r="F174" s="99" t="s">
        <v>179</v>
      </c>
      <c r="G174" s="99" t="s">
        <v>685</v>
      </c>
      <c r="H174" s="99" t="s">
        <v>175</v>
      </c>
      <c r="I174" s="99" t="s">
        <v>686</v>
      </c>
      <c r="J174" s="100" t="s">
        <v>33</v>
      </c>
      <c r="K174" s="99" t="s">
        <v>33</v>
      </c>
      <c r="L174" s="100" t="s">
        <v>33</v>
      </c>
      <c r="M174" s="101" t="s">
        <v>33</v>
      </c>
      <c r="N174" s="102" t="s">
        <v>33</v>
      </c>
      <c r="U174" s="68" t="s">
        <v>178</v>
      </c>
    </row>
    <row r="175" spans="1:25" s="63" customFormat="1" x14ac:dyDescent="0.2">
      <c r="A175" s="98"/>
      <c r="B175" s="97" t="s">
        <v>33</v>
      </c>
      <c r="C175" s="776" t="s">
        <v>182</v>
      </c>
      <c r="D175" s="776"/>
      <c r="E175" s="776"/>
      <c r="F175" s="90" t="s">
        <v>33</v>
      </c>
      <c r="G175" s="90" t="s">
        <v>33</v>
      </c>
      <c r="H175" s="90" t="s">
        <v>33</v>
      </c>
      <c r="I175" s="90" t="s">
        <v>33</v>
      </c>
      <c r="J175" s="91">
        <v>418.83</v>
      </c>
      <c r="K175" s="90" t="s">
        <v>33</v>
      </c>
      <c r="L175" s="91">
        <v>13.45</v>
      </c>
      <c r="M175" s="92" t="s">
        <v>33</v>
      </c>
      <c r="N175" s="93" t="s">
        <v>33</v>
      </c>
      <c r="V175" s="68" t="s">
        <v>182</v>
      </c>
    </row>
    <row r="176" spans="1:25" s="63" customFormat="1" x14ac:dyDescent="0.2">
      <c r="A176" s="98"/>
      <c r="B176" s="97" t="s">
        <v>33</v>
      </c>
      <c r="C176" s="767" t="s">
        <v>183</v>
      </c>
      <c r="D176" s="767"/>
      <c r="E176" s="767"/>
      <c r="F176" s="99" t="s">
        <v>33</v>
      </c>
      <c r="G176" s="99" t="s">
        <v>33</v>
      </c>
      <c r="H176" s="99" t="s">
        <v>33</v>
      </c>
      <c r="I176" s="99" t="s">
        <v>33</v>
      </c>
      <c r="J176" s="100" t="s">
        <v>33</v>
      </c>
      <c r="K176" s="99" t="s">
        <v>33</v>
      </c>
      <c r="L176" s="100">
        <v>3.98</v>
      </c>
      <c r="M176" s="101" t="s">
        <v>33</v>
      </c>
      <c r="N176" s="102" t="s">
        <v>33</v>
      </c>
      <c r="U176" s="68" t="s">
        <v>183</v>
      </c>
    </row>
    <row r="177" spans="1:23" s="63" customFormat="1" ht="33.75" x14ac:dyDescent="0.2">
      <c r="A177" s="98"/>
      <c r="B177" s="97" t="s">
        <v>589</v>
      </c>
      <c r="C177" s="767" t="s">
        <v>590</v>
      </c>
      <c r="D177" s="767"/>
      <c r="E177" s="767"/>
      <c r="F177" s="99" t="s">
        <v>186</v>
      </c>
      <c r="G177" s="99" t="s">
        <v>591</v>
      </c>
      <c r="H177" s="99" t="s">
        <v>33</v>
      </c>
      <c r="I177" s="99" t="s">
        <v>591</v>
      </c>
      <c r="J177" s="100" t="s">
        <v>33</v>
      </c>
      <c r="K177" s="99" t="s">
        <v>33</v>
      </c>
      <c r="L177" s="100">
        <v>4.18</v>
      </c>
      <c r="M177" s="101" t="s">
        <v>33</v>
      </c>
      <c r="N177" s="102" t="s">
        <v>33</v>
      </c>
      <c r="U177" s="68" t="s">
        <v>590</v>
      </c>
    </row>
    <row r="178" spans="1:23" s="63" customFormat="1" ht="33.75" x14ac:dyDescent="0.2">
      <c r="A178" s="98"/>
      <c r="B178" s="97" t="s">
        <v>592</v>
      </c>
      <c r="C178" s="767" t="s">
        <v>593</v>
      </c>
      <c r="D178" s="767"/>
      <c r="E178" s="767"/>
      <c r="F178" s="99" t="s">
        <v>186</v>
      </c>
      <c r="G178" s="99" t="s">
        <v>594</v>
      </c>
      <c r="H178" s="99" t="s">
        <v>33</v>
      </c>
      <c r="I178" s="99" t="s">
        <v>594</v>
      </c>
      <c r="J178" s="100" t="s">
        <v>33</v>
      </c>
      <c r="K178" s="99" t="s">
        <v>33</v>
      </c>
      <c r="L178" s="100">
        <v>2.59</v>
      </c>
      <c r="M178" s="101" t="s">
        <v>33</v>
      </c>
      <c r="N178" s="102" t="s">
        <v>33</v>
      </c>
      <c r="U178" s="68" t="s">
        <v>593</v>
      </c>
    </row>
    <row r="179" spans="1:23" s="63" customFormat="1" x14ac:dyDescent="0.2">
      <c r="A179" s="103"/>
      <c r="B179" s="104"/>
      <c r="C179" s="780" t="s">
        <v>191</v>
      </c>
      <c r="D179" s="780"/>
      <c r="E179" s="780"/>
      <c r="F179" s="105" t="s">
        <v>33</v>
      </c>
      <c r="G179" s="105" t="s">
        <v>33</v>
      </c>
      <c r="H179" s="105" t="s">
        <v>33</v>
      </c>
      <c r="I179" s="105" t="s">
        <v>33</v>
      </c>
      <c r="J179" s="106" t="s">
        <v>33</v>
      </c>
      <c r="K179" s="105" t="s">
        <v>33</v>
      </c>
      <c r="L179" s="106">
        <v>20.22</v>
      </c>
      <c r="M179" s="92" t="s">
        <v>33</v>
      </c>
      <c r="N179" s="107" t="s">
        <v>33</v>
      </c>
      <c r="W179" s="68" t="s">
        <v>191</v>
      </c>
    </row>
    <row r="180" spans="1:23" s="63" customFormat="1" ht="45" x14ac:dyDescent="0.2">
      <c r="A180" s="88" t="s">
        <v>316</v>
      </c>
      <c r="B180" s="89" t="s">
        <v>687</v>
      </c>
      <c r="C180" s="776" t="s">
        <v>688</v>
      </c>
      <c r="D180" s="776"/>
      <c r="E180" s="776"/>
      <c r="F180" s="90" t="s">
        <v>604</v>
      </c>
      <c r="G180" s="90" t="s">
        <v>33</v>
      </c>
      <c r="H180" s="90" t="s">
        <v>33</v>
      </c>
      <c r="I180" s="90" t="s">
        <v>681</v>
      </c>
      <c r="J180" s="91">
        <v>8817.17</v>
      </c>
      <c r="K180" s="90" t="s">
        <v>33</v>
      </c>
      <c r="L180" s="91">
        <v>262.31</v>
      </c>
      <c r="M180" s="92" t="s">
        <v>33</v>
      </c>
      <c r="N180" s="93" t="s">
        <v>33</v>
      </c>
      <c r="Q180" s="68" t="s">
        <v>688</v>
      </c>
    </row>
    <row r="181" spans="1:23" s="63" customFormat="1" ht="33.75" x14ac:dyDescent="0.2">
      <c r="A181" s="88" t="s">
        <v>689</v>
      </c>
      <c r="B181" s="89" t="s">
        <v>653</v>
      </c>
      <c r="C181" s="776" t="s">
        <v>654</v>
      </c>
      <c r="D181" s="776"/>
      <c r="E181" s="776"/>
      <c r="F181" s="90" t="s">
        <v>582</v>
      </c>
      <c r="G181" s="90" t="s">
        <v>33</v>
      </c>
      <c r="H181" s="90" t="s">
        <v>33</v>
      </c>
      <c r="I181" s="90" t="s">
        <v>690</v>
      </c>
      <c r="J181" s="91" t="s">
        <v>33</v>
      </c>
      <c r="K181" s="90" t="s">
        <v>33</v>
      </c>
      <c r="L181" s="91" t="s">
        <v>33</v>
      </c>
      <c r="M181" s="92" t="s">
        <v>33</v>
      </c>
      <c r="N181" s="93" t="s">
        <v>33</v>
      </c>
      <c r="Q181" s="68" t="s">
        <v>654</v>
      </c>
    </row>
    <row r="182" spans="1:23" s="63" customFormat="1" ht="33.75" x14ac:dyDescent="0.2">
      <c r="A182" s="96"/>
      <c r="B182" s="97" t="s">
        <v>558</v>
      </c>
      <c r="C182" s="767" t="s">
        <v>559</v>
      </c>
      <c r="D182" s="767"/>
      <c r="E182" s="767"/>
      <c r="F182" s="767"/>
      <c r="G182" s="767"/>
      <c r="H182" s="767"/>
      <c r="I182" s="767"/>
      <c r="J182" s="767"/>
      <c r="K182" s="767"/>
      <c r="L182" s="767"/>
      <c r="M182" s="767"/>
      <c r="N182" s="781"/>
      <c r="S182" s="68" t="s">
        <v>559</v>
      </c>
    </row>
    <row r="183" spans="1:23" s="63" customFormat="1" x14ac:dyDescent="0.2">
      <c r="A183" s="98"/>
      <c r="B183" s="97" t="s">
        <v>165</v>
      </c>
      <c r="C183" s="767" t="s">
        <v>251</v>
      </c>
      <c r="D183" s="767"/>
      <c r="E183" s="767"/>
      <c r="F183" s="99" t="s">
        <v>33</v>
      </c>
      <c r="G183" s="99" t="s">
        <v>33</v>
      </c>
      <c r="H183" s="99" t="s">
        <v>33</v>
      </c>
      <c r="I183" s="99" t="s">
        <v>33</v>
      </c>
      <c r="J183" s="100">
        <v>115.49</v>
      </c>
      <c r="K183" s="99" t="s">
        <v>175</v>
      </c>
      <c r="L183" s="100">
        <v>72.180000000000007</v>
      </c>
      <c r="M183" s="101" t="s">
        <v>33</v>
      </c>
      <c r="N183" s="102" t="s">
        <v>33</v>
      </c>
      <c r="T183" s="68" t="s">
        <v>251</v>
      </c>
    </row>
    <row r="184" spans="1:23" s="63" customFormat="1" x14ac:dyDescent="0.2">
      <c r="A184" s="98"/>
      <c r="B184" s="97" t="s">
        <v>173</v>
      </c>
      <c r="C184" s="767" t="s">
        <v>174</v>
      </c>
      <c r="D184" s="767"/>
      <c r="E184" s="767"/>
      <c r="F184" s="99" t="s">
        <v>33</v>
      </c>
      <c r="G184" s="99" t="s">
        <v>33</v>
      </c>
      <c r="H184" s="99" t="s">
        <v>33</v>
      </c>
      <c r="I184" s="99" t="s">
        <v>33</v>
      </c>
      <c r="J184" s="100">
        <v>3262.79</v>
      </c>
      <c r="K184" s="99" t="s">
        <v>175</v>
      </c>
      <c r="L184" s="100">
        <v>2039.24</v>
      </c>
      <c r="M184" s="101" t="s">
        <v>33</v>
      </c>
      <c r="N184" s="102" t="s">
        <v>33</v>
      </c>
      <c r="T184" s="68" t="s">
        <v>174</v>
      </c>
    </row>
    <row r="185" spans="1:23" s="63" customFormat="1" x14ac:dyDescent="0.2">
      <c r="A185" s="98"/>
      <c r="B185" s="97" t="s">
        <v>176</v>
      </c>
      <c r="C185" s="767" t="s">
        <v>177</v>
      </c>
      <c r="D185" s="767"/>
      <c r="E185" s="767"/>
      <c r="F185" s="99" t="s">
        <v>33</v>
      </c>
      <c r="G185" s="99" t="s">
        <v>33</v>
      </c>
      <c r="H185" s="99" t="s">
        <v>33</v>
      </c>
      <c r="I185" s="99" t="s">
        <v>33</v>
      </c>
      <c r="J185" s="100">
        <v>171.22</v>
      </c>
      <c r="K185" s="99" t="s">
        <v>175</v>
      </c>
      <c r="L185" s="100">
        <v>107.01</v>
      </c>
      <c r="M185" s="101" t="s">
        <v>33</v>
      </c>
      <c r="N185" s="102" t="s">
        <v>33</v>
      </c>
      <c r="T185" s="68" t="s">
        <v>177</v>
      </c>
    </row>
    <row r="186" spans="1:23" s="63" customFormat="1" x14ac:dyDescent="0.2">
      <c r="A186" s="98"/>
      <c r="B186" s="97" t="s">
        <v>212</v>
      </c>
      <c r="C186" s="767" t="s">
        <v>252</v>
      </c>
      <c r="D186" s="767"/>
      <c r="E186" s="767"/>
      <c r="F186" s="99" t="s">
        <v>33</v>
      </c>
      <c r="G186" s="99" t="s">
        <v>33</v>
      </c>
      <c r="H186" s="99" t="s">
        <v>33</v>
      </c>
      <c r="I186" s="99" t="s">
        <v>33</v>
      </c>
      <c r="J186" s="100">
        <v>12.2</v>
      </c>
      <c r="K186" s="99" t="s">
        <v>33</v>
      </c>
      <c r="L186" s="100">
        <v>6.1</v>
      </c>
      <c r="M186" s="101" t="s">
        <v>33</v>
      </c>
      <c r="N186" s="102" t="s">
        <v>33</v>
      </c>
      <c r="T186" s="68" t="s">
        <v>252</v>
      </c>
    </row>
    <row r="187" spans="1:23" s="63" customFormat="1" x14ac:dyDescent="0.2">
      <c r="A187" s="98"/>
      <c r="B187" s="97" t="s">
        <v>33</v>
      </c>
      <c r="C187" s="767" t="s">
        <v>253</v>
      </c>
      <c r="D187" s="767"/>
      <c r="E187" s="767"/>
      <c r="F187" s="99" t="s">
        <v>179</v>
      </c>
      <c r="G187" s="99" t="s">
        <v>656</v>
      </c>
      <c r="H187" s="99" t="s">
        <v>175</v>
      </c>
      <c r="I187" s="99" t="s">
        <v>246</v>
      </c>
      <c r="J187" s="100" t="s">
        <v>33</v>
      </c>
      <c r="K187" s="99" t="s">
        <v>33</v>
      </c>
      <c r="L187" s="100" t="s">
        <v>33</v>
      </c>
      <c r="M187" s="101" t="s">
        <v>33</v>
      </c>
      <c r="N187" s="102" t="s">
        <v>33</v>
      </c>
      <c r="U187" s="68" t="s">
        <v>253</v>
      </c>
    </row>
    <row r="188" spans="1:23" s="63" customFormat="1" x14ac:dyDescent="0.2">
      <c r="A188" s="98"/>
      <c r="B188" s="97" t="s">
        <v>33</v>
      </c>
      <c r="C188" s="767" t="s">
        <v>178</v>
      </c>
      <c r="D188" s="767"/>
      <c r="E188" s="767"/>
      <c r="F188" s="99" t="s">
        <v>179</v>
      </c>
      <c r="G188" s="99" t="s">
        <v>658</v>
      </c>
      <c r="H188" s="99" t="s">
        <v>175</v>
      </c>
      <c r="I188" s="99" t="s">
        <v>691</v>
      </c>
      <c r="J188" s="100" t="s">
        <v>33</v>
      </c>
      <c r="K188" s="99" t="s">
        <v>33</v>
      </c>
      <c r="L188" s="100" t="s">
        <v>33</v>
      </c>
      <c r="M188" s="101" t="s">
        <v>33</v>
      </c>
      <c r="N188" s="102" t="s">
        <v>33</v>
      </c>
      <c r="U188" s="68" t="s">
        <v>178</v>
      </c>
    </row>
    <row r="189" spans="1:23" s="63" customFormat="1" x14ac:dyDescent="0.2">
      <c r="A189" s="98"/>
      <c r="B189" s="97" t="s">
        <v>33</v>
      </c>
      <c r="C189" s="776" t="s">
        <v>182</v>
      </c>
      <c r="D189" s="776"/>
      <c r="E189" s="776"/>
      <c r="F189" s="90" t="s">
        <v>33</v>
      </c>
      <c r="G189" s="90" t="s">
        <v>33</v>
      </c>
      <c r="H189" s="90" t="s">
        <v>33</v>
      </c>
      <c r="I189" s="90" t="s">
        <v>33</v>
      </c>
      <c r="J189" s="91">
        <v>3390.48</v>
      </c>
      <c r="K189" s="90" t="s">
        <v>33</v>
      </c>
      <c r="L189" s="91">
        <v>2117.52</v>
      </c>
      <c r="M189" s="92" t="s">
        <v>33</v>
      </c>
      <c r="N189" s="93" t="s">
        <v>33</v>
      </c>
      <c r="V189" s="68" t="s">
        <v>182</v>
      </c>
    </row>
    <row r="190" spans="1:23" s="63" customFormat="1" x14ac:dyDescent="0.2">
      <c r="A190" s="98"/>
      <c r="B190" s="97" t="s">
        <v>33</v>
      </c>
      <c r="C190" s="767" t="s">
        <v>183</v>
      </c>
      <c r="D190" s="767"/>
      <c r="E190" s="767"/>
      <c r="F190" s="99" t="s">
        <v>33</v>
      </c>
      <c r="G190" s="99" t="s">
        <v>33</v>
      </c>
      <c r="H190" s="99" t="s">
        <v>33</v>
      </c>
      <c r="I190" s="99" t="s">
        <v>33</v>
      </c>
      <c r="J190" s="100" t="s">
        <v>33</v>
      </c>
      <c r="K190" s="99" t="s">
        <v>33</v>
      </c>
      <c r="L190" s="100">
        <v>179.19</v>
      </c>
      <c r="M190" s="101" t="s">
        <v>33</v>
      </c>
      <c r="N190" s="102" t="s">
        <v>33</v>
      </c>
      <c r="U190" s="68" t="s">
        <v>183</v>
      </c>
    </row>
    <row r="191" spans="1:23" s="63" customFormat="1" ht="22.5" x14ac:dyDescent="0.2">
      <c r="A191" s="98"/>
      <c r="B191" s="97" t="s">
        <v>638</v>
      </c>
      <c r="C191" s="767" t="s">
        <v>639</v>
      </c>
      <c r="D191" s="767"/>
      <c r="E191" s="767"/>
      <c r="F191" s="99" t="s">
        <v>186</v>
      </c>
      <c r="G191" s="99" t="s">
        <v>640</v>
      </c>
      <c r="H191" s="99" t="s">
        <v>33</v>
      </c>
      <c r="I191" s="99" t="s">
        <v>640</v>
      </c>
      <c r="J191" s="100" t="s">
        <v>33</v>
      </c>
      <c r="K191" s="99" t="s">
        <v>33</v>
      </c>
      <c r="L191" s="100">
        <v>254.45</v>
      </c>
      <c r="M191" s="101" t="s">
        <v>33</v>
      </c>
      <c r="N191" s="102" t="s">
        <v>33</v>
      </c>
      <c r="U191" s="68" t="s">
        <v>639</v>
      </c>
    </row>
    <row r="192" spans="1:23" s="63" customFormat="1" ht="22.5" x14ac:dyDescent="0.2">
      <c r="A192" s="98"/>
      <c r="B192" s="97" t="s">
        <v>641</v>
      </c>
      <c r="C192" s="767" t="s">
        <v>642</v>
      </c>
      <c r="D192" s="767"/>
      <c r="E192" s="767"/>
      <c r="F192" s="99" t="s">
        <v>186</v>
      </c>
      <c r="G192" s="99" t="s">
        <v>187</v>
      </c>
      <c r="H192" s="99" t="s">
        <v>33</v>
      </c>
      <c r="I192" s="99" t="s">
        <v>187</v>
      </c>
      <c r="J192" s="100" t="s">
        <v>33</v>
      </c>
      <c r="K192" s="99" t="s">
        <v>33</v>
      </c>
      <c r="L192" s="100">
        <v>170.23</v>
      </c>
      <c r="M192" s="101" t="s">
        <v>33</v>
      </c>
      <c r="N192" s="102" t="s">
        <v>33</v>
      </c>
      <c r="U192" s="68" t="s">
        <v>642</v>
      </c>
    </row>
    <row r="193" spans="1:23" s="63" customFormat="1" x14ac:dyDescent="0.2">
      <c r="A193" s="103"/>
      <c r="B193" s="104"/>
      <c r="C193" s="780" t="s">
        <v>191</v>
      </c>
      <c r="D193" s="780"/>
      <c r="E193" s="780"/>
      <c r="F193" s="105" t="s">
        <v>33</v>
      </c>
      <c r="G193" s="105" t="s">
        <v>33</v>
      </c>
      <c r="H193" s="105" t="s">
        <v>33</v>
      </c>
      <c r="I193" s="105" t="s">
        <v>33</v>
      </c>
      <c r="J193" s="106" t="s">
        <v>33</v>
      </c>
      <c r="K193" s="105" t="s">
        <v>33</v>
      </c>
      <c r="L193" s="106">
        <v>2542.1999999999998</v>
      </c>
      <c r="M193" s="92" t="s">
        <v>33</v>
      </c>
      <c r="N193" s="107" t="s">
        <v>33</v>
      </c>
      <c r="W193" s="68" t="s">
        <v>191</v>
      </c>
    </row>
    <row r="194" spans="1:23" s="63" customFormat="1" ht="22.5" x14ac:dyDescent="0.2">
      <c r="A194" s="88" t="s">
        <v>692</v>
      </c>
      <c r="B194" s="89" t="s">
        <v>693</v>
      </c>
      <c r="C194" s="776" t="s">
        <v>694</v>
      </c>
      <c r="D194" s="776"/>
      <c r="E194" s="776"/>
      <c r="F194" s="90" t="s">
        <v>566</v>
      </c>
      <c r="G194" s="90" t="s">
        <v>33</v>
      </c>
      <c r="H194" s="90" t="s">
        <v>33</v>
      </c>
      <c r="I194" s="90" t="s">
        <v>405</v>
      </c>
      <c r="J194" s="91">
        <v>240.01</v>
      </c>
      <c r="K194" s="90" t="s">
        <v>33</v>
      </c>
      <c r="L194" s="91">
        <v>132.01</v>
      </c>
      <c r="M194" s="92" t="s">
        <v>33</v>
      </c>
      <c r="N194" s="93" t="s">
        <v>33</v>
      </c>
      <c r="Q194" s="68" t="s">
        <v>694</v>
      </c>
    </row>
    <row r="195" spans="1:23" s="63" customFormat="1" ht="33.75" x14ac:dyDescent="0.2">
      <c r="A195" s="88" t="s">
        <v>233</v>
      </c>
      <c r="B195" s="89" t="s">
        <v>695</v>
      </c>
      <c r="C195" s="776" t="s">
        <v>696</v>
      </c>
      <c r="D195" s="776"/>
      <c r="E195" s="776"/>
      <c r="F195" s="90" t="s">
        <v>697</v>
      </c>
      <c r="G195" s="90" t="s">
        <v>33</v>
      </c>
      <c r="H195" s="90" t="s">
        <v>33</v>
      </c>
      <c r="I195" s="90" t="s">
        <v>698</v>
      </c>
      <c r="J195" s="91" t="s">
        <v>33</v>
      </c>
      <c r="K195" s="90" t="s">
        <v>33</v>
      </c>
      <c r="L195" s="91" t="s">
        <v>33</v>
      </c>
      <c r="M195" s="92" t="s">
        <v>33</v>
      </c>
      <c r="N195" s="93" t="s">
        <v>33</v>
      </c>
      <c r="Q195" s="68" t="s">
        <v>696</v>
      </c>
    </row>
    <row r="196" spans="1:23" s="63" customFormat="1" x14ac:dyDescent="0.2">
      <c r="A196" s="94"/>
      <c r="B196" s="95"/>
      <c r="C196" s="767" t="s">
        <v>699</v>
      </c>
      <c r="D196" s="767"/>
      <c r="E196" s="767"/>
      <c r="F196" s="767"/>
      <c r="G196" s="767"/>
      <c r="H196" s="767"/>
      <c r="I196" s="767"/>
      <c r="J196" s="767"/>
      <c r="K196" s="767"/>
      <c r="L196" s="767"/>
      <c r="M196" s="767"/>
      <c r="N196" s="781"/>
      <c r="R196" s="68" t="s">
        <v>699</v>
      </c>
    </row>
    <row r="197" spans="1:23" s="63" customFormat="1" ht="33.75" x14ac:dyDescent="0.2">
      <c r="A197" s="96"/>
      <c r="B197" s="97" t="s">
        <v>558</v>
      </c>
      <c r="C197" s="767" t="s">
        <v>559</v>
      </c>
      <c r="D197" s="767"/>
      <c r="E197" s="767"/>
      <c r="F197" s="767"/>
      <c r="G197" s="767"/>
      <c r="H197" s="767"/>
      <c r="I197" s="767"/>
      <c r="J197" s="767"/>
      <c r="K197" s="767"/>
      <c r="L197" s="767"/>
      <c r="M197" s="767"/>
      <c r="N197" s="781"/>
      <c r="S197" s="68" t="s">
        <v>559</v>
      </c>
    </row>
    <row r="198" spans="1:23" s="63" customFormat="1" x14ac:dyDescent="0.2">
      <c r="A198" s="98"/>
      <c r="B198" s="97" t="s">
        <v>165</v>
      </c>
      <c r="C198" s="767" t="s">
        <v>251</v>
      </c>
      <c r="D198" s="767"/>
      <c r="E198" s="767"/>
      <c r="F198" s="99" t="s">
        <v>33</v>
      </c>
      <c r="G198" s="99" t="s">
        <v>33</v>
      </c>
      <c r="H198" s="99" t="s">
        <v>33</v>
      </c>
      <c r="I198" s="99" t="s">
        <v>33</v>
      </c>
      <c r="J198" s="100">
        <v>115.17</v>
      </c>
      <c r="K198" s="99" t="s">
        <v>175</v>
      </c>
      <c r="L198" s="100">
        <v>213.06</v>
      </c>
      <c r="M198" s="101" t="s">
        <v>33</v>
      </c>
      <c r="N198" s="102" t="s">
        <v>33</v>
      </c>
      <c r="T198" s="68" t="s">
        <v>251</v>
      </c>
    </row>
    <row r="199" spans="1:23" s="63" customFormat="1" x14ac:dyDescent="0.2">
      <c r="A199" s="98"/>
      <c r="B199" s="97" t="s">
        <v>173</v>
      </c>
      <c r="C199" s="767" t="s">
        <v>174</v>
      </c>
      <c r="D199" s="767"/>
      <c r="E199" s="767"/>
      <c r="F199" s="99" t="s">
        <v>33</v>
      </c>
      <c r="G199" s="99" t="s">
        <v>33</v>
      </c>
      <c r="H199" s="99" t="s">
        <v>33</v>
      </c>
      <c r="I199" s="99" t="s">
        <v>33</v>
      </c>
      <c r="J199" s="100">
        <v>13.19</v>
      </c>
      <c r="K199" s="99" t="s">
        <v>175</v>
      </c>
      <c r="L199" s="100">
        <v>24.4</v>
      </c>
      <c r="M199" s="101" t="s">
        <v>33</v>
      </c>
      <c r="N199" s="102" t="s">
        <v>33</v>
      </c>
      <c r="T199" s="68" t="s">
        <v>174</v>
      </c>
    </row>
    <row r="200" spans="1:23" s="63" customFormat="1" x14ac:dyDescent="0.2">
      <c r="A200" s="98"/>
      <c r="B200" s="97" t="s">
        <v>176</v>
      </c>
      <c r="C200" s="767" t="s">
        <v>177</v>
      </c>
      <c r="D200" s="767"/>
      <c r="E200" s="767"/>
      <c r="F200" s="99" t="s">
        <v>33</v>
      </c>
      <c r="G200" s="99" t="s">
        <v>33</v>
      </c>
      <c r="H200" s="99" t="s">
        <v>33</v>
      </c>
      <c r="I200" s="99" t="s">
        <v>33</v>
      </c>
      <c r="J200" s="100">
        <v>1</v>
      </c>
      <c r="K200" s="99" t="s">
        <v>175</v>
      </c>
      <c r="L200" s="100">
        <v>1.85</v>
      </c>
      <c r="M200" s="101" t="s">
        <v>33</v>
      </c>
      <c r="N200" s="102" t="s">
        <v>33</v>
      </c>
      <c r="T200" s="68" t="s">
        <v>177</v>
      </c>
    </row>
    <row r="201" spans="1:23" s="63" customFormat="1" x14ac:dyDescent="0.2">
      <c r="A201" s="98"/>
      <c r="B201" s="97" t="s">
        <v>212</v>
      </c>
      <c r="C201" s="767" t="s">
        <v>252</v>
      </c>
      <c r="D201" s="767"/>
      <c r="E201" s="767"/>
      <c r="F201" s="99" t="s">
        <v>33</v>
      </c>
      <c r="G201" s="99" t="s">
        <v>33</v>
      </c>
      <c r="H201" s="99" t="s">
        <v>33</v>
      </c>
      <c r="I201" s="99" t="s">
        <v>33</v>
      </c>
      <c r="J201" s="100">
        <v>3.49</v>
      </c>
      <c r="K201" s="99" t="s">
        <v>33</v>
      </c>
      <c r="L201" s="100">
        <v>5.17</v>
      </c>
      <c r="M201" s="101" t="s">
        <v>33</v>
      </c>
      <c r="N201" s="102" t="s">
        <v>33</v>
      </c>
      <c r="T201" s="68" t="s">
        <v>252</v>
      </c>
    </row>
    <row r="202" spans="1:23" s="63" customFormat="1" x14ac:dyDescent="0.2">
      <c r="A202" s="98"/>
      <c r="B202" s="97" t="s">
        <v>33</v>
      </c>
      <c r="C202" s="767" t="s">
        <v>253</v>
      </c>
      <c r="D202" s="767"/>
      <c r="E202" s="767"/>
      <c r="F202" s="99" t="s">
        <v>179</v>
      </c>
      <c r="G202" s="99" t="s">
        <v>700</v>
      </c>
      <c r="H202" s="99" t="s">
        <v>175</v>
      </c>
      <c r="I202" s="99" t="s">
        <v>701</v>
      </c>
      <c r="J202" s="100" t="s">
        <v>33</v>
      </c>
      <c r="K202" s="99" t="s">
        <v>33</v>
      </c>
      <c r="L202" s="100" t="s">
        <v>33</v>
      </c>
      <c r="M202" s="101" t="s">
        <v>33</v>
      </c>
      <c r="N202" s="102" t="s">
        <v>33</v>
      </c>
      <c r="U202" s="68" t="s">
        <v>253</v>
      </c>
    </row>
    <row r="203" spans="1:23" s="63" customFormat="1" x14ac:dyDescent="0.2">
      <c r="A203" s="98"/>
      <c r="B203" s="97" t="s">
        <v>33</v>
      </c>
      <c r="C203" s="767" t="s">
        <v>178</v>
      </c>
      <c r="D203" s="767"/>
      <c r="E203" s="767"/>
      <c r="F203" s="99" t="s">
        <v>179</v>
      </c>
      <c r="G203" s="99" t="s">
        <v>702</v>
      </c>
      <c r="H203" s="99" t="s">
        <v>175</v>
      </c>
      <c r="I203" s="99" t="s">
        <v>703</v>
      </c>
      <c r="J203" s="100" t="s">
        <v>33</v>
      </c>
      <c r="K203" s="99" t="s">
        <v>33</v>
      </c>
      <c r="L203" s="100" t="s">
        <v>33</v>
      </c>
      <c r="M203" s="101" t="s">
        <v>33</v>
      </c>
      <c r="N203" s="102" t="s">
        <v>33</v>
      </c>
      <c r="U203" s="68" t="s">
        <v>178</v>
      </c>
    </row>
    <row r="204" spans="1:23" s="63" customFormat="1" x14ac:dyDescent="0.2">
      <c r="A204" s="98"/>
      <c r="B204" s="97" t="s">
        <v>33</v>
      </c>
      <c r="C204" s="776" t="s">
        <v>182</v>
      </c>
      <c r="D204" s="776"/>
      <c r="E204" s="776"/>
      <c r="F204" s="90" t="s">
        <v>33</v>
      </c>
      <c r="G204" s="90" t="s">
        <v>33</v>
      </c>
      <c r="H204" s="90" t="s">
        <v>33</v>
      </c>
      <c r="I204" s="90" t="s">
        <v>33</v>
      </c>
      <c r="J204" s="91">
        <v>131.85</v>
      </c>
      <c r="K204" s="90" t="s">
        <v>33</v>
      </c>
      <c r="L204" s="91">
        <v>242.63</v>
      </c>
      <c r="M204" s="92" t="s">
        <v>33</v>
      </c>
      <c r="N204" s="93" t="s">
        <v>33</v>
      </c>
      <c r="V204" s="68" t="s">
        <v>182</v>
      </c>
    </row>
    <row r="205" spans="1:23" s="63" customFormat="1" x14ac:dyDescent="0.2">
      <c r="A205" s="98"/>
      <c r="B205" s="97" t="s">
        <v>33</v>
      </c>
      <c r="C205" s="767" t="s">
        <v>183</v>
      </c>
      <c r="D205" s="767"/>
      <c r="E205" s="767"/>
      <c r="F205" s="99" t="s">
        <v>33</v>
      </c>
      <c r="G205" s="99" t="s">
        <v>33</v>
      </c>
      <c r="H205" s="99" t="s">
        <v>33</v>
      </c>
      <c r="I205" s="99" t="s">
        <v>33</v>
      </c>
      <c r="J205" s="100" t="s">
        <v>33</v>
      </c>
      <c r="K205" s="99" t="s">
        <v>33</v>
      </c>
      <c r="L205" s="100">
        <v>214.91</v>
      </c>
      <c r="M205" s="101" t="s">
        <v>33</v>
      </c>
      <c r="N205" s="102" t="s">
        <v>33</v>
      </c>
      <c r="U205" s="68" t="s">
        <v>183</v>
      </c>
    </row>
    <row r="206" spans="1:23" s="63" customFormat="1" ht="22.5" x14ac:dyDescent="0.2">
      <c r="A206" s="98"/>
      <c r="B206" s="97" t="s">
        <v>638</v>
      </c>
      <c r="C206" s="767" t="s">
        <v>639</v>
      </c>
      <c r="D206" s="767"/>
      <c r="E206" s="767"/>
      <c r="F206" s="99" t="s">
        <v>186</v>
      </c>
      <c r="G206" s="99" t="s">
        <v>640</v>
      </c>
      <c r="H206" s="99" t="s">
        <v>33</v>
      </c>
      <c r="I206" s="99" t="s">
        <v>640</v>
      </c>
      <c r="J206" s="100" t="s">
        <v>33</v>
      </c>
      <c r="K206" s="99" t="s">
        <v>33</v>
      </c>
      <c r="L206" s="100">
        <v>305.17</v>
      </c>
      <c r="M206" s="101" t="s">
        <v>33</v>
      </c>
      <c r="N206" s="102" t="s">
        <v>33</v>
      </c>
      <c r="U206" s="68" t="s">
        <v>639</v>
      </c>
    </row>
    <row r="207" spans="1:23" s="63" customFormat="1" ht="22.5" x14ac:dyDescent="0.2">
      <c r="A207" s="98"/>
      <c r="B207" s="97" t="s">
        <v>641</v>
      </c>
      <c r="C207" s="767" t="s">
        <v>642</v>
      </c>
      <c r="D207" s="767"/>
      <c r="E207" s="767"/>
      <c r="F207" s="99" t="s">
        <v>186</v>
      </c>
      <c r="G207" s="99" t="s">
        <v>187</v>
      </c>
      <c r="H207" s="99" t="s">
        <v>33</v>
      </c>
      <c r="I207" s="99" t="s">
        <v>187</v>
      </c>
      <c r="J207" s="100" t="s">
        <v>33</v>
      </c>
      <c r="K207" s="99" t="s">
        <v>33</v>
      </c>
      <c r="L207" s="100">
        <v>204.16</v>
      </c>
      <c r="M207" s="101" t="s">
        <v>33</v>
      </c>
      <c r="N207" s="102" t="s">
        <v>33</v>
      </c>
      <c r="U207" s="68" t="s">
        <v>642</v>
      </c>
    </row>
    <row r="208" spans="1:23" s="63" customFormat="1" x14ac:dyDescent="0.2">
      <c r="A208" s="103"/>
      <c r="B208" s="104"/>
      <c r="C208" s="780" t="s">
        <v>191</v>
      </c>
      <c r="D208" s="780"/>
      <c r="E208" s="780"/>
      <c r="F208" s="105" t="s">
        <v>33</v>
      </c>
      <c r="G208" s="105" t="s">
        <v>33</v>
      </c>
      <c r="H208" s="105" t="s">
        <v>33</v>
      </c>
      <c r="I208" s="105" t="s">
        <v>33</v>
      </c>
      <c r="J208" s="106" t="s">
        <v>33</v>
      </c>
      <c r="K208" s="105" t="s">
        <v>33</v>
      </c>
      <c r="L208" s="106">
        <v>751.96</v>
      </c>
      <c r="M208" s="92" t="s">
        <v>33</v>
      </c>
      <c r="N208" s="107" t="s">
        <v>33</v>
      </c>
      <c r="W208" s="68" t="s">
        <v>191</v>
      </c>
    </row>
    <row r="209" spans="1:22" s="63" customFormat="1" ht="33.75" x14ac:dyDescent="0.2">
      <c r="A209" s="88" t="s">
        <v>704</v>
      </c>
      <c r="B209" s="89" t="s">
        <v>705</v>
      </c>
      <c r="C209" s="776" t="s">
        <v>706</v>
      </c>
      <c r="D209" s="776"/>
      <c r="E209" s="776"/>
      <c r="F209" s="90" t="s">
        <v>707</v>
      </c>
      <c r="G209" s="90" t="s">
        <v>33</v>
      </c>
      <c r="H209" s="90" t="s">
        <v>33</v>
      </c>
      <c r="I209" s="90" t="s">
        <v>708</v>
      </c>
      <c r="J209" s="91">
        <v>165.26</v>
      </c>
      <c r="K209" s="90" t="s">
        <v>33</v>
      </c>
      <c r="L209" s="91">
        <v>2494.7600000000002</v>
      </c>
      <c r="M209" s="92" t="s">
        <v>33</v>
      </c>
      <c r="N209" s="93" t="s">
        <v>33</v>
      </c>
      <c r="Q209" s="68" t="s">
        <v>706</v>
      </c>
    </row>
    <row r="210" spans="1:22" s="63" customFormat="1" ht="22.5" x14ac:dyDescent="0.2">
      <c r="A210" s="88" t="s">
        <v>309</v>
      </c>
      <c r="B210" s="89" t="s">
        <v>709</v>
      </c>
      <c r="C210" s="776" t="s">
        <v>710</v>
      </c>
      <c r="D210" s="776"/>
      <c r="E210" s="776"/>
      <c r="F210" s="90" t="s">
        <v>711</v>
      </c>
      <c r="G210" s="90" t="s">
        <v>33</v>
      </c>
      <c r="H210" s="90" t="s">
        <v>33</v>
      </c>
      <c r="I210" s="90" t="s">
        <v>712</v>
      </c>
      <c r="J210" s="91" t="s">
        <v>33</v>
      </c>
      <c r="K210" s="90" t="s">
        <v>33</v>
      </c>
      <c r="L210" s="91" t="s">
        <v>33</v>
      </c>
      <c r="M210" s="92" t="s">
        <v>33</v>
      </c>
      <c r="N210" s="93" t="s">
        <v>33</v>
      </c>
      <c r="Q210" s="68" t="s">
        <v>710</v>
      </c>
    </row>
    <row r="211" spans="1:22" s="63" customFormat="1" x14ac:dyDescent="0.2">
      <c r="A211" s="94"/>
      <c r="B211" s="95"/>
      <c r="C211" s="767" t="s">
        <v>713</v>
      </c>
      <c r="D211" s="767"/>
      <c r="E211" s="767"/>
      <c r="F211" s="767"/>
      <c r="G211" s="767"/>
      <c r="H211" s="767"/>
      <c r="I211" s="767"/>
      <c r="J211" s="767"/>
      <c r="K211" s="767"/>
      <c r="L211" s="767"/>
      <c r="M211" s="767"/>
      <c r="N211" s="781"/>
      <c r="R211" s="68" t="s">
        <v>713</v>
      </c>
    </row>
    <row r="212" spans="1:22" s="63" customFormat="1" x14ac:dyDescent="0.2">
      <c r="A212" s="96"/>
      <c r="B212" s="97" t="s">
        <v>714</v>
      </c>
      <c r="C212" s="767" t="s">
        <v>715</v>
      </c>
      <c r="D212" s="767"/>
      <c r="E212" s="767"/>
      <c r="F212" s="767"/>
      <c r="G212" s="767"/>
      <c r="H212" s="767"/>
      <c r="I212" s="767"/>
      <c r="J212" s="767"/>
      <c r="K212" s="767"/>
      <c r="L212" s="767"/>
      <c r="M212" s="767"/>
      <c r="N212" s="781"/>
      <c r="S212" s="68" t="s">
        <v>715</v>
      </c>
    </row>
    <row r="213" spans="1:22" s="63" customFormat="1" ht="33.75" x14ac:dyDescent="0.2">
      <c r="A213" s="96"/>
      <c r="B213" s="97" t="s">
        <v>558</v>
      </c>
      <c r="C213" s="767" t="s">
        <v>559</v>
      </c>
      <c r="D213" s="767"/>
      <c r="E213" s="767"/>
      <c r="F213" s="767"/>
      <c r="G213" s="767"/>
      <c r="H213" s="767"/>
      <c r="I213" s="767"/>
      <c r="J213" s="767"/>
      <c r="K213" s="767"/>
      <c r="L213" s="767"/>
      <c r="M213" s="767"/>
      <c r="N213" s="781"/>
      <c r="S213" s="68" t="s">
        <v>559</v>
      </c>
    </row>
    <row r="214" spans="1:22" s="63" customFormat="1" x14ac:dyDescent="0.2">
      <c r="A214" s="96"/>
      <c r="B214" s="97" t="s">
        <v>716</v>
      </c>
      <c r="C214" s="767" t="s">
        <v>717</v>
      </c>
      <c r="D214" s="767"/>
      <c r="E214" s="767"/>
      <c r="F214" s="767"/>
      <c r="G214" s="767"/>
      <c r="H214" s="767"/>
      <c r="I214" s="767"/>
      <c r="J214" s="767"/>
      <c r="K214" s="767"/>
      <c r="L214" s="767"/>
      <c r="M214" s="767"/>
      <c r="N214" s="781"/>
      <c r="S214" s="68" t="s">
        <v>717</v>
      </c>
    </row>
    <row r="215" spans="1:22" s="63" customFormat="1" x14ac:dyDescent="0.2">
      <c r="A215" s="98"/>
      <c r="B215" s="97" t="s">
        <v>165</v>
      </c>
      <c r="C215" s="767" t="s">
        <v>251</v>
      </c>
      <c r="D215" s="767"/>
      <c r="E215" s="767"/>
      <c r="F215" s="99" t="s">
        <v>33</v>
      </c>
      <c r="G215" s="99" t="s">
        <v>33</v>
      </c>
      <c r="H215" s="99" t="s">
        <v>33</v>
      </c>
      <c r="I215" s="99" t="s">
        <v>33</v>
      </c>
      <c r="J215" s="100">
        <v>590.51</v>
      </c>
      <c r="K215" s="99" t="s">
        <v>175</v>
      </c>
      <c r="L215" s="100">
        <v>184.53</v>
      </c>
      <c r="M215" s="101" t="s">
        <v>33</v>
      </c>
      <c r="N215" s="102" t="s">
        <v>33</v>
      </c>
      <c r="T215" s="68" t="s">
        <v>251</v>
      </c>
    </row>
    <row r="216" spans="1:22" s="63" customFormat="1" x14ac:dyDescent="0.2">
      <c r="A216" s="98"/>
      <c r="B216" s="97" t="s">
        <v>173</v>
      </c>
      <c r="C216" s="767" t="s">
        <v>174</v>
      </c>
      <c r="D216" s="767"/>
      <c r="E216" s="767"/>
      <c r="F216" s="99" t="s">
        <v>33</v>
      </c>
      <c r="G216" s="99" t="s">
        <v>33</v>
      </c>
      <c r="H216" s="99" t="s">
        <v>33</v>
      </c>
      <c r="I216" s="99" t="s">
        <v>33</v>
      </c>
      <c r="J216" s="100">
        <v>73.02</v>
      </c>
      <c r="K216" s="99" t="s">
        <v>175</v>
      </c>
      <c r="L216" s="100">
        <v>22.82</v>
      </c>
      <c r="M216" s="101" t="s">
        <v>33</v>
      </c>
      <c r="N216" s="102" t="s">
        <v>33</v>
      </c>
      <c r="T216" s="68" t="s">
        <v>174</v>
      </c>
    </row>
    <row r="217" spans="1:22" s="63" customFormat="1" x14ac:dyDescent="0.2">
      <c r="A217" s="98"/>
      <c r="B217" s="97" t="s">
        <v>176</v>
      </c>
      <c r="C217" s="767" t="s">
        <v>177</v>
      </c>
      <c r="D217" s="767"/>
      <c r="E217" s="767"/>
      <c r="F217" s="99" t="s">
        <v>33</v>
      </c>
      <c r="G217" s="99" t="s">
        <v>33</v>
      </c>
      <c r="H217" s="99" t="s">
        <v>33</v>
      </c>
      <c r="I217" s="99" t="s">
        <v>33</v>
      </c>
      <c r="J217" s="100">
        <v>8.6999999999999993</v>
      </c>
      <c r="K217" s="99" t="s">
        <v>175</v>
      </c>
      <c r="L217" s="100">
        <v>2.72</v>
      </c>
      <c r="M217" s="101" t="s">
        <v>33</v>
      </c>
      <c r="N217" s="102" t="s">
        <v>33</v>
      </c>
      <c r="T217" s="68" t="s">
        <v>177</v>
      </c>
    </row>
    <row r="218" spans="1:22" s="63" customFormat="1" x14ac:dyDescent="0.2">
      <c r="A218" s="98"/>
      <c r="B218" s="97" t="s">
        <v>212</v>
      </c>
      <c r="C218" s="767" t="s">
        <v>252</v>
      </c>
      <c r="D218" s="767"/>
      <c r="E218" s="767"/>
      <c r="F218" s="99" t="s">
        <v>33</v>
      </c>
      <c r="G218" s="99" t="s">
        <v>33</v>
      </c>
      <c r="H218" s="99" t="s">
        <v>33</v>
      </c>
      <c r="I218" s="99" t="s">
        <v>33</v>
      </c>
      <c r="J218" s="100">
        <v>2504.5300000000002</v>
      </c>
      <c r="K218" s="99" t="s">
        <v>718</v>
      </c>
      <c r="L218" s="100">
        <v>177.7</v>
      </c>
      <c r="M218" s="101" t="s">
        <v>33</v>
      </c>
      <c r="N218" s="102" t="s">
        <v>33</v>
      </c>
      <c r="T218" s="68" t="s">
        <v>252</v>
      </c>
    </row>
    <row r="219" spans="1:22" s="63" customFormat="1" x14ac:dyDescent="0.2">
      <c r="A219" s="98"/>
      <c r="B219" s="97" t="s">
        <v>33</v>
      </c>
      <c r="C219" s="767" t="s">
        <v>253</v>
      </c>
      <c r="D219" s="767"/>
      <c r="E219" s="767"/>
      <c r="F219" s="99" t="s">
        <v>179</v>
      </c>
      <c r="G219" s="99" t="s">
        <v>719</v>
      </c>
      <c r="H219" s="99" t="s">
        <v>175</v>
      </c>
      <c r="I219" s="99" t="s">
        <v>720</v>
      </c>
      <c r="J219" s="100" t="s">
        <v>33</v>
      </c>
      <c r="K219" s="99" t="s">
        <v>33</v>
      </c>
      <c r="L219" s="100" t="s">
        <v>33</v>
      </c>
      <c r="M219" s="101" t="s">
        <v>33</v>
      </c>
      <c r="N219" s="102" t="s">
        <v>33</v>
      </c>
      <c r="U219" s="68" t="s">
        <v>253</v>
      </c>
    </row>
    <row r="220" spans="1:22" s="63" customFormat="1" x14ac:dyDescent="0.2">
      <c r="A220" s="98"/>
      <c r="B220" s="97" t="s">
        <v>33</v>
      </c>
      <c r="C220" s="767" t="s">
        <v>178</v>
      </c>
      <c r="D220" s="767"/>
      <c r="E220" s="767"/>
      <c r="F220" s="99" t="s">
        <v>179</v>
      </c>
      <c r="G220" s="99" t="s">
        <v>335</v>
      </c>
      <c r="H220" s="99" t="s">
        <v>175</v>
      </c>
      <c r="I220" s="99" t="s">
        <v>721</v>
      </c>
      <c r="J220" s="100" t="s">
        <v>33</v>
      </c>
      <c r="K220" s="99" t="s">
        <v>33</v>
      </c>
      <c r="L220" s="100" t="s">
        <v>33</v>
      </c>
      <c r="M220" s="101" t="s">
        <v>33</v>
      </c>
      <c r="N220" s="102" t="s">
        <v>33</v>
      </c>
      <c r="U220" s="68" t="s">
        <v>178</v>
      </c>
    </row>
    <row r="221" spans="1:22" s="63" customFormat="1" x14ac:dyDescent="0.2">
      <c r="A221" s="98"/>
      <c r="B221" s="97" t="s">
        <v>33</v>
      </c>
      <c r="C221" s="776" t="s">
        <v>182</v>
      </c>
      <c r="D221" s="776"/>
      <c r="E221" s="776"/>
      <c r="F221" s="90" t="s">
        <v>33</v>
      </c>
      <c r="G221" s="90" t="s">
        <v>33</v>
      </c>
      <c r="H221" s="90" t="s">
        <v>33</v>
      </c>
      <c r="I221" s="90" t="s">
        <v>33</v>
      </c>
      <c r="J221" s="91">
        <v>3168.06</v>
      </c>
      <c r="K221" s="90" t="s">
        <v>33</v>
      </c>
      <c r="L221" s="91">
        <v>385.05</v>
      </c>
      <c r="M221" s="92" t="s">
        <v>33</v>
      </c>
      <c r="N221" s="93" t="s">
        <v>33</v>
      </c>
      <c r="V221" s="68" t="s">
        <v>182</v>
      </c>
    </row>
    <row r="222" spans="1:22" s="63" customFormat="1" x14ac:dyDescent="0.2">
      <c r="A222" s="98"/>
      <c r="B222" s="97" t="s">
        <v>33</v>
      </c>
      <c r="C222" s="767" t="s">
        <v>183</v>
      </c>
      <c r="D222" s="767"/>
      <c r="E222" s="767"/>
      <c r="F222" s="99" t="s">
        <v>33</v>
      </c>
      <c r="G222" s="99" t="s">
        <v>33</v>
      </c>
      <c r="H222" s="99" t="s">
        <v>33</v>
      </c>
      <c r="I222" s="99" t="s">
        <v>33</v>
      </c>
      <c r="J222" s="100" t="s">
        <v>33</v>
      </c>
      <c r="K222" s="99" t="s">
        <v>33</v>
      </c>
      <c r="L222" s="100">
        <v>187.25</v>
      </c>
      <c r="M222" s="101" t="s">
        <v>33</v>
      </c>
      <c r="N222" s="102" t="s">
        <v>33</v>
      </c>
      <c r="U222" s="68" t="s">
        <v>183</v>
      </c>
    </row>
    <row r="223" spans="1:22" s="63" customFormat="1" ht="22.5" x14ac:dyDescent="0.2">
      <c r="A223" s="98"/>
      <c r="B223" s="97" t="s">
        <v>638</v>
      </c>
      <c r="C223" s="767" t="s">
        <v>639</v>
      </c>
      <c r="D223" s="767"/>
      <c r="E223" s="767"/>
      <c r="F223" s="99" t="s">
        <v>186</v>
      </c>
      <c r="G223" s="99" t="s">
        <v>640</v>
      </c>
      <c r="H223" s="99" t="s">
        <v>33</v>
      </c>
      <c r="I223" s="99" t="s">
        <v>640</v>
      </c>
      <c r="J223" s="100" t="s">
        <v>33</v>
      </c>
      <c r="K223" s="99" t="s">
        <v>33</v>
      </c>
      <c r="L223" s="100">
        <v>265.89999999999998</v>
      </c>
      <c r="M223" s="101" t="s">
        <v>33</v>
      </c>
      <c r="N223" s="102" t="s">
        <v>33</v>
      </c>
      <c r="U223" s="68" t="s">
        <v>639</v>
      </c>
    </row>
    <row r="224" spans="1:22" s="63" customFormat="1" ht="22.5" x14ac:dyDescent="0.2">
      <c r="A224" s="98"/>
      <c r="B224" s="97" t="s">
        <v>641</v>
      </c>
      <c r="C224" s="767" t="s">
        <v>642</v>
      </c>
      <c r="D224" s="767"/>
      <c r="E224" s="767"/>
      <c r="F224" s="99" t="s">
        <v>186</v>
      </c>
      <c r="G224" s="99" t="s">
        <v>187</v>
      </c>
      <c r="H224" s="99" t="s">
        <v>33</v>
      </c>
      <c r="I224" s="99" t="s">
        <v>187</v>
      </c>
      <c r="J224" s="100" t="s">
        <v>33</v>
      </c>
      <c r="K224" s="99" t="s">
        <v>33</v>
      </c>
      <c r="L224" s="100">
        <v>177.89</v>
      </c>
      <c r="M224" s="101" t="s">
        <v>33</v>
      </c>
      <c r="N224" s="102" t="s">
        <v>33</v>
      </c>
      <c r="U224" s="68" t="s">
        <v>642</v>
      </c>
    </row>
    <row r="225" spans="1:27" s="63" customFormat="1" x14ac:dyDescent="0.2">
      <c r="A225" s="103"/>
      <c r="B225" s="104"/>
      <c r="C225" s="780" t="s">
        <v>191</v>
      </c>
      <c r="D225" s="780"/>
      <c r="E225" s="780"/>
      <c r="F225" s="105" t="s">
        <v>33</v>
      </c>
      <c r="G225" s="105" t="s">
        <v>33</v>
      </c>
      <c r="H225" s="105" t="s">
        <v>33</v>
      </c>
      <c r="I225" s="105" t="s">
        <v>33</v>
      </c>
      <c r="J225" s="106" t="s">
        <v>33</v>
      </c>
      <c r="K225" s="105" t="s">
        <v>33</v>
      </c>
      <c r="L225" s="106">
        <v>828.84</v>
      </c>
      <c r="M225" s="92" t="s">
        <v>33</v>
      </c>
      <c r="N225" s="107" t="s">
        <v>33</v>
      </c>
      <c r="W225" s="68" t="s">
        <v>191</v>
      </c>
    </row>
    <row r="226" spans="1:27" s="63" customFormat="1" ht="22.5" x14ac:dyDescent="0.2">
      <c r="A226" s="88" t="s">
        <v>722</v>
      </c>
      <c r="B226" s="89" t="s">
        <v>723</v>
      </c>
      <c r="C226" s="776" t="s">
        <v>724</v>
      </c>
      <c r="D226" s="776"/>
      <c r="E226" s="776"/>
      <c r="F226" s="90" t="s">
        <v>484</v>
      </c>
      <c r="G226" s="90" t="s">
        <v>33</v>
      </c>
      <c r="H226" s="90" t="s">
        <v>33</v>
      </c>
      <c r="I226" s="90" t="s">
        <v>233</v>
      </c>
      <c r="J226" s="91">
        <v>22.36</v>
      </c>
      <c r="K226" s="90" t="s">
        <v>33</v>
      </c>
      <c r="L226" s="91">
        <v>559</v>
      </c>
      <c r="M226" s="92" t="s">
        <v>33</v>
      </c>
      <c r="N226" s="93" t="s">
        <v>33</v>
      </c>
      <c r="Q226" s="68" t="s">
        <v>724</v>
      </c>
    </row>
    <row r="227" spans="1:27" s="63" customFormat="1" ht="1.5" customHeight="1" x14ac:dyDescent="0.2">
      <c r="A227" s="108"/>
      <c r="B227" s="104"/>
      <c r="C227" s="104"/>
      <c r="D227" s="104"/>
      <c r="E227" s="104"/>
      <c r="F227" s="108"/>
      <c r="G227" s="108"/>
      <c r="H227" s="108"/>
      <c r="I227" s="108"/>
      <c r="J227" s="109"/>
      <c r="K227" s="108"/>
      <c r="L227" s="109"/>
      <c r="M227" s="99"/>
      <c r="N227" s="109"/>
    </row>
    <row r="228" spans="1:27" s="63" customFormat="1" x14ac:dyDescent="0.2">
      <c r="A228" s="110"/>
      <c r="B228" s="111" t="s">
        <v>33</v>
      </c>
      <c r="C228" s="780" t="s">
        <v>725</v>
      </c>
      <c r="D228" s="780"/>
      <c r="E228" s="780"/>
      <c r="F228" s="780"/>
      <c r="G228" s="780"/>
      <c r="H228" s="780"/>
      <c r="I228" s="780"/>
      <c r="J228" s="780"/>
      <c r="K228" s="780"/>
      <c r="L228" s="112" t="s">
        <v>33</v>
      </c>
      <c r="M228" s="113"/>
      <c r="N228" s="114"/>
      <c r="Z228" s="68" t="s">
        <v>725</v>
      </c>
    </row>
    <row r="229" spans="1:27" s="63" customFormat="1" x14ac:dyDescent="0.2">
      <c r="A229" s="115"/>
      <c r="B229" s="97" t="s">
        <v>33</v>
      </c>
      <c r="C229" s="767" t="s">
        <v>202</v>
      </c>
      <c r="D229" s="767"/>
      <c r="E229" s="767"/>
      <c r="F229" s="767"/>
      <c r="G229" s="767"/>
      <c r="H229" s="767"/>
      <c r="I229" s="767"/>
      <c r="J229" s="767"/>
      <c r="K229" s="767"/>
      <c r="L229" s="116">
        <v>33101.42</v>
      </c>
      <c r="M229" s="117"/>
      <c r="N229" s="118" t="s">
        <v>33</v>
      </c>
      <c r="AA229" s="68" t="s">
        <v>202</v>
      </c>
    </row>
    <row r="230" spans="1:27" s="63" customFormat="1" x14ac:dyDescent="0.2">
      <c r="A230" s="115"/>
      <c r="B230" s="97" t="s">
        <v>165</v>
      </c>
      <c r="C230" s="767" t="s">
        <v>726</v>
      </c>
      <c r="D230" s="767"/>
      <c r="E230" s="767"/>
      <c r="F230" s="767"/>
      <c r="G230" s="767"/>
      <c r="H230" s="767"/>
      <c r="I230" s="767"/>
      <c r="J230" s="767"/>
      <c r="K230" s="767"/>
      <c r="L230" s="116">
        <v>33024.949999999997</v>
      </c>
      <c r="M230" s="117"/>
      <c r="N230" s="118" t="s">
        <v>33</v>
      </c>
      <c r="AA230" s="68" t="s">
        <v>726</v>
      </c>
    </row>
    <row r="231" spans="1:27" s="63" customFormat="1" x14ac:dyDescent="0.2">
      <c r="A231" s="115"/>
      <c r="B231" s="97" t="s">
        <v>33</v>
      </c>
      <c r="C231" s="767" t="s">
        <v>727</v>
      </c>
      <c r="D231" s="767"/>
      <c r="E231" s="767"/>
      <c r="F231" s="767"/>
      <c r="G231" s="767"/>
      <c r="H231" s="767"/>
      <c r="I231" s="767"/>
      <c r="J231" s="767"/>
      <c r="K231" s="767"/>
      <c r="L231" s="116" t="s">
        <v>33</v>
      </c>
      <c r="M231" s="117"/>
      <c r="N231" s="118" t="s">
        <v>33</v>
      </c>
      <c r="AA231" s="68" t="s">
        <v>727</v>
      </c>
    </row>
    <row r="232" spans="1:27" s="63" customFormat="1" x14ac:dyDescent="0.2">
      <c r="A232" s="115"/>
      <c r="B232" s="97" t="s">
        <v>33</v>
      </c>
      <c r="C232" s="767" t="s">
        <v>728</v>
      </c>
      <c r="D232" s="767"/>
      <c r="E232" s="767"/>
      <c r="F232" s="767"/>
      <c r="G232" s="767"/>
      <c r="H232" s="767"/>
      <c r="I232" s="767"/>
      <c r="J232" s="767"/>
      <c r="K232" s="767"/>
      <c r="L232" s="116">
        <v>1394.06</v>
      </c>
      <c r="M232" s="117"/>
      <c r="N232" s="118" t="s">
        <v>33</v>
      </c>
      <c r="AA232" s="68" t="s">
        <v>728</v>
      </c>
    </row>
    <row r="233" spans="1:27" s="63" customFormat="1" x14ac:dyDescent="0.2">
      <c r="A233" s="115"/>
      <c r="B233" s="97" t="s">
        <v>33</v>
      </c>
      <c r="C233" s="767" t="s">
        <v>729</v>
      </c>
      <c r="D233" s="767"/>
      <c r="E233" s="767"/>
      <c r="F233" s="767"/>
      <c r="G233" s="767"/>
      <c r="H233" s="767"/>
      <c r="I233" s="767"/>
      <c r="J233" s="767"/>
      <c r="K233" s="767"/>
      <c r="L233" s="116">
        <v>12467.6</v>
      </c>
      <c r="M233" s="117"/>
      <c r="N233" s="118" t="s">
        <v>33</v>
      </c>
      <c r="AA233" s="68" t="s">
        <v>729</v>
      </c>
    </row>
    <row r="234" spans="1:27" s="63" customFormat="1" x14ac:dyDescent="0.2">
      <c r="A234" s="115"/>
      <c r="B234" s="97" t="s">
        <v>33</v>
      </c>
      <c r="C234" s="767" t="s">
        <v>730</v>
      </c>
      <c r="D234" s="767"/>
      <c r="E234" s="767"/>
      <c r="F234" s="767"/>
      <c r="G234" s="767"/>
      <c r="H234" s="767"/>
      <c r="I234" s="767"/>
      <c r="J234" s="767"/>
      <c r="K234" s="767"/>
      <c r="L234" s="116">
        <v>14554.98</v>
      </c>
      <c r="M234" s="117"/>
      <c r="N234" s="118" t="s">
        <v>33</v>
      </c>
      <c r="AA234" s="68" t="s">
        <v>730</v>
      </c>
    </row>
    <row r="235" spans="1:27" s="63" customFormat="1" x14ac:dyDescent="0.2">
      <c r="A235" s="115"/>
      <c r="B235" s="97" t="s">
        <v>33</v>
      </c>
      <c r="C235" s="767" t="s">
        <v>731</v>
      </c>
      <c r="D235" s="767"/>
      <c r="E235" s="767"/>
      <c r="F235" s="767"/>
      <c r="G235" s="767"/>
      <c r="H235" s="767"/>
      <c r="I235" s="767"/>
      <c r="J235" s="767"/>
      <c r="K235" s="767"/>
      <c r="L235" s="116">
        <v>2776.58</v>
      </c>
      <c r="M235" s="117"/>
      <c r="N235" s="118" t="s">
        <v>33</v>
      </c>
      <c r="AA235" s="68" t="s">
        <v>731</v>
      </c>
    </row>
    <row r="236" spans="1:27" s="63" customFormat="1" x14ac:dyDescent="0.2">
      <c r="A236" s="115"/>
      <c r="B236" s="97" t="s">
        <v>33</v>
      </c>
      <c r="C236" s="767" t="s">
        <v>732</v>
      </c>
      <c r="D236" s="767"/>
      <c r="E236" s="767"/>
      <c r="F236" s="767"/>
      <c r="G236" s="767"/>
      <c r="H236" s="767"/>
      <c r="I236" s="767"/>
      <c r="J236" s="767"/>
      <c r="K236" s="767"/>
      <c r="L236" s="116">
        <v>1831.73</v>
      </c>
      <c r="M236" s="117"/>
      <c r="N236" s="118" t="s">
        <v>33</v>
      </c>
      <c r="AA236" s="68" t="s">
        <v>732</v>
      </c>
    </row>
    <row r="237" spans="1:27" s="63" customFormat="1" x14ac:dyDescent="0.2">
      <c r="A237" s="115"/>
      <c r="B237" s="97" t="s">
        <v>165</v>
      </c>
      <c r="C237" s="767" t="s">
        <v>733</v>
      </c>
      <c r="D237" s="767"/>
      <c r="E237" s="767"/>
      <c r="F237" s="767"/>
      <c r="G237" s="767"/>
      <c r="H237" s="767"/>
      <c r="I237" s="767"/>
      <c r="J237" s="767"/>
      <c r="K237" s="767"/>
      <c r="L237" s="116">
        <v>76.47</v>
      </c>
      <c r="M237" s="117"/>
      <c r="N237" s="118" t="s">
        <v>33</v>
      </c>
      <c r="AA237" s="68" t="s">
        <v>733</v>
      </c>
    </row>
    <row r="238" spans="1:27" s="63" customFormat="1" x14ac:dyDescent="0.2">
      <c r="A238" s="115"/>
      <c r="B238" s="97" t="s">
        <v>33</v>
      </c>
      <c r="C238" s="767" t="s">
        <v>207</v>
      </c>
      <c r="D238" s="767"/>
      <c r="E238" s="767"/>
      <c r="F238" s="767"/>
      <c r="G238" s="767"/>
      <c r="H238" s="767"/>
      <c r="I238" s="767"/>
      <c r="J238" s="767"/>
      <c r="K238" s="767"/>
      <c r="L238" s="116">
        <v>2077.6</v>
      </c>
      <c r="M238" s="117"/>
      <c r="N238" s="118" t="s">
        <v>33</v>
      </c>
      <c r="AA238" s="68" t="s">
        <v>207</v>
      </c>
    </row>
    <row r="239" spans="1:27" s="63" customFormat="1" x14ac:dyDescent="0.2">
      <c r="A239" s="115"/>
      <c r="B239" s="97" t="s">
        <v>33</v>
      </c>
      <c r="C239" s="767" t="s">
        <v>208</v>
      </c>
      <c r="D239" s="767"/>
      <c r="E239" s="767"/>
      <c r="F239" s="767"/>
      <c r="G239" s="767"/>
      <c r="H239" s="767"/>
      <c r="I239" s="767"/>
      <c r="J239" s="767"/>
      <c r="K239" s="767"/>
      <c r="L239" s="116">
        <v>2776.58</v>
      </c>
      <c r="M239" s="117"/>
      <c r="N239" s="118" t="s">
        <v>33</v>
      </c>
      <c r="AA239" s="68" t="s">
        <v>208</v>
      </c>
    </row>
    <row r="240" spans="1:27" s="63" customFormat="1" x14ac:dyDescent="0.2">
      <c r="A240" s="115"/>
      <c r="B240" s="97" t="s">
        <v>33</v>
      </c>
      <c r="C240" s="767" t="s">
        <v>209</v>
      </c>
      <c r="D240" s="767"/>
      <c r="E240" s="767"/>
      <c r="F240" s="767"/>
      <c r="G240" s="767"/>
      <c r="H240" s="767"/>
      <c r="I240" s="767"/>
      <c r="J240" s="767"/>
      <c r="K240" s="767"/>
      <c r="L240" s="116">
        <v>1831.73</v>
      </c>
      <c r="M240" s="117"/>
      <c r="N240" s="118" t="s">
        <v>33</v>
      </c>
      <c r="AA240" s="68" t="s">
        <v>209</v>
      </c>
    </row>
    <row r="241" spans="1:28" s="63" customFormat="1" x14ac:dyDescent="0.2">
      <c r="A241" s="115"/>
      <c r="B241" s="109" t="s">
        <v>33</v>
      </c>
      <c r="C241" s="782" t="s">
        <v>734</v>
      </c>
      <c r="D241" s="782"/>
      <c r="E241" s="782"/>
      <c r="F241" s="782"/>
      <c r="G241" s="782"/>
      <c r="H241" s="782"/>
      <c r="I241" s="782"/>
      <c r="J241" s="782"/>
      <c r="K241" s="782"/>
      <c r="L241" s="119">
        <v>33101.42</v>
      </c>
      <c r="M241" s="120"/>
      <c r="N241" s="121"/>
      <c r="AB241" s="68" t="s">
        <v>734</v>
      </c>
    </row>
    <row r="242" spans="1:28" s="63" customFormat="1" x14ac:dyDescent="0.2">
      <c r="A242" s="773" t="s">
        <v>735</v>
      </c>
      <c r="B242" s="774"/>
      <c r="C242" s="774"/>
      <c r="D242" s="774"/>
      <c r="E242" s="774"/>
      <c r="F242" s="774"/>
      <c r="G242" s="774"/>
      <c r="H242" s="774"/>
      <c r="I242" s="774"/>
      <c r="J242" s="774"/>
      <c r="K242" s="774"/>
      <c r="L242" s="774"/>
      <c r="M242" s="774"/>
      <c r="N242" s="775"/>
      <c r="P242" s="68" t="s">
        <v>735</v>
      </c>
    </row>
    <row r="243" spans="1:28" s="63" customFormat="1" ht="56.25" x14ac:dyDescent="0.2">
      <c r="A243" s="88" t="s">
        <v>736</v>
      </c>
      <c r="B243" s="89" t="s">
        <v>737</v>
      </c>
      <c r="C243" s="776" t="s">
        <v>738</v>
      </c>
      <c r="D243" s="776"/>
      <c r="E243" s="776"/>
      <c r="F243" s="90" t="s">
        <v>198</v>
      </c>
      <c r="G243" s="90" t="s">
        <v>33</v>
      </c>
      <c r="H243" s="90" t="s">
        <v>33</v>
      </c>
      <c r="I243" s="90" t="s">
        <v>739</v>
      </c>
      <c r="J243" s="91">
        <v>67.73</v>
      </c>
      <c r="K243" s="90" t="s">
        <v>33</v>
      </c>
      <c r="L243" s="91">
        <v>31.02</v>
      </c>
      <c r="M243" s="92" t="s">
        <v>33</v>
      </c>
      <c r="N243" s="93" t="s">
        <v>33</v>
      </c>
      <c r="Q243" s="68" t="s">
        <v>738</v>
      </c>
    </row>
    <row r="244" spans="1:28" s="63" customFormat="1" x14ac:dyDescent="0.2">
      <c r="A244" s="94"/>
      <c r="B244" s="95"/>
      <c r="C244" s="767" t="s">
        <v>740</v>
      </c>
      <c r="D244" s="767"/>
      <c r="E244" s="767"/>
      <c r="F244" s="767"/>
      <c r="G244" s="767"/>
      <c r="H244" s="767"/>
      <c r="I244" s="767"/>
      <c r="J244" s="767"/>
      <c r="K244" s="767"/>
      <c r="L244" s="767"/>
      <c r="M244" s="767"/>
      <c r="N244" s="781"/>
      <c r="R244" s="68" t="s">
        <v>740</v>
      </c>
    </row>
    <row r="245" spans="1:28" s="63" customFormat="1" ht="56.25" x14ac:dyDescent="0.2">
      <c r="A245" s="88" t="s">
        <v>741</v>
      </c>
      <c r="B245" s="89" t="s">
        <v>742</v>
      </c>
      <c r="C245" s="776" t="s">
        <v>743</v>
      </c>
      <c r="D245" s="776"/>
      <c r="E245" s="776"/>
      <c r="F245" s="90" t="s">
        <v>198</v>
      </c>
      <c r="G245" s="90" t="s">
        <v>33</v>
      </c>
      <c r="H245" s="90" t="s">
        <v>33</v>
      </c>
      <c r="I245" s="90" t="s">
        <v>291</v>
      </c>
      <c r="J245" s="91">
        <v>40.94</v>
      </c>
      <c r="K245" s="90" t="s">
        <v>33</v>
      </c>
      <c r="L245" s="91">
        <v>695.98</v>
      </c>
      <c r="M245" s="92" t="s">
        <v>33</v>
      </c>
      <c r="N245" s="93" t="s">
        <v>33</v>
      </c>
      <c r="Q245" s="68" t="s">
        <v>743</v>
      </c>
    </row>
    <row r="246" spans="1:28" s="63" customFormat="1" x14ac:dyDescent="0.2">
      <c r="A246" s="94"/>
      <c r="B246" s="95"/>
      <c r="C246" s="767" t="s">
        <v>744</v>
      </c>
      <c r="D246" s="767"/>
      <c r="E246" s="767"/>
      <c r="F246" s="767"/>
      <c r="G246" s="767"/>
      <c r="H246" s="767"/>
      <c r="I246" s="767"/>
      <c r="J246" s="767"/>
      <c r="K246" s="767"/>
      <c r="L246" s="767"/>
      <c r="M246" s="767"/>
      <c r="N246" s="781"/>
      <c r="R246" s="68" t="s">
        <v>744</v>
      </c>
    </row>
    <row r="247" spans="1:28" s="63" customFormat="1" ht="45" x14ac:dyDescent="0.2">
      <c r="A247" s="88" t="s">
        <v>745</v>
      </c>
      <c r="B247" s="89" t="s">
        <v>746</v>
      </c>
      <c r="C247" s="776" t="s">
        <v>747</v>
      </c>
      <c r="D247" s="776"/>
      <c r="E247" s="776"/>
      <c r="F247" s="90" t="s">
        <v>198</v>
      </c>
      <c r="G247" s="90" t="s">
        <v>33</v>
      </c>
      <c r="H247" s="90" t="s">
        <v>33</v>
      </c>
      <c r="I247" s="90" t="s">
        <v>748</v>
      </c>
      <c r="J247" s="91">
        <v>48.16</v>
      </c>
      <c r="K247" s="90" t="s">
        <v>33</v>
      </c>
      <c r="L247" s="91">
        <v>5.49</v>
      </c>
      <c r="M247" s="92" t="s">
        <v>33</v>
      </c>
      <c r="N247" s="93" t="s">
        <v>33</v>
      </c>
      <c r="Q247" s="68" t="s">
        <v>747</v>
      </c>
    </row>
    <row r="248" spans="1:28" s="63" customFormat="1" ht="45" x14ac:dyDescent="0.2">
      <c r="A248" s="88" t="s">
        <v>749</v>
      </c>
      <c r="B248" s="89" t="s">
        <v>750</v>
      </c>
      <c r="C248" s="776" t="s">
        <v>751</v>
      </c>
      <c r="D248" s="776"/>
      <c r="E248" s="776"/>
      <c r="F248" s="90" t="s">
        <v>198</v>
      </c>
      <c r="G248" s="90" t="s">
        <v>33</v>
      </c>
      <c r="H248" s="90" t="s">
        <v>33</v>
      </c>
      <c r="I248" s="90" t="s">
        <v>752</v>
      </c>
      <c r="J248" s="91">
        <v>38.729999999999997</v>
      </c>
      <c r="K248" s="90" t="s">
        <v>33</v>
      </c>
      <c r="L248" s="91">
        <v>800.16</v>
      </c>
      <c r="M248" s="92" t="s">
        <v>33</v>
      </c>
      <c r="N248" s="93" t="s">
        <v>33</v>
      </c>
      <c r="Q248" s="68" t="s">
        <v>751</v>
      </c>
    </row>
    <row r="249" spans="1:28" s="63" customFormat="1" ht="22.5" x14ac:dyDescent="0.2">
      <c r="A249" s="88" t="s">
        <v>306</v>
      </c>
      <c r="B249" s="89" t="s">
        <v>753</v>
      </c>
      <c r="C249" s="776" t="s">
        <v>754</v>
      </c>
      <c r="D249" s="776"/>
      <c r="E249" s="776"/>
      <c r="F249" s="90" t="s">
        <v>198</v>
      </c>
      <c r="G249" s="90" t="s">
        <v>33</v>
      </c>
      <c r="H249" s="90" t="s">
        <v>33</v>
      </c>
      <c r="I249" s="90" t="s">
        <v>752</v>
      </c>
      <c r="J249" s="91">
        <v>0.59</v>
      </c>
      <c r="K249" s="90" t="s">
        <v>194</v>
      </c>
      <c r="L249" s="91">
        <v>426.63</v>
      </c>
      <c r="M249" s="92" t="s">
        <v>33</v>
      </c>
      <c r="N249" s="93" t="s">
        <v>33</v>
      </c>
      <c r="Q249" s="68" t="s">
        <v>754</v>
      </c>
    </row>
    <row r="250" spans="1:28" s="63" customFormat="1" x14ac:dyDescent="0.2">
      <c r="A250" s="96"/>
      <c r="B250" s="97" t="s">
        <v>33</v>
      </c>
      <c r="C250" s="767" t="s">
        <v>755</v>
      </c>
      <c r="D250" s="767"/>
      <c r="E250" s="767"/>
      <c r="F250" s="767"/>
      <c r="G250" s="767"/>
      <c r="H250" s="767"/>
      <c r="I250" s="767"/>
      <c r="J250" s="767"/>
      <c r="K250" s="767"/>
      <c r="L250" s="767"/>
      <c r="M250" s="767"/>
      <c r="N250" s="781"/>
      <c r="S250" s="68" t="s">
        <v>755</v>
      </c>
    </row>
    <row r="251" spans="1:28" s="63" customFormat="1" ht="1.5" customHeight="1" x14ac:dyDescent="0.2">
      <c r="A251" s="108"/>
      <c r="B251" s="104"/>
      <c r="C251" s="104"/>
      <c r="D251" s="104"/>
      <c r="E251" s="104"/>
      <c r="F251" s="108"/>
      <c r="G251" s="108"/>
      <c r="H251" s="108"/>
      <c r="I251" s="108"/>
      <c r="J251" s="109"/>
      <c r="K251" s="108"/>
      <c r="L251" s="109"/>
      <c r="M251" s="99"/>
      <c r="N251" s="109"/>
    </row>
    <row r="252" spans="1:28" s="63" customFormat="1" ht="22.5" x14ac:dyDescent="0.2">
      <c r="A252" s="110"/>
      <c r="B252" s="111" t="s">
        <v>33</v>
      </c>
      <c r="C252" s="780" t="s">
        <v>756</v>
      </c>
      <c r="D252" s="780"/>
      <c r="E252" s="780"/>
      <c r="F252" s="780"/>
      <c r="G252" s="780"/>
      <c r="H252" s="780"/>
      <c r="I252" s="780"/>
      <c r="J252" s="780"/>
      <c r="K252" s="780"/>
      <c r="L252" s="112" t="s">
        <v>33</v>
      </c>
      <c r="M252" s="113"/>
      <c r="N252" s="114"/>
      <c r="Z252" s="68" t="s">
        <v>756</v>
      </c>
    </row>
    <row r="253" spans="1:28" s="63" customFormat="1" x14ac:dyDescent="0.2">
      <c r="A253" s="115"/>
      <c r="B253" s="97" t="s">
        <v>33</v>
      </c>
      <c r="C253" s="767" t="s">
        <v>202</v>
      </c>
      <c r="D253" s="767"/>
      <c r="E253" s="767"/>
      <c r="F253" s="767"/>
      <c r="G253" s="767"/>
      <c r="H253" s="767"/>
      <c r="I253" s="767"/>
      <c r="J253" s="767"/>
      <c r="K253" s="767"/>
      <c r="L253" s="116">
        <v>1959.28</v>
      </c>
      <c r="M253" s="117"/>
      <c r="N253" s="118" t="s">
        <v>33</v>
      </c>
      <c r="AA253" s="68" t="s">
        <v>202</v>
      </c>
    </row>
    <row r="254" spans="1:28" s="63" customFormat="1" x14ac:dyDescent="0.2">
      <c r="A254" s="115"/>
      <c r="B254" s="97" t="s">
        <v>165</v>
      </c>
      <c r="C254" s="767" t="s">
        <v>726</v>
      </c>
      <c r="D254" s="767"/>
      <c r="E254" s="767"/>
      <c r="F254" s="767"/>
      <c r="G254" s="767"/>
      <c r="H254" s="767"/>
      <c r="I254" s="767"/>
      <c r="J254" s="767"/>
      <c r="K254" s="767"/>
      <c r="L254" s="116">
        <v>1257.81</v>
      </c>
      <c r="M254" s="117"/>
      <c r="N254" s="118" t="s">
        <v>33</v>
      </c>
      <c r="AA254" s="68" t="s">
        <v>726</v>
      </c>
    </row>
    <row r="255" spans="1:28" s="63" customFormat="1" x14ac:dyDescent="0.2">
      <c r="A255" s="115"/>
      <c r="B255" s="97" t="s">
        <v>33</v>
      </c>
      <c r="C255" s="767" t="s">
        <v>727</v>
      </c>
      <c r="D255" s="767"/>
      <c r="E255" s="767"/>
      <c r="F255" s="767"/>
      <c r="G255" s="767"/>
      <c r="H255" s="767"/>
      <c r="I255" s="767"/>
      <c r="J255" s="767"/>
      <c r="K255" s="767"/>
      <c r="L255" s="116" t="s">
        <v>33</v>
      </c>
      <c r="M255" s="117"/>
      <c r="N255" s="118" t="s">
        <v>33</v>
      </c>
      <c r="AA255" s="68" t="s">
        <v>727</v>
      </c>
    </row>
    <row r="256" spans="1:28" s="63" customFormat="1" x14ac:dyDescent="0.2">
      <c r="A256" s="115"/>
      <c r="B256" s="97" t="s">
        <v>33</v>
      </c>
      <c r="C256" s="767" t="s">
        <v>730</v>
      </c>
      <c r="D256" s="767"/>
      <c r="E256" s="767"/>
      <c r="F256" s="767"/>
      <c r="G256" s="767"/>
      <c r="H256" s="767"/>
      <c r="I256" s="767"/>
      <c r="J256" s="767"/>
      <c r="K256" s="767"/>
      <c r="L256" s="116">
        <v>1257.81</v>
      </c>
      <c r="M256" s="117"/>
      <c r="N256" s="118" t="s">
        <v>33</v>
      </c>
      <c r="AA256" s="68" t="s">
        <v>730</v>
      </c>
    </row>
    <row r="257" spans="1:30" s="63" customFormat="1" x14ac:dyDescent="0.2">
      <c r="A257" s="115"/>
      <c r="B257" s="97" t="s">
        <v>165</v>
      </c>
      <c r="C257" s="767" t="s">
        <v>733</v>
      </c>
      <c r="D257" s="767"/>
      <c r="E257" s="767"/>
      <c r="F257" s="767"/>
      <c r="G257" s="767"/>
      <c r="H257" s="767"/>
      <c r="I257" s="767"/>
      <c r="J257" s="767"/>
      <c r="K257" s="767"/>
      <c r="L257" s="116">
        <v>701.47</v>
      </c>
      <c r="M257" s="117"/>
      <c r="N257" s="118" t="s">
        <v>33</v>
      </c>
      <c r="AA257" s="68" t="s">
        <v>733</v>
      </c>
    </row>
    <row r="258" spans="1:30" s="63" customFormat="1" ht="22.5" x14ac:dyDescent="0.2">
      <c r="A258" s="115"/>
      <c r="B258" s="109" t="s">
        <v>33</v>
      </c>
      <c r="C258" s="782" t="s">
        <v>757</v>
      </c>
      <c r="D258" s="782"/>
      <c r="E258" s="782"/>
      <c r="F258" s="782"/>
      <c r="G258" s="782"/>
      <c r="H258" s="782"/>
      <c r="I258" s="782"/>
      <c r="J258" s="782"/>
      <c r="K258" s="782"/>
      <c r="L258" s="119">
        <v>1959.28</v>
      </c>
      <c r="M258" s="120"/>
      <c r="N258" s="121"/>
      <c r="AB258" s="68" t="s">
        <v>757</v>
      </c>
    </row>
    <row r="259" spans="1:30" s="63" customFormat="1" ht="2.25" customHeight="1" x14ac:dyDescent="0.2">
      <c r="B259" s="67"/>
      <c r="C259" s="67"/>
      <c r="D259" s="67"/>
      <c r="E259" s="67"/>
      <c r="F259" s="67"/>
      <c r="G259" s="67"/>
      <c r="H259" s="67"/>
      <c r="I259" s="67"/>
      <c r="J259" s="67"/>
      <c r="K259" s="67"/>
      <c r="L259" s="122"/>
      <c r="M259" s="123"/>
      <c r="N259" s="124"/>
    </row>
    <row r="260" spans="1:30" s="63" customFormat="1" x14ac:dyDescent="0.2">
      <c r="A260" s="110"/>
      <c r="B260" s="111" t="s">
        <v>33</v>
      </c>
      <c r="C260" s="780" t="s">
        <v>321</v>
      </c>
      <c r="D260" s="780"/>
      <c r="E260" s="780"/>
      <c r="F260" s="780"/>
      <c r="G260" s="780"/>
      <c r="H260" s="780"/>
      <c r="I260" s="780"/>
      <c r="J260" s="780"/>
      <c r="K260" s="780"/>
      <c r="L260" s="112" t="s">
        <v>33</v>
      </c>
      <c r="M260" s="113" t="s">
        <v>33</v>
      </c>
      <c r="N260" s="114" t="s">
        <v>33</v>
      </c>
      <c r="AC260" s="68" t="s">
        <v>321</v>
      </c>
    </row>
    <row r="261" spans="1:30" s="63" customFormat="1" x14ac:dyDescent="0.2">
      <c r="A261" s="115"/>
      <c r="B261" s="97" t="s">
        <v>33</v>
      </c>
      <c r="C261" s="767" t="s">
        <v>202</v>
      </c>
      <c r="D261" s="767"/>
      <c r="E261" s="767"/>
      <c r="F261" s="767"/>
      <c r="G261" s="767"/>
      <c r="H261" s="767"/>
      <c r="I261" s="767"/>
      <c r="J261" s="767"/>
      <c r="K261" s="767"/>
      <c r="L261" s="116">
        <v>35060.699999999997</v>
      </c>
      <c r="M261" s="117" t="s">
        <v>33</v>
      </c>
      <c r="N261" s="118">
        <v>255943</v>
      </c>
      <c r="AD261" s="68" t="s">
        <v>202</v>
      </c>
    </row>
    <row r="262" spans="1:30" s="63" customFormat="1" x14ac:dyDescent="0.2">
      <c r="A262" s="115"/>
      <c r="B262" s="97" t="s">
        <v>165</v>
      </c>
      <c r="C262" s="767" t="s">
        <v>726</v>
      </c>
      <c r="D262" s="767"/>
      <c r="E262" s="767"/>
      <c r="F262" s="767"/>
      <c r="G262" s="767"/>
      <c r="H262" s="767"/>
      <c r="I262" s="767"/>
      <c r="J262" s="767"/>
      <c r="K262" s="767"/>
      <c r="L262" s="116">
        <v>34282.76</v>
      </c>
      <c r="M262" s="117">
        <v>7.3</v>
      </c>
      <c r="N262" s="118">
        <v>250264</v>
      </c>
      <c r="AD262" s="68" t="s">
        <v>726</v>
      </c>
    </row>
    <row r="263" spans="1:30" s="63" customFormat="1" x14ac:dyDescent="0.2">
      <c r="A263" s="115"/>
      <c r="B263" s="97" t="s">
        <v>33</v>
      </c>
      <c r="C263" s="767" t="s">
        <v>727</v>
      </c>
      <c r="D263" s="767"/>
      <c r="E263" s="767"/>
      <c r="F263" s="767"/>
      <c r="G263" s="767"/>
      <c r="H263" s="767"/>
      <c r="I263" s="767"/>
      <c r="J263" s="767"/>
      <c r="K263" s="767"/>
      <c r="L263" s="116" t="s">
        <v>33</v>
      </c>
      <c r="M263" s="117" t="s">
        <v>33</v>
      </c>
      <c r="N263" s="118" t="s">
        <v>33</v>
      </c>
      <c r="AD263" s="68" t="s">
        <v>727</v>
      </c>
    </row>
    <row r="264" spans="1:30" s="63" customFormat="1" x14ac:dyDescent="0.2">
      <c r="A264" s="115"/>
      <c r="B264" s="97" t="s">
        <v>33</v>
      </c>
      <c r="C264" s="767" t="s">
        <v>728</v>
      </c>
      <c r="D264" s="767"/>
      <c r="E264" s="767"/>
      <c r="F264" s="767"/>
      <c r="G264" s="767"/>
      <c r="H264" s="767"/>
      <c r="I264" s="767"/>
      <c r="J264" s="767"/>
      <c r="K264" s="767"/>
      <c r="L264" s="116">
        <v>1394.06</v>
      </c>
      <c r="M264" s="117" t="s">
        <v>33</v>
      </c>
      <c r="N264" s="118" t="s">
        <v>33</v>
      </c>
      <c r="AD264" s="68" t="s">
        <v>728</v>
      </c>
    </row>
    <row r="265" spans="1:30" s="63" customFormat="1" x14ac:dyDescent="0.2">
      <c r="A265" s="115"/>
      <c r="B265" s="97" t="s">
        <v>33</v>
      </c>
      <c r="C265" s="767" t="s">
        <v>729</v>
      </c>
      <c r="D265" s="767"/>
      <c r="E265" s="767"/>
      <c r="F265" s="767"/>
      <c r="G265" s="767"/>
      <c r="H265" s="767"/>
      <c r="I265" s="767"/>
      <c r="J265" s="767"/>
      <c r="K265" s="767"/>
      <c r="L265" s="116">
        <v>12467.6</v>
      </c>
      <c r="M265" s="117" t="s">
        <v>33</v>
      </c>
      <c r="N265" s="118" t="s">
        <v>33</v>
      </c>
      <c r="AD265" s="68" t="s">
        <v>729</v>
      </c>
    </row>
    <row r="266" spans="1:30" s="63" customFormat="1" x14ac:dyDescent="0.2">
      <c r="A266" s="115"/>
      <c r="B266" s="97" t="s">
        <v>33</v>
      </c>
      <c r="C266" s="767" t="s">
        <v>730</v>
      </c>
      <c r="D266" s="767"/>
      <c r="E266" s="767"/>
      <c r="F266" s="767"/>
      <c r="G266" s="767"/>
      <c r="H266" s="767"/>
      <c r="I266" s="767"/>
      <c r="J266" s="767"/>
      <c r="K266" s="767"/>
      <c r="L266" s="116">
        <v>15812.79</v>
      </c>
      <c r="M266" s="117" t="s">
        <v>33</v>
      </c>
      <c r="N266" s="118" t="s">
        <v>33</v>
      </c>
      <c r="AD266" s="68" t="s">
        <v>730</v>
      </c>
    </row>
    <row r="267" spans="1:30" s="63" customFormat="1" x14ac:dyDescent="0.2">
      <c r="A267" s="115"/>
      <c r="B267" s="97" t="s">
        <v>33</v>
      </c>
      <c r="C267" s="767" t="s">
        <v>731</v>
      </c>
      <c r="D267" s="767"/>
      <c r="E267" s="767"/>
      <c r="F267" s="767"/>
      <c r="G267" s="767"/>
      <c r="H267" s="767"/>
      <c r="I267" s="767"/>
      <c r="J267" s="767"/>
      <c r="K267" s="767"/>
      <c r="L267" s="116">
        <v>2776.58</v>
      </c>
      <c r="M267" s="117" t="s">
        <v>33</v>
      </c>
      <c r="N267" s="118" t="s">
        <v>33</v>
      </c>
      <c r="AD267" s="68" t="s">
        <v>731</v>
      </c>
    </row>
    <row r="268" spans="1:30" s="63" customFormat="1" x14ac:dyDescent="0.2">
      <c r="A268" s="115"/>
      <c r="B268" s="97" t="s">
        <v>33</v>
      </c>
      <c r="C268" s="767" t="s">
        <v>732</v>
      </c>
      <c r="D268" s="767"/>
      <c r="E268" s="767"/>
      <c r="F268" s="767"/>
      <c r="G268" s="767"/>
      <c r="H268" s="767"/>
      <c r="I268" s="767"/>
      <c r="J268" s="767"/>
      <c r="K268" s="767"/>
      <c r="L268" s="116">
        <v>1831.73</v>
      </c>
      <c r="M268" s="117" t="s">
        <v>33</v>
      </c>
      <c r="N268" s="118" t="s">
        <v>33</v>
      </c>
      <c r="AD268" s="68" t="s">
        <v>732</v>
      </c>
    </row>
    <row r="269" spans="1:30" s="63" customFormat="1" x14ac:dyDescent="0.2">
      <c r="A269" s="115"/>
      <c r="B269" s="97" t="s">
        <v>165</v>
      </c>
      <c r="C269" s="767" t="s">
        <v>733</v>
      </c>
      <c r="D269" s="767"/>
      <c r="E269" s="767"/>
      <c r="F269" s="767"/>
      <c r="G269" s="767"/>
      <c r="H269" s="767"/>
      <c r="I269" s="767"/>
      <c r="J269" s="767"/>
      <c r="K269" s="767"/>
      <c r="L269" s="116">
        <v>777.94</v>
      </c>
      <c r="M269" s="117">
        <v>7.3</v>
      </c>
      <c r="N269" s="118">
        <v>5679</v>
      </c>
      <c r="AD269" s="68" t="s">
        <v>733</v>
      </c>
    </row>
    <row r="270" spans="1:30" s="63" customFormat="1" x14ac:dyDescent="0.2">
      <c r="A270" s="115"/>
      <c r="B270" s="97" t="s">
        <v>33</v>
      </c>
      <c r="C270" s="767" t="s">
        <v>207</v>
      </c>
      <c r="D270" s="767"/>
      <c r="E270" s="767"/>
      <c r="F270" s="767"/>
      <c r="G270" s="767"/>
      <c r="H270" s="767"/>
      <c r="I270" s="767"/>
      <c r="J270" s="767"/>
      <c r="K270" s="767"/>
      <c r="L270" s="116">
        <v>2077.6</v>
      </c>
      <c r="M270" s="117" t="s">
        <v>33</v>
      </c>
      <c r="N270" s="118" t="s">
        <v>33</v>
      </c>
      <c r="AD270" s="68" t="s">
        <v>207</v>
      </c>
    </row>
    <row r="271" spans="1:30" s="63" customFormat="1" x14ac:dyDescent="0.2">
      <c r="A271" s="115"/>
      <c r="B271" s="97" t="s">
        <v>33</v>
      </c>
      <c r="C271" s="767" t="s">
        <v>208</v>
      </c>
      <c r="D271" s="767"/>
      <c r="E271" s="767"/>
      <c r="F271" s="767"/>
      <c r="G271" s="767"/>
      <c r="H271" s="767"/>
      <c r="I271" s="767"/>
      <c r="J271" s="767"/>
      <c r="K271" s="767"/>
      <c r="L271" s="116">
        <v>2776.58</v>
      </c>
      <c r="M271" s="117" t="s">
        <v>33</v>
      </c>
      <c r="N271" s="118" t="s">
        <v>33</v>
      </c>
      <c r="AD271" s="68" t="s">
        <v>208</v>
      </c>
    </row>
    <row r="272" spans="1:30" s="63" customFormat="1" x14ac:dyDescent="0.2">
      <c r="A272" s="115"/>
      <c r="B272" s="97" t="s">
        <v>33</v>
      </c>
      <c r="C272" s="767" t="s">
        <v>209</v>
      </c>
      <c r="D272" s="767"/>
      <c r="E272" s="767"/>
      <c r="F272" s="767"/>
      <c r="G272" s="767"/>
      <c r="H272" s="767"/>
      <c r="I272" s="767"/>
      <c r="J272" s="767"/>
      <c r="K272" s="767"/>
      <c r="L272" s="116">
        <v>1831.73</v>
      </c>
      <c r="M272" s="117" t="s">
        <v>33</v>
      </c>
      <c r="N272" s="118" t="s">
        <v>33</v>
      </c>
      <c r="AD272" s="68" t="s">
        <v>209</v>
      </c>
    </row>
    <row r="273" spans="1:31" x14ac:dyDescent="0.2">
      <c r="A273" s="115"/>
      <c r="B273" s="109" t="s">
        <v>33</v>
      </c>
      <c r="C273" s="782" t="s">
        <v>322</v>
      </c>
      <c r="D273" s="782"/>
      <c r="E273" s="782"/>
      <c r="F273" s="782"/>
      <c r="G273" s="782"/>
      <c r="H273" s="782"/>
      <c r="I273" s="782"/>
      <c r="J273" s="782"/>
      <c r="K273" s="782"/>
      <c r="L273" s="119">
        <v>35060.699999999997</v>
      </c>
      <c r="M273" s="120" t="s">
        <v>33</v>
      </c>
      <c r="N273" s="125">
        <v>255943</v>
      </c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  <c r="Z273" s="63"/>
      <c r="AA273" s="63"/>
      <c r="AB273" s="63"/>
      <c r="AC273" s="63"/>
      <c r="AD273" s="63"/>
      <c r="AE273" s="68" t="s">
        <v>322</v>
      </c>
    </row>
    <row r="274" spans="1:31" ht="1.5" customHeight="1" x14ac:dyDescent="0.2">
      <c r="B274" s="109"/>
      <c r="C274" s="104"/>
      <c r="D274" s="104"/>
      <c r="E274" s="104"/>
      <c r="F274" s="104"/>
      <c r="G274" s="104"/>
      <c r="H274" s="104"/>
      <c r="I274" s="104"/>
      <c r="J274" s="104"/>
      <c r="K274" s="104"/>
      <c r="L274" s="119"/>
      <c r="M274" s="120"/>
      <c r="N274" s="126"/>
      <c r="O274" s="63"/>
      <c r="P274" s="63"/>
      <c r="Q274" s="63"/>
      <c r="R274" s="63"/>
      <c r="S274" s="63"/>
      <c r="T274" s="63"/>
      <c r="U274" s="63"/>
      <c r="V274" s="63"/>
      <c r="W274" s="63"/>
      <c r="X274" s="63"/>
      <c r="Y274" s="63"/>
      <c r="Z274" s="63"/>
      <c r="AA274" s="63"/>
      <c r="AB274" s="63"/>
      <c r="AC274" s="63"/>
      <c r="AD274" s="63"/>
      <c r="AE274" s="63"/>
    </row>
    <row r="275" spans="1:31" ht="53.25" customHeight="1" x14ac:dyDescent="0.2">
      <c r="A275" s="127"/>
      <c r="B275" s="127"/>
      <c r="C275" s="127"/>
      <c r="D275" s="127"/>
      <c r="E275" s="127"/>
      <c r="F275" s="127"/>
      <c r="G275" s="127"/>
      <c r="H275" s="127"/>
      <c r="I275" s="127"/>
      <c r="J275" s="127"/>
      <c r="K275" s="127"/>
      <c r="L275" s="127"/>
      <c r="M275" s="127"/>
      <c r="N275" s="127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  <c r="Z275" s="63"/>
      <c r="AA275" s="63"/>
      <c r="AB275" s="63"/>
      <c r="AC275" s="63"/>
      <c r="AD275" s="63"/>
      <c r="AE275" s="63"/>
    </row>
    <row r="276" spans="1:31" x14ac:dyDescent="0.2">
      <c r="B276" s="128" t="s">
        <v>323</v>
      </c>
      <c r="C276" s="786" t="s">
        <v>33</v>
      </c>
      <c r="D276" s="786"/>
      <c r="E276" s="786"/>
      <c r="F276" s="786"/>
      <c r="G276" s="786"/>
      <c r="H276" s="786"/>
      <c r="I276" s="786"/>
      <c r="J276" s="786"/>
      <c r="K276" s="786"/>
      <c r="L276" s="786"/>
      <c r="O276" s="63"/>
      <c r="P276" s="63"/>
      <c r="Q276" s="63"/>
      <c r="R276" s="63"/>
      <c r="S276" s="63"/>
      <c r="T276" s="63"/>
      <c r="U276" s="63"/>
      <c r="V276" s="63"/>
      <c r="W276" s="63"/>
      <c r="X276" s="63"/>
      <c r="Y276" s="63"/>
      <c r="Z276" s="63"/>
      <c r="AA276" s="63"/>
      <c r="AB276" s="63"/>
      <c r="AC276" s="63"/>
      <c r="AD276" s="63"/>
      <c r="AE276" s="63"/>
    </row>
    <row r="277" spans="1:31" ht="13.5" customHeight="1" x14ac:dyDescent="0.2">
      <c r="B277" s="64"/>
      <c r="C277" s="787" t="s">
        <v>11</v>
      </c>
      <c r="D277" s="787"/>
      <c r="E277" s="787"/>
      <c r="F277" s="787"/>
      <c r="G277" s="787"/>
      <c r="H277" s="787"/>
      <c r="I277" s="787"/>
      <c r="J277" s="787"/>
      <c r="K277" s="787"/>
      <c r="L277" s="787"/>
      <c r="O277" s="63"/>
      <c r="P277" s="63"/>
      <c r="Q277" s="63"/>
      <c r="R277" s="63"/>
      <c r="S277" s="63"/>
      <c r="T277" s="63"/>
      <c r="U277" s="63"/>
      <c r="V277" s="63"/>
      <c r="W277" s="63"/>
      <c r="X277" s="63"/>
      <c r="Y277" s="63"/>
      <c r="Z277" s="63"/>
      <c r="AA277" s="63"/>
      <c r="AB277" s="63"/>
      <c r="AC277" s="63"/>
      <c r="AD277" s="63"/>
      <c r="AE277" s="63"/>
    </row>
    <row r="278" spans="1:31" ht="12.75" customHeight="1" x14ac:dyDescent="0.2">
      <c r="B278" s="128" t="s">
        <v>324</v>
      </c>
      <c r="C278" s="786" t="s">
        <v>33</v>
      </c>
      <c r="D278" s="786"/>
      <c r="E278" s="786"/>
      <c r="F278" s="786"/>
      <c r="G278" s="786"/>
      <c r="H278" s="786"/>
      <c r="I278" s="786"/>
      <c r="J278" s="786"/>
      <c r="K278" s="786"/>
      <c r="L278" s="786"/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63"/>
      <c r="Z278" s="63"/>
      <c r="AA278" s="63"/>
      <c r="AB278" s="63"/>
      <c r="AC278" s="63"/>
      <c r="AD278" s="63"/>
      <c r="AE278" s="63"/>
    </row>
    <row r="279" spans="1:31" ht="13.5" customHeight="1" x14ac:dyDescent="0.2">
      <c r="C279" s="787" t="s">
        <v>11</v>
      </c>
      <c r="D279" s="787"/>
      <c r="E279" s="787"/>
      <c r="F279" s="787"/>
      <c r="G279" s="787"/>
      <c r="H279" s="787"/>
      <c r="I279" s="787"/>
      <c r="J279" s="787"/>
      <c r="K279" s="787"/>
      <c r="L279" s="787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  <c r="Z279" s="63"/>
      <c r="AA279" s="63"/>
      <c r="AB279" s="63"/>
      <c r="AC279" s="63"/>
      <c r="AD279" s="63"/>
      <c r="AE279" s="63"/>
    </row>
    <row r="293" s="63" customFormat="1" x14ac:dyDescent="0.2"/>
  </sheetData>
  <mergeCells count="264">
    <mergeCell ref="C278:L278"/>
    <mergeCell ref="C279:L279"/>
    <mergeCell ref="C270:K270"/>
    <mergeCell ref="C271:K271"/>
    <mergeCell ref="C272:K272"/>
    <mergeCell ref="C273:K273"/>
    <mergeCell ref="C276:L276"/>
    <mergeCell ref="C277:L277"/>
    <mergeCell ref="C264:K264"/>
    <mergeCell ref="C265:K265"/>
    <mergeCell ref="C266:K266"/>
    <mergeCell ref="C267:K267"/>
    <mergeCell ref="C268:K268"/>
    <mergeCell ref="C269:K269"/>
    <mergeCell ref="C257:K257"/>
    <mergeCell ref="C258:K258"/>
    <mergeCell ref="C260:K260"/>
    <mergeCell ref="C261:K261"/>
    <mergeCell ref="C262:K262"/>
    <mergeCell ref="C263:K263"/>
    <mergeCell ref="C250:N250"/>
    <mergeCell ref="C252:K252"/>
    <mergeCell ref="C253:K253"/>
    <mergeCell ref="C254:K254"/>
    <mergeCell ref="C255:K255"/>
    <mergeCell ref="C256:K256"/>
    <mergeCell ref="C244:N244"/>
    <mergeCell ref="C245:E245"/>
    <mergeCell ref="C246:N246"/>
    <mergeCell ref="C247:E247"/>
    <mergeCell ref="C248:E248"/>
    <mergeCell ref="C249:E249"/>
    <mergeCell ref="C238:K238"/>
    <mergeCell ref="C239:K239"/>
    <mergeCell ref="C240:K240"/>
    <mergeCell ref="C241:K241"/>
    <mergeCell ref="A242:N242"/>
    <mergeCell ref="C243:E243"/>
    <mergeCell ref="C232:K232"/>
    <mergeCell ref="C233:K233"/>
    <mergeCell ref="C234:K234"/>
    <mergeCell ref="C235:K235"/>
    <mergeCell ref="C236:K236"/>
    <mergeCell ref="C237:K237"/>
    <mergeCell ref="C225:E225"/>
    <mergeCell ref="C226:E226"/>
    <mergeCell ref="C228:K228"/>
    <mergeCell ref="C229:K229"/>
    <mergeCell ref="C230:K230"/>
    <mergeCell ref="C231:K231"/>
    <mergeCell ref="C219:E219"/>
    <mergeCell ref="C220:E220"/>
    <mergeCell ref="C221:E221"/>
    <mergeCell ref="C222:E222"/>
    <mergeCell ref="C223:E223"/>
    <mergeCell ref="C224:E224"/>
    <mergeCell ref="C213:N213"/>
    <mergeCell ref="C214:N214"/>
    <mergeCell ref="C215:E215"/>
    <mergeCell ref="C216:E216"/>
    <mergeCell ref="C217:E217"/>
    <mergeCell ref="C218:E218"/>
    <mergeCell ref="C207:E207"/>
    <mergeCell ref="C208:E208"/>
    <mergeCell ref="C209:E209"/>
    <mergeCell ref="C210:E210"/>
    <mergeCell ref="C211:N211"/>
    <mergeCell ref="C212:N212"/>
    <mergeCell ref="C201:E201"/>
    <mergeCell ref="C202:E202"/>
    <mergeCell ref="C203:E203"/>
    <mergeCell ref="C204:E204"/>
    <mergeCell ref="C205:E205"/>
    <mergeCell ref="C206:E206"/>
    <mergeCell ref="C195:E195"/>
    <mergeCell ref="C196:N196"/>
    <mergeCell ref="C197:N197"/>
    <mergeCell ref="C198:E198"/>
    <mergeCell ref="C199:E199"/>
    <mergeCell ref="C200:E200"/>
    <mergeCell ref="C189:E189"/>
    <mergeCell ref="C190:E190"/>
    <mergeCell ref="C191:E191"/>
    <mergeCell ref="C192:E192"/>
    <mergeCell ref="C193:E193"/>
    <mergeCell ref="C194:E194"/>
    <mergeCell ref="C183:E183"/>
    <mergeCell ref="C184:E184"/>
    <mergeCell ref="C185:E185"/>
    <mergeCell ref="C186:E186"/>
    <mergeCell ref="C187:E187"/>
    <mergeCell ref="C188:E188"/>
    <mergeCell ref="C177:E177"/>
    <mergeCell ref="C178:E178"/>
    <mergeCell ref="C179:E179"/>
    <mergeCell ref="C180:E180"/>
    <mergeCell ref="C181:E181"/>
    <mergeCell ref="C182:N182"/>
    <mergeCell ref="C171:E171"/>
    <mergeCell ref="C172:E172"/>
    <mergeCell ref="C173:E173"/>
    <mergeCell ref="C174:E174"/>
    <mergeCell ref="C175:E175"/>
    <mergeCell ref="C176:E176"/>
    <mergeCell ref="C165:N165"/>
    <mergeCell ref="C166:E166"/>
    <mergeCell ref="C167:N167"/>
    <mergeCell ref="C168:N168"/>
    <mergeCell ref="C169:E169"/>
    <mergeCell ref="C170:E170"/>
    <mergeCell ref="C159:E159"/>
    <mergeCell ref="C160:E160"/>
    <mergeCell ref="C161:E161"/>
    <mergeCell ref="C162:E162"/>
    <mergeCell ref="C163:E163"/>
    <mergeCell ref="C164:E164"/>
    <mergeCell ref="C153:N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C150:E150"/>
    <mergeCell ref="C151:E151"/>
    <mergeCell ref="C152:E152"/>
    <mergeCell ref="C141:E141"/>
    <mergeCell ref="C142:E142"/>
    <mergeCell ref="C143:E143"/>
    <mergeCell ref="C144:E144"/>
    <mergeCell ref="C145:E145"/>
    <mergeCell ref="C146:E146"/>
    <mergeCell ref="C135:E135"/>
    <mergeCell ref="C136:E136"/>
    <mergeCell ref="C137:E137"/>
    <mergeCell ref="C138:E138"/>
    <mergeCell ref="C139:N139"/>
    <mergeCell ref="C140:E140"/>
    <mergeCell ref="C129:E129"/>
    <mergeCell ref="C130:E130"/>
    <mergeCell ref="C131:E131"/>
    <mergeCell ref="C132:E132"/>
    <mergeCell ref="C133:E133"/>
    <mergeCell ref="C134:E134"/>
    <mergeCell ref="C123:E123"/>
    <mergeCell ref="C124:N124"/>
    <mergeCell ref="C125:N125"/>
    <mergeCell ref="C126:N126"/>
    <mergeCell ref="C127:E127"/>
    <mergeCell ref="C128:E128"/>
    <mergeCell ref="C117:E117"/>
    <mergeCell ref="C118:E118"/>
    <mergeCell ref="C119:E119"/>
    <mergeCell ref="C120:E120"/>
    <mergeCell ref="C121:E121"/>
    <mergeCell ref="C122:E122"/>
    <mergeCell ref="C111:N111"/>
    <mergeCell ref="C112:E112"/>
    <mergeCell ref="C113:E113"/>
    <mergeCell ref="C114:E114"/>
    <mergeCell ref="C115:E115"/>
    <mergeCell ref="C116:E116"/>
    <mergeCell ref="C105:E105"/>
    <mergeCell ref="C106:E106"/>
    <mergeCell ref="C107:E107"/>
    <mergeCell ref="A108:N108"/>
    <mergeCell ref="C109:E109"/>
    <mergeCell ref="C110:N110"/>
    <mergeCell ref="C99:E99"/>
    <mergeCell ref="C100:E100"/>
    <mergeCell ref="C101:E101"/>
    <mergeCell ref="C102:E102"/>
    <mergeCell ref="C103:E103"/>
    <mergeCell ref="C104:E104"/>
    <mergeCell ref="C93:E93"/>
    <mergeCell ref="C94:E94"/>
    <mergeCell ref="C95:N95"/>
    <mergeCell ref="C96:N96"/>
    <mergeCell ref="C97:E97"/>
    <mergeCell ref="C98:E98"/>
    <mergeCell ref="C87:E87"/>
    <mergeCell ref="C88:E88"/>
    <mergeCell ref="C89:E89"/>
    <mergeCell ref="C90:E90"/>
    <mergeCell ref="C91:E91"/>
    <mergeCell ref="C92:E92"/>
    <mergeCell ref="C81:N81"/>
    <mergeCell ref="C82:E82"/>
    <mergeCell ref="C83:E83"/>
    <mergeCell ref="C84:E84"/>
    <mergeCell ref="C85:E85"/>
    <mergeCell ref="C86:E86"/>
    <mergeCell ref="C75:E75"/>
    <mergeCell ref="C76:N76"/>
    <mergeCell ref="C77:E77"/>
    <mergeCell ref="C78:N78"/>
    <mergeCell ref="C79:E79"/>
    <mergeCell ref="C80:N80"/>
    <mergeCell ref="C69:E69"/>
    <mergeCell ref="C70:E70"/>
    <mergeCell ref="C71:E71"/>
    <mergeCell ref="C72:E72"/>
    <mergeCell ref="C73:E73"/>
    <mergeCell ref="C74:E74"/>
    <mergeCell ref="C63:E63"/>
    <mergeCell ref="C64:E64"/>
    <mergeCell ref="C65:E65"/>
    <mergeCell ref="C66:E66"/>
    <mergeCell ref="C67:E67"/>
    <mergeCell ref="C68:E68"/>
    <mergeCell ref="C57:E57"/>
    <mergeCell ref="C58:E58"/>
    <mergeCell ref="C59:E59"/>
    <mergeCell ref="C60:E60"/>
    <mergeCell ref="C61:N61"/>
    <mergeCell ref="C62:N62"/>
    <mergeCell ref="C51:E51"/>
    <mergeCell ref="C52:E52"/>
    <mergeCell ref="C53:E53"/>
    <mergeCell ref="C54:E54"/>
    <mergeCell ref="C55:E55"/>
    <mergeCell ref="C56:E56"/>
    <mergeCell ref="A45:N45"/>
    <mergeCell ref="C46:E46"/>
    <mergeCell ref="C47:N47"/>
    <mergeCell ref="C48:E48"/>
    <mergeCell ref="C49:E49"/>
    <mergeCell ref="C50:E50"/>
    <mergeCell ref="C39:E39"/>
    <mergeCell ref="C40:E40"/>
    <mergeCell ref="C41:E41"/>
    <mergeCell ref="C42:E42"/>
    <mergeCell ref="C43:E43"/>
    <mergeCell ref="C44:N44"/>
    <mergeCell ref="C33:N33"/>
    <mergeCell ref="C34:N34"/>
    <mergeCell ref="C35:E35"/>
    <mergeCell ref="C36:E36"/>
    <mergeCell ref="C37:E37"/>
    <mergeCell ref="C38:E38"/>
    <mergeCell ref="C30:E30"/>
    <mergeCell ref="A31:N31"/>
    <mergeCell ref="C32:E32"/>
    <mergeCell ref="A12:N12"/>
    <mergeCell ref="A13:N13"/>
    <mergeCell ref="B15:F15"/>
    <mergeCell ref="B16:F16"/>
    <mergeCell ref="L25:M25"/>
    <mergeCell ref="A27:A29"/>
    <mergeCell ref="B27:B29"/>
    <mergeCell ref="C27:E29"/>
    <mergeCell ref="F27:F29"/>
    <mergeCell ref="G27:I28"/>
    <mergeCell ref="D5:N5"/>
    <mergeCell ref="A7:N7"/>
    <mergeCell ref="A8:N8"/>
    <mergeCell ref="A9:N9"/>
    <mergeCell ref="A10:N10"/>
    <mergeCell ref="A11:N11"/>
    <mergeCell ref="J27:L28"/>
    <mergeCell ref="M27:M29"/>
    <mergeCell ref="N27:N29"/>
  </mergeCells>
  <printOptions horizontalCentered="1"/>
  <pageMargins left="0.39370077848434398" right="0.39370077848434398" top="0.78740155696868896" bottom="0.74803149700164795" header="0.118110239505768" footer="0.118110239505768"/>
  <pageSetup paperSize="9" orientation="landscape"/>
  <headerFooter>
    <oddHeader>&amp;LГРАНД-Смета 2021</oddHeader>
  </headerFooter>
  <rowBreaks count="1" manualBreakCount="1">
    <brk id="26" max="292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230"/>
  <sheetViews>
    <sheetView topLeftCell="A181" zoomScale="115" zoomScaleNormal="115" workbookViewId="0"/>
  </sheetViews>
  <sheetFormatPr defaultColWidth="9.140625" defaultRowHeight="11.25" customHeight="1" x14ac:dyDescent="0.2"/>
  <cols>
    <col min="1" max="1" width="8.140625" style="63" customWidth="1"/>
    <col min="2" max="2" width="20.140625" style="63" customWidth="1"/>
    <col min="3" max="4" width="10.42578125" style="63" customWidth="1"/>
    <col min="5" max="5" width="13.28515625" style="63" customWidth="1"/>
    <col min="6" max="6" width="8.5703125" style="63" customWidth="1"/>
    <col min="7" max="7" width="7.85546875" style="63" customWidth="1"/>
    <col min="8" max="8" width="8.42578125" style="63" customWidth="1"/>
    <col min="9" max="9" width="8.7109375" style="63" customWidth="1"/>
    <col min="10" max="10" width="8.140625" style="63" customWidth="1"/>
    <col min="11" max="11" width="8.5703125" style="63" customWidth="1"/>
    <col min="12" max="12" width="10" style="63" customWidth="1"/>
    <col min="13" max="13" width="6" style="63" customWidth="1"/>
    <col min="14" max="14" width="9.7109375" style="63" customWidth="1"/>
    <col min="15" max="15" width="99.7109375" style="68" hidden="1" customWidth="1"/>
    <col min="16" max="16" width="138.42578125" style="68" hidden="1" customWidth="1"/>
    <col min="17" max="17" width="34.140625" style="68" hidden="1" customWidth="1"/>
    <col min="18" max="18" width="110.140625" style="68" hidden="1" customWidth="1"/>
    <col min="19" max="22" width="34.140625" style="68" hidden="1" customWidth="1"/>
    <col min="23" max="24" width="110.140625" style="68" hidden="1" customWidth="1"/>
    <col min="25" max="30" width="84.42578125" style="68" hidden="1" customWidth="1"/>
    <col min="31" max="16384" width="9.140625" style="63"/>
  </cols>
  <sheetData>
    <row r="1" spans="1:15" s="63" customFormat="1" x14ac:dyDescent="0.2">
      <c r="N1" s="64" t="s">
        <v>128</v>
      </c>
    </row>
    <row r="2" spans="1:15" s="63" customFormat="1" x14ac:dyDescent="0.2">
      <c r="N2" s="64" t="s">
        <v>12</v>
      </c>
    </row>
    <row r="3" spans="1:15" s="63" customFormat="1" x14ac:dyDescent="0.2">
      <c r="N3" s="64"/>
    </row>
    <row r="4" spans="1:15" s="63" customFormat="1" x14ac:dyDescent="0.2">
      <c r="F4" s="65"/>
    </row>
    <row r="5" spans="1:15" s="63" customFormat="1" ht="33.75" x14ac:dyDescent="0.2">
      <c r="A5" s="66" t="s">
        <v>129</v>
      </c>
      <c r="B5" s="67"/>
      <c r="D5" s="767" t="s">
        <v>550</v>
      </c>
      <c r="E5" s="767"/>
      <c r="F5" s="767"/>
      <c r="G5" s="767"/>
      <c r="H5" s="767"/>
      <c r="I5" s="767"/>
      <c r="J5" s="767"/>
      <c r="K5" s="767"/>
      <c r="L5" s="767"/>
      <c r="M5" s="767"/>
      <c r="N5" s="767"/>
      <c r="O5" s="68" t="s">
        <v>550</v>
      </c>
    </row>
    <row r="6" spans="1:15" s="63" customFormat="1" ht="15" customHeight="1" x14ac:dyDescent="0.2">
      <c r="A6" s="69" t="s">
        <v>130</v>
      </c>
      <c r="D6" s="70" t="s">
        <v>131</v>
      </c>
      <c r="E6" s="70"/>
      <c r="F6" s="71"/>
      <c r="G6" s="71"/>
      <c r="H6" s="71"/>
      <c r="I6" s="71"/>
      <c r="J6" s="71"/>
      <c r="K6" s="71"/>
      <c r="L6" s="71"/>
      <c r="M6" s="71"/>
      <c r="N6" s="71"/>
    </row>
    <row r="7" spans="1:15" s="63" customFormat="1" ht="43.5" customHeight="1" x14ac:dyDescent="0.2">
      <c r="A7" s="768" t="s">
        <v>24</v>
      </c>
      <c r="B7" s="768"/>
      <c r="C7" s="768"/>
      <c r="D7" s="768"/>
      <c r="E7" s="768"/>
      <c r="F7" s="768"/>
      <c r="G7" s="768"/>
      <c r="H7" s="768"/>
      <c r="I7" s="768"/>
      <c r="J7" s="768"/>
      <c r="K7" s="768"/>
      <c r="L7" s="768"/>
      <c r="M7" s="768"/>
      <c r="N7" s="768"/>
    </row>
    <row r="8" spans="1:15" s="63" customFormat="1" x14ac:dyDescent="0.2">
      <c r="A8" s="769" t="s">
        <v>3</v>
      </c>
      <c r="B8" s="769"/>
      <c r="C8" s="769"/>
      <c r="D8" s="769"/>
      <c r="E8" s="769"/>
      <c r="F8" s="769"/>
      <c r="G8" s="769"/>
      <c r="H8" s="769"/>
      <c r="I8" s="769"/>
      <c r="J8" s="769"/>
      <c r="K8" s="769"/>
      <c r="L8" s="769"/>
      <c r="M8" s="769"/>
      <c r="N8" s="769"/>
    </row>
    <row r="9" spans="1:15" s="63" customFormat="1" ht="30" customHeight="1" x14ac:dyDescent="0.2">
      <c r="A9" s="768" t="s">
        <v>37</v>
      </c>
      <c r="B9" s="768"/>
      <c r="C9" s="768"/>
      <c r="D9" s="768"/>
      <c r="E9" s="768"/>
      <c r="F9" s="768"/>
      <c r="G9" s="768"/>
      <c r="H9" s="768"/>
      <c r="I9" s="768"/>
      <c r="J9" s="768"/>
      <c r="K9" s="768"/>
      <c r="L9" s="768"/>
      <c r="M9" s="768"/>
      <c r="N9" s="768"/>
    </row>
    <row r="10" spans="1:15" s="63" customFormat="1" x14ac:dyDescent="0.2">
      <c r="A10" s="769" t="s">
        <v>132</v>
      </c>
      <c r="B10" s="769"/>
      <c r="C10" s="769"/>
      <c r="D10" s="769"/>
      <c r="E10" s="769"/>
      <c r="F10" s="769"/>
      <c r="G10" s="769"/>
      <c r="H10" s="769"/>
      <c r="I10" s="769"/>
      <c r="J10" s="769"/>
      <c r="K10" s="769"/>
      <c r="L10" s="769"/>
      <c r="M10" s="769"/>
      <c r="N10" s="769"/>
    </row>
    <row r="11" spans="1:15" s="63" customFormat="1" ht="28.5" customHeight="1" x14ac:dyDescent="0.25">
      <c r="A11" s="770" t="s">
        <v>758</v>
      </c>
      <c r="B11" s="770"/>
      <c r="C11" s="770"/>
      <c r="D11" s="770"/>
      <c r="E11" s="770"/>
      <c r="F11" s="770"/>
      <c r="G11" s="770"/>
      <c r="H11" s="770"/>
      <c r="I11" s="770"/>
      <c r="J11" s="770"/>
      <c r="K11" s="770"/>
      <c r="L11" s="770"/>
      <c r="M11" s="770"/>
      <c r="N11" s="770"/>
    </row>
    <row r="12" spans="1:15" s="63" customFormat="1" ht="29.25" customHeight="1" x14ac:dyDescent="0.2">
      <c r="A12" s="768" t="s">
        <v>498</v>
      </c>
      <c r="B12" s="768"/>
      <c r="C12" s="768"/>
      <c r="D12" s="768"/>
      <c r="E12" s="768"/>
      <c r="F12" s="768"/>
      <c r="G12" s="768"/>
      <c r="H12" s="768"/>
      <c r="I12" s="768"/>
      <c r="J12" s="768"/>
      <c r="K12" s="768"/>
      <c r="L12" s="768"/>
      <c r="M12" s="768"/>
      <c r="N12" s="768"/>
    </row>
    <row r="13" spans="1:15" s="63" customFormat="1" ht="33.75" customHeight="1" x14ac:dyDescent="0.2">
      <c r="A13" s="769" t="s">
        <v>134</v>
      </c>
      <c r="B13" s="769"/>
      <c r="C13" s="769"/>
      <c r="D13" s="769"/>
      <c r="E13" s="769"/>
      <c r="F13" s="769"/>
      <c r="G13" s="769"/>
      <c r="H13" s="769"/>
      <c r="I13" s="769"/>
      <c r="J13" s="769"/>
      <c r="K13" s="769"/>
      <c r="L13" s="769"/>
      <c r="M13" s="769"/>
      <c r="N13" s="769"/>
    </row>
    <row r="14" spans="1:15" s="63" customFormat="1" ht="18" customHeight="1" x14ac:dyDescent="0.2">
      <c r="A14" s="63" t="s">
        <v>135</v>
      </c>
      <c r="B14" s="72" t="s">
        <v>136</v>
      </c>
      <c r="C14" s="63" t="s">
        <v>137</v>
      </c>
      <c r="F14" s="68"/>
      <c r="G14" s="68"/>
      <c r="H14" s="68"/>
      <c r="I14" s="68"/>
      <c r="J14" s="68"/>
      <c r="K14" s="68"/>
      <c r="L14" s="68"/>
      <c r="M14" s="68"/>
      <c r="N14" s="68"/>
    </row>
    <row r="15" spans="1:15" s="63" customFormat="1" ht="30.75" customHeight="1" x14ac:dyDescent="0.2">
      <c r="A15" s="63" t="s">
        <v>138</v>
      </c>
      <c r="B15" s="777" t="s">
        <v>759</v>
      </c>
      <c r="C15" s="777"/>
      <c r="D15" s="777"/>
      <c r="E15" s="777"/>
      <c r="F15" s="777"/>
      <c r="G15" s="68"/>
      <c r="H15" s="68"/>
      <c r="I15" s="68"/>
      <c r="J15" s="68"/>
      <c r="K15" s="68"/>
      <c r="L15" s="68"/>
      <c r="M15" s="68"/>
      <c r="N15" s="68"/>
    </row>
    <row r="16" spans="1:15" s="63" customFormat="1" x14ac:dyDescent="0.2">
      <c r="B16" s="778" t="s">
        <v>140</v>
      </c>
      <c r="C16" s="778"/>
      <c r="D16" s="778"/>
      <c r="E16" s="778"/>
      <c r="F16" s="778"/>
      <c r="G16" s="73"/>
      <c r="H16" s="73"/>
      <c r="I16" s="73"/>
      <c r="J16" s="73"/>
      <c r="K16" s="73"/>
      <c r="L16" s="73"/>
      <c r="M16" s="74"/>
      <c r="N16" s="73"/>
    </row>
    <row r="17" spans="1:17" s="63" customFormat="1" ht="25.5" customHeight="1" x14ac:dyDescent="0.2">
      <c r="D17" s="75"/>
      <c r="E17" s="75"/>
      <c r="F17" s="75"/>
      <c r="G17" s="75"/>
      <c r="H17" s="75"/>
      <c r="I17" s="75"/>
      <c r="J17" s="75"/>
      <c r="K17" s="75"/>
      <c r="L17" s="75"/>
      <c r="M17" s="73"/>
      <c r="N17" s="73"/>
    </row>
    <row r="18" spans="1:17" s="63" customFormat="1" x14ac:dyDescent="0.2">
      <c r="A18" s="76" t="s">
        <v>141</v>
      </c>
      <c r="D18" s="70" t="s">
        <v>33</v>
      </c>
      <c r="F18" s="77"/>
      <c r="G18" s="77"/>
      <c r="H18" s="77"/>
      <c r="I18" s="77"/>
      <c r="J18" s="77"/>
      <c r="K18" s="77"/>
      <c r="L18" s="77"/>
      <c r="M18" s="77"/>
      <c r="N18" s="77"/>
    </row>
    <row r="19" spans="1:17" s="63" customFormat="1" ht="25.5" customHeight="1" x14ac:dyDescent="0.2"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</row>
    <row r="20" spans="1:17" s="63" customFormat="1" ht="12.75" customHeight="1" x14ac:dyDescent="0.2">
      <c r="A20" s="76" t="s">
        <v>142</v>
      </c>
      <c r="C20" s="78">
        <v>3106.51</v>
      </c>
      <c r="D20" s="79" t="s">
        <v>760</v>
      </c>
      <c r="E20" s="66" t="s">
        <v>144</v>
      </c>
      <c r="L20" s="80"/>
      <c r="M20" s="80"/>
    </row>
    <row r="21" spans="1:17" s="63" customFormat="1" ht="12.75" customHeight="1" x14ac:dyDescent="0.2">
      <c r="B21" s="63" t="s">
        <v>145</v>
      </c>
      <c r="C21" s="81"/>
      <c r="D21" s="82"/>
      <c r="E21" s="66"/>
    </row>
    <row r="22" spans="1:17" s="63" customFormat="1" ht="12.75" customHeight="1" x14ac:dyDescent="0.2">
      <c r="B22" s="63" t="s">
        <v>146</v>
      </c>
      <c r="C22" s="78">
        <v>234.27</v>
      </c>
      <c r="D22" s="79" t="s">
        <v>761</v>
      </c>
      <c r="E22" s="66" t="s">
        <v>144</v>
      </c>
      <c r="G22" s="63" t="s">
        <v>147</v>
      </c>
      <c r="L22" s="78">
        <v>0</v>
      </c>
      <c r="M22" s="79" t="s">
        <v>762</v>
      </c>
      <c r="N22" s="66" t="s">
        <v>144</v>
      </c>
    </row>
    <row r="23" spans="1:17" s="63" customFormat="1" ht="12.75" customHeight="1" x14ac:dyDescent="0.2">
      <c r="B23" s="63" t="s">
        <v>5</v>
      </c>
      <c r="C23" s="78">
        <v>59.72</v>
      </c>
      <c r="D23" s="83" t="s">
        <v>763</v>
      </c>
      <c r="E23" s="66" t="s">
        <v>144</v>
      </c>
      <c r="G23" s="63" t="s">
        <v>150</v>
      </c>
      <c r="L23" s="84"/>
      <c r="M23" s="84">
        <v>299.98</v>
      </c>
      <c r="N23" s="69" t="s">
        <v>151</v>
      </c>
    </row>
    <row r="24" spans="1:17" s="63" customFormat="1" ht="12.75" customHeight="1" x14ac:dyDescent="0.2">
      <c r="B24" s="63" t="s">
        <v>18</v>
      </c>
      <c r="C24" s="78">
        <v>2812.52</v>
      </c>
      <c r="D24" s="83" t="s">
        <v>764</v>
      </c>
      <c r="E24" s="66" t="s">
        <v>144</v>
      </c>
      <c r="G24" s="63" t="s">
        <v>152</v>
      </c>
      <c r="L24" s="84"/>
      <c r="M24" s="84">
        <v>14.05</v>
      </c>
      <c r="N24" s="69" t="s">
        <v>151</v>
      </c>
    </row>
    <row r="25" spans="1:17" s="63" customFormat="1" ht="12.75" customHeight="1" x14ac:dyDescent="0.2">
      <c r="B25" s="63" t="s">
        <v>19</v>
      </c>
      <c r="C25" s="78">
        <v>0</v>
      </c>
      <c r="D25" s="79" t="s">
        <v>149</v>
      </c>
      <c r="E25" s="66" t="s">
        <v>144</v>
      </c>
      <c r="G25" s="63" t="s">
        <v>153</v>
      </c>
      <c r="L25" s="779" t="s">
        <v>33</v>
      </c>
      <c r="M25" s="779"/>
    </row>
    <row r="26" spans="1:17" s="63" customFormat="1" x14ac:dyDescent="0.2">
      <c r="A26" s="85"/>
    </row>
    <row r="27" spans="1:17" s="63" customFormat="1" ht="36" customHeight="1" x14ac:dyDescent="0.2">
      <c r="A27" s="771" t="s">
        <v>154</v>
      </c>
      <c r="B27" s="771" t="s">
        <v>15</v>
      </c>
      <c r="C27" s="771" t="s">
        <v>155</v>
      </c>
      <c r="D27" s="771"/>
      <c r="E27" s="771"/>
      <c r="F27" s="771" t="s">
        <v>156</v>
      </c>
      <c r="G27" s="771" t="s">
        <v>157</v>
      </c>
      <c r="H27" s="771"/>
      <c r="I27" s="771"/>
      <c r="J27" s="771" t="s">
        <v>158</v>
      </c>
      <c r="K27" s="771"/>
      <c r="L27" s="771"/>
      <c r="M27" s="771" t="s">
        <v>159</v>
      </c>
      <c r="N27" s="771" t="s">
        <v>160</v>
      </c>
    </row>
    <row r="28" spans="1:17" s="63" customFormat="1" ht="36.75" customHeight="1" x14ac:dyDescent="0.2">
      <c r="A28" s="771"/>
      <c r="B28" s="771"/>
      <c r="C28" s="771"/>
      <c r="D28" s="771"/>
      <c r="E28" s="771"/>
      <c r="F28" s="771"/>
      <c r="G28" s="771"/>
      <c r="H28" s="771"/>
      <c r="I28" s="771"/>
      <c r="J28" s="771"/>
      <c r="K28" s="771"/>
      <c r="L28" s="771"/>
      <c r="M28" s="771"/>
      <c r="N28" s="771"/>
    </row>
    <row r="29" spans="1:17" s="63" customFormat="1" ht="42.75" customHeight="1" x14ac:dyDescent="0.2">
      <c r="A29" s="771"/>
      <c r="B29" s="771"/>
      <c r="C29" s="771"/>
      <c r="D29" s="771"/>
      <c r="E29" s="771"/>
      <c r="F29" s="771"/>
      <c r="G29" s="86" t="s">
        <v>161</v>
      </c>
      <c r="H29" s="86" t="s">
        <v>162</v>
      </c>
      <c r="I29" s="86" t="s">
        <v>163</v>
      </c>
      <c r="J29" s="86" t="s">
        <v>161</v>
      </c>
      <c r="K29" s="86" t="s">
        <v>162</v>
      </c>
      <c r="L29" s="86" t="s">
        <v>20</v>
      </c>
      <c r="M29" s="771"/>
      <c r="N29" s="771"/>
    </row>
    <row r="30" spans="1:17" s="63" customFormat="1" x14ac:dyDescent="0.2">
      <c r="A30" s="87">
        <v>1</v>
      </c>
      <c r="B30" s="87">
        <v>2</v>
      </c>
      <c r="C30" s="772">
        <v>3</v>
      </c>
      <c r="D30" s="772"/>
      <c r="E30" s="772"/>
      <c r="F30" s="87">
        <v>4</v>
      </c>
      <c r="G30" s="87">
        <v>5</v>
      </c>
      <c r="H30" s="87">
        <v>6</v>
      </c>
      <c r="I30" s="87">
        <v>7</v>
      </c>
      <c r="J30" s="87">
        <v>8</v>
      </c>
      <c r="K30" s="87">
        <v>9</v>
      </c>
      <c r="L30" s="87">
        <v>10</v>
      </c>
      <c r="M30" s="87">
        <v>11</v>
      </c>
      <c r="N30" s="87">
        <v>12</v>
      </c>
    </row>
    <row r="31" spans="1:17" s="63" customFormat="1" x14ac:dyDescent="0.2">
      <c r="A31" s="773" t="s">
        <v>555</v>
      </c>
      <c r="B31" s="774"/>
      <c r="C31" s="774"/>
      <c r="D31" s="774"/>
      <c r="E31" s="774"/>
      <c r="F31" s="774"/>
      <c r="G31" s="774"/>
      <c r="H31" s="774"/>
      <c r="I31" s="774"/>
      <c r="J31" s="774"/>
      <c r="K31" s="774"/>
      <c r="L31" s="774"/>
      <c r="M31" s="774"/>
      <c r="N31" s="775"/>
      <c r="P31" s="68" t="s">
        <v>555</v>
      </c>
    </row>
    <row r="32" spans="1:17" s="63" customFormat="1" ht="33.75" x14ac:dyDescent="0.2">
      <c r="A32" s="88" t="s">
        <v>165</v>
      </c>
      <c r="B32" s="89" t="s">
        <v>765</v>
      </c>
      <c r="C32" s="776" t="s">
        <v>766</v>
      </c>
      <c r="D32" s="776"/>
      <c r="E32" s="776"/>
      <c r="F32" s="90" t="s">
        <v>484</v>
      </c>
      <c r="G32" s="90" t="s">
        <v>33</v>
      </c>
      <c r="H32" s="90" t="s">
        <v>33</v>
      </c>
      <c r="I32" s="90" t="s">
        <v>165</v>
      </c>
      <c r="J32" s="91" t="s">
        <v>33</v>
      </c>
      <c r="K32" s="90" t="s">
        <v>33</v>
      </c>
      <c r="L32" s="91" t="s">
        <v>33</v>
      </c>
      <c r="M32" s="92" t="s">
        <v>33</v>
      </c>
      <c r="N32" s="93" t="s">
        <v>33</v>
      </c>
      <c r="Q32" s="68" t="s">
        <v>766</v>
      </c>
    </row>
    <row r="33" spans="1:23" s="63" customFormat="1" ht="33.75" x14ac:dyDescent="0.2">
      <c r="A33" s="96"/>
      <c r="B33" s="97" t="s">
        <v>558</v>
      </c>
      <c r="C33" s="767" t="s">
        <v>559</v>
      </c>
      <c r="D33" s="767"/>
      <c r="E33" s="767"/>
      <c r="F33" s="767"/>
      <c r="G33" s="767"/>
      <c r="H33" s="767"/>
      <c r="I33" s="767"/>
      <c r="J33" s="767"/>
      <c r="K33" s="767"/>
      <c r="L33" s="767"/>
      <c r="M33" s="767"/>
      <c r="N33" s="781"/>
      <c r="R33" s="68" t="s">
        <v>559</v>
      </c>
    </row>
    <row r="34" spans="1:23" s="63" customFormat="1" x14ac:dyDescent="0.2">
      <c r="A34" s="98"/>
      <c r="B34" s="97" t="s">
        <v>165</v>
      </c>
      <c r="C34" s="767" t="s">
        <v>251</v>
      </c>
      <c r="D34" s="767"/>
      <c r="E34" s="767"/>
      <c r="F34" s="99" t="s">
        <v>33</v>
      </c>
      <c r="G34" s="99" t="s">
        <v>33</v>
      </c>
      <c r="H34" s="99" t="s">
        <v>33</v>
      </c>
      <c r="I34" s="99" t="s">
        <v>33</v>
      </c>
      <c r="J34" s="100">
        <v>679.32</v>
      </c>
      <c r="K34" s="99" t="s">
        <v>175</v>
      </c>
      <c r="L34" s="100">
        <v>849.15</v>
      </c>
      <c r="M34" s="101" t="s">
        <v>33</v>
      </c>
      <c r="N34" s="102" t="s">
        <v>33</v>
      </c>
      <c r="S34" s="68" t="s">
        <v>251</v>
      </c>
    </row>
    <row r="35" spans="1:23" s="63" customFormat="1" x14ac:dyDescent="0.2">
      <c r="A35" s="98"/>
      <c r="B35" s="97" t="s">
        <v>173</v>
      </c>
      <c r="C35" s="767" t="s">
        <v>174</v>
      </c>
      <c r="D35" s="767"/>
      <c r="E35" s="767"/>
      <c r="F35" s="99" t="s">
        <v>33</v>
      </c>
      <c r="G35" s="99" t="s">
        <v>33</v>
      </c>
      <c r="H35" s="99" t="s">
        <v>33</v>
      </c>
      <c r="I35" s="99" t="s">
        <v>33</v>
      </c>
      <c r="J35" s="100">
        <v>600.70000000000005</v>
      </c>
      <c r="K35" s="99" t="s">
        <v>175</v>
      </c>
      <c r="L35" s="100">
        <v>750.88</v>
      </c>
      <c r="M35" s="101" t="s">
        <v>33</v>
      </c>
      <c r="N35" s="102" t="s">
        <v>33</v>
      </c>
      <c r="S35" s="68" t="s">
        <v>174</v>
      </c>
    </row>
    <row r="36" spans="1:23" s="63" customFormat="1" x14ac:dyDescent="0.2">
      <c r="A36" s="98"/>
      <c r="B36" s="97" t="s">
        <v>176</v>
      </c>
      <c r="C36" s="767" t="s">
        <v>177</v>
      </c>
      <c r="D36" s="767"/>
      <c r="E36" s="767"/>
      <c r="F36" s="99" t="s">
        <v>33</v>
      </c>
      <c r="G36" s="99" t="s">
        <v>33</v>
      </c>
      <c r="H36" s="99" t="s">
        <v>33</v>
      </c>
      <c r="I36" s="99" t="s">
        <v>33</v>
      </c>
      <c r="J36" s="100">
        <v>69.08</v>
      </c>
      <c r="K36" s="99" t="s">
        <v>175</v>
      </c>
      <c r="L36" s="100">
        <v>86.35</v>
      </c>
      <c r="M36" s="101" t="s">
        <v>33</v>
      </c>
      <c r="N36" s="102" t="s">
        <v>33</v>
      </c>
      <c r="S36" s="68" t="s">
        <v>177</v>
      </c>
    </row>
    <row r="37" spans="1:23" s="63" customFormat="1" x14ac:dyDescent="0.2">
      <c r="A37" s="98"/>
      <c r="B37" s="97" t="s">
        <v>212</v>
      </c>
      <c r="C37" s="767" t="s">
        <v>252</v>
      </c>
      <c r="D37" s="767"/>
      <c r="E37" s="767"/>
      <c r="F37" s="99" t="s">
        <v>33</v>
      </c>
      <c r="G37" s="99" t="s">
        <v>33</v>
      </c>
      <c r="H37" s="99" t="s">
        <v>33</v>
      </c>
      <c r="I37" s="99" t="s">
        <v>33</v>
      </c>
      <c r="J37" s="100">
        <v>1285.54</v>
      </c>
      <c r="K37" s="99" t="s">
        <v>33</v>
      </c>
      <c r="L37" s="100">
        <v>1285.54</v>
      </c>
      <c r="M37" s="101" t="s">
        <v>33</v>
      </c>
      <c r="N37" s="102" t="s">
        <v>33</v>
      </c>
      <c r="S37" s="68" t="s">
        <v>252</v>
      </c>
    </row>
    <row r="38" spans="1:23" s="63" customFormat="1" x14ac:dyDescent="0.2">
      <c r="A38" s="98"/>
      <c r="B38" s="97" t="s">
        <v>33</v>
      </c>
      <c r="C38" s="767" t="s">
        <v>253</v>
      </c>
      <c r="D38" s="767"/>
      <c r="E38" s="767"/>
      <c r="F38" s="99" t="s">
        <v>179</v>
      </c>
      <c r="G38" s="99" t="s">
        <v>767</v>
      </c>
      <c r="H38" s="99" t="s">
        <v>175</v>
      </c>
      <c r="I38" s="99" t="s">
        <v>768</v>
      </c>
      <c r="J38" s="100" t="s">
        <v>33</v>
      </c>
      <c r="K38" s="99" t="s">
        <v>33</v>
      </c>
      <c r="L38" s="100" t="s">
        <v>33</v>
      </c>
      <c r="M38" s="101" t="s">
        <v>33</v>
      </c>
      <c r="N38" s="102" t="s">
        <v>33</v>
      </c>
      <c r="T38" s="68" t="s">
        <v>253</v>
      </c>
    </row>
    <row r="39" spans="1:23" s="63" customFormat="1" x14ac:dyDescent="0.2">
      <c r="A39" s="98"/>
      <c r="B39" s="97" t="s">
        <v>33</v>
      </c>
      <c r="C39" s="767" t="s">
        <v>178</v>
      </c>
      <c r="D39" s="767"/>
      <c r="E39" s="767"/>
      <c r="F39" s="99" t="s">
        <v>179</v>
      </c>
      <c r="G39" s="99" t="s">
        <v>769</v>
      </c>
      <c r="H39" s="99" t="s">
        <v>175</v>
      </c>
      <c r="I39" s="99" t="s">
        <v>770</v>
      </c>
      <c r="J39" s="100" t="s">
        <v>33</v>
      </c>
      <c r="K39" s="99" t="s">
        <v>33</v>
      </c>
      <c r="L39" s="100" t="s">
        <v>33</v>
      </c>
      <c r="M39" s="101" t="s">
        <v>33</v>
      </c>
      <c r="N39" s="102" t="s">
        <v>33</v>
      </c>
      <c r="T39" s="68" t="s">
        <v>178</v>
      </c>
    </row>
    <row r="40" spans="1:23" s="63" customFormat="1" x14ac:dyDescent="0.2">
      <c r="A40" s="98"/>
      <c r="B40" s="97" t="s">
        <v>33</v>
      </c>
      <c r="C40" s="776" t="s">
        <v>182</v>
      </c>
      <c r="D40" s="776"/>
      <c r="E40" s="776"/>
      <c r="F40" s="90" t="s">
        <v>33</v>
      </c>
      <c r="G40" s="90" t="s">
        <v>33</v>
      </c>
      <c r="H40" s="90" t="s">
        <v>33</v>
      </c>
      <c r="I40" s="90" t="s">
        <v>33</v>
      </c>
      <c r="J40" s="91">
        <v>2565.56</v>
      </c>
      <c r="K40" s="90" t="s">
        <v>33</v>
      </c>
      <c r="L40" s="91">
        <v>2885.57</v>
      </c>
      <c r="M40" s="92" t="s">
        <v>33</v>
      </c>
      <c r="N40" s="93" t="s">
        <v>33</v>
      </c>
      <c r="U40" s="68" t="s">
        <v>182</v>
      </c>
    </row>
    <row r="41" spans="1:23" s="63" customFormat="1" x14ac:dyDescent="0.2">
      <c r="A41" s="98"/>
      <c r="B41" s="97" t="s">
        <v>33</v>
      </c>
      <c r="C41" s="767" t="s">
        <v>183</v>
      </c>
      <c r="D41" s="767"/>
      <c r="E41" s="767"/>
      <c r="F41" s="99" t="s">
        <v>33</v>
      </c>
      <c r="G41" s="99" t="s">
        <v>33</v>
      </c>
      <c r="H41" s="99" t="s">
        <v>33</v>
      </c>
      <c r="I41" s="99" t="s">
        <v>33</v>
      </c>
      <c r="J41" s="100" t="s">
        <v>33</v>
      </c>
      <c r="K41" s="99" t="s">
        <v>33</v>
      </c>
      <c r="L41" s="100">
        <v>935.5</v>
      </c>
      <c r="M41" s="101" t="s">
        <v>33</v>
      </c>
      <c r="N41" s="102" t="s">
        <v>33</v>
      </c>
      <c r="T41" s="68" t="s">
        <v>183</v>
      </c>
    </row>
    <row r="42" spans="1:23" s="63" customFormat="1" ht="22.5" x14ac:dyDescent="0.2">
      <c r="A42" s="98"/>
      <c r="B42" s="97" t="s">
        <v>771</v>
      </c>
      <c r="C42" s="767" t="s">
        <v>772</v>
      </c>
      <c r="D42" s="767"/>
      <c r="E42" s="767"/>
      <c r="F42" s="99" t="s">
        <v>186</v>
      </c>
      <c r="G42" s="99" t="s">
        <v>341</v>
      </c>
      <c r="H42" s="99" t="s">
        <v>33</v>
      </c>
      <c r="I42" s="99" t="s">
        <v>341</v>
      </c>
      <c r="J42" s="100" t="s">
        <v>33</v>
      </c>
      <c r="K42" s="99" t="s">
        <v>33</v>
      </c>
      <c r="L42" s="100">
        <v>748.4</v>
      </c>
      <c r="M42" s="101" t="s">
        <v>33</v>
      </c>
      <c r="N42" s="102" t="s">
        <v>33</v>
      </c>
      <c r="T42" s="68" t="s">
        <v>772</v>
      </c>
    </row>
    <row r="43" spans="1:23" s="63" customFormat="1" ht="22.5" x14ac:dyDescent="0.2">
      <c r="A43" s="98"/>
      <c r="B43" s="97" t="s">
        <v>773</v>
      </c>
      <c r="C43" s="767" t="s">
        <v>774</v>
      </c>
      <c r="D43" s="767"/>
      <c r="E43" s="767"/>
      <c r="F43" s="99" t="s">
        <v>186</v>
      </c>
      <c r="G43" s="99" t="s">
        <v>775</v>
      </c>
      <c r="H43" s="99" t="s">
        <v>33</v>
      </c>
      <c r="I43" s="99" t="s">
        <v>775</v>
      </c>
      <c r="J43" s="100" t="s">
        <v>33</v>
      </c>
      <c r="K43" s="99" t="s">
        <v>33</v>
      </c>
      <c r="L43" s="100">
        <v>561.29999999999995</v>
      </c>
      <c r="M43" s="101" t="s">
        <v>33</v>
      </c>
      <c r="N43" s="102" t="s">
        <v>33</v>
      </c>
      <c r="T43" s="68" t="s">
        <v>774</v>
      </c>
    </row>
    <row r="44" spans="1:23" s="63" customFormat="1" x14ac:dyDescent="0.2">
      <c r="A44" s="103"/>
      <c r="B44" s="104"/>
      <c r="C44" s="780" t="s">
        <v>191</v>
      </c>
      <c r="D44" s="780"/>
      <c r="E44" s="780"/>
      <c r="F44" s="105" t="s">
        <v>33</v>
      </c>
      <c r="G44" s="105" t="s">
        <v>33</v>
      </c>
      <c r="H44" s="105" t="s">
        <v>33</v>
      </c>
      <c r="I44" s="105" t="s">
        <v>33</v>
      </c>
      <c r="J44" s="106" t="s">
        <v>33</v>
      </c>
      <c r="K44" s="105" t="s">
        <v>33</v>
      </c>
      <c r="L44" s="106">
        <v>4195.2700000000004</v>
      </c>
      <c r="M44" s="92" t="s">
        <v>33</v>
      </c>
      <c r="N44" s="107" t="s">
        <v>33</v>
      </c>
      <c r="V44" s="68" t="s">
        <v>191</v>
      </c>
    </row>
    <row r="45" spans="1:23" s="63" customFormat="1" ht="22.5" x14ac:dyDescent="0.2">
      <c r="A45" s="88" t="s">
        <v>173</v>
      </c>
      <c r="B45" s="89" t="s">
        <v>776</v>
      </c>
      <c r="C45" s="776" t="s">
        <v>777</v>
      </c>
      <c r="D45" s="776"/>
      <c r="E45" s="776"/>
      <c r="F45" s="90" t="s">
        <v>484</v>
      </c>
      <c r="G45" s="90" t="s">
        <v>33</v>
      </c>
      <c r="H45" s="90" t="s">
        <v>33</v>
      </c>
      <c r="I45" s="90" t="s">
        <v>165</v>
      </c>
      <c r="J45" s="91">
        <v>316888.40000000002</v>
      </c>
      <c r="K45" s="90" t="s">
        <v>778</v>
      </c>
      <c r="L45" s="91">
        <v>320691.06</v>
      </c>
      <c r="M45" s="92" t="s">
        <v>33</v>
      </c>
      <c r="N45" s="93" t="s">
        <v>33</v>
      </c>
      <c r="Q45" s="68" t="s">
        <v>777</v>
      </c>
    </row>
    <row r="46" spans="1:23" s="63" customFormat="1" x14ac:dyDescent="0.2">
      <c r="A46" s="94"/>
      <c r="B46" s="95"/>
      <c r="C46" s="767" t="s">
        <v>779</v>
      </c>
      <c r="D46" s="767"/>
      <c r="E46" s="767"/>
      <c r="F46" s="767"/>
      <c r="G46" s="767"/>
      <c r="H46" s="767"/>
      <c r="I46" s="767"/>
      <c r="J46" s="767"/>
      <c r="K46" s="767"/>
      <c r="L46" s="767"/>
      <c r="M46" s="767"/>
      <c r="N46" s="781"/>
      <c r="W46" s="68" t="s">
        <v>779</v>
      </c>
    </row>
    <row r="47" spans="1:23" s="63" customFormat="1" ht="22.5" x14ac:dyDescent="0.2">
      <c r="A47" s="96"/>
      <c r="B47" s="97" t="s">
        <v>780</v>
      </c>
      <c r="C47" s="767" t="s">
        <v>781</v>
      </c>
      <c r="D47" s="767"/>
      <c r="E47" s="767"/>
      <c r="F47" s="767"/>
      <c r="G47" s="767"/>
      <c r="H47" s="767"/>
      <c r="I47" s="767"/>
      <c r="J47" s="767"/>
      <c r="K47" s="767"/>
      <c r="L47" s="767"/>
      <c r="M47" s="767"/>
      <c r="N47" s="781"/>
      <c r="R47" s="68" t="s">
        <v>781</v>
      </c>
    </row>
    <row r="48" spans="1:23" s="63" customFormat="1" ht="33.75" x14ac:dyDescent="0.2">
      <c r="A48" s="88" t="s">
        <v>176</v>
      </c>
      <c r="B48" s="89" t="s">
        <v>765</v>
      </c>
      <c r="C48" s="776" t="s">
        <v>782</v>
      </c>
      <c r="D48" s="776"/>
      <c r="E48" s="776"/>
      <c r="F48" s="90" t="s">
        <v>484</v>
      </c>
      <c r="G48" s="90" t="s">
        <v>33</v>
      </c>
      <c r="H48" s="90" t="s">
        <v>33</v>
      </c>
      <c r="I48" s="90" t="s">
        <v>165</v>
      </c>
      <c r="J48" s="91" t="s">
        <v>33</v>
      </c>
      <c r="K48" s="90" t="s">
        <v>33</v>
      </c>
      <c r="L48" s="91" t="s">
        <v>33</v>
      </c>
      <c r="M48" s="92" t="s">
        <v>33</v>
      </c>
      <c r="N48" s="93" t="s">
        <v>33</v>
      </c>
      <c r="Q48" s="68" t="s">
        <v>782</v>
      </c>
    </row>
    <row r="49" spans="1:23" s="63" customFormat="1" ht="22.5" x14ac:dyDescent="0.2">
      <c r="A49" s="96"/>
      <c r="B49" s="97" t="s">
        <v>783</v>
      </c>
      <c r="C49" s="767" t="s">
        <v>784</v>
      </c>
      <c r="D49" s="767"/>
      <c r="E49" s="767"/>
      <c r="F49" s="767"/>
      <c r="G49" s="767"/>
      <c r="H49" s="767"/>
      <c r="I49" s="767"/>
      <c r="J49" s="767"/>
      <c r="K49" s="767"/>
      <c r="L49" s="767"/>
      <c r="M49" s="767"/>
      <c r="N49" s="781"/>
      <c r="R49" s="68" t="s">
        <v>784</v>
      </c>
    </row>
    <row r="50" spans="1:23" s="63" customFormat="1" ht="33.75" x14ac:dyDescent="0.2">
      <c r="A50" s="96"/>
      <c r="B50" s="97" t="s">
        <v>558</v>
      </c>
      <c r="C50" s="767" t="s">
        <v>559</v>
      </c>
      <c r="D50" s="767"/>
      <c r="E50" s="767"/>
      <c r="F50" s="767"/>
      <c r="G50" s="767"/>
      <c r="H50" s="767"/>
      <c r="I50" s="767"/>
      <c r="J50" s="767"/>
      <c r="K50" s="767"/>
      <c r="L50" s="767"/>
      <c r="M50" s="767"/>
      <c r="N50" s="781"/>
      <c r="R50" s="68" t="s">
        <v>559</v>
      </c>
    </row>
    <row r="51" spans="1:23" s="63" customFormat="1" x14ac:dyDescent="0.2">
      <c r="A51" s="98"/>
      <c r="B51" s="97" t="s">
        <v>165</v>
      </c>
      <c r="C51" s="767" t="s">
        <v>251</v>
      </c>
      <c r="D51" s="767"/>
      <c r="E51" s="767"/>
      <c r="F51" s="99" t="s">
        <v>33</v>
      </c>
      <c r="G51" s="99" t="s">
        <v>33</v>
      </c>
      <c r="H51" s="99" t="s">
        <v>33</v>
      </c>
      <c r="I51" s="99" t="s">
        <v>33</v>
      </c>
      <c r="J51" s="100">
        <v>679.32</v>
      </c>
      <c r="K51" s="99" t="s">
        <v>785</v>
      </c>
      <c r="L51" s="100">
        <v>806.69</v>
      </c>
      <c r="M51" s="101" t="s">
        <v>33</v>
      </c>
      <c r="N51" s="102" t="s">
        <v>33</v>
      </c>
      <c r="S51" s="68" t="s">
        <v>251</v>
      </c>
    </row>
    <row r="52" spans="1:23" s="63" customFormat="1" x14ac:dyDescent="0.2">
      <c r="A52" s="98"/>
      <c r="B52" s="97" t="s">
        <v>173</v>
      </c>
      <c r="C52" s="767" t="s">
        <v>174</v>
      </c>
      <c r="D52" s="767"/>
      <c r="E52" s="767"/>
      <c r="F52" s="99" t="s">
        <v>33</v>
      </c>
      <c r="G52" s="99" t="s">
        <v>33</v>
      </c>
      <c r="H52" s="99" t="s">
        <v>33</v>
      </c>
      <c r="I52" s="99" t="s">
        <v>33</v>
      </c>
      <c r="J52" s="100">
        <v>600.70000000000005</v>
      </c>
      <c r="K52" s="99" t="s">
        <v>785</v>
      </c>
      <c r="L52" s="100">
        <v>713.33</v>
      </c>
      <c r="M52" s="101" t="s">
        <v>33</v>
      </c>
      <c r="N52" s="102" t="s">
        <v>33</v>
      </c>
      <c r="S52" s="68" t="s">
        <v>174</v>
      </c>
    </row>
    <row r="53" spans="1:23" s="63" customFormat="1" x14ac:dyDescent="0.2">
      <c r="A53" s="98"/>
      <c r="B53" s="97" t="s">
        <v>176</v>
      </c>
      <c r="C53" s="767" t="s">
        <v>177</v>
      </c>
      <c r="D53" s="767"/>
      <c r="E53" s="767"/>
      <c r="F53" s="99" t="s">
        <v>33</v>
      </c>
      <c r="G53" s="99" t="s">
        <v>33</v>
      </c>
      <c r="H53" s="99" t="s">
        <v>33</v>
      </c>
      <c r="I53" s="99" t="s">
        <v>33</v>
      </c>
      <c r="J53" s="100">
        <v>69.08</v>
      </c>
      <c r="K53" s="99" t="s">
        <v>785</v>
      </c>
      <c r="L53" s="100">
        <v>82.03</v>
      </c>
      <c r="M53" s="101" t="s">
        <v>33</v>
      </c>
      <c r="N53" s="102" t="s">
        <v>33</v>
      </c>
      <c r="S53" s="68" t="s">
        <v>177</v>
      </c>
    </row>
    <row r="54" spans="1:23" s="63" customFormat="1" x14ac:dyDescent="0.2">
      <c r="A54" s="98"/>
      <c r="B54" s="97" t="s">
        <v>212</v>
      </c>
      <c r="C54" s="767" t="s">
        <v>252</v>
      </c>
      <c r="D54" s="767"/>
      <c r="E54" s="767"/>
      <c r="F54" s="99" t="s">
        <v>33</v>
      </c>
      <c r="G54" s="99" t="s">
        <v>33</v>
      </c>
      <c r="H54" s="99" t="s">
        <v>33</v>
      </c>
      <c r="I54" s="99" t="s">
        <v>33</v>
      </c>
      <c r="J54" s="100">
        <v>1285.54</v>
      </c>
      <c r="K54" s="99" t="s">
        <v>786</v>
      </c>
      <c r="L54" s="100">
        <v>1221.26</v>
      </c>
      <c r="M54" s="101" t="s">
        <v>33</v>
      </c>
      <c r="N54" s="102" t="s">
        <v>33</v>
      </c>
      <c r="S54" s="68" t="s">
        <v>252</v>
      </c>
    </row>
    <row r="55" spans="1:23" s="63" customFormat="1" x14ac:dyDescent="0.2">
      <c r="A55" s="98"/>
      <c r="B55" s="97" t="s">
        <v>33</v>
      </c>
      <c r="C55" s="767" t="s">
        <v>253</v>
      </c>
      <c r="D55" s="767"/>
      <c r="E55" s="767"/>
      <c r="F55" s="99" t="s">
        <v>179</v>
      </c>
      <c r="G55" s="99" t="s">
        <v>767</v>
      </c>
      <c r="H55" s="99" t="s">
        <v>785</v>
      </c>
      <c r="I55" s="99" t="s">
        <v>787</v>
      </c>
      <c r="J55" s="100" t="s">
        <v>33</v>
      </c>
      <c r="K55" s="99" t="s">
        <v>33</v>
      </c>
      <c r="L55" s="100" t="s">
        <v>33</v>
      </c>
      <c r="M55" s="101" t="s">
        <v>33</v>
      </c>
      <c r="N55" s="102" t="s">
        <v>33</v>
      </c>
      <c r="T55" s="68" t="s">
        <v>253</v>
      </c>
    </row>
    <row r="56" spans="1:23" s="63" customFormat="1" x14ac:dyDescent="0.2">
      <c r="A56" s="98"/>
      <c r="B56" s="97" t="s">
        <v>33</v>
      </c>
      <c r="C56" s="767" t="s">
        <v>178</v>
      </c>
      <c r="D56" s="767"/>
      <c r="E56" s="767"/>
      <c r="F56" s="99" t="s">
        <v>179</v>
      </c>
      <c r="G56" s="99" t="s">
        <v>769</v>
      </c>
      <c r="H56" s="99" t="s">
        <v>785</v>
      </c>
      <c r="I56" s="99" t="s">
        <v>788</v>
      </c>
      <c r="J56" s="100" t="s">
        <v>33</v>
      </c>
      <c r="K56" s="99" t="s">
        <v>33</v>
      </c>
      <c r="L56" s="100" t="s">
        <v>33</v>
      </c>
      <c r="M56" s="101" t="s">
        <v>33</v>
      </c>
      <c r="N56" s="102" t="s">
        <v>33</v>
      </c>
      <c r="T56" s="68" t="s">
        <v>178</v>
      </c>
    </row>
    <row r="57" spans="1:23" s="63" customFormat="1" x14ac:dyDescent="0.2">
      <c r="A57" s="98"/>
      <c r="B57" s="97" t="s">
        <v>33</v>
      </c>
      <c r="C57" s="776" t="s">
        <v>182</v>
      </c>
      <c r="D57" s="776"/>
      <c r="E57" s="776"/>
      <c r="F57" s="90" t="s">
        <v>33</v>
      </c>
      <c r="G57" s="90" t="s">
        <v>33</v>
      </c>
      <c r="H57" s="90" t="s">
        <v>33</v>
      </c>
      <c r="I57" s="90" t="s">
        <v>33</v>
      </c>
      <c r="J57" s="91">
        <v>2565.56</v>
      </c>
      <c r="K57" s="90" t="s">
        <v>33</v>
      </c>
      <c r="L57" s="91">
        <v>2741.28</v>
      </c>
      <c r="M57" s="92" t="s">
        <v>33</v>
      </c>
      <c r="N57" s="93" t="s">
        <v>33</v>
      </c>
      <c r="U57" s="68" t="s">
        <v>182</v>
      </c>
    </row>
    <row r="58" spans="1:23" s="63" customFormat="1" x14ac:dyDescent="0.2">
      <c r="A58" s="98"/>
      <c r="B58" s="97" t="s">
        <v>33</v>
      </c>
      <c r="C58" s="767" t="s">
        <v>183</v>
      </c>
      <c r="D58" s="767"/>
      <c r="E58" s="767"/>
      <c r="F58" s="99" t="s">
        <v>33</v>
      </c>
      <c r="G58" s="99" t="s">
        <v>33</v>
      </c>
      <c r="H58" s="99" t="s">
        <v>33</v>
      </c>
      <c r="I58" s="99" t="s">
        <v>33</v>
      </c>
      <c r="J58" s="100" t="s">
        <v>33</v>
      </c>
      <c r="K58" s="99" t="s">
        <v>33</v>
      </c>
      <c r="L58" s="100">
        <v>888.72</v>
      </c>
      <c r="M58" s="101" t="s">
        <v>33</v>
      </c>
      <c r="N58" s="102" t="s">
        <v>33</v>
      </c>
      <c r="T58" s="68" t="s">
        <v>183</v>
      </c>
    </row>
    <row r="59" spans="1:23" s="63" customFormat="1" ht="22.5" x14ac:dyDescent="0.2">
      <c r="A59" s="98"/>
      <c r="B59" s="97" t="s">
        <v>771</v>
      </c>
      <c r="C59" s="767" t="s">
        <v>772</v>
      </c>
      <c r="D59" s="767"/>
      <c r="E59" s="767"/>
      <c r="F59" s="99" t="s">
        <v>186</v>
      </c>
      <c r="G59" s="99" t="s">
        <v>341</v>
      </c>
      <c r="H59" s="99" t="s">
        <v>33</v>
      </c>
      <c r="I59" s="99" t="s">
        <v>341</v>
      </c>
      <c r="J59" s="100" t="s">
        <v>33</v>
      </c>
      <c r="K59" s="99" t="s">
        <v>33</v>
      </c>
      <c r="L59" s="100">
        <v>710.98</v>
      </c>
      <c r="M59" s="101" t="s">
        <v>33</v>
      </c>
      <c r="N59" s="102" t="s">
        <v>33</v>
      </c>
      <c r="T59" s="68" t="s">
        <v>772</v>
      </c>
    </row>
    <row r="60" spans="1:23" s="63" customFormat="1" ht="22.5" x14ac:dyDescent="0.2">
      <c r="A60" s="98"/>
      <c r="B60" s="97" t="s">
        <v>773</v>
      </c>
      <c r="C60" s="767" t="s">
        <v>774</v>
      </c>
      <c r="D60" s="767"/>
      <c r="E60" s="767"/>
      <c r="F60" s="99" t="s">
        <v>186</v>
      </c>
      <c r="G60" s="99" t="s">
        <v>775</v>
      </c>
      <c r="H60" s="99" t="s">
        <v>33</v>
      </c>
      <c r="I60" s="99" t="s">
        <v>775</v>
      </c>
      <c r="J60" s="100" t="s">
        <v>33</v>
      </c>
      <c r="K60" s="99" t="s">
        <v>33</v>
      </c>
      <c r="L60" s="100">
        <v>533.23</v>
      </c>
      <c r="M60" s="101" t="s">
        <v>33</v>
      </c>
      <c r="N60" s="102" t="s">
        <v>33</v>
      </c>
      <c r="T60" s="68" t="s">
        <v>774</v>
      </c>
    </row>
    <row r="61" spans="1:23" s="63" customFormat="1" x14ac:dyDescent="0.2">
      <c r="A61" s="103"/>
      <c r="B61" s="104"/>
      <c r="C61" s="780" t="s">
        <v>191</v>
      </c>
      <c r="D61" s="780"/>
      <c r="E61" s="780"/>
      <c r="F61" s="105" t="s">
        <v>33</v>
      </c>
      <c r="G61" s="105" t="s">
        <v>33</v>
      </c>
      <c r="H61" s="105" t="s">
        <v>33</v>
      </c>
      <c r="I61" s="105" t="s">
        <v>33</v>
      </c>
      <c r="J61" s="106" t="s">
        <v>33</v>
      </c>
      <c r="K61" s="105" t="s">
        <v>33</v>
      </c>
      <c r="L61" s="106">
        <v>3985.49</v>
      </c>
      <c r="M61" s="92" t="s">
        <v>33</v>
      </c>
      <c r="N61" s="107" t="s">
        <v>33</v>
      </c>
      <c r="V61" s="68" t="s">
        <v>191</v>
      </c>
    </row>
    <row r="62" spans="1:23" s="63" customFormat="1" ht="22.5" x14ac:dyDescent="0.2">
      <c r="A62" s="88" t="s">
        <v>212</v>
      </c>
      <c r="B62" s="89" t="s">
        <v>776</v>
      </c>
      <c r="C62" s="776" t="s">
        <v>789</v>
      </c>
      <c r="D62" s="776"/>
      <c r="E62" s="776"/>
      <c r="F62" s="90" t="s">
        <v>484</v>
      </c>
      <c r="G62" s="90" t="s">
        <v>33</v>
      </c>
      <c r="H62" s="90" t="s">
        <v>33</v>
      </c>
      <c r="I62" s="90" t="s">
        <v>165</v>
      </c>
      <c r="J62" s="91">
        <v>299334.81</v>
      </c>
      <c r="K62" s="90" t="s">
        <v>778</v>
      </c>
      <c r="L62" s="91">
        <v>302926.83</v>
      </c>
      <c r="M62" s="92" t="s">
        <v>33</v>
      </c>
      <c r="N62" s="93" t="s">
        <v>33</v>
      </c>
      <c r="Q62" s="68" t="s">
        <v>789</v>
      </c>
    </row>
    <row r="63" spans="1:23" s="63" customFormat="1" x14ac:dyDescent="0.2">
      <c r="A63" s="94"/>
      <c r="B63" s="95"/>
      <c r="C63" s="767" t="s">
        <v>790</v>
      </c>
      <c r="D63" s="767"/>
      <c r="E63" s="767"/>
      <c r="F63" s="767"/>
      <c r="G63" s="767"/>
      <c r="H63" s="767"/>
      <c r="I63" s="767"/>
      <c r="J63" s="767"/>
      <c r="K63" s="767"/>
      <c r="L63" s="767"/>
      <c r="M63" s="767"/>
      <c r="N63" s="781"/>
      <c r="W63" s="68" t="s">
        <v>790</v>
      </c>
    </row>
    <row r="64" spans="1:23" s="63" customFormat="1" ht="22.5" x14ac:dyDescent="0.2">
      <c r="A64" s="96"/>
      <c r="B64" s="97" t="s">
        <v>780</v>
      </c>
      <c r="C64" s="767" t="s">
        <v>781</v>
      </c>
      <c r="D64" s="767"/>
      <c r="E64" s="767"/>
      <c r="F64" s="767"/>
      <c r="G64" s="767"/>
      <c r="H64" s="767"/>
      <c r="I64" s="767"/>
      <c r="J64" s="767"/>
      <c r="K64" s="767"/>
      <c r="L64" s="767"/>
      <c r="M64" s="767"/>
      <c r="N64" s="781"/>
      <c r="R64" s="68" t="s">
        <v>781</v>
      </c>
    </row>
    <row r="65" spans="1:24" s="63" customFormat="1" ht="22.5" x14ac:dyDescent="0.2">
      <c r="A65" s="88" t="s">
        <v>219</v>
      </c>
      <c r="B65" s="89" t="s">
        <v>791</v>
      </c>
      <c r="C65" s="776" t="s">
        <v>792</v>
      </c>
      <c r="D65" s="776"/>
      <c r="E65" s="776"/>
      <c r="F65" s="90" t="s">
        <v>609</v>
      </c>
      <c r="G65" s="90" t="s">
        <v>33</v>
      </c>
      <c r="H65" s="90" t="s">
        <v>33</v>
      </c>
      <c r="I65" s="90" t="s">
        <v>793</v>
      </c>
      <c r="J65" s="91" t="s">
        <v>33</v>
      </c>
      <c r="K65" s="90" t="s">
        <v>33</v>
      </c>
      <c r="L65" s="91" t="s">
        <v>33</v>
      </c>
      <c r="M65" s="92" t="s">
        <v>33</v>
      </c>
      <c r="N65" s="93" t="s">
        <v>33</v>
      </c>
      <c r="Q65" s="68" t="s">
        <v>792</v>
      </c>
    </row>
    <row r="66" spans="1:24" s="63" customFormat="1" x14ac:dyDescent="0.2">
      <c r="A66" s="94"/>
      <c r="B66" s="95"/>
      <c r="C66" s="767" t="s">
        <v>794</v>
      </c>
      <c r="D66" s="767"/>
      <c r="E66" s="767"/>
      <c r="F66" s="767"/>
      <c r="G66" s="767"/>
      <c r="H66" s="767"/>
      <c r="I66" s="767"/>
      <c r="J66" s="767"/>
      <c r="K66" s="767"/>
      <c r="L66" s="767"/>
      <c r="M66" s="767"/>
      <c r="N66" s="781"/>
      <c r="X66" s="68" t="s">
        <v>794</v>
      </c>
    </row>
    <row r="67" spans="1:24" s="63" customFormat="1" x14ac:dyDescent="0.2">
      <c r="A67" s="98"/>
      <c r="B67" s="97" t="s">
        <v>165</v>
      </c>
      <c r="C67" s="767" t="s">
        <v>251</v>
      </c>
      <c r="D67" s="767"/>
      <c r="E67" s="767"/>
      <c r="F67" s="99" t="s">
        <v>33</v>
      </c>
      <c r="G67" s="99" t="s">
        <v>33</v>
      </c>
      <c r="H67" s="99" t="s">
        <v>33</v>
      </c>
      <c r="I67" s="99" t="s">
        <v>33</v>
      </c>
      <c r="J67" s="100">
        <v>321.93</v>
      </c>
      <c r="K67" s="99" t="s">
        <v>33</v>
      </c>
      <c r="L67" s="100">
        <v>115.57</v>
      </c>
      <c r="M67" s="101" t="s">
        <v>33</v>
      </c>
      <c r="N67" s="102" t="s">
        <v>33</v>
      </c>
      <c r="S67" s="68" t="s">
        <v>251</v>
      </c>
    </row>
    <row r="68" spans="1:24" s="63" customFormat="1" x14ac:dyDescent="0.2">
      <c r="A68" s="98"/>
      <c r="B68" s="97" t="s">
        <v>173</v>
      </c>
      <c r="C68" s="767" t="s">
        <v>174</v>
      </c>
      <c r="D68" s="767"/>
      <c r="E68" s="767"/>
      <c r="F68" s="99" t="s">
        <v>33</v>
      </c>
      <c r="G68" s="99" t="s">
        <v>33</v>
      </c>
      <c r="H68" s="99" t="s">
        <v>33</v>
      </c>
      <c r="I68" s="99" t="s">
        <v>33</v>
      </c>
      <c r="J68" s="100">
        <v>98.67</v>
      </c>
      <c r="K68" s="99" t="s">
        <v>33</v>
      </c>
      <c r="L68" s="100">
        <v>35.42</v>
      </c>
      <c r="M68" s="101" t="s">
        <v>33</v>
      </c>
      <c r="N68" s="102" t="s">
        <v>33</v>
      </c>
      <c r="S68" s="68" t="s">
        <v>174</v>
      </c>
    </row>
    <row r="69" spans="1:24" s="63" customFormat="1" x14ac:dyDescent="0.2">
      <c r="A69" s="98"/>
      <c r="B69" s="97" t="s">
        <v>176</v>
      </c>
      <c r="C69" s="767" t="s">
        <v>177</v>
      </c>
      <c r="D69" s="767"/>
      <c r="E69" s="767"/>
      <c r="F69" s="99" t="s">
        <v>33</v>
      </c>
      <c r="G69" s="99" t="s">
        <v>33</v>
      </c>
      <c r="H69" s="99" t="s">
        <v>33</v>
      </c>
      <c r="I69" s="99" t="s">
        <v>33</v>
      </c>
      <c r="J69" s="100">
        <v>14.69</v>
      </c>
      <c r="K69" s="99" t="s">
        <v>33</v>
      </c>
      <c r="L69" s="100">
        <v>5.27</v>
      </c>
      <c r="M69" s="101" t="s">
        <v>33</v>
      </c>
      <c r="N69" s="102" t="s">
        <v>33</v>
      </c>
      <c r="S69" s="68" t="s">
        <v>177</v>
      </c>
    </row>
    <row r="70" spans="1:24" s="63" customFormat="1" x14ac:dyDescent="0.2">
      <c r="A70" s="98"/>
      <c r="B70" s="97" t="s">
        <v>212</v>
      </c>
      <c r="C70" s="767" t="s">
        <v>252</v>
      </c>
      <c r="D70" s="767"/>
      <c r="E70" s="767"/>
      <c r="F70" s="99" t="s">
        <v>33</v>
      </c>
      <c r="G70" s="99" t="s">
        <v>33</v>
      </c>
      <c r="H70" s="99" t="s">
        <v>33</v>
      </c>
      <c r="I70" s="99" t="s">
        <v>33</v>
      </c>
      <c r="J70" s="100">
        <v>548.44000000000005</v>
      </c>
      <c r="K70" s="99" t="s">
        <v>33</v>
      </c>
      <c r="L70" s="100">
        <v>196.89</v>
      </c>
      <c r="M70" s="101" t="s">
        <v>33</v>
      </c>
      <c r="N70" s="102" t="s">
        <v>33</v>
      </c>
      <c r="S70" s="68" t="s">
        <v>252</v>
      </c>
    </row>
    <row r="71" spans="1:24" s="63" customFormat="1" x14ac:dyDescent="0.2">
      <c r="A71" s="98"/>
      <c r="B71" s="97" t="s">
        <v>33</v>
      </c>
      <c r="C71" s="767" t="s">
        <v>253</v>
      </c>
      <c r="D71" s="767"/>
      <c r="E71" s="767"/>
      <c r="F71" s="99" t="s">
        <v>179</v>
      </c>
      <c r="G71" s="99" t="s">
        <v>795</v>
      </c>
      <c r="H71" s="99" t="s">
        <v>33</v>
      </c>
      <c r="I71" s="99" t="s">
        <v>796</v>
      </c>
      <c r="J71" s="100" t="s">
        <v>33</v>
      </c>
      <c r="K71" s="99" t="s">
        <v>33</v>
      </c>
      <c r="L71" s="100" t="s">
        <v>33</v>
      </c>
      <c r="M71" s="101" t="s">
        <v>33</v>
      </c>
      <c r="N71" s="102" t="s">
        <v>33</v>
      </c>
      <c r="T71" s="68" t="s">
        <v>253</v>
      </c>
    </row>
    <row r="72" spans="1:24" s="63" customFormat="1" x14ac:dyDescent="0.2">
      <c r="A72" s="98"/>
      <c r="B72" s="97" t="s">
        <v>33</v>
      </c>
      <c r="C72" s="767" t="s">
        <v>178</v>
      </c>
      <c r="D72" s="767"/>
      <c r="E72" s="767"/>
      <c r="F72" s="99" t="s">
        <v>179</v>
      </c>
      <c r="G72" s="99" t="s">
        <v>797</v>
      </c>
      <c r="H72" s="99" t="s">
        <v>33</v>
      </c>
      <c r="I72" s="99" t="s">
        <v>798</v>
      </c>
      <c r="J72" s="100" t="s">
        <v>33</v>
      </c>
      <c r="K72" s="99" t="s">
        <v>33</v>
      </c>
      <c r="L72" s="100" t="s">
        <v>33</v>
      </c>
      <c r="M72" s="101" t="s">
        <v>33</v>
      </c>
      <c r="N72" s="102" t="s">
        <v>33</v>
      </c>
      <c r="T72" s="68" t="s">
        <v>178</v>
      </c>
    </row>
    <row r="73" spans="1:24" s="63" customFormat="1" x14ac:dyDescent="0.2">
      <c r="A73" s="98"/>
      <c r="B73" s="97" t="s">
        <v>33</v>
      </c>
      <c r="C73" s="776" t="s">
        <v>182</v>
      </c>
      <c r="D73" s="776"/>
      <c r="E73" s="776"/>
      <c r="F73" s="90" t="s">
        <v>33</v>
      </c>
      <c r="G73" s="90" t="s">
        <v>33</v>
      </c>
      <c r="H73" s="90" t="s">
        <v>33</v>
      </c>
      <c r="I73" s="90" t="s">
        <v>33</v>
      </c>
      <c r="J73" s="91">
        <v>969.04</v>
      </c>
      <c r="K73" s="90" t="s">
        <v>33</v>
      </c>
      <c r="L73" s="91">
        <v>347.88</v>
      </c>
      <c r="M73" s="92" t="s">
        <v>33</v>
      </c>
      <c r="N73" s="93" t="s">
        <v>33</v>
      </c>
      <c r="U73" s="68" t="s">
        <v>182</v>
      </c>
    </row>
    <row r="74" spans="1:24" s="63" customFormat="1" x14ac:dyDescent="0.2">
      <c r="A74" s="98"/>
      <c r="B74" s="97" t="s">
        <v>33</v>
      </c>
      <c r="C74" s="767" t="s">
        <v>183</v>
      </c>
      <c r="D74" s="767"/>
      <c r="E74" s="767"/>
      <c r="F74" s="99" t="s">
        <v>33</v>
      </c>
      <c r="G74" s="99" t="s">
        <v>33</v>
      </c>
      <c r="H74" s="99" t="s">
        <v>33</v>
      </c>
      <c r="I74" s="99" t="s">
        <v>33</v>
      </c>
      <c r="J74" s="100" t="s">
        <v>33</v>
      </c>
      <c r="K74" s="99" t="s">
        <v>33</v>
      </c>
      <c r="L74" s="100">
        <v>120.84</v>
      </c>
      <c r="M74" s="101" t="s">
        <v>33</v>
      </c>
      <c r="N74" s="102" t="s">
        <v>33</v>
      </c>
      <c r="T74" s="68" t="s">
        <v>183</v>
      </c>
    </row>
    <row r="75" spans="1:24" s="63" customFormat="1" ht="22.5" x14ac:dyDescent="0.2">
      <c r="A75" s="98"/>
      <c r="B75" s="97" t="s">
        <v>799</v>
      </c>
      <c r="C75" s="767" t="s">
        <v>800</v>
      </c>
      <c r="D75" s="767"/>
      <c r="E75" s="767"/>
      <c r="F75" s="99" t="s">
        <v>186</v>
      </c>
      <c r="G75" s="99" t="s">
        <v>801</v>
      </c>
      <c r="H75" s="99" t="s">
        <v>33</v>
      </c>
      <c r="I75" s="99" t="s">
        <v>801</v>
      </c>
      <c r="J75" s="100" t="s">
        <v>33</v>
      </c>
      <c r="K75" s="99" t="s">
        <v>33</v>
      </c>
      <c r="L75" s="100">
        <v>145.01</v>
      </c>
      <c r="M75" s="101" t="s">
        <v>33</v>
      </c>
      <c r="N75" s="102" t="s">
        <v>33</v>
      </c>
      <c r="T75" s="68" t="s">
        <v>800</v>
      </c>
    </row>
    <row r="76" spans="1:24" s="63" customFormat="1" ht="22.5" x14ac:dyDescent="0.2">
      <c r="A76" s="98"/>
      <c r="B76" s="97" t="s">
        <v>802</v>
      </c>
      <c r="C76" s="767" t="s">
        <v>803</v>
      </c>
      <c r="D76" s="767"/>
      <c r="E76" s="767"/>
      <c r="F76" s="99" t="s">
        <v>186</v>
      </c>
      <c r="G76" s="99" t="s">
        <v>594</v>
      </c>
      <c r="H76" s="99" t="s">
        <v>33</v>
      </c>
      <c r="I76" s="99" t="s">
        <v>594</v>
      </c>
      <c r="J76" s="100" t="s">
        <v>33</v>
      </c>
      <c r="K76" s="99" t="s">
        <v>33</v>
      </c>
      <c r="L76" s="100">
        <v>78.55</v>
      </c>
      <c r="M76" s="101" t="s">
        <v>33</v>
      </c>
      <c r="N76" s="102" t="s">
        <v>33</v>
      </c>
      <c r="T76" s="68" t="s">
        <v>803</v>
      </c>
    </row>
    <row r="77" spans="1:24" s="63" customFormat="1" x14ac:dyDescent="0.2">
      <c r="A77" s="103"/>
      <c r="B77" s="104"/>
      <c r="C77" s="780" t="s">
        <v>191</v>
      </c>
      <c r="D77" s="780"/>
      <c r="E77" s="780"/>
      <c r="F77" s="105" t="s">
        <v>33</v>
      </c>
      <c r="G77" s="105" t="s">
        <v>33</v>
      </c>
      <c r="H77" s="105" t="s">
        <v>33</v>
      </c>
      <c r="I77" s="105" t="s">
        <v>33</v>
      </c>
      <c r="J77" s="106" t="s">
        <v>33</v>
      </c>
      <c r="K77" s="105" t="s">
        <v>33</v>
      </c>
      <c r="L77" s="106">
        <v>571.44000000000005</v>
      </c>
      <c r="M77" s="92" t="s">
        <v>33</v>
      </c>
      <c r="N77" s="107" t="s">
        <v>33</v>
      </c>
      <c r="V77" s="68" t="s">
        <v>191</v>
      </c>
    </row>
    <row r="78" spans="1:24" s="63" customFormat="1" x14ac:dyDescent="0.2">
      <c r="A78" s="88" t="s">
        <v>228</v>
      </c>
      <c r="B78" s="89" t="s">
        <v>804</v>
      </c>
      <c r="C78" s="776" t="s">
        <v>805</v>
      </c>
      <c r="D78" s="776"/>
      <c r="E78" s="776"/>
      <c r="F78" s="90" t="s">
        <v>707</v>
      </c>
      <c r="G78" s="90" t="s">
        <v>33</v>
      </c>
      <c r="H78" s="90" t="s">
        <v>33</v>
      </c>
      <c r="I78" s="90" t="s">
        <v>806</v>
      </c>
      <c r="J78" s="91">
        <v>166.11</v>
      </c>
      <c r="K78" s="90" t="s">
        <v>33</v>
      </c>
      <c r="L78" s="91">
        <v>7275.29</v>
      </c>
      <c r="M78" s="92" t="s">
        <v>33</v>
      </c>
      <c r="N78" s="93" t="s">
        <v>33</v>
      </c>
      <c r="Q78" s="68" t="s">
        <v>805</v>
      </c>
    </row>
    <row r="79" spans="1:24" s="63" customFormat="1" x14ac:dyDescent="0.2">
      <c r="A79" s="88" t="s">
        <v>235</v>
      </c>
      <c r="B79" s="89" t="s">
        <v>807</v>
      </c>
      <c r="C79" s="776" t="s">
        <v>808</v>
      </c>
      <c r="D79" s="776"/>
      <c r="E79" s="776"/>
      <c r="F79" s="90" t="s">
        <v>711</v>
      </c>
      <c r="G79" s="90" t="s">
        <v>33</v>
      </c>
      <c r="H79" s="90" t="s">
        <v>33</v>
      </c>
      <c r="I79" s="90" t="s">
        <v>809</v>
      </c>
      <c r="J79" s="91" t="s">
        <v>33</v>
      </c>
      <c r="K79" s="90" t="s">
        <v>33</v>
      </c>
      <c r="L79" s="91" t="s">
        <v>33</v>
      </c>
      <c r="M79" s="92" t="s">
        <v>33</v>
      </c>
      <c r="N79" s="93" t="s">
        <v>33</v>
      </c>
      <c r="Q79" s="68" t="s">
        <v>808</v>
      </c>
    </row>
    <row r="80" spans="1:24" s="63" customFormat="1" x14ac:dyDescent="0.2">
      <c r="A80" s="94"/>
      <c r="B80" s="95"/>
      <c r="C80" s="767" t="s">
        <v>810</v>
      </c>
      <c r="D80" s="767"/>
      <c r="E80" s="767"/>
      <c r="F80" s="767"/>
      <c r="G80" s="767"/>
      <c r="H80" s="767"/>
      <c r="I80" s="767"/>
      <c r="J80" s="767"/>
      <c r="K80" s="767"/>
      <c r="L80" s="767"/>
      <c r="M80" s="767"/>
      <c r="N80" s="781"/>
      <c r="X80" s="68" t="s">
        <v>810</v>
      </c>
    </row>
    <row r="81" spans="1:22" s="63" customFormat="1" x14ac:dyDescent="0.2">
      <c r="A81" s="98"/>
      <c r="B81" s="97" t="s">
        <v>165</v>
      </c>
      <c r="C81" s="767" t="s">
        <v>251</v>
      </c>
      <c r="D81" s="767"/>
      <c r="E81" s="767"/>
      <c r="F81" s="99" t="s">
        <v>33</v>
      </c>
      <c r="G81" s="99" t="s">
        <v>33</v>
      </c>
      <c r="H81" s="99" t="s">
        <v>33</v>
      </c>
      <c r="I81" s="99" t="s">
        <v>33</v>
      </c>
      <c r="J81" s="100">
        <v>237.13</v>
      </c>
      <c r="K81" s="99" t="s">
        <v>33</v>
      </c>
      <c r="L81" s="100">
        <v>14.23</v>
      </c>
      <c r="M81" s="101" t="s">
        <v>33</v>
      </c>
      <c r="N81" s="102" t="s">
        <v>33</v>
      </c>
      <c r="S81" s="68" t="s">
        <v>251</v>
      </c>
    </row>
    <row r="82" spans="1:22" s="63" customFormat="1" x14ac:dyDescent="0.2">
      <c r="A82" s="98"/>
      <c r="B82" s="97" t="s">
        <v>173</v>
      </c>
      <c r="C82" s="767" t="s">
        <v>174</v>
      </c>
      <c r="D82" s="767"/>
      <c r="E82" s="767"/>
      <c r="F82" s="99" t="s">
        <v>33</v>
      </c>
      <c r="G82" s="99" t="s">
        <v>33</v>
      </c>
      <c r="H82" s="99" t="s">
        <v>33</v>
      </c>
      <c r="I82" s="99" t="s">
        <v>33</v>
      </c>
      <c r="J82" s="100">
        <v>21.18</v>
      </c>
      <c r="K82" s="99" t="s">
        <v>33</v>
      </c>
      <c r="L82" s="100">
        <v>1.27</v>
      </c>
      <c r="M82" s="101" t="s">
        <v>33</v>
      </c>
      <c r="N82" s="102" t="s">
        <v>33</v>
      </c>
      <c r="S82" s="68" t="s">
        <v>174</v>
      </c>
    </row>
    <row r="83" spans="1:22" s="63" customFormat="1" x14ac:dyDescent="0.2">
      <c r="A83" s="98"/>
      <c r="B83" s="97" t="s">
        <v>176</v>
      </c>
      <c r="C83" s="767" t="s">
        <v>177</v>
      </c>
      <c r="D83" s="767"/>
      <c r="E83" s="767"/>
      <c r="F83" s="99" t="s">
        <v>33</v>
      </c>
      <c r="G83" s="99" t="s">
        <v>33</v>
      </c>
      <c r="H83" s="99" t="s">
        <v>33</v>
      </c>
      <c r="I83" s="99" t="s">
        <v>33</v>
      </c>
      <c r="J83" s="100">
        <v>3.21</v>
      </c>
      <c r="K83" s="99" t="s">
        <v>33</v>
      </c>
      <c r="L83" s="100">
        <v>0.19</v>
      </c>
      <c r="M83" s="101" t="s">
        <v>33</v>
      </c>
      <c r="N83" s="102" t="s">
        <v>33</v>
      </c>
      <c r="S83" s="68" t="s">
        <v>177</v>
      </c>
    </row>
    <row r="84" spans="1:22" s="63" customFormat="1" x14ac:dyDescent="0.2">
      <c r="A84" s="98"/>
      <c r="B84" s="97" t="s">
        <v>212</v>
      </c>
      <c r="C84" s="767" t="s">
        <v>252</v>
      </c>
      <c r="D84" s="767"/>
      <c r="E84" s="767"/>
      <c r="F84" s="99" t="s">
        <v>33</v>
      </c>
      <c r="G84" s="99" t="s">
        <v>33</v>
      </c>
      <c r="H84" s="99" t="s">
        <v>33</v>
      </c>
      <c r="I84" s="99" t="s">
        <v>33</v>
      </c>
      <c r="J84" s="100">
        <v>5089.63</v>
      </c>
      <c r="K84" s="99" t="s">
        <v>33</v>
      </c>
      <c r="L84" s="100">
        <v>305.38</v>
      </c>
      <c r="M84" s="101" t="s">
        <v>33</v>
      </c>
      <c r="N84" s="102" t="s">
        <v>33</v>
      </c>
      <c r="S84" s="68" t="s">
        <v>252</v>
      </c>
    </row>
    <row r="85" spans="1:22" s="63" customFormat="1" x14ac:dyDescent="0.2">
      <c r="A85" s="98"/>
      <c r="B85" s="97" t="s">
        <v>33</v>
      </c>
      <c r="C85" s="767" t="s">
        <v>253</v>
      </c>
      <c r="D85" s="767"/>
      <c r="E85" s="767"/>
      <c r="F85" s="99" t="s">
        <v>179</v>
      </c>
      <c r="G85" s="99" t="s">
        <v>811</v>
      </c>
      <c r="H85" s="99" t="s">
        <v>33</v>
      </c>
      <c r="I85" s="99" t="s">
        <v>812</v>
      </c>
      <c r="J85" s="100" t="s">
        <v>33</v>
      </c>
      <c r="K85" s="99" t="s">
        <v>33</v>
      </c>
      <c r="L85" s="100" t="s">
        <v>33</v>
      </c>
      <c r="M85" s="101" t="s">
        <v>33</v>
      </c>
      <c r="N85" s="102" t="s">
        <v>33</v>
      </c>
      <c r="T85" s="68" t="s">
        <v>253</v>
      </c>
    </row>
    <row r="86" spans="1:22" s="63" customFormat="1" x14ac:dyDescent="0.2">
      <c r="A86" s="98"/>
      <c r="B86" s="97" t="s">
        <v>33</v>
      </c>
      <c r="C86" s="767" t="s">
        <v>178</v>
      </c>
      <c r="D86" s="767"/>
      <c r="E86" s="767"/>
      <c r="F86" s="99" t="s">
        <v>179</v>
      </c>
      <c r="G86" s="99" t="s">
        <v>712</v>
      </c>
      <c r="H86" s="99" t="s">
        <v>33</v>
      </c>
      <c r="I86" s="99" t="s">
        <v>304</v>
      </c>
      <c r="J86" s="100" t="s">
        <v>33</v>
      </c>
      <c r="K86" s="99" t="s">
        <v>33</v>
      </c>
      <c r="L86" s="100" t="s">
        <v>33</v>
      </c>
      <c r="M86" s="101" t="s">
        <v>33</v>
      </c>
      <c r="N86" s="102" t="s">
        <v>33</v>
      </c>
      <c r="T86" s="68" t="s">
        <v>178</v>
      </c>
    </row>
    <row r="87" spans="1:22" s="63" customFormat="1" x14ac:dyDescent="0.2">
      <c r="A87" s="98"/>
      <c r="B87" s="97" t="s">
        <v>33</v>
      </c>
      <c r="C87" s="776" t="s">
        <v>182</v>
      </c>
      <c r="D87" s="776"/>
      <c r="E87" s="776"/>
      <c r="F87" s="90" t="s">
        <v>33</v>
      </c>
      <c r="G87" s="90" t="s">
        <v>33</v>
      </c>
      <c r="H87" s="90" t="s">
        <v>33</v>
      </c>
      <c r="I87" s="90" t="s">
        <v>33</v>
      </c>
      <c r="J87" s="91">
        <v>5347.94</v>
      </c>
      <c r="K87" s="90" t="s">
        <v>33</v>
      </c>
      <c r="L87" s="91">
        <v>320.88</v>
      </c>
      <c r="M87" s="92" t="s">
        <v>33</v>
      </c>
      <c r="N87" s="93" t="s">
        <v>33</v>
      </c>
      <c r="U87" s="68" t="s">
        <v>182</v>
      </c>
    </row>
    <row r="88" spans="1:22" s="63" customFormat="1" x14ac:dyDescent="0.2">
      <c r="A88" s="98"/>
      <c r="B88" s="97" t="s">
        <v>33</v>
      </c>
      <c r="C88" s="767" t="s">
        <v>183</v>
      </c>
      <c r="D88" s="767"/>
      <c r="E88" s="767"/>
      <c r="F88" s="99" t="s">
        <v>33</v>
      </c>
      <c r="G88" s="99" t="s">
        <v>33</v>
      </c>
      <c r="H88" s="99" t="s">
        <v>33</v>
      </c>
      <c r="I88" s="99" t="s">
        <v>33</v>
      </c>
      <c r="J88" s="100" t="s">
        <v>33</v>
      </c>
      <c r="K88" s="99" t="s">
        <v>33</v>
      </c>
      <c r="L88" s="100">
        <v>14.42</v>
      </c>
      <c r="M88" s="101" t="s">
        <v>33</v>
      </c>
      <c r="N88" s="102" t="s">
        <v>33</v>
      </c>
      <c r="T88" s="68" t="s">
        <v>183</v>
      </c>
    </row>
    <row r="89" spans="1:22" s="63" customFormat="1" ht="22.5" x14ac:dyDescent="0.2">
      <c r="A89" s="98"/>
      <c r="B89" s="97" t="s">
        <v>799</v>
      </c>
      <c r="C89" s="767" t="s">
        <v>800</v>
      </c>
      <c r="D89" s="767"/>
      <c r="E89" s="767"/>
      <c r="F89" s="99" t="s">
        <v>186</v>
      </c>
      <c r="G89" s="99" t="s">
        <v>801</v>
      </c>
      <c r="H89" s="99" t="s">
        <v>33</v>
      </c>
      <c r="I89" s="99" t="s">
        <v>801</v>
      </c>
      <c r="J89" s="100" t="s">
        <v>33</v>
      </c>
      <c r="K89" s="99" t="s">
        <v>33</v>
      </c>
      <c r="L89" s="100">
        <v>17.3</v>
      </c>
      <c r="M89" s="101" t="s">
        <v>33</v>
      </c>
      <c r="N89" s="102" t="s">
        <v>33</v>
      </c>
      <c r="T89" s="68" t="s">
        <v>800</v>
      </c>
    </row>
    <row r="90" spans="1:22" s="63" customFormat="1" ht="22.5" x14ac:dyDescent="0.2">
      <c r="A90" s="98"/>
      <c r="B90" s="97" t="s">
        <v>802</v>
      </c>
      <c r="C90" s="767" t="s">
        <v>803</v>
      </c>
      <c r="D90" s="767"/>
      <c r="E90" s="767"/>
      <c r="F90" s="99" t="s">
        <v>186</v>
      </c>
      <c r="G90" s="99" t="s">
        <v>594</v>
      </c>
      <c r="H90" s="99" t="s">
        <v>33</v>
      </c>
      <c r="I90" s="99" t="s">
        <v>594</v>
      </c>
      <c r="J90" s="100" t="s">
        <v>33</v>
      </c>
      <c r="K90" s="99" t="s">
        <v>33</v>
      </c>
      <c r="L90" s="100">
        <v>9.3699999999999992</v>
      </c>
      <c r="M90" s="101" t="s">
        <v>33</v>
      </c>
      <c r="N90" s="102" t="s">
        <v>33</v>
      </c>
      <c r="T90" s="68" t="s">
        <v>803</v>
      </c>
    </row>
    <row r="91" spans="1:22" s="63" customFormat="1" x14ac:dyDescent="0.2">
      <c r="A91" s="103"/>
      <c r="B91" s="104"/>
      <c r="C91" s="780" t="s">
        <v>191</v>
      </c>
      <c r="D91" s="780"/>
      <c r="E91" s="780"/>
      <c r="F91" s="105" t="s">
        <v>33</v>
      </c>
      <c r="G91" s="105" t="s">
        <v>33</v>
      </c>
      <c r="H91" s="105" t="s">
        <v>33</v>
      </c>
      <c r="I91" s="105" t="s">
        <v>33</v>
      </c>
      <c r="J91" s="106" t="s">
        <v>33</v>
      </c>
      <c r="K91" s="105" t="s">
        <v>33</v>
      </c>
      <c r="L91" s="106">
        <v>347.55</v>
      </c>
      <c r="M91" s="92" t="s">
        <v>33</v>
      </c>
      <c r="N91" s="107" t="s">
        <v>33</v>
      </c>
      <c r="V91" s="68" t="s">
        <v>191</v>
      </c>
    </row>
    <row r="92" spans="1:22" s="63" customFormat="1" ht="22.5" x14ac:dyDescent="0.2">
      <c r="A92" s="88" t="s">
        <v>240</v>
      </c>
      <c r="B92" s="89" t="s">
        <v>813</v>
      </c>
      <c r="C92" s="776" t="s">
        <v>814</v>
      </c>
      <c r="D92" s="776"/>
      <c r="E92" s="776"/>
      <c r="F92" s="90" t="s">
        <v>815</v>
      </c>
      <c r="G92" s="90" t="s">
        <v>33</v>
      </c>
      <c r="H92" s="90" t="s">
        <v>33</v>
      </c>
      <c r="I92" s="90" t="s">
        <v>816</v>
      </c>
      <c r="J92" s="91" t="s">
        <v>33</v>
      </c>
      <c r="K92" s="90" t="s">
        <v>33</v>
      </c>
      <c r="L92" s="91" t="s">
        <v>33</v>
      </c>
      <c r="M92" s="92" t="s">
        <v>33</v>
      </c>
      <c r="N92" s="93" t="s">
        <v>33</v>
      </c>
      <c r="Q92" s="68" t="s">
        <v>814</v>
      </c>
    </row>
    <row r="93" spans="1:22" s="63" customFormat="1" x14ac:dyDescent="0.2">
      <c r="A93" s="98"/>
      <c r="B93" s="97" t="s">
        <v>165</v>
      </c>
      <c r="C93" s="767" t="s">
        <v>251</v>
      </c>
      <c r="D93" s="767"/>
      <c r="E93" s="767"/>
      <c r="F93" s="99" t="s">
        <v>33</v>
      </c>
      <c r="G93" s="99" t="s">
        <v>33</v>
      </c>
      <c r="H93" s="99" t="s">
        <v>33</v>
      </c>
      <c r="I93" s="99" t="s">
        <v>33</v>
      </c>
      <c r="J93" s="100">
        <v>1.1499999999999999</v>
      </c>
      <c r="K93" s="99" t="s">
        <v>33</v>
      </c>
      <c r="L93" s="100">
        <v>4.03</v>
      </c>
      <c r="M93" s="101" t="s">
        <v>33</v>
      </c>
      <c r="N93" s="102" t="s">
        <v>33</v>
      </c>
      <c r="S93" s="68" t="s">
        <v>251</v>
      </c>
    </row>
    <row r="94" spans="1:22" s="63" customFormat="1" x14ac:dyDescent="0.2">
      <c r="A94" s="98"/>
      <c r="B94" s="97" t="s">
        <v>212</v>
      </c>
      <c r="C94" s="767" t="s">
        <v>252</v>
      </c>
      <c r="D94" s="767"/>
      <c r="E94" s="767"/>
      <c r="F94" s="99" t="s">
        <v>33</v>
      </c>
      <c r="G94" s="99" t="s">
        <v>33</v>
      </c>
      <c r="H94" s="99" t="s">
        <v>33</v>
      </c>
      <c r="I94" s="99" t="s">
        <v>33</v>
      </c>
      <c r="J94" s="100">
        <v>7.8</v>
      </c>
      <c r="K94" s="99" t="s">
        <v>33</v>
      </c>
      <c r="L94" s="100">
        <v>27.3</v>
      </c>
      <c r="M94" s="101" t="s">
        <v>33</v>
      </c>
      <c r="N94" s="102" t="s">
        <v>33</v>
      </c>
      <c r="S94" s="68" t="s">
        <v>252</v>
      </c>
    </row>
    <row r="95" spans="1:22" s="63" customFormat="1" x14ac:dyDescent="0.2">
      <c r="A95" s="98"/>
      <c r="B95" s="97" t="s">
        <v>33</v>
      </c>
      <c r="C95" s="767" t="s">
        <v>253</v>
      </c>
      <c r="D95" s="767"/>
      <c r="E95" s="767"/>
      <c r="F95" s="99" t="s">
        <v>179</v>
      </c>
      <c r="G95" s="99" t="s">
        <v>817</v>
      </c>
      <c r="H95" s="99" t="s">
        <v>33</v>
      </c>
      <c r="I95" s="99" t="s">
        <v>818</v>
      </c>
      <c r="J95" s="100" t="s">
        <v>33</v>
      </c>
      <c r="K95" s="99" t="s">
        <v>33</v>
      </c>
      <c r="L95" s="100" t="s">
        <v>33</v>
      </c>
      <c r="M95" s="101" t="s">
        <v>33</v>
      </c>
      <c r="N95" s="102" t="s">
        <v>33</v>
      </c>
      <c r="T95" s="68" t="s">
        <v>253</v>
      </c>
    </row>
    <row r="96" spans="1:22" s="63" customFormat="1" x14ac:dyDescent="0.2">
      <c r="A96" s="98"/>
      <c r="B96" s="97" t="s">
        <v>33</v>
      </c>
      <c r="C96" s="776" t="s">
        <v>182</v>
      </c>
      <c r="D96" s="776"/>
      <c r="E96" s="776"/>
      <c r="F96" s="90" t="s">
        <v>33</v>
      </c>
      <c r="G96" s="90" t="s">
        <v>33</v>
      </c>
      <c r="H96" s="90" t="s">
        <v>33</v>
      </c>
      <c r="I96" s="90" t="s">
        <v>33</v>
      </c>
      <c r="J96" s="91">
        <v>8.9499999999999993</v>
      </c>
      <c r="K96" s="90" t="s">
        <v>33</v>
      </c>
      <c r="L96" s="91">
        <v>31.33</v>
      </c>
      <c r="M96" s="92" t="s">
        <v>33</v>
      </c>
      <c r="N96" s="93" t="s">
        <v>33</v>
      </c>
      <c r="U96" s="68" t="s">
        <v>182</v>
      </c>
    </row>
    <row r="97" spans="1:24" s="63" customFormat="1" x14ac:dyDescent="0.2">
      <c r="A97" s="98"/>
      <c r="B97" s="97" t="s">
        <v>33</v>
      </c>
      <c r="C97" s="767" t="s">
        <v>183</v>
      </c>
      <c r="D97" s="767"/>
      <c r="E97" s="767"/>
      <c r="F97" s="99" t="s">
        <v>33</v>
      </c>
      <c r="G97" s="99" t="s">
        <v>33</v>
      </c>
      <c r="H97" s="99" t="s">
        <v>33</v>
      </c>
      <c r="I97" s="99" t="s">
        <v>33</v>
      </c>
      <c r="J97" s="100" t="s">
        <v>33</v>
      </c>
      <c r="K97" s="99" t="s">
        <v>33</v>
      </c>
      <c r="L97" s="100">
        <v>4.03</v>
      </c>
      <c r="M97" s="101" t="s">
        <v>33</v>
      </c>
      <c r="N97" s="102" t="s">
        <v>33</v>
      </c>
      <c r="T97" s="68" t="s">
        <v>183</v>
      </c>
    </row>
    <row r="98" spans="1:24" s="63" customFormat="1" ht="22.5" x14ac:dyDescent="0.2">
      <c r="A98" s="98"/>
      <c r="B98" s="97" t="s">
        <v>799</v>
      </c>
      <c r="C98" s="767" t="s">
        <v>800</v>
      </c>
      <c r="D98" s="767"/>
      <c r="E98" s="767"/>
      <c r="F98" s="99" t="s">
        <v>186</v>
      </c>
      <c r="G98" s="99" t="s">
        <v>801</v>
      </c>
      <c r="H98" s="99" t="s">
        <v>33</v>
      </c>
      <c r="I98" s="99" t="s">
        <v>801</v>
      </c>
      <c r="J98" s="100" t="s">
        <v>33</v>
      </c>
      <c r="K98" s="99" t="s">
        <v>33</v>
      </c>
      <c r="L98" s="100">
        <v>4.84</v>
      </c>
      <c r="M98" s="101" t="s">
        <v>33</v>
      </c>
      <c r="N98" s="102" t="s">
        <v>33</v>
      </c>
      <c r="T98" s="68" t="s">
        <v>800</v>
      </c>
    </row>
    <row r="99" spans="1:24" s="63" customFormat="1" ht="22.5" x14ac:dyDescent="0.2">
      <c r="A99" s="98"/>
      <c r="B99" s="97" t="s">
        <v>802</v>
      </c>
      <c r="C99" s="767" t="s">
        <v>803</v>
      </c>
      <c r="D99" s="767"/>
      <c r="E99" s="767"/>
      <c r="F99" s="99" t="s">
        <v>186</v>
      </c>
      <c r="G99" s="99" t="s">
        <v>594</v>
      </c>
      <c r="H99" s="99" t="s">
        <v>33</v>
      </c>
      <c r="I99" s="99" t="s">
        <v>594</v>
      </c>
      <c r="J99" s="100" t="s">
        <v>33</v>
      </c>
      <c r="K99" s="99" t="s">
        <v>33</v>
      </c>
      <c r="L99" s="100">
        <v>2.62</v>
      </c>
      <c r="M99" s="101" t="s">
        <v>33</v>
      </c>
      <c r="N99" s="102" t="s">
        <v>33</v>
      </c>
      <c r="T99" s="68" t="s">
        <v>803</v>
      </c>
    </row>
    <row r="100" spans="1:24" s="63" customFormat="1" x14ac:dyDescent="0.2">
      <c r="A100" s="103"/>
      <c r="B100" s="104"/>
      <c r="C100" s="780" t="s">
        <v>191</v>
      </c>
      <c r="D100" s="780"/>
      <c r="E100" s="780"/>
      <c r="F100" s="105" t="s">
        <v>33</v>
      </c>
      <c r="G100" s="105" t="s">
        <v>33</v>
      </c>
      <c r="H100" s="105" t="s">
        <v>33</v>
      </c>
      <c r="I100" s="105" t="s">
        <v>33</v>
      </c>
      <c r="J100" s="106" t="s">
        <v>33</v>
      </c>
      <c r="K100" s="105" t="s">
        <v>33</v>
      </c>
      <c r="L100" s="106">
        <v>38.79</v>
      </c>
      <c r="M100" s="92" t="s">
        <v>33</v>
      </c>
      <c r="N100" s="107" t="s">
        <v>33</v>
      </c>
      <c r="V100" s="68" t="s">
        <v>191</v>
      </c>
    </row>
    <row r="101" spans="1:24" s="63" customFormat="1" ht="33.75" x14ac:dyDescent="0.2">
      <c r="A101" s="88" t="s">
        <v>246</v>
      </c>
      <c r="B101" s="89" t="s">
        <v>819</v>
      </c>
      <c r="C101" s="776" t="s">
        <v>820</v>
      </c>
      <c r="D101" s="776"/>
      <c r="E101" s="776"/>
      <c r="F101" s="90" t="s">
        <v>484</v>
      </c>
      <c r="G101" s="90" t="s">
        <v>33</v>
      </c>
      <c r="H101" s="90" t="s">
        <v>33</v>
      </c>
      <c r="I101" s="90" t="s">
        <v>212</v>
      </c>
      <c r="J101" s="91">
        <v>119.27</v>
      </c>
      <c r="K101" s="90" t="s">
        <v>33</v>
      </c>
      <c r="L101" s="91">
        <v>477.08</v>
      </c>
      <c r="M101" s="92" t="s">
        <v>33</v>
      </c>
      <c r="N101" s="93" t="s">
        <v>33</v>
      </c>
      <c r="Q101" s="68" t="s">
        <v>820</v>
      </c>
    </row>
    <row r="102" spans="1:24" s="63" customFormat="1" x14ac:dyDescent="0.2">
      <c r="A102" s="88" t="s">
        <v>258</v>
      </c>
      <c r="B102" s="89" t="s">
        <v>821</v>
      </c>
      <c r="C102" s="776" t="s">
        <v>822</v>
      </c>
      <c r="D102" s="776"/>
      <c r="E102" s="776"/>
      <c r="F102" s="90" t="s">
        <v>484</v>
      </c>
      <c r="G102" s="90" t="s">
        <v>33</v>
      </c>
      <c r="H102" s="90" t="s">
        <v>33</v>
      </c>
      <c r="I102" s="90" t="s">
        <v>165</v>
      </c>
      <c r="J102" s="91">
        <v>76.400000000000006</v>
      </c>
      <c r="K102" s="90" t="s">
        <v>33</v>
      </c>
      <c r="L102" s="91">
        <v>76.400000000000006</v>
      </c>
      <c r="M102" s="92" t="s">
        <v>33</v>
      </c>
      <c r="N102" s="93" t="s">
        <v>33</v>
      </c>
      <c r="Q102" s="68" t="s">
        <v>822</v>
      </c>
    </row>
    <row r="103" spans="1:24" s="63" customFormat="1" ht="56.25" x14ac:dyDescent="0.2">
      <c r="A103" s="88" t="s">
        <v>262</v>
      </c>
      <c r="B103" s="89" t="s">
        <v>823</v>
      </c>
      <c r="C103" s="776" t="s">
        <v>824</v>
      </c>
      <c r="D103" s="776"/>
      <c r="E103" s="776"/>
      <c r="F103" s="90" t="s">
        <v>609</v>
      </c>
      <c r="G103" s="90" t="s">
        <v>33</v>
      </c>
      <c r="H103" s="90" t="s">
        <v>33</v>
      </c>
      <c r="I103" s="90" t="s">
        <v>825</v>
      </c>
      <c r="J103" s="91" t="s">
        <v>33</v>
      </c>
      <c r="K103" s="90" t="s">
        <v>33</v>
      </c>
      <c r="L103" s="91" t="s">
        <v>33</v>
      </c>
      <c r="M103" s="92" t="s">
        <v>33</v>
      </c>
      <c r="N103" s="93" t="s">
        <v>33</v>
      </c>
      <c r="Q103" s="68" t="s">
        <v>824</v>
      </c>
    </row>
    <row r="104" spans="1:24" s="63" customFormat="1" x14ac:dyDescent="0.2">
      <c r="A104" s="94"/>
      <c r="B104" s="95"/>
      <c r="C104" s="767" t="s">
        <v>826</v>
      </c>
      <c r="D104" s="767"/>
      <c r="E104" s="767"/>
      <c r="F104" s="767"/>
      <c r="G104" s="767"/>
      <c r="H104" s="767"/>
      <c r="I104" s="767"/>
      <c r="J104" s="767"/>
      <c r="K104" s="767"/>
      <c r="L104" s="767"/>
      <c r="M104" s="767"/>
      <c r="N104" s="781"/>
      <c r="X104" s="68" t="s">
        <v>826</v>
      </c>
    </row>
    <row r="105" spans="1:24" s="63" customFormat="1" x14ac:dyDescent="0.2">
      <c r="A105" s="98"/>
      <c r="B105" s="97" t="s">
        <v>165</v>
      </c>
      <c r="C105" s="767" t="s">
        <v>251</v>
      </c>
      <c r="D105" s="767"/>
      <c r="E105" s="767"/>
      <c r="F105" s="99" t="s">
        <v>33</v>
      </c>
      <c r="G105" s="99" t="s">
        <v>33</v>
      </c>
      <c r="H105" s="99" t="s">
        <v>33</v>
      </c>
      <c r="I105" s="99" t="s">
        <v>33</v>
      </c>
      <c r="J105" s="100">
        <v>974.82</v>
      </c>
      <c r="K105" s="99" t="s">
        <v>33</v>
      </c>
      <c r="L105" s="100">
        <v>653.13</v>
      </c>
      <c r="M105" s="101" t="s">
        <v>33</v>
      </c>
      <c r="N105" s="102" t="s">
        <v>33</v>
      </c>
      <c r="S105" s="68" t="s">
        <v>251</v>
      </c>
    </row>
    <row r="106" spans="1:24" s="63" customFormat="1" x14ac:dyDescent="0.2">
      <c r="A106" s="98"/>
      <c r="B106" s="97" t="s">
        <v>173</v>
      </c>
      <c r="C106" s="767" t="s">
        <v>174</v>
      </c>
      <c r="D106" s="767"/>
      <c r="E106" s="767"/>
      <c r="F106" s="99" t="s">
        <v>33</v>
      </c>
      <c r="G106" s="99" t="s">
        <v>33</v>
      </c>
      <c r="H106" s="99" t="s">
        <v>33</v>
      </c>
      <c r="I106" s="99" t="s">
        <v>33</v>
      </c>
      <c r="J106" s="100">
        <v>55.47</v>
      </c>
      <c r="K106" s="99" t="s">
        <v>33</v>
      </c>
      <c r="L106" s="100">
        <v>37.159999999999997</v>
      </c>
      <c r="M106" s="101" t="s">
        <v>33</v>
      </c>
      <c r="N106" s="102" t="s">
        <v>33</v>
      </c>
      <c r="S106" s="68" t="s">
        <v>174</v>
      </c>
    </row>
    <row r="107" spans="1:24" s="63" customFormat="1" x14ac:dyDescent="0.2">
      <c r="A107" s="98"/>
      <c r="B107" s="97" t="s">
        <v>176</v>
      </c>
      <c r="C107" s="767" t="s">
        <v>177</v>
      </c>
      <c r="D107" s="767"/>
      <c r="E107" s="767"/>
      <c r="F107" s="99" t="s">
        <v>33</v>
      </c>
      <c r="G107" s="99" t="s">
        <v>33</v>
      </c>
      <c r="H107" s="99" t="s">
        <v>33</v>
      </c>
      <c r="I107" s="99" t="s">
        <v>33</v>
      </c>
      <c r="J107" s="100">
        <v>7.94</v>
      </c>
      <c r="K107" s="99" t="s">
        <v>33</v>
      </c>
      <c r="L107" s="100">
        <v>5.32</v>
      </c>
      <c r="M107" s="101" t="s">
        <v>33</v>
      </c>
      <c r="N107" s="102" t="s">
        <v>33</v>
      </c>
      <c r="S107" s="68" t="s">
        <v>177</v>
      </c>
    </row>
    <row r="108" spans="1:24" s="63" customFormat="1" x14ac:dyDescent="0.2">
      <c r="A108" s="98"/>
      <c r="B108" s="97" t="s">
        <v>212</v>
      </c>
      <c r="C108" s="767" t="s">
        <v>252</v>
      </c>
      <c r="D108" s="767"/>
      <c r="E108" s="767"/>
      <c r="F108" s="99" t="s">
        <v>33</v>
      </c>
      <c r="G108" s="99" t="s">
        <v>33</v>
      </c>
      <c r="H108" s="99" t="s">
        <v>33</v>
      </c>
      <c r="I108" s="99" t="s">
        <v>33</v>
      </c>
      <c r="J108" s="100">
        <v>10718.44</v>
      </c>
      <c r="K108" s="99" t="s">
        <v>33</v>
      </c>
      <c r="L108" s="100">
        <v>7181.35</v>
      </c>
      <c r="M108" s="101" t="s">
        <v>33</v>
      </c>
      <c r="N108" s="102" t="s">
        <v>33</v>
      </c>
      <c r="S108" s="68" t="s">
        <v>252</v>
      </c>
    </row>
    <row r="109" spans="1:24" s="63" customFormat="1" x14ac:dyDescent="0.2">
      <c r="A109" s="98"/>
      <c r="B109" s="97" t="s">
        <v>33</v>
      </c>
      <c r="C109" s="767" t="s">
        <v>253</v>
      </c>
      <c r="D109" s="767"/>
      <c r="E109" s="767"/>
      <c r="F109" s="99" t="s">
        <v>179</v>
      </c>
      <c r="G109" s="99" t="s">
        <v>827</v>
      </c>
      <c r="H109" s="99" t="s">
        <v>33</v>
      </c>
      <c r="I109" s="99" t="s">
        <v>828</v>
      </c>
      <c r="J109" s="100" t="s">
        <v>33</v>
      </c>
      <c r="K109" s="99" t="s">
        <v>33</v>
      </c>
      <c r="L109" s="100" t="s">
        <v>33</v>
      </c>
      <c r="M109" s="101" t="s">
        <v>33</v>
      </c>
      <c r="N109" s="102" t="s">
        <v>33</v>
      </c>
      <c r="T109" s="68" t="s">
        <v>253</v>
      </c>
    </row>
    <row r="110" spans="1:24" s="63" customFormat="1" x14ac:dyDescent="0.2">
      <c r="A110" s="98"/>
      <c r="B110" s="97" t="s">
        <v>33</v>
      </c>
      <c r="C110" s="767" t="s">
        <v>178</v>
      </c>
      <c r="D110" s="767"/>
      <c r="E110" s="767"/>
      <c r="F110" s="99" t="s">
        <v>179</v>
      </c>
      <c r="G110" s="99" t="s">
        <v>829</v>
      </c>
      <c r="H110" s="99" t="s">
        <v>33</v>
      </c>
      <c r="I110" s="99" t="s">
        <v>830</v>
      </c>
      <c r="J110" s="100" t="s">
        <v>33</v>
      </c>
      <c r="K110" s="99" t="s">
        <v>33</v>
      </c>
      <c r="L110" s="100" t="s">
        <v>33</v>
      </c>
      <c r="M110" s="101" t="s">
        <v>33</v>
      </c>
      <c r="N110" s="102" t="s">
        <v>33</v>
      </c>
      <c r="T110" s="68" t="s">
        <v>178</v>
      </c>
    </row>
    <row r="111" spans="1:24" s="63" customFormat="1" x14ac:dyDescent="0.2">
      <c r="A111" s="98"/>
      <c r="B111" s="97" t="s">
        <v>33</v>
      </c>
      <c r="C111" s="776" t="s">
        <v>182</v>
      </c>
      <c r="D111" s="776"/>
      <c r="E111" s="776"/>
      <c r="F111" s="90" t="s">
        <v>33</v>
      </c>
      <c r="G111" s="90" t="s">
        <v>33</v>
      </c>
      <c r="H111" s="90" t="s">
        <v>33</v>
      </c>
      <c r="I111" s="90" t="s">
        <v>33</v>
      </c>
      <c r="J111" s="91">
        <v>11748.73</v>
      </c>
      <c r="K111" s="90" t="s">
        <v>33</v>
      </c>
      <c r="L111" s="91">
        <v>7871.64</v>
      </c>
      <c r="M111" s="92" t="s">
        <v>33</v>
      </c>
      <c r="N111" s="93" t="s">
        <v>33</v>
      </c>
      <c r="U111" s="68" t="s">
        <v>182</v>
      </c>
    </row>
    <row r="112" spans="1:24" s="63" customFormat="1" x14ac:dyDescent="0.2">
      <c r="A112" s="98"/>
      <c r="B112" s="97" t="s">
        <v>33</v>
      </c>
      <c r="C112" s="767" t="s">
        <v>183</v>
      </c>
      <c r="D112" s="767"/>
      <c r="E112" s="767"/>
      <c r="F112" s="99" t="s">
        <v>33</v>
      </c>
      <c r="G112" s="99" t="s">
        <v>33</v>
      </c>
      <c r="H112" s="99" t="s">
        <v>33</v>
      </c>
      <c r="I112" s="99" t="s">
        <v>33</v>
      </c>
      <c r="J112" s="100" t="s">
        <v>33</v>
      </c>
      <c r="K112" s="99" t="s">
        <v>33</v>
      </c>
      <c r="L112" s="100">
        <v>658.45</v>
      </c>
      <c r="M112" s="101" t="s">
        <v>33</v>
      </c>
      <c r="N112" s="102" t="s">
        <v>33</v>
      </c>
      <c r="T112" s="68" t="s">
        <v>183</v>
      </c>
    </row>
    <row r="113" spans="1:24" s="63" customFormat="1" ht="22.5" x14ac:dyDescent="0.2">
      <c r="A113" s="98"/>
      <c r="B113" s="97" t="s">
        <v>831</v>
      </c>
      <c r="C113" s="767" t="s">
        <v>832</v>
      </c>
      <c r="D113" s="767"/>
      <c r="E113" s="767"/>
      <c r="F113" s="99" t="s">
        <v>186</v>
      </c>
      <c r="G113" s="99" t="s">
        <v>591</v>
      </c>
      <c r="H113" s="99" t="s">
        <v>33</v>
      </c>
      <c r="I113" s="99" t="s">
        <v>591</v>
      </c>
      <c r="J113" s="100" t="s">
        <v>33</v>
      </c>
      <c r="K113" s="99" t="s">
        <v>33</v>
      </c>
      <c r="L113" s="100">
        <v>691.37</v>
      </c>
      <c r="M113" s="101" t="s">
        <v>33</v>
      </c>
      <c r="N113" s="102" t="s">
        <v>33</v>
      </c>
      <c r="T113" s="68" t="s">
        <v>832</v>
      </c>
    </row>
    <row r="114" spans="1:24" s="63" customFormat="1" ht="22.5" x14ac:dyDescent="0.2">
      <c r="A114" s="98"/>
      <c r="B114" s="97" t="s">
        <v>833</v>
      </c>
      <c r="C114" s="767" t="s">
        <v>834</v>
      </c>
      <c r="D114" s="767"/>
      <c r="E114" s="767"/>
      <c r="F114" s="99" t="s">
        <v>186</v>
      </c>
      <c r="G114" s="99" t="s">
        <v>835</v>
      </c>
      <c r="H114" s="99" t="s">
        <v>33</v>
      </c>
      <c r="I114" s="99" t="s">
        <v>835</v>
      </c>
      <c r="J114" s="100" t="s">
        <v>33</v>
      </c>
      <c r="K114" s="99" t="s">
        <v>33</v>
      </c>
      <c r="L114" s="100">
        <v>362.15</v>
      </c>
      <c r="M114" s="101" t="s">
        <v>33</v>
      </c>
      <c r="N114" s="102" t="s">
        <v>33</v>
      </c>
      <c r="T114" s="68" t="s">
        <v>834</v>
      </c>
    </row>
    <row r="115" spans="1:24" s="63" customFormat="1" x14ac:dyDescent="0.2">
      <c r="A115" s="103"/>
      <c r="B115" s="104"/>
      <c r="C115" s="780" t="s">
        <v>191</v>
      </c>
      <c r="D115" s="780"/>
      <c r="E115" s="780"/>
      <c r="F115" s="105" t="s">
        <v>33</v>
      </c>
      <c r="G115" s="105" t="s">
        <v>33</v>
      </c>
      <c r="H115" s="105" t="s">
        <v>33</v>
      </c>
      <c r="I115" s="105" t="s">
        <v>33</v>
      </c>
      <c r="J115" s="106" t="s">
        <v>33</v>
      </c>
      <c r="K115" s="105" t="s">
        <v>33</v>
      </c>
      <c r="L115" s="106">
        <v>8925.16</v>
      </c>
      <c r="M115" s="92" t="s">
        <v>33</v>
      </c>
      <c r="N115" s="107" t="s">
        <v>33</v>
      </c>
      <c r="V115" s="68" t="s">
        <v>191</v>
      </c>
    </row>
    <row r="116" spans="1:24" s="63" customFormat="1" ht="33.75" x14ac:dyDescent="0.2">
      <c r="A116" s="88" t="s">
        <v>267</v>
      </c>
      <c r="B116" s="89" t="s">
        <v>836</v>
      </c>
      <c r="C116" s="776" t="s">
        <v>837</v>
      </c>
      <c r="D116" s="776"/>
      <c r="E116" s="776"/>
      <c r="F116" s="90" t="s">
        <v>707</v>
      </c>
      <c r="G116" s="90" t="s">
        <v>33</v>
      </c>
      <c r="H116" s="90" t="s">
        <v>33</v>
      </c>
      <c r="I116" s="90" t="s">
        <v>838</v>
      </c>
      <c r="J116" s="91">
        <v>132.94</v>
      </c>
      <c r="K116" s="90" t="s">
        <v>33</v>
      </c>
      <c r="L116" s="91">
        <v>10510.24</v>
      </c>
      <c r="M116" s="92" t="s">
        <v>33</v>
      </c>
      <c r="N116" s="93" t="s">
        <v>33</v>
      </c>
      <c r="Q116" s="68" t="s">
        <v>837</v>
      </c>
    </row>
    <row r="117" spans="1:24" s="63" customFormat="1" ht="33.75" x14ac:dyDescent="0.2">
      <c r="A117" s="88" t="s">
        <v>274</v>
      </c>
      <c r="B117" s="89" t="s">
        <v>839</v>
      </c>
      <c r="C117" s="776" t="s">
        <v>840</v>
      </c>
      <c r="D117" s="776"/>
      <c r="E117" s="776"/>
      <c r="F117" s="90" t="s">
        <v>609</v>
      </c>
      <c r="G117" s="90" t="s">
        <v>33</v>
      </c>
      <c r="H117" s="90" t="s">
        <v>33</v>
      </c>
      <c r="I117" s="90" t="s">
        <v>841</v>
      </c>
      <c r="J117" s="91" t="s">
        <v>33</v>
      </c>
      <c r="K117" s="90" t="s">
        <v>33</v>
      </c>
      <c r="L117" s="91" t="s">
        <v>33</v>
      </c>
      <c r="M117" s="92" t="s">
        <v>33</v>
      </c>
      <c r="N117" s="93" t="s">
        <v>33</v>
      </c>
      <c r="Q117" s="68" t="s">
        <v>840</v>
      </c>
    </row>
    <row r="118" spans="1:24" s="63" customFormat="1" x14ac:dyDescent="0.2">
      <c r="A118" s="94"/>
      <c r="B118" s="95"/>
      <c r="C118" s="767" t="s">
        <v>842</v>
      </c>
      <c r="D118" s="767"/>
      <c r="E118" s="767"/>
      <c r="F118" s="767"/>
      <c r="G118" s="767"/>
      <c r="H118" s="767"/>
      <c r="I118" s="767"/>
      <c r="J118" s="767"/>
      <c r="K118" s="767"/>
      <c r="L118" s="767"/>
      <c r="M118" s="767"/>
      <c r="N118" s="781"/>
      <c r="X118" s="68" t="s">
        <v>842</v>
      </c>
    </row>
    <row r="119" spans="1:24" s="63" customFormat="1" x14ac:dyDescent="0.2">
      <c r="A119" s="98"/>
      <c r="B119" s="97" t="s">
        <v>165</v>
      </c>
      <c r="C119" s="767" t="s">
        <v>251</v>
      </c>
      <c r="D119" s="767"/>
      <c r="E119" s="767"/>
      <c r="F119" s="99" t="s">
        <v>33</v>
      </c>
      <c r="G119" s="99" t="s">
        <v>33</v>
      </c>
      <c r="H119" s="99" t="s">
        <v>33</v>
      </c>
      <c r="I119" s="99" t="s">
        <v>33</v>
      </c>
      <c r="J119" s="100">
        <v>829.12</v>
      </c>
      <c r="K119" s="99" t="s">
        <v>33</v>
      </c>
      <c r="L119" s="100">
        <v>91.2</v>
      </c>
      <c r="M119" s="101" t="s">
        <v>33</v>
      </c>
      <c r="N119" s="102" t="s">
        <v>33</v>
      </c>
      <c r="S119" s="68" t="s">
        <v>251</v>
      </c>
    </row>
    <row r="120" spans="1:24" s="63" customFormat="1" x14ac:dyDescent="0.2">
      <c r="A120" s="98"/>
      <c r="B120" s="97" t="s">
        <v>173</v>
      </c>
      <c r="C120" s="767" t="s">
        <v>174</v>
      </c>
      <c r="D120" s="767"/>
      <c r="E120" s="767"/>
      <c r="F120" s="99" t="s">
        <v>33</v>
      </c>
      <c r="G120" s="99" t="s">
        <v>33</v>
      </c>
      <c r="H120" s="99" t="s">
        <v>33</v>
      </c>
      <c r="I120" s="99" t="s">
        <v>33</v>
      </c>
      <c r="J120" s="100">
        <v>21.88</v>
      </c>
      <c r="K120" s="99" t="s">
        <v>33</v>
      </c>
      <c r="L120" s="100">
        <v>2.41</v>
      </c>
      <c r="M120" s="101" t="s">
        <v>33</v>
      </c>
      <c r="N120" s="102" t="s">
        <v>33</v>
      </c>
      <c r="S120" s="68" t="s">
        <v>174</v>
      </c>
    </row>
    <row r="121" spans="1:24" s="63" customFormat="1" x14ac:dyDescent="0.2">
      <c r="A121" s="98"/>
      <c r="B121" s="97" t="s">
        <v>176</v>
      </c>
      <c r="C121" s="767" t="s">
        <v>177</v>
      </c>
      <c r="D121" s="767"/>
      <c r="E121" s="767"/>
      <c r="F121" s="99" t="s">
        <v>33</v>
      </c>
      <c r="G121" s="99" t="s">
        <v>33</v>
      </c>
      <c r="H121" s="99" t="s">
        <v>33</v>
      </c>
      <c r="I121" s="99" t="s">
        <v>33</v>
      </c>
      <c r="J121" s="100">
        <v>3.51</v>
      </c>
      <c r="K121" s="99" t="s">
        <v>33</v>
      </c>
      <c r="L121" s="100">
        <v>0.39</v>
      </c>
      <c r="M121" s="101" t="s">
        <v>33</v>
      </c>
      <c r="N121" s="102" t="s">
        <v>33</v>
      </c>
      <c r="S121" s="68" t="s">
        <v>177</v>
      </c>
    </row>
    <row r="122" spans="1:24" s="63" customFormat="1" x14ac:dyDescent="0.2">
      <c r="A122" s="98"/>
      <c r="B122" s="97" t="s">
        <v>212</v>
      </c>
      <c r="C122" s="767" t="s">
        <v>252</v>
      </c>
      <c r="D122" s="767"/>
      <c r="E122" s="767"/>
      <c r="F122" s="99" t="s">
        <v>33</v>
      </c>
      <c r="G122" s="99" t="s">
        <v>33</v>
      </c>
      <c r="H122" s="99" t="s">
        <v>33</v>
      </c>
      <c r="I122" s="99" t="s">
        <v>33</v>
      </c>
      <c r="J122" s="100">
        <v>6516.18</v>
      </c>
      <c r="K122" s="99" t="s">
        <v>33</v>
      </c>
      <c r="L122" s="100">
        <v>716.78</v>
      </c>
      <c r="M122" s="101" t="s">
        <v>33</v>
      </c>
      <c r="N122" s="102" t="s">
        <v>33</v>
      </c>
      <c r="S122" s="68" t="s">
        <v>252</v>
      </c>
    </row>
    <row r="123" spans="1:24" s="63" customFormat="1" x14ac:dyDescent="0.2">
      <c r="A123" s="98"/>
      <c r="B123" s="97" t="s">
        <v>33</v>
      </c>
      <c r="C123" s="767" t="s">
        <v>253</v>
      </c>
      <c r="D123" s="767"/>
      <c r="E123" s="767"/>
      <c r="F123" s="99" t="s">
        <v>179</v>
      </c>
      <c r="G123" s="99" t="s">
        <v>843</v>
      </c>
      <c r="H123" s="99" t="s">
        <v>33</v>
      </c>
      <c r="I123" s="99" t="s">
        <v>844</v>
      </c>
      <c r="J123" s="100" t="s">
        <v>33</v>
      </c>
      <c r="K123" s="99" t="s">
        <v>33</v>
      </c>
      <c r="L123" s="100" t="s">
        <v>33</v>
      </c>
      <c r="M123" s="101" t="s">
        <v>33</v>
      </c>
      <c r="N123" s="102" t="s">
        <v>33</v>
      </c>
      <c r="T123" s="68" t="s">
        <v>253</v>
      </c>
    </row>
    <row r="124" spans="1:24" s="63" customFormat="1" x14ac:dyDescent="0.2">
      <c r="A124" s="98"/>
      <c r="B124" s="97" t="s">
        <v>33</v>
      </c>
      <c r="C124" s="767" t="s">
        <v>178</v>
      </c>
      <c r="D124" s="767"/>
      <c r="E124" s="767"/>
      <c r="F124" s="99" t="s">
        <v>179</v>
      </c>
      <c r="G124" s="99" t="s">
        <v>845</v>
      </c>
      <c r="H124" s="99" t="s">
        <v>33</v>
      </c>
      <c r="I124" s="99" t="s">
        <v>846</v>
      </c>
      <c r="J124" s="100" t="s">
        <v>33</v>
      </c>
      <c r="K124" s="99" t="s">
        <v>33</v>
      </c>
      <c r="L124" s="100" t="s">
        <v>33</v>
      </c>
      <c r="M124" s="101" t="s">
        <v>33</v>
      </c>
      <c r="N124" s="102" t="s">
        <v>33</v>
      </c>
      <c r="T124" s="68" t="s">
        <v>178</v>
      </c>
    </row>
    <row r="125" spans="1:24" s="63" customFormat="1" x14ac:dyDescent="0.2">
      <c r="A125" s="98"/>
      <c r="B125" s="97" t="s">
        <v>33</v>
      </c>
      <c r="C125" s="776" t="s">
        <v>182</v>
      </c>
      <c r="D125" s="776"/>
      <c r="E125" s="776"/>
      <c r="F125" s="90" t="s">
        <v>33</v>
      </c>
      <c r="G125" s="90" t="s">
        <v>33</v>
      </c>
      <c r="H125" s="90" t="s">
        <v>33</v>
      </c>
      <c r="I125" s="90" t="s">
        <v>33</v>
      </c>
      <c r="J125" s="91">
        <v>7367.18</v>
      </c>
      <c r="K125" s="90" t="s">
        <v>33</v>
      </c>
      <c r="L125" s="91">
        <v>810.39</v>
      </c>
      <c r="M125" s="92" t="s">
        <v>33</v>
      </c>
      <c r="N125" s="93" t="s">
        <v>33</v>
      </c>
      <c r="U125" s="68" t="s">
        <v>182</v>
      </c>
    </row>
    <row r="126" spans="1:24" s="63" customFormat="1" x14ac:dyDescent="0.2">
      <c r="A126" s="98"/>
      <c r="B126" s="97" t="s">
        <v>33</v>
      </c>
      <c r="C126" s="767" t="s">
        <v>183</v>
      </c>
      <c r="D126" s="767"/>
      <c r="E126" s="767"/>
      <c r="F126" s="99" t="s">
        <v>33</v>
      </c>
      <c r="G126" s="99" t="s">
        <v>33</v>
      </c>
      <c r="H126" s="99" t="s">
        <v>33</v>
      </c>
      <c r="I126" s="99" t="s">
        <v>33</v>
      </c>
      <c r="J126" s="100" t="s">
        <v>33</v>
      </c>
      <c r="K126" s="99" t="s">
        <v>33</v>
      </c>
      <c r="L126" s="100">
        <v>91.59</v>
      </c>
      <c r="M126" s="101" t="s">
        <v>33</v>
      </c>
      <c r="N126" s="102" t="s">
        <v>33</v>
      </c>
      <c r="T126" s="68" t="s">
        <v>183</v>
      </c>
    </row>
    <row r="127" spans="1:24" s="63" customFormat="1" ht="22.5" x14ac:dyDescent="0.2">
      <c r="A127" s="98"/>
      <c r="B127" s="97" t="s">
        <v>799</v>
      </c>
      <c r="C127" s="767" t="s">
        <v>800</v>
      </c>
      <c r="D127" s="767"/>
      <c r="E127" s="767"/>
      <c r="F127" s="99" t="s">
        <v>186</v>
      </c>
      <c r="G127" s="99" t="s">
        <v>801</v>
      </c>
      <c r="H127" s="99" t="s">
        <v>33</v>
      </c>
      <c r="I127" s="99" t="s">
        <v>801</v>
      </c>
      <c r="J127" s="100" t="s">
        <v>33</v>
      </c>
      <c r="K127" s="99" t="s">
        <v>33</v>
      </c>
      <c r="L127" s="100">
        <v>109.91</v>
      </c>
      <c r="M127" s="101" t="s">
        <v>33</v>
      </c>
      <c r="N127" s="102" t="s">
        <v>33</v>
      </c>
      <c r="T127" s="68" t="s">
        <v>800</v>
      </c>
    </row>
    <row r="128" spans="1:24" s="63" customFormat="1" ht="22.5" x14ac:dyDescent="0.2">
      <c r="A128" s="98"/>
      <c r="B128" s="97" t="s">
        <v>802</v>
      </c>
      <c r="C128" s="767" t="s">
        <v>803</v>
      </c>
      <c r="D128" s="767"/>
      <c r="E128" s="767"/>
      <c r="F128" s="99" t="s">
        <v>186</v>
      </c>
      <c r="G128" s="99" t="s">
        <v>594</v>
      </c>
      <c r="H128" s="99" t="s">
        <v>33</v>
      </c>
      <c r="I128" s="99" t="s">
        <v>594</v>
      </c>
      <c r="J128" s="100" t="s">
        <v>33</v>
      </c>
      <c r="K128" s="99" t="s">
        <v>33</v>
      </c>
      <c r="L128" s="100">
        <v>59.53</v>
      </c>
      <c r="M128" s="101" t="s">
        <v>33</v>
      </c>
      <c r="N128" s="102" t="s">
        <v>33</v>
      </c>
      <c r="T128" s="68" t="s">
        <v>803</v>
      </c>
    </row>
    <row r="129" spans="1:24" s="63" customFormat="1" x14ac:dyDescent="0.2">
      <c r="A129" s="103"/>
      <c r="B129" s="104"/>
      <c r="C129" s="780" t="s">
        <v>191</v>
      </c>
      <c r="D129" s="780"/>
      <c r="E129" s="780"/>
      <c r="F129" s="105" t="s">
        <v>33</v>
      </c>
      <c r="G129" s="105" t="s">
        <v>33</v>
      </c>
      <c r="H129" s="105" t="s">
        <v>33</v>
      </c>
      <c r="I129" s="105" t="s">
        <v>33</v>
      </c>
      <c r="J129" s="106" t="s">
        <v>33</v>
      </c>
      <c r="K129" s="105" t="s">
        <v>33</v>
      </c>
      <c r="L129" s="106">
        <v>979.83</v>
      </c>
      <c r="M129" s="92" t="s">
        <v>33</v>
      </c>
      <c r="N129" s="107" t="s">
        <v>33</v>
      </c>
      <c r="V129" s="68" t="s">
        <v>191</v>
      </c>
    </row>
    <row r="130" spans="1:24" s="63" customFormat="1" ht="33.75" x14ac:dyDescent="0.2">
      <c r="A130" s="88" t="s">
        <v>282</v>
      </c>
      <c r="B130" s="89" t="s">
        <v>836</v>
      </c>
      <c r="C130" s="776" t="s">
        <v>837</v>
      </c>
      <c r="D130" s="776"/>
      <c r="E130" s="776"/>
      <c r="F130" s="90" t="s">
        <v>707</v>
      </c>
      <c r="G130" s="90" t="s">
        <v>33</v>
      </c>
      <c r="H130" s="90" t="s">
        <v>33</v>
      </c>
      <c r="I130" s="90" t="s">
        <v>262</v>
      </c>
      <c r="J130" s="91">
        <v>132.94</v>
      </c>
      <c r="K130" s="90" t="s">
        <v>33</v>
      </c>
      <c r="L130" s="91">
        <v>1462.34</v>
      </c>
      <c r="M130" s="92" t="s">
        <v>33</v>
      </c>
      <c r="N130" s="93" t="s">
        <v>33</v>
      </c>
      <c r="Q130" s="68" t="s">
        <v>837</v>
      </c>
    </row>
    <row r="131" spans="1:24" s="63" customFormat="1" ht="33.75" x14ac:dyDescent="0.2">
      <c r="A131" s="88" t="s">
        <v>287</v>
      </c>
      <c r="B131" s="89" t="s">
        <v>847</v>
      </c>
      <c r="C131" s="776" t="s">
        <v>848</v>
      </c>
      <c r="D131" s="776"/>
      <c r="E131" s="776"/>
      <c r="F131" s="90" t="s">
        <v>609</v>
      </c>
      <c r="G131" s="90" t="s">
        <v>33</v>
      </c>
      <c r="H131" s="90" t="s">
        <v>33</v>
      </c>
      <c r="I131" s="90" t="s">
        <v>849</v>
      </c>
      <c r="J131" s="91" t="s">
        <v>33</v>
      </c>
      <c r="K131" s="90" t="s">
        <v>33</v>
      </c>
      <c r="L131" s="91" t="s">
        <v>33</v>
      </c>
      <c r="M131" s="92" t="s">
        <v>33</v>
      </c>
      <c r="N131" s="93" t="s">
        <v>33</v>
      </c>
      <c r="Q131" s="68" t="s">
        <v>848</v>
      </c>
    </row>
    <row r="132" spans="1:24" s="63" customFormat="1" x14ac:dyDescent="0.2">
      <c r="A132" s="94"/>
      <c r="B132" s="95"/>
      <c r="C132" s="767" t="s">
        <v>850</v>
      </c>
      <c r="D132" s="767"/>
      <c r="E132" s="767"/>
      <c r="F132" s="767"/>
      <c r="G132" s="767"/>
      <c r="H132" s="767"/>
      <c r="I132" s="767"/>
      <c r="J132" s="767"/>
      <c r="K132" s="767"/>
      <c r="L132" s="767"/>
      <c r="M132" s="767"/>
      <c r="N132" s="781"/>
      <c r="X132" s="68" t="s">
        <v>850</v>
      </c>
    </row>
    <row r="133" spans="1:24" s="63" customFormat="1" x14ac:dyDescent="0.2">
      <c r="A133" s="98"/>
      <c r="B133" s="97" t="s">
        <v>165</v>
      </c>
      <c r="C133" s="767" t="s">
        <v>251</v>
      </c>
      <c r="D133" s="767"/>
      <c r="E133" s="767"/>
      <c r="F133" s="99" t="s">
        <v>33</v>
      </c>
      <c r="G133" s="99" t="s">
        <v>33</v>
      </c>
      <c r="H133" s="99" t="s">
        <v>33</v>
      </c>
      <c r="I133" s="99" t="s">
        <v>33</v>
      </c>
      <c r="J133" s="100">
        <v>2538</v>
      </c>
      <c r="K133" s="99" t="s">
        <v>33</v>
      </c>
      <c r="L133" s="100">
        <v>203.04</v>
      </c>
      <c r="M133" s="101" t="s">
        <v>33</v>
      </c>
      <c r="N133" s="102" t="s">
        <v>33</v>
      </c>
      <c r="S133" s="68" t="s">
        <v>251</v>
      </c>
    </row>
    <row r="134" spans="1:24" s="63" customFormat="1" x14ac:dyDescent="0.2">
      <c r="A134" s="98"/>
      <c r="B134" s="97" t="s">
        <v>173</v>
      </c>
      <c r="C134" s="767" t="s">
        <v>174</v>
      </c>
      <c r="D134" s="767"/>
      <c r="E134" s="767"/>
      <c r="F134" s="99" t="s">
        <v>33</v>
      </c>
      <c r="G134" s="99" t="s">
        <v>33</v>
      </c>
      <c r="H134" s="99" t="s">
        <v>33</v>
      </c>
      <c r="I134" s="99" t="s">
        <v>33</v>
      </c>
      <c r="J134" s="100">
        <v>47.72</v>
      </c>
      <c r="K134" s="99" t="s">
        <v>33</v>
      </c>
      <c r="L134" s="100">
        <v>3.82</v>
      </c>
      <c r="M134" s="101" t="s">
        <v>33</v>
      </c>
      <c r="N134" s="102" t="s">
        <v>33</v>
      </c>
      <c r="S134" s="68" t="s">
        <v>174</v>
      </c>
    </row>
    <row r="135" spans="1:24" s="63" customFormat="1" x14ac:dyDescent="0.2">
      <c r="A135" s="98"/>
      <c r="B135" s="97" t="s">
        <v>176</v>
      </c>
      <c r="C135" s="767" t="s">
        <v>177</v>
      </c>
      <c r="D135" s="767"/>
      <c r="E135" s="767"/>
      <c r="F135" s="99" t="s">
        <v>33</v>
      </c>
      <c r="G135" s="99" t="s">
        <v>33</v>
      </c>
      <c r="H135" s="99" t="s">
        <v>33</v>
      </c>
      <c r="I135" s="99" t="s">
        <v>33</v>
      </c>
      <c r="J135" s="100">
        <v>17.45</v>
      </c>
      <c r="K135" s="99" t="s">
        <v>33</v>
      </c>
      <c r="L135" s="100">
        <v>1.4</v>
      </c>
      <c r="M135" s="101" t="s">
        <v>33</v>
      </c>
      <c r="N135" s="102" t="s">
        <v>33</v>
      </c>
      <c r="S135" s="68" t="s">
        <v>177</v>
      </c>
    </row>
    <row r="136" spans="1:24" s="63" customFormat="1" x14ac:dyDescent="0.2">
      <c r="A136" s="98"/>
      <c r="B136" s="97" t="s">
        <v>212</v>
      </c>
      <c r="C136" s="767" t="s">
        <v>252</v>
      </c>
      <c r="D136" s="767"/>
      <c r="E136" s="767"/>
      <c r="F136" s="99" t="s">
        <v>33</v>
      </c>
      <c r="G136" s="99" t="s">
        <v>33</v>
      </c>
      <c r="H136" s="99" t="s">
        <v>33</v>
      </c>
      <c r="I136" s="99" t="s">
        <v>33</v>
      </c>
      <c r="J136" s="100">
        <v>1012.61</v>
      </c>
      <c r="K136" s="99" t="s">
        <v>33</v>
      </c>
      <c r="L136" s="100">
        <v>81.010000000000005</v>
      </c>
      <c r="M136" s="101" t="s">
        <v>33</v>
      </c>
      <c r="N136" s="102" t="s">
        <v>33</v>
      </c>
      <c r="S136" s="68" t="s">
        <v>252</v>
      </c>
    </row>
    <row r="137" spans="1:24" s="63" customFormat="1" x14ac:dyDescent="0.2">
      <c r="A137" s="98"/>
      <c r="B137" s="97" t="s">
        <v>33</v>
      </c>
      <c r="C137" s="767" t="s">
        <v>253</v>
      </c>
      <c r="D137" s="767"/>
      <c r="E137" s="767"/>
      <c r="F137" s="99" t="s">
        <v>179</v>
      </c>
      <c r="G137" s="99" t="s">
        <v>851</v>
      </c>
      <c r="H137" s="99" t="s">
        <v>33</v>
      </c>
      <c r="I137" s="99" t="s">
        <v>368</v>
      </c>
      <c r="J137" s="100" t="s">
        <v>33</v>
      </c>
      <c r="K137" s="99" t="s">
        <v>33</v>
      </c>
      <c r="L137" s="100" t="s">
        <v>33</v>
      </c>
      <c r="M137" s="101" t="s">
        <v>33</v>
      </c>
      <c r="N137" s="102" t="s">
        <v>33</v>
      </c>
      <c r="T137" s="68" t="s">
        <v>253</v>
      </c>
    </row>
    <row r="138" spans="1:24" s="63" customFormat="1" x14ac:dyDescent="0.2">
      <c r="A138" s="98"/>
      <c r="B138" s="97" t="s">
        <v>33</v>
      </c>
      <c r="C138" s="767" t="s">
        <v>178</v>
      </c>
      <c r="D138" s="767"/>
      <c r="E138" s="767"/>
      <c r="F138" s="99" t="s">
        <v>179</v>
      </c>
      <c r="G138" s="99" t="s">
        <v>852</v>
      </c>
      <c r="H138" s="99" t="s">
        <v>33</v>
      </c>
      <c r="I138" s="99" t="s">
        <v>853</v>
      </c>
      <c r="J138" s="100" t="s">
        <v>33</v>
      </c>
      <c r="K138" s="99" t="s">
        <v>33</v>
      </c>
      <c r="L138" s="100" t="s">
        <v>33</v>
      </c>
      <c r="M138" s="101" t="s">
        <v>33</v>
      </c>
      <c r="N138" s="102" t="s">
        <v>33</v>
      </c>
      <c r="T138" s="68" t="s">
        <v>178</v>
      </c>
    </row>
    <row r="139" spans="1:24" s="63" customFormat="1" x14ac:dyDescent="0.2">
      <c r="A139" s="98"/>
      <c r="B139" s="97" t="s">
        <v>33</v>
      </c>
      <c r="C139" s="776" t="s">
        <v>182</v>
      </c>
      <c r="D139" s="776"/>
      <c r="E139" s="776"/>
      <c r="F139" s="90" t="s">
        <v>33</v>
      </c>
      <c r="G139" s="90" t="s">
        <v>33</v>
      </c>
      <c r="H139" s="90" t="s">
        <v>33</v>
      </c>
      <c r="I139" s="90" t="s">
        <v>33</v>
      </c>
      <c r="J139" s="91">
        <v>3598.33</v>
      </c>
      <c r="K139" s="90" t="s">
        <v>33</v>
      </c>
      <c r="L139" s="91">
        <v>287.87</v>
      </c>
      <c r="M139" s="92" t="s">
        <v>33</v>
      </c>
      <c r="N139" s="93" t="s">
        <v>33</v>
      </c>
      <c r="U139" s="68" t="s">
        <v>182</v>
      </c>
    </row>
    <row r="140" spans="1:24" s="63" customFormat="1" x14ac:dyDescent="0.2">
      <c r="A140" s="98"/>
      <c r="B140" s="97" t="s">
        <v>33</v>
      </c>
      <c r="C140" s="767" t="s">
        <v>183</v>
      </c>
      <c r="D140" s="767"/>
      <c r="E140" s="767"/>
      <c r="F140" s="99" t="s">
        <v>33</v>
      </c>
      <c r="G140" s="99" t="s">
        <v>33</v>
      </c>
      <c r="H140" s="99" t="s">
        <v>33</v>
      </c>
      <c r="I140" s="99" t="s">
        <v>33</v>
      </c>
      <c r="J140" s="100" t="s">
        <v>33</v>
      </c>
      <c r="K140" s="99" t="s">
        <v>33</v>
      </c>
      <c r="L140" s="100">
        <v>204.44</v>
      </c>
      <c r="M140" s="101" t="s">
        <v>33</v>
      </c>
      <c r="N140" s="102" t="s">
        <v>33</v>
      </c>
      <c r="T140" s="68" t="s">
        <v>183</v>
      </c>
    </row>
    <row r="141" spans="1:24" s="63" customFormat="1" ht="22.5" x14ac:dyDescent="0.2">
      <c r="A141" s="98"/>
      <c r="B141" s="97" t="s">
        <v>831</v>
      </c>
      <c r="C141" s="767" t="s">
        <v>832</v>
      </c>
      <c r="D141" s="767"/>
      <c r="E141" s="767"/>
      <c r="F141" s="99" t="s">
        <v>186</v>
      </c>
      <c r="G141" s="99" t="s">
        <v>591</v>
      </c>
      <c r="H141" s="99" t="s">
        <v>33</v>
      </c>
      <c r="I141" s="99" t="s">
        <v>591</v>
      </c>
      <c r="J141" s="100" t="s">
        <v>33</v>
      </c>
      <c r="K141" s="99" t="s">
        <v>33</v>
      </c>
      <c r="L141" s="100">
        <v>214.66</v>
      </c>
      <c r="M141" s="101" t="s">
        <v>33</v>
      </c>
      <c r="N141" s="102" t="s">
        <v>33</v>
      </c>
      <c r="T141" s="68" t="s">
        <v>832</v>
      </c>
    </row>
    <row r="142" spans="1:24" s="63" customFormat="1" ht="22.5" x14ac:dyDescent="0.2">
      <c r="A142" s="98"/>
      <c r="B142" s="97" t="s">
        <v>833</v>
      </c>
      <c r="C142" s="767" t="s">
        <v>834</v>
      </c>
      <c r="D142" s="767"/>
      <c r="E142" s="767"/>
      <c r="F142" s="99" t="s">
        <v>186</v>
      </c>
      <c r="G142" s="99" t="s">
        <v>835</v>
      </c>
      <c r="H142" s="99" t="s">
        <v>33</v>
      </c>
      <c r="I142" s="99" t="s">
        <v>835</v>
      </c>
      <c r="J142" s="100" t="s">
        <v>33</v>
      </c>
      <c r="K142" s="99" t="s">
        <v>33</v>
      </c>
      <c r="L142" s="100">
        <v>112.44</v>
      </c>
      <c r="M142" s="101" t="s">
        <v>33</v>
      </c>
      <c r="N142" s="102" t="s">
        <v>33</v>
      </c>
      <c r="T142" s="68" t="s">
        <v>834</v>
      </c>
    </row>
    <row r="143" spans="1:24" s="63" customFormat="1" x14ac:dyDescent="0.2">
      <c r="A143" s="103"/>
      <c r="B143" s="104"/>
      <c r="C143" s="780" t="s">
        <v>191</v>
      </c>
      <c r="D143" s="780"/>
      <c r="E143" s="780"/>
      <c r="F143" s="105" t="s">
        <v>33</v>
      </c>
      <c r="G143" s="105" t="s">
        <v>33</v>
      </c>
      <c r="H143" s="105" t="s">
        <v>33</v>
      </c>
      <c r="I143" s="105" t="s">
        <v>33</v>
      </c>
      <c r="J143" s="106" t="s">
        <v>33</v>
      </c>
      <c r="K143" s="105" t="s">
        <v>33</v>
      </c>
      <c r="L143" s="106">
        <v>614.97</v>
      </c>
      <c r="M143" s="92" t="s">
        <v>33</v>
      </c>
      <c r="N143" s="107" t="s">
        <v>33</v>
      </c>
      <c r="V143" s="68" t="s">
        <v>191</v>
      </c>
    </row>
    <row r="144" spans="1:24" s="63" customFormat="1" ht="22.5" x14ac:dyDescent="0.2">
      <c r="A144" s="88" t="s">
        <v>217</v>
      </c>
      <c r="B144" s="89" t="s">
        <v>854</v>
      </c>
      <c r="C144" s="776" t="s">
        <v>855</v>
      </c>
      <c r="D144" s="776"/>
      <c r="E144" s="776"/>
      <c r="F144" s="90" t="s">
        <v>707</v>
      </c>
      <c r="G144" s="90" t="s">
        <v>33</v>
      </c>
      <c r="H144" s="90" t="s">
        <v>33</v>
      </c>
      <c r="I144" s="90" t="s">
        <v>240</v>
      </c>
      <c r="J144" s="91">
        <v>69.14</v>
      </c>
      <c r="K144" s="90" t="s">
        <v>856</v>
      </c>
      <c r="L144" s="91">
        <v>564.17999999999995</v>
      </c>
      <c r="M144" s="92" t="s">
        <v>33</v>
      </c>
      <c r="N144" s="93" t="s">
        <v>33</v>
      </c>
      <c r="Q144" s="68" t="s">
        <v>855</v>
      </c>
    </row>
    <row r="145" spans="1:24" s="63" customFormat="1" x14ac:dyDescent="0.2">
      <c r="A145" s="94"/>
      <c r="B145" s="95"/>
      <c r="C145" s="767" t="s">
        <v>857</v>
      </c>
      <c r="D145" s="767"/>
      <c r="E145" s="767"/>
      <c r="F145" s="767"/>
      <c r="G145" s="767"/>
      <c r="H145" s="767"/>
      <c r="I145" s="767"/>
      <c r="J145" s="767"/>
      <c r="K145" s="767"/>
      <c r="L145" s="767"/>
      <c r="M145" s="767"/>
      <c r="N145" s="781"/>
      <c r="W145" s="68" t="s">
        <v>857</v>
      </c>
    </row>
    <row r="146" spans="1:24" s="63" customFormat="1" ht="22.5" x14ac:dyDescent="0.2">
      <c r="A146" s="96"/>
      <c r="B146" s="97" t="s">
        <v>858</v>
      </c>
      <c r="C146" s="767" t="s">
        <v>859</v>
      </c>
      <c r="D146" s="767"/>
      <c r="E146" s="767"/>
      <c r="F146" s="767"/>
      <c r="G146" s="767"/>
      <c r="H146" s="767"/>
      <c r="I146" s="767"/>
      <c r="J146" s="767"/>
      <c r="K146" s="767"/>
      <c r="L146" s="767"/>
      <c r="M146" s="767"/>
      <c r="N146" s="781"/>
      <c r="R146" s="68" t="s">
        <v>859</v>
      </c>
    </row>
    <row r="147" spans="1:24" s="63" customFormat="1" ht="22.5" x14ac:dyDescent="0.2">
      <c r="A147" s="88" t="s">
        <v>291</v>
      </c>
      <c r="B147" s="89" t="s">
        <v>860</v>
      </c>
      <c r="C147" s="776" t="s">
        <v>861</v>
      </c>
      <c r="D147" s="776"/>
      <c r="E147" s="776"/>
      <c r="F147" s="90" t="s">
        <v>604</v>
      </c>
      <c r="G147" s="90" t="s">
        <v>33</v>
      </c>
      <c r="H147" s="90" t="s">
        <v>33</v>
      </c>
      <c r="I147" s="90" t="s">
        <v>862</v>
      </c>
      <c r="J147" s="91" t="s">
        <v>33</v>
      </c>
      <c r="K147" s="90" t="s">
        <v>33</v>
      </c>
      <c r="L147" s="91" t="s">
        <v>33</v>
      </c>
      <c r="M147" s="92" t="s">
        <v>33</v>
      </c>
      <c r="N147" s="93" t="s">
        <v>33</v>
      </c>
      <c r="Q147" s="68" t="s">
        <v>861</v>
      </c>
    </row>
    <row r="148" spans="1:24" s="63" customFormat="1" x14ac:dyDescent="0.2">
      <c r="A148" s="94"/>
      <c r="B148" s="95"/>
      <c r="C148" s="767" t="s">
        <v>863</v>
      </c>
      <c r="D148" s="767"/>
      <c r="E148" s="767"/>
      <c r="F148" s="767"/>
      <c r="G148" s="767"/>
      <c r="H148" s="767"/>
      <c r="I148" s="767"/>
      <c r="J148" s="767"/>
      <c r="K148" s="767"/>
      <c r="L148" s="767"/>
      <c r="M148" s="767"/>
      <c r="N148" s="781"/>
      <c r="X148" s="68" t="s">
        <v>863</v>
      </c>
    </row>
    <row r="149" spans="1:24" s="63" customFormat="1" x14ac:dyDescent="0.2">
      <c r="A149" s="98"/>
      <c r="B149" s="97" t="s">
        <v>165</v>
      </c>
      <c r="C149" s="767" t="s">
        <v>251</v>
      </c>
      <c r="D149" s="767"/>
      <c r="E149" s="767"/>
      <c r="F149" s="99" t="s">
        <v>33</v>
      </c>
      <c r="G149" s="99" t="s">
        <v>33</v>
      </c>
      <c r="H149" s="99" t="s">
        <v>33</v>
      </c>
      <c r="I149" s="99" t="s">
        <v>33</v>
      </c>
      <c r="J149" s="100">
        <v>271.66000000000003</v>
      </c>
      <c r="K149" s="99" t="s">
        <v>33</v>
      </c>
      <c r="L149" s="100">
        <v>6.57</v>
      </c>
      <c r="M149" s="101" t="s">
        <v>33</v>
      </c>
      <c r="N149" s="102" t="s">
        <v>33</v>
      </c>
      <c r="S149" s="68" t="s">
        <v>251</v>
      </c>
    </row>
    <row r="150" spans="1:24" s="63" customFormat="1" x14ac:dyDescent="0.2">
      <c r="A150" s="98"/>
      <c r="B150" s="97" t="s">
        <v>173</v>
      </c>
      <c r="C150" s="767" t="s">
        <v>174</v>
      </c>
      <c r="D150" s="767"/>
      <c r="E150" s="767"/>
      <c r="F150" s="99" t="s">
        <v>33</v>
      </c>
      <c r="G150" s="99" t="s">
        <v>33</v>
      </c>
      <c r="H150" s="99" t="s">
        <v>33</v>
      </c>
      <c r="I150" s="99" t="s">
        <v>33</v>
      </c>
      <c r="J150" s="100">
        <v>671.33</v>
      </c>
      <c r="K150" s="99" t="s">
        <v>33</v>
      </c>
      <c r="L150" s="100">
        <v>16.239999999999998</v>
      </c>
      <c r="M150" s="101" t="s">
        <v>33</v>
      </c>
      <c r="N150" s="102" t="s">
        <v>33</v>
      </c>
      <c r="S150" s="68" t="s">
        <v>174</v>
      </c>
    </row>
    <row r="151" spans="1:24" s="63" customFormat="1" x14ac:dyDescent="0.2">
      <c r="A151" s="98"/>
      <c r="B151" s="97" t="s">
        <v>176</v>
      </c>
      <c r="C151" s="767" t="s">
        <v>177</v>
      </c>
      <c r="D151" s="767"/>
      <c r="E151" s="767"/>
      <c r="F151" s="99" t="s">
        <v>33</v>
      </c>
      <c r="G151" s="99" t="s">
        <v>33</v>
      </c>
      <c r="H151" s="99" t="s">
        <v>33</v>
      </c>
      <c r="I151" s="99" t="s">
        <v>33</v>
      </c>
      <c r="J151" s="100">
        <v>78.48</v>
      </c>
      <c r="K151" s="99" t="s">
        <v>33</v>
      </c>
      <c r="L151" s="100">
        <v>1.9</v>
      </c>
      <c r="M151" s="101" t="s">
        <v>33</v>
      </c>
      <c r="N151" s="102" t="s">
        <v>33</v>
      </c>
      <c r="S151" s="68" t="s">
        <v>177</v>
      </c>
    </row>
    <row r="152" spans="1:24" s="63" customFormat="1" x14ac:dyDescent="0.2">
      <c r="A152" s="98"/>
      <c r="B152" s="97" t="s">
        <v>212</v>
      </c>
      <c r="C152" s="767" t="s">
        <v>252</v>
      </c>
      <c r="D152" s="767"/>
      <c r="E152" s="767"/>
      <c r="F152" s="99" t="s">
        <v>33</v>
      </c>
      <c r="G152" s="99" t="s">
        <v>33</v>
      </c>
      <c r="H152" s="99" t="s">
        <v>33</v>
      </c>
      <c r="I152" s="99" t="s">
        <v>33</v>
      </c>
      <c r="J152" s="100">
        <v>88.49</v>
      </c>
      <c r="K152" s="99" t="s">
        <v>33</v>
      </c>
      <c r="L152" s="100">
        <v>2.14</v>
      </c>
      <c r="M152" s="101" t="s">
        <v>33</v>
      </c>
      <c r="N152" s="102" t="s">
        <v>33</v>
      </c>
      <c r="S152" s="68" t="s">
        <v>252</v>
      </c>
    </row>
    <row r="153" spans="1:24" s="63" customFormat="1" x14ac:dyDescent="0.2">
      <c r="A153" s="98"/>
      <c r="B153" s="97" t="s">
        <v>33</v>
      </c>
      <c r="C153" s="767" t="s">
        <v>253</v>
      </c>
      <c r="D153" s="767"/>
      <c r="E153" s="767"/>
      <c r="F153" s="99" t="s">
        <v>179</v>
      </c>
      <c r="G153" s="99" t="s">
        <v>864</v>
      </c>
      <c r="H153" s="99" t="s">
        <v>33</v>
      </c>
      <c r="I153" s="99" t="s">
        <v>865</v>
      </c>
      <c r="J153" s="100" t="s">
        <v>33</v>
      </c>
      <c r="K153" s="99" t="s">
        <v>33</v>
      </c>
      <c r="L153" s="100" t="s">
        <v>33</v>
      </c>
      <c r="M153" s="101" t="s">
        <v>33</v>
      </c>
      <c r="N153" s="102" t="s">
        <v>33</v>
      </c>
      <c r="T153" s="68" t="s">
        <v>253</v>
      </c>
    </row>
    <row r="154" spans="1:24" s="63" customFormat="1" x14ac:dyDescent="0.2">
      <c r="A154" s="98"/>
      <c r="B154" s="97" t="s">
        <v>33</v>
      </c>
      <c r="C154" s="767" t="s">
        <v>178</v>
      </c>
      <c r="D154" s="767"/>
      <c r="E154" s="767"/>
      <c r="F154" s="99" t="s">
        <v>179</v>
      </c>
      <c r="G154" s="99" t="s">
        <v>866</v>
      </c>
      <c r="H154" s="99" t="s">
        <v>33</v>
      </c>
      <c r="I154" s="99" t="s">
        <v>867</v>
      </c>
      <c r="J154" s="100" t="s">
        <v>33</v>
      </c>
      <c r="K154" s="99" t="s">
        <v>33</v>
      </c>
      <c r="L154" s="100" t="s">
        <v>33</v>
      </c>
      <c r="M154" s="101" t="s">
        <v>33</v>
      </c>
      <c r="N154" s="102" t="s">
        <v>33</v>
      </c>
      <c r="T154" s="68" t="s">
        <v>178</v>
      </c>
    </row>
    <row r="155" spans="1:24" s="63" customFormat="1" x14ac:dyDescent="0.2">
      <c r="A155" s="98"/>
      <c r="B155" s="97" t="s">
        <v>33</v>
      </c>
      <c r="C155" s="776" t="s">
        <v>182</v>
      </c>
      <c r="D155" s="776"/>
      <c r="E155" s="776"/>
      <c r="F155" s="90" t="s">
        <v>33</v>
      </c>
      <c r="G155" s="90" t="s">
        <v>33</v>
      </c>
      <c r="H155" s="90" t="s">
        <v>33</v>
      </c>
      <c r="I155" s="90" t="s">
        <v>33</v>
      </c>
      <c r="J155" s="91">
        <v>1031.48</v>
      </c>
      <c r="K155" s="90" t="s">
        <v>33</v>
      </c>
      <c r="L155" s="91">
        <v>24.95</v>
      </c>
      <c r="M155" s="92" t="s">
        <v>33</v>
      </c>
      <c r="N155" s="93" t="s">
        <v>33</v>
      </c>
      <c r="U155" s="68" t="s">
        <v>182</v>
      </c>
    </row>
    <row r="156" spans="1:24" s="63" customFormat="1" x14ac:dyDescent="0.2">
      <c r="A156" s="98"/>
      <c r="B156" s="97" t="s">
        <v>33</v>
      </c>
      <c r="C156" s="767" t="s">
        <v>183</v>
      </c>
      <c r="D156" s="767"/>
      <c r="E156" s="767"/>
      <c r="F156" s="99" t="s">
        <v>33</v>
      </c>
      <c r="G156" s="99" t="s">
        <v>33</v>
      </c>
      <c r="H156" s="99" t="s">
        <v>33</v>
      </c>
      <c r="I156" s="99" t="s">
        <v>33</v>
      </c>
      <c r="J156" s="100" t="s">
        <v>33</v>
      </c>
      <c r="K156" s="99" t="s">
        <v>33</v>
      </c>
      <c r="L156" s="100">
        <v>8.4700000000000006</v>
      </c>
      <c r="M156" s="101" t="s">
        <v>33</v>
      </c>
      <c r="N156" s="102" t="s">
        <v>33</v>
      </c>
      <c r="T156" s="68" t="s">
        <v>183</v>
      </c>
    </row>
    <row r="157" spans="1:24" s="63" customFormat="1" ht="22.5" x14ac:dyDescent="0.2">
      <c r="A157" s="98"/>
      <c r="B157" s="97" t="s">
        <v>868</v>
      </c>
      <c r="C157" s="767" t="s">
        <v>869</v>
      </c>
      <c r="D157" s="767"/>
      <c r="E157" s="767"/>
      <c r="F157" s="99" t="s">
        <v>186</v>
      </c>
      <c r="G157" s="99" t="s">
        <v>870</v>
      </c>
      <c r="H157" s="99" t="s">
        <v>33</v>
      </c>
      <c r="I157" s="99" t="s">
        <v>870</v>
      </c>
      <c r="J157" s="100" t="s">
        <v>33</v>
      </c>
      <c r="K157" s="99" t="s">
        <v>33</v>
      </c>
      <c r="L157" s="100">
        <v>7.62</v>
      </c>
      <c r="M157" s="101" t="s">
        <v>33</v>
      </c>
      <c r="N157" s="102" t="s">
        <v>33</v>
      </c>
      <c r="T157" s="68" t="s">
        <v>869</v>
      </c>
    </row>
    <row r="158" spans="1:24" s="63" customFormat="1" ht="22.5" x14ac:dyDescent="0.2">
      <c r="A158" s="98"/>
      <c r="B158" s="97" t="s">
        <v>871</v>
      </c>
      <c r="C158" s="767" t="s">
        <v>872</v>
      </c>
      <c r="D158" s="767"/>
      <c r="E158" s="767"/>
      <c r="F158" s="99" t="s">
        <v>186</v>
      </c>
      <c r="G158" s="99" t="s">
        <v>873</v>
      </c>
      <c r="H158" s="99" t="s">
        <v>33</v>
      </c>
      <c r="I158" s="99" t="s">
        <v>873</v>
      </c>
      <c r="J158" s="100" t="s">
        <v>33</v>
      </c>
      <c r="K158" s="99" t="s">
        <v>33</v>
      </c>
      <c r="L158" s="100">
        <v>7.2</v>
      </c>
      <c r="M158" s="101" t="s">
        <v>33</v>
      </c>
      <c r="N158" s="102" t="s">
        <v>33</v>
      </c>
      <c r="T158" s="68" t="s">
        <v>872</v>
      </c>
    </row>
    <row r="159" spans="1:24" s="63" customFormat="1" x14ac:dyDescent="0.2">
      <c r="A159" s="103"/>
      <c r="B159" s="104"/>
      <c r="C159" s="780" t="s">
        <v>191</v>
      </c>
      <c r="D159" s="780"/>
      <c r="E159" s="780"/>
      <c r="F159" s="105" t="s">
        <v>33</v>
      </c>
      <c r="G159" s="105" t="s">
        <v>33</v>
      </c>
      <c r="H159" s="105" t="s">
        <v>33</v>
      </c>
      <c r="I159" s="105" t="s">
        <v>33</v>
      </c>
      <c r="J159" s="106" t="s">
        <v>33</v>
      </c>
      <c r="K159" s="105" t="s">
        <v>33</v>
      </c>
      <c r="L159" s="106">
        <v>39.770000000000003</v>
      </c>
      <c r="M159" s="92" t="s">
        <v>33</v>
      </c>
      <c r="N159" s="107" t="s">
        <v>33</v>
      </c>
      <c r="V159" s="68" t="s">
        <v>191</v>
      </c>
    </row>
    <row r="160" spans="1:24" s="63" customFormat="1" ht="22.5" x14ac:dyDescent="0.2">
      <c r="A160" s="88" t="s">
        <v>293</v>
      </c>
      <c r="B160" s="89" t="s">
        <v>874</v>
      </c>
      <c r="C160" s="776" t="s">
        <v>875</v>
      </c>
      <c r="D160" s="776"/>
      <c r="E160" s="776"/>
      <c r="F160" s="90" t="s">
        <v>604</v>
      </c>
      <c r="G160" s="90" t="s">
        <v>33</v>
      </c>
      <c r="H160" s="90" t="s">
        <v>33</v>
      </c>
      <c r="I160" s="90" t="s">
        <v>862</v>
      </c>
      <c r="J160" s="91">
        <v>7571</v>
      </c>
      <c r="K160" s="90" t="s">
        <v>33</v>
      </c>
      <c r="L160" s="91">
        <v>183.14</v>
      </c>
      <c r="M160" s="92" t="s">
        <v>33</v>
      </c>
      <c r="N160" s="93" t="s">
        <v>33</v>
      </c>
      <c r="Q160" s="68" t="s">
        <v>875</v>
      </c>
    </row>
    <row r="161" spans="1:26" s="63" customFormat="1" ht="1.5" customHeight="1" x14ac:dyDescent="0.2">
      <c r="A161" s="108"/>
      <c r="B161" s="104"/>
      <c r="C161" s="104"/>
      <c r="D161" s="104"/>
      <c r="E161" s="104"/>
      <c r="F161" s="108"/>
      <c r="G161" s="108"/>
      <c r="H161" s="108"/>
      <c r="I161" s="108"/>
      <c r="J161" s="109"/>
      <c r="K161" s="108"/>
      <c r="L161" s="109"/>
      <c r="M161" s="99"/>
      <c r="N161" s="109"/>
    </row>
    <row r="162" spans="1:26" s="63" customFormat="1" x14ac:dyDescent="0.2">
      <c r="A162" s="110"/>
      <c r="B162" s="111" t="s">
        <v>33</v>
      </c>
      <c r="C162" s="780" t="s">
        <v>725</v>
      </c>
      <c r="D162" s="780"/>
      <c r="E162" s="780"/>
      <c r="F162" s="780"/>
      <c r="G162" s="780"/>
      <c r="H162" s="780"/>
      <c r="I162" s="780"/>
      <c r="J162" s="780"/>
      <c r="K162" s="780"/>
      <c r="L162" s="112" t="s">
        <v>33</v>
      </c>
      <c r="M162" s="113"/>
      <c r="N162" s="114"/>
      <c r="Y162" s="68" t="s">
        <v>725</v>
      </c>
    </row>
    <row r="163" spans="1:26" s="63" customFormat="1" x14ac:dyDescent="0.2">
      <c r="A163" s="115"/>
      <c r="B163" s="97" t="s">
        <v>165</v>
      </c>
      <c r="C163" s="767" t="s">
        <v>202</v>
      </c>
      <c r="D163" s="767"/>
      <c r="E163" s="767"/>
      <c r="F163" s="767"/>
      <c r="G163" s="767"/>
      <c r="H163" s="767"/>
      <c r="I163" s="767"/>
      <c r="J163" s="767"/>
      <c r="K163" s="767"/>
      <c r="L163" s="116">
        <v>32066.18</v>
      </c>
      <c r="M163" s="117"/>
      <c r="N163" s="118" t="s">
        <v>33</v>
      </c>
      <c r="Z163" s="68" t="s">
        <v>202</v>
      </c>
    </row>
    <row r="164" spans="1:26" s="63" customFormat="1" x14ac:dyDescent="0.2">
      <c r="A164" s="115"/>
      <c r="B164" s="97" t="s">
        <v>33</v>
      </c>
      <c r="C164" s="767" t="s">
        <v>203</v>
      </c>
      <c r="D164" s="767"/>
      <c r="E164" s="767"/>
      <c r="F164" s="767"/>
      <c r="G164" s="767"/>
      <c r="H164" s="767"/>
      <c r="I164" s="767"/>
      <c r="J164" s="767"/>
      <c r="K164" s="767"/>
      <c r="L164" s="116" t="s">
        <v>33</v>
      </c>
      <c r="M164" s="117"/>
      <c r="N164" s="118" t="s">
        <v>33</v>
      </c>
      <c r="Z164" s="68" t="s">
        <v>203</v>
      </c>
    </row>
    <row r="165" spans="1:26" s="63" customFormat="1" x14ac:dyDescent="0.2">
      <c r="A165" s="115"/>
      <c r="B165" s="97" t="s">
        <v>33</v>
      </c>
      <c r="C165" s="767" t="s">
        <v>296</v>
      </c>
      <c r="D165" s="767"/>
      <c r="E165" s="767"/>
      <c r="F165" s="767"/>
      <c r="G165" s="767"/>
      <c r="H165" s="767"/>
      <c r="I165" s="767"/>
      <c r="J165" s="767"/>
      <c r="K165" s="767"/>
      <c r="L165" s="116">
        <v>1087.77</v>
      </c>
      <c r="M165" s="117"/>
      <c r="N165" s="118" t="s">
        <v>33</v>
      </c>
      <c r="Z165" s="68" t="s">
        <v>296</v>
      </c>
    </row>
    <row r="166" spans="1:26" s="63" customFormat="1" x14ac:dyDescent="0.2">
      <c r="A166" s="115"/>
      <c r="B166" s="97" t="s">
        <v>33</v>
      </c>
      <c r="C166" s="767" t="s">
        <v>204</v>
      </c>
      <c r="D166" s="767"/>
      <c r="E166" s="767"/>
      <c r="F166" s="767"/>
      <c r="G166" s="767"/>
      <c r="H166" s="767"/>
      <c r="I166" s="767"/>
      <c r="J166" s="767"/>
      <c r="K166" s="767"/>
      <c r="L166" s="116">
        <v>96.32</v>
      </c>
      <c r="M166" s="117"/>
      <c r="N166" s="118" t="s">
        <v>33</v>
      </c>
      <c r="Z166" s="68" t="s">
        <v>204</v>
      </c>
    </row>
    <row r="167" spans="1:26" s="63" customFormat="1" x14ac:dyDescent="0.2">
      <c r="A167" s="115"/>
      <c r="B167" s="97" t="s">
        <v>33</v>
      </c>
      <c r="C167" s="767" t="s">
        <v>297</v>
      </c>
      <c r="D167" s="767"/>
      <c r="E167" s="767"/>
      <c r="F167" s="767"/>
      <c r="G167" s="767"/>
      <c r="H167" s="767"/>
      <c r="I167" s="767"/>
      <c r="J167" s="767"/>
      <c r="K167" s="767"/>
      <c r="L167" s="116">
        <v>29059.52</v>
      </c>
      <c r="M167" s="117"/>
      <c r="N167" s="118" t="s">
        <v>33</v>
      </c>
      <c r="Z167" s="68" t="s">
        <v>297</v>
      </c>
    </row>
    <row r="168" spans="1:26" s="63" customFormat="1" x14ac:dyDescent="0.2">
      <c r="A168" s="115"/>
      <c r="B168" s="97" t="s">
        <v>33</v>
      </c>
      <c r="C168" s="767" t="s">
        <v>205</v>
      </c>
      <c r="D168" s="767"/>
      <c r="E168" s="767"/>
      <c r="F168" s="767"/>
      <c r="G168" s="767"/>
      <c r="H168" s="767"/>
      <c r="I168" s="767"/>
      <c r="J168" s="767"/>
      <c r="K168" s="767"/>
      <c r="L168" s="116">
        <v>1190.71</v>
      </c>
      <c r="M168" s="117"/>
      <c r="N168" s="118" t="s">
        <v>33</v>
      </c>
      <c r="Z168" s="68" t="s">
        <v>205</v>
      </c>
    </row>
    <row r="169" spans="1:26" s="63" customFormat="1" x14ac:dyDescent="0.2">
      <c r="A169" s="115"/>
      <c r="B169" s="97" t="s">
        <v>33</v>
      </c>
      <c r="C169" s="767" t="s">
        <v>206</v>
      </c>
      <c r="D169" s="767"/>
      <c r="E169" s="767"/>
      <c r="F169" s="767"/>
      <c r="G169" s="767"/>
      <c r="H169" s="767"/>
      <c r="I169" s="767"/>
      <c r="J169" s="767"/>
      <c r="K169" s="767"/>
      <c r="L169" s="116">
        <v>631.86</v>
      </c>
      <c r="M169" s="117"/>
      <c r="N169" s="118" t="s">
        <v>33</v>
      </c>
      <c r="Z169" s="68" t="s">
        <v>206</v>
      </c>
    </row>
    <row r="170" spans="1:26" s="63" customFormat="1" x14ac:dyDescent="0.2">
      <c r="A170" s="115"/>
      <c r="B170" s="97" t="s">
        <v>165</v>
      </c>
      <c r="C170" s="767" t="s">
        <v>876</v>
      </c>
      <c r="D170" s="767"/>
      <c r="E170" s="767"/>
      <c r="F170" s="767"/>
      <c r="G170" s="767"/>
      <c r="H170" s="767"/>
      <c r="I170" s="767"/>
      <c r="J170" s="767"/>
      <c r="K170" s="767"/>
      <c r="L170" s="116">
        <v>8180.76</v>
      </c>
      <c r="M170" s="117"/>
      <c r="N170" s="118" t="s">
        <v>33</v>
      </c>
      <c r="Z170" s="68" t="s">
        <v>876</v>
      </c>
    </row>
    <row r="171" spans="1:26" s="63" customFormat="1" x14ac:dyDescent="0.2">
      <c r="A171" s="115"/>
      <c r="B171" s="97" t="s">
        <v>33</v>
      </c>
      <c r="C171" s="767" t="s">
        <v>203</v>
      </c>
      <c r="D171" s="767"/>
      <c r="E171" s="767"/>
      <c r="F171" s="767"/>
      <c r="G171" s="767"/>
      <c r="H171" s="767"/>
      <c r="I171" s="767"/>
      <c r="J171" s="767"/>
      <c r="K171" s="767"/>
      <c r="L171" s="116" t="s">
        <v>33</v>
      </c>
      <c r="M171" s="117"/>
      <c r="N171" s="118" t="s">
        <v>33</v>
      </c>
      <c r="Z171" s="68" t="s">
        <v>203</v>
      </c>
    </row>
    <row r="172" spans="1:26" s="63" customFormat="1" x14ac:dyDescent="0.2">
      <c r="A172" s="115"/>
      <c r="B172" s="97" t="s">
        <v>33</v>
      </c>
      <c r="C172" s="767" t="s">
        <v>296</v>
      </c>
      <c r="D172" s="767"/>
      <c r="E172" s="767"/>
      <c r="F172" s="767"/>
      <c r="G172" s="767"/>
      <c r="H172" s="767"/>
      <c r="I172" s="767"/>
      <c r="J172" s="767"/>
      <c r="K172" s="767"/>
      <c r="L172" s="116">
        <v>1655.84</v>
      </c>
      <c r="M172" s="117"/>
      <c r="N172" s="118" t="s">
        <v>33</v>
      </c>
      <c r="Z172" s="68" t="s">
        <v>296</v>
      </c>
    </row>
    <row r="173" spans="1:26" s="63" customFormat="1" x14ac:dyDescent="0.2">
      <c r="A173" s="115"/>
      <c r="B173" s="97" t="s">
        <v>33</v>
      </c>
      <c r="C173" s="767" t="s">
        <v>204</v>
      </c>
      <c r="D173" s="767"/>
      <c r="E173" s="767"/>
      <c r="F173" s="767"/>
      <c r="G173" s="767"/>
      <c r="H173" s="767"/>
      <c r="I173" s="767"/>
      <c r="J173" s="767"/>
      <c r="K173" s="767"/>
      <c r="L173" s="116">
        <v>1464.21</v>
      </c>
      <c r="M173" s="117"/>
      <c r="N173" s="118" t="s">
        <v>33</v>
      </c>
      <c r="Z173" s="68" t="s">
        <v>204</v>
      </c>
    </row>
    <row r="174" spans="1:26" s="63" customFormat="1" x14ac:dyDescent="0.2">
      <c r="A174" s="115"/>
      <c r="B174" s="97" t="s">
        <v>33</v>
      </c>
      <c r="C174" s="767" t="s">
        <v>297</v>
      </c>
      <c r="D174" s="767"/>
      <c r="E174" s="767"/>
      <c r="F174" s="767"/>
      <c r="G174" s="767"/>
      <c r="H174" s="767"/>
      <c r="I174" s="767"/>
      <c r="J174" s="767"/>
      <c r="K174" s="767"/>
      <c r="L174" s="116">
        <v>2506.8000000000002</v>
      </c>
      <c r="M174" s="117"/>
      <c r="N174" s="118" t="s">
        <v>33</v>
      </c>
      <c r="Z174" s="68" t="s">
        <v>297</v>
      </c>
    </row>
    <row r="175" spans="1:26" s="63" customFormat="1" x14ac:dyDescent="0.2">
      <c r="A175" s="115"/>
      <c r="B175" s="97" t="s">
        <v>33</v>
      </c>
      <c r="C175" s="767" t="s">
        <v>205</v>
      </c>
      <c r="D175" s="767"/>
      <c r="E175" s="767"/>
      <c r="F175" s="767"/>
      <c r="G175" s="767"/>
      <c r="H175" s="767"/>
      <c r="I175" s="767"/>
      <c r="J175" s="767"/>
      <c r="K175" s="767"/>
      <c r="L175" s="116">
        <v>1459.38</v>
      </c>
      <c r="M175" s="117"/>
      <c r="N175" s="118" t="s">
        <v>33</v>
      </c>
      <c r="Z175" s="68" t="s">
        <v>205</v>
      </c>
    </row>
    <row r="176" spans="1:26" s="63" customFormat="1" x14ac:dyDescent="0.2">
      <c r="A176" s="115"/>
      <c r="B176" s="97" t="s">
        <v>33</v>
      </c>
      <c r="C176" s="767" t="s">
        <v>206</v>
      </c>
      <c r="D176" s="767"/>
      <c r="E176" s="767"/>
      <c r="F176" s="767"/>
      <c r="G176" s="767"/>
      <c r="H176" s="767"/>
      <c r="I176" s="767"/>
      <c r="J176" s="767"/>
      <c r="K176" s="767"/>
      <c r="L176" s="116">
        <v>1094.53</v>
      </c>
      <c r="M176" s="117"/>
      <c r="N176" s="118" t="s">
        <v>33</v>
      </c>
      <c r="Z176" s="68" t="s">
        <v>206</v>
      </c>
    </row>
    <row r="177" spans="1:29" s="63" customFormat="1" x14ac:dyDescent="0.2">
      <c r="A177" s="115"/>
      <c r="B177" s="97" t="s">
        <v>173</v>
      </c>
      <c r="C177" s="767" t="s">
        <v>877</v>
      </c>
      <c r="D177" s="767"/>
      <c r="E177" s="767"/>
      <c r="F177" s="767"/>
      <c r="G177" s="767"/>
      <c r="H177" s="767"/>
      <c r="I177" s="767"/>
      <c r="J177" s="767"/>
      <c r="K177" s="767"/>
      <c r="L177" s="116">
        <v>623617.89</v>
      </c>
      <c r="M177" s="117"/>
      <c r="N177" s="118" t="s">
        <v>33</v>
      </c>
      <c r="Z177" s="68" t="s">
        <v>877</v>
      </c>
    </row>
    <row r="178" spans="1:29" s="63" customFormat="1" x14ac:dyDescent="0.2">
      <c r="A178" s="115"/>
      <c r="B178" s="97" t="s">
        <v>33</v>
      </c>
      <c r="C178" s="767" t="s">
        <v>207</v>
      </c>
      <c r="D178" s="767"/>
      <c r="E178" s="767"/>
      <c r="F178" s="767"/>
      <c r="G178" s="767"/>
      <c r="H178" s="767"/>
      <c r="I178" s="767"/>
      <c r="J178" s="767"/>
      <c r="K178" s="767"/>
      <c r="L178" s="116">
        <v>2926.46</v>
      </c>
      <c r="M178" s="117"/>
      <c r="N178" s="118" t="s">
        <v>33</v>
      </c>
      <c r="Z178" s="68" t="s">
        <v>207</v>
      </c>
    </row>
    <row r="179" spans="1:29" s="63" customFormat="1" x14ac:dyDescent="0.2">
      <c r="A179" s="115"/>
      <c r="B179" s="97" t="s">
        <v>33</v>
      </c>
      <c r="C179" s="767" t="s">
        <v>208</v>
      </c>
      <c r="D179" s="767"/>
      <c r="E179" s="767"/>
      <c r="F179" s="767"/>
      <c r="G179" s="767"/>
      <c r="H179" s="767"/>
      <c r="I179" s="767"/>
      <c r="J179" s="767"/>
      <c r="K179" s="767"/>
      <c r="L179" s="116">
        <v>2650.09</v>
      </c>
      <c r="M179" s="117"/>
      <c r="N179" s="118" t="s">
        <v>33</v>
      </c>
      <c r="Z179" s="68" t="s">
        <v>208</v>
      </c>
    </row>
    <row r="180" spans="1:29" s="63" customFormat="1" x14ac:dyDescent="0.2">
      <c r="A180" s="115"/>
      <c r="B180" s="97" t="s">
        <v>33</v>
      </c>
      <c r="C180" s="767" t="s">
        <v>209</v>
      </c>
      <c r="D180" s="767"/>
      <c r="E180" s="767"/>
      <c r="F180" s="767"/>
      <c r="G180" s="767"/>
      <c r="H180" s="767"/>
      <c r="I180" s="767"/>
      <c r="J180" s="767"/>
      <c r="K180" s="767"/>
      <c r="L180" s="116">
        <v>1726.39</v>
      </c>
      <c r="M180" s="117"/>
      <c r="N180" s="118" t="s">
        <v>33</v>
      </c>
      <c r="Z180" s="68" t="s">
        <v>209</v>
      </c>
    </row>
    <row r="181" spans="1:29" s="63" customFormat="1" x14ac:dyDescent="0.2">
      <c r="A181" s="115"/>
      <c r="B181" s="109" t="s">
        <v>33</v>
      </c>
      <c r="C181" s="782" t="s">
        <v>734</v>
      </c>
      <c r="D181" s="782"/>
      <c r="E181" s="782"/>
      <c r="F181" s="782"/>
      <c r="G181" s="782"/>
      <c r="H181" s="782"/>
      <c r="I181" s="782"/>
      <c r="J181" s="782"/>
      <c r="K181" s="782"/>
      <c r="L181" s="119">
        <v>663864.82999999996</v>
      </c>
      <c r="M181" s="120"/>
      <c r="N181" s="121"/>
      <c r="AA181" s="68" t="s">
        <v>734</v>
      </c>
    </row>
    <row r="182" spans="1:29" s="63" customFormat="1" x14ac:dyDescent="0.2">
      <c r="A182" s="773" t="s">
        <v>735</v>
      </c>
      <c r="B182" s="774"/>
      <c r="C182" s="774"/>
      <c r="D182" s="774"/>
      <c r="E182" s="774"/>
      <c r="F182" s="774"/>
      <c r="G182" s="774"/>
      <c r="H182" s="774"/>
      <c r="I182" s="774"/>
      <c r="J182" s="774"/>
      <c r="K182" s="774"/>
      <c r="L182" s="774"/>
      <c r="M182" s="774"/>
      <c r="N182" s="775"/>
      <c r="P182" s="68" t="s">
        <v>735</v>
      </c>
    </row>
    <row r="183" spans="1:29" s="63" customFormat="1" ht="45" x14ac:dyDescent="0.2">
      <c r="A183" s="88" t="s">
        <v>301</v>
      </c>
      <c r="B183" s="89" t="s">
        <v>737</v>
      </c>
      <c r="C183" s="776" t="s">
        <v>878</v>
      </c>
      <c r="D183" s="776"/>
      <c r="E183" s="776"/>
      <c r="F183" s="90" t="s">
        <v>198</v>
      </c>
      <c r="G183" s="90" t="s">
        <v>33</v>
      </c>
      <c r="H183" s="90" t="s">
        <v>33</v>
      </c>
      <c r="I183" s="90" t="s">
        <v>879</v>
      </c>
      <c r="J183" s="91">
        <v>67.73</v>
      </c>
      <c r="K183" s="90" t="s">
        <v>33</v>
      </c>
      <c r="L183" s="91">
        <v>26.21</v>
      </c>
      <c r="M183" s="92" t="s">
        <v>33</v>
      </c>
      <c r="N183" s="93" t="s">
        <v>33</v>
      </c>
      <c r="Q183" s="68" t="s">
        <v>878</v>
      </c>
    </row>
    <row r="184" spans="1:29" s="63" customFormat="1" ht="1.5" customHeight="1" x14ac:dyDescent="0.2">
      <c r="A184" s="108"/>
      <c r="B184" s="104"/>
      <c r="C184" s="104"/>
      <c r="D184" s="104"/>
      <c r="E184" s="104"/>
      <c r="F184" s="108"/>
      <c r="G184" s="108"/>
      <c r="H184" s="108"/>
      <c r="I184" s="108"/>
      <c r="J184" s="109"/>
      <c r="K184" s="108"/>
      <c r="L184" s="109"/>
      <c r="M184" s="99"/>
      <c r="N184" s="109"/>
    </row>
    <row r="185" spans="1:29" s="63" customFormat="1" ht="22.5" x14ac:dyDescent="0.2">
      <c r="A185" s="110"/>
      <c r="B185" s="111" t="s">
        <v>33</v>
      </c>
      <c r="C185" s="780" t="s">
        <v>756</v>
      </c>
      <c r="D185" s="780"/>
      <c r="E185" s="780"/>
      <c r="F185" s="780"/>
      <c r="G185" s="780"/>
      <c r="H185" s="780"/>
      <c r="I185" s="780"/>
      <c r="J185" s="780"/>
      <c r="K185" s="780"/>
      <c r="L185" s="112" t="s">
        <v>33</v>
      </c>
      <c r="M185" s="113"/>
      <c r="N185" s="114"/>
      <c r="Y185" s="68" t="s">
        <v>756</v>
      </c>
    </row>
    <row r="186" spans="1:29" s="63" customFormat="1" x14ac:dyDescent="0.2">
      <c r="A186" s="115"/>
      <c r="B186" s="97" t="s">
        <v>165</v>
      </c>
      <c r="C186" s="767" t="s">
        <v>202</v>
      </c>
      <c r="D186" s="767"/>
      <c r="E186" s="767"/>
      <c r="F186" s="767"/>
      <c r="G186" s="767"/>
      <c r="H186" s="767"/>
      <c r="I186" s="767"/>
      <c r="J186" s="767"/>
      <c r="K186" s="767"/>
      <c r="L186" s="116">
        <v>26.21</v>
      </c>
      <c r="M186" s="117"/>
      <c r="N186" s="118" t="s">
        <v>33</v>
      </c>
      <c r="Z186" s="68" t="s">
        <v>202</v>
      </c>
    </row>
    <row r="187" spans="1:29" s="63" customFormat="1" x14ac:dyDescent="0.2">
      <c r="A187" s="115"/>
      <c r="B187" s="97" t="s">
        <v>33</v>
      </c>
      <c r="C187" s="767" t="s">
        <v>203</v>
      </c>
      <c r="D187" s="767"/>
      <c r="E187" s="767"/>
      <c r="F187" s="767"/>
      <c r="G187" s="767"/>
      <c r="H187" s="767"/>
      <c r="I187" s="767"/>
      <c r="J187" s="767"/>
      <c r="K187" s="767"/>
      <c r="L187" s="116" t="s">
        <v>33</v>
      </c>
      <c r="M187" s="117"/>
      <c r="N187" s="118" t="s">
        <v>33</v>
      </c>
      <c r="Z187" s="68" t="s">
        <v>203</v>
      </c>
    </row>
    <row r="188" spans="1:29" s="63" customFormat="1" x14ac:dyDescent="0.2">
      <c r="A188" s="115"/>
      <c r="B188" s="97" t="s">
        <v>33</v>
      </c>
      <c r="C188" s="767" t="s">
        <v>297</v>
      </c>
      <c r="D188" s="767"/>
      <c r="E188" s="767"/>
      <c r="F188" s="767"/>
      <c r="G188" s="767"/>
      <c r="H188" s="767"/>
      <c r="I188" s="767"/>
      <c r="J188" s="767"/>
      <c r="K188" s="767"/>
      <c r="L188" s="116">
        <v>26.21</v>
      </c>
      <c r="M188" s="117"/>
      <c r="N188" s="118" t="s">
        <v>33</v>
      </c>
      <c r="Z188" s="68" t="s">
        <v>297</v>
      </c>
    </row>
    <row r="189" spans="1:29" s="63" customFormat="1" ht="22.5" x14ac:dyDescent="0.2">
      <c r="A189" s="115"/>
      <c r="B189" s="109" t="s">
        <v>33</v>
      </c>
      <c r="C189" s="782" t="s">
        <v>757</v>
      </c>
      <c r="D189" s="782"/>
      <c r="E189" s="782"/>
      <c r="F189" s="782"/>
      <c r="G189" s="782"/>
      <c r="H189" s="782"/>
      <c r="I189" s="782"/>
      <c r="J189" s="782"/>
      <c r="K189" s="782"/>
      <c r="L189" s="119">
        <v>26.21</v>
      </c>
      <c r="M189" s="120"/>
      <c r="N189" s="121"/>
      <c r="AA189" s="68" t="s">
        <v>757</v>
      </c>
    </row>
    <row r="190" spans="1:29" s="63" customFormat="1" ht="2.25" customHeight="1" x14ac:dyDescent="0.2"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122"/>
      <c r="M190" s="123"/>
      <c r="N190" s="124"/>
    </row>
    <row r="191" spans="1:29" s="63" customFormat="1" x14ac:dyDescent="0.2">
      <c r="A191" s="110"/>
      <c r="B191" s="111" t="s">
        <v>33</v>
      </c>
      <c r="C191" s="780" t="s">
        <v>321</v>
      </c>
      <c r="D191" s="780"/>
      <c r="E191" s="780"/>
      <c r="F191" s="780"/>
      <c r="G191" s="780"/>
      <c r="H191" s="780"/>
      <c r="I191" s="780"/>
      <c r="J191" s="780"/>
      <c r="K191" s="780"/>
      <c r="L191" s="112" t="s">
        <v>33</v>
      </c>
      <c r="M191" s="113" t="s">
        <v>33</v>
      </c>
      <c r="N191" s="114" t="s">
        <v>33</v>
      </c>
      <c r="AB191" s="68" t="s">
        <v>321</v>
      </c>
    </row>
    <row r="192" spans="1:29" s="63" customFormat="1" x14ac:dyDescent="0.2">
      <c r="A192" s="115"/>
      <c r="B192" s="97" t="s">
        <v>165</v>
      </c>
      <c r="C192" s="767" t="s">
        <v>202</v>
      </c>
      <c r="D192" s="767"/>
      <c r="E192" s="767"/>
      <c r="F192" s="767"/>
      <c r="G192" s="767"/>
      <c r="H192" s="767"/>
      <c r="I192" s="767"/>
      <c r="J192" s="767"/>
      <c r="K192" s="767"/>
      <c r="L192" s="116">
        <v>32092.39</v>
      </c>
      <c r="M192" s="117">
        <v>7.3</v>
      </c>
      <c r="N192" s="118">
        <v>234274</v>
      </c>
      <c r="AC192" s="68" t="s">
        <v>202</v>
      </c>
    </row>
    <row r="193" spans="1:29" s="63" customFormat="1" x14ac:dyDescent="0.2">
      <c r="A193" s="115"/>
      <c r="B193" s="97" t="s">
        <v>33</v>
      </c>
      <c r="C193" s="767" t="s">
        <v>203</v>
      </c>
      <c r="D193" s="767"/>
      <c r="E193" s="767"/>
      <c r="F193" s="767"/>
      <c r="G193" s="767"/>
      <c r="H193" s="767"/>
      <c r="I193" s="767"/>
      <c r="J193" s="767"/>
      <c r="K193" s="767"/>
      <c r="L193" s="116" t="s">
        <v>33</v>
      </c>
      <c r="M193" s="117" t="s">
        <v>33</v>
      </c>
      <c r="N193" s="118" t="s">
        <v>33</v>
      </c>
      <c r="AC193" s="68" t="s">
        <v>203</v>
      </c>
    </row>
    <row r="194" spans="1:29" s="63" customFormat="1" x14ac:dyDescent="0.2">
      <c r="A194" s="115"/>
      <c r="B194" s="97" t="s">
        <v>33</v>
      </c>
      <c r="C194" s="767" t="s">
        <v>296</v>
      </c>
      <c r="D194" s="767"/>
      <c r="E194" s="767"/>
      <c r="F194" s="767"/>
      <c r="G194" s="767"/>
      <c r="H194" s="767"/>
      <c r="I194" s="767"/>
      <c r="J194" s="767"/>
      <c r="K194" s="767"/>
      <c r="L194" s="116">
        <v>1087.77</v>
      </c>
      <c r="M194" s="117" t="s">
        <v>33</v>
      </c>
      <c r="N194" s="118" t="s">
        <v>33</v>
      </c>
      <c r="AC194" s="68" t="s">
        <v>296</v>
      </c>
    </row>
    <row r="195" spans="1:29" s="63" customFormat="1" x14ac:dyDescent="0.2">
      <c r="A195" s="115"/>
      <c r="B195" s="97" t="s">
        <v>33</v>
      </c>
      <c r="C195" s="767" t="s">
        <v>204</v>
      </c>
      <c r="D195" s="767"/>
      <c r="E195" s="767"/>
      <c r="F195" s="767"/>
      <c r="G195" s="767"/>
      <c r="H195" s="767"/>
      <c r="I195" s="767"/>
      <c r="J195" s="767"/>
      <c r="K195" s="767"/>
      <c r="L195" s="116">
        <v>96.32</v>
      </c>
      <c r="M195" s="117" t="s">
        <v>33</v>
      </c>
      <c r="N195" s="118" t="s">
        <v>33</v>
      </c>
      <c r="AC195" s="68" t="s">
        <v>204</v>
      </c>
    </row>
    <row r="196" spans="1:29" s="63" customFormat="1" x14ac:dyDescent="0.2">
      <c r="A196" s="115"/>
      <c r="B196" s="97" t="s">
        <v>33</v>
      </c>
      <c r="C196" s="767" t="s">
        <v>297</v>
      </c>
      <c r="D196" s="767"/>
      <c r="E196" s="767"/>
      <c r="F196" s="767"/>
      <c r="G196" s="767"/>
      <c r="H196" s="767"/>
      <c r="I196" s="767"/>
      <c r="J196" s="767"/>
      <c r="K196" s="767"/>
      <c r="L196" s="116">
        <v>29085.73</v>
      </c>
      <c r="M196" s="117" t="s">
        <v>33</v>
      </c>
      <c r="N196" s="118" t="s">
        <v>33</v>
      </c>
      <c r="AC196" s="68" t="s">
        <v>297</v>
      </c>
    </row>
    <row r="197" spans="1:29" s="63" customFormat="1" x14ac:dyDescent="0.2">
      <c r="A197" s="115"/>
      <c r="B197" s="97" t="s">
        <v>33</v>
      </c>
      <c r="C197" s="767" t="s">
        <v>205</v>
      </c>
      <c r="D197" s="767"/>
      <c r="E197" s="767"/>
      <c r="F197" s="767"/>
      <c r="G197" s="767"/>
      <c r="H197" s="767"/>
      <c r="I197" s="767"/>
      <c r="J197" s="767"/>
      <c r="K197" s="767"/>
      <c r="L197" s="116">
        <v>1190.71</v>
      </c>
      <c r="M197" s="117" t="s">
        <v>33</v>
      </c>
      <c r="N197" s="118" t="s">
        <v>33</v>
      </c>
      <c r="AC197" s="68" t="s">
        <v>205</v>
      </c>
    </row>
    <row r="198" spans="1:29" s="63" customFormat="1" x14ac:dyDescent="0.2">
      <c r="A198" s="115"/>
      <c r="B198" s="97" t="s">
        <v>33</v>
      </c>
      <c r="C198" s="767" t="s">
        <v>206</v>
      </c>
      <c r="D198" s="767"/>
      <c r="E198" s="767"/>
      <c r="F198" s="767"/>
      <c r="G198" s="767"/>
      <c r="H198" s="767"/>
      <c r="I198" s="767"/>
      <c r="J198" s="767"/>
      <c r="K198" s="767"/>
      <c r="L198" s="116">
        <v>631.86</v>
      </c>
      <c r="M198" s="117" t="s">
        <v>33</v>
      </c>
      <c r="N198" s="118" t="s">
        <v>33</v>
      </c>
      <c r="AC198" s="68" t="s">
        <v>206</v>
      </c>
    </row>
    <row r="199" spans="1:29" s="63" customFormat="1" x14ac:dyDescent="0.2">
      <c r="A199" s="115"/>
      <c r="B199" s="97" t="s">
        <v>165</v>
      </c>
      <c r="C199" s="767" t="s">
        <v>876</v>
      </c>
      <c r="D199" s="767"/>
      <c r="E199" s="767"/>
      <c r="F199" s="767"/>
      <c r="G199" s="767"/>
      <c r="H199" s="767"/>
      <c r="I199" s="767"/>
      <c r="J199" s="767"/>
      <c r="K199" s="767"/>
      <c r="L199" s="116">
        <v>8180.76</v>
      </c>
      <c r="M199" s="117">
        <v>7.3</v>
      </c>
      <c r="N199" s="118">
        <v>59720</v>
      </c>
      <c r="AC199" s="68" t="s">
        <v>876</v>
      </c>
    </row>
    <row r="200" spans="1:29" s="63" customFormat="1" x14ac:dyDescent="0.2">
      <c r="A200" s="115"/>
      <c r="B200" s="97" t="s">
        <v>33</v>
      </c>
      <c r="C200" s="767" t="s">
        <v>203</v>
      </c>
      <c r="D200" s="767"/>
      <c r="E200" s="767"/>
      <c r="F200" s="767"/>
      <c r="G200" s="767"/>
      <c r="H200" s="767"/>
      <c r="I200" s="767"/>
      <c r="J200" s="767"/>
      <c r="K200" s="767"/>
      <c r="L200" s="116" t="s">
        <v>33</v>
      </c>
      <c r="M200" s="117" t="s">
        <v>33</v>
      </c>
      <c r="N200" s="118" t="s">
        <v>33</v>
      </c>
      <c r="AC200" s="68" t="s">
        <v>203</v>
      </c>
    </row>
    <row r="201" spans="1:29" s="63" customFormat="1" x14ac:dyDescent="0.2">
      <c r="A201" s="115"/>
      <c r="B201" s="97" t="s">
        <v>33</v>
      </c>
      <c r="C201" s="767" t="s">
        <v>296</v>
      </c>
      <c r="D201" s="767"/>
      <c r="E201" s="767"/>
      <c r="F201" s="767"/>
      <c r="G201" s="767"/>
      <c r="H201" s="767"/>
      <c r="I201" s="767"/>
      <c r="J201" s="767"/>
      <c r="K201" s="767"/>
      <c r="L201" s="116">
        <v>1655.84</v>
      </c>
      <c r="M201" s="117" t="s">
        <v>33</v>
      </c>
      <c r="N201" s="118" t="s">
        <v>33</v>
      </c>
      <c r="AC201" s="68" t="s">
        <v>296</v>
      </c>
    </row>
    <row r="202" spans="1:29" s="63" customFormat="1" x14ac:dyDescent="0.2">
      <c r="A202" s="115"/>
      <c r="B202" s="97" t="s">
        <v>33</v>
      </c>
      <c r="C202" s="767" t="s">
        <v>204</v>
      </c>
      <c r="D202" s="767"/>
      <c r="E202" s="767"/>
      <c r="F202" s="767"/>
      <c r="G202" s="767"/>
      <c r="H202" s="767"/>
      <c r="I202" s="767"/>
      <c r="J202" s="767"/>
      <c r="K202" s="767"/>
      <c r="L202" s="116">
        <v>1464.21</v>
      </c>
      <c r="M202" s="117" t="s">
        <v>33</v>
      </c>
      <c r="N202" s="118" t="s">
        <v>33</v>
      </c>
      <c r="AC202" s="68" t="s">
        <v>204</v>
      </c>
    </row>
    <row r="203" spans="1:29" s="63" customFormat="1" x14ac:dyDescent="0.2">
      <c r="A203" s="115"/>
      <c r="B203" s="97" t="s">
        <v>33</v>
      </c>
      <c r="C203" s="767" t="s">
        <v>297</v>
      </c>
      <c r="D203" s="767"/>
      <c r="E203" s="767"/>
      <c r="F203" s="767"/>
      <c r="G203" s="767"/>
      <c r="H203" s="767"/>
      <c r="I203" s="767"/>
      <c r="J203" s="767"/>
      <c r="K203" s="767"/>
      <c r="L203" s="116">
        <v>2506.8000000000002</v>
      </c>
      <c r="M203" s="117" t="s">
        <v>33</v>
      </c>
      <c r="N203" s="118" t="s">
        <v>33</v>
      </c>
      <c r="AC203" s="68" t="s">
        <v>297</v>
      </c>
    </row>
    <row r="204" spans="1:29" s="63" customFormat="1" x14ac:dyDescent="0.2">
      <c r="A204" s="115"/>
      <c r="B204" s="97" t="s">
        <v>33</v>
      </c>
      <c r="C204" s="767" t="s">
        <v>205</v>
      </c>
      <c r="D204" s="767"/>
      <c r="E204" s="767"/>
      <c r="F204" s="767"/>
      <c r="G204" s="767"/>
      <c r="H204" s="767"/>
      <c r="I204" s="767"/>
      <c r="J204" s="767"/>
      <c r="K204" s="767"/>
      <c r="L204" s="116">
        <v>1459.38</v>
      </c>
      <c r="M204" s="117" t="s">
        <v>33</v>
      </c>
      <c r="N204" s="118" t="s">
        <v>33</v>
      </c>
      <c r="AC204" s="68" t="s">
        <v>205</v>
      </c>
    </row>
    <row r="205" spans="1:29" s="63" customFormat="1" x14ac:dyDescent="0.2">
      <c r="A205" s="115"/>
      <c r="B205" s="97" t="s">
        <v>33</v>
      </c>
      <c r="C205" s="767" t="s">
        <v>206</v>
      </c>
      <c r="D205" s="767"/>
      <c r="E205" s="767"/>
      <c r="F205" s="767"/>
      <c r="G205" s="767"/>
      <c r="H205" s="767"/>
      <c r="I205" s="767"/>
      <c r="J205" s="767"/>
      <c r="K205" s="767"/>
      <c r="L205" s="116">
        <v>1094.53</v>
      </c>
      <c r="M205" s="117" t="s">
        <v>33</v>
      </c>
      <c r="N205" s="118" t="s">
        <v>33</v>
      </c>
      <c r="AC205" s="68" t="s">
        <v>206</v>
      </c>
    </row>
    <row r="206" spans="1:29" s="63" customFormat="1" x14ac:dyDescent="0.2">
      <c r="A206" s="115"/>
      <c r="B206" s="97" t="s">
        <v>173</v>
      </c>
      <c r="C206" s="767" t="s">
        <v>877</v>
      </c>
      <c r="D206" s="767"/>
      <c r="E206" s="767"/>
      <c r="F206" s="767"/>
      <c r="G206" s="767"/>
      <c r="H206" s="767"/>
      <c r="I206" s="767"/>
      <c r="J206" s="767"/>
      <c r="K206" s="767"/>
      <c r="L206" s="116">
        <v>623617.89</v>
      </c>
      <c r="M206" s="117">
        <v>4.51</v>
      </c>
      <c r="N206" s="118">
        <v>2812517</v>
      </c>
      <c r="AC206" s="68" t="s">
        <v>877</v>
      </c>
    </row>
    <row r="207" spans="1:29" s="63" customFormat="1" x14ac:dyDescent="0.2">
      <c r="A207" s="115"/>
      <c r="B207" s="97" t="s">
        <v>33</v>
      </c>
      <c r="C207" s="767" t="s">
        <v>207</v>
      </c>
      <c r="D207" s="767"/>
      <c r="E207" s="767"/>
      <c r="F207" s="767"/>
      <c r="G207" s="767"/>
      <c r="H207" s="767"/>
      <c r="I207" s="767"/>
      <c r="J207" s="767"/>
      <c r="K207" s="767"/>
      <c r="L207" s="116">
        <v>2926.46</v>
      </c>
      <c r="M207" s="117" t="s">
        <v>33</v>
      </c>
      <c r="N207" s="118" t="s">
        <v>33</v>
      </c>
      <c r="AC207" s="68" t="s">
        <v>207</v>
      </c>
    </row>
    <row r="208" spans="1:29" s="63" customFormat="1" x14ac:dyDescent="0.2">
      <c r="A208" s="115"/>
      <c r="B208" s="97" t="s">
        <v>33</v>
      </c>
      <c r="C208" s="767" t="s">
        <v>208</v>
      </c>
      <c r="D208" s="767"/>
      <c r="E208" s="767"/>
      <c r="F208" s="767"/>
      <c r="G208" s="767"/>
      <c r="H208" s="767"/>
      <c r="I208" s="767"/>
      <c r="J208" s="767"/>
      <c r="K208" s="767"/>
      <c r="L208" s="116">
        <v>2650.09</v>
      </c>
      <c r="M208" s="117" t="s">
        <v>33</v>
      </c>
      <c r="N208" s="118" t="s">
        <v>33</v>
      </c>
      <c r="AC208" s="68" t="s">
        <v>208</v>
      </c>
    </row>
    <row r="209" spans="1:30" x14ac:dyDescent="0.2">
      <c r="A209" s="115"/>
      <c r="B209" s="97" t="s">
        <v>33</v>
      </c>
      <c r="C209" s="767" t="s">
        <v>209</v>
      </c>
      <c r="D209" s="767"/>
      <c r="E209" s="767"/>
      <c r="F209" s="767"/>
      <c r="G209" s="767"/>
      <c r="H209" s="767"/>
      <c r="I209" s="767"/>
      <c r="J209" s="767"/>
      <c r="K209" s="767"/>
      <c r="L209" s="116">
        <v>1726.39</v>
      </c>
      <c r="M209" s="117" t="s">
        <v>33</v>
      </c>
      <c r="N209" s="118" t="s">
        <v>33</v>
      </c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  <c r="Z209" s="63"/>
      <c r="AA209" s="63"/>
      <c r="AB209" s="63"/>
      <c r="AC209" s="68" t="s">
        <v>209</v>
      </c>
      <c r="AD209" s="63"/>
    </row>
    <row r="210" spans="1:30" x14ac:dyDescent="0.2">
      <c r="A210" s="115"/>
      <c r="B210" s="109" t="s">
        <v>33</v>
      </c>
      <c r="C210" s="782" t="s">
        <v>322</v>
      </c>
      <c r="D210" s="782"/>
      <c r="E210" s="782"/>
      <c r="F210" s="782"/>
      <c r="G210" s="782"/>
      <c r="H210" s="782"/>
      <c r="I210" s="782"/>
      <c r="J210" s="782"/>
      <c r="K210" s="782"/>
      <c r="L210" s="119">
        <v>663891.04</v>
      </c>
      <c r="M210" s="120" t="s">
        <v>33</v>
      </c>
      <c r="N210" s="125">
        <v>3106511</v>
      </c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  <c r="Z210" s="63"/>
      <c r="AA210" s="63"/>
      <c r="AB210" s="63"/>
      <c r="AC210" s="63"/>
      <c r="AD210" s="68" t="s">
        <v>322</v>
      </c>
    </row>
    <row r="211" spans="1:30" ht="1.5" customHeight="1" x14ac:dyDescent="0.2">
      <c r="B211" s="109"/>
      <c r="C211" s="104"/>
      <c r="D211" s="104"/>
      <c r="E211" s="104"/>
      <c r="F211" s="104"/>
      <c r="G211" s="104"/>
      <c r="H211" s="104"/>
      <c r="I211" s="104"/>
      <c r="J211" s="104"/>
      <c r="K211" s="104"/>
      <c r="L211" s="119"/>
      <c r="M211" s="120"/>
      <c r="N211" s="126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  <c r="Z211" s="63"/>
      <c r="AA211" s="63"/>
      <c r="AB211" s="63"/>
      <c r="AC211" s="63"/>
      <c r="AD211" s="63"/>
    </row>
    <row r="212" spans="1:30" ht="53.25" customHeight="1" x14ac:dyDescent="0.2">
      <c r="A212" s="127"/>
      <c r="B212" s="127"/>
      <c r="C212" s="127"/>
      <c r="D212" s="127"/>
      <c r="E212" s="127"/>
      <c r="F212" s="127"/>
      <c r="G212" s="127"/>
      <c r="H212" s="127"/>
      <c r="I212" s="127"/>
      <c r="J212" s="127"/>
      <c r="K212" s="127"/>
      <c r="L212" s="127"/>
      <c r="M212" s="127"/>
      <c r="N212" s="127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  <c r="Z212" s="63"/>
      <c r="AA212" s="63"/>
      <c r="AB212" s="63"/>
      <c r="AC212" s="63"/>
      <c r="AD212" s="63"/>
    </row>
    <row r="213" spans="1:30" x14ac:dyDescent="0.2">
      <c r="B213" s="128" t="s">
        <v>323</v>
      </c>
      <c r="C213" s="786" t="s">
        <v>33</v>
      </c>
      <c r="D213" s="786"/>
      <c r="E213" s="786"/>
      <c r="F213" s="786"/>
      <c r="G213" s="786"/>
      <c r="H213" s="786"/>
      <c r="I213" s="786"/>
      <c r="J213" s="786"/>
      <c r="K213" s="786"/>
      <c r="L213" s="786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63"/>
      <c r="AA213" s="63"/>
      <c r="AB213" s="63"/>
      <c r="AC213" s="63"/>
      <c r="AD213" s="63"/>
    </row>
    <row r="214" spans="1:30" ht="13.5" customHeight="1" x14ac:dyDescent="0.2">
      <c r="B214" s="64"/>
      <c r="C214" s="787" t="s">
        <v>11</v>
      </c>
      <c r="D214" s="787"/>
      <c r="E214" s="787"/>
      <c r="F214" s="787"/>
      <c r="G214" s="787"/>
      <c r="H214" s="787"/>
      <c r="I214" s="787"/>
      <c r="J214" s="787"/>
      <c r="K214" s="787"/>
      <c r="L214" s="787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  <c r="Z214" s="63"/>
      <c r="AA214" s="63"/>
      <c r="AB214" s="63"/>
      <c r="AC214" s="63"/>
      <c r="AD214" s="63"/>
    </row>
    <row r="215" spans="1:30" ht="12.75" customHeight="1" x14ac:dyDescent="0.2">
      <c r="B215" s="128" t="s">
        <v>324</v>
      </c>
      <c r="C215" s="786" t="s">
        <v>33</v>
      </c>
      <c r="D215" s="786"/>
      <c r="E215" s="786"/>
      <c r="F215" s="786"/>
      <c r="G215" s="786"/>
      <c r="H215" s="786"/>
      <c r="I215" s="786"/>
      <c r="J215" s="786"/>
      <c r="K215" s="786"/>
      <c r="L215" s="786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  <c r="Z215" s="63"/>
      <c r="AA215" s="63"/>
      <c r="AB215" s="63"/>
      <c r="AC215" s="63"/>
      <c r="AD215" s="63"/>
    </row>
    <row r="216" spans="1:30" ht="13.5" customHeight="1" x14ac:dyDescent="0.2">
      <c r="C216" s="787" t="s">
        <v>11</v>
      </c>
      <c r="D216" s="787"/>
      <c r="E216" s="787"/>
      <c r="F216" s="787"/>
      <c r="G216" s="787"/>
      <c r="H216" s="787"/>
      <c r="I216" s="787"/>
      <c r="J216" s="787"/>
      <c r="K216" s="787"/>
      <c r="L216" s="787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  <c r="Z216" s="63"/>
      <c r="AA216" s="63"/>
      <c r="AB216" s="63"/>
      <c r="AC216" s="63"/>
      <c r="AD216" s="63"/>
    </row>
    <row r="230" s="63" customFormat="1" x14ac:dyDescent="0.2"/>
  </sheetData>
  <mergeCells count="201">
    <mergeCell ref="C210:K210"/>
    <mergeCell ref="C213:L213"/>
    <mergeCell ref="C214:L214"/>
    <mergeCell ref="C215:L215"/>
    <mergeCell ref="C216:L216"/>
    <mergeCell ref="C204:K204"/>
    <mergeCell ref="C205:K205"/>
    <mergeCell ref="C206:K206"/>
    <mergeCell ref="C207:K207"/>
    <mergeCell ref="C208:K208"/>
    <mergeCell ref="C209:K209"/>
    <mergeCell ref="C198:K198"/>
    <mergeCell ref="C199:K199"/>
    <mergeCell ref="C200:K200"/>
    <mergeCell ref="C201:K201"/>
    <mergeCell ref="C202:K202"/>
    <mergeCell ref="C203:K203"/>
    <mergeCell ref="C192:K192"/>
    <mergeCell ref="C193:K193"/>
    <mergeCell ref="C194:K194"/>
    <mergeCell ref="C195:K195"/>
    <mergeCell ref="C196:K196"/>
    <mergeCell ref="C197:K197"/>
    <mergeCell ref="C185:K185"/>
    <mergeCell ref="C186:K186"/>
    <mergeCell ref="C187:K187"/>
    <mergeCell ref="C188:K188"/>
    <mergeCell ref="C189:K189"/>
    <mergeCell ref="C191:K191"/>
    <mergeCell ref="C178:K178"/>
    <mergeCell ref="C179:K179"/>
    <mergeCell ref="C180:K180"/>
    <mergeCell ref="C181:K181"/>
    <mergeCell ref="A182:N182"/>
    <mergeCell ref="C183:E183"/>
    <mergeCell ref="C172:K172"/>
    <mergeCell ref="C173:K173"/>
    <mergeCell ref="C174:K174"/>
    <mergeCell ref="C175:K175"/>
    <mergeCell ref="C176:K176"/>
    <mergeCell ref="C177:K177"/>
    <mergeCell ref="C166:K166"/>
    <mergeCell ref="C167:K167"/>
    <mergeCell ref="C168:K168"/>
    <mergeCell ref="C169:K169"/>
    <mergeCell ref="C170:K170"/>
    <mergeCell ref="C171:K171"/>
    <mergeCell ref="C159:E159"/>
    <mergeCell ref="C160:E160"/>
    <mergeCell ref="C162:K162"/>
    <mergeCell ref="C163:K163"/>
    <mergeCell ref="C164:K164"/>
    <mergeCell ref="C165:K165"/>
    <mergeCell ref="C153:E153"/>
    <mergeCell ref="C154:E154"/>
    <mergeCell ref="C155:E155"/>
    <mergeCell ref="C156:E156"/>
    <mergeCell ref="C157:E157"/>
    <mergeCell ref="C158:E158"/>
    <mergeCell ref="C147:E147"/>
    <mergeCell ref="C148:N148"/>
    <mergeCell ref="C149:E149"/>
    <mergeCell ref="C150:E150"/>
    <mergeCell ref="C151:E151"/>
    <mergeCell ref="C152:E152"/>
    <mergeCell ref="C141:E141"/>
    <mergeCell ref="C142:E142"/>
    <mergeCell ref="C143:E143"/>
    <mergeCell ref="C144:E144"/>
    <mergeCell ref="C145:N145"/>
    <mergeCell ref="C146:N146"/>
    <mergeCell ref="C135:E135"/>
    <mergeCell ref="C136:E136"/>
    <mergeCell ref="C137:E137"/>
    <mergeCell ref="C138:E138"/>
    <mergeCell ref="C139:E139"/>
    <mergeCell ref="C140:E140"/>
    <mergeCell ref="C129:E129"/>
    <mergeCell ref="C130:E130"/>
    <mergeCell ref="C131:E131"/>
    <mergeCell ref="C132:N132"/>
    <mergeCell ref="C133:E133"/>
    <mergeCell ref="C134:E134"/>
    <mergeCell ref="C123:E123"/>
    <mergeCell ref="C124:E124"/>
    <mergeCell ref="C125:E125"/>
    <mergeCell ref="C126:E126"/>
    <mergeCell ref="C127:E127"/>
    <mergeCell ref="C128:E128"/>
    <mergeCell ref="C117:E117"/>
    <mergeCell ref="C118:N118"/>
    <mergeCell ref="C119:E119"/>
    <mergeCell ref="C120:E120"/>
    <mergeCell ref="C121:E121"/>
    <mergeCell ref="C122:E122"/>
    <mergeCell ref="C111:E111"/>
    <mergeCell ref="C112:E112"/>
    <mergeCell ref="C113:E113"/>
    <mergeCell ref="C114:E114"/>
    <mergeCell ref="C115:E115"/>
    <mergeCell ref="C116:E116"/>
    <mergeCell ref="C105:E105"/>
    <mergeCell ref="C106:E106"/>
    <mergeCell ref="C107:E107"/>
    <mergeCell ref="C108:E108"/>
    <mergeCell ref="C109:E109"/>
    <mergeCell ref="C110:E110"/>
    <mergeCell ref="C99:E99"/>
    <mergeCell ref="C100:E100"/>
    <mergeCell ref="C101:E101"/>
    <mergeCell ref="C102:E102"/>
    <mergeCell ref="C103:E103"/>
    <mergeCell ref="C104:N104"/>
    <mergeCell ref="C93:E93"/>
    <mergeCell ref="C94:E94"/>
    <mergeCell ref="C95:E95"/>
    <mergeCell ref="C96:E96"/>
    <mergeCell ref="C97:E97"/>
    <mergeCell ref="C98:E98"/>
    <mergeCell ref="C87:E87"/>
    <mergeCell ref="C88:E88"/>
    <mergeCell ref="C89:E89"/>
    <mergeCell ref="C90:E90"/>
    <mergeCell ref="C91:E91"/>
    <mergeCell ref="C92:E92"/>
    <mergeCell ref="C81:E81"/>
    <mergeCell ref="C82:E82"/>
    <mergeCell ref="C83:E83"/>
    <mergeCell ref="C84:E84"/>
    <mergeCell ref="C85:E85"/>
    <mergeCell ref="C86:E86"/>
    <mergeCell ref="C75:E75"/>
    <mergeCell ref="C76:E76"/>
    <mergeCell ref="C77:E77"/>
    <mergeCell ref="C78:E78"/>
    <mergeCell ref="C79:E79"/>
    <mergeCell ref="C80:N80"/>
    <mergeCell ref="C69:E69"/>
    <mergeCell ref="C70:E70"/>
    <mergeCell ref="C71:E71"/>
    <mergeCell ref="C72:E72"/>
    <mergeCell ref="C73:E73"/>
    <mergeCell ref="C74:E74"/>
    <mergeCell ref="C63:N63"/>
    <mergeCell ref="C64:N64"/>
    <mergeCell ref="C65:E65"/>
    <mergeCell ref="C66:N66"/>
    <mergeCell ref="C67:E67"/>
    <mergeCell ref="C68:E68"/>
    <mergeCell ref="C57:E57"/>
    <mergeCell ref="C58:E58"/>
    <mergeCell ref="C59:E59"/>
    <mergeCell ref="C60:E60"/>
    <mergeCell ref="C61:E61"/>
    <mergeCell ref="C62:E62"/>
    <mergeCell ref="C51:E51"/>
    <mergeCell ref="C52:E52"/>
    <mergeCell ref="C53:E53"/>
    <mergeCell ref="C54:E54"/>
    <mergeCell ref="C55:E55"/>
    <mergeCell ref="C56:E56"/>
    <mergeCell ref="C45:E45"/>
    <mergeCell ref="C46:N46"/>
    <mergeCell ref="C47:N47"/>
    <mergeCell ref="C48:E48"/>
    <mergeCell ref="C49:N49"/>
    <mergeCell ref="C50:N50"/>
    <mergeCell ref="C39:E39"/>
    <mergeCell ref="C40:E40"/>
    <mergeCell ref="C41:E41"/>
    <mergeCell ref="C42:E42"/>
    <mergeCell ref="C43:E43"/>
    <mergeCell ref="C44:E44"/>
    <mergeCell ref="C33:N33"/>
    <mergeCell ref="C34:E34"/>
    <mergeCell ref="C35:E35"/>
    <mergeCell ref="C36:E36"/>
    <mergeCell ref="C37:E37"/>
    <mergeCell ref="C38:E38"/>
    <mergeCell ref="C30:E30"/>
    <mergeCell ref="A31:N31"/>
    <mergeCell ref="C32:E32"/>
    <mergeCell ref="A12:N12"/>
    <mergeCell ref="A13:N13"/>
    <mergeCell ref="B15:F15"/>
    <mergeCell ref="B16:F16"/>
    <mergeCell ref="L25:M25"/>
    <mergeCell ref="A27:A29"/>
    <mergeCell ref="B27:B29"/>
    <mergeCell ref="C27:E29"/>
    <mergeCell ref="F27:F29"/>
    <mergeCell ref="G27:I28"/>
    <mergeCell ref="D5:N5"/>
    <mergeCell ref="A7:N7"/>
    <mergeCell ref="A8:N8"/>
    <mergeCell ref="A9:N9"/>
    <mergeCell ref="A10:N10"/>
    <mergeCell ref="A11:N11"/>
    <mergeCell ref="J27:L28"/>
    <mergeCell ref="M27:M29"/>
    <mergeCell ref="N27:N29"/>
  </mergeCells>
  <printOptions horizontalCentered="1"/>
  <pageMargins left="0.39370077848434398" right="0.39370077848434398" top="0.78740155696868896" bottom="0.74803149700164795" header="0.118110239505768" footer="0.118110239505768"/>
  <pageSetup paperSize="9" orientation="landscape"/>
  <headerFooter>
    <oddHeader>&amp;LГРАНД-Смета 2021</oddHeader>
  </headerFooter>
  <rowBreaks count="1" manualBreakCount="1">
    <brk id="26" max="229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51"/>
  <sheetViews>
    <sheetView topLeftCell="A211" zoomScale="115" zoomScaleNormal="115" workbookViewId="0"/>
  </sheetViews>
  <sheetFormatPr defaultColWidth="9.140625" defaultRowHeight="11.25" customHeight="1" x14ac:dyDescent="0.2"/>
  <cols>
    <col min="1" max="1" width="8.140625" style="63" customWidth="1"/>
    <col min="2" max="2" width="20.140625" style="63" customWidth="1"/>
    <col min="3" max="4" width="10.42578125" style="63" customWidth="1"/>
    <col min="5" max="5" width="13.28515625" style="63" customWidth="1"/>
    <col min="6" max="6" width="8.5703125" style="63" customWidth="1"/>
    <col min="7" max="7" width="7.85546875" style="63" customWidth="1"/>
    <col min="8" max="8" width="8.42578125" style="63" customWidth="1"/>
    <col min="9" max="9" width="8.7109375" style="63" customWidth="1"/>
    <col min="10" max="10" width="8.140625" style="63" customWidth="1"/>
    <col min="11" max="11" width="8.5703125" style="63" customWidth="1"/>
    <col min="12" max="12" width="10" style="63" customWidth="1"/>
    <col min="13" max="13" width="6" style="63" customWidth="1"/>
    <col min="14" max="14" width="9.7109375" style="63" customWidth="1"/>
    <col min="15" max="15" width="99.7109375" style="68" hidden="1" customWidth="1"/>
    <col min="16" max="17" width="138.42578125" style="68" hidden="1" customWidth="1"/>
    <col min="18" max="18" width="34.140625" style="68" hidden="1" customWidth="1"/>
    <col min="19" max="19" width="110.140625" style="68" hidden="1" customWidth="1"/>
    <col min="20" max="23" width="34.140625" style="68" hidden="1" customWidth="1"/>
    <col min="24" max="25" width="110.140625" style="68" hidden="1" customWidth="1"/>
    <col min="26" max="28" width="84.42578125" style="68" hidden="1" customWidth="1"/>
    <col min="29" max="16384" width="9.140625" style="63"/>
  </cols>
  <sheetData>
    <row r="1" spans="1:15" s="63" customFormat="1" x14ac:dyDescent="0.2">
      <c r="N1" s="64" t="s">
        <v>128</v>
      </c>
    </row>
    <row r="2" spans="1:15" s="63" customFormat="1" x14ac:dyDescent="0.2">
      <c r="N2" s="64" t="s">
        <v>12</v>
      </c>
    </row>
    <row r="3" spans="1:15" s="63" customFormat="1" x14ac:dyDescent="0.2">
      <c r="N3" s="64"/>
    </row>
    <row r="4" spans="1:15" s="63" customFormat="1" x14ac:dyDescent="0.2">
      <c r="F4" s="65"/>
    </row>
    <row r="5" spans="1:15" s="63" customFormat="1" ht="33.75" x14ac:dyDescent="0.2">
      <c r="A5" s="66" t="s">
        <v>129</v>
      </c>
      <c r="B5" s="67"/>
      <c r="D5" s="767" t="s">
        <v>550</v>
      </c>
      <c r="E5" s="767"/>
      <c r="F5" s="767"/>
      <c r="G5" s="767"/>
      <c r="H5" s="767"/>
      <c r="I5" s="767"/>
      <c r="J5" s="767"/>
      <c r="K5" s="767"/>
      <c r="L5" s="767"/>
      <c r="M5" s="767"/>
      <c r="N5" s="767"/>
      <c r="O5" s="68" t="s">
        <v>550</v>
      </c>
    </row>
    <row r="6" spans="1:15" s="63" customFormat="1" ht="15" customHeight="1" x14ac:dyDescent="0.2">
      <c r="A6" s="69" t="s">
        <v>130</v>
      </c>
      <c r="D6" s="70" t="s">
        <v>131</v>
      </c>
      <c r="E6" s="70"/>
      <c r="F6" s="71"/>
      <c r="G6" s="71"/>
      <c r="H6" s="71"/>
      <c r="I6" s="71"/>
      <c r="J6" s="71"/>
      <c r="K6" s="71"/>
      <c r="L6" s="71"/>
      <c r="M6" s="71"/>
      <c r="N6" s="71"/>
    </row>
    <row r="7" spans="1:15" s="63" customFormat="1" ht="43.5" customHeight="1" x14ac:dyDescent="0.2">
      <c r="A7" s="768" t="s">
        <v>24</v>
      </c>
      <c r="B7" s="768"/>
      <c r="C7" s="768"/>
      <c r="D7" s="768"/>
      <c r="E7" s="768"/>
      <c r="F7" s="768"/>
      <c r="G7" s="768"/>
      <c r="H7" s="768"/>
      <c r="I7" s="768"/>
      <c r="J7" s="768"/>
      <c r="K7" s="768"/>
      <c r="L7" s="768"/>
      <c r="M7" s="768"/>
      <c r="N7" s="768"/>
    </row>
    <row r="8" spans="1:15" s="63" customFormat="1" x14ac:dyDescent="0.2">
      <c r="A8" s="769" t="s">
        <v>3</v>
      </c>
      <c r="B8" s="769"/>
      <c r="C8" s="769"/>
      <c r="D8" s="769"/>
      <c r="E8" s="769"/>
      <c r="F8" s="769"/>
      <c r="G8" s="769"/>
      <c r="H8" s="769"/>
      <c r="I8" s="769"/>
      <c r="J8" s="769"/>
      <c r="K8" s="769"/>
      <c r="L8" s="769"/>
      <c r="M8" s="769"/>
      <c r="N8" s="769"/>
    </row>
    <row r="9" spans="1:15" s="63" customFormat="1" ht="30" customHeight="1" x14ac:dyDescent="0.2">
      <c r="A9" s="768" t="s">
        <v>37</v>
      </c>
      <c r="B9" s="768"/>
      <c r="C9" s="768"/>
      <c r="D9" s="768"/>
      <c r="E9" s="768"/>
      <c r="F9" s="768"/>
      <c r="G9" s="768"/>
      <c r="H9" s="768"/>
      <c r="I9" s="768"/>
      <c r="J9" s="768"/>
      <c r="K9" s="768"/>
      <c r="L9" s="768"/>
      <c r="M9" s="768"/>
      <c r="N9" s="768"/>
    </row>
    <row r="10" spans="1:15" s="63" customFormat="1" x14ac:dyDescent="0.2">
      <c r="A10" s="769" t="s">
        <v>132</v>
      </c>
      <c r="B10" s="769"/>
      <c r="C10" s="769"/>
      <c r="D10" s="769"/>
      <c r="E10" s="769"/>
      <c r="F10" s="769"/>
      <c r="G10" s="769"/>
      <c r="H10" s="769"/>
      <c r="I10" s="769"/>
      <c r="J10" s="769"/>
      <c r="K10" s="769"/>
      <c r="L10" s="769"/>
      <c r="M10" s="769"/>
      <c r="N10" s="769"/>
    </row>
    <row r="11" spans="1:15" s="63" customFormat="1" ht="28.5" customHeight="1" x14ac:dyDescent="0.25">
      <c r="A11" s="770" t="s">
        <v>880</v>
      </c>
      <c r="B11" s="770"/>
      <c r="C11" s="770"/>
      <c r="D11" s="770"/>
      <c r="E11" s="770"/>
      <c r="F11" s="770"/>
      <c r="G11" s="770"/>
      <c r="H11" s="770"/>
      <c r="I11" s="770"/>
      <c r="J11" s="770"/>
      <c r="K11" s="770"/>
      <c r="L11" s="770"/>
      <c r="M11" s="770"/>
      <c r="N11" s="770"/>
    </row>
    <row r="12" spans="1:15" s="63" customFormat="1" ht="29.25" customHeight="1" x14ac:dyDescent="0.2">
      <c r="A12" s="768" t="s">
        <v>500</v>
      </c>
      <c r="B12" s="768"/>
      <c r="C12" s="768"/>
      <c r="D12" s="768"/>
      <c r="E12" s="768"/>
      <c r="F12" s="768"/>
      <c r="G12" s="768"/>
      <c r="H12" s="768"/>
      <c r="I12" s="768"/>
      <c r="J12" s="768"/>
      <c r="K12" s="768"/>
      <c r="L12" s="768"/>
      <c r="M12" s="768"/>
      <c r="N12" s="768"/>
    </row>
    <row r="13" spans="1:15" s="63" customFormat="1" ht="33.75" customHeight="1" x14ac:dyDescent="0.2">
      <c r="A13" s="769" t="s">
        <v>134</v>
      </c>
      <c r="B13" s="769"/>
      <c r="C13" s="769"/>
      <c r="D13" s="769"/>
      <c r="E13" s="769"/>
      <c r="F13" s="769"/>
      <c r="G13" s="769"/>
      <c r="H13" s="769"/>
      <c r="I13" s="769"/>
      <c r="J13" s="769"/>
      <c r="K13" s="769"/>
      <c r="L13" s="769"/>
      <c r="M13" s="769"/>
      <c r="N13" s="769"/>
    </row>
    <row r="14" spans="1:15" s="63" customFormat="1" ht="18" customHeight="1" x14ac:dyDescent="0.2">
      <c r="A14" s="63" t="s">
        <v>135</v>
      </c>
      <c r="B14" s="72" t="s">
        <v>136</v>
      </c>
      <c r="C14" s="63" t="s">
        <v>137</v>
      </c>
      <c r="F14" s="68"/>
      <c r="G14" s="68"/>
      <c r="H14" s="68"/>
      <c r="I14" s="68"/>
      <c r="J14" s="68"/>
      <c r="K14" s="68"/>
      <c r="L14" s="68"/>
      <c r="M14" s="68"/>
      <c r="N14" s="68"/>
    </row>
    <row r="15" spans="1:15" s="63" customFormat="1" ht="30.75" customHeight="1" x14ac:dyDescent="0.2">
      <c r="A15" s="63" t="s">
        <v>138</v>
      </c>
      <c r="B15" s="777" t="s">
        <v>881</v>
      </c>
      <c r="C15" s="777"/>
      <c r="D15" s="777"/>
      <c r="E15" s="777"/>
      <c r="F15" s="777"/>
      <c r="G15" s="68"/>
      <c r="H15" s="68"/>
      <c r="I15" s="68"/>
      <c r="J15" s="68"/>
      <c r="K15" s="68"/>
      <c r="L15" s="68"/>
      <c r="M15" s="68"/>
      <c r="N15" s="68"/>
    </row>
    <row r="16" spans="1:15" s="63" customFormat="1" x14ac:dyDescent="0.2">
      <c r="B16" s="778" t="s">
        <v>140</v>
      </c>
      <c r="C16" s="778"/>
      <c r="D16" s="778"/>
      <c r="E16" s="778"/>
      <c r="F16" s="778"/>
      <c r="G16" s="73"/>
      <c r="H16" s="73"/>
      <c r="I16" s="73"/>
      <c r="J16" s="73"/>
      <c r="K16" s="73"/>
      <c r="L16" s="73"/>
      <c r="M16" s="74"/>
      <c r="N16" s="73"/>
    </row>
    <row r="17" spans="1:17" s="63" customFormat="1" ht="25.5" customHeight="1" x14ac:dyDescent="0.2">
      <c r="D17" s="75"/>
      <c r="E17" s="75"/>
      <c r="F17" s="75"/>
      <c r="G17" s="75"/>
      <c r="H17" s="75"/>
      <c r="I17" s="75"/>
      <c r="J17" s="75"/>
      <c r="K17" s="75"/>
      <c r="L17" s="75"/>
      <c r="M17" s="73"/>
      <c r="N17" s="73"/>
    </row>
    <row r="18" spans="1:17" s="63" customFormat="1" x14ac:dyDescent="0.2">
      <c r="A18" s="76" t="s">
        <v>141</v>
      </c>
      <c r="D18" s="70" t="s">
        <v>33</v>
      </c>
      <c r="F18" s="77"/>
      <c r="G18" s="77"/>
      <c r="H18" s="77"/>
      <c r="I18" s="77"/>
      <c r="J18" s="77"/>
      <c r="K18" s="77"/>
      <c r="L18" s="77"/>
      <c r="M18" s="77"/>
      <c r="N18" s="77"/>
    </row>
    <row r="19" spans="1:17" s="63" customFormat="1" ht="25.5" customHeight="1" x14ac:dyDescent="0.2"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</row>
    <row r="20" spans="1:17" s="63" customFormat="1" ht="12.75" customHeight="1" x14ac:dyDescent="0.2">
      <c r="A20" s="76" t="s">
        <v>142</v>
      </c>
      <c r="C20" s="78">
        <v>254.3</v>
      </c>
      <c r="D20" s="79" t="s">
        <v>882</v>
      </c>
      <c r="E20" s="66" t="s">
        <v>144</v>
      </c>
      <c r="L20" s="80"/>
      <c r="M20" s="80"/>
    </row>
    <row r="21" spans="1:17" s="63" customFormat="1" ht="12.75" customHeight="1" x14ac:dyDescent="0.2">
      <c r="B21" s="63" t="s">
        <v>145</v>
      </c>
      <c r="C21" s="81"/>
      <c r="D21" s="82"/>
      <c r="E21" s="66"/>
    </row>
    <row r="22" spans="1:17" s="63" customFormat="1" ht="12.75" customHeight="1" x14ac:dyDescent="0.2">
      <c r="B22" s="63" t="s">
        <v>146</v>
      </c>
      <c r="C22" s="78">
        <v>0</v>
      </c>
      <c r="D22" s="79" t="s">
        <v>149</v>
      </c>
      <c r="E22" s="66" t="s">
        <v>144</v>
      </c>
      <c r="G22" s="63" t="s">
        <v>147</v>
      </c>
      <c r="L22" s="78">
        <v>0</v>
      </c>
      <c r="M22" s="79" t="s">
        <v>883</v>
      </c>
      <c r="N22" s="66" t="s">
        <v>144</v>
      </c>
    </row>
    <row r="23" spans="1:17" s="63" customFormat="1" ht="12.75" customHeight="1" x14ac:dyDescent="0.2">
      <c r="B23" s="63" t="s">
        <v>5</v>
      </c>
      <c r="C23" s="78">
        <v>22.78</v>
      </c>
      <c r="D23" s="83" t="s">
        <v>884</v>
      </c>
      <c r="E23" s="66" t="s">
        <v>144</v>
      </c>
      <c r="G23" s="63" t="s">
        <v>150</v>
      </c>
      <c r="L23" s="84"/>
      <c r="M23" s="84">
        <v>70.45</v>
      </c>
      <c r="N23" s="69" t="s">
        <v>151</v>
      </c>
    </row>
    <row r="24" spans="1:17" s="63" customFormat="1" ht="12.75" customHeight="1" x14ac:dyDescent="0.2">
      <c r="B24" s="63" t="s">
        <v>18</v>
      </c>
      <c r="C24" s="78">
        <v>231.52</v>
      </c>
      <c r="D24" s="83" t="s">
        <v>885</v>
      </c>
      <c r="E24" s="66" t="s">
        <v>144</v>
      </c>
      <c r="G24" s="63" t="s">
        <v>152</v>
      </c>
      <c r="L24" s="84"/>
      <c r="M24" s="84">
        <v>0.92</v>
      </c>
      <c r="N24" s="69" t="s">
        <v>151</v>
      </c>
    </row>
    <row r="25" spans="1:17" s="63" customFormat="1" ht="12.75" customHeight="1" x14ac:dyDescent="0.2">
      <c r="B25" s="63" t="s">
        <v>19</v>
      </c>
      <c r="C25" s="78">
        <v>0</v>
      </c>
      <c r="D25" s="79" t="s">
        <v>149</v>
      </c>
      <c r="E25" s="66" t="s">
        <v>144</v>
      </c>
      <c r="G25" s="63" t="s">
        <v>153</v>
      </c>
      <c r="L25" s="779" t="s">
        <v>33</v>
      </c>
      <c r="M25" s="779"/>
    </row>
    <row r="26" spans="1:17" s="63" customFormat="1" x14ac:dyDescent="0.2">
      <c r="A26" s="85"/>
    </row>
    <row r="27" spans="1:17" s="63" customFormat="1" ht="36" customHeight="1" x14ac:dyDescent="0.2">
      <c r="A27" s="771" t="s">
        <v>154</v>
      </c>
      <c r="B27" s="771" t="s">
        <v>15</v>
      </c>
      <c r="C27" s="771" t="s">
        <v>155</v>
      </c>
      <c r="D27" s="771"/>
      <c r="E27" s="771"/>
      <c r="F27" s="771" t="s">
        <v>156</v>
      </c>
      <c r="G27" s="771" t="s">
        <v>157</v>
      </c>
      <c r="H27" s="771"/>
      <c r="I27" s="771"/>
      <c r="J27" s="771" t="s">
        <v>158</v>
      </c>
      <c r="K27" s="771"/>
      <c r="L27" s="771"/>
      <c r="M27" s="771" t="s">
        <v>159</v>
      </c>
      <c r="N27" s="771" t="s">
        <v>160</v>
      </c>
    </row>
    <row r="28" spans="1:17" s="63" customFormat="1" ht="36.75" customHeight="1" x14ac:dyDescent="0.2">
      <c r="A28" s="771"/>
      <c r="B28" s="771"/>
      <c r="C28" s="771"/>
      <c r="D28" s="771"/>
      <c r="E28" s="771"/>
      <c r="F28" s="771"/>
      <c r="G28" s="771"/>
      <c r="H28" s="771"/>
      <c r="I28" s="771"/>
      <c r="J28" s="771"/>
      <c r="K28" s="771"/>
      <c r="L28" s="771"/>
      <c r="M28" s="771"/>
      <c r="N28" s="771"/>
    </row>
    <row r="29" spans="1:17" s="63" customFormat="1" ht="42.75" customHeight="1" x14ac:dyDescent="0.2">
      <c r="A29" s="771"/>
      <c r="B29" s="771"/>
      <c r="C29" s="771"/>
      <c r="D29" s="771"/>
      <c r="E29" s="771"/>
      <c r="F29" s="771"/>
      <c r="G29" s="86" t="s">
        <v>161</v>
      </c>
      <c r="H29" s="86" t="s">
        <v>162</v>
      </c>
      <c r="I29" s="86" t="s">
        <v>163</v>
      </c>
      <c r="J29" s="86" t="s">
        <v>161</v>
      </c>
      <c r="K29" s="86" t="s">
        <v>162</v>
      </c>
      <c r="L29" s="86" t="s">
        <v>20</v>
      </c>
      <c r="M29" s="771"/>
      <c r="N29" s="771"/>
    </row>
    <row r="30" spans="1:17" s="63" customFormat="1" x14ac:dyDescent="0.2">
      <c r="A30" s="87">
        <v>1</v>
      </c>
      <c r="B30" s="87">
        <v>2</v>
      </c>
      <c r="C30" s="772">
        <v>3</v>
      </c>
      <c r="D30" s="772"/>
      <c r="E30" s="772"/>
      <c r="F30" s="87">
        <v>4</v>
      </c>
      <c r="G30" s="87">
        <v>5</v>
      </c>
      <c r="H30" s="87">
        <v>6</v>
      </c>
      <c r="I30" s="87">
        <v>7</v>
      </c>
      <c r="J30" s="87">
        <v>8</v>
      </c>
      <c r="K30" s="87">
        <v>9</v>
      </c>
      <c r="L30" s="87">
        <v>10</v>
      </c>
      <c r="M30" s="87">
        <v>11</v>
      </c>
      <c r="N30" s="87">
        <v>12</v>
      </c>
    </row>
    <row r="31" spans="1:17" s="63" customFormat="1" x14ac:dyDescent="0.2">
      <c r="A31" s="773" t="s">
        <v>886</v>
      </c>
      <c r="B31" s="774"/>
      <c r="C31" s="774"/>
      <c r="D31" s="774"/>
      <c r="E31" s="774"/>
      <c r="F31" s="774"/>
      <c r="G31" s="774"/>
      <c r="H31" s="774"/>
      <c r="I31" s="774"/>
      <c r="J31" s="774"/>
      <c r="K31" s="774"/>
      <c r="L31" s="774"/>
      <c r="M31" s="774"/>
      <c r="N31" s="775"/>
      <c r="P31" s="68" t="s">
        <v>886</v>
      </c>
    </row>
    <row r="32" spans="1:17" s="63" customFormat="1" x14ac:dyDescent="0.2">
      <c r="A32" s="783" t="s">
        <v>887</v>
      </c>
      <c r="B32" s="784"/>
      <c r="C32" s="784"/>
      <c r="D32" s="784"/>
      <c r="E32" s="784"/>
      <c r="F32" s="784"/>
      <c r="G32" s="784"/>
      <c r="H32" s="784"/>
      <c r="I32" s="784"/>
      <c r="J32" s="784"/>
      <c r="K32" s="784"/>
      <c r="L32" s="784"/>
      <c r="M32" s="784"/>
      <c r="N32" s="785"/>
      <c r="Q32" s="68" t="s">
        <v>887</v>
      </c>
    </row>
    <row r="33" spans="1:24" s="63" customFormat="1" x14ac:dyDescent="0.2">
      <c r="A33" s="88" t="s">
        <v>165</v>
      </c>
      <c r="B33" s="89" t="s">
        <v>888</v>
      </c>
      <c r="C33" s="776" t="s">
        <v>889</v>
      </c>
      <c r="D33" s="776"/>
      <c r="E33" s="776"/>
      <c r="F33" s="90" t="s">
        <v>484</v>
      </c>
      <c r="G33" s="90" t="s">
        <v>33</v>
      </c>
      <c r="H33" s="90" t="s">
        <v>33</v>
      </c>
      <c r="I33" s="90" t="s">
        <v>219</v>
      </c>
      <c r="J33" s="91" t="s">
        <v>33</v>
      </c>
      <c r="K33" s="90" t="s">
        <v>33</v>
      </c>
      <c r="L33" s="91" t="s">
        <v>33</v>
      </c>
      <c r="M33" s="92" t="s">
        <v>33</v>
      </c>
      <c r="N33" s="93" t="s">
        <v>33</v>
      </c>
      <c r="R33" s="68" t="s">
        <v>889</v>
      </c>
    </row>
    <row r="34" spans="1:24" s="63" customFormat="1" ht="33.75" x14ac:dyDescent="0.2">
      <c r="A34" s="96"/>
      <c r="B34" s="97" t="s">
        <v>890</v>
      </c>
      <c r="C34" s="767" t="s">
        <v>559</v>
      </c>
      <c r="D34" s="767"/>
      <c r="E34" s="767"/>
      <c r="F34" s="767"/>
      <c r="G34" s="767"/>
      <c r="H34" s="767"/>
      <c r="I34" s="767"/>
      <c r="J34" s="767"/>
      <c r="K34" s="767"/>
      <c r="L34" s="767"/>
      <c r="M34" s="767"/>
      <c r="N34" s="781"/>
      <c r="S34" s="68" t="s">
        <v>559</v>
      </c>
    </row>
    <row r="35" spans="1:24" s="63" customFormat="1" x14ac:dyDescent="0.2">
      <c r="A35" s="98"/>
      <c r="B35" s="97" t="s">
        <v>165</v>
      </c>
      <c r="C35" s="767" t="s">
        <v>251</v>
      </c>
      <c r="D35" s="767"/>
      <c r="E35" s="767"/>
      <c r="F35" s="99" t="s">
        <v>33</v>
      </c>
      <c r="G35" s="99" t="s">
        <v>33</v>
      </c>
      <c r="H35" s="99" t="s">
        <v>33</v>
      </c>
      <c r="I35" s="99" t="s">
        <v>33</v>
      </c>
      <c r="J35" s="100">
        <v>29.21</v>
      </c>
      <c r="K35" s="99" t="s">
        <v>175</v>
      </c>
      <c r="L35" s="100">
        <v>182.56</v>
      </c>
      <c r="M35" s="101" t="s">
        <v>33</v>
      </c>
      <c r="N35" s="102" t="s">
        <v>33</v>
      </c>
      <c r="T35" s="68" t="s">
        <v>251</v>
      </c>
    </row>
    <row r="36" spans="1:24" s="63" customFormat="1" x14ac:dyDescent="0.2">
      <c r="A36" s="98"/>
      <c r="B36" s="97" t="s">
        <v>212</v>
      </c>
      <c r="C36" s="767" t="s">
        <v>252</v>
      </c>
      <c r="D36" s="767"/>
      <c r="E36" s="767"/>
      <c r="F36" s="99" t="s">
        <v>33</v>
      </c>
      <c r="G36" s="99" t="s">
        <v>33</v>
      </c>
      <c r="H36" s="99" t="s">
        <v>33</v>
      </c>
      <c r="I36" s="99" t="s">
        <v>33</v>
      </c>
      <c r="J36" s="100">
        <v>0.57999999999999996</v>
      </c>
      <c r="K36" s="99" t="s">
        <v>33</v>
      </c>
      <c r="L36" s="100">
        <v>2.9</v>
      </c>
      <c r="M36" s="101" t="s">
        <v>33</v>
      </c>
      <c r="N36" s="102" t="s">
        <v>33</v>
      </c>
      <c r="T36" s="68" t="s">
        <v>252</v>
      </c>
    </row>
    <row r="37" spans="1:24" s="63" customFormat="1" x14ac:dyDescent="0.2">
      <c r="A37" s="98"/>
      <c r="B37" s="97" t="s">
        <v>33</v>
      </c>
      <c r="C37" s="767" t="s">
        <v>253</v>
      </c>
      <c r="D37" s="767"/>
      <c r="E37" s="767"/>
      <c r="F37" s="99" t="s">
        <v>179</v>
      </c>
      <c r="G37" s="99" t="s">
        <v>891</v>
      </c>
      <c r="H37" s="99" t="s">
        <v>175</v>
      </c>
      <c r="I37" s="99" t="s">
        <v>892</v>
      </c>
      <c r="J37" s="100" t="s">
        <v>33</v>
      </c>
      <c r="K37" s="99" t="s">
        <v>33</v>
      </c>
      <c r="L37" s="100" t="s">
        <v>33</v>
      </c>
      <c r="M37" s="101" t="s">
        <v>33</v>
      </c>
      <c r="N37" s="102" t="s">
        <v>33</v>
      </c>
      <c r="U37" s="68" t="s">
        <v>253</v>
      </c>
    </row>
    <row r="38" spans="1:24" s="63" customFormat="1" x14ac:dyDescent="0.2">
      <c r="A38" s="98"/>
      <c r="B38" s="97" t="s">
        <v>33</v>
      </c>
      <c r="C38" s="776" t="s">
        <v>182</v>
      </c>
      <c r="D38" s="776"/>
      <c r="E38" s="776"/>
      <c r="F38" s="90" t="s">
        <v>33</v>
      </c>
      <c r="G38" s="90" t="s">
        <v>33</v>
      </c>
      <c r="H38" s="90" t="s">
        <v>33</v>
      </c>
      <c r="I38" s="90" t="s">
        <v>33</v>
      </c>
      <c r="J38" s="91">
        <v>29.79</v>
      </c>
      <c r="K38" s="90" t="s">
        <v>33</v>
      </c>
      <c r="L38" s="91">
        <v>185.46</v>
      </c>
      <c r="M38" s="92" t="s">
        <v>33</v>
      </c>
      <c r="N38" s="93" t="s">
        <v>33</v>
      </c>
      <c r="V38" s="68" t="s">
        <v>182</v>
      </c>
    </row>
    <row r="39" spans="1:24" s="63" customFormat="1" x14ac:dyDescent="0.2">
      <c r="A39" s="98"/>
      <c r="B39" s="97" t="s">
        <v>33</v>
      </c>
      <c r="C39" s="767" t="s">
        <v>183</v>
      </c>
      <c r="D39" s="767"/>
      <c r="E39" s="767"/>
      <c r="F39" s="99" t="s">
        <v>33</v>
      </c>
      <c r="G39" s="99" t="s">
        <v>33</v>
      </c>
      <c r="H39" s="99" t="s">
        <v>33</v>
      </c>
      <c r="I39" s="99" t="s">
        <v>33</v>
      </c>
      <c r="J39" s="100" t="s">
        <v>33</v>
      </c>
      <c r="K39" s="99" t="s">
        <v>33</v>
      </c>
      <c r="L39" s="100">
        <v>182.56</v>
      </c>
      <c r="M39" s="101" t="s">
        <v>33</v>
      </c>
      <c r="N39" s="102" t="s">
        <v>33</v>
      </c>
      <c r="U39" s="68" t="s">
        <v>183</v>
      </c>
    </row>
    <row r="40" spans="1:24" s="63" customFormat="1" ht="22.5" x14ac:dyDescent="0.2">
      <c r="A40" s="98"/>
      <c r="B40" s="97" t="s">
        <v>771</v>
      </c>
      <c r="C40" s="767" t="s">
        <v>772</v>
      </c>
      <c r="D40" s="767"/>
      <c r="E40" s="767"/>
      <c r="F40" s="99" t="s">
        <v>186</v>
      </c>
      <c r="G40" s="99" t="s">
        <v>341</v>
      </c>
      <c r="H40" s="99" t="s">
        <v>33</v>
      </c>
      <c r="I40" s="99" t="s">
        <v>341</v>
      </c>
      <c r="J40" s="100" t="s">
        <v>33</v>
      </c>
      <c r="K40" s="99" t="s">
        <v>33</v>
      </c>
      <c r="L40" s="100">
        <v>146.05000000000001</v>
      </c>
      <c r="M40" s="101" t="s">
        <v>33</v>
      </c>
      <c r="N40" s="102" t="s">
        <v>33</v>
      </c>
      <c r="U40" s="68" t="s">
        <v>772</v>
      </c>
    </row>
    <row r="41" spans="1:24" s="63" customFormat="1" ht="22.5" x14ac:dyDescent="0.2">
      <c r="A41" s="98"/>
      <c r="B41" s="97" t="s">
        <v>773</v>
      </c>
      <c r="C41" s="767" t="s">
        <v>774</v>
      </c>
      <c r="D41" s="767"/>
      <c r="E41" s="767"/>
      <c r="F41" s="99" t="s">
        <v>186</v>
      </c>
      <c r="G41" s="99" t="s">
        <v>775</v>
      </c>
      <c r="H41" s="99" t="s">
        <v>33</v>
      </c>
      <c r="I41" s="99" t="s">
        <v>775</v>
      </c>
      <c r="J41" s="100" t="s">
        <v>33</v>
      </c>
      <c r="K41" s="99" t="s">
        <v>33</v>
      </c>
      <c r="L41" s="100">
        <v>109.54</v>
      </c>
      <c r="M41" s="101" t="s">
        <v>33</v>
      </c>
      <c r="N41" s="102" t="s">
        <v>33</v>
      </c>
      <c r="U41" s="68" t="s">
        <v>774</v>
      </c>
    </row>
    <row r="42" spans="1:24" s="63" customFormat="1" x14ac:dyDescent="0.2">
      <c r="A42" s="103"/>
      <c r="B42" s="104"/>
      <c r="C42" s="780" t="s">
        <v>191</v>
      </c>
      <c r="D42" s="780"/>
      <c r="E42" s="780"/>
      <c r="F42" s="105" t="s">
        <v>33</v>
      </c>
      <c r="G42" s="105" t="s">
        <v>33</v>
      </c>
      <c r="H42" s="105" t="s">
        <v>33</v>
      </c>
      <c r="I42" s="105" t="s">
        <v>33</v>
      </c>
      <c r="J42" s="106" t="s">
        <v>33</v>
      </c>
      <c r="K42" s="105" t="s">
        <v>33</v>
      </c>
      <c r="L42" s="106">
        <v>441.05</v>
      </c>
      <c r="M42" s="92" t="s">
        <v>33</v>
      </c>
      <c r="N42" s="107" t="s">
        <v>33</v>
      </c>
      <c r="W42" s="68" t="s">
        <v>191</v>
      </c>
    </row>
    <row r="43" spans="1:24" s="63" customFormat="1" ht="33.75" x14ac:dyDescent="0.2">
      <c r="A43" s="88" t="s">
        <v>173</v>
      </c>
      <c r="B43" s="89" t="s">
        <v>893</v>
      </c>
      <c r="C43" s="776" t="s">
        <v>894</v>
      </c>
      <c r="D43" s="776"/>
      <c r="E43" s="776"/>
      <c r="F43" s="90" t="s">
        <v>484</v>
      </c>
      <c r="G43" s="90" t="s">
        <v>33</v>
      </c>
      <c r="H43" s="90" t="s">
        <v>33</v>
      </c>
      <c r="I43" s="90" t="s">
        <v>219</v>
      </c>
      <c r="J43" s="91">
        <v>2708.79</v>
      </c>
      <c r="K43" s="90" t="s">
        <v>778</v>
      </c>
      <c r="L43" s="91">
        <v>13706.48</v>
      </c>
      <c r="M43" s="92" t="s">
        <v>33</v>
      </c>
      <c r="N43" s="93" t="s">
        <v>33</v>
      </c>
      <c r="R43" s="68" t="s">
        <v>894</v>
      </c>
    </row>
    <row r="44" spans="1:24" s="63" customFormat="1" x14ac:dyDescent="0.2">
      <c r="A44" s="94"/>
      <c r="B44" s="95"/>
      <c r="C44" s="767" t="s">
        <v>895</v>
      </c>
      <c r="D44" s="767"/>
      <c r="E44" s="767"/>
      <c r="F44" s="767"/>
      <c r="G44" s="767"/>
      <c r="H44" s="767"/>
      <c r="I44" s="767"/>
      <c r="J44" s="767"/>
      <c r="K44" s="767"/>
      <c r="L44" s="767"/>
      <c r="M44" s="767"/>
      <c r="N44" s="781"/>
      <c r="X44" s="68" t="s">
        <v>895</v>
      </c>
    </row>
    <row r="45" spans="1:24" s="63" customFormat="1" ht="22.5" x14ac:dyDescent="0.2">
      <c r="A45" s="96"/>
      <c r="B45" s="97" t="s">
        <v>780</v>
      </c>
      <c r="C45" s="767" t="s">
        <v>781</v>
      </c>
      <c r="D45" s="767"/>
      <c r="E45" s="767"/>
      <c r="F45" s="767"/>
      <c r="G45" s="767"/>
      <c r="H45" s="767"/>
      <c r="I45" s="767"/>
      <c r="J45" s="767"/>
      <c r="K45" s="767"/>
      <c r="L45" s="767"/>
      <c r="M45" s="767"/>
      <c r="N45" s="781"/>
      <c r="S45" s="68" t="s">
        <v>781</v>
      </c>
    </row>
    <row r="46" spans="1:24" s="63" customFormat="1" x14ac:dyDescent="0.2">
      <c r="A46" s="88" t="s">
        <v>176</v>
      </c>
      <c r="B46" s="89" t="s">
        <v>896</v>
      </c>
      <c r="C46" s="776" t="s">
        <v>897</v>
      </c>
      <c r="D46" s="776"/>
      <c r="E46" s="776"/>
      <c r="F46" s="90" t="s">
        <v>484</v>
      </c>
      <c r="G46" s="90" t="s">
        <v>33</v>
      </c>
      <c r="H46" s="90" t="s">
        <v>33</v>
      </c>
      <c r="I46" s="90" t="s">
        <v>165</v>
      </c>
      <c r="J46" s="91" t="s">
        <v>33</v>
      </c>
      <c r="K46" s="90" t="s">
        <v>33</v>
      </c>
      <c r="L46" s="91" t="s">
        <v>33</v>
      </c>
      <c r="M46" s="92" t="s">
        <v>33</v>
      </c>
      <c r="N46" s="93" t="s">
        <v>33</v>
      </c>
      <c r="R46" s="68" t="s">
        <v>897</v>
      </c>
    </row>
    <row r="47" spans="1:24" s="63" customFormat="1" ht="33.75" x14ac:dyDescent="0.2">
      <c r="A47" s="96"/>
      <c r="B47" s="97" t="s">
        <v>890</v>
      </c>
      <c r="C47" s="767" t="s">
        <v>559</v>
      </c>
      <c r="D47" s="767"/>
      <c r="E47" s="767"/>
      <c r="F47" s="767"/>
      <c r="G47" s="767"/>
      <c r="H47" s="767"/>
      <c r="I47" s="767"/>
      <c r="J47" s="767"/>
      <c r="K47" s="767"/>
      <c r="L47" s="767"/>
      <c r="M47" s="767"/>
      <c r="N47" s="781"/>
      <c r="S47" s="68" t="s">
        <v>559</v>
      </c>
    </row>
    <row r="48" spans="1:24" s="63" customFormat="1" x14ac:dyDescent="0.2">
      <c r="A48" s="98"/>
      <c r="B48" s="97" t="s">
        <v>165</v>
      </c>
      <c r="C48" s="767" t="s">
        <v>251</v>
      </c>
      <c r="D48" s="767"/>
      <c r="E48" s="767"/>
      <c r="F48" s="99" t="s">
        <v>33</v>
      </c>
      <c r="G48" s="99" t="s">
        <v>33</v>
      </c>
      <c r="H48" s="99" t="s">
        <v>33</v>
      </c>
      <c r="I48" s="99" t="s">
        <v>33</v>
      </c>
      <c r="J48" s="100">
        <v>59.64</v>
      </c>
      <c r="K48" s="99" t="s">
        <v>175</v>
      </c>
      <c r="L48" s="100">
        <v>74.55</v>
      </c>
      <c r="M48" s="101" t="s">
        <v>33</v>
      </c>
      <c r="N48" s="102" t="s">
        <v>33</v>
      </c>
      <c r="T48" s="68" t="s">
        <v>251</v>
      </c>
    </row>
    <row r="49" spans="1:24" s="63" customFormat="1" x14ac:dyDescent="0.2">
      <c r="A49" s="98"/>
      <c r="B49" s="97" t="s">
        <v>173</v>
      </c>
      <c r="C49" s="767" t="s">
        <v>174</v>
      </c>
      <c r="D49" s="767"/>
      <c r="E49" s="767"/>
      <c r="F49" s="99" t="s">
        <v>33</v>
      </c>
      <c r="G49" s="99" t="s">
        <v>33</v>
      </c>
      <c r="H49" s="99" t="s">
        <v>33</v>
      </c>
      <c r="I49" s="99" t="s">
        <v>33</v>
      </c>
      <c r="J49" s="100">
        <v>22.5</v>
      </c>
      <c r="K49" s="99" t="s">
        <v>175</v>
      </c>
      <c r="L49" s="100">
        <v>28.13</v>
      </c>
      <c r="M49" s="101" t="s">
        <v>33</v>
      </c>
      <c r="N49" s="102" t="s">
        <v>33</v>
      </c>
      <c r="T49" s="68" t="s">
        <v>174</v>
      </c>
    </row>
    <row r="50" spans="1:24" s="63" customFormat="1" x14ac:dyDescent="0.2">
      <c r="A50" s="98"/>
      <c r="B50" s="97" t="s">
        <v>176</v>
      </c>
      <c r="C50" s="767" t="s">
        <v>177</v>
      </c>
      <c r="D50" s="767"/>
      <c r="E50" s="767"/>
      <c r="F50" s="99" t="s">
        <v>33</v>
      </c>
      <c r="G50" s="99" t="s">
        <v>33</v>
      </c>
      <c r="H50" s="99" t="s">
        <v>33</v>
      </c>
      <c r="I50" s="99" t="s">
        <v>33</v>
      </c>
      <c r="J50" s="100">
        <v>2.52</v>
      </c>
      <c r="K50" s="99" t="s">
        <v>175</v>
      </c>
      <c r="L50" s="100">
        <v>3.15</v>
      </c>
      <c r="M50" s="101" t="s">
        <v>33</v>
      </c>
      <c r="N50" s="102" t="s">
        <v>33</v>
      </c>
      <c r="T50" s="68" t="s">
        <v>177</v>
      </c>
    </row>
    <row r="51" spans="1:24" s="63" customFormat="1" x14ac:dyDescent="0.2">
      <c r="A51" s="98"/>
      <c r="B51" s="97" t="s">
        <v>212</v>
      </c>
      <c r="C51" s="767" t="s">
        <v>252</v>
      </c>
      <c r="D51" s="767"/>
      <c r="E51" s="767"/>
      <c r="F51" s="99" t="s">
        <v>33</v>
      </c>
      <c r="G51" s="99" t="s">
        <v>33</v>
      </c>
      <c r="H51" s="99" t="s">
        <v>33</v>
      </c>
      <c r="I51" s="99" t="s">
        <v>33</v>
      </c>
      <c r="J51" s="100">
        <v>22.43</v>
      </c>
      <c r="K51" s="99" t="s">
        <v>33</v>
      </c>
      <c r="L51" s="100">
        <v>22.43</v>
      </c>
      <c r="M51" s="101" t="s">
        <v>33</v>
      </c>
      <c r="N51" s="102" t="s">
        <v>33</v>
      </c>
      <c r="T51" s="68" t="s">
        <v>252</v>
      </c>
    </row>
    <row r="52" spans="1:24" s="63" customFormat="1" x14ac:dyDescent="0.2">
      <c r="A52" s="98"/>
      <c r="B52" s="97" t="s">
        <v>33</v>
      </c>
      <c r="C52" s="767" t="s">
        <v>253</v>
      </c>
      <c r="D52" s="767"/>
      <c r="E52" s="767"/>
      <c r="F52" s="99" t="s">
        <v>179</v>
      </c>
      <c r="G52" s="99" t="s">
        <v>898</v>
      </c>
      <c r="H52" s="99" t="s">
        <v>175</v>
      </c>
      <c r="I52" s="99" t="s">
        <v>899</v>
      </c>
      <c r="J52" s="100" t="s">
        <v>33</v>
      </c>
      <c r="K52" s="99" t="s">
        <v>33</v>
      </c>
      <c r="L52" s="100" t="s">
        <v>33</v>
      </c>
      <c r="M52" s="101" t="s">
        <v>33</v>
      </c>
      <c r="N52" s="102" t="s">
        <v>33</v>
      </c>
      <c r="U52" s="68" t="s">
        <v>253</v>
      </c>
    </row>
    <row r="53" spans="1:24" s="63" customFormat="1" x14ac:dyDescent="0.2">
      <c r="A53" s="98"/>
      <c r="B53" s="97" t="s">
        <v>33</v>
      </c>
      <c r="C53" s="767" t="s">
        <v>178</v>
      </c>
      <c r="D53" s="767"/>
      <c r="E53" s="767"/>
      <c r="F53" s="99" t="s">
        <v>179</v>
      </c>
      <c r="G53" s="99" t="s">
        <v>712</v>
      </c>
      <c r="H53" s="99" t="s">
        <v>175</v>
      </c>
      <c r="I53" s="99" t="s">
        <v>900</v>
      </c>
      <c r="J53" s="100" t="s">
        <v>33</v>
      </c>
      <c r="K53" s="99" t="s">
        <v>33</v>
      </c>
      <c r="L53" s="100" t="s">
        <v>33</v>
      </c>
      <c r="M53" s="101" t="s">
        <v>33</v>
      </c>
      <c r="N53" s="102" t="s">
        <v>33</v>
      </c>
      <c r="U53" s="68" t="s">
        <v>178</v>
      </c>
    </row>
    <row r="54" spans="1:24" s="63" customFormat="1" x14ac:dyDescent="0.2">
      <c r="A54" s="98"/>
      <c r="B54" s="97" t="s">
        <v>33</v>
      </c>
      <c r="C54" s="776" t="s">
        <v>182</v>
      </c>
      <c r="D54" s="776"/>
      <c r="E54" s="776"/>
      <c r="F54" s="90" t="s">
        <v>33</v>
      </c>
      <c r="G54" s="90" t="s">
        <v>33</v>
      </c>
      <c r="H54" s="90" t="s">
        <v>33</v>
      </c>
      <c r="I54" s="90" t="s">
        <v>33</v>
      </c>
      <c r="J54" s="91">
        <v>104.57</v>
      </c>
      <c r="K54" s="90" t="s">
        <v>33</v>
      </c>
      <c r="L54" s="91">
        <v>125.11</v>
      </c>
      <c r="M54" s="92" t="s">
        <v>33</v>
      </c>
      <c r="N54" s="93" t="s">
        <v>33</v>
      </c>
      <c r="V54" s="68" t="s">
        <v>182</v>
      </c>
    </row>
    <row r="55" spans="1:24" s="63" customFormat="1" x14ac:dyDescent="0.2">
      <c r="A55" s="98"/>
      <c r="B55" s="97" t="s">
        <v>33</v>
      </c>
      <c r="C55" s="767" t="s">
        <v>183</v>
      </c>
      <c r="D55" s="767"/>
      <c r="E55" s="767"/>
      <c r="F55" s="99" t="s">
        <v>33</v>
      </c>
      <c r="G55" s="99" t="s">
        <v>33</v>
      </c>
      <c r="H55" s="99" t="s">
        <v>33</v>
      </c>
      <c r="I55" s="99" t="s">
        <v>33</v>
      </c>
      <c r="J55" s="100" t="s">
        <v>33</v>
      </c>
      <c r="K55" s="99" t="s">
        <v>33</v>
      </c>
      <c r="L55" s="100">
        <v>77.7</v>
      </c>
      <c r="M55" s="101" t="s">
        <v>33</v>
      </c>
      <c r="N55" s="102" t="s">
        <v>33</v>
      </c>
      <c r="U55" s="68" t="s">
        <v>183</v>
      </c>
    </row>
    <row r="56" spans="1:24" s="63" customFormat="1" ht="22.5" x14ac:dyDescent="0.2">
      <c r="A56" s="98"/>
      <c r="B56" s="97" t="s">
        <v>771</v>
      </c>
      <c r="C56" s="767" t="s">
        <v>772</v>
      </c>
      <c r="D56" s="767"/>
      <c r="E56" s="767"/>
      <c r="F56" s="99" t="s">
        <v>186</v>
      </c>
      <c r="G56" s="99" t="s">
        <v>341</v>
      </c>
      <c r="H56" s="99" t="s">
        <v>33</v>
      </c>
      <c r="I56" s="99" t="s">
        <v>341</v>
      </c>
      <c r="J56" s="100" t="s">
        <v>33</v>
      </c>
      <c r="K56" s="99" t="s">
        <v>33</v>
      </c>
      <c r="L56" s="100">
        <v>62.16</v>
      </c>
      <c r="M56" s="101" t="s">
        <v>33</v>
      </c>
      <c r="N56" s="102" t="s">
        <v>33</v>
      </c>
      <c r="U56" s="68" t="s">
        <v>772</v>
      </c>
    </row>
    <row r="57" spans="1:24" s="63" customFormat="1" ht="22.5" x14ac:dyDescent="0.2">
      <c r="A57" s="98"/>
      <c r="B57" s="97" t="s">
        <v>773</v>
      </c>
      <c r="C57" s="767" t="s">
        <v>774</v>
      </c>
      <c r="D57" s="767"/>
      <c r="E57" s="767"/>
      <c r="F57" s="99" t="s">
        <v>186</v>
      </c>
      <c r="G57" s="99" t="s">
        <v>775</v>
      </c>
      <c r="H57" s="99" t="s">
        <v>33</v>
      </c>
      <c r="I57" s="99" t="s">
        <v>775</v>
      </c>
      <c r="J57" s="100" t="s">
        <v>33</v>
      </c>
      <c r="K57" s="99" t="s">
        <v>33</v>
      </c>
      <c r="L57" s="100">
        <v>46.62</v>
      </c>
      <c r="M57" s="101" t="s">
        <v>33</v>
      </c>
      <c r="N57" s="102" t="s">
        <v>33</v>
      </c>
      <c r="U57" s="68" t="s">
        <v>774</v>
      </c>
    </row>
    <row r="58" spans="1:24" s="63" customFormat="1" x14ac:dyDescent="0.2">
      <c r="A58" s="103"/>
      <c r="B58" s="104"/>
      <c r="C58" s="780" t="s">
        <v>191</v>
      </c>
      <c r="D58" s="780"/>
      <c r="E58" s="780"/>
      <c r="F58" s="105" t="s">
        <v>33</v>
      </c>
      <c r="G58" s="105" t="s">
        <v>33</v>
      </c>
      <c r="H58" s="105" t="s">
        <v>33</v>
      </c>
      <c r="I58" s="105" t="s">
        <v>33</v>
      </c>
      <c r="J58" s="106" t="s">
        <v>33</v>
      </c>
      <c r="K58" s="105" t="s">
        <v>33</v>
      </c>
      <c r="L58" s="106">
        <v>233.89</v>
      </c>
      <c r="M58" s="92" t="s">
        <v>33</v>
      </c>
      <c r="N58" s="107" t="s">
        <v>33</v>
      </c>
      <c r="W58" s="68" t="s">
        <v>191</v>
      </c>
    </row>
    <row r="59" spans="1:24" s="63" customFormat="1" ht="22.5" x14ac:dyDescent="0.2">
      <c r="A59" s="88" t="s">
        <v>212</v>
      </c>
      <c r="B59" s="89" t="s">
        <v>901</v>
      </c>
      <c r="C59" s="776" t="s">
        <v>902</v>
      </c>
      <c r="D59" s="776"/>
      <c r="E59" s="776"/>
      <c r="F59" s="90" t="s">
        <v>484</v>
      </c>
      <c r="G59" s="90" t="s">
        <v>33</v>
      </c>
      <c r="H59" s="90" t="s">
        <v>33</v>
      </c>
      <c r="I59" s="90" t="s">
        <v>165</v>
      </c>
      <c r="J59" s="91">
        <v>2349.2800000000002</v>
      </c>
      <c r="K59" s="90" t="s">
        <v>778</v>
      </c>
      <c r="L59" s="91">
        <v>2377.4699999999998</v>
      </c>
      <c r="M59" s="92" t="s">
        <v>33</v>
      </c>
      <c r="N59" s="93" t="s">
        <v>33</v>
      </c>
      <c r="R59" s="68" t="s">
        <v>902</v>
      </c>
    </row>
    <row r="60" spans="1:24" s="63" customFormat="1" x14ac:dyDescent="0.2">
      <c r="A60" s="94"/>
      <c r="B60" s="95"/>
      <c r="C60" s="767" t="s">
        <v>903</v>
      </c>
      <c r="D60" s="767"/>
      <c r="E60" s="767"/>
      <c r="F60" s="767"/>
      <c r="G60" s="767"/>
      <c r="H60" s="767"/>
      <c r="I60" s="767"/>
      <c r="J60" s="767"/>
      <c r="K60" s="767"/>
      <c r="L60" s="767"/>
      <c r="M60" s="767"/>
      <c r="N60" s="781"/>
      <c r="X60" s="68" t="s">
        <v>903</v>
      </c>
    </row>
    <row r="61" spans="1:24" s="63" customFormat="1" ht="22.5" x14ac:dyDescent="0.2">
      <c r="A61" s="96"/>
      <c r="B61" s="97" t="s">
        <v>780</v>
      </c>
      <c r="C61" s="767" t="s">
        <v>781</v>
      </c>
      <c r="D61" s="767"/>
      <c r="E61" s="767"/>
      <c r="F61" s="767"/>
      <c r="G61" s="767"/>
      <c r="H61" s="767"/>
      <c r="I61" s="767"/>
      <c r="J61" s="767"/>
      <c r="K61" s="767"/>
      <c r="L61" s="767"/>
      <c r="M61" s="767"/>
      <c r="N61" s="781"/>
      <c r="S61" s="68" t="s">
        <v>781</v>
      </c>
    </row>
    <row r="62" spans="1:24" s="63" customFormat="1" ht="22.5" x14ac:dyDescent="0.2">
      <c r="A62" s="88" t="s">
        <v>219</v>
      </c>
      <c r="B62" s="89" t="s">
        <v>904</v>
      </c>
      <c r="C62" s="776" t="s">
        <v>905</v>
      </c>
      <c r="D62" s="776"/>
      <c r="E62" s="776"/>
      <c r="F62" s="90" t="s">
        <v>484</v>
      </c>
      <c r="G62" s="90" t="s">
        <v>33</v>
      </c>
      <c r="H62" s="90" t="s">
        <v>33</v>
      </c>
      <c r="I62" s="90" t="s">
        <v>165</v>
      </c>
      <c r="J62" s="91" t="s">
        <v>33</v>
      </c>
      <c r="K62" s="90" t="s">
        <v>33</v>
      </c>
      <c r="L62" s="91" t="s">
        <v>33</v>
      </c>
      <c r="M62" s="92" t="s">
        <v>33</v>
      </c>
      <c r="N62" s="93" t="s">
        <v>33</v>
      </c>
      <c r="R62" s="68" t="s">
        <v>905</v>
      </c>
    </row>
    <row r="63" spans="1:24" s="63" customFormat="1" ht="33.75" x14ac:dyDescent="0.2">
      <c r="A63" s="96"/>
      <c r="B63" s="97" t="s">
        <v>890</v>
      </c>
      <c r="C63" s="767" t="s">
        <v>559</v>
      </c>
      <c r="D63" s="767"/>
      <c r="E63" s="767"/>
      <c r="F63" s="767"/>
      <c r="G63" s="767"/>
      <c r="H63" s="767"/>
      <c r="I63" s="767"/>
      <c r="J63" s="767"/>
      <c r="K63" s="767"/>
      <c r="L63" s="767"/>
      <c r="M63" s="767"/>
      <c r="N63" s="781"/>
      <c r="S63" s="68" t="s">
        <v>559</v>
      </c>
    </row>
    <row r="64" spans="1:24" s="63" customFormat="1" x14ac:dyDescent="0.2">
      <c r="A64" s="98"/>
      <c r="B64" s="97" t="s">
        <v>165</v>
      </c>
      <c r="C64" s="767" t="s">
        <v>251</v>
      </c>
      <c r="D64" s="767"/>
      <c r="E64" s="767"/>
      <c r="F64" s="99" t="s">
        <v>33</v>
      </c>
      <c r="G64" s="99" t="s">
        <v>33</v>
      </c>
      <c r="H64" s="99" t="s">
        <v>33</v>
      </c>
      <c r="I64" s="99" t="s">
        <v>33</v>
      </c>
      <c r="J64" s="100">
        <v>4.54</v>
      </c>
      <c r="K64" s="99" t="s">
        <v>175</v>
      </c>
      <c r="L64" s="100">
        <v>5.68</v>
      </c>
      <c r="M64" s="101" t="s">
        <v>33</v>
      </c>
      <c r="N64" s="102" t="s">
        <v>33</v>
      </c>
      <c r="T64" s="68" t="s">
        <v>251</v>
      </c>
    </row>
    <row r="65" spans="1:24" s="63" customFormat="1" x14ac:dyDescent="0.2">
      <c r="A65" s="98"/>
      <c r="B65" s="97" t="s">
        <v>212</v>
      </c>
      <c r="C65" s="767" t="s">
        <v>252</v>
      </c>
      <c r="D65" s="767"/>
      <c r="E65" s="767"/>
      <c r="F65" s="99" t="s">
        <v>33</v>
      </c>
      <c r="G65" s="99" t="s">
        <v>33</v>
      </c>
      <c r="H65" s="99" t="s">
        <v>33</v>
      </c>
      <c r="I65" s="99" t="s">
        <v>33</v>
      </c>
      <c r="J65" s="100">
        <v>0.09</v>
      </c>
      <c r="K65" s="99" t="s">
        <v>33</v>
      </c>
      <c r="L65" s="100">
        <v>0.09</v>
      </c>
      <c r="M65" s="101" t="s">
        <v>33</v>
      </c>
      <c r="N65" s="102" t="s">
        <v>33</v>
      </c>
      <c r="T65" s="68" t="s">
        <v>252</v>
      </c>
    </row>
    <row r="66" spans="1:24" s="63" customFormat="1" x14ac:dyDescent="0.2">
      <c r="A66" s="98"/>
      <c r="B66" s="97" t="s">
        <v>33</v>
      </c>
      <c r="C66" s="767" t="s">
        <v>253</v>
      </c>
      <c r="D66" s="767"/>
      <c r="E66" s="767"/>
      <c r="F66" s="99" t="s">
        <v>179</v>
      </c>
      <c r="G66" s="99" t="s">
        <v>690</v>
      </c>
      <c r="H66" s="99" t="s">
        <v>175</v>
      </c>
      <c r="I66" s="99" t="s">
        <v>906</v>
      </c>
      <c r="J66" s="100" t="s">
        <v>33</v>
      </c>
      <c r="K66" s="99" t="s">
        <v>33</v>
      </c>
      <c r="L66" s="100" t="s">
        <v>33</v>
      </c>
      <c r="M66" s="101" t="s">
        <v>33</v>
      </c>
      <c r="N66" s="102" t="s">
        <v>33</v>
      </c>
      <c r="U66" s="68" t="s">
        <v>253</v>
      </c>
    </row>
    <row r="67" spans="1:24" s="63" customFormat="1" x14ac:dyDescent="0.2">
      <c r="A67" s="98"/>
      <c r="B67" s="97" t="s">
        <v>33</v>
      </c>
      <c r="C67" s="776" t="s">
        <v>182</v>
      </c>
      <c r="D67" s="776"/>
      <c r="E67" s="776"/>
      <c r="F67" s="90" t="s">
        <v>33</v>
      </c>
      <c r="G67" s="90" t="s">
        <v>33</v>
      </c>
      <c r="H67" s="90" t="s">
        <v>33</v>
      </c>
      <c r="I67" s="90" t="s">
        <v>33</v>
      </c>
      <c r="J67" s="91">
        <v>4.63</v>
      </c>
      <c r="K67" s="90" t="s">
        <v>33</v>
      </c>
      <c r="L67" s="91">
        <v>5.77</v>
      </c>
      <c r="M67" s="92" t="s">
        <v>33</v>
      </c>
      <c r="N67" s="93" t="s">
        <v>33</v>
      </c>
      <c r="V67" s="68" t="s">
        <v>182</v>
      </c>
    </row>
    <row r="68" spans="1:24" s="63" customFormat="1" x14ac:dyDescent="0.2">
      <c r="A68" s="98"/>
      <c r="B68" s="97" t="s">
        <v>33</v>
      </c>
      <c r="C68" s="767" t="s">
        <v>183</v>
      </c>
      <c r="D68" s="767"/>
      <c r="E68" s="767"/>
      <c r="F68" s="99" t="s">
        <v>33</v>
      </c>
      <c r="G68" s="99" t="s">
        <v>33</v>
      </c>
      <c r="H68" s="99" t="s">
        <v>33</v>
      </c>
      <c r="I68" s="99" t="s">
        <v>33</v>
      </c>
      <c r="J68" s="100" t="s">
        <v>33</v>
      </c>
      <c r="K68" s="99" t="s">
        <v>33</v>
      </c>
      <c r="L68" s="100">
        <v>5.68</v>
      </c>
      <c r="M68" s="101" t="s">
        <v>33</v>
      </c>
      <c r="N68" s="102" t="s">
        <v>33</v>
      </c>
      <c r="U68" s="68" t="s">
        <v>183</v>
      </c>
    </row>
    <row r="69" spans="1:24" s="63" customFormat="1" ht="22.5" x14ac:dyDescent="0.2">
      <c r="A69" s="98"/>
      <c r="B69" s="97" t="s">
        <v>907</v>
      </c>
      <c r="C69" s="767" t="s">
        <v>908</v>
      </c>
      <c r="D69" s="767"/>
      <c r="E69" s="767"/>
      <c r="F69" s="99" t="s">
        <v>186</v>
      </c>
      <c r="G69" s="99" t="s">
        <v>909</v>
      </c>
      <c r="H69" s="99" t="s">
        <v>33</v>
      </c>
      <c r="I69" s="99" t="s">
        <v>909</v>
      </c>
      <c r="J69" s="100" t="s">
        <v>33</v>
      </c>
      <c r="K69" s="99" t="s">
        <v>33</v>
      </c>
      <c r="L69" s="100">
        <v>5.23</v>
      </c>
      <c r="M69" s="101" t="s">
        <v>33</v>
      </c>
      <c r="N69" s="102" t="s">
        <v>33</v>
      </c>
      <c r="U69" s="68" t="s">
        <v>908</v>
      </c>
    </row>
    <row r="70" spans="1:24" s="63" customFormat="1" ht="22.5" x14ac:dyDescent="0.2">
      <c r="A70" s="98"/>
      <c r="B70" s="97" t="s">
        <v>910</v>
      </c>
      <c r="C70" s="767" t="s">
        <v>911</v>
      </c>
      <c r="D70" s="767"/>
      <c r="E70" s="767"/>
      <c r="F70" s="99" t="s">
        <v>186</v>
      </c>
      <c r="G70" s="99" t="s">
        <v>594</v>
      </c>
      <c r="H70" s="99" t="s">
        <v>33</v>
      </c>
      <c r="I70" s="99" t="s">
        <v>594</v>
      </c>
      <c r="J70" s="100" t="s">
        <v>33</v>
      </c>
      <c r="K70" s="99" t="s">
        <v>33</v>
      </c>
      <c r="L70" s="100">
        <v>3.69</v>
      </c>
      <c r="M70" s="101" t="s">
        <v>33</v>
      </c>
      <c r="N70" s="102" t="s">
        <v>33</v>
      </c>
      <c r="U70" s="68" t="s">
        <v>911</v>
      </c>
    </row>
    <row r="71" spans="1:24" s="63" customFormat="1" x14ac:dyDescent="0.2">
      <c r="A71" s="103"/>
      <c r="B71" s="104"/>
      <c r="C71" s="780" t="s">
        <v>191</v>
      </c>
      <c r="D71" s="780"/>
      <c r="E71" s="780"/>
      <c r="F71" s="105" t="s">
        <v>33</v>
      </c>
      <c r="G71" s="105" t="s">
        <v>33</v>
      </c>
      <c r="H71" s="105" t="s">
        <v>33</v>
      </c>
      <c r="I71" s="105" t="s">
        <v>33</v>
      </c>
      <c r="J71" s="106" t="s">
        <v>33</v>
      </c>
      <c r="K71" s="105" t="s">
        <v>33</v>
      </c>
      <c r="L71" s="106">
        <v>14.69</v>
      </c>
      <c r="M71" s="92" t="s">
        <v>33</v>
      </c>
      <c r="N71" s="107" t="s">
        <v>33</v>
      </c>
      <c r="W71" s="68" t="s">
        <v>191</v>
      </c>
    </row>
    <row r="72" spans="1:24" s="63" customFormat="1" ht="22.5" x14ac:dyDescent="0.2">
      <c r="A72" s="88" t="s">
        <v>228</v>
      </c>
      <c r="B72" s="89" t="s">
        <v>912</v>
      </c>
      <c r="C72" s="776" t="s">
        <v>913</v>
      </c>
      <c r="D72" s="776"/>
      <c r="E72" s="776"/>
      <c r="F72" s="90" t="s">
        <v>484</v>
      </c>
      <c r="G72" s="90" t="s">
        <v>33</v>
      </c>
      <c r="H72" s="90" t="s">
        <v>33</v>
      </c>
      <c r="I72" s="90" t="s">
        <v>165</v>
      </c>
      <c r="J72" s="91">
        <v>223.62</v>
      </c>
      <c r="K72" s="90" t="s">
        <v>778</v>
      </c>
      <c r="L72" s="91">
        <v>226.3</v>
      </c>
      <c r="M72" s="92" t="s">
        <v>33</v>
      </c>
      <c r="N72" s="93" t="s">
        <v>33</v>
      </c>
      <c r="R72" s="68" t="s">
        <v>913</v>
      </c>
    </row>
    <row r="73" spans="1:24" s="63" customFormat="1" x14ac:dyDescent="0.2">
      <c r="A73" s="94"/>
      <c r="B73" s="95"/>
      <c r="C73" s="767" t="s">
        <v>914</v>
      </c>
      <c r="D73" s="767"/>
      <c r="E73" s="767"/>
      <c r="F73" s="767"/>
      <c r="G73" s="767"/>
      <c r="H73" s="767"/>
      <c r="I73" s="767"/>
      <c r="J73" s="767"/>
      <c r="K73" s="767"/>
      <c r="L73" s="767"/>
      <c r="M73" s="767"/>
      <c r="N73" s="781"/>
      <c r="X73" s="68" t="s">
        <v>914</v>
      </c>
    </row>
    <row r="74" spans="1:24" s="63" customFormat="1" ht="22.5" x14ac:dyDescent="0.2">
      <c r="A74" s="96"/>
      <c r="B74" s="97" t="s">
        <v>780</v>
      </c>
      <c r="C74" s="767" t="s">
        <v>781</v>
      </c>
      <c r="D74" s="767"/>
      <c r="E74" s="767"/>
      <c r="F74" s="767"/>
      <c r="G74" s="767"/>
      <c r="H74" s="767"/>
      <c r="I74" s="767"/>
      <c r="J74" s="767"/>
      <c r="K74" s="767"/>
      <c r="L74" s="767"/>
      <c r="M74" s="767"/>
      <c r="N74" s="781"/>
      <c r="S74" s="68" t="s">
        <v>781</v>
      </c>
    </row>
    <row r="75" spans="1:24" s="63" customFormat="1" ht="22.5" x14ac:dyDescent="0.2">
      <c r="A75" s="88" t="s">
        <v>235</v>
      </c>
      <c r="B75" s="89" t="s">
        <v>915</v>
      </c>
      <c r="C75" s="776" t="s">
        <v>916</v>
      </c>
      <c r="D75" s="776"/>
      <c r="E75" s="776"/>
      <c r="F75" s="90" t="s">
        <v>917</v>
      </c>
      <c r="G75" s="90" t="s">
        <v>33</v>
      </c>
      <c r="H75" s="90" t="s">
        <v>33</v>
      </c>
      <c r="I75" s="90" t="s">
        <v>165</v>
      </c>
      <c r="J75" s="91" t="s">
        <v>33</v>
      </c>
      <c r="K75" s="90" t="s">
        <v>33</v>
      </c>
      <c r="L75" s="91" t="s">
        <v>33</v>
      </c>
      <c r="M75" s="92" t="s">
        <v>33</v>
      </c>
      <c r="N75" s="93" t="s">
        <v>33</v>
      </c>
      <c r="R75" s="68" t="s">
        <v>916</v>
      </c>
    </row>
    <row r="76" spans="1:24" s="63" customFormat="1" ht="33.75" x14ac:dyDescent="0.2">
      <c r="A76" s="96"/>
      <c r="B76" s="97" t="s">
        <v>890</v>
      </c>
      <c r="C76" s="767" t="s">
        <v>559</v>
      </c>
      <c r="D76" s="767"/>
      <c r="E76" s="767"/>
      <c r="F76" s="767"/>
      <c r="G76" s="767"/>
      <c r="H76" s="767"/>
      <c r="I76" s="767"/>
      <c r="J76" s="767"/>
      <c r="K76" s="767"/>
      <c r="L76" s="767"/>
      <c r="M76" s="767"/>
      <c r="N76" s="781"/>
      <c r="S76" s="68" t="s">
        <v>559</v>
      </c>
    </row>
    <row r="77" spans="1:24" s="63" customFormat="1" x14ac:dyDescent="0.2">
      <c r="A77" s="98"/>
      <c r="B77" s="97" t="s">
        <v>165</v>
      </c>
      <c r="C77" s="767" t="s">
        <v>251</v>
      </c>
      <c r="D77" s="767"/>
      <c r="E77" s="767"/>
      <c r="F77" s="99" t="s">
        <v>33</v>
      </c>
      <c r="G77" s="99" t="s">
        <v>33</v>
      </c>
      <c r="H77" s="99" t="s">
        <v>33</v>
      </c>
      <c r="I77" s="99" t="s">
        <v>33</v>
      </c>
      <c r="J77" s="100">
        <v>28.86</v>
      </c>
      <c r="K77" s="99" t="s">
        <v>175</v>
      </c>
      <c r="L77" s="100">
        <v>36.08</v>
      </c>
      <c r="M77" s="101" t="s">
        <v>33</v>
      </c>
      <c r="N77" s="102" t="s">
        <v>33</v>
      </c>
      <c r="T77" s="68" t="s">
        <v>251</v>
      </c>
    </row>
    <row r="78" spans="1:24" s="63" customFormat="1" x14ac:dyDescent="0.2">
      <c r="A78" s="98"/>
      <c r="B78" s="97" t="s">
        <v>212</v>
      </c>
      <c r="C78" s="767" t="s">
        <v>252</v>
      </c>
      <c r="D78" s="767"/>
      <c r="E78" s="767"/>
      <c r="F78" s="99" t="s">
        <v>33</v>
      </c>
      <c r="G78" s="99" t="s">
        <v>33</v>
      </c>
      <c r="H78" s="99" t="s">
        <v>33</v>
      </c>
      <c r="I78" s="99" t="s">
        <v>33</v>
      </c>
      <c r="J78" s="100">
        <v>54.72</v>
      </c>
      <c r="K78" s="99" t="s">
        <v>33</v>
      </c>
      <c r="L78" s="100">
        <v>54.72</v>
      </c>
      <c r="M78" s="101" t="s">
        <v>33</v>
      </c>
      <c r="N78" s="102" t="s">
        <v>33</v>
      </c>
      <c r="T78" s="68" t="s">
        <v>252</v>
      </c>
    </row>
    <row r="79" spans="1:24" s="63" customFormat="1" x14ac:dyDescent="0.2">
      <c r="A79" s="98"/>
      <c r="B79" s="97" t="s">
        <v>33</v>
      </c>
      <c r="C79" s="767" t="s">
        <v>253</v>
      </c>
      <c r="D79" s="767"/>
      <c r="E79" s="767"/>
      <c r="F79" s="99" t="s">
        <v>179</v>
      </c>
      <c r="G79" s="99" t="s">
        <v>176</v>
      </c>
      <c r="H79" s="99" t="s">
        <v>175</v>
      </c>
      <c r="I79" s="99" t="s">
        <v>400</v>
      </c>
      <c r="J79" s="100" t="s">
        <v>33</v>
      </c>
      <c r="K79" s="99" t="s">
        <v>33</v>
      </c>
      <c r="L79" s="100" t="s">
        <v>33</v>
      </c>
      <c r="M79" s="101" t="s">
        <v>33</v>
      </c>
      <c r="N79" s="102" t="s">
        <v>33</v>
      </c>
      <c r="U79" s="68" t="s">
        <v>253</v>
      </c>
    </row>
    <row r="80" spans="1:24" s="63" customFormat="1" x14ac:dyDescent="0.2">
      <c r="A80" s="98"/>
      <c r="B80" s="97" t="s">
        <v>33</v>
      </c>
      <c r="C80" s="776" t="s">
        <v>182</v>
      </c>
      <c r="D80" s="776"/>
      <c r="E80" s="776"/>
      <c r="F80" s="90" t="s">
        <v>33</v>
      </c>
      <c r="G80" s="90" t="s">
        <v>33</v>
      </c>
      <c r="H80" s="90" t="s">
        <v>33</v>
      </c>
      <c r="I80" s="90" t="s">
        <v>33</v>
      </c>
      <c r="J80" s="91">
        <v>83.58</v>
      </c>
      <c r="K80" s="90" t="s">
        <v>33</v>
      </c>
      <c r="L80" s="91">
        <v>90.8</v>
      </c>
      <c r="M80" s="92" t="s">
        <v>33</v>
      </c>
      <c r="N80" s="93" t="s">
        <v>33</v>
      </c>
      <c r="V80" s="68" t="s">
        <v>182</v>
      </c>
    </row>
    <row r="81" spans="1:24" s="63" customFormat="1" x14ac:dyDescent="0.2">
      <c r="A81" s="98"/>
      <c r="B81" s="97" t="s">
        <v>33</v>
      </c>
      <c r="C81" s="767" t="s">
        <v>183</v>
      </c>
      <c r="D81" s="767"/>
      <c r="E81" s="767"/>
      <c r="F81" s="99" t="s">
        <v>33</v>
      </c>
      <c r="G81" s="99" t="s">
        <v>33</v>
      </c>
      <c r="H81" s="99" t="s">
        <v>33</v>
      </c>
      <c r="I81" s="99" t="s">
        <v>33</v>
      </c>
      <c r="J81" s="100" t="s">
        <v>33</v>
      </c>
      <c r="K81" s="99" t="s">
        <v>33</v>
      </c>
      <c r="L81" s="100">
        <v>36.08</v>
      </c>
      <c r="M81" s="101" t="s">
        <v>33</v>
      </c>
      <c r="N81" s="102" t="s">
        <v>33</v>
      </c>
      <c r="U81" s="68" t="s">
        <v>183</v>
      </c>
    </row>
    <row r="82" spans="1:24" s="63" customFormat="1" ht="22.5" x14ac:dyDescent="0.2">
      <c r="A82" s="98"/>
      <c r="B82" s="97" t="s">
        <v>771</v>
      </c>
      <c r="C82" s="767" t="s">
        <v>772</v>
      </c>
      <c r="D82" s="767"/>
      <c r="E82" s="767"/>
      <c r="F82" s="99" t="s">
        <v>186</v>
      </c>
      <c r="G82" s="99" t="s">
        <v>341</v>
      </c>
      <c r="H82" s="99" t="s">
        <v>33</v>
      </c>
      <c r="I82" s="99" t="s">
        <v>341</v>
      </c>
      <c r="J82" s="100" t="s">
        <v>33</v>
      </c>
      <c r="K82" s="99" t="s">
        <v>33</v>
      </c>
      <c r="L82" s="100">
        <v>28.86</v>
      </c>
      <c r="M82" s="101" t="s">
        <v>33</v>
      </c>
      <c r="N82" s="102" t="s">
        <v>33</v>
      </c>
      <c r="U82" s="68" t="s">
        <v>772</v>
      </c>
    </row>
    <row r="83" spans="1:24" s="63" customFormat="1" ht="22.5" x14ac:dyDescent="0.2">
      <c r="A83" s="98"/>
      <c r="B83" s="97" t="s">
        <v>773</v>
      </c>
      <c r="C83" s="767" t="s">
        <v>774</v>
      </c>
      <c r="D83" s="767"/>
      <c r="E83" s="767"/>
      <c r="F83" s="99" t="s">
        <v>186</v>
      </c>
      <c r="G83" s="99" t="s">
        <v>775</v>
      </c>
      <c r="H83" s="99" t="s">
        <v>33</v>
      </c>
      <c r="I83" s="99" t="s">
        <v>775</v>
      </c>
      <c r="J83" s="100" t="s">
        <v>33</v>
      </c>
      <c r="K83" s="99" t="s">
        <v>33</v>
      </c>
      <c r="L83" s="100">
        <v>21.65</v>
      </c>
      <c r="M83" s="101" t="s">
        <v>33</v>
      </c>
      <c r="N83" s="102" t="s">
        <v>33</v>
      </c>
      <c r="U83" s="68" t="s">
        <v>774</v>
      </c>
    </row>
    <row r="84" spans="1:24" s="63" customFormat="1" x14ac:dyDescent="0.2">
      <c r="A84" s="103"/>
      <c r="B84" s="104"/>
      <c r="C84" s="780" t="s">
        <v>191</v>
      </c>
      <c r="D84" s="780"/>
      <c r="E84" s="780"/>
      <c r="F84" s="105" t="s">
        <v>33</v>
      </c>
      <c r="G84" s="105" t="s">
        <v>33</v>
      </c>
      <c r="H84" s="105" t="s">
        <v>33</v>
      </c>
      <c r="I84" s="105" t="s">
        <v>33</v>
      </c>
      <c r="J84" s="106" t="s">
        <v>33</v>
      </c>
      <c r="K84" s="105" t="s">
        <v>33</v>
      </c>
      <c r="L84" s="106">
        <v>141.31</v>
      </c>
      <c r="M84" s="92" t="s">
        <v>33</v>
      </c>
      <c r="N84" s="107" t="s">
        <v>33</v>
      </c>
      <c r="W84" s="68" t="s">
        <v>191</v>
      </c>
    </row>
    <row r="85" spans="1:24" s="63" customFormat="1" ht="22.5" x14ac:dyDescent="0.2">
      <c r="A85" s="88" t="s">
        <v>240</v>
      </c>
      <c r="B85" s="89" t="s">
        <v>918</v>
      </c>
      <c r="C85" s="776" t="s">
        <v>919</v>
      </c>
      <c r="D85" s="776"/>
      <c r="E85" s="776"/>
      <c r="F85" s="90" t="s">
        <v>484</v>
      </c>
      <c r="G85" s="90" t="s">
        <v>33</v>
      </c>
      <c r="H85" s="90" t="s">
        <v>33</v>
      </c>
      <c r="I85" s="90" t="s">
        <v>165</v>
      </c>
      <c r="J85" s="91">
        <v>7184.82</v>
      </c>
      <c r="K85" s="90" t="s">
        <v>778</v>
      </c>
      <c r="L85" s="91">
        <v>7271.04</v>
      </c>
      <c r="M85" s="92" t="s">
        <v>33</v>
      </c>
      <c r="N85" s="93" t="s">
        <v>33</v>
      </c>
      <c r="R85" s="68" t="s">
        <v>919</v>
      </c>
    </row>
    <row r="86" spans="1:24" s="63" customFormat="1" x14ac:dyDescent="0.2">
      <c r="A86" s="94"/>
      <c r="B86" s="95"/>
      <c r="C86" s="767" t="s">
        <v>920</v>
      </c>
      <c r="D86" s="767"/>
      <c r="E86" s="767"/>
      <c r="F86" s="767"/>
      <c r="G86" s="767"/>
      <c r="H86" s="767"/>
      <c r="I86" s="767"/>
      <c r="J86" s="767"/>
      <c r="K86" s="767"/>
      <c r="L86" s="767"/>
      <c r="M86" s="767"/>
      <c r="N86" s="781"/>
      <c r="X86" s="68" t="s">
        <v>920</v>
      </c>
    </row>
    <row r="87" spans="1:24" s="63" customFormat="1" ht="22.5" x14ac:dyDescent="0.2">
      <c r="A87" s="96"/>
      <c r="B87" s="97" t="s">
        <v>780</v>
      </c>
      <c r="C87" s="767" t="s">
        <v>781</v>
      </c>
      <c r="D87" s="767"/>
      <c r="E87" s="767"/>
      <c r="F87" s="767"/>
      <c r="G87" s="767"/>
      <c r="H87" s="767"/>
      <c r="I87" s="767"/>
      <c r="J87" s="767"/>
      <c r="K87" s="767"/>
      <c r="L87" s="767"/>
      <c r="M87" s="767"/>
      <c r="N87" s="781"/>
      <c r="S87" s="68" t="s">
        <v>781</v>
      </c>
    </row>
    <row r="88" spans="1:24" s="63" customFormat="1" ht="22.5" x14ac:dyDescent="0.2">
      <c r="A88" s="88" t="s">
        <v>246</v>
      </c>
      <c r="B88" s="89" t="s">
        <v>921</v>
      </c>
      <c r="C88" s="776" t="s">
        <v>922</v>
      </c>
      <c r="D88" s="776"/>
      <c r="E88" s="776"/>
      <c r="F88" s="90" t="s">
        <v>484</v>
      </c>
      <c r="G88" s="90" t="s">
        <v>33</v>
      </c>
      <c r="H88" s="90" t="s">
        <v>33</v>
      </c>
      <c r="I88" s="90" t="s">
        <v>165</v>
      </c>
      <c r="J88" s="91" t="s">
        <v>33</v>
      </c>
      <c r="K88" s="90" t="s">
        <v>33</v>
      </c>
      <c r="L88" s="91" t="s">
        <v>33</v>
      </c>
      <c r="M88" s="92" t="s">
        <v>33</v>
      </c>
      <c r="N88" s="93" t="s">
        <v>33</v>
      </c>
      <c r="R88" s="68" t="s">
        <v>922</v>
      </c>
    </row>
    <row r="89" spans="1:24" s="63" customFormat="1" ht="33.75" x14ac:dyDescent="0.2">
      <c r="A89" s="96"/>
      <c r="B89" s="97" t="s">
        <v>890</v>
      </c>
      <c r="C89" s="767" t="s">
        <v>559</v>
      </c>
      <c r="D89" s="767"/>
      <c r="E89" s="767"/>
      <c r="F89" s="767"/>
      <c r="G89" s="767"/>
      <c r="H89" s="767"/>
      <c r="I89" s="767"/>
      <c r="J89" s="767"/>
      <c r="K89" s="767"/>
      <c r="L89" s="767"/>
      <c r="M89" s="767"/>
      <c r="N89" s="781"/>
      <c r="S89" s="68" t="s">
        <v>559</v>
      </c>
    </row>
    <row r="90" spans="1:24" s="63" customFormat="1" x14ac:dyDescent="0.2">
      <c r="A90" s="98"/>
      <c r="B90" s="97" t="s">
        <v>165</v>
      </c>
      <c r="C90" s="767" t="s">
        <v>251</v>
      </c>
      <c r="D90" s="767"/>
      <c r="E90" s="767"/>
      <c r="F90" s="99" t="s">
        <v>33</v>
      </c>
      <c r="G90" s="99" t="s">
        <v>33</v>
      </c>
      <c r="H90" s="99" t="s">
        <v>33</v>
      </c>
      <c r="I90" s="99" t="s">
        <v>33</v>
      </c>
      <c r="J90" s="100">
        <v>103.14</v>
      </c>
      <c r="K90" s="99" t="s">
        <v>175</v>
      </c>
      <c r="L90" s="100">
        <v>128.93</v>
      </c>
      <c r="M90" s="101" t="s">
        <v>33</v>
      </c>
      <c r="N90" s="102" t="s">
        <v>33</v>
      </c>
      <c r="T90" s="68" t="s">
        <v>251</v>
      </c>
    </row>
    <row r="91" spans="1:24" s="63" customFormat="1" x14ac:dyDescent="0.2">
      <c r="A91" s="98"/>
      <c r="B91" s="97" t="s">
        <v>173</v>
      </c>
      <c r="C91" s="767" t="s">
        <v>174</v>
      </c>
      <c r="D91" s="767"/>
      <c r="E91" s="767"/>
      <c r="F91" s="99" t="s">
        <v>33</v>
      </c>
      <c r="G91" s="99" t="s">
        <v>33</v>
      </c>
      <c r="H91" s="99" t="s">
        <v>33</v>
      </c>
      <c r="I91" s="99" t="s">
        <v>33</v>
      </c>
      <c r="J91" s="100">
        <v>36</v>
      </c>
      <c r="K91" s="99" t="s">
        <v>175</v>
      </c>
      <c r="L91" s="100">
        <v>45</v>
      </c>
      <c r="M91" s="101" t="s">
        <v>33</v>
      </c>
      <c r="N91" s="102" t="s">
        <v>33</v>
      </c>
      <c r="T91" s="68" t="s">
        <v>174</v>
      </c>
    </row>
    <row r="92" spans="1:24" s="63" customFormat="1" x14ac:dyDescent="0.2">
      <c r="A92" s="98"/>
      <c r="B92" s="97" t="s">
        <v>176</v>
      </c>
      <c r="C92" s="767" t="s">
        <v>177</v>
      </c>
      <c r="D92" s="767"/>
      <c r="E92" s="767"/>
      <c r="F92" s="99" t="s">
        <v>33</v>
      </c>
      <c r="G92" s="99" t="s">
        <v>33</v>
      </c>
      <c r="H92" s="99" t="s">
        <v>33</v>
      </c>
      <c r="I92" s="99" t="s">
        <v>33</v>
      </c>
      <c r="J92" s="100">
        <v>4.0199999999999996</v>
      </c>
      <c r="K92" s="99" t="s">
        <v>175</v>
      </c>
      <c r="L92" s="100">
        <v>5.03</v>
      </c>
      <c r="M92" s="101" t="s">
        <v>33</v>
      </c>
      <c r="N92" s="102" t="s">
        <v>33</v>
      </c>
      <c r="T92" s="68" t="s">
        <v>177</v>
      </c>
    </row>
    <row r="93" spans="1:24" s="63" customFormat="1" x14ac:dyDescent="0.2">
      <c r="A93" s="98"/>
      <c r="B93" s="97" t="s">
        <v>212</v>
      </c>
      <c r="C93" s="767" t="s">
        <v>252</v>
      </c>
      <c r="D93" s="767"/>
      <c r="E93" s="767"/>
      <c r="F93" s="99" t="s">
        <v>33</v>
      </c>
      <c r="G93" s="99" t="s">
        <v>33</v>
      </c>
      <c r="H93" s="99" t="s">
        <v>33</v>
      </c>
      <c r="I93" s="99" t="s">
        <v>33</v>
      </c>
      <c r="J93" s="100">
        <v>48.16</v>
      </c>
      <c r="K93" s="99" t="s">
        <v>33</v>
      </c>
      <c r="L93" s="100">
        <v>48.16</v>
      </c>
      <c r="M93" s="101" t="s">
        <v>33</v>
      </c>
      <c r="N93" s="102" t="s">
        <v>33</v>
      </c>
      <c r="T93" s="68" t="s">
        <v>252</v>
      </c>
    </row>
    <row r="94" spans="1:24" s="63" customFormat="1" x14ac:dyDescent="0.2">
      <c r="A94" s="98"/>
      <c r="B94" s="97" t="s">
        <v>33</v>
      </c>
      <c r="C94" s="767" t="s">
        <v>253</v>
      </c>
      <c r="D94" s="767"/>
      <c r="E94" s="767"/>
      <c r="F94" s="99" t="s">
        <v>179</v>
      </c>
      <c r="G94" s="99" t="s">
        <v>923</v>
      </c>
      <c r="H94" s="99" t="s">
        <v>175</v>
      </c>
      <c r="I94" s="99" t="s">
        <v>924</v>
      </c>
      <c r="J94" s="100" t="s">
        <v>33</v>
      </c>
      <c r="K94" s="99" t="s">
        <v>33</v>
      </c>
      <c r="L94" s="100" t="s">
        <v>33</v>
      </c>
      <c r="M94" s="101" t="s">
        <v>33</v>
      </c>
      <c r="N94" s="102" t="s">
        <v>33</v>
      </c>
      <c r="U94" s="68" t="s">
        <v>253</v>
      </c>
    </row>
    <row r="95" spans="1:24" s="63" customFormat="1" x14ac:dyDescent="0.2">
      <c r="A95" s="98"/>
      <c r="B95" s="97" t="s">
        <v>33</v>
      </c>
      <c r="C95" s="767" t="s">
        <v>178</v>
      </c>
      <c r="D95" s="767"/>
      <c r="E95" s="767"/>
      <c r="F95" s="99" t="s">
        <v>179</v>
      </c>
      <c r="G95" s="99" t="s">
        <v>925</v>
      </c>
      <c r="H95" s="99" t="s">
        <v>175</v>
      </c>
      <c r="I95" s="99" t="s">
        <v>690</v>
      </c>
      <c r="J95" s="100" t="s">
        <v>33</v>
      </c>
      <c r="K95" s="99" t="s">
        <v>33</v>
      </c>
      <c r="L95" s="100" t="s">
        <v>33</v>
      </c>
      <c r="M95" s="101" t="s">
        <v>33</v>
      </c>
      <c r="N95" s="102" t="s">
        <v>33</v>
      </c>
      <c r="U95" s="68" t="s">
        <v>178</v>
      </c>
    </row>
    <row r="96" spans="1:24" s="63" customFormat="1" x14ac:dyDescent="0.2">
      <c r="A96" s="98"/>
      <c r="B96" s="97" t="s">
        <v>33</v>
      </c>
      <c r="C96" s="776" t="s">
        <v>182</v>
      </c>
      <c r="D96" s="776"/>
      <c r="E96" s="776"/>
      <c r="F96" s="90" t="s">
        <v>33</v>
      </c>
      <c r="G96" s="90" t="s">
        <v>33</v>
      </c>
      <c r="H96" s="90" t="s">
        <v>33</v>
      </c>
      <c r="I96" s="90" t="s">
        <v>33</v>
      </c>
      <c r="J96" s="91">
        <v>187.3</v>
      </c>
      <c r="K96" s="90" t="s">
        <v>33</v>
      </c>
      <c r="L96" s="91">
        <v>222.09</v>
      </c>
      <c r="M96" s="92" t="s">
        <v>33</v>
      </c>
      <c r="N96" s="93" t="s">
        <v>33</v>
      </c>
      <c r="V96" s="68" t="s">
        <v>182</v>
      </c>
    </row>
    <row r="97" spans="1:23" s="63" customFormat="1" x14ac:dyDescent="0.2">
      <c r="A97" s="98"/>
      <c r="B97" s="97" t="s">
        <v>33</v>
      </c>
      <c r="C97" s="767" t="s">
        <v>183</v>
      </c>
      <c r="D97" s="767"/>
      <c r="E97" s="767"/>
      <c r="F97" s="99" t="s">
        <v>33</v>
      </c>
      <c r="G97" s="99" t="s">
        <v>33</v>
      </c>
      <c r="H97" s="99" t="s">
        <v>33</v>
      </c>
      <c r="I97" s="99" t="s">
        <v>33</v>
      </c>
      <c r="J97" s="100" t="s">
        <v>33</v>
      </c>
      <c r="K97" s="99" t="s">
        <v>33</v>
      </c>
      <c r="L97" s="100">
        <v>133.96</v>
      </c>
      <c r="M97" s="101" t="s">
        <v>33</v>
      </c>
      <c r="N97" s="102" t="s">
        <v>33</v>
      </c>
      <c r="U97" s="68" t="s">
        <v>183</v>
      </c>
    </row>
    <row r="98" spans="1:23" s="63" customFormat="1" ht="22.5" x14ac:dyDescent="0.2">
      <c r="A98" s="98"/>
      <c r="B98" s="97" t="s">
        <v>771</v>
      </c>
      <c r="C98" s="767" t="s">
        <v>772</v>
      </c>
      <c r="D98" s="767"/>
      <c r="E98" s="767"/>
      <c r="F98" s="99" t="s">
        <v>186</v>
      </c>
      <c r="G98" s="99" t="s">
        <v>341</v>
      </c>
      <c r="H98" s="99" t="s">
        <v>33</v>
      </c>
      <c r="I98" s="99" t="s">
        <v>341</v>
      </c>
      <c r="J98" s="100" t="s">
        <v>33</v>
      </c>
      <c r="K98" s="99" t="s">
        <v>33</v>
      </c>
      <c r="L98" s="100">
        <v>107.17</v>
      </c>
      <c r="M98" s="101" t="s">
        <v>33</v>
      </c>
      <c r="N98" s="102" t="s">
        <v>33</v>
      </c>
      <c r="U98" s="68" t="s">
        <v>772</v>
      </c>
    </row>
    <row r="99" spans="1:23" s="63" customFormat="1" ht="22.5" x14ac:dyDescent="0.2">
      <c r="A99" s="98"/>
      <c r="B99" s="97" t="s">
        <v>773</v>
      </c>
      <c r="C99" s="767" t="s">
        <v>774</v>
      </c>
      <c r="D99" s="767"/>
      <c r="E99" s="767"/>
      <c r="F99" s="99" t="s">
        <v>186</v>
      </c>
      <c r="G99" s="99" t="s">
        <v>775</v>
      </c>
      <c r="H99" s="99" t="s">
        <v>33</v>
      </c>
      <c r="I99" s="99" t="s">
        <v>775</v>
      </c>
      <c r="J99" s="100" t="s">
        <v>33</v>
      </c>
      <c r="K99" s="99" t="s">
        <v>33</v>
      </c>
      <c r="L99" s="100">
        <v>80.38</v>
      </c>
      <c r="M99" s="101" t="s">
        <v>33</v>
      </c>
      <c r="N99" s="102" t="s">
        <v>33</v>
      </c>
      <c r="U99" s="68" t="s">
        <v>774</v>
      </c>
    </row>
    <row r="100" spans="1:23" s="63" customFormat="1" x14ac:dyDescent="0.2">
      <c r="A100" s="103"/>
      <c r="B100" s="104"/>
      <c r="C100" s="780" t="s">
        <v>191</v>
      </c>
      <c r="D100" s="780"/>
      <c r="E100" s="780"/>
      <c r="F100" s="105" t="s">
        <v>33</v>
      </c>
      <c r="G100" s="105" t="s">
        <v>33</v>
      </c>
      <c r="H100" s="105" t="s">
        <v>33</v>
      </c>
      <c r="I100" s="105" t="s">
        <v>33</v>
      </c>
      <c r="J100" s="106" t="s">
        <v>33</v>
      </c>
      <c r="K100" s="105" t="s">
        <v>33</v>
      </c>
      <c r="L100" s="106">
        <v>409.64</v>
      </c>
      <c r="M100" s="92" t="s">
        <v>33</v>
      </c>
      <c r="N100" s="107" t="s">
        <v>33</v>
      </c>
      <c r="W100" s="68" t="s">
        <v>191</v>
      </c>
    </row>
    <row r="101" spans="1:23" s="63" customFormat="1" ht="22.5" x14ac:dyDescent="0.2">
      <c r="A101" s="88" t="s">
        <v>258</v>
      </c>
      <c r="B101" s="89" t="s">
        <v>926</v>
      </c>
      <c r="C101" s="776" t="s">
        <v>927</v>
      </c>
      <c r="D101" s="776"/>
      <c r="E101" s="776"/>
      <c r="F101" s="90" t="s">
        <v>484</v>
      </c>
      <c r="G101" s="90" t="s">
        <v>33</v>
      </c>
      <c r="H101" s="90" t="s">
        <v>33</v>
      </c>
      <c r="I101" s="90" t="s">
        <v>165</v>
      </c>
      <c r="J101" s="91">
        <v>16999.43</v>
      </c>
      <c r="K101" s="90" t="s">
        <v>33</v>
      </c>
      <c r="L101" s="91">
        <v>16999.43</v>
      </c>
      <c r="M101" s="92" t="s">
        <v>33</v>
      </c>
      <c r="N101" s="93" t="s">
        <v>33</v>
      </c>
      <c r="R101" s="68" t="s">
        <v>927</v>
      </c>
    </row>
    <row r="102" spans="1:23" s="63" customFormat="1" ht="22.5" x14ac:dyDescent="0.2">
      <c r="A102" s="88" t="s">
        <v>262</v>
      </c>
      <c r="B102" s="89" t="s">
        <v>928</v>
      </c>
      <c r="C102" s="776" t="s">
        <v>929</v>
      </c>
      <c r="D102" s="776"/>
      <c r="E102" s="776"/>
      <c r="F102" s="90" t="s">
        <v>484</v>
      </c>
      <c r="G102" s="90" t="s">
        <v>33</v>
      </c>
      <c r="H102" s="90" t="s">
        <v>33</v>
      </c>
      <c r="I102" s="90" t="s">
        <v>165</v>
      </c>
      <c r="J102" s="91" t="s">
        <v>33</v>
      </c>
      <c r="K102" s="90" t="s">
        <v>33</v>
      </c>
      <c r="L102" s="91" t="s">
        <v>33</v>
      </c>
      <c r="M102" s="92" t="s">
        <v>33</v>
      </c>
      <c r="N102" s="93" t="s">
        <v>33</v>
      </c>
      <c r="R102" s="68" t="s">
        <v>929</v>
      </c>
    </row>
    <row r="103" spans="1:23" s="63" customFormat="1" ht="33.75" x14ac:dyDescent="0.2">
      <c r="A103" s="96"/>
      <c r="B103" s="97" t="s">
        <v>890</v>
      </c>
      <c r="C103" s="767" t="s">
        <v>559</v>
      </c>
      <c r="D103" s="767"/>
      <c r="E103" s="767"/>
      <c r="F103" s="767"/>
      <c r="G103" s="767"/>
      <c r="H103" s="767"/>
      <c r="I103" s="767"/>
      <c r="J103" s="767"/>
      <c r="K103" s="767"/>
      <c r="L103" s="767"/>
      <c r="M103" s="767"/>
      <c r="N103" s="781"/>
      <c r="S103" s="68" t="s">
        <v>559</v>
      </c>
    </row>
    <row r="104" spans="1:23" s="63" customFormat="1" x14ac:dyDescent="0.2">
      <c r="A104" s="98"/>
      <c r="B104" s="97" t="s">
        <v>165</v>
      </c>
      <c r="C104" s="767" t="s">
        <v>251</v>
      </c>
      <c r="D104" s="767"/>
      <c r="E104" s="767"/>
      <c r="F104" s="99" t="s">
        <v>33</v>
      </c>
      <c r="G104" s="99" t="s">
        <v>33</v>
      </c>
      <c r="H104" s="99" t="s">
        <v>33</v>
      </c>
      <c r="I104" s="99" t="s">
        <v>33</v>
      </c>
      <c r="J104" s="100">
        <v>17.91</v>
      </c>
      <c r="K104" s="99" t="s">
        <v>175</v>
      </c>
      <c r="L104" s="100">
        <v>22.39</v>
      </c>
      <c r="M104" s="101" t="s">
        <v>33</v>
      </c>
      <c r="N104" s="102" t="s">
        <v>33</v>
      </c>
      <c r="T104" s="68" t="s">
        <v>251</v>
      </c>
    </row>
    <row r="105" spans="1:23" s="63" customFormat="1" x14ac:dyDescent="0.2">
      <c r="A105" s="98"/>
      <c r="B105" s="97" t="s">
        <v>173</v>
      </c>
      <c r="C105" s="767" t="s">
        <v>174</v>
      </c>
      <c r="D105" s="767"/>
      <c r="E105" s="767"/>
      <c r="F105" s="99" t="s">
        <v>33</v>
      </c>
      <c r="G105" s="99" t="s">
        <v>33</v>
      </c>
      <c r="H105" s="99" t="s">
        <v>33</v>
      </c>
      <c r="I105" s="99" t="s">
        <v>33</v>
      </c>
      <c r="J105" s="100">
        <v>7.2</v>
      </c>
      <c r="K105" s="99" t="s">
        <v>175</v>
      </c>
      <c r="L105" s="100">
        <v>9</v>
      </c>
      <c r="M105" s="101" t="s">
        <v>33</v>
      </c>
      <c r="N105" s="102" t="s">
        <v>33</v>
      </c>
      <c r="T105" s="68" t="s">
        <v>174</v>
      </c>
    </row>
    <row r="106" spans="1:23" s="63" customFormat="1" x14ac:dyDescent="0.2">
      <c r="A106" s="98"/>
      <c r="B106" s="97" t="s">
        <v>176</v>
      </c>
      <c r="C106" s="767" t="s">
        <v>177</v>
      </c>
      <c r="D106" s="767"/>
      <c r="E106" s="767"/>
      <c r="F106" s="99" t="s">
        <v>33</v>
      </c>
      <c r="G106" s="99" t="s">
        <v>33</v>
      </c>
      <c r="H106" s="99" t="s">
        <v>33</v>
      </c>
      <c r="I106" s="99" t="s">
        <v>33</v>
      </c>
      <c r="J106" s="100">
        <v>0.8</v>
      </c>
      <c r="K106" s="99" t="s">
        <v>175</v>
      </c>
      <c r="L106" s="100">
        <v>1</v>
      </c>
      <c r="M106" s="101" t="s">
        <v>33</v>
      </c>
      <c r="N106" s="102" t="s">
        <v>33</v>
      </c>
      <c r="T106" s="68" t="s">
        <v>177</v>
      </c>
    </row>
    <row r="107" spans="1:23" s="63" customFormat="1" x14ac:dyDescent="0.2">
      <c r="A107" s="98"/>
      <c r="B107" s="97" t="s">
        <v>212</v>
      </c>
      <c r="C107" s="767" t="s">
        <v>252</v>
      </c>
      <c r="D107" s="767"/>
      <c r="E107" s="767"/>
      <c r="F107" s="99" t="s">
        <v>33</v>
      </c>
      <c r="G107" s="99" t="s">
        <v>33</v>
      </c>
      <c r="H107" s="99" t="s">
        <v>33</v>
      </c>
      <c r="I107" s="99" t="s">
        <v>33</v>
      </c>
      <c r="J107" s="100">
        <v>0.36</v>
      </c>
      <c r="K107" s="99" t="s">
        <v>33</v>
      </c>
      <c r="L107" s="100">
        <v>0.36</v>
      </c>
      <c r="M107" s="101" t="s">
        <v>33</v>
      </c>
      <c r="N107" s="102" t="s">
        <v>33</v>
      </c>
      <c r="T107" s="68" t="s">
        <v>252</v>
      </c>
    </row>
    <row r="108" spans="1:23" s="63" customFormat="1" x14ac:dyDescent="0.2">
      <c r="A108" s="98"/>
      <c r="B108" s="97" t="s">
        <v>33</v>
      </c>
      <c r="C108" s="767" t="s">
        <v>253</v>
      </c>
      <c r="D108" s="767"/>
      <c r="E108" s="767"/>
      <c r="F108" s="99" t="s">
        <v>179</v>
      </c>
      <c r="G108" s="99" t="s">
        <v>930</v>
      </c>
      <c r="H108" s="99" t="s">
        <v>175</v>
      </c>
      <c r="I108" s="99" t="s">
        <v>931</v>
      </c>
      <c r="J108" s="100" t="s">
        <v>33</v>
      </c>
      <c r="K108" s="99" t="s">
        <v>33</v>
      </c>
      <c r="L108" s="100" t="s">
        <v>33</v>
      </c>
      <c r="M108" s="101" t="s">
        <v>33</v>
      </c>
      <c r="N108" s="102" t="s">
        <v>33</v>
      </c>
      <c r="U108" s="68" t="s">
        <v>253</v>
      </c>
    </row>
    <row r="109" spans="1:23" s="63" customFormat="1" x14ac:dyDescent="0.2">
      <c r="A109" s="98"/>
      <c r="B109" s="97" t="s">
        <v>33</v>
      </c>
      <c r="C109" s="767" t="s">
        <v>178</v>
      </c>
      <c r="D109" s="767"/>
      <c r="E109" s="767"/>
      <c r="F109" s="99" t="s">
        <v>179</v>
      </c>
      <c r="G109" s="99" t="s">
        <v>849</v>
      </c>
      <c r="H109" s="99" t="s">
        <v>175</v>
      </c>
      <c r="I109" s="99" t="s">
        <v>648</v>
      </c>
      <c r="J109" s="100" t="s">
        <v>33</v>
      </c>
      <c r="K109" s="99" t="s">
        <v>33</v>
      </c>
      <c r="L109" s="100" t="s">
        <v>33</v>
      </c>
      <c r="M109" s="101" t="s">
        <v>33</v>
      </c>
      <c r="N109" s="102" t="s">
        <v>33</v>
      </c>
      <c r="U109" s="68" t="s">
        <v>178</v>
      </c>
    </row>
    <row r="110" spans="1:23" s="63" customFormat="1" x14ac:dyDescent="0.2">
      <c r="A110" s="98"/>
      <c r="B110" s="97" t="s">
        <v>33</v>
      </c>
      <c r="C110" s="776" t="s">
        <v>182</v>
      </c>
      <c r="D110" s="776"/>
      <c r="E110" s="776"/>
      <c r="F110" s="90" t="s">
        <v>33</v>
      </c>
      <c r="G110" s="90" t="s">
        <v>33</v>
      </c>
      <c r="H110" s="90" t="s">
        <v>33</v>
      </c>
      <c r="I110" s="90" t="s">
        <v>33</v>
      </c>
      <c r="J110" s="91">
        <v>25.47</v>
      </c>
      <c r="K110" s="90" t="s">
        <v>33</v>
      </c>
      <c r="L110" s="91">
        <v>31.75</v>
      </c>
      <c r="M110" s="92" t="s">
        <v>33</v>
      </c>
      <c r="N110" s="93" t="s">
        <v>33</v>
      </c>
      <c r="V110" s="68" t="s">
        <v>182</v>
      </c>
    </row>
    <row r="111" spans="1:23" s="63" customFormat="1" x14ac:dyDescent="0.2">
      <c r="A111" s="98"/>
      <c r="B111" s="97" t="s">
        <v>33</v>
      </c>
      <c r="C111" s="767" t="s">
        <v>183</v>
      </c>
      <c r="D111" s="767"/>
      <c r="E111" s="767"/>
      <c r="F111" s="99" t="s">
        <v>33</v>
      </c>
      <c r="G111" s="99" t="s">
        <v>33</v>
      </c>
      <c r="H111" s="99" t="s">
        <v>33</v>
      </c>
      <c r="I111" s="99" t="s">
        <v>33</v>
      </c>
      <c r="J111" s="100" t="s">
        <v>33</v>
      </c>
      <c r="K111" s="99" t="s">
        <v>33</v>
      </c>
      <c r="L111" s="100">
        <v>23.39</v>
      </c>
      <c r="M111" s="101" t="s">
        <v>33</v>
      </c>
      <c r="N111" s="102" t="s">
        <v>33</v>
      </c>
      <c r="U111" s="68" t="s">
        <v>183</v>
      </c>
    </row>
    <row r="112" spans="1:23" s="63" customFormat="1" ht="22.5" x14ac:dyDescent="0.2">
      <c r="A112" s="98"/>
      <c r="B112" s="97" t="s">
        <v>771</v>
      </c>
      <c r="C112" s="767" t="s">
        <v>772</v>
      </c>
      <c r="D112" s="767"/>
      <c r="E112" s="767"/>
      <c r="F112" s="99" t="s">
        <v>186</v>
      </c>
      <c r="G112" s="99" t="s">
        <v>341</v>
      </c>
      <c r="H112" s="99" t="s">
        <v>33</v>
      </c>
      <c r="I112" s="99" t="s">
        <v>341</v>
      </c>
      <c r="J112" s="100" t="s">
        <v>33</v>
      </c>
      <c r="K112" s="99" t="s">
        <v>33</v>
      </c>
      <c r="L112" s="100">
        <v>18.71</v>
      </c>
      <c r="M112" s="101" t="s">
        <v>33</v>
      </c>
      <c r="N112" s="102" t="s">
        <v>33</v>
      </c>
      <c r="U112" s="68" t="s">
        <v>772</v>
      </c>
    </row>
    <row r="113" spans="1:24" s="63" customFormat="1" ht="22.5" x14ac:dyDescent="0.2">
      <c r="A113" s="98"/>
      <c r="B113" s="97" t="s">
        <v>773</v>
      </c>
      <c r="C113" s="767" t="s">
        <v>774</v>
      </c>
      <c r="D113" s="767"/>
      <c r="E113" s="767"/>
      <c r="F113" s="99" t="s">
        <v>186</v>
      </c>
      <c r="G113" s="99" t="s">
        <v>775</v>
      </c>
      <c r="H113" s="99" t="s">
        <v>33</v>
      </c>
      <c r="I113" s="99" t="s">
        <v>775</v>
      </c>
      <c r="J113" s="100" t="s">
        <v>33</v>
      </c>
      <c r="K113" s="99" t="s">
        <v>33</v>
      </c>
      <c r="L113" s="100">
        <v>14.03</v>
      </c>
      <c r="M113" s="101" t="s">
        <v>33</v>
      </c>
      <c r="N113" s="102" t="s">
        <v>33</v>
      </c>
      <c r="U113" s="68" t="s">
        <v>774</v>
      </c>
    </row>
    <row r="114" spans="1:24" s="63" customFormat="1" x14ac:dyDescent="0.2">
      <c r="A114" s="103"/>
      <c r="B114" s="104"/>
      <c r="C114" s="780" t="s">
        <v>191</v>
      </c>
      <c r="D114" s="780"/>
      <c r="E114" s="780"/>
      <c r="F114" s="105" t="s">
        <v>33</v>
      </c>
      <c r="G114" s="105" t="s">
        <v>33</v>
      </c>
      <c r="H114" s="105" t="s">
        <v>33</v>
      </c>
      <c r="I114" s="105" t="s">
        <v>33</v>
      </c>
      <c r="J114" s="106" t="s">
        <v>33</v>
      </c>
      <c r="K114" s="105" t="s">
        <v>33</v>
      </c>
      <c r="L114" s="106">
        <v>64.489999999999995</v>
      </c>
      <c r="M114" s="92" t="s">
        <v>33</v>
      </c>
      <c r="N114" s="107" t="s">
        <v>33</v>
      </c>
      <c r="W114" s="68" t="s">
        <v>191</v>
      </c>
    </row>
    <row r="115" spans="1:24" s="63" customFormat="1" ht="33.75" x14ac:dyDescent="0.2">
      <c r="A115" s="88" t="s">
        <v>267</v>
      </c>
      <c r="B115" s="89" t="s">
        <v>932</v>
      </c>
      <c r="C115" s="776" t="s">
        <v>933</v>
      </c>
      <c r="D115" s="776"/>
      <c r="E115" s="776"/>
      <c r="F115" s="90" t="s">
        <v>484</v>
      </c>
      <c r="G115" s="90" t="s">
        <v>33</v>
      </c>
      <c r="H115" s="90" t="s">
        <v>33</v>
      </c>
      <c r="I115" s="90" t="s">
        <v>165</v>
      </c>
      <c r="J115" s="91">
        <v>8727.02</v>
      </c>
      <c r="K115" s="90" t="s">
        <v>778</v>
      </c>
      <c r="L115" s="91">
        <v>8831.74</v>
      </c>
      <c r="M115" s="92" t="s">
        <v>33</v>
      </c>
      <c r="N115" s="93" t="s">
        <v>33</v>
      </c>
      <c r="R115" s="68" t="s">
        <v>933</v>
      </c>
    </row>
    <row r="116" spans="1:24" s="63" customFormat="1" x14ac:dyDescent="0.2">
      <c r="A116" s="94"/>
      <c r="B116" s="95"/>
      <c r="C116" s="767" t="s">
        <v>934</v>
      </c>
      <c r="D116" s="767"/>
      <c r="E116" s="767"/>
      <c r="F116" s="767"/>
      <c r="G116" s="767"/>
      <c r="H116" s="767"/>
      <c r="I116" s="767"/>
      <c r="J116" s="767"/>
      <c r="K116" s="767"/>
      <c r="L116" s="767"/>
      <c r="M116" s="767"/>
      <c r="N116" s="781"/>
      <c r="X116" s="68" t="s">
        <v>934</v>
      </c>
    </row>
    <row r="117" spans="1:24" s="63" customFormat="1" ht="22.5" x14ac:dyDescent="0.2">
      <c r="A117" s="96"/>
      <c r="B117" s="97" t="s">
        <v>780</v>
      </c>
      <c r="C117" s="767" t="s">
        <v>781</v>
      </c>
      <c r="D117" s="767"/>
      <c r="E117" s="767"/>
      <c r="F117" s="767"/>
      <c r="G117" s="767"/>
      <c r="H117" s="767"/>
      <c r="I117" s="767"/>
      <c r="J117" s="767"/>
      <c r="K117" s="767"/>
      <c r="L117" s="767"/>
      <c r="M117" s="767"/>
      <c r="N117" s="781"/>
      <c r="S117" s="68" t="s">
        <v>781</v>
      </c>
    </row>
    <row r="118" spans="1:24" s="63" customFormat="1" ht="33.75" x14ac:dyDescent="0.2">
      <c r="A118" s="88" t="s">
        <v>274</v>
      </c>
      <c r="B118" s="89" t="s">
        <v>935</v>
      </c>
      <c r="C118" s="776" t="s">
        <v>936</v>
      </c>
      <c r="D118" s="776"/>
      <c r="E118" s="776"/>
      <c r="F118" s="90" t="s">
        <v>484</v>
      </c>
      <c r="G118" s="90" t="s">
        <v>33</v>
      </c>
      <c r="H118" s="90" t="s">
        <v>33</v>
      </c>
      <c r="I118" s="90" t="s">
        <v>165</v>
      </c>
      <c r="J118" s="91" t="s">
        <v>33</v>
      </c>
      <c r="K118" s="90" t="s">
        <v>33</v>
      </c>
      <c r="L118" s="91" t="s">
        <v>33</v>
      </c>
      <c r="M118" s="92" t="s">
        <v>33</v>
      </c>
      <c r="N118" s="93" t="s">
        <v>33</v>
      </c>
      <c r="R118" s="68" t="s">
        <v>936</v>
      </c>
    </row>
    <row r="119" spans="1:24" s="63" customFormat="1" ht="33.75" x14ac:dyDescent="0.2">
      <c r="A119" s="96"/>
      <c r="B119" s="97" t="s">
        <v>890</v>
      </c>
      <c r="C119" s="767" t="s">
        <v>559</v>
      </c>
      <c r="D119" s="767"/>
      <c r="E119" s="767"/>
      <c r="F119" s="767"/>
      <c r="G119" s="767"/>
      <c r="H119" s="767"/>
      <c r="I119" s="767"/>
      <c r="J119" s="767"/>
      <c r="K119" s="767"/>
      <c r="L119" s="767"/>
      <c r="M119" s="767"/>
      <c r="N119" s="781"/>
      <c r="S119" s="68" t="s">
        <v>559</v>
      </c>
    </row>
    <row r="120" spans="1:24" s="63" customFormat="1" x14ac:dyDescent="0.2">
      <c r="A120" s="98"/>
      <c r="B120" s="97" t="s">
        <v>165</v>
      </c>
      <c r="C120" s="767" t="s">
        <v>251</v>
      </c>
      <c r="D120" s="767"/>
      <c r="E120" s="767"/>
      <c r="F120" s="99" t="s">
        <v>33</v>
      </c>
      <c r="G120" s="99" t="s">
        <v>33</v>
      </c>
      <c r="H120" s="99" t="s">
        <v>33</v>
      </c>
      <c r="I120" s="99" t="s">
        <v>33</v>
      </c>
      <c r="J120" s="100">
        <v>48.1</v>
      </c>
      <c r="K120" s="99" t="s">
        <v>175</v>
      </c>
      <c r="L120" s="100">
        <v>60.13</v>
      </c>
      <c r="M120" s="101" t="s">
        <v>33</v>
      </c>
      <c r="N120" s="102" t="s">
        <v>33</v>
      </c>
      <c r="T120" s="68" t="s">
        <v>251</v>
      </c>
    </row>
    <row r="121" spans="1:24" s="63" customFormat="1" x14ac:dyDescent="0.2">
      <c r="A121" s="98"/>
      <c r="B121" s="97" t="s">
        <v>212</v>
      </c>
      <c r="C121" s="767" t="s">
        <v>252</v>
      </c>
      <c r="D121" s="767"/>
      <c r="E121" s="767"/>
      <c r="F121" s="99" t="s">
        <v>33</v>
      </c>
      <c r="G121" s="99" t="s">
        <v>33</v>
      </c>
      <c r="H121" s="99" t="s">
        <v>33</v>
      </c>
      <c r="I121" s="99" t="s">
        <v>33</v>
      </c>
      <c r="J121" s="100">
        <v>17.84</v>
      </c>
      <c r="K121" s="99" t="s">
        <v>33</v>
      </c>
      <c r="L121" s="100">
        <v>17.84</v>
      </c>
      <c r="M121" s="101" t="s">
        <v>33</v>
      </c>
      <c r="N121" s="102" t="s">
        <v>33</v>
      </c>
      <c r="T121" s="68" t="s">
        <v>252</v>
      </c>
    </row>
    <row r="122" spans="1:24" s="63" customFormat="1" x14ac:dyDescent="0.2">
      <c r="A122" s="98"/>
      <c r="B122" s="97" t="s">
        <v>33</v>
      </c>
      <c r="C122" s="767" t="s">
        <v>253</v>
      </c>
      <c r="D122" s="767"/>
      <c r="E122" s="767"/>
      <c r="F122" s="99" t="s">
        <v>179</v>
      </c>
      <c r="G122" s="99" t="s">
        <v>219</v>
      </c>
      <c r="H122" s="99" t="s">
        <v>175</v>
      </c>
      <c r="I122" s="99" t="s">
        <v>279</v>
      </c>
      <c r="J122" s="100" t="s">
        <v>33</v>
      </c>
      <c r="K122" s="99" t="s">
        <v>33</v>
      </c>
      <c r="L122" s="100" t="s">
        <v>33</v>
      </c>
      <c r="M122" s="101" t="s">
        <v>33</v>
      </c>
      <c r="N122" s="102" t="s">
        <v>33</v>
      </c>
      <c r="U122" s="68" t="s">
        <v>253</v>
      </c>
    </row>
    <row r="123" spans="1:24" s="63" customFormat="1" x14ac:dyDescent="0.2">
      <c r="A123" s="98"/>
      <c r="B123" s="97" t="s">
        <v>33</v>
      </c>
      <c r="C123" s="776" t="s">
        <v>182</v>
      </c>
      <c r="D123" s="776"/>
      <c r="E123" s="776"/>
      <c r="F123" s="90" t="s">
        <v>33</v>
      </c>
      <c r="G123" s="90" t="s">
        <v>33</v>
      </c>
      <c r="H123" s="90" t="s">
        <v>33</v>
      </c>
      <c r="I123" s="90" t="s">
        <v>33</v>
      </c>
      <c r="J123" s="91">
        <v>65.94</v>
      </c>
      <c r="K123" s="90" t="s">
        <v>33</v>
      </c>
      <c r="L123" s="91">
        <v>77.97</v>
      </c>
      <c r="M123" s="92" t="s">
        <v>33</v>
      </c>
      <c r="N123" s="93" t="s">
        <v>33</v>
      </c>
      <c r="V123" s="68" t="s">
        <v>182</v>
      </c>
    </row>
    <row r="124" spans="1:24" s="63" customFormat="1" x14ac:dyDescent="0.2">
      <c r="A124" s="98"/>
      <c r="B124" s="97" t="s">
        <v>33</v>
      </c>
      <c r="C124" s="767" t="s">
        <v>183</v>
      </c>
      <c r="D124" s="767"/>
      <c r="E124" s="767"/>
      <c r="F124" s="99" t="s">
        <v>33</v>
      </c>
      <c r="G124" s="99" t="s">
        <v>33</v>
      </c>
      <c r="H124" s="99" t="s">
        <v>33</v>
      </c>
      <c r="I124" s="99" t="s">
        <v>33</v>
      </c>
      <c r="J124" s="100" t="s">
        <v>33</v>
      </c>
      <c r="K124" s="99" t="s">
        <v>33</v>
      </c>
      <c r="L124" s="100">
        <v>60.13</v>
      </c>
      <c r="M124" s="101" t="s">
        <v>33</v>
      </c>
      <c r="N124" s="102" t="s">
        <v>33</v>
      </c>
      <c r="U124" s="68" t="s">
        <v>183</v>
      </c>
    </row>
    <row r="125" spans="1:24" s="63" customFormat="1" ht="22.5" x14ac:dyDescent="0.2">
      <c r="A125" s="98"/>
      <c r="B125" s="97" t="s">
        <v>907</v>
      </c>
      <c r="C125" s="767" t="s">
        <v>908</v>
      </c>
      <c r="D125" s="767"/>
      <c r="E125" s="767"/>
      <c r="F125" s="99" t="s">
        <v>186</v>
      </c>
      <c r="G125" s="99" t="s">
        <v>909</v>
      </c>
      <c r="H125" s="99" t="s">
        <v>33</v>
      </c>
      <c r="I125" s="99" t="s">
        <v>909</v>
      </c>
      <c r="J125" s="100" t="s">
        <v>33</v>
      </c>
      <c r="K125" s="99" t="s">
        <v>33</v>
      </c>
      <c r="L125" s="100">
        <v>55.32</v>
      </c>
      <c r="M125" s="101" t="s">
        <v>33</v>
      </c>
      <c r="N125" s="102" t="s">
        <v>33</v>
      </c>
      <c r="U125" s="68" t="s">
        <v>908</v>
      </c>
    </row>
    <row r="126" spans="1:24" s="63" customFormat="1" ht="22.5" x14ac:dyDescent="0.2">
      <c r="A126" s="98"/>
      <c r="B126" s="97" t="s">
        <v>910</v>
      </c>
      <c r="C126" s="767" t="s">
        <v>911</v>
      </c>
      <c r="D126" s="767"/>
      <c r="E126" s="767"/>
      <c r="F126" s="99" t="s">
        <v>186</v>
      </c>
      <c r="G126" s="99" t="s">
        <v>594</v>
      </c>
      <c r="H126" s="99" t="s">
        <v>33</v>
      </c>
      <c r="I126" s="99" t="s">
        <v>594</v>
      </c>
      <c r="J126" s="100" t="s">
        <v>33</v>
      </c>
      <c r="K126" s="99" t="s">
        <v>33</v>
      </c>
      <c r="L126" s="100">
        <v>39.08</v>
      </c>
      <c r="M126" s="101" t="s">
        <v>33</v>
      </c>
      <c r="N126" s="102" t="s">
        <v>33</v>
      </c>
      <c r="U126" s="68" t="s">
        <v>911</v>
      </c>
    </row>
    <row r="127" spans="1:24" s="63" customFormat="1" x14ac:dyDescent="0.2">
      <c r="A127" s="103"/>
      <c r="B127" s="104"/>
      <c r="C127" s="780" t="s">
        <v>191</v>
      </c>
      <c r="D127" s="780"/>
      <c r="E127" s="780"/>
      <c r="F127" s="105" t="s">
        <v>33</v>
      </c>
      <c r="G127" s="105" t="s">
        <v>33</v>
      </c>
      <c r="H127" s="105" t="s">
        <v>33</v>
      </c>
      <c r="I127" s="105" t="s">
        <v>33</v>
      </c>
      <c r="J127" s="106" t="s">
        <v>33</v>
      </c>
      <c r="K127" s="105" t="s">
        <v>33</v>
      </c>
      <c r="L127" s="106">
        <v>172.37</v>
      </c>
      <c r="M127" s="92" t="s">
        <v>33</v>
      </c>
      <c r="N127" s="107" t="s">
        <v>33</v>
      </c>
      <c r="W127" s="68" t="s">
        <v>191</v>
      </c>
    </row>
    <row r="128" spans="1:24" s="63" customFormat="1" ht="33.75" x14ac:dyDescent="0.2">
      <c r="A128" s="88" t="s">
        <v>282</v>
      </c>
      <c r="B128" s="89" t="s">
        <v>937</v>
      </c>
      <c r="C128" s="776" t="s">
        <v>938</v>
      </c>
      <c r="D128" s="776"/>
      <c r="E128" s="776"/>
      <c r="F128" s="90" t="s">
        <v>484</v>
      </c>
      <c r="G128" s="90" t="s">
        <v>33</v>
      </c>
      <c r="H128" s="90" t="s">
        <v>33</v>
      </c>
      <c r="I128" s="90" t="s">
        <v>165</v>
      </c>
      <c r="J128" s="91">
        <v>1921.84</v>
      </c>
      <c r="K128" s="90" t="s">
        <v>33</v>
      </c>
      <c r="L128" s="91">
        <v>1921.84</v>
      </c>
      <c r="M128" s="92" t="s">
        <v>33</v>
      </c>
      <c r="N128" s="93" t="s">
        <v>33</v>
      </c>
      <c r="R128" s="68" t="s">
        <v>938</v>
      </c>
    </row>
    <row r="129" spans="1:24" s="63" customFormat="1" ht="22.5" x14ac:dyDescent="0.2">
      <c r="A129" s="88" t="s">
        <v>287</v>
      </c>
      <c r="B129" s="89" t="s">
        <v>939</v>
      </c>
      <c r="C129" s="776" t="s">
        <v>940</v>
      </c>
      <c r="D129" s="776"/>
      <c r="E129" s="776"/>
      <c r="F129" s="90" t="s">
        <v>484</v>
      </c>
      <c r="G129" s="90" t="s">
        <v>33</v>
      </c>
      <c r="H129" s="90" t="s">
        <v>33</v>
      </c>
      <c r="I129" s="90" t="s">
        <v>165</v>
      </c>
      <c r="J129" s="91">
        <v>348.74</v>
      </c>
      <c r="K129" s="90" t="s">
        <v>856</v>
      </c>
      <c r="L129" s="91">
        <v>355.71</v>
      </c>
      <c r="M129" s="92" t="s">
        <v>33</v>
      </c>
      <c r="N129" s="93" t="s">
        <v>33</v>
      </c>
      <c r="R129" s="68" t="s">
        <v>940</v>
      </c>
    </row>
    <row r="130" spans="1:24" s="63" customFormat="1" x14ac:dyDescent="0.2">
      <c r="A130" s="94"/>
      <c r="B130" s="95"/>
      <c r="C130" s="767" t="s">
        <v>941</v>
      </c>
      <c r="D130" s="767"/>
      <c r="E130" s="767"/>
      <c r="F130" s="767"/>
      <c r="G130" s="767"/>
      <c r="H130" s="767"/>
      <c r="I130" s="767"/>
      <c r="J130" s="767"/>
      <c r="K130" s="767"/>
      <c r="L130" s="767"/>
      <c r="M130" s="767"/>
      <c r="N130" s="781"/>
      <c r="X130" s="68" t="s">
        <v>941</v>
      </c>
    </row>
    <row r="131" spans="1:24" s="63" customFormat="1" ht="22.5" x14ac:dyDescent="0.2">
      <c r="A131" s="96"/>
      <c r="B131" s="97" t="s">
        <v>858</v>
      </c>
      <c r="C131" s="767" t="s">
        <v>859</v>
      </c>
      <c r="D131" s="767"/>
      <c r="E131" s="767"/>
      <c r="F131" s="767"/>
      <c r="G131" s="767"/>
      <c r="H131" s="767"/>
      <c r="I131" s="767"/>
      <c r="J131" s="767"/>
      <c r="K131" s="767"/>
      <c r="L131" s="767"/>
      <c r="M131" s="767"/>
      <c r="N131" s="781"/>
      <c r="S131" s="68" t="s">
        <v>859</v>
      </c>
    </row>
    <row r="132" spans="1:24" s="63" customFormat="1" ht="33.75" x14ac:dyDescent="0.2">
      <c r="A132" s="88" t="s">
        <v>217</v>
      </c>
      <c r="B132" s="89" t="s">
        <v>942</v>
      </c>
      <c r="C132" s="776" t="s">
        <v>943</v>
      </c>
      <c r="D132" s="776"/>
      <c r="E132" s="776"/>
      <c r="F132" s="90" t="s">
        <v>484</v>
      </c>
      <c r="G132" s="90" t="s">
        <v>33</v>
      </c>
      <c r="H132" s="90" t="s">
        <v>33</v>
      </c>
      <c r="I132" s="90" t="s">
        <v>165</v>
      </c>
      <c r="J132" s="91" t="s">
        <v>33</v>
      </c>
      <c r="K132" s="90" t="s">
        <v>33</v>
      </c>
      <c r="L132" s="91" t="s">
        <v>33</v>
      </c>
      <c r="M132" s="92" t="s">
        <v>33</v>
      </c>
      <c r="N132" s="93" t="s">
        <v>33</v>
      </c>
      <c r="R132" s="68" t="s">
        <v>943</v>
      </c>
    </row>
    <row r="133" spans="1:24" s="63" customFormat="1" ht="33.75" x14ac:dyDescent="0.2">
      <c r="A133" s="96"/>
      <c r="B133" s="97" t="s">
        <v>890</v>
      </c>
      <c r="C133" s="767" t="s">
        <v>559</v>
      </c>
      <c r="D133" s="767"/>
      <c r="E133" s="767"/>
      <c r="F133" s="767"/>
      <c r="G133" s="767"/>
      <c r="H133" s="767"/>
      <c r="I133" s="767"/>
      <c r="J133" s="767"/>
      <c r="K133" s="767"/>
      <c r="L133" s="767"/>
      <c r="M133" s="767"/>
      <c r="N133" s="781"/>
      <c r="S133" s="68" t="s">
        <v>559</v>
      </c>
    </row>
    <row r="134" spans="1:24" s="63" customFormat="1" x14ac:dyDescent="0.2">
      <c r="A134" s="98"/>
      <c r="B134" s="97" t="s">
        <v>165</v>
      </c>
      <c r="C134" s="767" t="s">
        <v>251</v>
      </c>
      <c r="D134" s="767"/>
      <c r="E134" s="767"/>
      <c r="F134" s="99" t="s">
        <v>33</v>
      </c>
      <c r="G134" s="99" t="s">
        <v>33</v>
      </c>
      <c r="H134" s="99" t="s">
        <v>33</v>
      </c>
      <c r="I134" s="99" t="s">
        <v>33</v>
      </c>
      <c r="J134" s="100">
        <v>5.16</v>
      </c>
      <c r="K134" s="99" t="s">
        <v>175</v>
      </c>
      <c r="L134" s="100">
        <v>6.45</v>
      </c>
      <c r="M134" s="101" t="s">
        <v>33</v>
      </c>
      <c r="N134" s="102" t="s">
        <v>33</v>
      </c>
      <c r="T134" s="68" t="s">
        <v>251</v>
      </c>
    </row>
    <row r="135" spans="1:24" s="63" customFormat="1" x14ac:dyDescent="0.2">
      <c r="A135" s="98"/>
      <c r="B135" s="97" t="s">
        <v>212</v>
      </c>
      <c r="C135" s="767" t="s">
        <v>252</v>
      </c>
      <c r="D135" s="767"/>
      <c r="E135" s="767"/>
      <c r="F135" s="99" t="s">
        <v>33</v>
      </c>
      <c r="G135" s="99" t="s">
        <v>33</v>
      </c>
      <c r="H135" s="99" t="s">
        <v>33</v>
      </c>
      <c r="I135" s="99" t="s">
        <v>33</v>
      </c>
      <c r="J135" s="100">
        <v>1.0900000000000001</v>
      </c>
      <c r="K135" s="99" t="s">
        <v>33</v>
      </c>
      <c r="L135" s="100">
        <v>1.0900000000000001</v>
      </c>
      <c r="M135" s="101" t="s">
        <v>33</v>
      </c>
      <c r="N135" s="102" t="s">
        <v>33</v>
      </c>
      <c r="T135" s="68" t="s">
        <v>252</v>
      </c>
    </row>
    <row r="136" spans="1:24" s="63" customFormat="1" x14ac:dyDescent="0.2">
      <c r="A136" s="98"/>
      <c r="B136" s="97" t="s">
        <v>33</v>
      </c>
      <c r="C136" s="767" t="s">
        <v>253</v>
      </c>
      <c r="D136" s="767"/>
      <c r="E136" s="767"/>
      <c r="F136" s="99" t="s">
        <v>179</v>
      </c>
      <c r="G136" s="99" t="s">
        <v>944</v>
      </c>
      <c r="H136" s="99" t="s">
        <v>175</v>
      </c>
      <c r="I136" s="99" t="s">
        <v>335</v>
      </c>
      <c r="J136" s="100" t="s">
        <v>33</v>
      </c>
      <c r="K136" s="99" t="s">
        <v>33</v>
      </c>
      <c r="L136" s="100" t="s">
        <v>33</v>
      </c>
      <c r="M136" s="101" t="s">
        <v>33</v>
      </c>
      <c r="N136" s="102" t="s">
        <v>33</v>
      </c>
      <c r="U136" s="68" t="s">
        <v>253</v>
      </c>
    </row>
    <row r="137" spans="1:24" s="63" customFormat="1" x14ac:dyDescent="0.2">
      <c r="A137" s="98"/>
      <c r="B137" s="97" t="s">
        <v>33</v>
      </c>
      <c r="C137" s="776" t="s">
        <v>182</v>
      </c>
      <c r="D137" s="776"/>
      <c r="E137" s="776"/>
      <c r="F137" s="90" t="s">
        <v>33</v>
      </c>
      <c r="G137" s="90" t="s">
        <v>33</v>
      </c>
      <c r="H137" s="90" t="s">
        <v>33</v>
      </c>
      <c r="I137" s="90" t="s">
        <v>33</v>
      </c>
      <c r="J137" s="91">
        <v>6.25</v>
      </c>
      <c r="K137" s="90" t="s">
        <v>33</v>
      </c>
      <c r="L137" s="91">
        <v>7.54</v>
      </c>
      <c r="M137" s="92" t="s">
        <v>33</v>
      </c>
      <c r="N137" s="93" t="s">
        <v>33</v>
      </c>
      <c r="V137" s="68" t="s">
        <v>182</v>
      </c>
    </row>
    <row r="138" spans="1:24" s="63" customFormat="1" x14ac:dyDescent="0.2">
      <c r="A138" s="98"/>
      <c r="B138" s="97" t="s">
        <v>33</v>
      </c>
      <c r="C138" s="767" t="s">
        <v>183</v>
      </c>
      <c r="D138" s="767"/>
      <c r="E138" s="767"/>
      <c r="F138" s="99" t="s">
        <v>33</v>
      </c>
      <c r="G138" s="99" t="s">
        <v>33</v>
      </c>
      <c r="H138" s="99" t="s">
        <v>33</v>
      </c>
      <c r="I138" s="99" t="s">
        <v>33</v>
      </c>
      <c r="J138" s="100" t="s">
        <v>33</v>
      </c>
      <c r="K138" s="99" t="s">
        <v>33</v>
      </c>
      <c r="L138" s="100">
        <v>6.45</v>
      </c>
      <c r="M138" s="101" t="s">
        <v>33</v>
      </c>
      <c r="N138" s="102" t="s">
        <v>33</v>
      </c>
      <c r="U138" s="68" t="s">
        <v>183</v>
      </c>
    </row>
    <row r="139" spans="1:24" s="63" customFormat="1" ht="22.5" x14ac:dyDescent="0.2">
      <c r="A139" s="98"/>
      <c r="B139" s="97" t="s">
        <v>771</v>
      </c>
      <c r="C139" s="767" t="s">
        <v>772</v>
      </c>
      <c r="D139" s="767"/>
      <c r="E139" s="767"/>
      <c r="F139" s="99" t="s">
        <v>186</v>
      </c>
      <c r="G139" s="99" t="s">
        <v>341</v>
      </c>
      <c r="H139" s="99" t="s">
        <v>33</v>
      </c>
      <c r="I139" s="99" t="s">
        <v>341</v>
      </c>
      <c r="J139" s="100" t="s">
        <v>33</v>
      </c>
      <c r="K139" s="99" t="s">
        <v>33</v>
      </c>
      <c r="L139" s="100">
        <v>5.16</v>
      </c>
      <c r="M139" s="101" t="s">
        <v>33</v>
      </c>
      <c r="N139" s="102" t="s">
        <v>33</v>
      </c>
      <c r="U139" s="68" t="s">
        <v>772</v>
      </c>
    </row>
    <row r="140" spans="1:24" s="63" customFormat="1" ht="22.5" x14ac:dyDescent="0.2">
      <c r="A140" s="98"/>
      <c r="B140" s="97" t="s">
        <v>773</v>
      </c>
      <c r="C140" s="767" t="s">
        <v>774</v>
      </c>
      <c r="D140" s="767"/>
      <c r="E140" s="767"/>
      <c r="F140" s="99" t="s">
        <v>186</v>
      </c>
      <c r="G140" s="99" t="s">
        <v>775</v>
      </c>
      <c r="H140" s="99" t="s">
        <v>33</v>
      </c>
      <c r="I140" s="99" t="s">
        <v>775</v>
      </c>
      <c r="J140" s="100" t="s">
        <v>33</v>
      </c>
      <c r="K140" s="99" t="s">
        <v>33</v>
      </c>
      <c r="L140" s="100">
        <v>3.87</v>
      </c>
      <c r="M140" s="101" t="s">
        <v>33</v>
      </c>
      <c r="N140" s="102" t="s">
        <v>33</v>
      </c>
      <c r="U140" s="68" t="s">
        <v>774</v>
      </c>
    </row>
    <row r="141" spans="1:24" s="63" customFormat="1" x14ac:dyDescent="0.2">
      <c r="A141" s="103"/>
      <c r="B141" s="104"/>
      <c r="C141" s="780" t="s">
        <v>191</v>
      </c>
      <c r="D141" s="780"/>
      <c r="E141" s="780"/>
      <c r="F141" s="105" t="s">
        <v>33</v>
      </c>
      <c r="G141" s="105" t="s">
        <v>33</v>
      </c>
      <c r="H141" s="105" t="s">
        <v>33</v>
      </c>
      <c r="I141" s="105" t="s">
        <v>33</v>
      </c>
      <c r="J141" s="106" t="s">
        <v>33</v>
      </c>
      <c r="K141" s="105" t="s">
        <v>33</v>
      </c>
      <c r="L141" s="106">
        <v>16.57</v>
      </c>
      <c r="M141" s="92" t="s">
        <v>33</v>
      </c>
      <c r="N141" s="107" t="s">
        <v>33</v>
      </c>
      <c r="W141" s="68" t="s">
        <v>191</v>
      </c>
    </row>
    <row r="142" spans="1:24" s="63" customFormat="1" ht="33.75" x14ac:dyDescent="0.2">
      <c r="A142" s="88" t="s">
        <v>291</v>
      </c>
      <c r="B142" s="89" t="s">
        <v>945</v>
      </c>
      <c r="C142" s="776" t="s">
        <v>946</v>
      </c>
      <c r="D142" s="776"/>
      <c r="E142" s="776"/>
      <c r="F142" s="90" t="s">
        <v>484</v>
      </c>
      <c r="G142" s="90" t="s">
        <v>33</v>
      </c>
      <c r="H142" s="90" t="s">
        <v>33</v>
      </c>
      <c r="I142" s="90" t="s">
        <v>165</v>
      </c>
      <c r="J142" s="91">
        <v>209.93</v>
      </c>
      <c r="K142" s="90" t="s">
        <v>33</v>
      </c>
      <c r="L142" s="91">
        <v>209.93</v>
      </c>
      <c r="M142" s="92" t="s">
        <v>33</v>
      </c>
      <c r="N142" s="93" t="s">
        <v>33</v>
      </c>
      <c r="R142" s="68" t="s">
        <v>946</v>
      </c>
    </row>
    <row r="143" spans="1:24" s="63" customFormat="1" ht="33.75" x14ac:dyDescent="0.2">
      <c r="A143" s="88" t="s">
        <v>293</v>
      </c>
      <c r="B143" s="89" t="s">
        <v>947</v>
      </c>
      <c r="C143" s="776" t="s">
        <v>948</v>
      </c>
      <c r="D143" s="776"/>
      <c r="E143" s="776"/>
      <c r="F143" s="90" t="s">
        <v>484</v>
      </c>
      <c r="G143" s="90" t="s">
        <v>33</v>
      </c>
      <c r="H143" s="90" t="s">
        <v>33</v>
      </c>
      <c r="I143" s="90" t="s">
        <v>165</v>
      </c>
      <c r="J143" s="91">
        <v>31.98</v>
      </c>
      <c r="K143" s="90" t="s">
        <v>856</v>
      </c>
      <c r="L143" s="91">
        <v>32.619999999999997</v>
      </c>
      <c r="M143" s="92" t="s">
        <v>33</v>
      </c>
      <c r="N143" s="93" t="s">
        <v>33</v>
      </c>
      <c r="R143" s="68" t="s">
        <v>948</v>
      </c>
    </row>
    <row r="144" spans="1:24" s="63" customFormat="1" x14ac:dyDescent="0.2">
      <c r="A144" s="94"/>
      <c r="B144" s="95"/>
      <c r="C144" s="767" t="s">
        <v>949</v>
      </c>
      <c r="D144" s="767"/>
      <c r="E144" s="767"/>
      <c r="F144" s="767"/>
      <c r="G144" s="767"/>
      <c r="H144" s="767"/>
      <c r="I144" s="767"/>
      <c r="J144" s="767"/>
      <c r="K144" s="767"/>
      <c r="L144" s="767"/>
      <c r="M144" s="767"/>
      <c r="N144" s="781"/>
      <c r="X144" s="68" t="s">
        <v>949</v>
      </c>
    </row>
    <row r="145" spans="1:25" s="63" customFormat="1" ht="22.5" x14ac:dyDescent="0.2">
      <c r="A145" s="96"/>
      <c r="B145" s="97" t="s">
        <v>858</v>
      </c>
      <c r="C145" s="767" t="s">
        <v>859</v>
      </c>
      <c r="D145" s="767"/>
      <c r="E145" s="767"/>
      <c r="F145" s="767"/>
      <c r="G145" s="767"/>
      <c r="H145" s="767"/>
      <c r="I145" s="767"/>
      <c r="J145" s="767"/>
      <c r="K145" s="767"/>
      <c r="L145" s="767"/>
      <c r="M145" s="767"/>
      <c r="N145" s="781"/>
      <c r="S145" s="68" t="s">
        <v>859</v>
      </c>
    </row>
    <row r="146" spans="1:25" s="63" customFormat="1" x14ac:dyDescent="0.2">
      <c r="A146" s="783" t="s">
        <v>950</v>
      </c>
      <c r="B146" s="784"/>
      <c r="C146" s="784"/>
      <c r="D146" s="784"/>
      <c r="E146" s="784"/>
      <c r="F146" s="784"/>
      <c r="G146" s="784"/>
      <c r="H146" s="784"/>
      <c r="I146" s="784"/>
      <c r="J146" s="784"/>
      <c r="K146" s="784"/>
      <c r="L146" s="784"/>
      <c r="M146" s="784"/>
      <c r="N146" s="785"/>
      <c r="Q146" s="68" t="s">
        <v>950</v>
      </c>
    </row>
    <row r="147" spans="1:25" s="63" customFormat="1" x14ac:dyDescent="0.2">
      <c r="A147" s="88" t="s">
        <v>301</v>
      </c>
      <c r="B147" s="89" t="s">
        <v>951</v>
      </c>
      <c r="C147" s="776" t="s">
        <v>952</v>
      </c>
      <c r="D147" s="776"/>
      <c r="E147" s="776"/>
      <c r="F147" s="90" t="s">
        <v>711</v>
      </c>
      <c r="G147" s="90" t="s">
        <v>33</v>
      </c>
      <c r="H147" s="90" t="s">
        <v>33</v>
      </c>
      <c r="I147" s="90" t="s">
        <v>953</v>
      </c>
      <c r="J147" s="91" t="s">
        <v>33</v>
      </c>
      <c r="K147" s="90" t="s">
        <v>33</v>
      </c>
      <c r="L147" s="91" t="s">
        <v>33</v>
      </c>
      <c r="M147" s="92" t="s">
        <v>33</v>
      </c>
      <c r="N147" s="93" t="s">
        <v>33</v>
      </c>
      <c r="R147" s="68" t="s">
        <v>952</v>
      </c>
    </row>
    <row r="148" spans="1:25" s="63" customFormat="1" x14ac:dyDescent="0.2">
      <c r="A148" s="94"/>
      <c r="B148" s="95"/>
      <c r="C148" s="767" t="s">
        <v>954</v>
      </c>
      <c r="D148" s="767"/>
      <c r="E148" s="767"/>
      <c r="F148" s="767"/>
      <c r="G148" s="767"/>
      <c r="H148" s="767"/>
      <c r="I148" s="767"/>
      <c r="J148" s="767"/>
      <c r="K148" s="767"/>
      <c r="L148" s="767"/>
      <c r="M148" s="767"/>
      <c r="N148" s="781"/>
      <c r="Y148" s="68" t="s">
        <v>954</v>
      </c>
    </row>
    <row r="149" spans="1:25" s="63" customFormat="1" ht="33.75" x14ac:dyDescent="0.2">
      <c r="A149" s="96"/>
      <c r="B149" s="97" t="s">
        <v>890</v>
      </c>
      <c r="C149" s="767" t="s">
        <v>559</v>
      </c>
      <c r="D149" s="767"/>
      <c r="E149" s="767"/>
      <c r="F149" s="767"/>
      <c r="G149" s="767"/>
      <c r="H149" s="767"/>
      <c r="I149" s="767"/>
      <c r="J149" s="767"/>
      <c r="K149" s="767"/>
      <c r="L149" s="767"/>
      <c r="M149" s="767"/>
      <c r="N149" s="781"/>
      <c r="S149" s="68" t="s">
        <v>559</v>
      </c>
    </row>
    <row r="150" spans="1:25" s="63" customFormat="1" x14ac:dyDescent="0.2">
      <c r="A150" s="98"/>
      <c r="B150" s="97" t="s">
        <v>165</v>
      </c>
      <c r="C150" s="767" t="s">
        <v>251</v>
      </c>
      <c r="D150" s="767"/>
      <c r="E150" s="767"/>
      <c r="F150" s="99" t="s">
        <v>33</v>
      </c>
      <c r="G150" s="99" t="s">
        <v>33</v>
      </c>
      <c r="H150" s="99" t="s">
        <v>33</v>
      </c>
      <c r="I150" s="99" t="s">
        <v>33</v>
      </c>
      <c r="J150" s="100">
        <v>154.91999999999999</v>
      </c>
      <c r="K150" s="99" t="s">
        <v>175</v>
      </c>
      <c r="L150" s="100">
        <v>30.98</v>
      </c>
      <c r="M150" s="101" t="s">
        <v>33</v>
      </c>
      <c r="N150" s="102" t="s">
        <v>33</v>
      </c>
      <c r="T150" s="68" t="s">
        <v>251</v>
      </c>
    </row>
    <row r="151" spans="1:25" s="63" customFormat="1" x14ac:dyDescent="0.2">
      <c r="A151" s="98"/>
      <c r="B151" s="97" t="s">
        <v>173</v>
      </c>
      <c r="C151" s="767" t="s">
        <v>174</v>
      </c>
      <c r="D151" s="767"/>
      <c r="E151" s="767"/>
      <c r="F151" s="99" t="s">
        <v>33</v>
      </c>
      <c r="G151" s="99" t="s">
        <v>33</v>
      </c>
      <c r="H151" s="99" t="s">
        <v>33</v>
      </c>
      <c r="I151" s="99" t="s">
        <v>33</v>
      </c>
      <c r="J151" s="100">
        <v>0.31</v>
      </c>
      <c r="K151" s="99" t="s">
        <v>175</v>
      </c>
      <c r="L151" s="100">
        <v>0.06</v>
      </c>
      <c r="M151" s="101" t="s">
        <v>33</v>
      </c>
      <c r="N151" s="102" t="s">
        <v>33</v>
      </c>
      <c r="T151" s="68" t="s">
        <v>174</v>
      </c>
    </row>
    <row r="152" spans="1:25" s="63" customFormat="1" x14ac:dyDescent="0.2">
      <c r="A152" s="98"/>
      <c r="B152" s="97" t="s">
        <v>176</v>
      </c>
      <c r="C152" s="767" t="s">
        <v>177</v>
      </c>
      <c r="D152" s="767"/>
      <c r="E152" s="767"/>
      <c r="F152" s="99" t="s">
        <v>33</v>
      </c>
      <c r="G152" s="99" t="s">
        <v>33</v>
      </c>
      <c r="H152" s="99" t="s">
        <v>33</v>
      </c>
      <c r="I152" s="99" t="s">
        <v>33</v>
      </c>
      <c r="J152" s="100">
        <v>0.14000000000000001</v>
      </c>
      <c r="K152" s="99" t="s">
        <v>175</v>
      </c>
      <c r="L152" s="100">
        <v>0.03</v>
      </c>
      <c r="M152" s="101" t="s">
        <v>33</v>
      </c>
      <c r="N152" s="102" t="s">
        <v>33</v>
      </c>
      <c r="T152" s="68" t="s">
        <v>177</v>
      </c>
    </row>
    <row r="153" spans="1:25" s="63" customFormat="1" x14ac:dyDescent="0.2">
      <c r="A153" s="98"/>
      <c r="B153" s="97" t="s">
        <v>212</v>
      </c>
      <c r="C153" s="767" t="s">
        <v>252</v>
      </c>
      <c r="D153" s="767"/>
      <c r="E153" s="767"/>
      <c r="F153" s="99" t="s">
        <v>33</v>
      </c>
      <c r="G153" s="99" t="s">
        <v>33</v>
      </c>
      <c r="H153" s="99" t="s">
        <v>33</v>
      </c>
      <c r="I153" s="99" t="s">
        <v>33</v>
      </c>
      <c r="J153" s="100">
        <v>51.53</v>
      </c>
      <c r="K153" s="99" t="s">
        <v>33</v>
      </c>
      <c r="L153" s="100">
        <v>8.24</v>
      </c>
      <c r="M153" s="101" t="s">
        <v>33</v>
      </c>
      <c r="N153" s="102" t="s">
        <v>33</v>
      </c>
      <c r="T153" s="68" t="s">
        <v>252</v>
      </c>
    </row>
    <row r="154" spans="1:25" s="63" customFormat="1" x14ac:dyDescent="0.2">
      <c r="A154" s="98"/>
      <c r="B154" s="97" t="s">
        <v>33</v>
      </c>
      <c r="C154" s="767" t="s">
        <v>253</v>
      </c>
      <c r="D154" s="767"/>
      <c r="E154" s="767"/>
      <c r="F154" s="99" t="s">
        <v>179</v>
      </c>
      <c r="G154" s="99" t="s">
        <v>955</v>
      </c>
      <c r="H154" s="99" t="s">
        <v>175</v>
      </c>
      <c r="I154" s="99" t="s">
        <v>956</v>
      </c>
      <c r="J154" s="100" t="s">
        <v>33</v>
      </c>
      <c r="K154" s="99" t="s">
        <v>33</v>
      </c>
      <c r="L154" s="100" t="s">
        <v>33</v>
      </c>
      <c r="M154" s="101" t="s">
        <v>33</v>
      </c>
      <c r="N154" s="102" t="s">
        <v>33</v>
      </c>
      <c r="U154" s="68" t="s">
        <v>253</v>
      </c>
    </row>
    <row r="155" spans="1:25" s="63" customFormat="1" x14ac:dyDescent="0.2">
      <c r="A155" s="98"/>
      <c r="B155" s="97" t="s">
        <v>33</v>
      </c>
      <c r="C155" s="767" t="s">
        <v>178</v>
      </c>
      <c r="D155" s="767"/>
      <c r="E155" s="767"/>
      <c r="F155" s="99" t="s">
        <v>179</v>
      </c>
      <c r="G155" s="99" t="s">
        <v>957</v>
      </c>
      <c r="H155" s="99" t="s">
        <v>175</v>
      </c>
      <c r="I155" s="99" t="s">
        <v>958</v>
      </c>
      <c r="J155" s="100" t="s">
        <v>33</v>
      </c>
      <c r="K155" s="99" t="s">
        <v>33</v>
      </c>
      <c r="L155" s="100" t="s">
        <v>33</v>
      </c>
      <c r="M155" s="101" t="s">
        <v>33</v>
      </c>
      <c r="N155" s="102" t="s">
        <v>33</v>
      </c>
      <c r="U155" s="68" t="s">
        <v>178</v>
      </c>
    </row>
    <row r="156" spans="1:25" s="63" customFormat="1" x14ac:dyDescent="0.2">
      <c r="A156" s="98"/>
      <c r="B156" s="97" t="s">
        <v>33</v>
      </c>
      <c r="C156" s="776" t="s">
        <v>182</v>
      </c>
      <c r="D156" s="776"/>
      <c r="E156" s="776"/>
      <c r="F156" s="90" t="s">
        <v>33</v>
      </c>
      <c r="G156" s="90" t="s">
        <v>33</v>
      </c>
      <c r="H156" s="90" t="s">
        <v>33</v>
      </c>
      <c r="I156" s="90" t="s">
        <v>33</v>
      </c>
      <c r="J156" s="91">
        <v>206.76</v>
      </c>
      <c r="K156" s="90" t="s">
        <v>33</v>
      </c>
      <c r="L156" s="91">
        <v>39.28</v>
      </c>
      <c r="M156" s="92" t="s">
        <v>33</v>
      </c>
      <c r="N156" s="93" t="s">
        <v>33</v>
      </c>
      <c r="V156" s="68" t="s">
        <v>182</v>
      </c>
    </row>
    <row r="157" spans="1:25" s="63" customFormat="1" x14ac:dyDescent="0.2">
      <c r="A157" s="98"/>
      <c r="B157" s="97" t="s">
        <v>33</v>
      </c>
      <c r="C157" s="767" t="s">
        <v>183</v>
      </c>
      <c r="D157" s="767"/>
      <c r="E157" s="767"/>
      <c r="F157" s="99" t="s">
        <v>33</v>
      </c>
      <c r="G157" s="99" t="s">
        <v>33</v>
      </c>
      <c r="H157" s="99" t="s">
        <v>33</v>
      </c>
      <c r="I157" s="99" t="s">
        <v>33</v>
      </c>
      <c r="J157" s="100" t="s">
        <v>33</v>
      </c>
      <c r="K157" s="99" t="s">
        <v>33</v>
      </c>
      <c r="L157" s="100">
        <v>31.01</v>
      </c>
      <c r="M157" s="101" t="s">
        <v>33</v>
      </c>
      <c r="N157" s="102" t="s">
        <v>33</v>
      </c>
      <c r="U157" s="68" t="s">
        <v>183</v>
      </c>
    </row>
    <row r="158" spans="1:25" s="63" customFormat="1" ht="22.5" x14ac:dyDescent="0.2">
      <c r="A158" s="98"/>
      <c r="B158" s="97" t="s">
        <v>959</v>
      </c>
      <c r="C158" s="767" t="s">
        <v>960</v>
      </c>
      <c r="D158" s="767"/>
      <c r="E158" s="767"/>
      <c r="F158" s="99" t="s">
        <v>186</v>
      </c>
      <c r="G158" s="99" t="s">
        <v>187</v>
      </c>
      <c r="H158" s="99" t="s">
        <v>33</v>
      </c>
      <c r="I158" s="99" t="s">
        <v>187</v>
      </c>
      <c r="J158" s="100" t="s">
        <v>33</v>
      </c>
      <c r="K158" s="99" t="s">
        <v>33</v>
      </c>
      <c r="L158" s="100">
        <v>29.46</v>
      </c>
      <c r="M158" s="101" t="s">
        <v>33</v>
      </c>
      <c r="N158" s="102" t="s">
        <v>33</v>
      </c>
      <c r="U158" s="68" t="s">
        <v>960</v>
      </c>
    </row>
    <row r="159" spans="1:25" s="63" customFormat="1" ht="22.5" x14ac:dyDescent="0.2">
      <c r="A159" s="98"/>
      <c r="B159" s="97" t="s">
        <v>961</v>
      </c>
      <c r="C159" s="767" t="s">
        <v>962</v>
      </c>
      <c r="D159" s="767"/>
      <c r="E159" s="767"/>
      <c r="F159" s="99" t="s">
        <v>186</v>
      </c>
      <c r="G159" s="99" t="s">
        <v>594</v>
      </c>
      <c r="H159" s="99" t="s">
        <v>33</v>
      </c>
      <c r="I159" s="99" t="s">
        <v>594</v>
      </c>
      <c r="J159" s="100" t="s">
        <v>33</v>
      </c>
      <c r="K159" s="99" t="s">
        <v>33</v>
      </c>
      <c r="L159" s="100">
        <v>20.16</v>
      </c>
      <c r="M159" s="101" t="s">
        <v>33</v>
      </c>
      <c r="N159" s="102" t="s">
        <v>33</v>
      </c>
      <c r="U159" s="68" t="s">
        <v>962</v>
      </c>
    </row>
    <row r="160" spans="1:25" s="63" customFormat="1" x14ac:dyDescent="0.2">
      <c r="A160" s="103"/>
      <c r="B160" s="104"/>
      <c r="C160" s="780" t="s">
        <v>191</v>
      </c>
      <c r="D160" s="780"/>
      <c r="E160" s="780"/>
      <c r="F160" s="105" t="s">
        <v>33</v>
      </c>
      <c r="G160" s="105" t="s">
        <v>33</v>
      </c>
      <c r="H160" s="105" t="s">
        <v>33</v>
      </c>
      <c r="I160" s="105" t="s">
        <v>33</v>
      </c>
      <c r="J160" s="106" t="s">
        <v>33</v>
      </c>
      <c r="K160" s="105" t="s">
        <v>33</v>
      </c>
      <c r="L160" s="106">
        <v>88.9</v>
      </c>
      <c r="M160" s="92" t="s">
        <v>33</v>
      </c>
      <c r="N160" s="107" t="s">
        <v>33</v>
      </c>
      <c r="W160" s="68" t="s">
        <v>191</v>
      </c>
    </row>
    <row r="161" spans="1:25" s="63" customFormat="1" x14ac:dyDescent="0.2">
      <c r="A161" s="88" t="s">
        <v>308</v>
      </c>
      <c r="B161" s="89" t="s">
        <v>963</v>
      </c>
      <c r="C161" s="776" t="s">
        <v>964</v>
      </c>
      <c r="D161" s="776"/>
      <c r="E161" s="776"/>
      <c r="F161" s="90" t="s">
        <v>815</v>
      </c>
      <c r="G161" s="90" t="s">
        <v>33</v>
      </c>
      <c r="H161" s="90" t="s">
        <v>33</v>
      </c>
      <c r="I161" s="90" t="s">
        <v>228</v>
      </c>
      <c r="J161" s="91">
        <v>0.83</v>
      </c>
      <c r="K161" s="90" t="s">
        <v>33</v>
      </c>
      <c r="L161" s="91">
        <v>4.9800000000000004</v>
      </c>
      <c r="M161" s="92" t="s">
        <v>33</v>
      </c>
      <c r="N161" s="93" t="s">
        <v>33</v>
      </c>
      <c r="R161" s="68" t="s">
        <v>964</v>
      </c>
    </row>
    <row r="162" spans="1:25" s="63" customFormat="1" ht="22.5" x14ac:dyDescent="0.2">
      <c r="A162" s="88" t="s">
        <v>312</v>
      </c>
      <c r="B162" s="89" t="s">
        <v>965</v>
      </c>
      <c r="C162" s="776" t="s">
        <v>966</v>
      </c>
      <c r="D162" s="776"/>
      <c r="E162" s="776"/>
      <c r="F162" s="90" t="s">
        <v>334</v>
      </c>
      <c r="G162" s="90" t="s">
        <v>33</v>
      </c>
      <c r="H162" s="90" t="s">
        <v>33</v>
      </c>
      <c r="I162" s="90" t="s">
        <v>967</v>
      </c>
      <c r="J162" s="91">
        <v>557</v>
      </c>
      <c r="K162" s="90" t="s">
        <v>33</v>
      </c>
      <c r="L162" s="91">
        <v>16.71</v>
      </c>
      <c r="M162" s="92" t="s">
        <v>33</v>
      </c>
      <c r="N162" s="93" t="s">
        <v>33</v>
      </c>
      <c r="R162" s="68" t="s">
        <v>966</v>
      </c>
    </row>
    <row r="163" spans="1:25" s="63" customFormat="1" x14ac:dyDescent="0.2">
      <c r="A163" s="94"/>
      <c r="B163" s="95"/>
      <c r="C163" s="767" t="s">
        <v>968</v>
      </c>
      <c r="D163" s="767"/>
      <c r="E163" s="767"/>
      <c r="F163" s="767"/>
      <c r="G163" s="767"/>
      <c r="H163" s="767"/>
      <c r="I163" s="767"/>
      <c r="J163" s="767"/>
      <c r="K163" s="767"/>
      <c r="L163" s="767"/>
      <c r="M163" s="767"/>
      <c r="N163" s="781"/>
      <c r="Y163" s="68" t="s">
        <v>968</v>
      </c>
    </row>
    <row r="164" spans="1:25" s="63" customFormat="1" x14ac:dyDescent="0.2">
      <c r="A164" s="88" t="s">
        <v>316</v>
      </c>
      <c r="B164" s="89" t="s">
        <v>969</v>
      </c>
      <c r="C164" s="776" t="s">
        <v>970</v>
      </c>
      <c r="D164" s="776"/>
      <c r="E164" s="776"/>
      <c r="F164" s="90" t="s">
        <v>815</v>
      </c>
      <c r="G164" s="90" t="s">
        <v>33</v>
      </c>
      <c r="H164" s="90" t="s">
        <v>33</v>
      </c>
      <c r="I164" s="90" t="s">
        <v>258</v>
      </c>
      <c r="J164" s="91">
        <v>1.18</v>
      </c>
      <c r="K164" s="90" t="s">
        <v>33</v>
      </c>
      <c r="L164" s="91">
        <v>11.8</v>
      </c>
      <c r="M164" s="92" t="s">
        <v>33</v>
      </c>
      <c r="N164" s="93" t="s">
        <v>33</v>
      </c>
      <c r="R164" s="68" t="s">
        <v>970</v>
      </c>
    </row>
    <row r="165" spans="1:25" s="63" customFormat="1" ht="22.5" x14ac:dyDescent="0.2">
      <c r="A165" s="88" t="s">
        <v>689</v>
      </c>
      <c r="B165" s="89" t="s">
        <v>971</v>
      </c>
      <c r="C165" s="776" t="s">
        <v>972</v>
      </c>
      <c r="D165" s="776"/>
      <c r="E165" s="776"/>
      <c r="F165" s="90" t="s">
        <v>334</v>
      </c>
      <c r="G165" s="90" t="s">
        <v>33</v>
      </c>
      <c r="H165" s="90" t="s">
        <v>33</v>
      </c>
      <c r="I165" s="90" t="s">
        <v>973</v>
      </c>
      <c r="J165" s="91">
        <v>276</v>
      </c>
      <c r="K165" s="90" t="s">
        <v>33</v>
      </c>
      <c r="L165" s="91">
        <v>13.8</v>
      </c>
      <c r="M165" s="92" t="s">
        <v>33</v>
      </c>
      <c r="N165" s="93" t="s">
        <v>33</v>
      </c>
      <c r="R165" s="68" t="s">
        <v>972</v>
      </c>
    </row>
    <row r="166" spans="1:25" s="63" customFormat="1" x14ac:dyDescent="0.2">
      <c r="A166" s="94"/>
      <c r="B166" s="95"/>
      <c r="C166" s="767" t="s">
        <v>974</v>
      </c>
      <c r="D166" s="767"/>
      <c r="E166" s="767"/>
      <c r="F166" s="767"/>
      <c r="G166" s="767"/>
      <c r="H166" s="767"/>
      <c r="I166" s="767"/>
      <c r="J166" s="767"/>
      <c r="K166" s="767"/>
      <c r="L166" s="767"/>
      <c r="M166" s="767"/>
      <c r="N166" s="781"/>
      <c r="Y166" s="68" t="s">
        <v>974</v>
      </c>
    </row>
    <row r="167" spans="1:25" s="63" customFormat="1" x14ac:dyDescent="0.2">
      <c r="A167" s="88" t="s">
        <v>692</v>
      </c>
      <c r="B167" s="89" t="s">
        <v>975</v>
      </c>
      <c r="C167" s="776" t="s">
        <v>976</v>
      </c>
      <c r="D167" s="776"/>
      <c r="E167" s="776"/>
      <c r="F167" s="90" t="s">
        <v>711</v>
      </c>
      <c r="G167" s="90" t="s">
        <v>33</v>
      </c>
      <c r="H167" s="90" t="s">
        <v>33</v>
      </c>
      <c r="I167" s="90" t="s">
        <v>977</v>
      </c>
      <c r="J167" s="91" t="s">
        <v>33</v>
      </c>
      <c r="K167" s="90" t="s">
        <v>33</v>
      </c>
      <c r="L167" s="91" t="s">
        <v>33</v>
      </c>
      <c r="M167" s="92" t="s">
        <v>33</v>
      </c>
      <c r="N167" s="93" t="s">
        <v>33</v>
      </c>
      <c r="R167" s="68" t="s">
        <v>976</v>
      </c>
    </row>
    <row r="168" spans="1:25" s="63" customFormat="1" x14ac:dyDescent="0.2">
      <c r="A168" s="94"/>
      <c r="B168" s="95"/>
      <c r="C168" s="767" t="s">
        <v>978</v>
      </c>
      <c r="D168" s="767"/>
      <c r="E168" s="767"/>
      <c r="F168" s="767"/>
      <c r="G168" s="767"/>
      <c r="H168" s="767"/>
      <c r="I168" s="767"/>
      <c r="J168" s="767"/>
      <c r="K168" s="767"/>
      <c r="L168" s="767"/>
      <c r="M168" s="767"/>
      <c r="N168" s="781"/>
      <c r="Y168" s="68" t="s">
        <v>978</v>
      </c>
    </row>
    <row r="169" spans="1:25" s="63" customFormat="1" ht="33.75" x14ac:dyDescent="0.2">
      <c r="A169" s="96"/>
      <c r="B169" s="97" t="s">
        <v>890</v>
      </c>
      <c r="C169" s="767" t="s">
        <v>559</v>
      </c>
      <c r="D169" s="767"/>
      <c r="E169" s="767"/>
      <c r="F169" s="767"/>
      <c r="G169" s="767"/>
      <c r="H169" s="767"/>
      <c r="I169" s="767"/>
      <c r="J169" s="767"/>
      <c r="K169" s="767"/>
      <c r="L169" s="767"/>
      <c r="M169" s="767"/>
      <c r="N169" s="781"/>
      <c r="S169" s="68" t="s">
        <v>559</v>
      </c>
    </row>
    <row r="170" spans="1:25" s="63" customFormat="1" x14ac:dyDescent="0.2">
      <c r="A170" s="98"/>
      <c r="B170" s="97" t="s">
        <v>165</v>
      </c>
      <c r="C170" s="767" t="s">
        <v>251</v>
      </c>
      <c r="D170" s="767"/>
      <c r="E170" s="767"/>
      <c r="F170" s="99" t="s">
        <v>33</v>
      </c>
      <c r="G170" s="99" t="s">
        <v>33</v>
      </c>
      <c r="H170" s="99" t="s">
        <v>33</v>
      </c>
      <c r="I170" s="99" t="s">
        <v>33</v>
      </c>
      <c r="J170" s="100">
        <v>26.51</v>
      </c>
      <c r="K170" s="99" t="s">
        <v>175</v>
      </c>
      <c r="L170" s="100">
        <v>9.94</v>
      </c>
      <c r="M170" s="101" t="s">
        <v>33</v>
      </c>
      <c r="N170" s="102" t="s">
        <v>33</v>
      </c>
      <c r="T170" s="68" t="s">
        <v>251</v>
      </c>
    </row>
    <row r="171" spans="1:25" s="63" customFormat="1" x14ac:dyDescent="0.2">
      <c r="A171" s="98"/>
      <c r="B171" s="97" t="s">
        <v>173</v>
      </c>
      <c r="C171" s="767" t="s">
        <v>174</v>
      </c>
      <c r="D171" s="767"/>
      <c r="E171" s="767"/>
      <c r="F171" s="99" t="s">
        <v>33</v>
      </c>
      <c r="G171" s="99" t="s">
        <v>33</v>
      </c>
      <c r="H171" s="99" t="s">
        <v>33</v>
      </c>
      <c r="I171" s="99" t="s">
        <v>33</v>
      </c>
      <c r="J171" s="100">
        <v>1.81</v>
      </c>
      <c r="K171" s="99" t="s">
        <v>175</v>
      </c>
      <c r="L171" s="100">
        <v>0.68</v>
      </c>
      <c r="M171" s="101" t="s">
        <v>33</v>
      </c>
      <c r="N171" s="102" t="s">
        <v>33</v>
      </c>
      <c r="T171" s="68" t="s">
        <v>174</v>
      </c>
    </row>
    <row r="172" spans="1:25" s="63" customFormat="1" x14ac:dyDescent="0.2">
      <c r="A172" s="98"/>
      <c r="B172" s="97" t="s">
        <v>176</v>
      </c>
      <c r="C172" s="767" t="s">
        <v>177</v>
      </c>
      <c r="D172" s="767"/>
      <c r="E172" s="767"/>
      <c r="F172" s="99" t="s">
        <v>33</v>
      </c>
      <c r="G172" s="99" t="s">
        <v>33</v>
      </c>
      <c r="H172" s="99" t="s">
        <v>33</v>
      </c>
      <c r="I172" s="99" t="s">
        <v>33</v>
      </c>
      <c r="J172" s="100">
        <v>0.26</v>
      </c>
      <c r="K172" s="99" t="s">
        <v>175</v>
      </c>
      <c r="L172" s="100">
        <v>0.1</v>
      </c>
      <c r="M172" s="101" t="s">
        <v>33</v>
      </c>
      <c r="N172" s="102" t="s">
        <v>33</v>
      </c>
      <c r="T172" s="68" t="s">
        <v>177</v>
      </c>
    </row>
    <row r="173" spans="1:25" s="63" customFormat="1" x14ac:dyDescent="0.2">
      <c r="A173" s="98"/>
      <c r="B173" s="97" t="s">
        <v>212</v>
      </c>
      <c r="C173" s="767" t="s">
        <v>252</v>
      </c>
      <c r="D173" s="767"/>
      <c r="E173" s="767"/>
      <c r="F173" s="99" t="s">
        <v>33</v>
      </c>
      <c r="G173" s="99" t="s">
        <v>33</v>
      </c>
      <c r="H173" s="99" t="s">
        <v>33</v>
      </c>
      <c r="I173" s="99" t="s">
        <v>33</v>
      </c>
      <c r="J173" s="100">
        <v>10.27</v>
      </c>
      <c r="K173" s="99" t="s">
        <v>33</v>
      </c>
      <c r="L173" s="100">
        <v>3.08</v>
      </c>
      <c r="M173" s="101" t="s">
        <v>33</v>
      </c>
      <c r="N173" s="102" t="s">
        <v>33</v>
      </c>
      <c r="T173" s="68" t="s">
        <v>252</v>
      </c>
    </row>
    <row r="174" spans="1:25" s="63" customFormat="1" x14ac:dyDescent="0.2">
      <c r="A174" s="98"/>
      <c r="B174" s="97" t="s">
        <v>33</v>
      </c>
      <c r="C174" s="767" t="s">
        <v>253</v>
      </c>
      <c r="D174" s="767"/>
      <c r="E174" s="767"/>
      <c r="F174" s="99" t="s">
        <v>179</v>
      </c>
      <c r="G174" s="99" t="s">
        <v>979</v>
      </c>
      <c r="H174" s="99" t="s">
        <v>175</v>
      </c>
      <c r="I174" s="99" t="s">
        <v>980</v>
      </c>
      <c r="J174" s="100" t="s">
        <v>33</v>
      </c>
      <c r="K174" s="99" t="s">
        <v>33</v>
      </c>
      <c r="L174" s="100" t="s">
        <v>33</v>
      </c>
      <c r="M174" s="101" t="s">
        <v>33</v>
      </c>
      <c r="N174" s="102" t="s">
        <v>33</v>
      </c>
      <c r="U174" s="68" t="s">
        <v>253</v>
      </c>
    </row>
    <row r="175" spans="1:25" s="63" customFormat="1" x14ac:dyDescent="0.2">
      <c r="A175" s="98"/>
      <c r="B175" s="97" t="s">
        <v>33</v>
      </c>
      <c r="C175" s="767" t="s">
        <v>178</v>
      </c>
      <c r="D175" s="767"/>
      <c r="E175" s="767"/>
      <c r="F175" s="99" t="s">
        <v>179</v>
      </c>
      <c r="G175" s="99" t="s">
        <v>981</v>
      </c>
      <c r="H175" s="99" t="s">
        <v>175</v>
      </c>
      <c r="I175" s="99" t="s">
        <v>982</v>
      </c>
      <c r="J175" s="100" t="s">
        <v>33</v>
      </c>
      <c r="K175" s="99" t="s">
        <v>33</v>
      </c>
      <c r="L175" s="100" t="s">
        <v>33</v>
      </c>
      <c r="M175" s="101" t="s">
        <v>33</v>
      </c>
      <c r="N175" s="102" t="s">
        <v>33</v>
      </c>
      <c r="U175" s="68" t="s">
        <v>178</v>
      </c>
    </row>
    <row r="176" spans="1:25" s="63" customFormat="1" x14ac:dyDescent="0.2">
      <c r="A176" s="98"/>
      <c r="B176" s="97" t="s">
        <v>33</v>
      </c>
      <c r="C176" s="776" t="s">
        <v>182</v>
      </c>
      <c r="D176" s="776"/>
      <c r="E176" s="776"/>
      <c r="F176" s="90" t="s">
        <v>33</v>
      </c>
      <c r="G176" s="90" t="s">
        <v>33</v>
      </c>
      <c r="H176" s="90" t="s">
        <v>33</v>
      </c>
      <c r="I176" s="90" t="s">
        <v>33</v>
      </c>
      <c r="J176" s="91">
        <v>38.590000000000003</v>
      </c>
      <c r="K176" s="90" t="s">
        <v>33</v>
      </c>
      <c r="L176" s="91">
        <v>13.7</v>
      </c>
      <c r="M176" s="92" t="s">
        <v>33</v>
      </c>
      <c r="N176" s="93" t="s">
        <v>33</v>
      </c>
      <c r="V176" s="68" t="s">
        <v>182</v>
      </c>
    </row>
    <row r="177" spans="1:25" s="63" customFormat="1" x14ac:dyDescent="0.2">
      <c r="A177" s="98"/>
      <c r="B177" s="97" t="s">
        <v>33</v>
      </c>
      <c r="C177" s="767" t="s">
        <v>183</v>
      </c>
      <c r="D177" s="767"/>
      <c r="E177" s="767"/>
      <c r="F177" s="99" t="s">
        <v>33</v>
      </c>
      <c r="G177" s="99" t="s">
        <v>33</v>
      </c>
      <c r="H177" s="99" t="s">
        <v>33</v>
      </c>
      <c r="I177" s="99" t="s">
        <v>33</v>
      </c>
      <c r="J177" s="100" t="s">
        <v>33</v>
      </c>
      <c r="K177" s="99" t="s">
        <v>33</v>
      </c>
      <c r="L177" s="100">
        <v>10.039999999999999</v>
      </c>
      <c r="M177" s="101" t="s">
        <v>33</v>
      </c>
      <c r="N177" s="102" t="s">
        <v>33</v>
      </c>
      <c r="U177" s="68" t="s">
        <v>183</v>
      </c>
    </row>
    <row r="178" spans="1:25" s="63" customFormat="1" ht="22.5" x14ac:dyDescent="0.2">
      <c r="A178" s="98"/>
      <c r="B178" s="97" t="s">
        <v>959</v>
      </c>
      <c r="C178" s="767" t="s">
        <v>960</v>
      </c>
      <c r="D178" s="767"/>
      <c r="E178" s="767"/>
      <c r="F178" s="99" t="s">
        <v>186</v>
      </c>
      <c r="G178" s="99" t="s">
        <v>187</v>
      </c>
      <c r="H178" s="99" t="s">
        <v>33</v>
      </c>
      <c r="I178" s="99" t="s">
        <v>187</v>
      </c>
      <c r="J178" s="100" t="s">
        <v>33</v>
      </c>
      <c r="K178" s="99" t="s">
        <v>33</v>
      </c>
      <c r="L178" s="100">
        <v>9.5399999999999991</v>
      </c>
      <c r="M178" s="101" t="s">
        <v>33</v>
      </c>
      <c r="N178" s="102" t="s">
        <v>33</v>
      </c>
      <c r="U178" s="68" t="s">
        <v>960</v>
      </c>
    </row>
    <row r="179" spans="1:25" s="63" customFormat="1" ht="22.5" x14ac:dyDescent="0.2">
      <c r="A179" s="98"/>
      <c r="B179" s="97" t="s">
        <v>961</v>
      </c>
      <c r="C179" s="767" t="s">
        <v>962</v>
      </c>
      <c r="D179" s="767"/>
      <c r="E179" s="767"/>
      <c r="F179" s="99" t="s">
        <v>186</v>
      </c>
      <c r="G179" s="99" t="s">
        <v>594</v>
      </c>
      <c r="H179" s="99" t="s">
        <v>33</v>
      </c>
      <c r="I179" s="99" t="s">
        <v>594</v>
      </c>
      <c r="J179" s="100" t="s">
        <v>33</v>
      </c>
      <c r="K179" s="99" t="s">
        <v>33</v>
      </c>
      <c r="L179" s="100">
        <v>6.53</v>
      </c>
      <c r="M179" s="101" t="s">
        <v>33</v>
      </c>
      <c r="N179" s="102" t="s">
        <v>33</v>
      </c>
      <c r="U179" s="68" t="s">
        <v>962</v>
      </c>
    </row>
    <row r="180" spans="1:25" s="63" customFormat="1" x14ac:dyDescent="0.2">
      <c r="A180" s="103"/>
      <c r="B180" s="104"/>
      <c r="C180" s="780" t="s">
        <v>191</v>
      </c>
      <c r="D180" s="780"/>
      <c r="E180" s="780"/>
      <c r="F180" s="105" t="s">
        <v>33</v>
      </c>
      <c r="G180" s="105" t="s">
        <v>33</v>
      </c>
      <c r="H180" s="105" t="s">
        <v>33</v>
      </c>
      <c r="I180" s="105" t="s">
        <v>33</v>
      </c>
      <c r="J180" s="106" t="s">
        <v>33</v>
      </c>
      <c r="K180" s="105" t="s">
        <v>33</v>
      </c>
      <c r="L180" s="106">
        <v>29.77</v>
      </c>
      <c r="M180" s="92" t="s">
        <v>33</v>
      </c>
      <c r="N180" s="107" t="s">
        <v>33</v>
      </c>
      <c r="W180" s="68" t="s">
        <v>191</v>
      </c>
    </row>
    <row r="181" spans="1:25" s="63" customFormat="1" ht="22.5" x14ac:dyDescent="0.2">
      <c r="A181" s="88" t="s">
        <v>233</v>
      </c>
      <c r="B181" s="89" t="s">
        <v>983</v>
      </c>
      <c r="C181" s="776" t="s">
        <v>984</v>
      </c>
      <c r="D181" s="776"/>
      <c r="E181" s="776"/>
      <c r="F181" s="90" t="s">
        <v>815</v>
      </c>
      <c r="G181" s="90" t="s">
        <v>33</v>
      </c>
      <c r="H181" s="90" t="s">
        <v>33</v>
      </c>
      <c r="I181" s="90" t="s">
        <v>985</v>
      </c>
      <c r="J181" s="91">
        <v>6.41</v>
      </c>
      <c r="K181" s="90" t="s">
        <v>856</v>
      </c>
      <c r="L181" s="91">
        <v>200.07</v>
      </c>
      <c r="M181" s="92" t="s">
        <v>33</v>
      </c>
      <c r="N181" s="93" t="s">
        <v>33</v>
      </c>
      <c r="R181" s="68" t="s">
        <v>984</v>
      </c>
    </row>
    <row r="182" spans="1:25" s="63" customFormat="1" x14ac:dyDescent="0.2">
      <c r="A182" s="94"/>
      <c r="B182" s="95"/>
      <c r="C182" s="767" t="s">
        <v>986</v>
      </c>
      <c r="D182" s="767"/>
      <c r="E182" s="767"/>
      <c r="F182" s="767"/>
      <c r="G182" s="767"/>
      <c r="H182" s="767"/>
      <c r="I182" s="767"/>
      <c r="J182" s="767"/>
      <c r="K182" s="767"/>
      <c r="L182" s="767"/>
      <c r="M182" s="767"/>
      <c r="N182" s="781"/>
      <c r="Y182" s="68" t="s">
        <v>986</v>
      </c>
    </row>
    <row r="183" spans="1:25" s="63" customFormat="1" x14ac:dyDescent="0.2">
      <c r="A183" s="94"/>
      <c r="B183" s="95"/>
      <c r="C183" s="767" t="s">
        <v>987</v>
      </c>
      <c r="D183" s="767"/>
      <c r="E183" s="767"/>
      <c r="F183" s="767"/>
      <c r="G183" s="767"/>
      <c r="H183" s="767"/>
      <c r="I183" s="767"/>
      <c r="J183" s="767"/>
      <c r="K183" s="767"/>
      <c r="L183" s="767"/>
      <c r="M183" s="767"/>
      <c r="N183" s="781"/>
      <c r="X183" s="68" t="s">
        <v>987</v>
      </c>
    </row>
    <row r="184" spans="1:25" s="63" customFormat="1" ht="22.5" x14ac:dyDescent="0.2">
      <c r="A184" s="96"/>
      <c r="B184" s="97" t="s">
        <v>858</v>
      </c>
      <c r="C184" s="767" t="s">
        <v>859</v>
      </c>
      <c r="D184" s="767"/>
      <c r="E184" s="767"/>
      <c r="F184" s="767"/>
      <c r="G184" s="767"/>
      <c r="H184" s="767"/>
      <c r="I184" s="767"/>
      <c r="J184" s="767"/>
      <c r="K184" s="767"/>
      <c r="L184" s="767"/>
      <c r="M184" s="767"/>
      <c r="N184" s="781"/>
      <c r="S184" s="68" t="s">
        <v>859</v>
      </c>
    </row>
    <row r="185" spans="1:25" s="63" customFormat="1" ht="33.75" x14ac:dyDescent="0.2">
      <c r="A185" s="88" t="s">
        <v>704</v>
      </c>
      <c r="B185" s="89" t="s">
        <v>988</v>
      </c>
      <c r="C185" s="776" t="s">
        <v>989</v>
      </c>
      <c r="D185" s="776"/>
      <c r="E185" s="776"/>
      <c r="F185" s="90" t="s">
        <v>484</v>
      </c>
      <c r="G185" s="90" t="s">
        <v>33</v>
      </c>
      <c r="H185" s="90" t="s">
        <v>33</v>
      </c>
      <c r="I185" s="90" t="s">
        <v>235</v>
      </c>
      <c r="J185" s="91" t="s">
        <v>33</v>
      </c>
      <c r="K185" s="90" t="s">
        <v>33</v>
      </c>
      <c r="L185" s="91" t="s">
        <v>33</v>
      </c>
      <c r="M185" s="92" t="s">
        <v>33</v>
      </c>
      <c r="N185" s="93" t="s">
        <v>33</v>
      </c>
      <c r="R185" s="68" t="s">
        <v>989</v>
      </c>
    </row>
    <row r="186" spans="1:25" s="63" customFormat="1" x14ac:dyDescent="0.2">
      <c r="A186" s="94"/>
      <c r="B186" s="95"/>
      <c r="C186" s="767" t="s">
        <v>990</v>
      </c>
      <c r="D186" s="767"/>
      <c r="E186" s="767"/>
      <c r="F186" s="767"/>
      <c r="G186" s="767"/>
      <c r="H186" s="767"/>
      <c r="I186" s="767"/>
      <c r="J186" s="767"/>
      <c r="K186" s="767"/>
      <c r="L186" s="767"/>
      <c r="M186" s="767"/>
      <c r="N186" s="781"/>
      <c r="Y186" s="68" t="s">
        <v>990</v>
      </c>
    </row>
    <row r="187" spans="1:25" s="63" customFormat="1" ht="33.75" x14ac:dyDescent="0.2">
      <c r="A187" s="96"/>
      <c r="B187" s="97" t="s">
        <v>890</v>
      </c>
      <c r="C187" s="767" t="s">
        <v>559</v>
      </c>
      <c r="D187" s="767"/>
      <c r="E187" s="767"/>
      <c r="F187" s="767"/>
      <c r="G187" s="767"/>
      <c r="H187" s="767"/>
      <c r="I187" s="767"/>
      <c r="J187" s="767"/>
      <c r="K187" s="767"/>
      <c r="L187" s="767"/>
      <c r="M187" s="767"/>
      <c r="N187" s="781"/>
      <c r="S187" s="68" t="s">
        <v>559</v>
      </c>
    </row>
    <row r="188" spans="1:25" s="63" customFormat="1" x14ac:dyDescent="0.2">
      <c r="A188" s="98"/>
      <c r="B188" s="97" t="s">
        <v>165</v>
      </c>
      <c r="C188" s="767" t="s">
        <v>251</v>
      </c>
      <c r="D188" s="767"/>
      <c r="E188" s="767"/>
      <c r="F188" s="99" t="s">
        <v>33</v>
      </c>
      <c r="G188" s="99" t="s">
        <v>33</v>
      </c>
      <c r="H188" s="99" t="s">
        <v>33</v>
      </c>
      <c r="I188" s="99" t="s">
        <v>33</v>
      </c>
      <c r="J188" s="100">
        <v>2.0699999999999998</v>
      </c>
      <c r="K188" s="99" t="s">
        <v>175</v>
      </c>
      <c r="L188" s="100">
        <v>18.11</v>
      </c>
      <c r="M188" s="101" t="s">
        <v>33</v>
      </c>
      <c r="N188" s="102" t="s">
        <v>33</v>
      </c>
      <c r="T188" s="68" t="s">
        <v>251</v>
      </c>
    </row>
    <row r="189" spans="1:25" s="63" customFormat="1" x14ac:dyDescent="0.2">
      <c r="A189" s="98"/>
      <c r="B189" s="97" t="s">
        <v>212</v>
      </c>
      <c r="C189" s="767" t="s">
        <v>252</v>
      </c>
      <c r="D189" s="767"/>
      <c r="E189" s="767"/>
      <c r="F189" s="99" t="s">
        <v>33</v>
      </c>
      <c r="G189" s="99" t="s">
        <v>33</v>
      </c>
      <c r="H189" s="99" t="s">
        <v>33</v>
      </c>
      <c r="I189" s="99" t="s">
        <v>33</v>
      </c>
      <c r="J189" s="100">
        <v>0.04</v>
      </c>
      <c r="K189" s="99" t="s">
        <v>33</v>
      </c>
      <c r="L189" s="100">
        <v>0.28000000000000003</v>
      </c>
      <c r="M189" s="101" t="s">
        <v>33</v>
      </c>
      <c r="N189" s="102" t="s">
        <v>33</v>
      </c>
      <c r="T189" s="68" t="s">
        <v>252</v>
      </c>
    </row>
    <row r="190" spans="1:25" s="63" customFormat="1" x14ac:dyDescent="0.2">
      <c r="A190" s="98"/>
      <c r="B190" s="97" t="s">
        <v>33</v>
      </c>
      <c r="C190" s="767" t="s">
        <v>253</v>
      </c>
      <c r="D190" s="767"/>
      <c r="E190" s="767"/>
      <c r="F190" s="99" t="s">
        <v>179</v>
      </c>
      <c r="G190" s="99" t="s">
        <v>991</v>
      </c>
      <c r="H190" s="99" t="s">
        <v>175</v>
      </c>
      <c r="I190" s="99" t="s">
        <v>992</v>
      </c>
      <c r="J190" s="100" t="s">
        <v>33</v>
      </c>
      <c r="K190" s="99" t="s">
        <v>33</v>
      </c>
      <c r="L190" s="100" t="s">
        <v>33</v>
      </c>
      <c r="M190" s="101" t="s">
        <v>33</v>
      </c>
      <c r="N190" s="102" t="s">
        <v>33</v>
      </c>
      <c r="U190" s="68" t="s">
        <v>253</v>
      </c>
    </row>
    <row r="191" spans="1:25" s="63" customFormat="1" x14ac:dyDescent="0.2">
      <c r="A191" s="98"/>
      <c r="B191" s="97" t="s">
        <v>33</v>
      </c>
      <c r="C191" s="776" t="s">
        <v>182</v>
      </c>
      <c r="D191" s="776"/>
      <c r="E191" s="776"/>
      <c r="F191" s="90" t="s">
        <v>33</v>
      </c>
      <c r="G191" s="90" t="s">
        <v>33</v>
      </c>
      <c r="H191" s="90" t="s">
        <v>33</v>
      </c>
      <c r="I191" s="90" t="s">
        <v>33</v>
      </c>
      <c r="J191" s="91">
        <v>2.11</v>
      </c>
      <c r="K191" s="90" t="s">
        <v>33</v>
      </c>
      <c r="L191" s="91">
        <v>18.39</v>
      </c>
      <c r="M191" s="92" t="s">
        <v>33</v>
      </c>
      <c r="N191" s="93" t="s">
        <v>33</v>
      </c>
      <c r="V191" s="68" t="s">
        <v>182</v>
      </c>
    </row>
    <row r="192" spans="1:25" s="63" customFormat="1" x14ac:dyDescent="0.2">
      <c r="A192" s="98"/>
      <c r="B192" s="97" t="s">
        <v>33</v>
      </c>
      <c r="C192" s="767" t="s">
        <v>183</v>
      </c>
      <c r="D192" s="767"/>
      <c r="E192" s="767"/>
      <c r="F192" s="99" t="s">
        <v>33</v>
      </c>
      <c r="G192" s="99" t="s">
        <v>33</v>
      </c>
      <c r="H192" s="99" t="s">
        <v>33</v>
      </c>
      <c r="I192" s="99" t="s">
        <v>33</v>
      </c>
      <c r="J192" s="100" t="s">
        <v>33</v>
      </c>
      <c r="K192" s="99" t="s">
        <v>33</v>
      </c>
      <c r="L192" s="100">
        <v>18.11</v>
      </c>
      <c r="M192" s="101" t="s">
        <v>33</v>
      </c>
      <c r="N192" s="102" t="s">
        <v>33</v>
      </c>
      <c r="U192" s="68" t="s">
        <v>183</v>
      </c>
    </row>
    <row r="193" spans="1:25" s="63" customFormat="1" ht="22.5" x14ac:dyDescent="0.2">
      <c r="A193" s="98"/>
      <c r="B193" s="97" t="s">
        <v>907</v>
      </c>
      <c r="C193" s="767" t="s">
        <v>908</v>
      </c>
      <c r="D193" s="767"/>
      <c r="E193" s="767"/>
      <c r="F193" s="99" t="s">
        <v>186</v>
      </c>
      <c r="G193" s="99" t="s">
        <v>909</v>
      </c>
      <c r="H193" s="99" t="s">
        <v>33</v>
      </c>
      <c r="I193" s="99" t="s">
        <v>909</v>
      </c>
      <c r="J193" s="100" t="s">
        <v>33</v>
      </c>
      <c r="K193" s="99" t="s">
        <v>33</v>
      </c>
      <c r="L193" s="100">
        <v>16.66</v>
      </c>
      <c r="M193" s="101" t="s">
        <v>33</v>
      </c>
      <c r="N193" s="102" t="s">
        <v>33</v>
      </c>
      <c r="U193" s="68" t="s">
        <v>908</v>
      </c>
    </row>
    <row r="194" spans="1:25" s="63" customFormat="1" ht="22.5" x14ac:dyDescent="0.2">
      <c r="A194" s="98"/>
      <c r="B194" s="97" t="s">
        <v>910</v>
      </c>
      <c r="C194" s="767" t="s">
        <v>911</v>
      </c>
      <c r="D194" s="767"/>
      <c r="E194" s="767"/>
      <c r="F194" s="99" t="s">
        <v>186</v>
      </c>
      <c r="G194" s="99" t="s">
        <v>594</v>
      </c>
      <c r="H194" s="99" t="s">
        <v>33</v>
      </c>
      <c r="I194" s="99" t="s">
        <v>594</v>
      </c>
      <c r="J194" s="100" t="s">
        <v>33</v>
      </c>
      <c r="K194" s="99" t="s">
        <v>33</v>
      </c>
      <c r="L194" s="100">
        <v>11.77</v>
      </c>
      <c r="M194" s="101" t="s">
        <v>33</v>
      </c>
      <c r="N194" s="102" t="s">
        <v>33</v>
      </c>
      <c r="U194" s="68" t="s">
        <v>911</v>
      </c>
    </row>
    <row r="195" spans="1:25" s="63" customFormat="1" x14ac:dyDescent="0.2">
      <c r="A195" s="103"/>
      <c r="B195" s="104"/>
      <c r="C195" s="780" t="s">
        <v>191</v>
      </c>
      <c r="D195" s="780"/>
      <c r="E195" s="780"/>
      <c r="F195" s="105" t="s">
        <v>33</v>
      </c>
      <c r="G195" s="105" t="s">
        <v>33</v>
      </c>
      <c r="H195" s="105" t="s">
        <v>33</v>
      </c>
      <c r="I195" s="105" t="s">
        <v>33</v>
      </c>
      <c r="J195" s="106" t="s">
        <v>33</v>
      </c>
      <c r="K195" s="105" t="s">
        <v>33</v>
      </c>
      <c r="L195" s="106">
        <v>46.82</v>
      </c>
      <c r="M195" s="92" t="s">
        <v>33</v>
      </c>
      <c r="N195" s="107" t="s">
        <v>33</v>
      </c>
      <c r="W195" s="68" t="s">
        <v>191</v>
      </c>
    </row>
    <row r="196" spans="1:25" s="63" customFormat="1" ht="22.5" x14ac:dyDescent="0.2">
      <c r="A196" s="88" t="s">
        <v>309</v>
      </c>
      <c r="B196" s="89" t="s">
        <v>947</v>
      </c>
      <c r="C196" s="776" t="s">
        <v>993</v>
      </c>
      <c r="D196" s="776"/>
      <c r="E196" s="776"/>
      <c r="F196" s="90" t="s">
        <v>484</v>
      </c>
      <c r="G196" s="90" t="s">
        <v>33</v>
      </c>
      <c r="H196" s="90" t="s">
        <v>33</v>
      </c>
      <c r="I196" s="90" t="s">
        <v>228</v>
      </c>
      <c r="J196" s="91">
        <v>19.559999999999999</v>
      </c>
      <c r="K196" s="90" t="s">
        <v>856</v>
      </c>
      <c r="L196" s="91">
        <v>119.71</v>
      </c>
      <c r="M196" s="92" t="s">
        <v>33</v>
      </c>
      <c r="N196" s="93" t="s">
        <v>33</v>
      </c>
      <c r="R196" s="68" t="s">
        <v>993</v>
      </c>
    </row>
    <row r="197" spans="1:25" s="63" customFormat="1" x14ac:dyDescent="0.2">
      <c r="A197" s="94"/>
      <c r="B197" s="95"/>
      <c r="C197" s="767" t="s">
        <v>994</v>
      </c>
      <c r="D197" s="767"/>
      <c r="E197" s="767"/>
      <c r="F197" s="767"/>
      <c r="G197" s="767"/>
      <c r="H197" s="767"/>
      <c r="I197" s="767"/>
      <c r="J197" s="767"/>
      <c r="K197" s="767"/>
      <c r="L197" s="767"/>
      <c r="M197" s="767"/>
      <c r="N197" s="781"/>
      <c r="X197" s="68" t="s">
        <v>994</v>
      </c>
    </row>
    <row r="198" spans="1:25" s="63" customFormat="1" ht="22.5" x14ac:dyDescent="0.2">
      <c r="A198" s="96"/>
      <c r="B198" s="97" t="s">
        <v>858</v>
      </c>
      <c r="C198" s="767" t="s">
        <v>859</v>
      </c>
      <c r="D198" s="767"/>
      <c r="E198" s="767"/>
      <c r="F198" s="767"/>
      <c r="G198" s="767"/>
      <c r="H198" s="767"/>
      <c r="I198" s="767"/>
      <c r="J198" s="767"/>
      <c r="K198" s="767"/>
      <c r="L198" s="767"/>
      <c r="M198" s="767"/>
      <c r="N198" s="781"/>
      <c r="S198" s="68" t="s">
        <v>859</v>
      </c>
    </row>
    <row r="199" spans="1:25" s="63" customFormat="1" ht="22.5" x14ac:dyDescent="0.2">
      <c r="A199" s="88" t="s">
        <v>722</v>
      </c>
      <c r="B199" s="89" t="s">
        <v>947</v>
      </c>
      <c r="C199" s="776" t="s">
        <v>995</v>
      </c>
      <c r="D199" s="776"/>
      <c r="E199" s="776"/>
      <c r="F199" s="90" t="s">
        <v>484</v>
      </c>
      <c r="G199" s="90" t="s">
        <v>33</v>
      </c>
      <c r="H199" s="90" t="s">
        <v>33</v>
      </c>
      <c r="I199" s="90" t="s">
        <v>165</v>
      </c>
      <c r="J199" s="91">
        <v>18</v>
      </c>
      <c r="K199" s="90" t="s">
        <v>856</v>
      </c>
      <c r="L199" s="91">
        <v>18.36</v>
      </c>
      <c r="M199" s="92" t="s">
        <v>33</v>
      </c>
      <c r="N199" s="93" t="s">
        <v>33</v>
      </c>
      <c r="R199" s="68" t="s">
        <v>995</v>
      </c>
    </row>
    <row r="200" spans="1:25" s="63" customFormat="1" x14ac:dyDescent="0.2">
      <c r="A200" s="94"/>
      <c r="B200" s="95"/>
      <c r="C200" s="767" t="s">
        <v>996</v>
      </c>
      <c r="D200" s="767"/>
      <c r="E200" s="767"/>
      <c r="F200" s="767"/>
      <c r="G200" s="767"/>
      <c r="H200" s="767"/>
      <c r="I200" s="767"/>
      <c r="J200" s="767"/>
      <c r="K200" s="767"/>
      <c r="L200" s="767"/>
      <c r="M200" s="767"/>
      <c r="N200" s="781"/>
      <c r="X200" s="68" t="s">
        <v>996</v>
      </c>
    </row>
    <row r="201" spans="1:25" s="63" customFormat="1" ht="22.5" x14ac:dyDescent="0.2">
      <c r="A201" s="96"/>
      <c r="B201" s="97" t="s">
        <v>858</v>
      </c>
      <c r="C201" s="767" t="s">
        <v>859</v>
      </c>
      <c r="D201" s="767"/>
      <c r="E201" s="767"/>
      <c r="F201" s="767"/>
      <c r="G201" s="767"/>
      <c r="H201" s="767"/>
      <c r="I201" s="767"/>
      <c r="J201" s="767"/>
      <c r="K201" s="767"/>
      <c r="L201" s="767"/>
      <c r="M201" s="767"/>
      <c r="N201" s="781"/>
      <c r="S201" s="68" t="s">
        <v>859</v>
      </c>
    </row>
    <row r="202" spans="1:25" s="63" customFormat="1" ht="22.5" x14ac:dyDescent="0.2">
      <c r="A202" s="88" t="s">
        <v>736</v>
      </c>
      <c r="B202" s="89" t="s">
        <v>997</v>
      </c>
      <c r="C202" s="776" t="s">
        <v>998</v>
      </c>
      <c r="D202" s="776"/>
      <c r="E202" s="776"/>
      <c r="F202" s="90" t="s">
        <v>334</v>
      </c>
      <c r="G202" s="90" t="s">
        <v>33</v>
      </c>
      <c r="H202" s="90" t="s">
        <v>33</v>
      </c>
      <c r="I202" s="90" t="s">
        <v>973</v>
      </c>
      <c r="J202" s="91">
        <v>343.28</v>
      </c>
      <c r="K202" s="90" t="s">
        <v>33</v>
      </c>
      <c r="L202" s="91">
        <v>17.16</v>
      </c>
      <c r="M202" s="92" t="s">
        <v>33</v>
      </c>
      <c r="N202" s="93" t="s">
        <v>33</v>
      </c>
      <c r="R202" s="68" t="s">
        <v>998</v>
      </c>
    </row>
    <row r="203" spans="1:25" s="63" customFormat="1" x14ac:dyDescent="0.2">
      <c r="A203" s="94"/>
      <c r="B203" s="95"/>
      <c r="C203" s="767" t="s">
        <v>974</v>
      </c>
      <c r="D203" s="767"/>
      <c r="E203" s="767"/>
      <c r="F203" s="767"/>
      <c r="G203" s="767"/>
      <c r="H203" s="767"/>
      <c r="I203" s="767"/>
      <c r="J203" s="767"/>
      <c r="K203" s="767"/>
      <c r="L203" s="767"/>
      <c r="M203" s="767"/>
      <c r="N203" s="781"/>
      <c r="Y203" s="68" t="s">
        <v>974</v>
      </c>
    </row>
    <row r="204" spans="1:25" s="63" customFormat="1" ht="45" x14ac:dyDescent="0.2">
      <c r="A204" s="88" t="s">
        <v>741</v>
      </c>
      <c r="B204" s="89" t="s">
        <v>999</v>
      </c>
      <c r="C204" s="776" t="s">
        <v>1000</v>
      </c>
      <c r="D204" s="776"/>
      <c r="E204" s="776"/>
      <c r="F204" s="90" t="s">
        <v>484</v>
      </c>
      <c r="G204" s="90" t="s">
        <v>33</v>
      </c>
      <c r="H204" s="90" t="s">
        <v>33</v>
      </c>
      <c r="I204" s="90" t="s">
        <v>741</v>
      </c>
      <c r="J204" s="91" t="s">
        <v>33</v>
      </c>
      <c r="K204" s="90" t="s">
        <v>33</v>
      </c>
      <c r="L204" s="91" t="s">
        <v>33</v>
      </c>
      <c r="M204" s="92" t="s">
        <v>33</v>
      </c>
      <c r="N204" s="93" t="s">
        <v>33</v>
      </c>
      <c r="R204" s="68" t="s">
        <v>1000</v>
      </c>
    </row>
    <row r="205" spans="1:25" s="63" customFormat="1" ht="33.75" x14ac:dyDescent="0.2">
      <c r="A205" s="96"/>
      <c r="B205" s="97" t="s">
        <v>890</v>
      </c>
      <c r="C205" s="767" t="s">
        <v>559</v>
      </c>
      <c r="D205" s="767"/>
      <c r="E205" s="767"/>
      <c r="F205" s="767"/>
      <c r="G205" s="767"/>
      <c r="H205" s="767"/>
      <c r="I205" s="767"/>
      <c r="J205" s="767"/>
      <c r="K205" s="767"/>
      <c r="L205" s="767"/>
      <c r="M205" s="767"/>
      <c r="N205" s="781"/>
      <c r="S205" s="68" t="s">
        <v>559</v>
      </c>
    </row>
    <row r="206" spans="1:25" s="63" customFormat="1" x14ac:dyDescent="0.2">
      <c r="A206" s="98"/>
      <c r="B206" s="97" t="s">
        <v>165</v>
      </c>
      <c r="C206" s="767" t="s">
        <v>251</v>
      </c>
      <c r="D206" s="767"/>
      <c r="E206" s="767"/>
      <c r="F206" s="99" t="s">
        <v>33</v>
      </c>
      <c r="G206" s="99" t="s">
        <v>33</v>
      </c>
      <c r="H206" s="99" t="s">
        <v>33</v>
      </c>
      <c r="I206" s="99" t="s">
        <v>33</v>
      </c>
      <c r="J206" s="100">
        <v>3.57</v>
      </c>
      <c r="K206" s="99" t="s">
        <v>175</v>
      </c>
      <c r="L206" s="100">
        <v>133.88</v>
      </c>
      <c r="M206" s="101" t="s">
        <v>33</v>
      </c>
      <c r="N206" s="102" t="s">
        <v>33</v>
      </c>
      <c r="T206" s="68" t="s">
        <v>251</v>
      </c>
    </row>
    <row r="207" spans="1:25" s="63" customFormat="1" x14ac:dyDescent="0.2">
      <c r="A207" s="98"/>
      <c r="B207" s="97" t="s">
        <v>212</v>
      </c>
      <c r="C207" s="767" t="s">
        <v>252</v>
      </c>
      <c r="D207" s="767"/>
      <c r="E207" s="767"/>
      <c r="F207" s="99" t="s">
        <v>33</v>
      </c>
      <c r="G207" s="99" t="s">
        <v>33</v>
      </c>
      <c r="H207" s="99" t="s">
        <v>33</v>
      </c>
      <c r="I207" s="99" t="s">
        <v>33</v>
      </c>
      <c r="J207" s="100">
        <v>15.07</v>
      </c>
      <c r="K207" s="99" t="s">
        <v>33</v>
      </c>
      <c r="L207" s="100">
        <v>2.1</v>
      </c>
      <c r="M207" s="101" t="s">
        <v>33</v>
      </c>
      <c r="N207" s="102" t="s">
        <v>33</v>
      </c>
      <c r="T207" s="68" t="s">
        <v>252</v>
      </c>
    </row>
    <row r="208" spans="1:25" s="63" customFormat="1" x14ac:dyDescent="0.2">
      <c r="A208" s="98"/>
      <c r="B208" s="97" t="s">
        <v>33</v>
      </c>
      <c r="C208" s="767" t="s">
        <v>253</v>
      </c>
      <c r="D208" s="767"/>
      <c r="E208" s="767"/>
      <c r="F208" s="99" t="s">
        <v>179</v>
      </c>
      <c r="G208" s="99" t="s">
        <v>1001</v>
      </c>
      <c r="H208" s="99" t="s">
        <v>175</v>
      </c>
      <c r="I208" s="99" t="s">
        <v>1002</v>
      </c>
      <c r="J208" s="100" t="s">
        <v>33</v>
      </c>
      <c r="K208" s="99" t="s">
        <v>33</v>
      </c>
      <c r="L208" s="100" t="s">
        <v>33</v>
      </c>
      <c r="M208" s="101" t="s">
        <v>33</v>
      </c>
      <c r="N208" s="102" t="s">
        <v>33</v>
      </c>
      <c r="U208" s="68" t="s">
        <v>253</v>
      </c>
    </row>
    <row r="209" spans="1:27" s="63" customFormat="1" x14ac:dyDescent="0.2">
      <c r="A209" s="98"/>
      <c r="B209" s="97" t="s">
        <v>33</v>
      </c>
      <c r="C209" s="776" t="s">
        <v>182</v>
      </c>
      <c r="D209" s="776"/>
      <c r="E209" s="776"/>
      <c r="F209" s="90" t="s">
        <v>33</v>
      </c>
      <c r="G209" s="90" t="s">
        <v>33</v>
      </c>
      <c r="H209" s="90" t="s">
        <v>33</v>
      </c>
      <c r="I209" s="90" t="s">
        <v>33</v>
      </c>
      <c r="J209" s="91">
        <v>3.64</v>
      </c>
      <c r="K209" s="90" t="s">
        <v>33</v>
      </c>
      <c r="L209" s="91">
        <v>135.97999999999999</v>
      </c>
      <c r="M209" s="92" t="s">
        <v>33</v>
      </c>
      <c r="N209" s="93" t="s">
        <v>33</v>
      </c>
      <c r="V209" s="68" t="s">
        <v>182</v>
      </c>
    </row>
    <row r="210" spans="1:27" s="63" customFormat="1" x14ac:dyDescent="0.2">
      <c r="A210" s="98"/>
      <c r="B210" s="97" t="s">
        <v>33</v>
      </c>
      <c r="C210" s="767" t="s">
        <v>183</v>
      </c>
      <c r="D210" s="767"/>
      <c r="E210" s="767"/>
      <c r="F210" s="99" t="s">
        <v>33</v>
      </c>
      <c r="G210" s="99" t="s">
        <v>33</v>
      </c>
      <c r="H210" s="99" t="s">
        <v>33</v>
      </c>
      <c r="I210" s="99" t="s">
        <v>33</v>
      </c>
      <c r="J210" s="100" t="s">
        <v>33</v>
      </c>
      <c r="K210" s="99" t="s">
        <v>33</v>
      </c>
      <c r="L210" s="100">
        <v>133.88</v>
      </c>
      <c r="M210" s="101" t="s">
        <v>33</v>
      </c>
      <c r="N210" s="102" t="s">
        <v>33</v>
      </c>
      <c r="U210" s="68" t="s">
        <v>183</v>
      </c>
    </row>
    <row r="211" spans="1:27" s="63" customFormat="1" ht="22.5" x14ac:dyDescent="0.2">
      <c r="A211" s="98"/>
      <c r="B211" s="97" t="s">
        <v>959</v>
      </c>
      <c r="C211" s="767" t="s">
        <v>960</v>
      </c>
      <c r="D211" s="767"/>
      <c r="E211" s="767"/>
      <c r="F211" s="99" t="s">
        <v>186</v>
      </c>
      <c r="G211" s="99" t="s">
        <v>187</v>
      </c>
      <c r="H211" s="99" t="s">
        <v>33</v>
      </c>
      <c r="I211" s="99" t="s">
        <v>187</v>
      </c>
      <c r="J211" s="100" t="s">
        <v>33</v>
      </c>
      <c r="K211" s="99" t="s">
        <v>33</v>
      </c>
      <c r="L211" s="100">
        <v>127.19</v>
      </c>
      <c r="M211" s="101" t="s">
        <v>33</v>
      </c>
      <c r="N211" s="102" t="s">
        <v>33</v>
      </c>
      <c r="U211" s="68" t="s">
        <v>960</v>
      </c>
    </row>
    <row r="212" spans="1:27" s="63" customFormat="1" ht="22.5" x14ac:dyDescent="0.2">
      <c r="A212" s="98"/>
      <c r="B212" s="97" t="s">
        <v>961</v>
      </c>
      <c r="C212" s="767" t="s">
        <v>962</v>
      </c>
      <c r="D212" s="767"/>
      <c r="E212" s="767"/>
      <c r="F212" s="99" t="s">
        <v>186</v>
      </c>
      <c r="G212" s="99" t="s">
        <v>594</v>
      </c>
      <c r="H212" s="99" t="s">
        <v>33</v>
      </c>
      <c r="I212" s="99" t="s">
        <v>594</v>
      </c>
      <c r="J212" s="100" t="s">
        <v>33</v>
      </c>
      <c r="K212" s="99" t="s">
        <v>33</v>
      </c>
      <c r="L212" s="100">
        <v>87.02</v>
      </c>
      <c r="M212" s="101" t="s">
        <v>33</v>
      </c>
      <c r="N212" s="102" t="s">
        <v>33</v>
      </c>
      <c r="U212" s="68" t="s">
        <v>962</v>
      </c>
    </row>
    <row r="213" spans="1:27" s="63" customFormat="1" x14ac:dyDescent="0.2">
      <c r="A213" s="103"/>
      <c r="B213" s="104"/>
      <c r="C213" s="780" t="s">
        <v>191</v>
      </c>
      <c r="D213" s="780"/>
      <c r="E213" s="780"/>
      <c r="F213" s="105" t="s">
        <v>33</v>
      </c>
      <c r="G213" s="105" t="s">
        <v>33</v>
      </c>
      <c r="H213" s="105" t="s">
        <v>33</v>
      </c>
      <c r="I213" s="105" t="s">
        <v>33</v>
      </c>
      <c r="J213" s="106" t="s">
        <v>33</v>
      </c>
      <c r="K213" s="105" t="s">
        <v>33</v>
      </c>
      <c r="L213" s="106">
        <v>350.19</v>
      </c>
      <c r="M213" s="92" t="s">
        <v>33</v>
      </c>
      <c r="N213" s="107" t="s">
        <v>33</v>
      </c>
      <c r="W213" s="68" t="s">
        <v>191</v>
      </c>
    </row>
    <row r="214" spans="1:27" s="63" customFormat="1" ht="78.75" x14ac:dyDescent="0.2">
      <c r="A214" s="88" t="s">
        <v>745</v>
      </c>
      <c r="B214" s="89" t="s">
        <v>1003</v>
      </c>
      <c r="C214" s="776" t="s">
        <v>1004</v>
      </c>
      <c r="D214" s="776"/>
      <c r="E214" s="776"/>
      <c r="F214" s="90" t="s">
        <v>484</v>
      </c>
      <c r="G214" s="90" t="s">
        <v>33</v>
      </c>
      <c r="H214" s="90" t="s">
        <v>33</v>
      </c>
      <c r="I214" s="90" t="s">
        <v>165</v>
      </c>
      <c r="J214" s="91">
        <v>110.11</v>
      </c>
      <c r="K214" s="90" t="s">
        <v>33</v>
      </c>
      <c r="L214" s="91">
        <v>110.11</v>
      </c>
      <c r="M214" s="92" t="s">
        <v>33</v>
      </c>
      <c r="N214" s="93" t="s">
        <v>33</v>
      </c>
      <c r="R214" s="68" t="s">
        <v>1004</v>
      </c>
    </row>
    <row r="215" spans="1:27" s="63" customFormat="1" ht="1.5" customHeight="1" x14ac:dyDescent="0.2">
      <c r="A215" s="108"/>
      <c r="B215" s="104"/>
      <c r="C215" s="104"/>
      <c r="D215" s="104"/>
      <c r="E215" s="104"/>
      <c r="F215" s="108"/>
      <c r="G215" s="108"/>
      <c r="H215" s="108"/>
      <c r="I215" s="108"/>
      <c r="J215" s="109"/>
      <c r="K215" s="108"/>
      <c r="L215" s="109"/>
      <c r="M215" s="99"/>
      <c r="N215" s="109"/>
    </row>
    <row r="216" spans="1:27" s="63" customFormat="1" ht="2.25" customHeight="1" x14ac:dyDescent="0.2">
      <c r="B216" s="67"/>
      <c r="C216" s="67"/>
      <c r="D216" s="67"/>
      <c r="E216" s="67"/>
      <c r="F216" s="67"/>
      <c r="G216" s="67"/>
      <c r="H216" s="67"/>
      <c r="I216" s="67"/>
      <c r="J216" s="67"/>
      <c r="K216" s="67"/>
      <c r="L216" s="122"/>
      <c r="M216" s="123"/>
      <c r="N216" s="124"/>
    </row>
    <row r="217" spans="1:27" s="63" customFormat="1" x14ac:dyDescent="0.2">
      <c r="A217" s="110"/>
      <c r="B217" s="111" t="s">
        <v>33</v>
      </c>
      <c r="C217" s="780" t="s">
        <v>321</v>
      </c>
      <c r="D217" s="780"/>
      <c r="E217" s="780"/>
      <c r="F217" s="780"/>
      <c r="G217" s="780"/>
      <c r="H217" s="780"/>
      <c r="I217" s="780"/>
      <c r="J217" s="780"/>
      <c r="K217" s="780"/>
      <c r="L217" s="112" t="s">
        <v>33</v>
      </c>
      <c r="M217" s="113" t="s">
        <v>33</v>
      </c>
      <c r="N217" s="114" t="s">
        <v>33</v>
      </c>
      <c r="Z217" s="68" t="s">
        <v>321</v>
      </c>
    </row>
    <row r="218" spans="1:27" s="63" customFormat="1" x14ac:dyDescent="0.2">
      <c r="A218" s="115"/>
      <c r="B218" s="97" t="s">
        <v>165</v>
      </c>
      <c r="C218" s="767" t="s">
        <v>876</v>
      </c>
      <c r="D218" s="767"/>
      <c r="E218" s="767"/>
      <c r="F218" s="767"/>
      <c r="G218" s="767"/>
      <c r="H218" s="767"/>
      <c r="I218" s="767"/>
      <c r="J218" s="767"/>
      <c r="K218" s="767"/>
      <c r="L218" s="116">
        <v>3120.65</v>
      </c>
      <c r="M218" s="117">
        <v>7.3</v>
      </c>
      <c r="N218" s="118">
        <v>22781</v>
      </c>
      <c r="AA218" s="68" t="s">
        <v>876</v>
      </c>
    </row>
    <row r="219" spans="1:27" s="63" customFormat="1" x14ac:dyDescent="0.2">
      <c r="A219" s="115"/>
      <c r="B219" s="97" t="s">
        <v>33</v>
      </c>
      <c r="C219" s="767" t="s">
        <v>203</v>
      </c>
      <c r="D219" s="767"/>
      <c r="E219" s="767"/>
      <c r="F219" s="767"/>
      <c r="G219" s="767"/>
      <c r="H219" s="767"/>
      <c r="I219" s="767"/>
      <c r="J219" s="767"/>
      <c r="K219" s="767"/>
      <c r="L219" s="116" t="s">
        <v>33</v>
      </c>
      <c r="M219" s="117" t="s">
        <v>33</v>
      </c>
      <c r="N219" s="118" t="s">
        <v>33</v>
      </c>
      <c r="AA219" s="68" t="s">
        <v>203</v>
      </c>
    </row>
    <row r="220" spans="1:27" s="63" customFormat="1" x14ac:dyDescent="0.2">
      <c r="A220" s="115"/>
      <c r="B220" s="97" t="s">
        <v>33</v>
      </c>
      <c r="C220" s="767" t="s">
        <v>296</v>
      </c>
      <c r="D220" s="767"/>
      <c r="E220" s="767"/>
      <c r="F220" s="767"/>
      <c r="G220" s="767"/>
      <c r="H220" s="767"/>
      <c r="I220" s="767"/>
      <c r="J220" s="767"/>
      <c r="K220" s="767"/>
      <c r="L220" s="116">
        <v>709.68</v>
      </c>
      <c r="M220" s="117" t="s">
        <v>33</v>
      </c>
      <c r="N220" s="118" t="s">
        <v>33</v>
      </c>
      <c r="AA220" s="68" t="s">
        <v>296</v>
      </c>
    </row>
    <row r="221" spans="1:27" s="63" customFormat="1" x14ac:dyDescent="0.2">
      <c r="A221" s="115"/>
      <c r="B221" s="97" t="s">
        <v>33</v>
      </c>
      <c r="C221" s="767" t="s">
        <v>204</v>
      </c>
      <c r="D221" s="767"/>
      <c r="E221" s="767"/>
      <c r="F221" s="767"/>
      <c r="G221" s="767"/>
      <c r="H221" s="767"/>
      <c r="I221" s="767"/>
      <c r="J221" s="767"/>
      <c r="K221" s="767"/>
      <c r="L221" s="116">
        <v>82.87</v>
      </c>
      <c r="M221" s="117" t="s">
        <v>33</v>
      </c>
      <c r="N221" s="118" t="s">
        <v>33</v>
      </c>
      <c r="AA221" s="68" t="s">
        <v>204</v>
      </c>
    </row>
    <row r="222" spans="1:27" s="63" customFormat="1" x14ac:dyDescent="0.2">
      <c r="A222" s="115"/>
      <c r="B222" s="97" t="s">
        <v>33</v>
      </c>
      <c r="C222" s="767" t="s">
        <v>297</v>
      </c>
      <c r="D222" s="767"/>
      <c r="E222" s="767"/>
      <c r="F222" s="767"/>
      <c r="G222" s="767"/>
      <c r="H222" s="767"/>
      <c r="I222" s="767"/>
      <c r="J222" s="767"/>
      <c r="K222" s="767"/>
      <c r="L222" s="116">
        <v>1272.25</v>
      </c>
      <c r="M222" s="117" t="s">
        <v>33</v>
      </c>
      <c r="N222" s="118" t="s">
        <v>33</v>
      </c>
      <c r="AA222" s="68" t="s">
        <v>297</v>
      </c>
    </row>
    <row r="223" spans="1:27" s="63" customFormat="1" x14ac:dyDescent="0.2">
      <c r="A223" s="115"/>
      <c r="B223" s="97" t="s">
        <v>33</v>
      </c>
      <c r="C223" s="767" t="s">
        <v>205</v>
      </c>
      <c r="D223" s="767"/>
      <c r="E223" s="767"/>
      <c r="F223" s="767"/>
      <c r="G223" s="767"/>
      <c r="H223" s="767"/>
      <c r="I223" s="767"/>
      <c r="J223" s="767"/>
      <c r="K223" s="767"/>
      <c r="L223" s="116">
        <v>611.51</v>
      </c>
      <c r="M223" s="117" t="s">
        <v>33</v>
      </c>
      <c r="N223" s="118" t="s">
        <v>33</v>
      </c>
      <c r="AA223" s="68" t="s">
        <v>205</v>
      </c>
    </row>
    <row r="224" spans="1:27" s="63" customFormat="1" x14ac:dyDescent="0.2">
      <c r="A224" s="115"/>
      <c r="B224" s="97" t="s">
        <v>33</v>
      </c>
      <c r="C224" s="767" t="s">
        <v>206</v>
      </c>
      <c r="D224" s="767"/>
      <c r="E224" s="767"/>
      <c r="F224" s="767"/>
      <c r="G224" s="767"/>
      <c r="H224" s="767"/>
      <c r="I224" s="767"/>
      <c r="J224" s="767"/>
      <c r="K224" s="767"/>
      <c r="L224" s="116">
        <v>444.34</v>
      </c>
      <c r="M224" s="117" t="s">
        <v>33</v>
      </c>
      <c r="N224" s="118" t="s">
        <v>33</v>
      </c>
      <c r="AA224" s="68" t="s">
        <v>206</v>
      </c>
    </row>
    <row r="225" spans="1:28" x14ac:dyDescent="0.2">
      <c r="A225" s="115"/>
      <c r="B225" s="97" t="s">
        <v>33</v>
      </c>
      <c r="C225" s="767" t="s">
        <v>877</v>
      </c>
      <c r="D225" s="767"/>
      <c r="E225" s="767"/>
      <c r="F225" s="767"/>
      <c r="G225" s="767"/>
      <c r="H225" s="767"/>
      <c r="I225" s="767"/>
      <c r="J225" s="767"/>
      <c r="K225" s="767"/>
      <c r="L225" s="116">
        <v>51334.3</v>
      </c>
      <c r="M225" s="117" t="s">
        <v>33</v>
      </c>
      <c r="N225" s="118">
        <v>231518</v>
      </c>
      <c r="O225" s="63"/>
      <c r="P225" s="63"/>
      <c r="Q225" s="63"/>
      <c r="R225" s="63"/>
      <c r="S225" s="63"/>
      <c r="T225" s="63"/>
      <c r="U225" s="63"/>
      <c r="V225" s="63"/>
      <c r="W225" s="63"/>
      <c r="X225" s="63"/>
      <c r="Y225" s="63"/>
      <c r="Z225" s="63"/>
      <c r="AA225" s="68" t="s">
        <v>877</v>
      </c>
      <c r="AB225" s="63"/>
    </row>
    <row r="226" spans="1:28" x14ac:dyDescent="0.2">
      <c r="A226" s="115"/>
      <c r="B226" s="97" t="s">
        <v>173</v>
      </c>
      <c r="C226" s="767" t="s">
        <v>1005</v>
      </c>
      <c r="D226" s="767"/>
      <c r="E226" s="767"/>
      <c r="F226" s="767"/>
      <c r="G226" s="767"/>
      <c r="H226" s="767"/>
      <c r="I226" s="767"/>
      <c r="J226" s="767"/>
      <c r="K226" s="767"/>
      <c r="L226" s="116">
        <v>32413.03</v>
      </c>
      <c r="M226" s="117">
        <v>4.51</v>
      </c>
      <c r="N226" s="118">
        <v>146183</v>
      </c>
      <c r="O226" s="63"/>
      <c r="P226" s="63"/>
      <c r="Q226" s="63"/>
      <c r="R226" s="63"/>
      <c r="S226" s="63"/>
      <c r="T226" s="63"/>
      <c r="U226" s="63"/>
      <c r="V226" s="63"/>
      <c r="W226" s="63"/>
      <c r="X226" s="63"/>
      <c r="Y226" s="63"/>
      <c r="Z226" s="63"/>
      <c r="AA226" s="68" t="s">
        <v>1005</v>
      </c>
      <c r="AB226" s="63"/>
    </row>
    <row r="227" spans="1:28" x14ac:dyDescent="0.2">
      <c r="A227" s="115"/>
      <c r="B227" s="97" t="s">
        <v>173</v>
      </c>
      <c r="C227" s="767" t="s">
        <v>1006</v>
      </c>
      <c r="D227" s="767"/>
      <c r="E227" s="767"/>
      <c r="F227" s="767"/>
      <c r="G227" s="767"/>
      <c r="H227" s="767"/>
      <c r="I227" s="767"/>
      <c r="J227" s="767"/>
      <c r="K227" s="767"/>
      <c r="L227" s="116">
        <v>18921.27</v>
      </c>
      <c r="M227" s="117">
        <v>4.51</v>
      </c>
      <c r="N227" s="118">
        <v>85335</v>
      </c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  <c r="Z227" s="63"/>
      <c r="AA227" s="68" t="s">
        <v>1006</v>
      </c>
      <c r="AB227" s="63"/>
    </row>
    <row r="228" spans="1:28" x14ac:dyDescent="0.2">
      <c r="A228" s="115"/>
      <c r="B228" s="97" t="s">
        <v>33</v>
      </c>
      <c r="C228" s="767" t="s">
        <v>207</v>
      </c>
      <c r="D228" s="767"/>
      <c r="E228" s="767"/>
      <c r="F228" s="767"/>
      <c r="G228" s="767"/>
      <c r="H228" s="767"/>
      <c r="I228" s="767"/>
      <c r="J228" s="767"/>
      <c r="K228" s="767"/>
      <c r="L228" s="116">
        <v>718.99</v>
      </c>
      <c r="M228" s="117" t="s">
        <v>33</v>
      </c>
      <c r="N228" s="118" t="s">
        <v>33</v>
      </c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  <c r="Z228" s="63"/>
      <c r="AA228" s="68" t="s">
        <v>207</v>
      </c>
      <c r="AB228" s="63"/>
    </row>
    <row r="229" spans="1:28" x14ac:dyDescent="0.2">
      <c r="A229" s="115"/>
      <c r="B229" s="97" t="s">
        <v>33</v>
      </c>
      <c r="C229" s="767" t="s">
        <v>208</v>
      </c>
      <c r="D229" s="767"/>
      <c r="E229" s="767"/>
      <c r="F229" s="767"/>
      <c r="G229" s="767"/>
      <c r="H229" s="767"/>
      <c r="I229" s="767"/>
      <c r="J229" s="767"/>
      <c r="K229" s="767"/>
      <c r="L229" s="116">
        <v>611.51</v>
      </c>
      <c r="M229" s="117" t="s">
        <v>33</v>
      </c>
      <c r="N229" s="118" t="s">
        <v>33</v>
      </c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  <c r="Z229" s="63"/>
      <c r="AA229" s="68" t="s">
        <v>208</v>
      </c>
      <c r="AB229" s="63"/>
    </row>
    <row r="230" spans="1:28" x14ac:dyDescent="0.2">
      <c r="A230" s="115"/>
      <c r="B230" s="97" t="s">
        <v>33</v>
      </c>
      <c r="C230" s="767" t="s">
        <v>209</v>
      </c>
      <c r="D230" s="767"/>
      <c r="E230" s="767"/>
      <c r="F230" s="767"/>
      <c r="G230" s="767"/>
      <c r="H230" s="767"/>
      <c r="I230" s="767"/>
      <c r="J230" s="767"/>
      <c r="K230" s="767"/>
      <c r="L230" s="116">
        <v>444.34</v>
      </c>
      <c r="M230" s="117" t="s">
        <v>33</v>
      </c>
      <c r="N230" s="118" t="s">
        <v>33</v>
      </c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8" t="s">
        <v>209</v>
      </c>
      <c r="AB230" s="63"/>
    </row>
    <row r="231" spans="1:28" x14ac:dyDescent="0.2">
      <c r="A231" s="115"/>
      <c r="B231" s="109" t="s">
        <v>33</v>
      </c>
      <c r="C231" s="782" t="s">
        <v>322</v>
      </c>
      <c r="D231" s="782"/>
      <c r="E231" s="782"/>
      <c r="F231" s="782"/>
      <c r="G231" s="782"/>
      <c r="H231" s="782"/>
      <c r="I231" s="782"/>
      <c r="J231" s="782"/>
      <c r="K231" s="782"/>
      <c r="L231" s="119">
        <v>54454.95</v>
      </c>
      <c r="M231" s="120" t="s">
        <v>33</v>
      </c>
      <c r="N231" s="125">
        <v>254299</v>
      </c>
      <c r="O231" s="63"/>
      <c r="P231" s="63"/>
      <c r="Q231" s="63"/>
      <c r="R231" s="63"/>
      <c r="S231" s="63"/>
      <c r="T231" s="63"/>
      <c r="U231" s="63"/>
      <c r="V231" s="63"/>
      <c r="W231" s="63"/>
      <c r="X231" s="63"/>
      <c r="Y231" s="63"/>
      <c r="Z231" s="63"/>
      <c r="AA231" s="63"/>
      <c r="AB231" s="68" t="s">
        <v>322</v>
      </c>
    </row>
    <row r="232" spans="1:28" ht="1.5" customHeight="1" x14ac:dyDescent="0.2">
      <c r="B232" s="109"/>
      <c r="C232" s="104"/>
      <c r="D232" s="104"/>
      <c r="E232" s="104"/>
      <c r="F232" s="104"/>
      <c r="G232" s="104"/>
      <c r="H232" s="104"/>
      <c r="I232" s="104"/>
      <c r="J232" s="104"/>
      <c r="K232" s="104"/>
      <c r="L232" s="119"/>
      <c r="M232" s="120"/>
      <c r="N232" s="126"/>
      <c r="O232" s="63"/>
      <c r="P232" s="63"/>
      <c r="Q232" s="63"/>
      <c r="R232" s="63"/>
      <c r="S232" s="63"/>
      <c r="T232" s="63"/>
      <c r="U232" s="63"/>
      <c r="V232" s="63"/>
      <c r="W232" s="63"/>
      <c r="X232" s="63"/>
      <c r="Y232" s="63"/>
      <c r="Z232" s="63"/>
      <c r="AA232" s="63"/>
      <c r="AB232" s="63"/>
    </row>
    <row r="233" spans="1:28" ht="53.25" customHeight="1" x14ac:dyDescent="0.2">
      <c r="A233" s="127"/>
      <c r="B233" s="127"/>
      <c r="C233" s="127"/>
      <c r="D233" s="127"/>
      <c r="E233" s="127"/>
      <c r="F233" s="127"/>
      <c r="G233" s="127"/>
      <c r="H233" s="127"/>
      <c r="I233" s="127"/>
      <c r="J233" s="127"/>
      <c r="K233" s="127"/>
      <c r="L233" s="127"/>
      <c r="M233" s="127"/>
      <c r="N233" s="127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  <c r="AA233" s="63"/>
      <c r="AB233" s="63"/>
    </row>
    <row r="234" spans="1:28" x14ac:dyDescent="0.2">
      <c r="B234" s="128" t="s">
        <v>323</v>
      </c>
      <c r="C234" s="786" t="s">
        <v>33</v>
      </c>
      <c r="D234" s="786"/>
      <c r="E234" s="786"/>
      <c r="F234" s="786"/>
      <c r="G234" s="786"/>
      <c r="H234" s="786"/>
      <c r="I234" s="786"/>
      <c r="J234" s="786"/>
      <c r="K234" s="786"/>
      <c r="L234" s="786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  <c r="Z234" s="63"/>
      <c r="AA234" s="63"/>
      <c r="AB234" s="63"/>
    </row>
    <row r="235" spans="1:28" ht="13.5" customHeight="1" x14ac:dyDescent="0.2">
      <c r="B235" s="64"/>
      <c r="C235" s="787" t="s">
        <v>11</v>
      </c>
      <c r="D235" s="787"/>
      <c r="E235" s="787"/>
      <c r="F235" s="787"/>
      <c r="G235" s="787"/>
      <c r="H235" s="787"/>
      <c r="I235" s="787"/>
      <c r="J235" s="787"/>
      <c r="K235" s="787"/>
      <c r="L235" s="787"/>
      <c r="O235" s="63"/>
      <c r="P235" s="63"/>
      <c r="Q235" s="63"/>
      <c r="R235" s="63"/>
      <c r="S235" s="63"/>
      <c r="T235" s="63"/>
      <c r="U235" s="63"/>
      <c r="V235" s="63"/>
      <c r="W235" s="63"/>
      <c r="X235" s="63"/>
      <c r="Y235" s="63"/>
      <c r="Z235" s="63"/>
      <c r="AA235" s="63"/>
      <c r="AB235" s="63"/>
    </row>
    <row r="236" spans="1:28" ht="12.75" customHeight="1" x14ac:dyDescent="0.2">
      <c r="B236" s="128" t="s">
        <v>324</v>
      </c>
      <c r="C236" s="786" t="s">
        <v>33</v>
      </c>
      <c r="D236" s="786"/>
      <c r="E236" s="786"/>
      <c r="F236" s="786"/>
      <c r="G236" s="786"/>
      <c r="H236" s="786"/>
      <c r="I236" s="786"/>
      <c r="J236" s="786"/>
      <c r="K236" s="786"/>
      <c r="L236" s="786"/>
      <c r="O236" s="63"/>
      <c r="P236" s="63"/>
      <c r="Q236" s="63"/>
      <c r="R236" s="63"/>
      <c r="S236" s="63"/>
      <c r="T236" s="63"/>
      <c r="U236" s="63"/>
      <c r="V236" s="63"/>
      <c r="W236" s="63"/>
      <c r="X236" s="63"/>
      <c r="Y236" s="63"/>
      <c r="Z236" s="63"/>
      <c r="AA236" s="63"/>
      <c r="AB236" s="63"/>
    </row>
    <row r="237" spans="1:28" ht="13.5" customHeight="1" x14ac:dyDescent="0.2">
      <c r="C237" s="787" t="s">
        <v>11</v>
      </c>
      <c r="D237" s="787"/>
      <c r="E237" s="787"/>
      <c r="F237" s="787"/>
      <c r="G237" s="787"/>
      <c r="H237" s="787"/>
      <c r="I237" s="787"/>
      <c r="J237" s="787"/>
      <c r="K237" s="787"/>
      <c r="L237" s="787"/>
      <c r="O237" s="63"/>
      <c r="P237" s="63"/>
      <c r="Q237" s="63"/>
      <c r="R237" s="63"/>
      <c r="S237" s="63"/>
      <c r="T237" s="63"/>
      <c r="U237" s="63"/>
      <c r="V237" s="63"/>
      <c r="W237" s="63"/>
      <c r="X237" s="63"/>
      <c r="Y237" s="63"/>
      <c r="Z237" s="63"/>
      <c r="AA237" s="63"/>
      <c r="AB237" s="63"/>
    </row>
    <row r="251" s="63" customFormat="1" x14ac:dyDescent="0.2"/>
  </sheetData>
  <mergeCells count="223">
    <mergeCell ref="C235:L235"/>
    <mergeCell ref="C236:L236"/>
    <mergeCell ref="C237:L237"/>
    <mergeCell ref="C227:K227"/>
    <mergeCell ref="C228:K228"/>
    <mergeCell ref="C229:K229"/>
    <mergeCell ref="C230:K230"/>
    <mergeCell ref="C231:K231"/>
    <mergeCell ref="C234:L234"/>
    <mergeCell ref="C221:K221"/>
    <mergeCell ref="C222:K222"/>
    <mergeCell ref="C223:K223"/>
    <mergeCell ref="C224:K224"/>
    <mergeCell ref="C225:K225"/>
    <mergeCell ref="C226:K226"/>
    <mergeCell ref="C213:E213"/>
    <mergeCell ref="C214:E214"/>
    <mergeCell ref="C217:K217"/>
    <mergeCell ref="C218:K218"/>
    <mergeCell ref="C219:K219"/>
    <mergeCell ref="C220:K220"/>
    <mergeCell ref="C207:E207"/>
    <mergeCell ref="C208:E208"/>
    <mergeCell ref="C209:E209"/>
    <mergeCell ref="C210:E210"/>
    <mergeCell ref="C211:E211"/>
    <mergeCell ref="C212:E212"/>
    <mergeCell ref="C201:N201"/>
    <mergeCell ref="C202:E202"/>
    <mergeCell ref="C203:N203"/>
    <mergeCell ref="C204:E204"/>
    <mergeCell ref="C205:N205"/>
    <mergeCell ref="C206:E206"/>
    <mergeCell ref="C195:E195"/>
    <mergeCell ref="C196:E196"/>
    <mergeCell ref="C197:N197"/>
    <mergeCell ref="C198:N198"/>
    <mergeCell ref="C199:E199"/>
    <mergeCell ref="C200:N200"/>
    <mergeCell ref="C189:E189"/>
    <mergeCell ref="C190:E190"/>
    <mergeCell ref="C191:E191"/>
    <mergeCell ref="C192:E192"/>
    <mergeCell ref="C193:E193"/>
    <mergeCell ref="C194:E194"/>
    <mergeCell ref="C183:N183"/>
    <mergeCell ref="C184:N184"/>
    <mergeCell ref="C185:E185"/>
    <mergeCell ref="C186:N186"/>
    <mergeCell ref="C187:N187"/>
    <mergeCell ref="C188:E188"/>
    <mergeCell ref="C177:E177"/>
    <mergeCell ref="C178:E178"/>
    <mergeCell ref="C179:E179"/>
    <mergeCell ref="C180:E180"/>
    <mergeCell ref="C181:E181"/>
    <mergeCell ref="C182:N182"/>
    <mergeCell ref="C171:E171"/>
    <mergeCell ref="C172:E172"/>
    <mergeCell ref="C173:E173"/>
    <mergeCell ref="C174:E174"/>
    <mergeCell ref="C175:E175"/>
    <mergeCell ref="C176:E176"/>
    <mergeCell ref="C165:E165"/>
    <mergeCell ref="C166:N166"/>
    <mergeCell ref="C167:E167"/>
    <mergeCell ref="C168:N168"/>
    <mergeCell ref="C169:N169"/>
    <mergeCell ref="C170:E170"/>
    <mergeCell ref="C159:E159"/>
    <mergeCell ref="C160:E160"/>
    <mergeCell ref="C161:E161"/>
    <mergeCell ref="C162:E162"/>
    <mergeCell ref="C163:N163"/>
    <mergeCell ref="C164:E164"/>
    <mergeCell ref="C153:E153"/>
    <mergeCell ref="C154:E154"/>
    <mergeCell ref="C155:E155"/>
    <mergeCell ref="C156:E156"/>
    <mergeCell ref="C157:E157"/>
    <mergeCell ref="C158:E158"/>
    <mergeCell ref="C147:E147"/>
    <mergeCell ref="C148:N148"/>
    <mergeCell ref="C149:N149"/>
    <mergeCell ref="C150:E150"/>
    <mergeCell ref="C151:E151"/>
    <mergeCell ref="C152:E152"/>
    <mergeCell ref="C141:E141"/>
    <mergeCell ref="C142:E142"/>
    <mergeCell ref="C143:E143"/>
    <mergeCell ref="C144:N144"/>
    <mergeCell ref="C145:N145"/>
    <mergeCell ref="A146:N146"/>
    <mergeCell ref="C135:E135"/>
    <mergeCell ref="C136:E136"/>
    <mergeCell ref="C137:E137"/>
    <mergeCell ref="C138:E138"/>
    <mergeCell ref="C139:E139"/>
    <mergeCell ref="C140:E140"/>
    <mergeCell ref="C129:E129"/>
    <mergeCell ref="C130:N130"/>
    <mergeCell ref="C131:N131"/>
    <mergeCell ref="C132:E132"/>
    <mergeCell ref="C133:N133"/>
    <mergeCell ref="C134:E134"/>
    <mergeCell ref="C123:E123"/>
    <mergeCell ref="C124:E124"/>
    <mergeCell ref="C125:E125"/>
    <mergeCell ref="C126:E126"/>
    <mergeCell ref="C127:E127"/>
    <mergeCell ref="C128:E128"/>
    <mergeCell ref="C117:N117"/>
    <mergeCell ref="C118:E118"/>
    <mergeCell ref="C119:N119"/>
    <mergeCell ref="C120:E120"/>
    <mergeCell ref="C121:E121"/>
    <mergeCell ref="C122:E122"/>
    <mergeCell ref="C111:E111"/>
    <mergeCell ref="C112:E112"/>
    <mergeCell ref="C113:E113"/>
    <mergeCell ref="C114:E114"/>
    <mergeCell ref="C115:E115"/>
    <mergeCell ref="C116:N116"/>
    <mergeCell ref="C105:E105"/>
    <mergeCell ref="C106:E106"/>
    <mergeCell ref="C107:E107"/>
    <mergeCell ref="C108:E108"/>
    <mergeCell ref="C109:E109"/>
    <mergeCell ref="C110:E110"/>
    <mergeCell ref="C99:E99"/>
    <mergeCell ref="C100:E100"/>
    <mergeCell ref="C101:E101"/>
    <mergeCell ref="C102:E102"/>
    <mergeCell ref="C103:N103"/>
    <mergeCell ref="C104:E104"/>
    <mergeCell ref="C93:E93"/>
    <mergeCell ref="C94:E94"/>
    <mergeCell ref="C95:E95"/>
    <mergeCell ref="C96:E96"/>
    <mergeCell ref="C97:E97"/>
    <mergeCell ref="C98:E98"/>
    <mergeCell ref="C87:N87"/>
    <mergeCell ref="C88:E88"/>
    <mergeCell ref="C89:N89"/>
    <mergeCell ref="C90:E90"/>
    <mergeCell ref="C91:E91"/>
    <mergeCell ref="C92:E92"/>
    <mergeCell ref="C81:E81"/>
    <mergeCell ref="C82:E82"/>
    <mergeCell ref="C83:E83"/>
    <mergeCell ref="C84:E84"/>
    <mergeCell ref="C85:E85"/>
    <mergeCell ref="C86:N86"/>
    <mergeCell ref="C75:E75"/>
    <mergeCell ref="C76:N76"/>
    <mergeCell ref="C77:E77"/>
    <mergeCell ref="C78:E78"/>
    <mergeCell ref="C79:E79"/>
    <mergeCell ref="C80:E80"/>
    <mergeCell ref="C69:E69"/>
    <mergeCell ref="C70:E70"/>
    <mergeCell ref="C71:E71"/>
    <mergeCell ref="C72:E72"/>
    <mergeCell ref="C73:N73"/>
    <mergeCell ref="C74:N74"/>
    <mergeCell ref="C63:N63"/>
    <mergeCell ref="C64:E64"/>
    <mergeCell ref="C65:E65"/>
    <mergeCell ref="C66:E66"/>
    <mergeCell ref="C67:E67"/>
    <mergeCell ref="C68:E68"/>
    <mergeCell ref="C57:E57"/>
    <mergeCell ref="C58:E58"/>
    <mergeCell ref="C59:E59"/>
    <mergeCell ref="C60:N60"/>
    <mergeCell ref="C61:N61"/>
    <mergeCell ref="C62:E62"/>
    <mergeCell ref="C51:E51"/>
    <mergeCell ref="C52:E52"/>
    <mergeCell ref="C53:E53"/>
    <mergeCell ref="C54:E54"/>
    <mergeCell ref="C55:E55"/>
    <mergeCell ref="C56:E56"/>
    <mergeCell ref="C45:N45"/>
    <mergeCell ref="C46:E46"/>
    <mergeCell ref="C47:N47"/>
    <mergeCell ref="C48:E48"/>
    <mergeCell ref="C49:E49"/>
    <mergeCell ref="C50:E50"/>
    <mergeCell ref="C39:E39"/>
    <mergeCell ref="C40:E40"/>
    <mergeCell ref="C41:E41"/>
    <mergeCell ref="C42:E42"/>
    <mergeCell ref="C43:E43"/>
    <mergeCell ref="C44:N44"/>
    <mergeCell ref="C33:E33"/>
    <mergeCell ref="C34:N34"/>
    <mergeCell ref="C35:E35"/>
    <mergeCell ref="C36:E36"/>
    <mergeCell ref="C37:E37"/>
    <mergeCell ref="C38:E38"/>
    <mergeCell ref="C30:E30"/>
    <mergeCell ref="A31:N31"/>
    <mergeCell ref="A32:N32"/>
    <mergeCell ref="A12:N12"/>
    <mergeCell ref="A13:N13"/>
    <mergeCell ref="B15:F15"/>
    <mergeCell ref="B16:F16"/>
    <mergeCell ref="L25:M25"/>
    <mergeCell ref="A27:A29"/>
    <mergeCell ref="B27:B29"/>
    <mergeCell ref="C27:E29"/>
    <mergeCell ref="F27:F29"/>
    <mergeCell ref="G27:I28"/>
    <mergeCell ref="D5:N5"/>
    <mergeCell ref="A7:N7"/>
    <mergeCell ref="A8:N8"/>
    <mergeCell ref="A9:N9"/>
    <mergeCell ref="A10:N10"/>
    <mergeCell ref="A11:N11"/>
    <mergeCell ref="J27:L28"/>
    <mergeCell ref="M27:M29"/>
    <mergeCell ref="N27:N29"/>
  </mergeCells>
  <printOptions horizontalCentered="1"/>
  <pageMargins left="0.39370077848434398" right="0.39370077848434398" top="0.78740155696868896" bottom="0.74803149700164795" header="0.118110239505768" footer="0.118110239505768"/>
  <pageSetup paperSize="9" orientation="landscape"/>
  <headerFooter>
    <oddHeader>&amp;LГРАНД-Смета 2021</oddHeader>
  </headerFooter>
  <rowBreaks count="1" manualBreakCount="1">
    <brk id="26" max="250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72"/>
  <sheetViews>
    <sheetView topLeftCell="A226" zoomScale="115" zoomScaleNormal="115" workbookViewId="0">
      <selection activeCell="K17" sqref="K17"/>
    </sheetView>
  </sheetViews>
  <sheetFormatPr defaultColWidth="9.140625" defaultRowHeight="11.25" customHeight="1" x14ac:dyDescent="0.2"/>
  <cols>
    <col min="1" max="1" width="8.140625" style="63" customWidth="1"/>
    <col min="2" max="2" width="20.140625" style="63" customWidth="1"/>
    <col min="3" max="4" width="10.42578125" style="63" customWidth="1"/>
    <col min="5" max="5" width="13.28515625" style="63" customWidth="1"/>
    <col min="6" max="6" width="8.5703125" style="63" customWidth="1"/>
    <col min="7" max="7" width="7.85546875" style="63" customWidth="1"/>
    <col min="8" max="8" width="8.42578125" style="63" customWidth="1"/>
    <col min="9" max="9" width="8.7109375" style="63" customWidth="1"/>
    <col min="10" max="10" width="8.140625" style="63" customWidth="1"/>
    <col min="11" max="11" width="8.5703125" style="63" customWidth="1"/>
    <col min="12" max="12" width="10" style="63" customWidth="1"/>
    <col min="13" max="13" width="6" style="63" customWidth="1"/>
    <col min="14" max="14" width="9.7109375" style="63" customWidth="1"/>
    <col min="15" max="15" width="99.7109375" style="68" hidden="1" customWidth="1"/>
    <col min="16" max="17" width="138.42578125" style="68" hidden="1" customWidth="1"/>
    <col min="18" max="18" width="34.140625" style="68" hidden="1" customWidth="1"/>
    <col min="19" max="19" width="110.140625" style="68" hidden="1" customWidth="1"/>
    <col min="20" max="23" width="34.140625" style="68" hidden="1" customWidth="1"/>
    <col min="24" max="25" width="110.140625" style="68" hidden="1" customWidth="1"/>
    <col min="26" max="28" width="84.42578125" style="68" hidden="1" customWidth="1"/>
    <col min="29" max="16384" width="9.140625" style="63"/>
  </cols>
  <sheetData>
    <row r="1" spans="1:15" s="63" customFormat="1" x14ac:dyDescent="0.2">
      <c r="N1" s="64" t="s">
        <v>128</v>
      </c>
    </row>
    <row r="2" spans="1:15" s="63" customFormat="1" x14ac:dyDescent="0.2">
      <c r="N2" s="64" t="s">
        <v>12</v>
      </c>
    </row>
    <row r="3" spans="1:15" s="63" customFormat="1" x14ac:dyDescent="0.2">
      <c r="N3" s="64"/>
    </row>
    <row r="4" spans="1:15" s="63" customFormat="1" x14ac:dyDescent="0.2">
      <c r="F4" s="65"/>
    </row>
    <row r="5" spans="1:15" s="63" customFormat="1" ht="33.75" x14ac:dyDescent="0.2">
      <c r="A5" s="66" t="s">
        <v>129</v>
      </c>
      <c r="B5" s="67"/>
      <c r="D5" s="767" t="s">
        <v>550</v>
      </c>
      <c r="E5" s="767"/>
      <c r="F5" s="767"/>
      <c r="G5" s="767"/>
      <c r="H5" s="767"/>
      <c r="I5" s="767"/>
      <c r="J5" s="767"/>
      <c r="K5" s="767"/>
      <c r="L5" s="767"/>
      <c r="M5" s="767"/>
      <c r="N5" s="767"/>
      <c r="O5" s="68" t="s">
        <v>550</v>
      </c>
    </row>
    <row r="6" spans="1:15" s="63" customFormat="1" ht="15" customHeight="1" x14ac:dyDescent="0.2">
      <c r="A6" s="69" t="s">
        <v>130</v>
      </c>
      <c r="D6" s="70" t="s">
        <v>131</v>
      </c>
      <c r="E6" s="70"/>
      <c r="F6" s="71"/>
      <c r="G6" s="71"/>
      <c r="H6" s="71"/>
      <c r="I6" s="71"/>
      <c r="J6" s="71"/>
      <c r="K6" s="71"/>
      <c r="L6" s="71"/>
      <c r="M6" s="71"/>
      <c r="N6" s="71"/>
    </row>
    <row r="7" spans="1:15" s="63" customFormat="1" ht="43.5" customHeight="1" x14ac:dyDescent="0.2">
      <c r="A7" s="768" t="s">
        <v>1007</v>
      </c>
      <c r="B7" s="768"/>
      <c r="C7" s="768"/>
      <c r="D7" s="768"/>
      <c r="E7" s="768"/>
      <c r="F7" s="768"/>
      <c r="G7" s="768"/>
      <c r="H7" s="768"/>
      <c r="I7" s="768"/>
      <c r="J7" s="768"/>
      <c r="K7" s="768"/>
      <c r="L7" s="768"/>
      <c r="M7" s="768"/>
      <c r="N7" s="768"/>
    </row>
    <row r="8" spans="1:15" s="63" customFormat="1" x14ac:dyDescent="0.2">
      <c r="A8" s="769" t="s">
        <v>3</v>
      </c>
      <c r="B8" s="769"/>
      <c r="C8" s="769"/>
      <c r="D8" s="769"/>
      <c r="E8" s="769"/>
      <c r="F8" s="769"/>
      <c r="G8" s="769"/>
      <c r="H8" s="769"/>
      <c r="I8" s="769"/>
      <c r="J8" s="769"/>
      <c r="K8" s="769"/>
      <c r="L8" s="769"/>
      <c r="M8" s="769"/>
      <c r="N8" s="769"/>
    </row>
    <row r="9" spans="1:15" s="63" customFormat="1" ht="30" customHeight="1" x14ac:dyDescent="0.2">
      <c r="A9" s="768" t="s">
        <v>37</v>
      </c>
      <c r="B9" s="768"/>
      <c r="C9" s="768"/>
      <c r="D9" s="768"/>
      <c r="E9" s="768"/>
      <c r="F9" s="768"/>
      <c r="G9" s="768"/>
      <c r="H9" s="768"/>
      <c r="I9" s="768"/>
      <c r="J9" s="768"/>
      <c r="K9" s="768"/>
      <c r="L9" s="768"/>
      <c r="M9" s="768"/>
      <c r="N9" s="768"/>
    </row>
    <row r="10" spans="1:15" s="63" customFormat="1" x14ac:dyDescent="0.2">
      <c r="A10" s="769" t="s">
        <v>132</v>
      </c>
      <c r="B10" s="769"/>
      <c r="C10" s="769"/>
      <c r="D10" s="769"/>
      <c r="E10" s="769"/>
      <c r="F10" s="769"/>
      <c r="G10" s="769"/>
      <c r="H10" s="769"/>
      <c r="I10" s="769"/>
      <c r="J10" s="769"/>
      <c r="K10" s="769"/>
      <c r="L10" s="769"/>
      <c r="M10" s="769"/>
      <c r="N10" s="769"/>
    </row>
    <row r="11" spans="1:15" s="63" customFormat="1" ht="28.5" customHeight="1" x14ac:dyDescent="0.25">
      <c r="A11" s="770" t="s">
        <v>1008</v>
      </c>
      <c r="B11" s="770"/>
      <c r="C11" s="770"/>
      <c r="D11" s="770"/>
      <c r="E11" s="770"/>
      <c r="F11" s="770"/>
      <c r="G11" s="770"/>
      <c r="H11" s="770"/>
      <c r="I11" s="770"/>
      <c r="J11" s="770"/>
      <c r="K11" s="770"/>
      <c r="L11" s="770"/>
      <c r="M11" s="770"/>
      <c r="N11" s="770"/>
    </row>
    <row r="12" spans="1:15" s="63" customFormat="1" ht="29.25" customHeight="1" x14ac:dyDescent="0.2">
      <c r="A12" s="768" t="s">
        <v>502</v>
      </c>
      <c r="B12" s="768"/>
      <c r="C12" s="768"/>
      <c r="D12" s="768"/>
      <c r="E12" s="768"/>
      <c r="F12" s="768"/>
      <c r="G12" s="768"/>
      <c r="H12" s="768"/>
      <c r="I12" s="768"/>
      <c r="J12" s="768"/>
      <c r="K12" s="768"/>
      <c r="L12" s="768"/>
      <c r="M12" s="768"/>
      <c r="N12" s="768"/>
    </row>
    <row r="13" spans="1:15" s="63" customFormat="1" ht="33.75" customHeight="1" x14ac:dyDescent="0.2">
      <c r="A13" s="769" t="s">
        <v>134</v>
      </c>
      <c r="B13" s="769"/>
      <c r="C13" s="769"/>
      <c r="D13" s="769"/>
      <c r="E13" s="769"/>
      <c r="F13" s="769"/>
      <c r="G13" s="769"/>
      <c r="H13" s="769"/>
      <c r="I13" s="769"/>
      <c r="J13" s="769"/>
      <c r="K13" s="769"/>
      <c r="L13" s="769"/>
      <c r="M13" s="769"/>
      <c r="N13" s="769"/>
    </row>
    <row r="14" spans="1:15" s="63" customFormat="1" ht="18" customHeight="1" x14ac:dyDescent="0.2">
      <c r="A14" s="63" t="s">
        <v>135</v>
      </c>
      <c r="B14" s="72" t="s">
        <v>136</v>
      </c>
      <c r="C14" s="63" t="s">
        <v>137</v>
      </c>
      <c r="F14" s="68"/>
      <c r="G14" s="68"/>
      <c r="H14" s="68"/>
      <c r="I14" s="68"/>
      <c r="J14" s="68"/>
      <c r="K14" s="68"/>
      <c r="L14" s="68"/>
      <c r="M14" s="68"/>
      <c r="N14" s="68"/>
    </row>
    <row r="15" spans="1:15" s="63" customFormat="1" ht="30.75" customHeight="1" x14ac:dyDescent="0.2">
      <c r="A15" s="63" t="s">
        <v>138</v>
      </c>
      <c r="B15" s="777" t="s">
        <v>1009</v>
      </c>
      <c r="C15" s="777"/>
      <c r="D15" s="777"/>
      <c r="E15" s="777"/>
      <c r="F15" s="777"/>
      <c r="G15" s="68"/>
      <c r="H15" s="68"/>
      <c r="I15" s="68"/>
      <c r="J15" s="68"/>
      <c r="K15" s="68"/>
      <c r="L15" s="68"/>
      <c r="M15" s="68"/>
      <c r="N15" s="68"/>
    </row>
    <row r="16" spans="1:15" s="63" customFormat="1" x14ac:dyDescent="0.2">
      <c r="B16" s="778" t="s">
        <v>140</v>
      </c>
      <c r="C16" s="778"/>
      <c r="D16" s="778"/>
      <c r="E16" s="778"/>
      <c r="F16" s="778"/>
      <c r="G16" s="73"/>
      <c r="H16" s="73"/>
      <c r="I16" s="73"/>
      <c r="J16" s="73"/>
      <c r="K16" s="73"/>
      <c r="L16" s="73"/>
      <c r="M16" s="74"/>
      <c r="N16" s="73"/>
    </row>
    <row r="17" spans="1:17" s="63" customFormat="1" ht="25.5" customHeight="1" x14ac:dyDescent="0.2">
      <c r="D17" s="75"/>
      <c r="E17" s="75"/>
      <c r="F17" s="75"/>
      <c r="G17" s="75"/>
      <c r="H17" s="75"/>
      <c r="I17" s="75"/>
      <c r="J17" s="75"/>
      <c r="K17" s="75"/>
      <c r="L17" s="75"/>
      <c r="M17" s="73"/>
      <c r="N17" s="73"/>
    </row>
    <row r="18" spans="1:17" s="63" customFormat="1" x14ac:dyDescent="0.2">
      <c r="A18" s="76" t="s">
        <v>141</v>
      </c>
      <c r="D18" s="70" t="s">
        <v>33</v>
      </c>
      <c r="F18" s="77"/>
      <c r="G18" s="77"/>
      <c r="H18" s="77"/>
      <c r="I18" s="77"/>
      <c r="J18" s="77"/>
      <c r="K18" s="77"/>
      <c r="L18" s="77"/>
      <c r="M18" s="77"/>
      <c r="N18" s="77"/>
    </row>
    <row r="19" spans="1:17" s="63" customFormat="1" ht="25.5" customHeight="1" x14ac:dyDescent="0.2"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</row>
    <row r="20" spans="1:17" s="63" customFormat="1" ht="12.75" customHeight="1" x14ac:dyDescent="0.2">
      <c r="A20" s="76" t="s">
        <v>142</v>
      </c>
      <c r="C20" s="78">
        <v>43.22</v>
      </c>
      <c r="D20" s="79" t="s">
        <v>1010</v>
      </c>
      <c r="E20" s="66" t="s">
        <v>144</v>
      </c>
      <c r="L20" s="80"/>
      <c r="M20" s="80"/>
    </row>
    <row r="21" spans="1:17" s="63" customFormat="1" ht="12.75" customHeight="1" x14ac:dyDescent="0.2">
      <c r="B21" s="63" t="s">
        <v>145</v>
      </c>
      <c r="C21" s="81"/>
      <c r="D21" s="82"/>
      <c r="E21" s="66"/>
    </row>
    <row r="22" spans="1:17" s="63" customFormat="1" ht="12.75" customHeight="1" x14ac:dyDescent="0.2">
      <c r="B22" s="63" t="s">
        <v>146</v>
      </c>
      <c r="C22" s="78">
        <v>0</v>
      </c>
      <c r="D22" s="79" t="s">
        <v>149</v>
      </c>
      <c r="E22" s="66" t="s">
        <v>144</v>
      </c>
      <c r="G22" s="63" t="s">
        <v>147</v>
      </c>
      <c r="L22" s="78">
        <v>0</v>
      </c>
      <c r="M22" s="79" t="s">
        <v>1011</v>
      </c>
      <c r="N22" s="66" t="s">
        <v>144</v>
      </c>
    </row>
    <row r="23" spans="1:17" s="63" customFormat="1" ht="12.75" customHeight="1" x14ac:dyDescent="0.2">
      <c r="B23" s="63" t="s">
        <v>5</v>
      </c>
      <c r="C23" s="78">
        <v>13.39</v>
      </c>
      <c r="D23" s="83" t="s">
        <v>1012</v>
      </c>
      <c r="E23" s="66" t="s">
        <v>144</v>
      </c>
      <c r="G23" s="63" t="s">
        <v>150</v>
      </c>
      <c r="L23" s="84"/>
      <c r="M23" s="84">
        <v>51.51</v>
      </c>
      <c r="N23" s="69" t="s">
        <v>151</v>
      </c>
    </row>
    <row r="24" spans="1:17" s="63" customFormat="1" ht="12.75" customHeight="1" x14ac:dyDescent="0.2">
      <c r="B24" s="63" t="s">
        <v>18</v>
      </c>
      <c r="C24" s="78">
        <v>29.84</v>
      </c>
      <c r="D24" s="83" t="s">
        <v>1013</v>
      </c>
      <c r="E24" s="66" t="s">
        <v>144</v>
      </c>
      <c r="G24" s="63" t="s">
        <v>152</v>
      </c>
      <c r="L24" s="84"/>
      <c r="M24" s="84">
        <v>0.57999999999999996</v>
      </c>
      <c r="N24" s="69" t="s">
        <v>151</v>
      </c>
    </row>
    <row r="25" spans="1:17" s="63" customFormat="1" ht="12.75" customHeight="1" x14ac:dyDescent="0.2">
      <c r="B25" s="63" t="s">
        <v>19</v>
      </c>
      <c r="C25" s="78">
        <v>0</v>
      </c>
      <c r="D25" s="79" t="s">
        <v>149</v>
      </c>
      <c r="E25" s="66" t="s">
        <v>144</v>
      </c>
      <c r="G25" s="63" t="s">
        <v>153</v>
      </c>
      <c r="L25" s="779" t="s">
        <v>33</v>
      </c>
      <c r="M25" s="779"/>
    </row>
    <row r="26" spans="1:17" s="63" customFormat="1" x14ac:dyDescent="0.2">
      <c r="A26" s="85"/>
    </row>
    <row r="27" spans="1:17" s="63" customFormat="1" ht="36" customHeight="1" x14ac:dyDescent="0.2">
      <c r="A27" s="771" t="s">
        <v>154</v>
      </c>
      <c r="B27" s="771" t="s">
        <v>15</v>
      </c>
      <c r="C27" s="771" t="s">
        <v>155</v>
      </c>
      <c r="D27" s="771"/>
      <c r="E27" s="771"/>
      <c r="F27" s="771" t="s">
        <v>156</v>
      </c>
      <c r="G27" s="771" t="s">
        <v>157</v>
      </c>
      <c r="H27" s="771"/>
      <c r="I27" s="771"/>
      <c r="J27" s="771" t="s">
        <v>158</v>
      </c>
      <c r="K27" s="771"/>
      <c r="L27" s="771"/>
      <c r="M27" s="771" t="s">
        <v>159</v>
      </c>
      <c r="N27" s="771" t="s">
        <v>160</v>
      </c>
    </row>
    <row r="28" spans="1:17" s="63" customFormat="1" ht="36.75" customHeight="1" x14ac:dyDescent="0.2">
      <c r="A28" s="771"/>
      <c r="B28" s="771"/>
      <c r="C28" s="771"/>
      <c r="D28" s="771"/>
      <c r="E28" s="771"/>
      <c r="F28" s="771"/>
      <c r="G28" s="771"/>
      <c r="H28" s="771"/>
      <c r="I28" s="771"/>
      <c r="J28" s="771"/>
      <c r="K28" s="771"/>
      <c r="L28" s="771"/>
      <c r="M28" s="771"/>
      <c r="N28" s="771"/>
    </row>
    <row r="29" spans="1:17" s="63" customFormat="1" ht="42.75" customHeight="1" x14ac:dyDescent="0.2">
      <c r="A29" s="771"/>
      <c r="B29" s="771"/>
      <c r="C29" s="771"/>
      <c r="D29" s="771"/>
      <c r="E29" s="771"/>
      <c r="F29" s="771"/>
      <c r="G29" s="86" t="s">
        <v>161</v>
      </c>
      <c r="H29" s="86" t="s">
        <v>162</v>
      </c>
      <c r="I29" s="86" t="s">
        <v>163</v>
      </c>
      <c r="J29" s="86" t="s">
        <v>161</v>
      </c>
      <c r="K29" s="86" t="s">
        <v>162</v>
      </c>
      <c r="L29" s="86" t="s">
        <v>20</v>
      </c>
      <c r="M29" s="771"/>
      <c r="N29" s="771"/>
    </row>
    <row r="30" spans="1:17" s="63" customFormat="1" x14ac:dyDescent="0.2">
      <c r="A30" s="87">
        <v>1</v>
      </c>
      <c r="B30" s="87">
        <v>2</v>
      </c>
      <c r="C30" s="772">
        <v>3</v>
      </c>
      <c r="D30" s="772"/>
      <c r="E30" s="772"/>
      <c r="F30" s="87">
        <v>4</v>
      </c>
      <c r="G30" s="87">
        <v>5</v>
      </c>
      <c r="H30" s="87">
        <v>6</v>
      </c>
      <c r="I30" s="87">
        <v>7</v>
      </c>
      <c r="J30" s="87">
        <v>8</v>
      </c>
      <c r="K30" s="87">
        <v>9</v>
      </c>
      <c r="L30" s="87">
        <v>10</v>
      </c>
      <c r="M30" s="87">
        <v>11</v>
      </c>
      <c r="N30" s="87">
        <v>12</v>
      </c>
    </row>
    <row r="31" spans="1:17" s="63" customFormat="1" x14ac:dyDescent="0.2">
      <c r="A31" s="773" t="s">
        <v>886</v>
      </c>
      <c r="B31" s="774"/>
      <c r="C31" s="774"/>
      <c r="D31" s="774"/>
      <c r="E31" s="774"/>
      <c r="F31" s="774"/>
      <c r="G31" s="774"/>
      <c r="H31" s="774"/>
      <c r="I31" s="774"/>
      <c r="J31" s="774"/>
      <c r="K31" s="774"/>
      <c r="L31" s="774"/>
      <c r="M31" s="774"/>
      <c r="N31" s="775"/>
      <c r="P31" s="68" t="s">
        <v>886</v>
      </c>
    </row>
    <row r="32" spans="1:17" s="63" customFormat="1" x14ac:dyDescent="0.2">
      <c r="A32" s="783" t="s">
        <v>887</v>
      </c>
      <c r="B32" s="784"/>
      <c r="C32" s="784"/>
      <c r="D32" s="784"/>
      <c r="E32" s="784"/>
      <c r="F32" s="784"/>
      <c r="G32" s="784"/>
      <c r="H32" s="784"/>
      <c r="I32" s="784"/>
      <c r="J32" s="784"/>
      <c r="K32" s="784"/>
      <c r="L32" s="784"/>
      <c r="M32" s="784"/>
      <c r="N32" s="785"/>
      <c r="Q32" s="68" t="s">
        <v>887</v>
      </c>
    </row>
    <row r="33" spans="1:24" s="63" customFormat="1" ht="33.75" x14ac:dyDescent="0.2">
      <c r="A33" s="88" t="s">
        <v>165</v>
      </c>
      <c r="B33" s="89" t="s">
        <v>1014</v>
      </c>
      <c r="C33" s="776" t="s">
        <v>1015</v>
      </c>
      <c r="D33" s="776"/>
      <c r="E33" s="776"/>
      <c r="F33" s="90" t="s">
        <v>484</v>
      </c>
      <c r="G33" s="90" t="s">
        <v>33</v>
      </c>
      <c r="H33" s="90" t="s">
        <v>33</v>
      </c>
      <c r="I33" s="90" t="s">
        <v>173</v>
      </c>
      <c r="J33" s="91" t="s">
        <v>33</v>
      </c>
      <c r="K33" s="90" t="s">
        <v>33</v>
      </c>
      <c r="L33" s="91" t="s">
        <v>33</v>
      </c>
      <c r="M33" s="92" t="s">
        <v>33</v>
      </c>
      <c r="N33" s="93" t="s">
        <v>33</v>
      </c>
      <c r="R33" s="68" t="s">
        <v>1015</v>
      </c>
    </row>
    <row r="34" spans="1:24" s="63" customFormat="1" ht="33.75" x14ac:dyDescent="0.2">
      <c r="A34" s="96"/>
      <c r="B34" s="97" t="s">
        <v>890</v>
      </c>
      <c r="C34" s="767" t="s">
        <v>559</v>
      </c>
      <c r="D34" s="767"/>
      <c r="E34" s="767"/>
      <c r="F34" s="767"/>
      <c r="G34" s="767"/>
      <c r="H34" s="767"/>
      <c r="I34" s="767"/>
      <c r="J34" s="767"/>
      <c r="K34" s="767"/>
      <c r="L34" s="767"/>
      <c r="M34" s="767"/>
      <c r="N34" s="781"/>
      <c r="S34" s="68" t="s">
        <v>559</v>
      </c>
    </row>
    <row r="35" spans="1:24" s="63" customFormat="1" x14ac:dyDescent="0.2">
      <c r="A35" s="98"/>
      <c r="B35" s="97" t="s">
        <v>165</v>
      </c>
      <c r="C35" s="767" t="s">
        <v>251</v>
      </c>
      <c r="D35" s="767"/>
      <c r="E35" s="767"/>
      <c r="F35" s="99" t="s">
        <v>33</v>
      </c>
      <c r="G35" s="99" t="s">
        <v>33</v>
      </c>
      <c r="H35" s="99" t="s">
        <v>33</v>
      </c>
      <c r="I35" s="99" t="s">
        <v>33</v>
      </c>
      <c r="J35" s="100">
        <v>55.41</v>
      </c>
      <c r="K35" s="99" t="s">
        <v>175</v>
      </c>
      <c r="L35" s="100">
        <v>138.53</v>
      </c>
      <c r="M35" s="101" t="s">
        <v>33</v>
      </c>
      <c r="N35" s="102" t="s">
        <v>33</v>
      </c>
      <c r="T35" s="68" t="s">
        <v>251</v>
      </c>
    </row>
    <row r="36" spans="1:24" s="63" customFormat="1" x14ac:dyDescent="0.2">
      <c r="A36" s="98"/>
      <c r="B36" s="97" t="s">
        <v>212</v>
      </c>
      <c r="C36" s="767" t="s">
        <v>252</v>
      </c>
      <c r="D36" s="767"/>
      <c r="E36" s="767"/>
      <c r="F36" s="99" t="s">
        <v>33</v>
      </c>
      <c r="G36" s="99" t="s">
        <v>33</v>
      </c>
      <c r="H36" s="99" t="s">
        <v>33</v>
      </c>
      <c r="I36" s="99" t="s">
        <v>33</v>
      </c>
      <c r="J36" s="100">
        <v>4.3</v>
      </c>
      <c r="K36" s="99" t="s">
        <v>33</v>
      </c>
      <c r="L36" s="100">
        <v>8.6</v>
      </c>
      <c r="M36" s="101" t="s">
        <v>33</v>
      </c>
      <c r="N36" s="102" t="s">
        <v>33</v>
      </c>
      <c r="T36" s="68" t="s">
        <v>252</v>
      </c>
    </row>
    <row r="37" spans="1:24" s="63" customFormat="1" x14ac:dyDescent="0.2">
      <c r="A37" s="98"/>
      <c r="B37" s="97" t="s">
        <v>33</v>
      </c>
      <c r="C37" s="767" t="s">
        <v>253</v>
      </c>
      <c r="D37" s="767"/>
      <c r="E37" s="767"/>
      <c r="F37" s="99" t="s">
        <v>179</v>
      </c>
      <c r="G37" s="99" t="s">
        <v>1016</v>
      </c>
      <c r="H37" s="99" t="s">
        <v>175</v>
      </c>
      <c r="I37" s="99" t="s">
        <v>656</v>
      </c>
      <c r="J37" s="100" t="s">
        <v>33</v>
      </c>
      <c r="K37" s="99" t="s">
        <v>33</v>
      </c>
      <c r="L37" s="100" t="s">
        <v>33</v>
      </c>
      <c r="M37" s="101" t="s">
        <v>33</v>
      </c>
      <c r="N37" s="102" t="s">
        <v>33</v>
      </c>
      <c r="U37" s="68" t="s">
        <v>253</v>
      </c>
    </row>
    <row r="38" spans="1:24" s="63" customFormat="1" x14ac:dyDescent="0.2">
      <c r="A38" s="98"/>
      <c r="B38" s="97" t="s">
        <v>33</v>
      </c>
      <c r="C38" s="776" t="s">
        <v>182</v>
      </c>
      <c r="D38" s="776"/>
      <c r="E38" s="776"/>
      <c r="F38" s="90" t="s">
        <v>33</v>
      </c>
      <c r="G38" s="90" t="s">
        <v>33</v>
      </c>
      <c r="H38" s="90" t="s">
        <v>33</v>
      </c>
      <c r="I38" s="90" t="s">
        <v>33</v>
      </c>
      <c r="J38" s="91">
        <v>59.71</v>
      </c>
      <c r="K38" s="90" t="s">
        <v>33</v>
      </c>
      <c r="L38" s="91">
        <v>147.13</v>
      </c>
      <c r="M38" s="92" t="s">
        <v>33</v>
      </c>
      <c r="N38" s="93" t="s">
        <v>33</v>
      </c>
      <c r="V38" s="68" t="s">
        <v>182</v>
      </c>
    </row>
    <row r="39" spans="1:24" s="63" customFormat="1" x14ac:dyDescent="0.2">
      <c r="A39" s="98"/>
      <c r="B39" s="97" t="s">
        <v>33</v>
      </c>
      <c r="C39" s="767" t="s">
        <v>183</v>
      </c>
      <c r="D39" s="767"/>
      <c r="E39" s="767"/>
      <c r="F39" s="99" t="s">
        <v>33</v>
      </c>
      <c r="G39" s="99" t="s">
        <v>33</v>
      </c>
      <c r="H39" s="99" t="s">
        <v>33</v>
      </c>
      <c r="I39" s="99" t="s">
        <v>33</v>
      </c>
      <c r="J39" s="100" t="s">
        <v>33</v>
      </c>
      <c r="K39" s="99" t="s">
        <v>33</v>
      </c>
      <c r="L39" s="100">
        <v>138.53</v>
      </c>
      <c r="M39" s="101" t="s">
        <v>33</v>
      </c>
      <c r="N39" s="102" t="s">
        <v>33</v>
      </c>
      <c r="U39" s="68" t="s">
        <v>183</v>
      </c>
    </row>
    <row r="40" spans="1:24" s="63" customFormat="1" ht="22.5" x14ac:dyDescent="0.2">
      <c r="A40" s="98"/>
      <c r="B40" s="97" t="s">
        <v>771</v>
      </c>
      <c r="C40" s="767" t="s">
        <v>772</v>
      </c>
      <c r="D40" s="767"/>
      <c r="E40" s="767"/>
      <c r="F40" s="99" t="s">
        <v>186</v>
      </c>
      <c r="G40" s="99" t="s">
        <v>341</v>
      </c>
      <c r="H40" s="99" t="s">
        <v>33</v>
      </c>
      <c r="I40" s="99" t="s">
        <v>341</v>
      </c>
      <c r="J40" s="100" t="s">
        <v>33</v>
      </c>
      <c r="K40" s="99" t="s">
        <v>33</v>
      </c>
      <c r="L40" s="100">
        <v>110.82</v>
      </c>
      <c r="M40" s="101" t="s">
        <v>33</v>
      </c>
      <c r="N40" s="102" t="s">
        <v>33</v>
      </c>
      <c r="U40" s="68" t="s">
        <v>772</v>
      </c>
    </row>
    <row r="41" spans="1:24" s="63" customFormat="1" ht="22.5" x14ac:dyDescent="0.2">
      <c r="A41" s="98"/>
      <c r="B41" s="97" t="s">
        <v>773</v>
      </c>
      <c r="C41" s="767" t="s">
        <v>774</v>
      </c>
      <c r="D41" s="767"/>
      <c r="E41" s="767"/>
      <c r="F41" s="99" t="s">
        <v>186</v>
      </c>
      <c r="G41" s="99" t="s">
        <v>775</v>
      </c>
      <c r="H41" s="99" t="s">
        <v>33</v>
      </c>
      <c r="I41" s="99" t="s">
        <v>775</v>
      </c>
      <c r="J41" s="100" t="s">
        <v>33</v>
      </c>
      <c r="K41" s="99" t="s">
        <v>33</v>
      </c>
      <c r="L41" s="100">
        <v>83.12</v>
      </c>
      <c r="M41" s="101" t="s">
        <v>33</v>
      </c>
      <c r="N41" s="102" t="s">
        <v>33</v>
      </c>
      <c r="U41" s="68" t="s">
        <v>774</v>
      </c>
    </row>
    <row r="42" spans="1:24" s="63" customFormat="1" x14ac:dyDescent="0.2">
      <c r="A42" s="103"/>
      <c r="B42" s="104"/>
      <c r="C42" s="780" t="s">
        <v>191</v>
      </c>
      <c r="D42" s="780"/>
      <c r="E42" s="780"/>
      <c r="F42" s="105" t="s">
        <v>33</v>
      </c>
      <c r="G42" s="105" t="s">
        <v>33</v>
      </c>
      <c r="H42" s="105" t="s">
        <v>33</v>
      </c>
      <c r="I42" s="105" t="s">
        <v>33</v>
      </c>
      <c r="J42" s="106" t="s">
        <v>33</v>
      </c>
      <c r="K42" s="105" t="s">
        <v>33</v>
      </c>
      <c r="L42" s="106">
        <v>341.07</v>
      </c>
      <c r="M42" s="92" t="s">
        <v>33</v>
      </c>
      <c r="N42" s="107" t="s">
        <v>33</v>
      </c>
      <c r="W42" s="68" t="s">
        <v>191</v>
      </c>
    </row>
    <row r="43" spans="1:24" s="63" customFormat="1" ht="33.75" x14ac:dyDescent="0.2">
      <c r="A43" s="88" t="s">
        <v>173</v>
      </c>
      <c r="B43" s="89" t="s">
        <v>1017</v>
      </c>
      <c r="C43" s="776" t="s">
        <v>1018</v>
      </c>
      <c r="D43" s="776"/>
      <c r="E43" s="776"/>
      <c r="F43" s="90" t="s">
        <v>1019</v>
      </c>
      <c r="G43" s="90" t="s">
        <v>33</v>
      </c>
      <c r="H43" s="90" t="s">
        <v>33</v>
      </c>
      <c r="I43" s="90" t="s">
        <v>614</v>
      </c>
      <c r="J43" s="91">
        <v>2202.6</v>
      </c>
      <c r="K43" s="90" t="s">
        <v>33</v>
      </c>
      <c r="L43" s="91">
        <v>440.52</v>
      </c>
      <c r="M43" s="92" t="s">
        <v>33</v>
      </c>
      <c r="N43" s="93" t="s">
        <v>33</v>
      </c>
      <c r="R43" s="68" t="s">
        <v>1018</v>
      </c>
    </row>
    <row r="44" spans="1:24" s="63" customFormat="1" x14ac:dyDescent="0.2">
      <c r="A44" s="94"/>
      <c r="B44" s="95"/>
      <c r="C44" s="767" t="s">
        <v>1020</v>
      </c>
      <c r="D44" s="767"/>
      <c r="E44" s="767"/>
      <c r="F44" s="767"/>
      <c r="G44" s="767"/>
      <c r="H44" s="767"/>
      <c r="I44" s="767"/>
      <c r="J44" s="767"/>
      <c r="K44" s="767"/>
      <c r="L44" s="767"/>
      <c r="M44" s="767"/>
      <c r="N44" s="781"/>
      <c r="X44" s="68" t="s">
        <v>1020</v>
      </c>
    </row>
    <row r="45" spans="1:24" s="63" customFormat="1" ht="56.25" x14ac:dyDescent="0.2">
      <c r="A45" s="88" t="s">
        <v>176</v>
      </c>
      <c r="B45" s="89" t="s">
        <v>1021</v>
      </c>
      <c r="C45" s="776" t="s">
        <v>1022</v>
      </c>
      <c r="D45" s="776"/>
      <c r="E45" s="776"/>
      <c r="F45" s="90" t="s">
        <v>484</v>
      </c>
      <c r="G45" s="90" t="s">
        <v>33</v>
      </c>
      <c r="H45" s="90" t="s">
        <v>33</v>
      </c>
      <c r="I45" s="90" t="s">
        <v>173</v>
      </c>
      <c r="J45" s="91" t="s">
        <v>33</v>
      </c>
      <c r="K45" s="90" t="s">
        <v>33</v>
      </c>
      <c r="L45" s="91" t="s">
        <v>33</v>
      </c>
      <c r="M45" s="92" t="s">
        <v>33</v>
      </c>
      <c r="N45" s="93" t="s">
        <v>33</v>
      </c>
      <c r="R45" s="68" t="s">
        <v>1022</v>
      </c>
    </row>
    <row r="46" spans="1:24" s="63" customFormat="1" ht="33.75" x14ac:dyDescent="0.2">
      <c r="A46" s="96"/>
      <c r="B46" s="97" t="s">
        <v>890</v>
      </c>
      <c r="C46" s="767" t="s">
        <v>559</v>
      </c>
      <c r="D46" s="767"/>
      <c r="E46" s="767"/>
      <c r="F46" s="767"/>
      <c r="G46" s="767"/>
      <c r="H46" s="767"/>
      <c r="I46" s="767"/>
      <c r="J46" s="767"/>
      <c r="K46" s="767"/>
      <c r="L46" s="767"/>
      <c r="M46" s="767"/>
      <c r="N46" s="781"/>
      <c r="S46" s="68" t="s">
        <v>559</v>
      </c>
    </row>
    <row r="47" spans="1:24" s="63" customFormat="1" x14ac:dyDescent="0.2">
      <c r="A47" s="98"/>
      <c r="B47" s="97" t="s">
        <v>165</v>
      </c>
      <c r="C47" s="767" t="s">
        <v>251</v>
      </c>
      <c r="D47" s="767"/>
      <c r="E47" s="767"/>
      <c r="F47" s="99" t="s">
        <v>33</v>
      </c>
      <c r="G47" s="99" t="s">
        <v>33</v>
      </c>
      <c r="H47" s="99" t="s">
        <v>33</v>
      </c>
      <c r="I47" s="99" t="s">
        <v>33</v>
      </c>
      <c r="J47" s="100">
        <v>9.91</v>
      </c>
      <c r="K47" s="99" t="s">
        <v>175</v>
      </c>
      <c r="L47" s="100">
        <v>24.78</v>
      </c>
      <c r="M47" s="101" t="s">
        <v>33</v>
      </c>
      <c r="N47" s="102" t="s">
        <v>33</v>
      </c>
      <c r="T47" s="68" t="s">
        <v>251</v>
      </c>
    </row>
    <row r="48" spans="1:24" s="63" customFormat="1" x14ac:dyDescent="0.2">
      <c r="A48" s="98"/>
      <c r="B48" s="97" t="s">
        <v>173</v>
      </c>
      <c r="C48" s="767" t="s">
        <v>174</v>
      </c>
      <c r="D48" s="767"/>
      <c r="E48" s="767"/>
      <c r="F48" s="99" t="s">
        <v>33</v>
      </c>
      <c r="G48" s="99" t="s">
        <v>33</v>
      </c>
      <c r="H48" s="99" t="s">
        <v>33</v>
      </c>
      <c r="I48" s="99" t="s">
        <v>33</v>
      </c>
      <c r="J48" s="100">
        <v>5.43</v>
      </c>
      <c r="K48" s="99" t="s">
        <v>175</v>
      </c>
      <c r="L48" s="100">
        <v>13.58</v>
      </c>
      <c r="M48" s="101" t="s">
        <v>33</v>
      </c>
      <c r="N48" s="102" t="s">
        <v>33</v>
      </c>
      <c r="T48" s="68" t="s">
        <v>174</v>
      </c>
    </row>
    <row r="49" spans="1:24" s="63" customFormat="1" x14ac:dyDescent="0.2">
      <c r="A49" s="98"/>
      <c r="B49" s="97" t="s">
        <v>176</v>
      </c>
      <c r="C49" s="767" t="s">
        <v>177</v>
      </c>
      <c r="D49" s="767"/>
      <c r="E49" s="767"/>
      <c r="F49" s="99" t="s">
        <v>33</v>
      </c>
      <c r="G49" s="99" t="s">
        <v>33</v>
      </c>
      <c r="H49" s="99" t="s">
        <v>33</v>
      </c>
      <c r="I49" s="99" t="s">
        <v>33</v>
      </c>
      <c r="J49" s="100">
        <v>0.76</v>
      </c>
      <c r="K49" s="99" t="s">
        <v>175</v>
      </c>
      <c r="L49" s="100">
        <v>1.9</v>
      </c>
      <c r="M49" s="101" t="s">
        <v>33</v>
      </c>
      <c r="N49" s="102" t="s">
        <v>33</v>
      </c>
      <c r="T49" s="68" t="s">
        <v>177</v>
      </c>
    </row>
    <row r="50" spans="1:24" s="63" customFormat="1" x14ac:dyDescent="0.2">
      <c r="A50" s="98"/>
      <c r="B50" s="97" t="s">
        <v>212</v>
      </c>
      <c r="C50" s="767" t="s">
        <v>252</v>
      </c>
      <c r="D50" s="767"/>
      <c r="E50" s="767"/>
      <c r="F50" s="99" t="s">
        <v>33</v>
      </c>
      <c r="G50" s="99" t="s">
        <v>33</v>
      </c>
      <c r="H50" s="99" t="s">
        <v>33</v>
      </c>
      <c r="I50" s="99" t="s">
        <v>33</v>
      </c>
      <c r="J50" s="100">
        <v>0.74</v>
      </c>
      <c r="K50" s="99" t="s">
        <v>33</v>
      </c>
      <c r="L50" s="100">
        <v>1.48</v>
      </c>
      <c r="M50" s="101" t="s">
        <v>33</v>
      </c>
      <c r="N50" s="102" t="s">
        <v>33</v>
      </c>
      <c r="T50" s="68" t="s">
        <v>252</v>
      </c>
    </row>
    <row r="51" spans="1:24" s="63" customFormat="1" x14ac:dyDescent="0.2">
      <c r="A51" s="98"/>
      <c r="B51" s="97" t="s">
        <v>33</v>
      </c>
      <c r="C51" s="767" t="s">
        <v>253</v>
      </c>
      <c r="D51" s="767"/>
      <c r="E51" s="767"/>
      <c r="F51" s="99" t="s">
        <v>179</v>
      </c>
      <c r="G51" s="99" t="s">
        <v>1023</v>
      </c>
      <c r="H51" s="99" t="s">
        <v>175</v>
      </c>
      <c r="I51" s="99" t="s">
        <v>1024</v>
      </c>
      <c r="J51" s="100" t="s">
        <v>33</v>
      </c>
      <c r="K51" s="99" t="s">
        <v>33</v>
      </c>
      <c r="L51" s="100" t="s">
        <v>33</v>
      </c>
      <c r="M51" s="101" t="s">
        <v>33</v>
      </c>
      <c r="N51" s="102" t="s">
        <v>33</v>
      </c>
      <c r="U51" s="68" t="s">
        <v>253</v>
      </c>
    </row>
    <row r="52" spans="1:24" s="63" customFormat="1" x14ac:dyDescent="0.2">
      <c r="A52" s="98"/>
      <c r="B52" s="97" t="s">
        <v>33</v>
      </c>
      <c r="C52" s="767" t="s">
        <v>178</v>
      </c>
      <c r="D52" s="767"/>
      <c r="E52" s="767"/>
      <c r="F52" s="99" t="s">
        <v>179</v>
      </c>
      <c r="G52" s="99" t="s">
        <v>809</v>
      </c>
      <c r="H52" s="99" t="s">
        <v>175</v>
      </c>
      <c r="I52" s="99" t="s">
        <v>1025</v>
      </c>
      <c r="J52" s="100" t="s">
        <v>33</v>
      </c>
      <c r="K52" s="99" t="s">
        <v>33</v>
      </c>
      <c r="L52" s="100" t="s">
        <v>33</v>
      </c>
      <c r="M52" s="101" t="s">
        <v>33</v>
      </c>
      <c r="N52" s="102" t="s">
        <v>33</v>
      </c>
      <c r="U52" s="68" t="s">
        <v>178</v>
      </c>
    </row>
    <row r="53" spans="1:24" s="63" customFormat="1" x14ac:dyDescent="0.2">
      <c r="A53" s="98"/>
      <c r="B53" s="97" t="s">
        <v>33</v>
      </c>
      <c r="C53" s="776" t="s">
        <v>182</v>
      </c>
      <c r="D53" s="776"/>
      <c r="E53" s="776"/>
      <c r="F53" s="90" t="s">
        <v>33</v>
      </c>
      <c r="G53" s="90" t="s">
        <v>33</v>
      </c>
      <c r="H53" s="90" t="s">
        <v>33</v>
      </c>
      <c r="I53" s="90" t="s">
        <v>33</v>
      </c>
      <c r="J53" s="91">
        <v>16.079999999999998</v>
      </c>
      <c r="K53" s="90" t="s">
        <v>33</v>
      </c>
      <c r="L53" s="91">
        <v>39.840000000000003</v>
      </c>
      <c r="M53" s="92" t="s">
        <v>33</v>
      </c>
      <c r="N53" s="93" t="s">
        <v>33</v>
      </c>
      <c r="V53" s="68" t="s">
        <v>182</v>
      </c>
    </row>
    <row r="54" spans="1:24" s="63" customFormat="1" x14ac:dyDescent="0.2">
      <c r="A54" s="98"/>
      <c r="B54" s="97" t="s">
        <v>33</v>
      </c>
      <c r="C54" s="767" t="s">
        <v>183</v>
      </c>
      <c r="D54" s="767"/>
      <c r="E54" s="767"/>
      <c r="F54" s="99" t="s">
        <v>33</v>
      </c>
      <c r="G54" s="99" t="s">
        <v>33</v>
      </c>
      <c r="H54" s="99" t="s">
        <v>33</v>
      </c>
      <c r="I54" s="99" t="s">
        <v>33</v>
      </c>
      <c r="J54" s="100" t="s">
        <v>33</v>
      </c>
      <c r="K54" s="99" t="s">
        <v>33</v>
      </c>
      <c r="L54" s="100">
        <v>26.68</v>
      </c>
      <c r="M54" s="101" t="s">
        <v>33</v>
      </c>
      <c r="N54" s="102" t="s">
        <v>33</v>
      </c>
      <c r="U54" s="68" t="s">
        <v>183</v>
      </c>
    </row>
    <row r="55" spans="1:24" s="63" customFormat="1" ht="22.5" x14ac:dyDescent="0.2">
      <c r="A55" s="98"/>
      <c r="B55" s="97" t="s">
        <v>959</v>
      </c>
      <c r="C55" s="767" t="s">
        <v>960</v>
      </c>
      <c r="D55" s="767"/>
      <c r="E55" s="767"/>
      <c r="F55" s="99" t="s">
        <v>186</v>
      </c>
      <c r="G55" s="99" t="s">
        <v>187</v>
      </c>
      <c r="H55" s="99" t="s">
        <v>33</v>
      </c>
      <c r="I55" s="99" t="s">
        <v>187</v>
      </c>
      <c r="J55" s="100" t="s">
        <v>33</v>
      </c>
      <c r="K55" s="99" t="s">
        <v>33</v>
      </c>
      <c r="L55" s="100">
        <v>25.35</v>
      </c>
      <c r="M55" s="101" t="s">
        <v>33</v>
      </c>
      <c r="N55" s="102" t="s">
        <v>33</v>
      </c>
      <c r="U55" s="68" t="s">
        <v>960</v>
      </c>
    </row>
    <row r="56" spans="1:24" s="63" customFormat="1" ht="22.5" x14ac:dyDescent="0.2">
      <c r="A56" s="98"/>
      <c r="B56" s="97" t="s">
        <v>961</v>
      </c>
      <c r="C56" s="767" t="s">
        <v>962</v>
      </c>
      <c r="D56" s="767"/>
      <c r="E56" s="767"/>
      <c r="F56" s="99" t="s">
        <v>186</v>
      </c>
      <c r="G56" s="99" t="s">
        <v>594</v>
      </c>
      <c r="H56" s="99" t="s">
        <v>33</v>
      </c>
      <c r="I56" s="99" t="s">
        <v>594</v>
      </c>
      <c r="J56" s="100" t="s">
        <v>33</v>
      </c>
      <c r="K56" s="99" t="s">
        <v>33</v>
      </c>
      <c r="L56" s="100">
        <v>17.34</v>
      </c>
      <c r="M56" s="101" t="s">
        <v>33</v>
      </c>
      <c r="N56" s="102" t="s">
        <v>33</v>
      </c>
      <c r="U56" s="68" t="s">
        <v>962</v>
      </c>
    </row>
    <row r="57" spans="1:24" s="63" customFormat="1" x14ac:dyDescent="0.2">
      <c r="A57" s="103"/>
      <c r="B57" s="104"/>
      <c r="C57" s="780" t="s">
        <v>191</v>
      </c>
      <c r="D57" s="780"/>
      <c r="E57" s="780"/>
      <c r="F57" s="105" t="s">
        <v>33</v>
      </c>
      <c r="G57" s="105" t="s">
        <v>33</v>
      </c>
      <c r="H57" s="105" t="s">
        <v>33</v>
      </c>
      <c r="I57" s="105" t="s">
        <v>33</v>
      </c>
      <c r="J57" s="106" t="s">
        <v>33</v>
      </c>
      <c r="K57" s="105" t="s">
        <v>33</v>
      </c>
      <c r="L57" s="106">
        <v>82.53</v>
      </c>
      <c r="M57" s="92" t="s">
        <v>33</v>
      </c>
      <c r="N57" s="107" t="s">
        <v>33</v>
      </c>
      <c r="W57" s="68" t="s">
        <v>191</v>
      </c>
    </row>
    <row r="58" spans="1:24" s="63" customFormat="1" ht="22.5" x14ac:dyDescent="0.2">
      <c r="A58" s="88" t="s">
        <v>212</v>
      </c>
      <c r="B58" s="89" t="s">
        <v>1026</v>
      </c>
      <c r="C58" s="776" t="s">
        <v>1027</v>
      </c>
      <c r="D58" s="776"/>
      <c r="E58" s="776"/>
      <c r="F58" s="90" t="s">
        <v>1019</v>
      </c>
      <c r="G58" s="90" t="s">
        <v>33</v>
      </c>
      <c r="H58" s="90" t="s">
        <v>33</v>
      </c>
      <c r="I58" s="90" t="s">
        <v>614</v>
      </c>
      <c r="J58" s="91">
        <v>1153.5999999999999</v>
      </c>
      <c r="K58" s="90" t="s">
        <v>33</v>
      </c>
      <c r="L58" s="91">
        <v>230.72</v>
      </c>
      <c r="M58" s="92" t="s">
        <v>33</v>
      </c>
      <c r="N58" s="93" t="s">
        <v>33</v>
      </c>
      <c r="R58" s="68" t="s">
        <v>1027</v>
      </c>
    </row>
    <row r="59" spans="1:24" s="63" customFormat="1" x14ac:dyDescent="0.2">
      <c r="A59" s="94"/>
      <c r="B59" s="95"/>
      <c r="C59" s="767" t="s">
        <v>1020</v>
      </c>
      <c r="D59" s="767"/>
      <c r="E59" s="767"/>
      <c r="F59" s="767"/>
      <c r="G59" s="767"/>
      <c r="H59" s="767"/>
      <c r="I59" s="767"/>
      <c r="J59" s="767"/>
      <c r="K59" s="767"/>
      <c r="L59" s="767"/>
      <c r="M59" s="767"/>
      <c r="N59" s="781"/>
      <c r="X59" s="68" t="s">
        <v>1020</v>
      </c>
    </row>
    <row r="60" spans="1:24" s="63" customFormat="1" ht="56.25" x14ac:dyDescent="0.2">
      <c r="A60" s="88" t="s">
        <v>219</v>
      </c>
      <c r="B60" s="89" t="s">
        <v>1028</v>
      </c>
      <c r="C60" s="776" t="s">
        <v>1029</v>
      </c>
      <c r="D60" s="776"/>
      <c r="E60" s="776"/>
      <c r="F60" s="90" t="s">
        <v>484</v>
      </c>
      <c r="G60" s="90" t="s">
        <v>33</v>
      </c>
      <c r="H60" s="90" t="s">
        <v>33</v>
      </c>
      <c r="I60" s="90" t="s">
        <v>176</v>
      </c>
      <c r="J60" s="91" t="s">
        <v>33</v>
      </c>
      <c r="K60" s="90" t="s">
        <v>33</v>
      </c>
      <c r="L60" s="91" t="s">
        <v>33</v>
      </c>
      <c r="M60" s="92" t="s">
        <v>33</v>
      </c>
      <c r="N60" s="93" t="s">
        <v>33</v>
      </c>
      <c r="R60" s="68" t="s">
        <v>1029</v>
      </c>
    </row>
    <row r="61" spans="1:24" s="63" customFormat="1" ht="33.75" x14ac:dyDescent="0.2">
      <c r="A61" s="96"/>
      <c r="B61" s="97" t="s">
        <v>890</v>
      </c>
      <c r="C61" s="767" t="s">
        <v>559</v>
      </c>
      <c r="D61" s="767"/>
      <c r="E61" s="767"/>
      <c r="F61" s="767"/>
      <c r="G61" s="767"/>
      <c r="H61" s="767"/>
      <c r="I61" s="767"/>
      <c r="J61" s="767"/>
      <c r="K61" s="767"/>
      <c r="L61" s="767"/>
      <c r="M61" s="767"/>
      <c r="N61" s="781"/>
      <c r="S61" s="68" t="s">
        <v>559</v>
      </c>
    </row>
    <row r="62" spans="1:24" s="63" customFormat="1" x14ac:dyDescent="0.2">
      <c r="A62" s="98"/>
      <c r="B62" s="97" t="s">
        <v>165</v>
      </c>
      <c r="C62" s="767" t="s">
        <v>251</v>
      </c>
      <c r="D62" s="767"/>
      <c r="E62" s="767"/>
      <c r="F62" s="99" t="s">
        <v>33</v>
      </c>
      <c r="G62" s="99" t="s">
        <v>33</v>
      </c>
      <c r="H62" s="99" t="s">
        <v>33</v>
      </c>
      <c r="I62" s="99" t="s">
        <v>33</v>
      </c>
      <c r="J62" s="100">
        <v>8.08</v>
      </c>
      <c r="K62" s="99" t="s">
        <v>175</v>
      </c>
      <c r="L62" s="100">
        <v>30.3</v>
      </c>
      <c r="M62" s="101" t="s">
        <v>33</v>
      </c>
      <c r="N62" s="102" t="s">
        <v>33</v>
      </c>
      <c r="T62" s="68" t="s">
        <v>251</v>
      </c>
    </row>
    <row r="63" spans="1:24" s="63" customFormat="1" x14ac:dyDescent="0.2">
      <c r="A63" s="98"/>
      <c r="B63" s="97" t="s">
        <v>212</v>
      </c>
      <c r="C63" s="767" t="s">
        <v>252</v>
      </c>
      <c r="D63" s="767"/>
      <c r="E63" s="767"/>
      <c r="F63" s="99" t="s">
        <v>33</v>
      </c>
      <c r="G63" s="99" t="s">
        <v>33</v>
      </c>
      <c r="H63" s="99" t="s">
        <v>33</v>
      </c>
      <c r="I63" s="99" t="s">
        <v>33</v>
      </c>
      <c r="J63" s="100">
        <v>2.0699999999999998</v>
      </c>
      <c r="K63" s="99" t="s">
        <v>33</v>
      </c>
      <c r="L63" s="100">
        <v>6.21</v>
      </c>
      <c r="M63" s="101" t="s">
        <v>33</v>
      </c>
      <c r="N63" s="102" t="s">
        <v>33</v>
      </c>
      <c r="T63" s="68" t="s">
        <v>252</v>
      </c>
    </row>
    <row r="64" spans="1:24" s="63" customFormat="1" x14ac:dyDescent="0.2">
      <c r="A64" s="98"/>
      <c r="B64" s="97" t="s">
        <v>33</v>
      </c>
      <c r="C64" s="767" t="s">
        <v>253</v>
      </c>
      <c r="D64" s="767"/>
      <c r="E64" s="767"/>
      <c r="F64" s="99" t="s">
        <v>179</v>
      </c>
      <c r="G64" s="99" t="s">
        <v>1030</v>
      </c>
      <c r="H64" s="99" t="s">
        <v>175</v>
      </c>
      <c r="I64" s="99" t="s">
        <v>1031</v>
      </c>
      <c r="J64" s="100" t="s">
        <v>33</v>
      </c>
      <c r="K64" s="99" t="s">
        <v>33</v>
      </c>
      <c r="L64" s="100" t="s">
        <v>33</v>
      </c>
      <c r="M64" s="101" t="s">
        <v>33</v>
      </c>
      <c r="N64" s="102" t="s">
        <v>33</v>
      </c>
      <c r="U64" s="68" t="s">
        <v>253</v>
      </c>
    </row>
    <row r="65" spans="1:24" s="63" customFormat="1" x14ac:dyDescent="0.2">
      <c r="A65" s="98"/>
      <c r="B65" s="97" t="s">
        <v>33</v>
      </c>
      <c r="C65" s="776" t="s">
        <v>182</v>
      </c>
      <c r="D65" s="776"/>
      <c r="E65" s="776"/>
      <c r="F65" s="90" t="s">
        <v>33</v>
      </c>
      <c r="G65" s="90" t="s">
        <v>33</v>
      </c>
      <c r="H65" s="90" t="s">
        <v>33</v>
      </c>
      <c r="I65" s="90" t="s">
        <v>33</v>
      </c>
      <c r="J65" s="91">
        <v>10.15</v>
      </c>
      <c r="K65" s="90" t="s">
        <v>33</v>
      </c>
      <c r="L65" s="91">
        <v>36.51</v>
      </c>
      <c r="M65" s="92" t="s">
        <v>33</v>
      </c>
      <c r="N65" s="93" t="s">
        <v>33</v>
      </c>
      <c r="V65" s="68" t="s">
        <v>182</v>
      </c>
    </row>
    <row r="66" spans="1:24" s="63" customFormat="1" x14ac:dyDescent="0.2">
      <c r="A66" s="98"/>
      <c r="B66" s="97" t="s">
        <v>33</v>
      </c>
      <c r="C66" s="767" t="s">
        <v>183</v>
      </c>
      <c r="D66" s="767"/>
      <c r="E66" s="767"/>
      <c r="F66" s="99" t="s">
        <v>33</v>
      </c>
      <c r="G66" s="99" t="s">
        <v>33</v>
      </c>
      <c r="H66" s="99" t="s">
        <v>33</v>
      </c>
      <c r="I66" s="99" t="s">
        <v>33</v>
      </c>
      <c r="J66" s="100" t="s">
        <v>33</v>
      </c>
      <c r="K66" s="99" t="s">
        <v>33</v>
      </c>
      <c r="L66" s="100">
        <v>30.3</v>
      </c>
      <c r="M66" s="101" t="s">
        <v>33</v>
      </c>
      <c r="N66" s="102" t="s">
        <v>33</v>
      </c>
      <c r="U66" s="68" t="s">
        <v>183</v>
      </c>
    </row>
    <row r="67" spans="1:24" s="63" customFormat="1" ht="22.5" x14ac:dyDescent="0.2">
      <c r="A67" s="98"/>
      <c r="B67" s="97" t="s">
        <v>771</v>
      </c>
      <c r="C67" s="767" t="s">
        <v>772</v>
      </c>
      <c r="D67" s="767"/>
      <c r="E67" s="767"/>
      <c r="F67" s="99" t="s">
        <v>186</v>
      </c>
      <c r="G67" s="99" t="s">
        <v>341</v>
      </c>
      <c r="H67" s="99" t="s">
        <v>33</v>
      </c>
      <c r="I67" s="99" t="s">
        <v>341</v>
      </c>
      <c r="J67" s="100" t="s">
        <v>33</v>
      </c>
      <c r="K67" s="99" t="s">
        <v>33</v>
      </c>
      <c r="L67" s="100">
        <v>24.24</v>
      </c>
      <c r="M67" s="101" t="s">
        <v>33</v>
      </c>
      <c r="N67" s="102" t="s">
        <v>33</v>
      </c>
      <c r="U67" s="68" t="s">
        <v>772</v>
      </c>
    </row>
    <row r="68" spans="1:24" s="63" customFormat="1" ht="22.5" x14ac:dyDescent="0.2">
      <c r="A68" s="98"/>
      <c r="B68" s="97" t="s">
        <v>773</v>
      </c>
      <c r="C68" s="767" t="s">
        <v>774</v>
      </c>
      <c r="D68" s="767"/>
      <c r="E68" s="767"/>
      <c r="F68" s="99" t="s">
        <v>186</v>
      </c>
      <c r="G68" s="99" t="s">
        <v>775</v>
      </c>
      <c r="H68" s="99" t="s">
        <v>33</v>
      </c>
      <c r="I68" s="99" t="s">
        <v>775</v>
      </c>
      <c r="J68" s="100" t="s">
        <v>33</v>
      </c>
      <c r="K68" s="99" t="s">
        <v>33</v>
      </c>
      <c r="L68" s="100">
        <v>18.18</v>
      </c>
      <c r="M68" s="101" t="s">
        <v>33</v>
      </c>
      <c r="N68" s="102" t="s">
        <v>33</v>
      </c>
      <c r="U68" s="68" t="s">
        <v>774</v>
      </c>
    </row>
    <row r="69" spans="1:24" s="63" customFormat="1" x14ac:dyDescent="0.2">
      <c r="A69" s="103"/>
      <c r="B69" s="104"/>
      <c r="C69" s="780" t="s">
        <v>191</v>
      </c>
      <c r="D69" s="780"/>
      <c r="E69" s="780"/>
      <c r="F69" s="105" t="s">
        <v>33</v>
      </c>
      <c r="G69" s="105" t="s">
        <v>33</v>
      </c>
      <c r="H69" s="105" t="s">
        <v>33</v>
      </c>
      <c r="I69" s="105" t="s">
        <v>33</v>
      </c>
      <c r="J69" s="106" t="s">
        <v>33</v>
      </c>
      <c r="K69" s="105" t="s">
        <v>33</v>
      </c>
      <c r="L69" s="106">
        <v>78.930000000000007</v>
      </c>
      <c r="M69" s="92" t="s">
        <v>33</v>
      </c>
      <c r="N69" s="107" t="s">
        <v>33</v>
      </c>
      <c r="W69" s="68" t="s">
        <v>191</v>
      </c>
    </row>
    <row r="70" spans="1:24" s="63" customFormat="1" ht="22.5" x14ac:dyDescent="0.2">
      <c r="A70" s="88" t="s">
        <v>228</v>
      </c>
      <c r="B70" s="89" t="s">
        <v>1032</v>
      </c>
      <c r="C70" s="776" t="s">
        <v>1033</v>
      </c>
      <c r="D70" s="776"/>
      <c r="E70" s="776"/>
      <c r="F70" s="90" t="s">
        <v>1019</v>
      </c>
      <c r="G70" s="90" t="s">
        <v>33</v>
      </c>
      <c r="H70" s="90" t="s">
        <v>33</v>
      </c>
      <c r="I70" s="90" t="s">
        <v>977</v>
      </c>
      <c r="J70" s="91">
        <v>1699.1</v>
      </c>
      <c r="K70" s="90" t="s">
        <v>33</v>
      </c>
      <c r="L70" s="91">
        <v>509.73</v>
      </c>
      <c r="M70" s="92" t="s">
        <v>33</v>
      </c>
      <c r="N70" s="93" t="s">
        <v>33</v>
      </c>
      <c r="R70" s="68" t="s">
        <v>1033</v>
      </c>
    </row>
    <row r="71" spans="1:24" s="63" customFormat="1" x14ac:dyDescent="0.2">
      <c r="A71" s="94"/>
      <c r="B71" s="95"/>
      <c r="C71" s="767" t="s">
        <v>1034</v>
      </c>
      <c r="D71" s="767"/>
      <c r="E71" s="767"/>
      <c r="F71" s="767"/>
      <c r="G71" s="767"/>
      <c r="H71" s="767"/>
      <c r="I71" s="767"/>
      <c r="J71" s="767"/>
      <c r="K71" s="767"/>
      <c r="L71" s="767"/>
      <c r="M71" s="767"/>
      <c r="N71" s="781"/>
      <c r="X71" s="68" t="s">
        <v>1034</v>
      </c>
    </row>
    <row r="72" spans="1:24" s="63" customFormat="1" ht="33.75" x14ac:dyDescent="0.2">
      <c r="A72" s="88" t="s">
        <v>235</v>
      </c>
      <c r="B72" s="89" t="s">
        <v>1035</v>
      </c>
      <c r="C72" s="776" t="s">
        <v>1036</v>
      </c>
      <c r="D72" s="776"/>
      <c r="E72" s="776"/>
      <c r="F72" s="90" t="s">
        <v>484</v>
      </c>
      <c r="G72" s="90" t="s">
        <v>33</v>
      </c>
      <c r="H72" s="90" t="s">
        <v>33</v>
      </c>
      <c r="I72" s="90" t="s">
        <v>173</v>
      </c>
      <c r="J72" s="91" t="s">
        <v>33</v>
      </c>
      <c r="K72" s="90" t="s">
        <v>33</v>
      </c>
      <c r="L72" s="91" t="s">
        <v>33</v>
      </c>
      <c r="M72" s="92" t="s">
        <v>33</v>
      </c>
      <c r="N72" s="93" t="s">
        <v>33</v>
      </c>
      <c r="R72" s="68" t="s">
        <v>1036</v>
      </c>
    </row>
    <row r="73" spans="1:24" s="63" customFormat="1" ht="33.75" x14ac:dyDescent="0.2">
      <c r="A73" s="96"/>
      <c r="B73" s="97" t="s">
        <v>890</v>
      </c>
      <c r="C73" s="767" t="s">
        <v>559</v>
      </c>
      <c r="D73" s="767"/>
      <c r="E73" s="767"/>
      <c r="F73" s="767"/>
      <c r="G73" s="767"/>
      <c r="H73" s="767"/>
      <c r="I73" s="767"/>
      <c r="J73" s="767"/>
      <c r="K73" s="767"/>
      <c r="L73" s="767"/>
      <c r="M73" s="767"/>
      <c r="N73" s="781"/>
      <c r="S73" s="68" t="s">
        <v>559</v>
      </c>
    </row>
    <row r="74" spans="1:24" s="63" customFormat="1" x14ac:dyDescent="0.2">
      <c r="A74" s="98"/>
      <c r="B74" s="97" t="s">
        <v>165</v>
      </c>
      <c r="C74" s="767" t="s">
        <v>251</v>
      </c>
      <c r="D74" s="767"/>
      <c r="E74" s="767"/>
      <c r="F74" s="99" t="s">
        <v>33</v>
      </c>
      <c r="G74" s="99" t="s">
        <v>33</v>
      </c>
      <c r="H74" s="99" t="s">
        <v>33</v>
      </c>
      <c r="I74" s="99" t="s">
        <v>33</v>
      </c>
      <c r="J74" s="100">
        <v>8.08</v>
      </c>
      <c r="K74" s="99" t="s">
        <v>175</v>
      </c>
      <c r="L74" s="100">
        <v>20.2</v>
      </c>
      <c r="M74" s="101" t="s">
        <v>33</v>
      </c>
      <c r="N74" s="102" t="s">
        <v>33</v>
      </c>
      <c r="T74" s="68" t="s">
        <v>251</v>
      </c>
    </row>
    <row r="75" spans="1:24" s="63" customFormat="1" x14ac:dyDescent="0.2">
      <c r="A75" s="98"/>
      <c r="B75" s="97" t="s">
        <v>212</v>
      </c>
      <c r="C75" s="767" t="s">
        <v>252</v>
      </c>
      <c r="D75" s="767"/>
      <c r="E75" s="767"/>
      <c r="F75" s="99" t="s">
        <v>33</v>
      </c>
      <c r="G75" s="99" t="s">
        <v>33</v>
      </c>
      <c r="H75" s="99" t="s">
        <v>33</v>
      </c>
      <c r="I75" s="99" t="s">
        <v>33</v>
      </c>
      <c r="J75" s="100">
        <v>1.88</v>
      </c>
      <c r="K75" s="99" t="s">
        <v>33</v>
      </c>
      <c r="L75" s="100">
        <v>3.76</v>
      </c>
      <c r="M75" s="101" t="s">
        <v>33</v>
      </c>
      <c r="N75" s="102" t="s">
        <v>33</v>
      </c>
      <c r="T75" s="68" t="s">
        <v>252</v>
      </c>
    </row>
    <row r="76" spans="1:24" s="63" customFormat="1" x14ac:dyDescent="0.2">
      <c r="A76" s="98"/>
      <c r="B76" s="97" t="s">
        <v>33</v>
      </c>
      <c r="C76" s="767" t="s">
        <v>253</v>
      </c>
      <c r="D76" s="767"/>
      <c r="E76" s="767"/>
      <c r="F76" s="99" t="s">
        <v>179</v>
      </c>
      <c r="G76" s="99" t="s">
        <v>1030</v>
      </c>
      <c r="H76" s="99" t="s">
        <v>175</v>
      </c>
      <c r="I76" s="99" t="s">
        <v>930</v>
      </c>
      <c r="J76" s="100" t="s">
        <v>33</v>
      </c>
      <c r="K76" s="99" t="s">
        <v>33</v>
      </c>
      <c r="L76" s="100" t="s">
        <v>33</v>
      </c>
      <c r="M76" s="101" t="s">
        <v>33</v>
      </c>
      <c r="N76" s="102" t="s">
        <v>33</v>
      </c>
      <c r="U76" s="68" t="s">
        <v>253</v>
      </c>
    </row>
    <row r="77" spans="1:24" s="63" customFormat="1" x14ac:dyDescent="0.2">
      <c r="A77" s="98"/>
      <c r="B77" s="97" t="s">
        <v>33</v>
      </c>
      <c r="C77" s="776" t="s">
        <v>182</v>
      </c>
      <c r="D77" s="776"/>
      <c r="E77" s="776"/>
      <c r="F77" s="90" t="s">
        <v>33</v>
      </c>
      <c r="G77" s="90" t="s">
        <v>33</v>
      </c>
      <c r="H77" s="90" t="s">
        <v>33</v>
      </c>
      <c r="I77" s="90" t="s">
        <v>33</v>
      </c>
      <c r="J77" s="91">
        <v>9.9600000000000009</v>
      </c>
      <c r="K77" s="90" t="s">
        <v>33</v>
      </c>
      <c r="L77" s="91">
        <v>23.96</v>
      </c>
      <c r="M77" s="92" t="s">
        <v>33</v>
      </c>
      <c r="N77" s="93" t="s">
        <v>33</v>
      </c>
      <c r="V77" s="68" t="s">
        <v>182</v>
      </c>
    </row>
    <row r="78" spans="1:24" s="63" customFormat="1" x14ac:dyDescent="0.2">
      <c r="A78" s="98"/>
      <c r="B78" s="97" t="s">
        <v>33</v>
      </c>
      <c r="C78" s="767" t="s">
        <v>183</v>
      </c>
      <c r="D78" s="767"/>
      <c r="E78" s="767"/>
      <c r="F78" s="99" t="s">
        <v>33</v>
      </c>
      <c r="G78" s="99" t="s">
        <v>33</v>
      </c>
      <c r="H78" s="99" t="s">
        <v>33</v>
      </c>
      <c r="I78" s="99" t="s">
        <v>33</v>
      </c>
      <c r="J78" s="100" t="s">
        <v>33</v>
      </c>
      <c r="K78" s="99" t="s">
        <v>33</v>
      </c>
      <c r="L78" s="100">
        <v>20.2</v>
      </c>
      <c r="M78" s="101" t="s">
        <v>33</v>
      </c>
      <c r="N78" s="102" t="s">
        <v>33</v>
      </c>
      <c r="U78" s="68" t="s">
        <v>183</v>
      </c>
    </row>
    <row r="79" spans="1:24" s="63" customFormat="1" ht="22.5" x14ac:dyDescent="0.2">
      <c r="A79" s="98"/>
      <c r="B79" s="97" t="s">
        <v>771</v>
      </c>
      <c r="C79" s="767" t="s">
        <v>772</v>
      </c>
      <c r="D79" s="767"/>
      <c r="E79" s="767"/>
      <c r="F79" s="99" t="s">
        <v>186</v>
      </c>
      <c r="G79" s="99" t="s">
        <v>341</v>
      </c>
      <c r="H79" s="99" t="s">
        <v>33</v>
      </c>
      <c r="I79" s="99" t="s">
        <v>341</v>
      </c>
      <c r="J79" s="100" t="s">
        <v>33</v>
      </c>
      <c r="K79" s="99" t="s">
        <v>33</v>
      </c>
      <c r="L79" s="100">
        <v>16.16</v>
      </c>
      <c r="M79" s="101" t="s">
        <v>33</v>
      </c>
      <c r="N79" s="102" t="s">
        <v>33</v>
      </c>
      <c r="U79" s="68" t="s">
        <v>772</v>
      </c>
    </row>
    <row r="80" spans="1:24" s="63" customFormat="1" ht="22.5" x14ac:dyDescent="0.2">
      <c r="A80" s="98"/>
      <c r="B80" s="97" t="s">
        <v>773</v>
      </c>
      <c r="C80" s="767" t="s">
        <v>774</v>
      </c>
      <c r="D80" s="767"/>
      <c r="E80" s="767"/>
      <c r="F80" s="99" t="s">
        <v>186</v>
      </c>
      <c r="G80" s="99" t="s">
        <v>775</v>
      </c>
      <c r="H80" s="99" t="s">
        <v>33</v>
      </c>
      <c r="I80" s="99" t="s">
        <v>775</v>
      </c>
      <c r="J80" s="100" t="s">
        <v>33</v>
      </c>
      <c r="K80" s="99" t="s">
        <v>33</v>
      </c>
      <c r="L80" s="100">
        <v>12.12</v>
      </c>
      <c r="M80" s="101" t="s">
        <v>33</v>
      </c>
      <c r="N80" s="102" t="s">
        <v>33</v>
      </c>
      <c r="U80" s="68" t="s">
        <v>774</v>
      </c>
    </row>
    <row r="81" spans="1:24" s="63" customFormat="1" x14ac:dyDescent="0.2">
      <c r="A81" s="103"/>
      <c r="B81" s="104"/>
      <c r="C81" s="780" t="s">
        <v>191</v>
      </c>
      <c r="D81" s="780"/>
      <c r="E81" s="780"/>
      <c r="F81" s="105" t="s">
        <v>33</v>
      </c>
      <c r="G81" s="105" t="s">
        <v>33</v>
      </c>
      <c r="H81" s="105" t="s">
        <v>33</v>
      </c>
      <c r="I81" s="105" t="s">
        <v>33</v>
      </c>
      <c r="J81" s="106" t="s">
        <v>33</v>
      </c>
      <c r="K81" s="105" t="s">
        <v>33</v>
      </c>
      <c r="L81" s="106">
        <v>52.24</v>
      </c>
      <c r="M81" s="92" t="s">
        <v>33</v>
      </c>
      <c r="N81" s="107" t="s">
        <v>33</v>
      </c>
      <c r="W81" s="68" t="s">
        <v>191</v>
      </c>
    </row>
    <row r="82" spans="1:24" s="63" customFormat="1" ht="33.75" x14ac:dyDescent="0.2">
      <c r="A82" s="88" t="s">
        <v>240</v>
      </c>
      <c r="B82" s="89" t="s">
        <v>1037</v>
      </c>
      <c r="C82" s="776" t="s">
        <v>1038</v>
      </c>
      <c r="D82" s="776"/>
      <c r="E82" s="776"/>
      <c r="F82" s="90" t="s">
        <v>1019</v>
      </c>
      <c r="G82" s="90" t="s">
        <v>33</v>
      </c>
      <c r="H82" s="90" t="s">
        <v>33</v>
      </c>
      <c r="I82" s="90" t="s">
        <v>614</v>
      </c>
      <c r="J82" s="91">
        <v>1006.8</v>
      </c>
      <c r="K82" s="90" t="s">
        <v>33</v>
      </c>
      <c r="L82" s="91">
        <v>201.36</v>
      </c>
      <c r="M82" s="92" t="s">
        <v>33</v>
      </c>
      <c r="N82" s="93" t="s">
        <v>33</v>
      </c>
      <c r="R82" s="68" t="s">
        <v>1038</v>
      </c>
    </row>
    <row r="83" spans="1:24" s="63" customFormat="1" x14ac:dyDescent="0.2">
      <c r="A83" s="94"/>
      <c r="B83" s="95"/>
      <c r="C83" s="767" t="s">
        <v>1020</v>
      </c>
      <c r="D83" s="767"/>
      <c r="E83" s="767"/>
      <c r="F83" s="767"/>
      <c r="G83" s="767"/>
      <c r="H83" s="767"/>
      <c r="I83" s="767"/>
      <c r="J83" s="767"/>
      <c r="K83" s="767"/>
      <c r="L83" s="767"/>
      <c r="M83" s="767"/>
      <c r="N83" s="781"/>
      <c r="X83" s="68" t="s">
        <v>1020</v>
      </c>
    </row>
    <row r="84" spans="1:24" s="63" customFormat="1" ht="22.5" x14ac:dyDescent="0.2">
      <c r="A84" s="88" t="s">
        <v>246</v>
      </c>
      <c r="B84" s="89" t="s">
        <v>1039</v>
      </c>
      <c r="C84" s="776" t="s">
        <v>1040</v>
      </c>
      <c r="D84" s="776"/>
      <c r="E84" s="776"/>
      <c r="F84" s="90" t="s">
        <v>484</v>
      </c>
      <c r="G84" s="90" t="s">
        <v>33</v>
      </c>
      <c r="H84" s="90" t="s">
        <v>33</v>
      </c>
      <c r="I84" s="90" t="s">
        <v>165</v>
      </c>
      <c r="J84" s="91" t="s">
        <v>33</v>
      </c>
      <c r="K84" s="90" t="s">
        <v>33</v>
      </c>
      <c r="L84" s="91" t="s">
        <v>33</v>
      </c>
      <c r="M84" s="92" t="s">
        <v>33</v>
      </c>
      <c r="N84" s="93" t="s">
        <v>33</v>
      </c>
      <c r="R84" s="68" t="s">
        <v>1040</v>
      </c>
    </row>
    <row r="85" spans="1:24" s="63" customFormat="1" ht="33.75" x14ac:dyDescent="0.2">
      <c r="A85" s="96"/>
      <c r="B85" s="97" t="s">
        <v>890</v>
      </c>
      <c r="C85" s="767" t="s">
        <v>559</v>
      </c>
      <c r="D85" s="767"/>
      <c r="E85" s="767"/>
      <c r="F85" s="767"/>
      <c r="G85" s="767"/>
      <c r="H85" s="767"/>
      <c r="I85" s="767"/>
      <c r="J85" s="767"/>
      <c r="K85" s="767"/>
      <c r="L85" s="767"/>
      <c r="M85" s="767"/>
      <c r="N85" s="781"/>
      <c r="S85" s="68" t="s">
        <v>559</v>
      </c>
    </row>
    <row r="86" spans="1:24" s="63" customFormat="1" x14ac:dyDescent="0.2">
      <c r="A86" s="98"/>
      <c r="B86" s="97" t="s">
        <v>165</v>
      </c>
      <c r="C86" s="767" t="s">
        <v>251</v>
      </c>
      <c r="D86" s="767"/>
      <c r="E86" s="767"/>
      <c r="F86" s="99" t="s">
        <v>33</v>
      </c>
      <c r="G86" s="99" t="s">
        <v>33</v>
      </c>
      <c r="H86" s="99" t="s">
        <v>33</v>
      </c>
      <c r="I86" s="99" t="s">
        <v>33</v>
      </c>
      <c r="J86" s="100">
        <v>36.76</v>
      </c>
      <c r="K86" s="99" t="s">
        <v>175</v>
      </c>
      <c r="L86" s="100">
        <v>45.95</v>
      </c>
      <c r="M86" s="101" t="s">
        <v>33</v>
      </c>
      <c r="N86" s="102" t="s">
        <v>33</v>
      </c>
      <c r="T86" s="68" t="s">
        <v>251</v>
      </c>
    </row>
    <row r="87" spans="1:24" s="63" customFormat="1" x14ac:dyDescent="0.2">
      <c r="A87" s="98"/>
      <c r="B87" s="97" t="s">
        <v>212</v>
      </c>
      <c r="C87" s="767" t="s">
        <v>252</v>
      </c>
      <c r="D87" s="767"/>
      <c r="E87" s="767"/>
      <c r="F87" s="99" t="s">
        <v>33</v>
      </c>
      <c r="G87" s="99" t="s">
        <v>33</v>
      </c>
      <c r="H87" s="99" t="s">
        <v>33</v>
      </c>
      <c r="I87" s="99" t="s">
        <v>33</v>
      </c>
      <c r="J87" s="100">
        <v>4.5999999999999996</v>
      </c>
      <c r="K87" s="99" t="s">
        <v>33</v>
      </c>
      <c r="L87" s="100">
        <v>4.5999999999999996</v>
      </c>
      <c r="M87" s="101" t="s">
        <v>33</v>
      </c>
      <c r="N87" s="102" t="s">
        <v>33</v>
      </c>
      <c r="T87" s="68" t="s">
        <v>252</v>
      </c>
    </row>
    <row r="88" spans="1:24" s="63" customFormat="1" x14ac:dyDescent="0.2">
      <c r="A88" s="98"/>
      <c r="B88" s="97" t="s">
        <v>33</v>
      </c>
      <c r="C88" s="767" t="s">
        <v>253</v>
      </c>
      <c r="D88" s="767"/>
      <c r="E88" s="767"/>
      <c r="F88" s="99" t="s">
        <v>179</v>
      </c>
      <c r="G88" s="99" t="s">
        <v>1041</v>
      </c>
      <c r="H88" s="99" t="s">
        <v>175</v>
      </c>
      <c r="I88" s="99" t="s">
        <v>1042</v>
      </c>
      <c r="J88" s="100" t="s">
        <v>33</v>
      </c>
      <c r="K88" s="99" t="s">
        <v>33</v>
      </c>
      <c r="L88" s="100" t="s">
        <v>33</v>
      </c>
      <c r="M88" s="101" t="s">
        <v>33</v>
      </c>
      <c r="N88" s="102" t="s">
        <v>33</v>
      </c>
      <c r="U88" s="68" t="s">
        <v>253</v>
      </c>
    </row>
    <row r="89" spans="1:24" s="63" customFormat="1" x14ac:dyDescent="0.2">
      <c r="A89" s="98"/>
      <c r="B89" s="97" t="s">
        <v>33</v>
      </c>
      <c r="C89" s="776" t="s">
        <v>182</v>
      </c>
      <c r="D89" s="776"/>
      <c r="E89" s="776"/>
      <c r="F89" s="90" t="s">
        <v>33</v>
      </c>
      <c r="G89" s="90" t="s">
        <v>33</v>
      </c>
      <c r="H89" s="90" t="s">
        <v>33</v>
      </c>
      <c r="I89" s="90" t="s">
        <v>33</v>
      </c>
      <c r="J89" s="91">
        <v>41.36</v>
      </c>
      <c r="K89" s="90" t="s">
        <v>33</v>
      </c>
      <c r="L89" s="91">
        <v>50.55</v>
      </c>
      <c r="M89" s="92" t="s">
        <v>33</v>
      </c>
      <c r="N89" s="93" t="s">
        <v>33</v>
      </c>
      <c r="V89" s="68" t="s">
        <v>182</v>
      </c>
    </row>
    <row r="90" spans="1:24" s="63" customFormat="1" x14ac:dyDescent="0.2">
      <c r="A90" s="98"/>
      <c r="B90" s="97" t="s">
        <v>33</v>
      </c>
      <c r="C90" s="767" t="s">
        <v>183</v>
      </c>
      <c r="D90" s="767"/>
      <c r="E90" s="767"/>
      <c r="F90" s="99" t="s">
        <v>33</v>
      </c>
      <c r="G90" s="99" t="s">
        <v>33</v>
      </c>
      <c r="H90" s="99" t="s">
        <v>33</v>
      </c>
      <c r="I90" s="99" t="s">
        <v>33</v>
      </c>
      <c r="J90" s="100" t="s">
        <v>33</v>
      </c>
      <c r="K90" s="99" t="s">
        <v>33</v>
      </c>
      <c r="L90" s="100">
        <v>45.95</v>
      </c>
      <c r="M90" s="101" t="s">
        <v>33</v>
      </c>
      <c r="N90" s="102" t="s">
        <v>33</v>
      </c>
      <c r="U90" s="68" t="s">
        <v>183</v>
      </c>
    </row>
    <row r="91" spans="1:24" s="63" customFormat="1" ht="22.5" x14ac:dyDescent="0.2">
      <c r="A91" s="98"/>
      <c r="B91" s="97" t="s">
        <v>771</v>
      </c>
      <c r="C91" s="767" t="s">
        <v>772</v>
      </c>
      <c r="D91" s="767"/>
      <c r="E91" s="767"/>
      <c r="F91" s="99" t="s">
        <v>186</v>
      </c>
      <c r="G91" s="99" t="s">
        <v>341</v>
      </c>
      <c r="H91" s="99" t="s">
        <v>33</v>
      </c>
      <c r="I91" s="99" t="s">
        <v>341</v>
      </c>
      <c r="J91" s="100" t="s">
        <v>33</v>
      </c>
      <c r="K91" s="99" t="s">
        <v>33</v>
      </c>
      <c r="L91" s="100">
        <v>36.76</v>
      </c>
      <c r="M91" s="101" t="s">
        <v>33</v>
      </c>
      <c r="N91" s="102" t="s">
        <v>33</v>
      </c>
      <c r="U91" s="68" t="s">
        <v>772</v>
      </c>
    </row>
    <row r="92" spans="1:24" s="63" customFormat="1" ht="22.5" x14ac:dyDescent="0.2">
      <c r="A92" s="98"/>
      <c r="B92" s="97" t="s">
        <v>773</v>
      </c>
      <c r="C92" s="767" t="s">
        <v>774</v>
      </c>
      <c r="D92" s="767"/>
      <c r="E92" s="767"/>
      <c r="F92" s="99" t="s">
        <v>186</v>
      </c>
      <c r="G92" s="99" t="s">
        <v>775</v>
      </c>
      <c r="H92" s="99" t="s">
        <v>33</v>
      </c>
      <c r="I92" s="99" t="s">
        <v>775</v>
      </c>
      <c r="J92" s="100" t="s">
        <v>33</v>
      </c>
      <c r="K92" s="99" t="s">
        <v>33</v>
      </c>
      <c r="L92" s="100">
        <v>27.57</v>
      </c>
      <c r="M92" s="101" t="s">
        <v>33</v>
      </c>
      <c r="N92" s="102" t="s">
        <v>33</v>
      </c>
      <c r="U92" s="68" t="s">
        <v>774</v>
      </c>
    </row>
    <row r="93" spans="1:24" s="63" customFormat="1" x14ac:dyDescent="0.2">
      <c r="A93" s="103"/>
      <c r="B93" s="104"/>
      <c r="C93" s="780" t="s">
        <v>191</v>
      </c>
      <c r="D93" s="780"/>
      <c r="E93" s="780"/>
      <c r="F93" s="105" t="s">
        <v>33</v>
      </c>
      <c r="G93" s="105" t="s">
        <v>33</v>
      </c>
      <c r="H93" s="105" t="s">
        <v>33</v>
      </c>
      <c r="I93" s="105" t="s">
        <v>33</v>
      </c>
      <c r="J93" s="106" t="s">
        <v>33</v>
      </c>
      <c r="K93" s="105" t="s">
        <v>33</v>
      </c>
      <c r="L93" s="106">
        <v>114.88</v>
      </c>
      <c r="M93" s="92" t="s">
        <v>33</v>
      </c>
      <c r="N93" s="107" t="s">
        <v>33</v>
      </c>
      <c r="W93" s="68" t="s">
        <v>191</v>
      </c>
    </row>
    <row r="94" spans="1:24" s="63" customFormat="1" ht="22.5" x14ac:dyDescent="0.2">
      <c r="A94" s="88" t="s">
        <v>258</v>
      </c>
      <c r="B94" s="89" t="s">
        <v>1043</v>
      </c>
      <c r="C94" s="776" t="s">
        <v>1044</v>
      </c>
      <c r="D94" s="776"/>
      <c r="E94" s="776"/>
      <c r="F94" s="90" t="s">
        <v>484</v>
      </c>
      <c r="G94" s="90" t="s">
        <v>33</v>
      </c>
      <c r="H94" s="90" t="s">
        <v>33</v>
      </c>
      <c r="I94" s="90" t="s">
        <v>165</v>
      </c>
      <c r="J94" s="91">
        <v>175.63</v>
      </c>
      <c r="K94" s="90" t="s">
        <v>33</v>
      </c>
      <c r="L94" s="91">
        <v>175.63</v>
      </c>
      <c r="M94" s="92" t="s">
        <v>33</v>
      </c>
      <c r="N94" s="93" t="s">
        <v>33</v>
      </c>
      <c r="R94" s="68" t="s">
        <v>1044</v>
      </c>
    </row>
    <row r="95" spans="1:24" s="63" customFormat="1" ht="22.5" x14ac:dyDescent="0.2">
      <c r="A95" s="88" t="s">
        <v>262</v>
      </c>
      <c r="B95" s="89" t="s">
        <v>1045</v>
      </c>
      <c r="C95" s="776" t="s">
        <v>1046</v>
      </c>
      <c r="D95" s="776"/>
      <c r="E95" s="776"/>
      <c r="F95" s="90" t="s">
        <v>484</v>
      </c>
      <c r="G95" s="90" t="s">
        <v>33</v>
      </c>
      <c r="H95" s="90" t="s">
        <v>33</v>
      </c>
      <c r="I95" s="90" t="s">
        <v>165</v>
      </c>
      <c r="J95" s="91" t="s">
        <v>33</v>
      </c>
      <c r="K95" s="90" t="s">
        <v>33</v>
      </c>
      <c r="L95" s="91" t="s">
        <v>33</v>
      </c>
      <c r="M95" s="92" t="s">
        <v>33</v>
      </c>
      <c r="N95" s="93" t="s">
        <v>33</v>
      </c>
      <c r="R95" s="68" t="s">
        <v>1046</v>
      </c>
    </row>
    <row r="96" spans="1:24" s="63" customFormat="1" ht="33.75" x14ac:dyDescent="0.2">
      <c r="A96" s="96"/>
      <c r="B96" s="97" t="s">
        <v>890</v>
      </c>
      <c r="C96" s="767" t="s">
        <v>559</v>
      </c>
      <c r="D96" s="767"/>
      <c r="E96" s="767"/>
      <c r="F96" s="767"/>
      <c r="G96" s="767"/>
      <c r="H96" s="767"/>
      <c r="I96" s="767"/>
      <c r="J96" s="767"/>
      <c r="K96" s="767"/>
      <c r="L96" s="767"/>
      <c r="M96" s="767"/>
      <c r="N96" s="781"/>
      <c r="S96" s="68" t="s">
        <v>559</v>
      </c>
    </row>
    <row r="97" spans="1:25" s="63" customFormat="1" x14ac:dyDescent="0.2">
      <c r="A97" s="98"/>
      <c r="B97" s="97" t="s">
        <v>165</v>
      </c>
      <c r="C97" s="767" t="s">
        <v>251</v>
      </c>
      <c r="D97" s="767"/>
      <c r="E97" s="767"/>
      <c r="F97" s="99" t="s">
        <v>33</v>
      </c>
      <c r="G97" s="99" t="s">
        <v>33</v>
      </c>
      <c r="H97" s="99" t="s">
        <v>33</v>
      </c>
      <c r="I97" s="99" t="s">
        <v>33</v>
      </c>
      <c r="J97" s="100">
        <v>53.16</v>
      </c>
      <c r="K97" s="99" t="s">
        <v>175</v>
      </c>
      <c r="L97" s="100">
        <v>66.45</v>
      </c>
      <c r="M97" s="101" t="s">
        <v>33</v>
      </c>
      <c r="N97" s="102" t="s">
        <v>33</v>
      </c>
      <c r="T97" s="68" t="s">
        <v>251</v>
      </c>
    </row>
    <row r="98" spans="1:25" s="63" customFormat="1" x14ac:dyDescent="0.2">
      <c r="A98" s="98"/>
      <c r="B98" s="97" t="s">
        <v>212</v>
      </c>
      <c r="C98" s="767" t="s">
        <v>252</v>
      </c>
      <c r="D98" s="767"/>
      <c r="E98" s="767"/>
      <c r="F98" s="99" t="s">
        <v>33</v>
      </c>
      <c r="G98" s="99" t="s">
        <v>33</v>
      </c>
      <c r="H98" s="99" t="s">
        <v>33</v>
      </c>
      <c r="I98" s="99" t="s">
        <v>33</v>
      </c>
      <c r="J98" s="100">
        <v>15.92</v>
      </c>
      <c r="K98" s="99" t="s">
        <v>33</v>
      </c>
      <c r="L98" s="100">
        <v>15.92</v>
      </c>
      <c r="M98" s="101" t="s">
        <v>33</v>
      </c>
      <c r="N98" s="102" t="s">
        <v>33</v>
      </c>
      <c r="T98" s="68" t="s">
        <v>252</v>
      </c>
    </row>
    <row r="99" spans="1:25" s="63" customFormat="1" x14ac:dyDescent="0.2">
      <c r="A99" s="98"/>
      <c r="B99" s="97" t="s">
        <v>33</v>
      </c>
      <c r="C99" s="767" t="s">
        <v>253</v>
      </c>
      <c r="D99" s="767"/>
      <c r="E99" s="767"/>
      <c r="F99" s="99" t="s">
        <v>179</v>
      </c>
      <c r="G99" s="99" t="s">
        <v>228</v>
      </c>
      <c r="H99" s="99" t="s">
        <v>175</v>
      </c>
      <c r="I99" s="99" t="s">
        <v>1047</v>
      </c>
      <c r="J99" s="100" t="s">
        <v>33</v>
      </c>
      <c r="K99" s="99" t="s">
        <v>33</v>
      </c>
      <c r="L99" s="100" t="s">
        <v>33</v>
      </c>
      <c r="M99" s="101" t="s">
        <v>33</v>
      </c>
      <c r="N99" s="102" t="s">
        <v>33</v>
      </c>
      <c r="U99" s="68" t="s">
        <v>253</v>
      </c>
    </row>
    <row r="100" spans="1:25" s="63" customFormat="1" x14ac:dyDescent="0.2">
      <c r="A100" s="98"/>
      <c r="B100" s="97" t="s">
        <v>33</v>
      </c>
      <c r="C100" s="776" t="s">
        <v>182</v>
      </c>
      <c r="D100" s="776"/>
      <c r="E100" s="776"/>
      <c r="F100" s="90" t="s">
        <v>33</v>
      </c>
      <c r="G100" s="90" t="s">
        <v>33</v>
      </c>
      <c r="H100" s="90" t="s">
        <v>33</v>
      </c>
      <c r="I100" s="90" t="s">
        <v>33</v>
      </c>
      <c r="J100" s="91">
        <v>69.08</v>
      </c>
      <c r="K100" s="90" t="s">
        <v>33</v>
      </c>
      <c r="L100" s="91">
        <v>82.37</v>
      </c>
      <c r="M100" s="92" t="s">
        <v>33</v>
      </c>
      <c r="N100" s="93" t="s">
        <v>33</v>
      </c>
      <c r="V100" s="68" t="s">
        <v>182</v>
      </c>
    </row>
    <row r="101" spans="1:25" s="63" customFormat="1" x14ac:dyDescent="0.2">
      <c r="A101" s="98"/>
      <c r="B101" s="97" t="s">
        <v>33</v>
      </c>
      <c r="C101" s="767" t="s">
        <v>183</v>
      </c>
      <c r="D101" s="767"/>
      <c r="E101" s="767"/>
      <c r="F101" s="99" t="s">
        <v>33</v>
      </c>
      <c r="G101" s="99" t="s">
        <v>33</v>
      </c>
      <c r="H101" s="99" t="s">
        <v>33</v>
      </c>
      <c r="I101" s="99" t="s">
        <v>33</v>
      </c>
      <c r="J101" s="100" t="s">
        <v>33</v>
      </c>
      <c r="K101" s="99" t="s">
        <v>33</v>
      </c>
      <c r="L101" s="100">
        <v>66.45</v>
      </c>
      <c r="M101" s="101" t="s">
        <v>33</v>
      </c>
      <c r="N101" s="102" t="s">
        <v>33</v>
      </c>
      <c r="U101" s="68" t="s">
        <v>183</v>
      </c>
    </row>
    <row r="102" spans="1:25" s="63" customFormat="1" ht="22.5" x14ac:dyDescent="0.2">
      <c r="A102" s="98"/>
      <c r="B102" s="97" t="s">
        <v>907</v>
      </c>
      <c r="C102" s="767" t="s">
        <v>908</v>
      </c>
      <c r="D102" s="767"/>
      <c r="E102" s="767"/>
      <c r="F102" s="99" t="s">
        <v>186</v>
      </c>
      <c r="G102" s="99" t="s">
        <v>909</v>
      </c>
      <c r="H102" s="99" t="s">
        <v>33</v>
      </c>
      <c r="I102" s="99" t="s">
        <v>909</v>
      </c>
      <c r="J102" s="100" t="s">
        <v>33</v>
      </c>
      <c r="K102" s="99" t="s">
        <v>33</v>
      </c>
      <c r="L102" s="100">
        <v>61.13</v>
      </c>
      <c r="M102" s="101" t="s">
        <v>33</v>
      </c>
      <c r="N102" s="102" t="s">
        <v>33</v>
      </c>
      <c r="U102" s="68" t="s">
        <v>908</v>
      </c>
    </row>
    <row r="103" spans="1:25" s="63" customFormat="1" ht="22.5" x14ac:dyDescent="0.2">
      <c r="A103" s="98"/>
      <c r="B103" s="97" t="s">
        <v>910</v>
      </c>
      <c r="C103" s="767" t="s">
        <v>911</v>
      </c>
      <c r="D103" s="767"/>
      <c r="E103" s="767"/>
      <c r="F103" s="99" t="s">
        <v>186</v>
      </c>
      <c r="G103" s="99" t="s">
        <v>594</v>
      </c>
      <c r="H103" s="99" t="s">
        <v>33</v>
      </c>
      <c r="I103" s="99" t="s">
        <v>594</v>
      </c>
      <c r="J103" s="100" t="s">
        <v>33</v>
      </c>
      <c r="K103" s="99" t="s">
        <v>33</v>
      </c>
      <c r="L103" s="100">
        <v>43.19</v>
      </c>
      <c r="M103" s="101" t="s">
        <v>33</v>
      </c>
      <c r="N103" s="102" t="s">
        <v>33</v>
      </c>
      <c r="U103" s="68" t="s">
        <v>911</v>
      </c>
    </row>
    <row r="104" spans="1:25" s="63" customFormat="1" x14ac:dyDescent="0.2">
      <c r="A104" s="103"/>
      <c r="B104" s="104"/>
      <c r="C104" s="780" t="s">
        <v>191</v>
      </c>
      <c r="D104" s="780"/>
      <c r="E104" s="780"/>
      <c r="F104" s="105" t="s">
        <v>33</v>
      </c>
      <c r="G104" s="105" t="s">
        <v>33</v>
      </c>
      <c r="H104" s="105" t="s">
        <v>33</v>
      </c>
      <c r="I104" s="105" t="s">
        <v>33</v>
      </c>
      <c r="J104" s="106" t="s">
        <v>33</v>
      </c>
      <c r="K104" s="105" t="s">
        <v>33</v>
      </c>
      <c r="L104" s="106">
        <v>186.69</v>
      </c>
      <c r="M104" s="92" t="s">
        <v>33</v>
      </c>
      <c r="N104" s="107" t="s">
        <v>33</v>
      </c>
      <c r="W104" s="68" t="s">
        <v>191</v>
      </c>
    </row>
    <row r="105" spans="1:25" s="63" customFormat="1" ht="22.5" x14ac:dyDescent="0.2">
      <c r="A105" s="88" t="s">
        <v>267</v>
      </c>
      <c r="B105" s="89" t="s">
        <v>1048</v>
      </c>
      <c r="C105" s="776" t="s">
        <v>1049</v>
      </c>
      <c r="D105" s="776"/>
      <c r="E105" s="776"/>
      <c r="F105" s="90" t="s">
        <v>484</v>
      </c>
      <c r="G105" s="90" t="s">
        <v>33</v>
      </c>
      <c r="H105" s="90" t="s">
        <v>33</v>
      </c>
      <c r="I105" s="90" t="s">
        <v>165</v>
      </c>
      <c r="J105" s="91">
        <v>902.13</v>
      </c>
      <c r="K105" s="90" t="s">
        <v>778</v>
      </c>
      <c r="L105" s="91">
        <v>912.96</v>
      </c>
      <c r="M105" s="92" t="s">
        <v>33</v>
      </c>
      <c r="N105" s="93" t="s">
        <v>33</v>
      </c>
      <c r="R105" s="68" t="s">
        <v>1049</v>
      </c>
    </row>
    <row r="106" spans="1:25" s="63" customFormat="1" x14ac:dyDescent="0.2">
      <c r="A106" s="94"/>
      <c r="B106" s="95"/>
      <c r="C106" s="767" t="s">
        <v>1050</v>
      </c>
      <c r="D106" s="767"/>
      <c r="E106" s="767"/>
      <c r="F106" s="767"/>
      <c r="G106" s="767"/>
      <c r="H106" s="767"/>
      <c r="I106" s="767"/>
      <c r="J106" s="767"/>
      <c r="K106" s="767"/>
      <c r="L106" s="767"/>
      <c r="M106" s="767"/>
      <c r="N106" s="781"/>
      <c r="Y106" s="68" t="s">
        <v>1050</v>
      </c>
    </row>
    <row r="107" spans="1:25" s="63" customFormat="1" ht="22.5" x14ac:dyDescent="0.2">
      <c r="A107" s="96"/>
      <c r="B107" s="97" t="s">
        <v>780</v>
      </c>
      <c r="C107" s="767" t="s">
        <v>781</v>
      </c>
      <c r="D107" s="767"/>
      <c r="E107" s="767"/>
      <c r="F107" s="767"/>
      <c r="G107" s="767"/>
      <c r="H107" s="767"/>
      <c r="I107" s="767"/>
      <c r="J107" s="767"/>
      <c r="K107" s="767"/>
      <c r="L107" s="767"/>
      <c r="M107" s="767"/>
      <c r="N107" s="781"/>
      <c r="S107" s="68" t="s">
        <v>781</v>
      </c>
    </row>
    <row r="108" spans="1:25" s="63" customFormat="1" ht="22.5" x14ac:dyDescent="0.2">
      <c r="A108" s="88" t="s">
        <v>274</v>
      </c>
      <c r="B108" s="89" t="s">
        <v>1051</v>
      </c>
      <c r="C108" s="776" t="s">
        <v>1052</v>
      </c>
      <c r="D108" s="776"/>
      <c r="E108" s="776"/>
      <c r="F108" s="90" t="s">
        <v>484</v>
      </c>
      <c r="G108" s="90" t="s">
        <v>33</v>
      </c>
      <c r="H108" s="90" t="s">
        <v>33</v>
      </c>
      <c r="I108" s="90" t="s">
        <v>165</v>
      </c>
      <c r="J108" s="91" t="s">
        <v>33</v>
      </c>
      <c r="K108" s="90" t="s">
        <v>33</v>
      </c>
      <c r="L108" s="91" t="s">
        <v>33</v>
      </c>
      <c r="M108" s="92" t="s">
        <v>33</v>
      </c>
      <c r="N108" s="93" t="s">
        <v>33</v>
      </c>
      <c r="R108" s="68" t="s">
        <v>1052</v>
      </c>
    </row>
    <row r="109" spans="1:25" s="63" customFormat="1" ht="33.75" x14ac:dyDescent="0.2">
      <c r="A109" s="96"/>
      <c r="B109" s="97" t="s">
        <v>890</v>
      </c>
      <c r="C109" s="767" t="s">
        <v>559</v>
      </c>
      <c r="D109" s="767"/>
      <c r="E109" s="767"/>
      <c r="F109" s="767"/>
      <c r="G109" s="767"/>
      <c r="H109" s="767"/>
      <c r="I109" s="767"/>
      <c r="J109" s="767"/>
      <c r="K109" s="767"/>
      <c r="L109" s="767"/>
      <c r="M109" s="767"/>
      <c r="N109" s="781"/>
      <c r="S109" s="68" t="s">
        <v>559</v>
      </c>
    </row>
    <row r="110" spans="1:25" s="63" customFormat="1" x14ac:dyDescent="0.2">
      <c r="A110" s="98"/>
      <c r="B110" s="97" t="s">
        <v>165</v>
      </c>
      <c r="C110" s="767" t="s">
        <v>251</v>
      </c>
      <c r="D110" s="767"/>
      <c r="E110" s="767"/>
      <c r="F110" s="99" t="s">
        <v>33</v>
      </c>
      <c r="G110" s="99" t="s">
        <v>33</v>
      </c>
      <c r="H110" s="99" t="s">
        <v>33</v>
      </c>
      <c r="I110" s="99" t="s">
        <v>33</v>
      </c>
      <c r="J110" s="100">
        <v>12.25</v>
      </c>
      <c r="K110" s="99" t="s">
        <v>175</v>
      </c>
      <c r="L110" s="100">
        <v>15.31</v>
      </c>
      <c r="M110" s="101" t="s">
        <v>33</v>
      </c>
      <c r="N110" s="102" t="s">
        <v>33</v>
      </c>
      <c r="T110" s="68" t="s">
        <v>251</v>
      </c>
    </row>
    <row r="111" spans="1:25" s="63" customFormat="1" x14ac:dyDescent="0.2">
      <c r="A111" s="98"/>
      <c r="B111" s="97" t="s">
        <v>212</v>
      </c>
      <c r="C111" s="767" t="s">
        <v>252</v>
      </c>
      <c r="D111" s="767"/>
      <c r="E111" s="767"/>
      <c r="F111" s="99" t="s">
        <v>33</v>
      </c>
      <c r="G111" s="99" t="s">
        <v>33</v>
      </c>
      <c r="H111" s="99" t="s">
        <v>33</v>
      </c>
      <c r="I111" s="99" t="s">
        <v>33</v>
      </c>
      <c r="J111" s="100">
        <v>3.44</v>
      </c>
      <c r="K111" s="99" t="s">
        <v>33</v>
      </c>
      <c r="L111" s="100">
        <v>3.44</v>
      </c>
      <c r="M111" s="101" t="s">
        <v>33</v>
      </c>
      <c r="N111" s="102" t="s">
        <v>33</v>
      </c>
      <c r="T111" s="68" t="s">
        <v>252</v>
      </c>
    </row>
    <row r="112" spans="1:25" s="63" customFormat="1" x14ac:dyDescent="0.2">
      <c r="A112" s="98"/>
      <c r="B112" s="97" t="s">
        <v>33</v>
      </c>
      <c r="C112" s="767" t="s">
        <v>253</v>
      </c>
      <c r="D112" s="767"/>
      <c r="E112" s="767"/>
      <c r="F112" s="99" t="s">
        <v>179</v>
      </c>
      <c r="G112" s="99" t="s">
        <v>1053</v>
      </c>
      <c r="H112" s="99" t="s">
        <v>175</v>
      </c>
      <c r="I112" s="99" t="s">
        <v>1054</v>
      </c>
      <c r="J112" s="100" t="s">
        <v>33</v>
      </c>
      <c r="K112" s="99" t="s">
        <v>33</v>
      </c>
      <c r="L112" s="100" t="s">
        <v>33</v>
      </c>
      <c r="M112" s="101" t="s">
        <v>33</v>
      </c>
      <c r="N112" s="102" t="s">
        <v>33</v>
      </c>
      <c r="U112" s="68" t="s">
        <v>253</v>
      </c>
    </row>
    <row r="113" spans="1:23" s="63" customFormat="1" x14ac:dyDescent="0.2">
      <c r="A113" s="98"/>
      <c r="B113" s="97" t="s">
        <v>33</v>
      </c>
      <c r="C113" s="776" t="s">
        <v>182</v>
      </c>
      <c r="D113" s="776"/>
      <c r="E113" s="776"/>
      <c r="F113" s="90" t="s">
        <v>33</v>
      </c>
      <c r="G113" s="90" t="s">
        <v>33</v>
      </c>
      <c r="H113" s="90" t="s">
        <v>33</v>
      </c>
      <c r="I113" s="90" t="s">
        <v>33</v>
      </c>
      <c r="J113" s="91">
        <v>15.69</v>
      </c>
      <c r="K113" s="90" t="s">
        <v>33</v>
      </c>
      <c r="L113" s="91">
        <v>18.75</v>
      </c>
      <c r="M113" s="92" t="s">
        <v>33</v>
      </c>
      <c r="N113" s="93" t="s">
        <v>33</v>
      </c>
      <c r="V113" s="68" t="s">
        <v>182</v>
      </c>
    </row>
    <row r="114" spans="1:23" s="63" customFormat="1" x14ac:dyDescent="0.2">
      <c r="A114" s="98"/>
      <c r="B114" s="97" t="s">
        <v>33</v>
      </c>
      <c r="C114" s="767" t="s">
        <v>183</v>
      </c>
      <c r="D114" s="767"/>
      <c r="E114" s="767"/>
      <c r="F114" s="99" t="s">
        <v>33</v>
      </c>
      <c r="G114" s="99" t="s">
        <v>33</v>
      </c>
      <c r="H114" s="99" t="s">
        <v>33</v>
      </c>
      <c r="I114" s="99" t="s">
        <v>33</v>
      </c>
      <c r="J114" s="100" t="s">
        <v>33</v>
      </c>
      <c r="K114" s="99" t="s">
        <v>33</v>
      </c>
      <c r="L114" s="100">
        <v>15.31</v>
      </c>
      <c r="M114" s="101" t="s">
        <v>33</v>
      </c>
      <c r="N114" s="102" t="s">
        <v>33</v>
      </c>
      <c r="U114" s="68" t="s">
        <v>183</v>
      </c>
    </row>
    <row r="115" spans="1:23" s="63" customFormat="1" ht="22.5" x14ac:dyDescent="0.2">
      <c r="A115" s="98"/>
      <c r="B115" s="97" t="s">
        <v>771</v>
      </c>
      <c r="C115" s="767" t="s">
        <v>772</v>
      </c>
      <c r="D115" s="767"/>
      <c r="E115" s="767"/>
      <c r="F115" s="99" t="s">
        <v>186</v>
      </c>
      <c r="G115" s="99" t="s">
        <v>341</v>
      </c>
      <c r="H115" s="99" t="s">
        <v>33</v>
      </c>
      <c r="I115" s="99" t="s">
        <v>341</v>
      </c>
      <c r="J115" s="100" t="s">
        <v>33</v>
      </c>
      <c r="K115" s="99" t="s">
        <v>33</v>
      </c>
      <c r="L115" s="100">
        <v>12.25</v>
      </c>
      <c r="M115" s="101" t="s">
        <v>33</v>
      </c>
      <c r="N115" s="102" t="s">
        <v>33</v>
      </c>
      <c r="U115" s="68" t="s">
        <v>772</v>
      </c>
    </row>
    <row r="116" spans="1:23" s="63" customFormat="1" ht="22.5" x14ac:dyDescent="0.2">
      <c r="A116" s="98"/>
      <c r="B116" s="97" t="s">
        <v>773</v>
      </c>
      <c r="C116" s="767" t="s">
        <v>774</v>
      </c>
      <c r="D116" s="767"/>
      <c r="E116" s="767"/>
      <c r="F116" s="99" t="s">
        <v>186</v>
      </c>
      <c r="G116" s="99" t="s">
        <v>775</v>
      </c>
      <c r="H116" s="99" t="s">
        <v>33</v>
      </c>
      <c r="I116" s="99" t="s">
        <v>775</v>
      </c>
      <c r="J116" s="100" t="s">
        <v>33</v>
      </c>
      <c r="K116" s="99" t="s">
        <v>33</v>
      </c>
      <c r="L116" s="100">
        <v>9.19</v>
      </c>
      <c r="M116" s="101" t="s">
        <v>33</v>
      </c>
      <c r="N116" s="102" t="s">
        <v>33</v>
      </c>
      <c r="U116" s="68" t="s">
        <v>774</v>
      </c>
    </row>
    <row r="117" spans="1:23" s="63" customFormat="1" x14ac:dyDescent="0.2">
      <c r="A117" s="103"/>
      <c r="B117" s="104"/>
      <c r="C117" s="780" t="s">
        <v>191</v>
      </c>
      <c r="D117" s="780"/>
      <c r="E117" s="780"/>
      <c r="F117" s="105" t="s">
        <v>33</v>
      </c>
      <c r="G117" s="105" t="s">
        <v>33</v>
      </c>
      <c r="H117" s="105" t="s">
        <v>33</v>
      </c>
      <c r="I117" s="105" t="s">
        <v>33</v>
      </c>
      <c r="J117" s="106" t="s">
        <v>33</v>
      </c>
      <c r="K117" s="105" t="s">
        <v>33</v>
      </c>
      <c r="L117" s="106">
        <v>40.19</v>
      </c>
      <c r="M117" s="92" t="s">
        <v>33</v>
      </c>
      <c r="N117" s="107" t="s">
        <v>33</v>
      </c>
      <c r="W117" s="68" t="s">
        <v>191</v>
      </c>
    </row>
    <row r="118" spans="1:23" s="63" customFormat="1" ht="22.5" x14ac:dyDescent="0.2">
      <c r="A118" s="88" t="s">
        <v>282</v>
      </c>
      <c r="B118" s="89" t="s">
        <v>1055</v>
      </c>
      <c r="C118" s="776" t="s">
        <v>1056</v>
      </c>
      <c r="D118" s="776"/>
      <c r="E118" s="776"/>
      <c r="F118" s="90" t="s">
        <v>484</v>
      </c>
      <c r="G118" s="90" t="s">
        <v>33</v>
      </c>
      <c r="H118" s="90" t="s">
        <v>33</v>
      </c>
      <c r="I118" s="90" t="s">
        <v>165</v>
      </c>
      <c r="J118" s="91">
        <v>386.3</v>
      </c>
      <c r="K118" s="90" t="s">
        <v>33</v>
      </c>
      <c r="L118" s="91">
        <v>386.3</v>
      </c>
      <c r="M118" s="92" t="s">
        <v>33</v>
      </c>
      <c r="N118" s="93" t="s">
        <v>33</v>
      </c>
      <c r="R118" s="68" t="s">
        <v>1056</v>
      </c>
    </row>
    <row r="119" spans="1:23" s="63" customFormat="1" ht="22.5" x14ac:dyDescent="0.2">
      <c r="A119" s="88" t="s">
        <v>287</v>
      </c>
      <c r="B119" s="89" t="s">
        <v>1057</v>
      </c>
      <c r="C119" s="776" t="s">
        <v>1058</v>
      </c>
      <c r="D119" s="776"/>
      <c r="E119" s="776"/>
      <c r="F119" s="90" t="s">
        <v>484</v>
      </c>
      <c r="G119" s="90" t="s">
        <v>33</v>
      </c>
      <c r="H119" s="90" t="s">
        <v>33</v>
      </c>
      <c r="I119" s="90" t="s">
        <v>173</v>
      </c>
      <c r="J119" s="91" t="s">
        <v>33</v>
      </c>
      <c r="K119" s="90" t="s">
        <v>33</v>
      </c>
      <c r="L119" s="91" t="s">
        <v>33</v>
      </c>
      <c r="M119" s="92" t="s">
        <v>33</v>
      </c>
      <c r="N119" s="93" t="s">
        <v>33</v>
      </c>
      <c r="R119" s="68" t="s">
        <v>1058</v>
      </c>
    </row>
    <row r="120" spans="1:23" s="63" customFormat="1" ht="33.75" x14ac:dyDescent="0.2">
      <c r="A120" s="96"/>
      <c r="B120" s="97" t="s">
        <v>890</v>
      </c>
      <c r="C120" s="767" t="s">
        <v>559</v>
      </c>
      <c r="D120" s="767"/>
      <c r="E120" s="767"/>
      <c r="F120" s="767"/>
      <c r="G120" s="767"/>
      <c r="H120" s="767"/>
      <c r="I120" s="767"/>
      <c r="J120" s="767"/>
      <c r="K120" s="767"/>
      <c r="L120" s="767"/>
      <c r="M120" s="767"/>
      <c r="N120" s="781"/>
      <c r="S120" s="68" t="s">
        <v>559</v>
      </c>
    </row>
    <row r="121" spans="1:23" s="63" customFormat="1" x14ac:dyDescent="0.2">
      <c r="A121" s="98"/>
      <c r="B121" s="97" t="s">
        <v>165</v>
      </c>
      <c r="C121" s="767" t="s">
        <v>251</v>
      </c>
      <c r="D121" s="767"/>
      <c r="E121" s="767"/>
      <c r="F121" s="99" t="s">
        <v>33</v>
      </c>
      <c r="G121" s="99" t="s">
        <v>33</v>
      </c>
      <c r="H121" s="99" t="s">
        <v>33</v>
      </c>
      <c r="I121" s="99" t="s">
        <v>33</v>
      </c>
      <c r="J121" s="100">
        <v>8.9</v>
      </c>
      <c r="K121" s="99" t="s">
        <v>175</v>
      </c>
      <c r="L121" s="100">
        <v>22.25</v>
      </c>
      <c r="M121" s="101" t="s">
        <v>33</v>
      </c>
      <c r="N121" s="102" t="s">
        <v>33</v>
      </c>
      <c r="T121" s="68" t="s">
        <v>251</v>
      </c>
    </row>
    <row r="122" spans="1:23" s="63" customFormat="1" x14ac:dyDescent="0.2">
      <c r="A122" s="98"/>
      <c r="B122" s="97" t="s">
        <v>173</v>
      </c>
      <c r="C122" s="767" t="s">
        <v>174</v>
      </c>
      <c r="D122" s="767"/>
      <c r="E122" s="767"/>
      <c r="F122" s="99" t="s">
        <v>33</v>
      </c>
      <c r="G122" s="99" t="s">
        <v>33</v>
      </c>
      <c r="H122" s="99" t="s">
        <v>33</v>
      </c>
      <c r="I122" s="99" t="s">
        <v>33</v>
      </c>
      <c r="J122" s="100">
        <v>0.66</v>
      </c>
      <c r="K122" s="99" t="s">
        <v>175</v>
      </c>
      <c r="L122" s="100">
        <v>1.65</v>
      </c>
      <c r="M122" s="101" t="s">
        <v>33</v>
      </c>
      <c r="N122" s="102" t="s">
        <v>33</v>
      </c>
      <c r="T122" s="68" t="s">
        <v>174</v>
      </c>
    </row>
    <row r="123" spans="1:23" s="63" customFormat="1" x14ac:dyDescent="0.2">
      <c r="A123" s="98"/>
      <c r="B123" s="97" t="s">
        <v>176</v>
      </c>
      <c r="C123" s="767" t="s">
        <v>177</v>
      </c>
      <c r="D123" s="767"/>
      <c r="E123" s="767"/>
      <c r="F123" s="99" t="s">
        <v>33</v>
      </c>
      <c r="G123" s="99" t="s">
        <v>33</v>
      </c>
      <c r="H123" s="99" t="s">
        <v>33</v>
      </c>
      <c r="I123" s="99" t="s">
        <v>33</v>
      </c>
      <c r="J123" s="100">
        <v>0.12</v>
      </c>
      <c r="K123" s="99" t="s">
        <v>175</v>
      </c>
      <c r="L123" s="100">
        <v>0.3</v>
      </c>
      <c r="M123" s="101" t="s">
        <v>33</v>
      </c>
      <c r="N123" s="102" t="s">
        <v>33</v>
      </c>
      <c r="T123" s="68" t="s">
        <v>177</v>
      </c>
    </row>
    <row r="124" spans="1:23" s="63" customFormat="1" x14ac:dyDescent="0.2">
      <c r="A124" s="98"/>
      <c r="B124" s="97" t="s">
        <v>212</v>
      </c>
      <c r="C124" s="767" t="s">
        <v>252</v>
      </c>
      <c r="D124" s="767"/>
      <c r="E124" s="767"/>
      <c r="F124" s="99" t="s">
        <v>33</v>
      </c>
      <c r="G124" s="99" t="s">
        <v>33</v>
      </c>
      <c r="H124" s="99" t="s">
        <v>33</v>
      </c>
      <c r="I124" s="99" t="s">
        <v>33</v>
      </c>
      <c r="J124" s="100">
        <v>0.18</v>
      </c>
      <c r="K124" s="99" t="s">
        <v>33</v>
      </c>
      <c r="L124" s="100">
        <v>0.36</v>
      </c>
      <c r="M124" s="101" t="s">
        <v>33</v>
      </c>
      <c r="N124" s="102" t="s">
        <v>33</v>
      </c>
      <c r="T124" s="68" t="s">
        <v>252</v>
      </c>
    </row>
    <row r="125" spans="1:23" s="63" customFormat="1" x14ac:dyDescent="0.2">
      <c r="A125" s="98"/>
      <c r="B125" s="97" t="s">
        <v>33</v>
      </c>
      <c r="C125" s="767" t="s">
        <v>253</v>
      </c>
      <c r="D125" s="767"/>
      <c r="E125" s="767"/>
      <c r="F125" s="99" t="s">
        <v>179</v>
      </c>
      <c r="G125" s="99" t="s">
        <v>1023</v>
      </c>
      <c r="H125" s="99" t="s">
        <v>175</v>
      </c>
      <c r="I125" s="99" t="s">
        <v>1024</v>
      </c>
      <c r="J125" s="100" t="s">
        <v>33</v>
      </c>
      <c r="K125" s="99" t="s">
        <v>33</v>
      </c>
      <c r="L125" s="100" t="s">
        <v>33</v>
      </c>
      <c r="M125" s="101" t="s">
        <v>33</v>
      </c>
      <c r="N125" s="102" t="s">
        <v>33</v>
      </c>
      <c r="U125" s="68" t="s">
        <v>253</v>
      </c>
    </row>
    <row r="126" spans="1:23" s="63" customFormat="1" x14ac:dyDescent="0.2">
      <c r="A126" s="98"/>
      <c r="B126" s="97" t="s">
        <v>33</v>
      </c>
      <c r="C126" s="767" t="s">
        <v>178</v>
      </c>
      <c r="D126" s="767"/>
      <c r="E126" s="767"/>
      <c r="F126" s="99" t="s">
        <v>179</v>
      </c>
      <c r="G126" s="99" t="s">
        <v>957</v>
      </c>
      <c r="H126" s="99" t="s">
        <v>175</v>
      </c>
      <c r="I126" s="99" t="s">
        <v>1059</v>
      </c>
      <c r="J126" s="100" t="s">
        <v>33</v>
      </c>
      <c r="K126" s="99" t="s">
        <v>33</v>
      </c>
      <c r="L126" s="100" t="s">
        <v>33</v>
      </c>
      <c r="M126" s="101" t="s">
        <v>33</v>
      </c>
      <c r="N126" s="102" t="s">
        <v>33</v>
      </c>
      <c r="U126" s="68" t="s">
        <v>178</v>
      </c>
    </row>
    <row r="127" spans="1:23" s="63" customFormat="1" x14ac:dyDescent="0.2">
      <c r="A127" s="98"/>
      <c r="B127" s="97" t="s">
        <v>33</v>
      </c>
      <c r="C127" s="776" t="s">
        <v>182</v>
      </c>
      <c r="D127" s="776"/>
      <c r="E127" s="776"/>
      <c r="F127" s="90" t="s">
        <v>33</v>
      </c>
      <c r="G127" s="90" t="s">
        <v>33</v>
      </c>
      <c r="H127" s="90" t="s">
        <v>33</v>
      </c>
      <c r="I127" s="90" t="s">
        <v>33</v>
      </c>
      <c r="J127" s="91">
        <v>9.74</v>
      </c>
      <c r="K127" s="90" t="s">
        <v>33</v>
      </c>
      <c r="L127" s="91">
        <v>24.26</v>
      </c>
      <c r="M127" s="92" t="s">
        <v>33</v>
      </c>
      <c r="N127" s="93" t="s">
        <v>33</v>
      </c>
      <c r="V127" s="68" t="s">
        <v>182</v>
      </c>
    </row>
    <row r="128" spans="1:23" s="63" customFormat="1" x14ac:dyDescent="0.2">
      <c r="A128" s="98"/>
      <c r="B128" s="97" t="s">
        <v>33</v>
      </c>
      <c r="C128" s="767" t="s">
        <v>183</v>
      </c>
      <c r="D128" s="767"/>
      <c r="E128" s="767"/>
      <c r="F128" s="99" t="s">
        <v>33</v>
      </c>
      <c r="G128" s="99" t="s">
        <v>33</v>
      </c>
      <c r="H128" s="99" t="s">
        <v>33</v>
      </c>
      <c r="I128" s="99" t="s">
        <v>33</v>
      </c>
      <c r="J128" s="100" t="s">
        <v>33</v>
      </c>
      <c r="K128" s="99" t="s">
        <v>33</v>
      </c>
      <c r="L128" s="100">
        <v>22.55</v>
      </c>
      <c r="M128" s="101" t="s">
        <v>33</v>
      </c>
      <c r="N128" s="102" t="s">
        <v>33</v>
      </c>
      <c r="U128" s="68" t="s">
        <v>183</v>
      </c>
    </row>
    <row r="129" spans="1:23" s="63" customFormat="1" ht="22.5" x14ac:dyDescent="0.2">
      <c r="A129" s="98"/>
      <c r="B129" s="97" t="s">
        <v>907</v>
      </c>
      <c r="C129" s="767" t="s">
        <v>908</v>
      </c>
      <c r="D129" s="767"/>
      <c r="E129" s="767"/>
      <c r="F129" s="99" t="s">
        <v>186</v>
      </c>
      <c r="G129" s="99" t="s">
        <v>909</v>
      </c>
      <c r="H129" s="99" t="s">
        <v>33</v>
      </c>
      <c r="I129" s="99" t="s">
        <v>909</v>
      </c>
      <c r="J129" s="100" t="s">
        <v>33</v>
      </c>
      <c r="K129" s="99" t="s">
        <v>33</v>
      </c>
      <c r="L129" s="100">
        <v>20.75</v>
      </c>
      <c r="M129" s="101" t="s">
        <v>33</v>
      </c>
      <c r="N129" s="102" t="s">
        <v>33</v>
      </c>
      <c r="U129" s="68" t="s">
        <v>908</v>
      </c>
    </row>
    <row r="130" spans="1:23" s="63" customFormat="1" ht="22.5" x14ac:dyDescent="0.2">
      <c r="A130" s="98"/>
      <c r="B130" s="97" t="s">
        <v>910</v>
      </c>
      <c r="C130" s="767" t="s">
        <v>911</v>
      </c>
      <c r="D130" s="767"/>
      <c r="E130" s="767"/>
      <c r="F130" s="99" t="s">
        <v>186</v>
      </c>
      <c r="G130" s="99" t="s">
        <v>594</v>
      </c>
      <c r="H130" s="99" t="s">
        <v>33</v>
      </c>
      <c r="I130" s="99" t="s">
        <v>594</v>
      </c>
      <c r="J130" s="100" t="s">
        <v>33</v>
      </c>
      <c r="K130" s="99" t="s">
        <v>33</v>
      </c>
      <c r="L130" s="100">
        <v>14.66</v>
      </c>
      <c r="M130" s="101" t="s">
        <v>33</v>
      </c>
      <c r="N130" s="102" t="s">
        <v>33</v>
      </c>
      <c r="U130" s="68" t="s">
        <v>911</v>
      </c>
    </row>
    <row r="131" spans="1:23" s="63" customFormat="1" x14ac:dyDescent="0.2">
      <c r="A131" s="103"/>
      <c r="B131" s="104"/>
      <c r="C131" s="780" t="s">
        <v>191</v>
      </c>
      <c r="D131" s="780"/>
      <c r="E131" s="780"/>
      <c r="F131" s="105" t="s">
        <v>33</v>
      </c>
      <c r="G131" s="105" t="s">
        <v>33</v>
      </c>
      <c r="H131" s="105" t="s">
        <v>33</v>
      </c>
      <c r="I131" s="105" t="s">
        <v>33</v>
      </c>
      <c r="J131" s="106" t="s">
        <v>33</v>
      </c>
      <c r="K131" s="105" t="s">
        <v>33</v>
      </c>
      <c r="L131" s="106">
        <v>59.67</v>
      </c>
      <c r="M131" s="92" t="s">
        <v>33</v>
      </c>
      <c r="N131" s="107" t="s">
        <v>33</v>
      </c>
      <c r="W131" s="68" t="s">
        <v>191</v>
      </c>
    </row>
    <row r="132" spans="1:23" s="63" customFormat="1" ht="22.5" x14ac:dyDescent="0.2">
      <c r="A132" s="88" t="s">
        <v>217</v>
      </c>
      <c r="B132" s="89" t="s">
        <v>1060</v>
      </c>
      <c r="C132" s="776" t="s">
        <v>1061</v>
      </c>
      <c r="D132" s="776"/>
      <c r="E132" s="776"/>
      <c r="F132" s="90" t="s">
        <v>484</v>
      </c>
      <c r="G132" s="90" t="s">
        <v>33</v>
      </c>
      <c r="H132" s="90" t="s">
        <v>33</v>
      </c>
      <c r="I132" s="90" t="s">
        <v>173</v>
      </c>
      <c r="J132" s="91">
        <v>230.51</v>
      </c>
      <c r="K132" s="90" t="s">
        <v>33</v>
      </c>
      <c r="L132" s="91">
        <v>461.02</v>
      </c>
      <c r="M132" s="92" t="s">
        <v>33</v>
      </c>
      <c r="N132" s="93" t="s">
        <v>33</v>
      </c>
      <c r="R132" s="68" t="s">
        <v>1061</v>
      </c>
    </row>
    <row r="133" spans="1:23" s="63" customFormat="1" ht="33.75" x14ac:dyDescent="0.2">
      <c r="A133" s="88" t="s">
        <v>291</v>
      </c>
      <c r="B133" s="89" t="s">
        <v>1062</v>
      </c>
      <c r="C133" s="776" t="s">
        <v>1063</v>
      </c>
      <c r="D133" s="776"/>
      <c r="E133" s="776"/>
      <c r="F133" s="90" t="s">
        <v>484</v>
      </c>
      <c r="G133" s="90" t="s">
        <v>33</v>
      </c>
      <c r="H133" s="90" t="s">
        <v>33</v>
      </c>
      <c r="I133" s="90" t="s">
        <v>165</v>
      </c>
      <c r="J133" s="91" t="s">
        <v>33</v>
      </c>
      <c r="K133" s="90" t="s">
        <v>33</v>
      </c>
      <c r="L133" s="91" t="s">
        <v>33</v>
      </c>
      <c r="M133" s="92" t="s">
        <v>33</v>
      </c>
      <c r="N133" s="93" t="s">
        <v>33</v>
      </c>
      <c r="R133" s="68" t="s">
        <v>1063</v>
      </c>
    </row>
    <row r="134" spans="1:23" s="63" customFormat="1" ht="33.75" x14ac:dyDescent="0.2">
      <c r="A134" s="96"/>
      <c r="B134" s="97" t="s">
        <v>890</v>
      </c>
      <c r="C134" s="767" t="s">
        <v>559</v>
      </c>
      <c r="D134" s="767"/>
      <c r="E134" s="767"/>
      <c r="F134" s="767"/>
      <c r="G134" s="767"/>
      <c r="H134" s="767"/>
      <c r="I134" s="767"/>
      <c r="J134" s="767"/>
      <c r="K134" s="767"/>
      <c r="L134" s="767"/>
      <c r="M134" s="767"/>
      <c r="N134" s="781"/>
      <c r="S134" s="68" t="s">
        <v>559</v>
      </c>
    </row>
    <row r="135" spans="1:23" s="63" customFormat="1" x14ac:dyDescent="0.2">
      <c r="A135" s="98"/>
      <c r="B135" s="97" t="s">
        <v>165</v>
      </c>
      <c r="C135" s="767" t="s">
        <v>251</v>
      </c>
      <c r="D135" s="767"/>
      <c r="E135" s="767"/>
      <c r="F135" s="99" t="s">
        <v>33</v>
      </c>
      <c r="G135" s="99" t="s">
        <v>33</v>
      </c>
      <c r="H135" s="99" t="s">
        <v>33</v>
      </c>
      <c r="I135" s="99" t="s">
        <v>33</v>
      </c>
      <c r="J135" s="100">
        <v>20.440000000000001</v>
      </c>
      <c r="K135" s="99" t="s">
        <v>175</v>
      </c>
      <c r="L135" s="100">
        <v>25.55</v>
      </c>
      <c r="M135" s="101" t="s">
        <v>33</v>
      </c>
      <c r="N135" s="102" t="s">
        <v>33</v>
      </c>
      <c r="T135" s="68" t="s">
        <v>251</v>
      </c>
    </row>
    <row r="136" spans="1:23" s="63" customFormat="1" x14ac:dyDescent="0.2">
      <c r="A136" s="98"/>
      <c r="B136" s="97" t="s">
        <v>173</v>
      </c>
      <c r="C136" s="767" t="s">
        <v>174</v>
      </c>
      <c r="D136" s="767"/>
      <c r="E136" s="767"/>
      <c r="F136" s="99" t="s">
        <v>33</v>
      </c>
      <c r="G136" s="99" t="s">
        <v>33</v>
      </c>
      <c r="H136" s="99" t="s">
        <v>33</v>
      </c>
      <c r="I136" s="99" t="s">
        <v>33</v>
      </c>
      <c r="J136" s="100">
        <v>33.47</v>
      </c>
      <c r="K136" s="99" t="s">
        <v>175</v>
      </c>
      <c r="L136" s="100">
        <v>41.84</v>
      </c>
      <c r="M136" s="101" t="s">
        <v>33</v>
      </c>
      <c r="N136" s="102" t="s">
        <v>33</v>
      </c>
      <c r="T136" s="68" t="s">
        <v>174</v>
      </c>
    </row>
    <row r="137" spans="1:23" s="63" customFormat="1" x14ac:dyDescent="0.2">
      <c r="A137" s="98"/>
      <c r="B137" s="97" t="s">
        <v>176</v>
      </c>
      <c r="C137" s="767" t="s">
        <v>177</v>
      </c>
      <c r="D137" s="767"/>
      <c r="E137" s="767"/>
      <c r="F137" s="99" t="s">
        <v>33</v>
      </c>
      <c r="G137" s="99" t="s">
        <v>33</v>
      </c>
      <c r="H137" s="99" t="s">
        <v>33</v>
      </c>
      <c r="I137" s="99" t="s">
        <v>33</v>
      </c>
      <c r="J137" s="100">
        <v>3.42</v>
      </c>
      <c r="K137" s="99" t="s">
        <v>175</v>
      </c>
      <c r="L137" s="100">
        <v>4.28</v>
      </c>
      <c r="M137" s="101" t="s">
        <v>33</v>
      </c>
      <c r="N137" s="102" t="s">
        <v>33</v>
      </c>
      <c r="T137" s="68" t="s">
        <v>177</v>
      </c>
    </row>
    <row r="138" spans="1:23" s="63" customFormat="1" x14ac:dyDescent="0.2">
      <c r="A138" s="98"/>
      <c r="B138" s="97" t="s">
        <v>212</v>
      </c>
      <c r="C138" s="767" t="s">
        <v>252</v>
      </c>
      <c r="D138" s="767"/>
      <c r="E138" s="767"/>
      <c r="F138" s="99" t="s">
        <v>33</v>
      </c>
      <c r="G138" s="99" t="s">
        <v>33</v>
      </c>
      <c r="H138" s="99" t="s">
        <v>33</v>
      </c>
      <c r="I138" s="99" t="s">
        <v>33</v>
      </c>
      <c r="J138" s="100">
        <v>2.94</v>
      </c>
      <c r="K138" s="99" t="s">
        <v>33</v>
      </c>
      <c r="L138" s="100">
        <v>2.94</v>
      </c>
      <c r="M138" s="101" t="s">
        <v>33</v>
      </c>
      <c r="N138" s="102" t="s">
        <v>33</v>
      </c>
      <c r="T138" s="68" t="s">
        <v>252</v>
      </c>
    </row>
    <row r="139" spans="1:23" s="63" customFormat="1" x14ac:dyDescent="0.2">
      <c r="A139" s="98"/>
      <c r="B139" s="97" t="s">
        <v>33</v>
      </c>
      <c r="C139" s="767" t="s">
        <v>253</v>
      </c>
      <c r="D139" s="767"/>
      <c r="E139" s="767"/>
      <c r="F139" s="99" t="s">
        <v>179</v>
      </c>
      <c r="G139" s="99" t="s">
        <v>1064</v>
      </c>
      <c r="H139" s="99" t="s">
        <v>175</v>
      </c>
      <c r="I139" s="99" t="s">
        <v>1024</v>
      </c>
      <c r="J139" s="100" t="s">
        <v>33</v>
      </c>
      <c r="K139" s="99" t="s">
        <v>33</v>
      </c>
      <c r="L139" s="100" t="s">
        <v>33</v>
      </c>
      <c r="M139" s="101" t="s">
        <v>33</v>
      </c>
      <c r="N139" s="102" t="s">
        <v>33</v>
      </c>
      <c r="U139" s="68" t="s">
        <v>253</v>
      </c>
    </row>
    <row r="140" spans="1:23" s="63" customFormat="1" x14ac:dyDescent="0.2">
      <c r="A140" s="98"/>
      <c r="B140" s="97" t="s">
        <v>33</v>
      </c>
      <c r="C140" s="767" t="s">
        <v>178</v>
      </c>
      <c r="D140" s="767"/>
      <c r="E140" s="767"/>
      <c r="F140" s="99" t="s">
        <v>179</v>
      </c>
      <c r="G140" s="99" t="s">
        <v>1065</v>
      </c>
      <c r="H140" s="99" t="s">
        <v>175</v>
      </c>
      <c r="I140" s="99" t="s">
        <v>1066</v>
      </c>
      <c r="J140" s="100" t="s">
        <v>33</v>
      </c>
      <c r="K140" s="99" t="s">
        <v>33</v>
      </c>
      <c r="L140" s="100" t="s">
        <v>33</v>
      </c>
      <c r="M140" s="101" t="s">
        <v>33</v>
      </c>
      <c r="N140" s="102" t="s">
        <v>33</v>
      </c>
      <c r="U140" s="68" t="s">
        <v>178</v>
      </c>
    </row>
    <row r="141" spans="1:23" s="63" customFormat="1" x14ac:dyDescent="0.2">
      <c r="A141" s="98"/>
      <c r="B141" s="97" t="s">
        <v>33</v>
      </c>
      <c r="C141" s="776" t="s">
        <v>182</v>
      </c>
      <c r="D141" s="776"/>
      <c r="E141" s="776"/>
      <c r="F141" s="90" t="s">
        <v>33</v>
      </c>
      <c r="G141" s="90" t="s">
        <v>33</v>
      </c>
      <c r="H141" s="90" t="s">
        <v>33</v>
      </c>
      <c r="I141" s="90" t="s">
        <v>33</v>
      </c>
      <c r="J141" s="91">
        <v>56.85</v>
      </c>
      <c r="K141" s="90" t="s">
        <v>33</v>
      </c>
      <c r="L141" s="91">
        <v>70.33</v>
      </c>
      <c r="M141" s="92" t="s">
        <v>33</v>
      </c>
      <c r="N141" s="93" t="s">
        <v>33</v>
      </c>
      <c r="V141" s="68" t="s">
        <v>182</v>
      </c>
    </row>
    <row r="142" spans="1:23" s="63" customFormat="1" x14ac:dyDescent="0.2">
      <c r="A142" s="98"/>
      <c r="B142" s="97" t="s">
        <v>33</v>
      </c>
      <c r="C142" s="767" t="s">
        <v>183</v>
      </c>
      <c r="D142" s="767"/>
      <c r="E142" s="767"/>
      <c r="F142" s="99" t="s">
        <v>33</v>
      </c>
      <c r="G142" s="99" t="s">
        <v>33</v>
      </c>
      <c r="H142" s="99" t="s">
        <v>33</v>
      </c>
      <c r="I142" s="99" t="s">
        <v>33</v>
      </c>
      <c r="J142" s="100" t="s">
        <v>33</v>
      </c>
      <c r="K142" s="99" t="s">
        <v>33</v>
      </c>
      <c r="L142" s="100">
        <v>29.83</v>
      </c>
      <c r="M142" s="101" t="s">
        <v>33</v>
      </c>
      <c r="N142" s="102" t="s">
        <v>33</v>
      </c>
      <c r="U142" s="68" t="s">
        <v>183</v>
      </c>
    </row>
    <row r="143" spans="1:23" s="63" customFormat="1" ht="22.5" x14ac:dyDescent="0.2">
      <c r="A143" s="98"/>
      <c r="B143" s="97" t="s">
        <v>959</v>
      </c>
      <c r="C143" s="767" t="s">
        <v>960</v>
      </c>
      <c r="D143" s="767"/>
      <c r="E143" s="767"/>
      <c r="F143" s="99" t="s">
        <v>186</v>
      </c>
      <c r="G143" s="99" t="s">
        <v>187</v>
      </c>
      <c r="H143" s="99" t="s">
        <v>33</v>
      </c>
      <c r="I143" s="99" t="s">
        <v>187</v>
      </c>
      <c r="J143" s="100" t="s">
        <v>33</v>
      </c>
      <c r="K143" s="99" t="s">
        <v>33</v>
      </c>
      <c r="L143" s="100">
        <v>28.34</v>
      </c>
      <c r="M143" s="101" t="s">
        <v>33</v>
      </c>
      <c r="N143" s="102" t="s">
        <v>33</v>
      </c>
      <c r="U143" s="68" t="s">
        <v>960</v>
      </c>
    </row>
    <row r="144" spans="1:23" s="63" customFormat="1" ht="22.5" x14ac:dyDescent="0.2">
      <c r="A144" s="98"/>
      <c r="B144" s="97" t="s">
        <v>961</v>
      </c>
      <c r="C144" s="767" t="s">
        <v>962</v>
      </c>
      <c r="D144" s="767"/>
      <c r="E144" s="767"/>
      <c r="F144" s="99" t="s">
        <v>186</v>
      </c>
      <c r="G144" s="99" t="s">
        <v>594</v>
      </c>
      <c r="H144" s="99" t="s">
        <v>33</v>
      </c>
      <c r="I144" s="99" t="s">
        <v>594</v>
      </c>
      <c r="J144" s="100" t="s">
        <v>33</v>
      </c>
      <c r="K144" s="99" t="s">
        <v>33</v>
      </c>
      <c r="L144" s="100">
        <v>19.39</v>
      </c>
      <c r="M144" s="101" t="s">
        <v>33</v>
      </c>
      <c r="N144" s="102" t="s">
        <v>33</v>
      </c>
      <c r="U144" s="68" t="s">
        <v>962</v>
      </c>
    </row>
    <row r="145" spans="1:25" s="63" customFormat="1" x14ac:dyDescent="0.2">
      <c r="A145" s="103"/>
      <c r="B145" s="104"/>
      <c r="C145" s="780" t="s">
        <v>191</v>
      </c>
      <c r="D145" s="780"/>
      <c r="E145" s="780"/>
      <c r="F145" s="105" t="s">
        <v>33</v>
      </c>
      <c r="G145" s="105" t="s">
        <v>33</v>
      </c>
      <c r="H145" s="105" t="s">
        <v>33</v>
      </c>
      <c r="I145" s="105" t="s">
        <v>33</v>
      </c>
      <c r="J145" s="106" t="s">
        <v>33</v>
      </c>
      <c r="K145" s="105" t="s">
        <v>33</v>
      </c>
      <c r="L145" s="106">
        <v>118.06</v>
      </c>
      <c r="M145" s="92" t="s">
        <v>33</v>
      </c>
      <c r="N145" s="107" t="s">
        <v>33</v>
      </c>
      <c r="W145" s="68" t="s">
        <v>191</v>
      </c>
    </row>
    <row r="146" spans="1:25" s="63" customFormat="1" ht="22.5" x14ac:dyDescent="0.2">
      <c r="A146" s="88" t="s">
        <v>293</v>
      </c>
      <c r="B146" s="89" t="s">
        <v>1067</v>
      </c>
      <c r="C146" s="776" t="s">
        <v>1068</v>
      </c>
      <c r="D146" s="776"/>
      <c r="E146" s="776"/>
      <c r="F146" s="90" t="s">
        <v>484</v>
      </c>
      <c r="G146" s="90" t="s">
        <v>33</v>
      </c>
      <c r="H146" s="90" t="s">
        <v>33</v>
      </c>
      <c r="I146" s="90" t="s">
        <v>165</v>
      </c>
      <c r="J146" s="91">
        <v>3258.43</v>
      </c>
      <c r="K146" s="90" t="s">
        <v>778</v>
      </c>
      <c r="L146" s="91">
        <v>3297.53</v>
      </c>
      <c r="M146" s="92" t="s">
        <v>33</v>
      </c>
      <c r="N146" s="93" t="s">
        <v>33</v>
      </c>
      <c r="R146" s="68" t="s">
        <v>1068</v>
      </c>
    </row>
    <row r="147" spans="1:25" s="63" customFormat="1" x14ac:dyDescent="0.2">
      <c r="A147" s="94"/>
      <c r="B147" s="95"/>
      <c r="C147" s="767" t="s">
        <v>1069</v>
      </c>
      <c r="D147" s="767"/>
      <c r="E147" s="767"/>
      <c r="F147" s="767"/>
      <c r="G147" s="767"/>
      <c r="H147" s="767"/>
      <c r="I147" s="767"/>
      <c r="J147" s="767"/>
      <c r="K147" s="767"/>
      <c r="L147" s="767"/>
      <c r="M147" s="767"/>
      <c r="N147" s="781"/>
      <c r="Y147" s="68" t="s">
        <v>1069</v>
      </c>
    </row>
    <row r="148" spans="1:25" s="63" customFormat="1" ht="22.5" x14ac:dyDescent="0.2">
      <c r="A148" s="96"/>
      <c r="B148" s="97" t="s">
        <v>780</v>
      </c>
      <c r="C148" s="767" t="s">
        <v>781</v>
      </c>
      <c r="D148" s="767"/>
      <c r="E148" s="767"/>
      <c r="F148" s="767"/>
      <c r="G148" s="767"/>
      <c r="H148" s="767"/>
      <c r="I148" s="767"/>
      <c r="J148" s="767"/>
      <c r="K148" s="767"/>
      <c r="L148" s="767"/>
      <c r="M148" s="767"/>
      <c r="N148" s="781"/>
      <c r="S148" s="68" t="s">
        <v>781</v>
      </c>
    </row>
    <row r="149" spans="1:25" s="63" customFormat="1" x14ac:dyDescent="0.2">
      <c r="A149" s="783" t="s">
        <v>950</v>
      </c>
      <c r="B149" s="784"/>
      <c r="C149" s="784"/>
      <c r="D149" s="784"/>
      <c r="E149" s="784"/>
      <c r="F149" s="784"/>
      <c r="G149" s="784"/>
      <c r="H149" s="784"/>
      <c r="I149" s="784"/>
      <c r="J149" s="784"/>
      <c r="K149" s="784"/>
      <c r="L149" s="784"/>
      <c r="M149" s="784"/>
      <c r="N149" s="785"/>
      <c r="Q149" s="68" t="s">
        <v>950</v>
      </c>
    </row>
    <row r="150" spans="1:25" s="63" customFormat="1" x14ac:dyDescent="0.2">
      <c r="A150" s="88" t="s">
        <v>301</v>
      </c>
      <c r="B150" s="89" t="s">
        <v>951</v>
      </c>
      <c r="C150" s="776" t="s">
        <v>952</v>
      </c>
      <c r="D150" s="776"/>
      <c r="E150" s="776"/>
      <c r="F150" s="90" t="s">
        <v>711</v>
      </c>
      <c r="G150" s="90" t="s">
        <v>33</v>
      </c>
      <c r="H150" s="90" t="s">
        <v>33</v>
      </c>
      <c r="I150" s="90" t="s">
        <v>614</v>
      </c>
      <c r="J150" s="91" t="s">
        <v>33</v>
      </c>
      <c r="K150" s="90" t="s">
        <v>33</v>
      </c>
      <c r="L150" s="91" t="s">
        <v>33</v>
      </c>
      <c r="M150" s="92" t="s">
        <v>33</v>
      </c>
      <c r="N150" s="93" t="s">
        <v>33</v>
      </c>
      <c r="R150" s="68" t="s">
        <v>952</v>
      </c>
    </row>
    <row r="151" spans="1:25" s="63" customFormat="1" x14ac:dyDescent="0.2">
      <c r="A151" s="94"/>
      <c r="B151" s="95"/>
      <c r="C151" s="767" t="s">
        <v>1070</v>
      </c>
      <c r="D151" s="767"/>
      <c r="E151" s="767"/>
      <c r="F151" s="767"/>
      <c r="G151" s="767"/>
      <c r="H151" s="767"/>
      <c r="I151" s="767"/>
      <c r="J151" s="767"/>
      <c r="K151" s="767"/>
      <c r="L151" s="767"/>
      <c r="M151" s="767"/>
      <c r="N151" s="781"/>
      <c r="X151" s="68" t="s">
        <v>1070</v>
      </c>
    </row>
    <row r="152" spans="1:25" s="63" customFormat="1" ht="33.75" x14ac:dyDescent="0.2">
      <c r="A152" s="96"/>
      <c r="B152" s="97" t="s">
        <v>890</v>
      </c>
      <c r="C152" s="767" t="s">
        <v>559</v>
      </c>
      <c r="D152" s="767"/>
      <c r="E152" s="767"/>
      <c r="F152" s="767"/>
      <c r="G152" s="767"/>
      <c r="H152" s="767"/>
      <c r="I152" s="767"/>
      <c r="J152" s="767"/>
      <c r="K152" s="767"/>
      <c r="L152" s="767"/>
      <c r="M152" s="767"/>
      <c r="N152" s="781"/>
      <c r="S152" s="68" t="s">
        <v>559</v>
      </c>
    </row>
    <row r="153" spans="1:25" s="63" customFormat="1" x14ac:dyDescent="0.2">
      <c r="A153" s="98"/>
      <c r="B153" s="97" t="s">
        <v>165</v>
      </c>
      <c r="C153" s="767" t="s">
        <v>251</v>
      </c>
      <c r="D153" s="767"/>
      <c r="E153" s="767"/>
      <c r="F153" s="99" t="s">
        <v>33</v>
      </c>
      <c r="G153" s="99" t="s">
        <v>33</v>
      </c>
      <c r="H153" s="99" t="s">
        <v>33</v>
      </c>
      <c r="I153" s="99" t="s">
        <v>33</v>
      </c>
      <c r="J153" s="100">
        <v>154.91999999999999</v>
      </c>
      <c r="K153" s="99" t="s">
        <v>175</v>
      </c>
      <c r="L153" s="100">
        <v>38.729999999999997</v>
      </c>
      <c r="M153" s="101" t="s">
        <v>33</v>
      </c>
      <c r="N153" s="102" t="s">
        <v>33</v>
      </c>
      <c r="T153" s="68" t="s">
        <v>251</v>
      </c>
    </row>
    <row r="154" spans="1:25" s="63" customFormat="1" x14ac:dyDescent="0.2">
      <c r="A154" s="98"/>
      <c r="B154" s="97" t="s">
        <v>173</v>
      </c>
      <c r="C154" s="767" t="s">
        <v>174</v>
      </c>
      <c r="D154" s="767"/>
      <c r="E154" s="767"/>
      <c r="F154" s="99" t="s">
        <v>33</v>
      </c>
      <c r="G154" s="99" t="s">
        <v>33</v>
      </c>
      <c r="H154" s="99" t="s">
        <v>33</v>
      </c>
      <c r="I154" s="99" t="s">
        <v>33</v>
      </c>
      <c r="J154" s="100">
        <v>0.31</v>
      </c>
      <c r="K154" s="99" t="s">
        <v>175</v>
      </c>
      <c r="L154" s="100">
        <v>0.08</v>
      </c>
      <c r="M154" s="101" t="s">
        <v>33</v>
      </c>
      <c r="N154" s="102" t="s">
        <v>33</v>
      </c>
      <c r="T154" s="68" t="s">
        <v>174</v>
      </c>
    </row>
    <row r="155" spans="1:25" s="63" customFormat="1" x14ac:dyDescent="0.2">
      <c r="A155" s="98"/>
      <c r="B155" s="97" t="s">
        <v>176</v>
      </c>
      <c r="C155" s="767" t="s">
        <v>177</v>
      </c>
      <c r="D155" s="767"/>
      <c r="E155" s="767"/>
      <c r="F155" s="99" t="s">
        <v>33</v>
      </c>
      <c r="G155" s="99" t="s">
        <v>33</v>
      </c>
      <c r="H155" s="99" t="s">
        <v>33</v>
      </c>
      <c r="I155" s="99" t="s">
        <v>33</v>
      </c>
      <c r="J155" s="100">
        <v>0.14000000000000001</v>
      </c>
      <c r="K155" s="99" t="s">
        <v>175</v>
      </c>
      <c r="L155" s="100">
        <v>0.04</v>
      </c>
      <c r="M155" s="101" t="s">
        <v>33</v>
      </c>
      <c r="N155" s="102" t="s">
        <v>33</v>
      </c>
      <c r="T155" s="68" t="s">
        <v>177</v>
      </c>
    </row>
    <row r="156" spans="1:25" s="63" customFormat="1" x14ac:dyDescent="0.2">
      <c r="A156" s="98"/>
      <c r="B156" s="97" t="s">
        <v>212</v>
      </c>
      <c r="C156" s="767" t="s">
        <v>252</v>
      </c>
      <c r="D156" s="767"/>
      <c r="E156" s="767"/>
      <c r="F156" s="99" t="s">
        <v>33</v>
      </c>
      <c r="G156" s="99" t="s">
        <v>33</v>
      </c>
      <c r="H156" s="99" t="s">
        <v>33</v>
      </c>
      <c r="I156" s="99" t="s">
        <v>33</v>
      </c>
      <c r="J156" s="100">
        <v>51.53</v>
      </c>
      <c r="K156" s="99" t="s">
        <v>33</v>
      </c>
      <c r="L156" s="100">
        <v>10.31</v>
      </c>
      <c r="M156" s="101" t="s">
        <v>33</v>
      </c>
      <c r="N156" s="102" t="s">
        <v>33</v>
      </c>
      <c r="T156" s="68" t="s">
        <v>252</v>
      </c>
    </row>
    <row r="157" spans="1:25" s="63" customFormat="1" x14ac:dyDescent="0.2">
      <c r="A157" s="98"/>
      <c r="B157" s="97" t="s">
        <v>33</v>
      </c>
      <c r="C157" s="767" t="s">
        <v>253</v>
      </c>
      <c r="D157" s="767"/>
      <c r="E157" s="767"/>
      <c r="F157" s="99" t="s">
        <v>179</v>
      </c>
      <c r="G157" s="99" t="s">
        <v>955</v>
      </c>
      <c r="H157" s="99" t="s">
        <v>175</v>
      </c>
      <c r="I157" s="99" t="s">
        <v>1071</v>
      </c>
      <c r="J157" s="100" t="s">
        <v>33</v>
      </c>
      <c r="K157" s="99" t="s">
        <v>33</v>
      </c>
      <c r="L157" s="100" t="s">
        <v>33</v>
      </c>
      <c r="M157" s="101" t="s">
        <v>33</v>
      </c>
      <c r="N157" s="102" t="s">
        <v>33</v>
      </c>
      <c r="U157" s="68" t="s">
        <v>253</v>
      </c>
    </row>
    <row r="158" spans="1:25" s="63" customFormat="1" x14ac:dyDescent="0.2">
      <c r="A158" s="98"/>
      <c r="B158" s="97" t="s">
        <v>33</v>
      </c>
      <c r="C158" s="767" t="s">
        <v>178</v>
      </c>
      <c r="D158" s="767"/>
      <c r="E158" s="767"/>
      <c r="F158" s="99" t="s">
        <v>179</v>
      </c>
      <c r="G158" s="99" t="s">
        <v>957</v>
      </c>
      <c r="H158" s="99" t="s">
        <v>175</v>
      </c>
      <c r="I158" s="99" t="s">
        <v>1072</v>
      </c>
      <c r="J158" s="100" t="s">
        <v>33</v>
      </c>
      <c r="K158" s="99" t="s">
        <v>33</v>
      </c>
      <c r="L158" s="100" t="s">
        <v>33</v>
      </c>
      <c r="M158" s="101" t="s">
        <v>33</v>
      </c>
      <c r="N158" s="102" t="s">
        <v>33</v>
      </c>
      <c r="U158" s="68" t="s">
        <v>178</v>
      </c>
    </row>
    <row r="159" spans="1:25" s="63" customFormat="1" x14ac:dyDescent="0.2">
      <c r="A159" s="98"/>
      <c r="B159" s="97" t="s">
        <v>33</v>
      </c>
      <c r="C159" s="776" t="s">
        <v>182</v>
      </c>
      <c r="D159" s="776"/>
      <c r="E159" s="776"/>
      <c r="F159" s="90" t="s">
        <v>33</v>
      </c>
      <c r="G159" s="90" t="s">
        <v>33</v>
      </c>
      <c r="H159" s="90" t="s">
        <v>33</v>
      </c>
      <c r="I159" s="90" t="s">
        <v>33</v>
      </c>
      <c r="J159" s="91">
        <v>206.76</v>
      </c>
      <c r="K159" s="90" t="s">
        <v>33</v>
      </c>
      <c r="L159" s="91">
        <v>49.12</v>
      </c>
      <c r="M159" s="92" t="s">
        <v>33</v>
      </c>
      <c r="N159" s="93" t="s">
        <v>33</v>
      </c>
      <c r="V159" s="68" t="s">
        <v>182</v>
      </c>
    </row>
    <row r="160" spans="1:25" s="63" customFormat="1" x14ac:dyDescent="0.2">
      <c r="A160" s="98"/>
      <c r="B160" s="97" t="s">
        <v>33</v>
      </c>
      <c r="C160" s="767" t="s">
        <v>183</v>
      </c>
      <c r="D160" s="767"/>
      <c r="E160" s="767"/>
      <c r="F160" s="99" t="s">
        <v>33</v>
      </c>
      <c r="G160" s="99" t="s">
        <v>33</v>
      </c>
      <c r="H160" s="99" t="s">
        <v>33</v>
      </c>
      <c r="I160" s="99" t="s">
        <v>33</v>
      </c>
      <c r="J160" s="100" t="s">
        <v>33</v>
      </c>
      <c r="K160" s="99" t="s">
        <v>33</v>
      </c>
      <c r="L160" s="100">
        <v>38.770000000000003</v>
      </c>
      <c r="M160" s="101" t="s">
        <v>33</v>
      </c>
      <c r="N160" s="102" t="s">
        <v>33</v>
      </c>
      <c r="U160" s="68" t="s">
        <v>183</v>
      </c>
    </row>
    <row r="161" spans="1:24" s="63" customFormat="1" ht="22.5" x14ac:dyDescent="0.2">
      <c r="A161" s="98"/>
      <c r="B161" s="97" t="s">
        <v>959</v>
      </c>
      <c r="C161" s="767" t="s">
        <v>960</v>
      </c>
      <c r="D161" s="767"/>
      <c r="E161" s="767"/>
      <c r="F161" s="99" t="s">
        <v>186</v>
      </c>
      <c r="G161" s="99" t="s">
        <v>187</v>
      </c>
      <c r="H161" s="99" t="s">
        <v>33</v>
      </c>
      <c r="I161" s="99" t="s">
        <v>187</v>
      </c>
      <c r="J161" s="100" t="s">
        <v>33</v>
      </c>
      <c r="K161" s="99" t="s">
        <v>33</v>
      </c>
      <c r="L161" s="100">
        <v>36.83</v>
      </c>
      <c r="M161" s="101" t="s">
        <v>33</v>
      </c>
      <c r="N161" s="102" t="s">
        <v>33</v>
      </c>
      <c r="U161" s="68" t="s">
        <v>960</v>
      </c>
    </row>
    <row r="162" spans="1:24" s="63" customFormat="1" ht="22.5" x14ac:dyDescent="0.2">
      <c r="A162" s="98"/>
      <c r="B162" s="97" t="s">
        <v>961</v>
      </c>
      <c r="C162" s="767" t="s">
        <v>962</v>
      </c>
      <c r="D162" s="767"/>
      <c r="E162" s="767"/>
      <c r="F162" s="99" t="s">
        <v>186</v>
      </c>
      <c r="G162" s="99" t="s">
        <v>594</v>
      </c>
      <c r="H162" s="99" t="s">
        <v>33</v>
      </c>
      <c r="I162" s="99" t="s">
        <v>594</v>
      </c>
      <c r="J162" s="100" t="s">
        <v>33</v>
      </c>
      <c r="K162" s="99" t="s">
        <v>33</v>
      </c>
      <c r="L162" s="100">
        <v>25.2</v>
      </c>
      <c r="M162" s="101" t="s">
        <v>33</v>
      </c>
      <c r="N162" s="102" t="s">
        <v>33</v>
      </c>
      <c r="U162" s="68" t="s">
        <v>962</v>
      </c>
    </row>
    <row r="163" spans="1:24" s="63" customFormat="1" x14ac:dyDescent="0.2">
      <c r="A163" s="103"/>
      <c r="B163" s="104"/>
      <c r="C163" s="780" t="s">
        <v>191</v>
      </c>
      <c r="D163" s="780"/>
      <c r="E163" s="780"/>
      <c r="F163" s="105" t="s">
        <v>33</v>
      </c>
      <c r="G163" s="105" t="s">
        <v>33</v>
      </c>
      <c r="H163" s="105" t="s">
        <v>33</v>
      </c>
      <c r="I163" s="105" t="s">
        <v>33</v>
      </c>
      <c r="J163" s="106" t="s">
        <v>33</v>
      </c>
      <c r="K163" s="105" t="s">
        <v>33</v>
      </c>
      <c r="L163" s="106">
        <v>111.15</v>
      </c>
      <c r="M163" s="92" t="s">
        <v>33</v>
      </c>
      <c r="N163" s="107" t="s">
        <v>33</v>
      </c>
      <c r="W163" s="68" t="s">
        <v>191</v>
      </c>
    </row>
    <row r="164" spans="1:24" s="63" customFormat="1" x14ac:dyDescent="0.2">
      <c r="A164" s="88" t="s">
        <v>308</v>
      </c>
      <c r="B164" s="89" t="s">
        <v>969</v>
      </c>
      <c r="C164" s="776" t="s">
        <v>970</v>
      </c>
      <c r="D164" s="776"/>
      <c r="E164" s="776"/>
      <c r="F164" s="90" t="s">
        <v>815</v>
      </c>
      <c r="G164" s="90" t="s">
        <v>33</v>
      </c>
      <c r="H164" s="90" t="s">
        <v>33</v>
      </c>
      <c r="I164" s="90" t="s">
        <v>308</v>
      </c>
      <c r="J164" s="91">
        <v>1.18</v>
      </c>
      <c r="K164" s="90" t="s">
        <v>33</v>
      </c>
      <c r="L164" s="91">
        <v>23.6</v>
      </c>
      <c r="M164" s="92" t="s">
        <v>33</v>
      </c>
      <c r="N164" s="93" t="s">
        <v>33</v>
      </c>
      <c r="R164" s="68" t="s">
        <v>970</v>
      </c>
    </row>
    <row r="165" spans="1:24" s="63" customFormat="1" ht="22.5" x14ac:dyDescent="0.2">
      <c r="A165" s="88" t="s">
        <v>312</v>
      </c>
      <c r="B165" s="89" t="s">
        <v>1073</v>
      </c>
      <c r="C165" s="776" t="s">
        <v>1074</v>
      </c>
      <c r="D165" s="776"/>
      <c r="E165" s="776"/>
      <c r="F165" s="90" t="s">
        <v>334</v>
      </c>
      <c r="G165" s="90" t="s">
        <v>33</v>
      </c>
      <c r="H165" s="90" t="s">
        <v>33</v>
      </c>
      <c r="I165" s="90" t="s">
        <v>973</v>
      </c>
      <c r="J165" s="91">
        <v>290</v>
      </c>
      <c r="K165" s="90" t="s">
        <v>33</v>
      </c>
      <c r="L165" s="91">
        <v>14.5</v>
      </c>
      <c r="M165" s="92" t="s">
        <v>33</v>
      </c>
      <c r="N165" s="93" t="s">
        <v>33</v>
      </c>
      <c r="R165" s="68" t="s">
        <v>1074</v>
      </c>
    </row>
    <row r="166" spans="1:24" s="63" customFormat="1" x14ac:dyDescent="0.2">
      <c r="A166" s="94"/>
      <c r="B166" s="95"/>
      <c r="C166" s="767" t="s">
        <v>974</v>
      </c>
      <c r="D166" s="767"/>
      <c r="E166" s="767"/>
      <c r="F166" s="767"/>
      <c r="G166" s="767"/>
      <c r="H166" s="767"/>
      <c r="I166" s="767"/>
      <c r="J166" s="767"/>
      <c r="K166" s="767"/>
      <c r="L166" s="767"/>
      <c r="M166" s="767"/>
      <c r="N166" s="781"/>
      <c r="X166" s="68" t="s">
        <v>974</v>
      </c>
    </row>
    <row r="167" spans="1:24" s="63" customFormat="1" ht="22.5" x14ac:dyDescent="0.2">
      <c r="A167" s="88" t="s">
        <v>316</v>
      </c>
      <c r="B167" s="89" t="s">
        <v>1075</v>
      </c>
      <c r="C167" s="776" t="s">
        <v>1076</v>
      </c>
      <c r="D167" s="776"/>
      <c r="E167" s="776"/>
      <c r="F167" s="90" t="s">
        <v>334</v>
      </c>
      <c r="G167" s="90" t="s">
        <v>33</v>
      </c>
      <c r="H167" s="90" t="s">
        <v>33</v>
      </c>
      <c r="I167" s="90" t="s">
        <v>973</v>
      </c>
      <c r="J167" s="91">
        <v>415</v>
      </c>
      <c r="K167" s="90" t="s">
        <v>33</v>
      </c>
      <c r="L167" s="91">
        <v>20.75</v>
      </c>
      <c r="M167" s="92" t="s">
        <v>33</v>
      </c>
      <c r="N167" s="93" t="s">
        <v>33</v>
      </c>
      <c r="R167" s="68" t="s">
        <v>1076</v>
      </c>
    </row>
    <row r="168" spans="1:24" s="63" customFormat="1" x14ac:dyDescent="0.2">
      <c r="A168" s="94"/>
      <c r="B168" s="95"/>
      <c r="C168" s="767" t="s">
        <v>974</v>
      </c>
      <c r="D168" s="767"/>
      <c r="E168" s="767"/>
      <c r="F168" s="767"/>
      <c r="G168" s="767"/>
      <c r="H168" s="767"/>
      <c r="I168" s="767"/>
      <c r="J168" s="767"/>
      <c r="K168" s="767"/>
      <c r="L168" s="767"/>
      <c r="M168" s="767"/>
      <c r="N168" s="781"/>
      <c r="X168" s="68" t="s">
        <v>974</v>
      </c>
    </row>
    <row r="169" spans="1:24" s="63" customFormat="1" x14ac:dyDescent="0.2">
      <c r="A169" s="88" t="s">
        <v>689</v>
      </c>
      <c r="B169" s="89" t="s">
        <v>1077</v>
      </c>
      <c r="C169" s="776" t="s">
        <v>1078</v>
      </c>
      <c r="D169" s="776"/>
      <c r="E169" s="776"/>
      <c r="F169" s="90" t="s">
        <v>711</v>
      </c>
      <c r="G169" s="90" t="s">
        <v>33</v>
      </c>
      <c r="H169" s="90" t="s">
        <v>33</v>
      </c>
      <c r="I169" s="90" t="s">
        <v>981</v>
      </c>
      <c r="J169" s="91" t="s">
        <v>33</v>
      </c>
      <c r="K169" s="90" t="s">
        <v>33</v>
      </c>
      <c r="L169" s="91" t="s">
        <v>33</v>
      </c>
      <c r="M169" s="92" t="s">
        <v>33</v>
      </c>
      <c r="N169" s="93" t="s">
        <v>33</v>
      </c>
      <c r="R169" s="68" t="s">
        <v>1078</v>
      </c>
    </row>
    <row r="170" spans="1:24" s="63" customFormat="1" x14ac:dyDescent="0.2">
      <c r="A170" s="94"/>
      <c r="B170" s="95"/>
      <c r="C170" s="767" t="s">
        <v>1079</v>
      </c>
      <c r="D170" s="767"/>
      <c r="E170" s="767"/>
      <c r="F170" s="767"/>
      <c r="G170" s="767"/>
      <c r="H170" s="767"/>
      <c r="I170" s="767"/>
      <c r="J170" s="767"/>
      <c r="K170" s="767"/>
      <c r="L170" s="767"/>
      <c r="M170" s="767"/>
      <c r="N170" s="781"/>
      <c r="X170" s="68" t="s">
        <v>1079</v>
      </c>
    </row>
    <row r="171" spans="1:24" s="63" customFormat="1" ht="33.75" x14ac:dyDescent="0.2">
      <c r="A171" s="96"/>
      <c r="B171" s="97" t="s">
        <v>890</v>
      </c>
      <c r="C171" s="767" t="s">
        <v>559</v>
      </c>
      <c r="D171" s="767"/>
      <c r="E171" s="767"/>
      <c r="F171" s="767"/>
      <c r="G171" s="767"/>
      <c r="H171" s="767"/>
      <c r="I171" s="767"/>
      <c r="J171" s="767"/>
      <c r="K171" s="767"/>
      <c r="L171" s="767"/>
      <c r="M171" s="767"/>
      <c r="N171" s="781"/>
      <c r="S171" s="68" t="s">
        <v>559</v>
      </c>
    </row>
    <row r="172" spans="1:24" s="63" customFormat="1" x14ac:dyDescent="0.2">
      <c r="A172" s="98"/>
      <c r="B172" s="97" t="s">
        <v>165</v>
      </c>
      <c r="C172" s="767" t="s">
        <v>251</v>
      </c>
      <c r="D172" s="767"/>
      <c r="E172" s="767"/>
      <c r="F172" s="99" t="s">
        <v>33</v>
      </c>
      <c r="G172" s="99" t="s">
        <v>33</v>
      </c>
      <c r="H172" s="99" t="s">
        <v>33</v>
      </c>
      <c r="I172" s="99" t="s">
        <v>33</v>
      </c>
      <c r="J172" s="100">
        <v>174.89</v>
      </c>
      <c r="K172" s="99" t="s">
        <v>175</v>
      </c>
      <c r="L172" s="100">
        <v>4.37</v>
      </c>
      <c r="M172" s="101" t="s">
        <v>33</v>
      </c>
      <c r="N172" s="102" t="s">
        <v>33</v>
      </c>
      <c r="T172" s="68" t="s">
        <v>251</v>
      </c>
    </row>
    <row r="173" spans="1:24" s="63" customFormat="1" x14ac:dyDescent="0.2">
      <c r="A173" s="98"/>
      <c r="B173" s="97" t="s">
        <v>173</v>
      </c>
      <c r="C173" s="767" t="s">
        <v>174</v>
      </c>
      <c r="D173" s="767"/>
      <c r="E173" s="767"/>
      <c r="F173" s="99" t="s">
        <v>33</v>
      </c>
      <c r="G173" s="99" t="s">
        <v>33</v>
      </c>
      <c r="H173" s="99" t="s">
        <v>33</v>
      </c>
      <c r="I173" s="99" t="s">
        <v>33</v>
      </c>
      <c r="J173" s="100">
        <v>0.31</v>
      </c>
      <c r="K173" s="99" t="s">
        <v>175</v>
      </c>
      <c r="L173" s="100">
        <v>0.01</v>
      </c>
      <c r="M173" s="101" t="s">
        <v>33</v>
      </c>
      <c r="N173" s="102" t="s">
        <v>33</v>
      </c>
      <c r="T173" s="68" t="s">
        <v>174</v>
      </c>
    </row>
    <row r="174" spans="1:24" s="63" customFormat="1" x14ac:dyDescent="0.2">
      <c r="A174" s="98"/>
      <c r="B174" s="97" t="s">
        <v>176</v>
      </c>
      <c r="C174" s="767" t="s">
        <v>177</v>
      </c>
      <c r="D174" s="767"/>
      <c r="E174" s="767"/>
      <c r="F174" s="99" t="s">
        <v>33</v>
      </c>
      <c r="G174" s="99" t="s">
        <v>33</v>
      </c>
      <c r="H174" s="99" t="s">
        <v>33</v>
      </c>
      <c r="I174" s="99" t="s">
        <v>33</v>
      </c>
      <c r="J174" s="100">
        <v>0.14000000000000001</v>
      </c>
      <c r="K174" s="99" t="s">
        <v>175</v>
      </c>
      <c r="L174" s="100">
        <v>0</v>
      </c>
      <c r="M174" s="101" t="s">
        <v>33</v>
      </c>
      <c r="N174" s="102" t="s">
        <v>33</v>
      </c>
      <c r="T174" s="68" t="s">
        <v>177</v>
      </c>
    </row>
    <row r="175" spans="1:24" s="63" customFormat="1" x14ac:dyDescent="0.2">
      <c r="A175" s="98"/>
      <c r="B175" s="97" t="s">
        <v>212</v>
      </c>
      <c r="C175" s="767" t="s">
        <v>252</v>
      </c>
      <c r="D175" s="767"/>
      <c r="E175" s="767"/>
      <c r="F175" s="99" t="s">
        <v>33</v>
      </c>
      <c r="G175" s="99" t="s">
        <v>33</v>
      </c>
      <c r="H175" s="99" t="s">
        <v>33</v>
      </c>
      <c r="I175" s="99" t="s">
        <v>33</v>
      </c>
      <c r="J175" s="100">
        <v>69.930000000000007</v>
      </c>
      <c r="K175" s="99" t="s">
        <v>33</v>
      </c>
      <c r="L175" s="100">
        <v>1.4</v>
      </c>
      <c r="M175" s="101" t="s">
        <v>33</v>
      </c>
      <c r="N175" s="102" t="s">
        <v>33</v>
      </c>
      <c r="T175" s="68" t="s">
        <v>252</v>
      </c>
    </row>
    <row r="176" spans="1:24" s="63" customFormat="1" x14ac:dyDescent="0.2">
      <c r="A176" s="98"/>
      <c r="B176" s="97" t="s">
        <v>33</v>
      </c>
      <c r="C176" s="767" t="s">
        <v>253</v>
      </c>
      <c r="D176" s="767"/>
      <c r="E176" s="767"/>
      <c r="F176" s="99" t="s">
        <v>179</v>
      </c>
      <c r="G176" s="99" t="s">
        <v>1080</v>
      </c>
      <c r="H176" s="99" t="s">
        <v>175</v>
      </c>
      <c r="I176" s="99" t="s">
        <v>1081</v>
      </c>
      <c r="J176" s="100" t="s">
        <v>33</v>
      </c>
      <c r="K176" s="99" t="s">
        <v>33</v>
      </c>
      <c r="L176" s="100" t="s">
        <v>33</v>
      </c>
      <c r="M176" s="101" t="s">
        <v>33</v>
      </c>
      <c r="N176" s="102" t="s">
        <v>33</v>
      </c>
      <c r="U176" s="68" t="s">
        <v>253</v>
      </c>
    </row>
    <row r="177" spans="1:25" s="63" customFormat="1" x14ac:dyDescent="0.2">
      <c r="A177" s="98"/>
      <c r="B177" s="97" t="s">
        <v>33</v>
      </c>
      <c r="C177" s="767" t="s">
        <v>178</v>
      </c>
      <c r="D177" s="767"/>
      <c r="E177" s="767"/>
      <c r="F177" s="99" t="s">
        <v>179</v>
      </c>
      <c r="G177" s="99" t="s">
        <v>957</v>
      </c>
      <c r="H177" s="99" t="s">
        <v>175</v>
      </c>
      <c r="I177" s="99" t="s">
        <v>1082</v>
      </c>
      <c r="J177" s="100" t="s">
        <v>33</v>
      </c>
      <c r="K177" s="99" t="s">
        <v>33</v>
      </c>
      <c r="L177" s="100" t="s">
        <v>33</v>
      </c>
      <c r="M177" s="101" t="s">
        <v>33</v>
      </c>
      <c r="N177" s="102" t="s">
        <v>33</v>
      </c>
      <c r="U177" s="68" t="s">
        <v>178</v>
      </c>
    </row>
    <row r="178" spans="1:25" s="63" customFormat="1" x14ac:dyDescent="0.2">
      <c r="A178" s="98"/>
      <c r="B178" s="97" t="s">
        <v>33</v>
      </c>
      <c r="C178" s="776" t="s">
        <v>182</v>
      </c>
      <c r="D178" s="776"/>
      <c r="E178" s="776"/>
      <c r="F178" s="90" t="s">
        <v>33</v>
      </c>
      <c r="G178" s="90" t="s">
        <v>33</v>
      </c>
      <c r="H178" s="90" t="s">
        <v>33</v>
      </c>
      <c r="I178" s="90" t="s">
        <v>33</v>
      </c>
      <c r="J178" s="91">
        <v>245.13</v>
      </c>
      <c r="K178" s="90" t="s">
        <v>33</v>
      </c>
      <c r="L178" s="91">
        <v>5.78</v>
      </c>
      <c r="M178" s="92" t="s">
        <v>33</v>
      </c>
      <c r="N178" s="93" t="s">
        <v>33</v>
      </c>
      <c r="V178" s="68" t="s">
        <v>182</v>
      </c>
    </row>
    <row r="179" spans="1:25" s="63" customFormat="1" x14ac:dyDescent="0.2">
      <c r="A179" s="98"/>
      <c r="B179" s="97" t="s">
        <v>33</v>
      </c>
      <c r="C179" s="767" t="s">
        <v>183</v>
      </c>
      <c r="D179" s="767"/>
      <c r="E179" s="767"/>
      <c r="F179" s="99" t="s">
        <v>33</v>
      </c>
      <c r="G179" s="99" t="s">
        <v>33</v>
      </c>
      <c r="H179" s="99" t="s">
        <v>33</v>
      </c>
      <c r="I179" s="99" t="s">
        <v>33</v>
      </c>
      <c r="J179" s="100" t="s">
        <v>33</v>
      </c>
      <c r="K179" s="99" t="s">
        <v>33</v>
      </c>
      <c r="L179" s="100">
        <v>4.37</v>
      </c>
      <c r="M179" s="101" t="s">
        <v>33</v>
      </c>
      <c r="N179" s="102" t="s">
        <v>33</v>
      </c>
      <c r="U179" s="68" t="s">
        <v>183</v>
      </c>
    </row>
    <row r="180" spans="1:25" s="63" customFormat="1" ht="22.5" x14ac:dyDescent="0.2">
      <c r="A180" s="98"/>
      <c r="B180" s="97" t="s">
        <v>959</v>
      </c>
      <c r="C180" s="767" t="s">
        <v>960</v>
      </c>
      <c r="D180" s="767"/>
      <c r="E180" s="767"/>
      <c r="F180" s="99" t="s">
        <v>186</v>
      </c>
      <c r="G180" s="99" t="s">
        <v>187</v>
      </c>
      <c r="H180" s="99" t="s">
        <v>33</v>
      </c>
      <c r="I180" s="99" t="s">
        <v>187</v>
      </c>
      <c r="J180" s="100" t="s">
        <v>33</v>
      </c>
      <c r="K180" s="99" t="s">
        <v>33</v>
      </c>
      <c r="L180" s="100">
        <v>4.1500000000000004</v>
      </c>
      <c r="M180" s="101" t="s">
        <v>33</v>
      </c>
      <c r="N180" s="102" t="s">
        <v>33</v>
      </c>
      <c r="U180" s="68" t="s">
        <v>960</v>
      </c>
    </row>
    <row r="181" spans="1:25" s="63" customFormat="1" ht="22.5" x14ac:dyDescent="0.2">
      <c r="A181" s="98"/>
      <c r="B181" s="97" t="s">
        <v>961</v>
      </c>
      <c r="C181" s="767" t="s">
        <v>962</v>
      </c>
      <c r="D181" s="767"/>
      <c r="E181" s="767"/>
      <c r="F181" s="99" t="s">
        <v>186</v>
      </c>
      <c r="G181" s="99" t="s">
        <v>594</v>
      </c>
      <c r="H181" s="99" t="s">
        <v>33</v>
      </c>
      <c r="I181" s="99" t="s">
        <v>594</v>
      </c>
      <c r="J181" s="100" t="s">
        <v>33</v>
      </c>
      <c r="K181" s="99" t="s">
        <v>33</v>
      </c>
      <c r="L181" s="100">
        <v>2.84</v>
      </c>
      <c r="M181" s="101" t="s">
        <v>33</v>
      </c>
      <c r="N181" s="102" t="s">
        <v>33</v>
      </c>
      <c r="U181" s="68" t="s">
        <v>962</v>
      </c>
    </row>
    <row r="182" spans="1:25" s="63" customFormat="1" x14ac:dyDescent="0.2">
      <c r="A182" s="103"/>
      <c r="B182" s="104"/>
      <c r="C182" s="780" t="s">
        <v>191</v>
      </c>
      <c r="D182" s="780"/>
      <c r="E182" s="780"/>
      <c r="F182" s="105" t="s">
        <v>33</v>
      </c>
      <c r="G182" s="105" t="s">
        <v>33</v>
      </c>
      <c r="H182" s="105" t="s">
        <v>33</v>
      </c>
      <c r="I182" s="105" t="s">
        <v>33</v>
      </c>
      <c r="J182" s="106" t="s">
        <v>33</v>
      </c>
      <c r="K182" s="105" t="s">
        <v>33</v>
      </c>
      <c r="L182" s="106">
        <v>12.77</v>
      </c>
      <c r="M182" s="92" t="s">
        <v>33</v>
      </c>
      <c r="N182" s="107" t="s">
        <v>33</v>
      </c>
      <c r="W182" s="68" t="s">
        <v>191</v>
      </c>
    </row>
    <row r="183" spans="1:25" s="63" customFormat="1" ht="22.5" x14ac:dyDescent="0.2">
      <c r="A183" s="88" t="s">
        <v>692</v>
      </c>
      <c r="B183" s="89" t="s">
        <v>1083</v>
      </c>
      <c r="C183" s="776" t="s">
        <v>1084</v>
      </c>
      <c r="D183" s="776"/>
      <c r="E183" s="776"/>
      <c r="F183" s="90" t="s">
        <v>815</v>
      </c>
      <c r="G183" s="90" t="s">
        <v>33</v>
      </c>
      <c r="H183" s="90" t="s">
        <v>33</v>
      </c>
      <c r="I183" s="90" t="s">
        <v>173</v>
      </c>
      <c r="J183" s="91">
        <v>13.59</v>
      </c>
      <c r="K183" s="90" t="s">
        <v>856</v>
      </c>
      <c r="L183" s="91">
        <v>27.72</v>
      </c>
      <c r="M183" s="92" t="s">
        <v>33</v>
      </c>
      <c r="N183" s="93" t="s">
        <v>33</v>
      </c>
      <c r="R183" s="68" t="s">
        <v>1084</v>
      </c>
    </row>
    <row r="184" spans="1:25" s="63" customFormat="1" x14ac:dyDescent="0.2">
      <c r="A184" s="94"/>
      <c r="B184" s="95"/>
      <c r="C184" s="767" t="s">
        <v>1085</v>
      </c>
      <c r="D184" s="767"/>
      <c r="E184" s="767"/>
      <c r="F184" s="767"/>
      <c r="G184" s="767"/>
      <c r="H184" s="767"/>
      <c r="I184" s="767"/>
      <c r="J184" s="767"/>
      <c r="K184" s="767"/>
      <c r="L184" s="767"/>
      <c r="M184" s="767"/>
      <c r="N184" s="781"/>
      <c r="Y184" s="68" t="s">
        <v>1085</v>
      </c>
    </row>
    <row r="185" spans="1:25" s="63" customFormat="1" ht="22.5" x14ac:dyDescent="0.2">
      <c r="A185" s="96"/>
      <c r="B185" s="97" t="s">
        <v>858</v>
      </c>
      <c r="C185" s="767" t="s">
        <v>859</v>
      </c>
      <c r="D185" s="767"/>
      <c r="E185" s="767"/>
      <c r="F185" s="767"/>
      <c r="G185" s="767"/>
      <c r="H185" s="767"/>
      <c r="I185" s="767"/>
      <c r="J185" s="767"/>
      <c r="K185" s="767"/>
      <c r="L185" s="767"/>
      <c r="M185" s="767"/>
      <c r="N185" s="781"/>
      <c r="S185" s="68" t="s">
        <v>859</v>
      </c>
    </row>
    <row r="186" spans="1:25" s="63" customFormat="1" x14ac:dyDescent="0.2">
      <c r="A186" s="88" t="s">
        <v>233</v>
      </c>
      <c r="B186" s="89" t="s">
        <v>975</v>
      </c>
      <c r="C186" s="776" t="s">
        <v>976</v>
      </c>
      <c r="D186" s="776"/>
      <c r="E186" s="776"/>
      <c r="F186" s="90" t="s">
        <v>711</v>
      </c>
      <c r="G186" s="90" t="s">
        <v>33</v>
      </c>
      <c r="H186" s="90" t="s">
        <v>33</v>
      </c>
      <c r="I186" s="90" t="s">
        <v>1086</v>
      </c>
      <c r="J186" s="91" t="s">
        <v>33</v>
      </c>
      <c r="K186" s="90" t="s">
        <v>33</v>
      </c>
      <c r="L186" s="91" t="s">
        <v>33</v>
      </c>
      <c r="M186" s="92" t="s">
        <v>33</v>
      </c>
      <c r="N186" s="93" t="s">
        <v>33</v>
      </c>
      <c r="R186" s="68" t="s">
        <v>976</v>
      </c>
    </row>
    <row r="187" spans="1:25" s="63" customFormat="1" x14ac:dyDescent="0.2">
      <c r="A187" s="94"/>
      <c r="B187" s="95"/>
      <c r="C187" s="767" t="s">
        <v>1087</v>
      </c>
      <c r="D187" s="767"/>
      <c r="E187" s="767"/>
      <c r="F187" s="767"/>
      <c r="G187" s="767"/>
      <c r="H187" s="767"/>
      <c r="I187" s="767"/>
      <c r="J187" s="767"/>
      <c r="K187" s="767"/>
      <c r="L187" s="767"/>
      <c r="M187" s="767"/>
      <c r="N187" s="781"/>
      <c r="X187" s="68" t="s">
        <v>1087</v>
      </c>
    </row>
    <row r="188" spans="1:25" s="63" customFormat="1" ht="33.75" x14ac:dyDescent="0.2">
      <c r="A188" s="96"/>
      <c r="B188" s="97" t="s">
        <v>890</v>
      </c>
      <c r="C188" s="767" t="s">
        <v>559</v>
      </c>
      <c r="D188" s="767"/>
      <c r="E188" s="767"/>
      <c r="F188" s="767"/>
      <c r="G188" s="767"/>
      <c r="H188" s="767"/>
      <c r="I188" s="767"/>
      <c r="J188" s="767"/>
      <c r="K188" s="767"/>
      <c r="L188" s="767"/>
      <c r="M188" s="767"/>
      <c r="N188" s="781"/>
      <c r="S188" s="68" t="s">
        <v>559</v>
      </c>
    </row>
    <row r="189" spans="1:25" s="63" customFormat="1" x14ac:dyDescent="0.2">
      <c r="A189" s="98"/>
      <c r="B189" s="97" t="s">
        <v>165</v>
      </c>
      <c r="C189" s="767" t="s">
        <v>251</v>
      </c>
      <c r="D189" s="767"/>
      <c r="E189" s="767"/>
      <c r="F189" s="99" t="s">
        <v>33</v>
      </c>
      <c r="G189" s="99" t="s">
        <v>33</v>
      </c>
      <c r="H189" s="99" t="s">
        <v>33</v>
      </c>
      <c r="I189" s="99" t="s">
        <v>33</v>
      </c>
      <c r="J189" s="100">
        <v>26.51</v>
      </c>
      <c r="K189" s="99" t="s">
        <v>175</v>
      </c>
      <c r="L189" s="100">
        <v>24.85</v>
      </c>
      <c r="M189" s="101" t="s">
        <v>33</v>
      </c>
      <c r="N189" s="102" t="s">
        <v>33</v>
      </c>
      <c r="T189" s="68" t="s">
        <v>251</v>
      </c>
    </row>
    <row r="190" spans="1:25" s="63" customFormat="1" x14ac:dyDescent="0.2">
      <c r="A190" s="98"/>
      <c r="B190" s="97" t="s">
        <v>173</v>
      </c>
      <c r="C190" s="767" t="s">
        <v>174</v>
      </c>
      <c r="D190" s="767"/>
      <c r="E190" s="767"/>
      <c r="F190" s="99" t="s">
        <v>33</v>
      </c>
      <c r="G190" s="99" t="s">
        <v>33</v>
      </c>
      <c r="H190" s="99" t="s">
        <v>33</v>
      </c>
      <c r="I190" s="99" t="s">
        <v>33</v>
      </c>
      <c r="J190" s="100">
        <v>1.81</v>
      </c>
      <c r="K190" s="99" t="s">
        <v>175</v>
      </c>
      <c r="L190" s="100">
        <v>1.7</v>
      </c>
      <c r="M190" s="101" t="s">
        <v>33</v>
      </c>
      <c r="N190" s="102" t="s">
        <v>33</v>
      </c>
      <c r="T190" s="68" t="s">
        <v>174</v>
      </c>
    </row>
    <row r="191" spans="1:25" s="63" customFormat="1" x14ac:dyDescent="0.2">
      <c r="A191" s="98"/>
      <c r="B191" s="97" t="s">
        <v>176</v>
      </c>
      <c r="C191" s="767" t="s">
        <v>177</v>
      </c>
      <c r="D191" s="767"/>
      <c r="E191" s="767"/>
      <c r="F191" s="99" t="s">
        <v>33</v>
      </c>
      <c r="G191" s="99" t="s">
        <v>33</v>
      </c>
      <c r="H191" s="99" t="s">
        <v>33</v>
      </c>
      <c r="I191" s="99" t="s">
        <v>33</v>
      </c>
      <c r="J191" s="100">
        <v>0.26</v>
      </c>
      <c r="K191" s="99" t="s">
        <v>175</v>
      </c>
      <c r="L191" s="100">
        <v>0.24</v>
      </c>
      <c r="M191" s="101" t="s">
        <v>33</v>
      </c>
      <c r="N191" s="102" t="s">
        <v>33</v>
      </c>
      <c r="T191" s="68" t="s">
        <v>177</v>
      </c>
    </row>
    <row r="192" spans="1:25" s="63" customFormat="1" x14ac:dyDescent="0.2">
      <c r="A192" s="98"/>
      <c r="B192" s="97" t="s">
        <v>212</v>
      </c>
      <c r="C192" s="767" t="s">
        <v>252</v>
      </c>
      <c r="D192" s="767"/>
      <c r="E192" s="767"/>
      <c r="F192" s="99" t="s">
        <v>33</v>
      </c>
      <c r="G192" s="99" t="s">
        <v>33</v>
      </c>
      <c r="H192" s="99" t="s">
        <v>33</v>
      </c>
      <c r="I192" s="99" t="s">
        <v>33</v>
      </c>
      <c r="J192" s="100">
        <v>10.27</v>
      </c>
      <c r="K192" s="99" t="s">
        <v>33</v>
      </c>
      <c r="L192" s="100">
        <v>7.7</v>
      </c>
      <c r="M192" s="101" t="s">
        <v>33</v>
      </c>
      <c r="N192" s="102" t="s">
        <v>33</v>
      </c>
      <c r="T192" s="68" t="s">
        <v>252</v>
      </c>
    </row>
    <row r="193" spans="1:25" s="63" customFormat="1" x14ac:dyDescent="0.2">
      <c r="A193" s="98"/>
      <c r="B193" s="97" t="s">
        <v>33</v>
      </c>
      <c r="C193" s="767" t="s">
        <v>253</v>
      </c>
      <c r="D193" s="767"/>
      <c r="E193" s="767"/>
      <c r="F193" s="99" t="s">
        <v>179</v>
      </c>
      <c r="G193" s="99" t="s">
        <v>979</v>
      </c>
      <c r="H193" s="99" t="s">
        <v>175</v>
      </c>
      <c r="I193" s="99" t="s">
        <v>1088</v>
      </c>
      <c r="J193" s="100" t="s">
        <v>33</v>
      </c>
      <c r="K193" s="99" t="s">
        <v>33</v>
      </c>
      <c r="L193" s="100" t="s">
        <v>33</v>
      </c>
      <c r="M193" s="101" t="s">
        <v>33</v>
      </c>
      <c r="N193" s="102" t="s">
        <v>33</v>
      </c>
      <c r="U193" s="68" t="s">
        <v>253</v>
      </c>
    </row>
    <row r="194" spans="1:25" s="63" customFormat="1" x14ac:dyDescent="0.2">
      <c r="A194" s="98"/>
      <c r="B194" s="97" t="s">
        <v>33</v>
      </c>
      <c r="C194" s="767" t="s">
        <v>178</v>
      </c>
      <c r="D194" s="767"/>
      <c r="E194" s="767"/>
      <c r="F194" s="99" t="s">
        <v>179</v>
      </c>
      <c r="G194" s="99" t="s">
        <v>981</v>
      </c>
      <c r="H194" s="99" t="s">
        <v>175</v>
      </c>
      <c r="I194" s="99" t="s">
        <v>1089</v>
      </c>
      <c r="J194" s="100" t="s">
        <v>33</v>
      </c>
      <c r="K194" s="99" t="s">
        <v>33</v>
      </c>
      <c r="L194" s="100" t="s">
        <v>33</v>
      </c>
      <c r="M194" s="101" t="s">
        <v>33</v>
      </c>
      <c r="N194" s="102" t="s">
        <v>33</v>
      </c>
      <c r="U194" s="68" t="s">
        <v>178</v>
      </c>
    </row>
    <row r="195" spans="1:25" s="63" customFormat="1" x14ac:dyDescent="0.2">
      <c r="A195" s="98"/>
      <c r="B195" s="97" t="s">
        <v>33</v>
      </c>
      <c r="C195" s="776" t="s">
        <v>182</v>
      </c>
      <c r="D195" s="776"/>
      <c r="E195" s="776"/>
      <c r="F195" s="90" t="s">
        <v>33</v>
      </c>
      <c r="G195" s="90" t="s">
        <v>33</v>
      </c>
      <c r="H195" s="90" t="s">
        <v>33</v>
      </c>
      <c r="I195" s="90" t="s">
        <v>33</v>
      </c>
      <c r="J195" s="91">
        <v>38.590000000000003</v>
      </c>
      <c r="K195" s="90" t="s">
        <v>33</v>
      </c>
      <c r="L195" s="91">
        <v>34.25</v>
      </c>
      <c r="M195" s="92" t="s">
        <v>33</v>
      </c>
      <c r="N195" s="93" t="s">
        <v>33</v>
      </c>
      <c r="V195" s="68" t="s">
        <v>182</v>
      </c>
    </row>
    <row r="196" spans="1:25" s="63" customFormat="1" x14ac:dyDescent="0.2">
      <c r="A196" s="98"/>
      <c r="B196" s="97" t="s">
        <v>33</v>
      </c>
      <c r="C196" s="767" t="s">
        <v>183</v>
      </c>
      <c r="D196" s="767"/>
      <c r="E196" s="767"/>
      <c r="F196" s="99" t="s">
        <v>33</v>
      </c>
      <c r="G196" s="99" t="s">
        <v>33</v>
      </c>
      <c r="H196" s="99" t="s">
        <v>33</v>
      </c>
      <c r="I196" s="99" t="s">
        <v>33</v>
      </c>
      <c r="J196" s="100" t="s">
        <v>33</v>
      </c>
      <c r="K196" s="99" t="s">
        <v>33</v>
      </c>
      <c r="L196" s="100">
        <v>25.09</v>
      </c>
      <c r="M196" s="101" t="s">
        <v>33</v>
      </c>
      <c r="N196" s="102" t="s">
        <v>33</v>
      </c>
      <c r="U196" s="68" t="s">
        <v>183</v>
      </c>
    </row>
    <row r="197" spans="1:25" s="63" customFormat="1" ht="22.5" x14ac:dyDescent="0.2">
      <c r="A197" s="98"/>
      <c r="B197" s="97" t="s">
        <v>959</v>
      </c>
      <c r="C197" s="767" t="s">
        <v>960</v>
      </c>
      <c r="D197" s="767"/>
      <c r="E197" s="767"/>
      <c r="F197" s="99" t="s">
        <v>186</v>
      </c>
      <c r="G197" s="99" t="s">
        <v>187</v>
      </c>
      <c r="H197" s="99" t="s">
        <v>33</v>
      </c>
      <c r="I197" s="99" t="s">
        <v>187</v>
      </c>
      <c r="J197" s="100" t="s">
        <v>33</v>
      </c>
      <c r="K197" s="99" t="s">
        <v>33</v>
      </c>
      <c r="L197" s="100">
        <v>23.84</v>
      </c>
      <c r="M197" s="101" t="s">
        <v>33</v>
      </c>
      <c r="N197" s="102" t="s">
        <v>33</v>
      </c>
      <c r="U197" s="68" t="s">
        <v>960</v>
      </c>
    </row>
    <row r="198" spans="1:25" s="63" customFormat="1" ht="22.5" x14ac:dyDescent="0.2">
      <c r="A198" s="98"/>
      <c r="B198" s="97" t="s">
        <v>961</v>
      </c>
      <c r="C198" s="767" t="s">
        <v>962</v>
      </c>
      <c r="D198" s="767"/>
      <c r="E198" s="767"/>
      <c r="F198" s="99" t="s">
        <v>186</v>
      </c>
      <c r="G198" s="99" t="s">
        <v>594</v>
      </c>
      <c r="H198" s="99" t="s">
        <v>33</v>
      </c>
      <c r="I198" s="99" t="s">
        <v>594</v>
      </c>
      <c r="J198" s="100" t="s">
        <v>33</v>
      </c>
      <c r="K198" s="99" t="s">
        <v>33</v>
      </c>
      <c r="L198" s="100">
        <v>16.309999999999999</v>
      </c>
      <c r="M198" s="101" t="s">
        <v>33</v>
      </c>
      <c r="N198" s="102" t="s">
        <v>33</v>
      </c>
      <c r="U198" s="68" t="s">
        <v>962</v>
      </c>
    </row>
    <row r="199" spans="1:25" s="63" customFormat="1" x14ac:dyDescent="0.2">
      <c r="A199" s="103"/>
      <c r="B199" s="104"/>
      <c r="C199" s="780" t="s">
        <v>191</v>
      </c>
      <c r="D199" s="780"/>
      <c r="E199" s="780"/>
      <c r="F199" s="105" t="s">
        <v>33</v>
      </c>
      <c r="G199" s="105" t="s">
        <v>33</v>
      </c>
      <c r="H199" s="105" t="s">
        <v>33</v>
      </c>
      <c r="I199" s="105" t="s">
        <v>33</v>
      </c>
      <c r="J199" s="106" t="s">
        <v>33</v>
      </c>
      <c r="K199" s="105" t="s">
        <v>33</v>
      </c>
      <c r="L199" s="106">
        <v>74.400000000000006</v>
      </c>
      <c r="M199" s="92" t="s">
        <v>33</v>
      </c>
      <c r="N199" s="107" t="s">
        <v>33</v>
      </c>
      <c r="W199" s="68" t="s">
        <v>191</v>
      </c>
    </row>
    <row r="200" spans="1:25" s="63" customFormat="1" ht="22.5" x14ac:dyDescent="0.2">
      <c r="A200" s="88" t="s">
        <v>704</v>
      </c>
      <c r="B200" s="89" t="s">
        <v>1090</v>
      </c>
      <c r="C200" s="776" t="s">
        <v>1091</v>
      </c>
      <c r="D200" s="776"/>
      <c r="E200" s="776"/>
      <c r="F200" s="90" t="s">
        <v>1092</v>
      </c>
      <c r="G200" s="90" t="s">
        <v>33</v>
      </c>
      <c r="H200" s="90" t="s">
        <v>33</v>
      </c>
      <c r="I200" s="90" t="s">
        <v>1093</v>
      </c>
      <c r="J200" s="91">
        <v>2605.5500000000002</v>
      </c>
      <c r="K200" s="90" t="s">
        <v>33</v>
      </c>
      <c r="L200" s="91">
        <v>106.31</v>
      </c>
      <c r="M200" s="92" t="s">
        <v>33</v>
      </c>
      <c r="N200" s="93" t="s">
        <v>33</v>
      </c>
      <c r="R200" s="68" t="s">
        <v>1091</v>
      </c>
    </row>
    <row r="201" spans="1:25" s="63" customFormat="1" x14ac:dyDescent="0.2">
      <c r="A201" s="94"/>
      <c r="B201" s="95"/>
      <c r="C201" s="767" t="s">
        <v>1094</v>
      </c>
      <c r="D201" s="767"/>
      <c r="E201" s="767"/>
      <c r="F201" s="767"/>
      <c r="G201" s="767"/>
      <c r="H201" s="767"/>
      <c r="I201" s="767"/>
      <c r="J201" s="767"/>
      <c r="K201" s="767"/>
      <c r="L201" s="767"/>
      <c r="M201" s="767"/>
      <c r="N201" s="781"/>
      <c r="X201" s="68" t="s">
        <v>1094</v>
      </c>
    </row>
    <row r="202" spans="1:25" s="63" customFormat="1" ht="22.5" x14ac:dyDescent="0.2">
      <c r="A202" s="88" t="s">
        <v>309</v>
      </c>
      <c r="B202" s="89" t="s">
        <v>1095</v>
      </c>
      <c r="C202" s="776" t="s">
        <v>1096</v>
      </c>
      <c r="D202" s="776"/>
      <c r="E202" s="776"/>
      <c r="F202" s="90" t="s">
        <v>1092</v>
      </c>
      <c r="G202" s="90" t="s">
        <v>33</v>
      </c>
      <c r="H202" s="90" t="s">
        <v>33</v>
      </c>
      <c r="I202" s="90" t="s">
        <v>1097</v>
      </c>
      <c r="J202" s="91">
        <v>6663.65</v>
      </c>
      <c r="K202" s="90" t="s">
        <v>33</v>
      </c>
      <c r="L202" s="91">
        <v>135.94</v>
      </c>
      <c r="M202" s="92" t="s">
        <v>33</v>
      </c>
      <c r="N202" s="93" t="s">
        <v>33</v>
      </c>
      <c r="R202" s="68" t="s">
        <v>1096</v>
      </c>
    </row>
    <row r="203" spans="1:25" s="63" customFormat="1" x14ac:dyDescent="0.2">
      <c r="A203" s="94"/>
      <c r="B203" s="95"/>
      <c r="C203" s="767" t="s">
        <v>1098</v>
      </c>
      <c r="D203" s="767"/>
      <c r="E203" s="767"/>
      <c r="F203" s="767"/>
      <c r="G203" s="767"/>
      <c r="H203" s="767"/>
      <c r="I203" s="767"/>
      <c r="J203" s="767"/>
      <c r="K203" s="767"/>
      <c r="L203" s="767"/>
      <c r="M203" s="767"/>
      <c r="N203" s="781"/>
      <c r="X203" s="68" t="s">
        <v>1098</v>
      </c>
    </row>
    <row r="204" spans="1:25" s="63" customFormat="1" ht="22.5" x14ac:dyDescent="0.2">
      <c r="A204" s="88" t="s">
        <v>722</v>
      </c>
      <c r="B204" s="89" t="s">
        <v>983</v>
      </c>
      <c r="C204" s="776" t="s">
        <v>984</v>
      </c>
      <c r="D204" s="776"/>
      <c r="E204" s="776"/>
      <c r="F204" s="90" t="s">
        <v>815</v>
      </c>
      <c r="G204" s="90" t="s">
        <v>33</v>
      </c>
      <c r="H204" s="90" t="s">
        <v>33</v>
      </c>
      <c r="I204" s="90" t="s">
        <v>1099</v>
      </c>
      <c r="J204" s="91">
        <v>6.41</v>
      </c>
      <c r="K204" s="90" t="s">
        <v>856</v>
      </c>
      <c r="L204" s="91">
        <v>100.03</v>
      </c>
      <c r="M204" s="92" t="s">
        <v>33</v>
      </c>
      <c r="N204" s="93" t="s">
        <v>33</v>
      </c>
      <c r="R204" s="68" t="s">
        <v>984</v>
      </c>
    </row>
    <row r="205" spans="1:25" s="63" customFormat="1" x14ac:dyDescent="0.2">
      <c r="A205" s="94"/>
      <c r="B205" s="95"/>
      <c r="C205" s="767" t="s">
        <v>1100</v>
      </c>
      <c r="D205" s="767"/>
      <c r="E205" s="767"/>
      <c r="F205" s="767"/>
      <c r="G205" s="767"/>
      <c r="H205" s="767"/>
      <c r="I205" s="767"/>
      <c r="J205" s="767"/>
      <c r="K205" s="767"/>
      <c r="L205" s="767"/>
      <c r="M205" s="767"/>
      <c r="N205" s="781"/>
      <c r="X205" s="68" t="s">
        <v>1100</v>
      </c>
    </row>
    <row r="206" spans="1:25" s="63" customFormat="1" x14ac:dyDescent="0.2">
      <c r="A206" s="94"/>
      <c r="B206" s="95"/>
      <c r="C206" s="767" t="s">
        <v>987</v>
      </c>
      <c r="D206" s="767"/>
      <c r="E206" s="767"/>
      <c r="F206" s="767"/>
      <c r="G206" s="767"/>
      <c r="H206" s="767"/>
      <c r="I206" s="767"/>
      <c r="J206" s="767"/>
      <c r="K206" s="767"/>
      <c r="L206" s="767"/>
      <c r="M206" s="767"/>
      <c r="N206" s="781"/>
      <c r="Y206" s="68" t="s">
        <v>987</v>
      </c>
    </row>
    <row r="207" spans="1:25" s="63" customFormat="1" ht="22.5" x14ac:dyDescent="0.2">
      <c r="A207" s="96"/>
      <c r="B207" s="97" t="s">
        <v>858</v>
      </c>
      <c r="C207" s="767" t="s">
        <v>859</v>
      </c>
      <c r="D207" s="767"/>
      <c r="E207" s="767"/>
      <c r="F207" s="767"/>
      <c r="G207" s="767"/>
      <c r="H207" s="767"/>
      <c r="I207" s="767"/>
      <c r="J207" s="767"/>
      <c r="K207" s="767"/>
      <c r="L207" s="767"/>
      <c r="M207" s="767"/>
      <c r="N207" s="781"/>
      <c r="S207" s="68" t="s">
        <v>859</v>
      </c>
    </row>
    <row r="208" spans="1:25" s="63" customFormat="1" ht="22.5" x14ac:dyDescent="0.2">
      <c r="A208" s="88" t="s">
        <v>736</v>
      </c>
      <c r="B208" s="89" t="s">
        <v>1101</v>
      </c>
      <c r="C208" s="776" t="s">
        <v>1102</v>
      </c>
      <c r="D208" s="776"/>
      <c r="E208" s="776"/>
      <c r="F208" s="90" t="s">
        <v>334</v>
      </c>
      <c r="G208" s="90" t="s">
        <v>33</v>
      </c>
      <c r="H208" s="90" t="s">
        <v>33</v>
      </c>
      <c r="I208" s="90" t="s">
        <v>648</v>
      </c>
      <c r="J208" s="91">
        <v>125</v>
      </c>
      <c r="K208" s="90" t="s">
        <v>33</v>
      </c>
      <c r="L208" s="91">
        <v>12.5</v>
      </c>
      <c r="M208" s="92" t="s">
        <v>33</v>
      </c>
      <c r="N208" s="93" t="s">
        <v>33</v>
      </c>
      <c r="R208" s="68" t="s">
        <v>1102</v>
      </c>
    </row>
    <row r="209" spans="1:25" s="63" customFormat="1" x14ac:dyDescent="0.2">
      <c r="A209" s="94"/>
      <c r="B209" s="95"/>
      <c r="C209" s="767" t="s">
        <v>1103</v>
      </c>
      <c r="D209" s="767"/>
      <c r="E209" s="767"/>
      <c r="F209" s="767"/>
      <c r="G209" s="767"/>
      <c r="H209" s="767"/>
      <c r="I209" s="767"/>
      <c r="J209" s="767"/>
      <c r="K209" s="767"/>
      <c r="L209" s="767"/>
      <c r="M209" s="767"/>
      <c r="N209" s="781"/>
      <c r="X209" s="68" t="s">
        <v>1103</v>
      </c>
    </row>
    <row r="210" spans="1:25" s="63" customFormat="1" ht="33.75" x14ac:dyDescent="0.2">
      <c r="A210" s="88" t="s">
        <v>741</v>
      </c>
      <c r="B210" s="89" t="s">
        <v>988</v>
      </c>
      <c r="C210" s="776" t="s">
        <v>989</v>
      </c>
      <c r="D210" s="776"/>
      <c r="E210" s="776"/>
      <c r="F210" s="90" t="s">
        <v>484</v>
      </c>
      <c r="G210" s="90" t="s">
        <v>33</v>
      </c>
      <c r="H210" s="90" t="s">
        <v>33</v>
      </c>
      <c r="I210" s="90" t="s">
        <v>165</v>
      </c>
      <c r="J210" s="91" t="s">
        <v>33</v>
      </c>
      <c r="K210" s="90" t="s">
        <v>33</v>
      </c>
      <c r="L210" s="91" t="s">
        <v>33</v>
      </c>
      <c r="M210" s="92" t="s">
        <v>33</v>
      </c>
      <c r="N210" s="93" t="s">
        <v>33</v>
      </c>
      <c r="R210" s="68" t="s">
        <v>989</v>
      </c>
    </row>
    <row r="211" spans="1:25" s="63" customFormat="1" ht="33.75" x14ac:dyDescent="0.2">
      <c r="A211" s="96"/>
      <c r="B211" s="97" t="s">
        <v>890</v>
      </c>
      <c r="C211" s="767" t="s">
        <v>559</v>
      </c>
      <c r="D211" s="767"/>
      <c r="E211" s="767"/>
      <c r="F211" s="767"/>
      <c r="G211" s="767"/>
      <c r="H211" s="767"/>
      <c r="I211" s="767"/>
      <c r="J211" s="767"/>
      <c r="K211" s="767"/>
      <c r="L211" s="767"/>
      <c r="M211" s="767"/>
      <c r="N211" s="781"/>
      <c r="S211" s="68" t="s">
        <v>559</v>
      </c>
    </row>
    <row r="212" spans="1:25" s="63" customFormat="1" x14ac:dyDescent="0.2">
      <c r="A212" s="98"/>
      <c r="B212" s="97" t="s">
        <v>165</v>
      </c>
      <c r="C212" s="767" t="s">
        <v>251</v>
      </c>
      <c r="D212" s="767"/>
      <c r="E212" s="767"/>
      <c r="F212" s="99" t="s">
        <v>33</v>
      </c>
      <c r="G212" s="99" t="s">
        <v>33</v>
      </c>
      <c r="H212" s="99" t="s">
        <v>33</v>
      </c>
      <c r="I212" s="99" t="s">
        <v>33</v>
      </c>
      <c r="J212" s="100">
        <v>2.0699999999999998</v>
      </c>
      <c r="K212" s="99" t="s">
        <v>175</v>
      </c>
      <c r="L212" s="100">
        <v>2.59</v>
      </c>
      <c r="M212" s="101" t="s">
        <v>33</v>
      </c>
      <c r="N212" s="102" t="s">
        <v>33</v>
      </c>
      <c r="T212" s="68" t="s">
        <v>251</v>
      </c>
    </row>
    <row r="213" spans="1:25" s="63" customFormat="1" x14ac:dyDescent="0.2">
      <c r="A213" s="98"/>
      <c r="B213" s="97" t="s">
        <v>212</v>
      </c>
      <c r="C213" s="767" t="s">
        <v>252</v>
      </c>
      <c r="D213" s="767"/>
      <c r="E213" s="767"/>
      <c r="F213" s="99" t="s">
        <v>33</v>
      </c>
      <c r="G213" s="99" t="s">
        <v>33</v>
      </c>
      <c r="H213" s="99" t="s">
        <v>33</v>
      </c>
      <c r="I213" s="99" t="s">
        <v>33</v>
      </c>
      <c r="J213" s="100">
        <v>0.04</v>
      </c>
      <c r="K213" s="99" t="s">
        <v>33</v>
      </c>
      <c r="L213" s="100">
        <v>0.04</v>
      </c>
      <c r="M213" s="101" t="s">
        <v>33</v>
      </c>
      <c r="N213" s="102" t="s">
        <v>33</v>
      </c>
      <c r="T213" s="68" t="s">
        <v>252</v>
      </c>
    </row>
    <row r="214" spans="1:25" s="63" customFormat="1" x14ac:dyDescent="0.2">
      <c r="A214" s="98"/>
      <c r="B214" s="97" t="s">
        <v>33</v>
      </c>
      <c r="C214" s="767" t="s">
        <v>253</v>
      </c>
      <c r="D214" s="767"/>
      <c r="E214" s="767"/>
      <c r="F214" s="99" t="s">
        <v>179</v>
      </c>
      <c r="G214" s="99" t="s">
        <v>991</v>
      </c>
      <c r="H214" s="99" t="s">
        <v>175</v>
      </c>
      <c r="I214" s="99" t="s">
        <v>1104</v>
      </c>
      <c r="J214" s="100" t="s">
        <v>33</v>
      </c>
      <c r="K214" s="99" t="s">
        <v>33</v>
      </c>
      <c r="L214" s="100" t="s">
        <v>33</v>
      </c>
      <c r="M214" s="101" t="s">
        <v>33</v>
      </c>
      <c r="N214" s="102" t="s">
        <v>33</v>
      </c>
      <c r="U214" s="68" t="s">
        <v>253</v>
      </c>
    </row>
    <row r="215" spans="1:25" s="63" customFormat="1" x14ac:dyDescent="0.2">
      <c r="A215" s="98"/>
      <c r="B215" s="97" t="s">
        <v>33</v>
      </c>
      <c r="C215" s="776" t="s">
        <v>182</v>
      </c>
      <c r="D215" s="776"/>
      <c r="E215" s="776"/>
      <c r="F215" s="90" t="s">
        <v>33</v>
      </c>
      <c r="G215" s="90" t="s">
        <v>33</v>
      </c>
      <c r="H215" s="90" t="s">
        <v>33</v>
      </c>
      <c r="I215" s="90" t="s">
        <v>33</v>
      </c>
      <c r="J215" s="91">
        <v>2.11</v>
      </c>
      <c r="K215" s="90" t="s">
        <v>33</v>
      </c>
      <c r="L215" s="91">
        <v>2.63</v>
      </c>
      <c r="M215" s="92" t="s">
        <v>33</v>
      </c>
      <c r="N215" s="93" t="s">
        <v>33</v>
      </c>
      <c r="V215" s="68" t="s">
        <v>182</v>
      </c>
    </row>
    <row r="216" spans="1:25" s="63" customFormat="1" x14ac:dyDescent="0.2">
      <c r="A216" s="98"/>
      <c r="B216" s="97" t="s">
        <v>33</v>
      </c>
      <c r="C216" s="767" t="s">
        <v>183</v>
      </c>
      <c r="D216" s="767"/>
      <c r="E216" s="767"/>
      <c r="F216" s="99" t="s">
        <v>33</v>
      </c>
      <c r="G216" s="99" t="s">
        <v>33</v>
      </c>
      <c r="H216" s="99" t="s">
        <v>33</v>
      </c>
      <c r="I216" s="99" t="s">
        <v>33</v>
      </c>
      <c r="J216" s="100" t="s">
        <v>33</v>
      </c>
      <c r="K216" s="99" t="s">
        <v>33</v>
      </c>
      <c r="L216" s="100">
        <v>2.59</v>
      </c>
      <c r="M216" s="101" t="s">
        <v>33</v>
      </c>
      <c r="N216" s="102" t="s">
        <v>33</v>
      </c>
      <c r="U216" s="68" t="s">
        <v>183</v>
      </c>
    </row>
    <row r="217" spans="1:25" s="63" customFormat="1" ht="22.5" x14ac:dyDescent="0.2">
      <c r="A217" s="98"/>
      <c r="B217" s="97" t="s">
        <v>907</v>
      </c>
      <c r="C217" s="767" t="s">
        <v>908</v>
      </c>
      <c r="D217" s="767"/>
      <c r="E217" s="767"/>
      <c r="F217" s="99" t="s">
        <v>186</v>
      </c>
      <c r="G217" s="99" t="s">
        <v>909</v>
      </c>
      <c r="H217" s="99" t="s">
        <v>33</v>
      </c>
      <c r="I217" s="99" t="s">
        <v>909</v>
      </c>
      <c r="J217" s="100" t="s">
        <v>33</v>
      </c>
      <c r="K217" s="99" t="s">
        <v>33</v>
      </c>
      <c r="L217" s="100">
        <v>2.38</v>
      </c>
      <c r="M217" s="101" t="s">
        <v>33</v>
      </c>
      <c r="N217" s="102" t="s">
        <v>33</v>
      </c>
      <c r="U217" s="68" t="s">
        <v>908</v>
      </c>
    </row>
    <row r="218" spans="1:25" s="63" customFormat="1" ht="22.5" x14ac:dyDescent="0.2">
      <c r="A218" s="98"/>
      <c r="B218" s="97" t="s">
        <v>910</v>
      </c>
      <c r="C218" s="767" t="s">
        <v>911</v>
      </c>
      <c r="D218" s="767"/>
      <c r="E218" s="767"/>
      <c r="F218" s="99" t="s">
        <v>186</v>
      </c>
      <c r="G218" s="99" t="s">
        <v>594</v>
      </c>
      <c r="H218" s="99" t="s">
        <v>33</v>
      </c>
      <c r="I218" s="99" t="s">
        <v>594</v>
      </c>
      <c r="J218" s="100" t="s">
        <v>33</v>
      </c>
      <c r="K218" s="99" t="s">
        <v>33</v>
      </c>
      <c r="L218" s="100">
        <v>1.68</v>
      </c>
      <c r="M218" s="101" t="s">
        <v>33</v>
      </c>
      <c r="N218" s="102" t="s">
        <v>33</v>
      </c>
      <c r="U218" s="68" t="s">
        <v>911</v>
      </c>
    </row>
    <row r="219" spans="1:25" s="63" customFormat="1" x14ac:dyDescent="0.2">
      <c r="A219" s="103"/>
      <c r="B219" s="104"/>
      <c r="C219" s="780" t="s">
        <v>191</v>
      </c>
      <c r="D219" s="780"/>
      <c r="E219" s="780"/>
      <c r="F219" s="105" t="s">
        <v>33</v>
      </c>
      <c r="G219" s="105" t="s">
        <v>33</v>
      </c>
      <c r="H219" s="105" t="s">
        <v>33</v>
      </c>
      <c r="I219" s="105" t="s">
        <v>33</v>
      </c>
      <c r="J219" s="106" t="s">
        <v>33</v>
      </c>
      <c r="K219" s="105" t="s">
        <v>33</v>
      </c>
      <c r="L219" s="106">
        <v>6.69</v>
      </c>
      <c r="M219" s="92" t="s">
        <v>33</v>
      </c>
      <c r="N219" s="107" t="s">
        <v>33</v>
      </c>
      <c r="W219" s="68" t="s">
        <v>191</v>
      </c>
    </row>
    <row r="220" spans="1:25" s="63" customFormat="1" ht="22.5" x14ac:dyDescent="0.2">
      <c r="A220" s="88" t="s">
        <v>745</v>
      </c>
      <c r="B220" s="89" t="s">
        <v>947</v>
      </c>
      <c r="C220" s="776" t="s">
        <v>993</v>
      </c>
      <c r="D220" s="776"/>
      <c r="E220" s="776"/>
      <c r="F220" s="90" t="s">
        <v>484</v>
      </c>
      <c r="G220" s="90" t="s">
        <v>33</v>
      </c>
      <c r="H220" s="90" t="s">
        <v>33</v>
      </c>
      <c r="I220" s="90" t="s">
        <v>165</v>
      </c>
      <c r="J220" s="91">
        <v>19.559999999999999</v>
      </c>
      <c r="K220" s="90" t="s">
        <v>856</v>
      </c>
      <c r="L220" s="91">
        <v>19.95</v>
      </c>
      <c r="M220" s="92" t="s">
        <v>33</v>
      </c>
      <c r="N220" s="93" t="s">
        <v>33</v>
      </c>
      <c r="R220" s="68" t="s">
        <v>993</v>
      </c>
    </row>
    <row r="221" spans="1:25" s="63" customFormat="1" x14ac:dyDescent="0.2">
      <c r="A221" s="94"/>
      <c r="B221" s="95"/>
      <c r="C221" s="767" t="s">
        <v>994</v>
      </c>
      <c r="D221" s="767"/>
      <c r="E221" s="767"/>
      <c r="F221" s="767"/>
      <c r="G221" s="767"/>
      <c r="H221" s="767"/>
      <c r="I221" s="767"/>
      <c r="J221" s="767"/>
      <c r="K221" s="767"/>
      <c r="L221" s="767"/>
      <c r="M221" s="767"/>
      <c r="N221" s="781"/>
      <c r="Y221" s="68" t="s">
        <v>994</v>
      </c>
    </row>
    <row r="222" spans="1:25" s="63" customFormat="1" ht="22.5" x14ac:dyDescent="0.2">
      <c r="A222" s="96"/>
      <c r="B222" s="97" t="s">
        <v>858</v>
      </c>
      <c r="C222" s="767" t="s">
        <v>859</v>
      </c>
      <c r="D222" s="767"/>
      <c r="E222" s="767"/>
      <c r="F222" s="767"/>
      <c r="G222" s="767"/>
      <c r="H222" s="767"/>
      <c r="I222" s="767"/>
      <c r="J222" s="767"/>
      <c r="K222" s="767"/>
      <c r="L222" s="767"/>
      <c r="M222" s="767"/>
      <c r="N222" s="781"/>
      <c r="S222" s="68" t="s">
        <v>859</v>
      </c>
    </row>
    <row r="223" spans="1:25" s="63" customFormat="1" ht="22.5" x14ac:dyDescent="0.2">
      <c r="A223" s="88" t="s">
        <v>749</v>
      </c>
      <c r="B223" s="89" t="s">
        <v>1105</v>
      </c>
      <c r="C223" s="776" t="s">
        <v>1106</v>
      </c>
      <c r="D223" s="776"/>
      <c r="E223" s="776"/>
      <c r="F223" s="90" t="s">
        <v>1107</v>
      </c>
      <c r="G223" s="90" t="s">
        <v>33</v>
      </c>
      <c r="H223" s="90" t="s">
        <v>33</v>
      </c>
      <c r="I223" s="90" t="s">
        <v>690</v>
      </c>
      <c r="J223" s="91" t="s">
        <v>33</v>
      </c>
      <c r="K223" s="90" t="s">
        <v>33</v>
      </c>
      <c r="L223" s="91" t="s">
        <v>33</v>
      </c>
      <c r="M223" s="92" t="s">
        <v>33</v>
      </c>
      <c r="N223" s="93" t="s">
        <v>33</v>
      </c>
      <c r="R223" s="68" t="s">
        <v>1106</v>
      </c>
    </row>
    <row r="224" spans="1:25" s="63" customFormat="1" x14ac:dyDescent="0.2">
      <c r="A224" s="94"/>
      <c r="B224" s="95"/>
      <c r="C224" s="767" t="s">
        <v>1108</v>
      </c>
      <c r="D224" s="767"/>
      <c r="E224" s="767"/>
      <c r="F224" s="767"/>
      <c r="G224" s="767"/>
      <c r="H224" s="767"/>
      <c r="I224" s="767"/>
      <c r="J224" s="767"/>
      <c r="K224" s="767"/>
      <c r="L224" s="767"/>
      <c r="M224" s="767"/>
      <c r="N224" s="781"/>
      <c r="X224" s="68" t="s">
        <v>1108</v>
      </c>
    </row>
    <row r="225" spans="1:27" s="63" customFormat="1" ht="33.75" x14ac:dyDescent="0.2">
      <c r="A225" s="96"/>
      <c r="B225" s="97" t="s">
        <v>890</v>
      </c>
      <c r="C225" s="767" t="s">
        <v>559</v>
      </c>
      <c r="D225" s="767"/>
      <c r="E225" s="767"/>
      <c r="F225" s="767"/>
      <c r="G225" s="767"/>
      <c r="H225" s="767"/>
      <c r="I225" s="767"/>
      <c r="J225" s="767"/>
      <c r="K225" s="767"/>
      <c r="L225" s="767"/>
      <c r="M225" s="767"/>
      <c r="N225" s="781"/>
      <c r="S225" s="68" t="s">
        <v>559</v>
      </c>
    </row>
    <row r="226" spans="1:27" s="63" customFormat="1" x14ac:dyDescent="0.2">
      <c r="A226" s="98"/>
      <c r="B226" s="97" t="s">
        <v>165</v>
      </c>
      <c r="C226" s="767" t="s">
        <v>251</v>
      </c>
      <c r="D226" s="767"/>
      <c r="E226" s="767"/>
      <c r="F226" s="99" t="s">
        <v>33</v>
      </c>
      <c r="G226" s="99" t="s">
        <v>33</v>
      </c>
      <c r="H226" s="99" t="s">
        <v>33</v>
      </c>
      <c r="I226" s="99" t="s">
        <v>33</v>
      </c>
      <c r="J226" s="100">
        <v>49.06</v>
      </c>
      <c r="K226" s="99" t="s">
        <v>175</v>
      </c>
      <c r="L226" s="100">
        <v>30.66</v>
      </c>
      <c r="M226" s="101" t="s">
        <v>33</v>
      </c>
      <c r="N226" s="102" t="s">
        <v>33</v>
      </c>
      <c r="T226" s="68" t="s">
        <v>251</v>
      </c>
    </row>
    <row r="227" spans="1:27" s="63" customFormat="1" x14ac:dyDescent="0.2">
      <c r="A227" s="98"/>
      <c r="B227" s="97" t="s">
        <v>212</v>
      </c>
      <c r="C227" s="767" t="s">
        <v>252</v>
      </c>
      <c r="D227" s="767"/>
      <c r="E227" s="767"/>
      <c r="F227" s="99" t="s">
        <v>33</v>
      </c>
      <c r="G227" s="99" t="s">
        <v>33</v>
      </c>
      <c r="H227" s="99" t="s">
        <v>33</v>
      </c>
      <c r="I227" s="99" t="s">
        <v>33</v>
      </c>
      <c r="J227" s="100">
        <v>5.35</v>
      </c>
      <c r="K227" s="99" t="s">
        <v>33</v>
      </c>
      <c r="L227" s="100">
        <v>2.68</v>
      </c>
      <c r="M227" s="101" t="s">
        <v>33</v>
      </c>
      <c r="N227" s="102" t="s">
        <v>33</v>
      </c>
      <c r="T227" s="68" t="s">
        <v>252</v>
      </c>
    </row>
    <row r="228" spans="1:27" s="63" customFormat="1" x14ac:dyDescent="0.2">
      <c r="A228" s="98"/>
      <c r="B228" s="97" t="s">
        <v>33</v>
      </c>
      <c r="C228" s="767" t="s">
        <v>253</v>
      </c>
      <c r="D228" s="767"/>
      <c r="E228" s="767"/>
      <c r="F228" s="99" t="s">
        <v>179</v>
      </c>
      <c r="G228" s="99" t="s">
        <v>1109</v>
      </c>
      <c r="H228" s="99" t="s">
        <v>175</v>
      </c>
      <c r="I228" s="99" t="s">
        <v>1110</v>
      </c>
      <c r="J228" s="100" t="s">
        <v>33</v>
      </c>
      <c r="K228" s="99" t="s">
        <v>33</v>
      </c>
      <c r="L228" s="100" t="s">
        <v>33</v>
      </c>
      <c r="M228" s="101" t="s">
        <v>33</v>
      </c>
      <c r="N228" s="102" t="s">
        <v>33</v>
      </c>
      <c r="U228" s="68" t="s">
        <v>253</v>
      </c>
    </row>
    <row r="229" spans="1:27" s="63" customFormat="1" x14ac:dyDescent="0.2">
      <c r="A229" s="98"/>
      <c r="B229" s="97" t="s">
        <v>33</v>
      </c>
      <c r="C229" s="776" t="s">
        <v>182</v>
      </c>
      <c r="D229" s="776"/>
      <c r="E229" s="776"/>
      <c r="F229" s="90" t="s">
        <v>33</v>
      </c>
      <c r="G229" s="90" t="s">
        <v>33</v>
      </c>
      <c r="H229" s="90" t="s">
        <v>33</v>
      </c>
      <c r="I229" s="90" t="s">
        <v>33</v>
      </c>
      <c r="J229" s="91">
        <v>54.41</v>
      </c>
      <c r="K229" s="90" t="s">
        <v>33</v>
      </c>
      <c r="L229" s="91">
        <v>33.340000000000003</v>
      </c>
      <c r="M229" s="92" t="s">
        <v>33</v>
      </c>
      <c r="N229" s="93" t="s">
        <v>33</v>
      </c>
      <c r="V229" s="68" t="s">
        <v>182</v>
      </c>
    </row>
    <row r="230" spans="1:27" s="63" customFormat="1" x14ac:dyDescent="0.2">
      <c r="A230" s="98"/>
      <c r="B230" s="97" t="s">
        <v>33</v>
      </c>
      <c r="C230" s="767" t="s">
        <v>183</v>
      </c>
      <c r="D230" s="767"/>
      <c r="E230" s="767"/>
      <c r="F230" s="99" t="s">
        <v>33</v>
      </c>
      <c r="G230" s="99" t="s">
        <v>33</v>
      </c>
      <c r="H230" s="99" t="s">
        <v>33</v>
      </c>
      <c r="I230" s="99" t="s">
        <v>33</v>
      </c>
      <c r="J230" s="100" t="s">
        <v>33</v>
      </c>
      <c r="K230" s="99" t="s">
        <v>33</v>
      </c>
      <c r="L230" s="100">
        <v>30.66</v>
      </c>
      <c r="M230" s="101" t="s">
        <v>33</v>
      </c>
      <c r="N230" s="102" t="s">
        <v>33</v>
      </c>
      <c r="U230" s="68" t="s">
        <v>183</v>
      </c>
    </row>
    <row r="231" spans="1:27" s="63" customFormat="1" ht="22.5" x14ac:dyDescent="0.2">
      <c r="A231" s="98"/>
      <c r="B231" s="97" t="s">
        <v>771</v>
      </c>
      <c r="C231" s="767" t="s">
        <v>772</v>
      </c>
      <c r="D231" s="767"/>
      <c r="E231" s="767"/>
      <c r="F231" s="99" t="s">
        <v>186</v>
      </c>
      <c r="G231" s="99" t="s">
        <v>341</v>
      </c>
      <c r="H231" s="99" t="s">
        <v>33</v>
      </c>
      <c r="I231" s="99" t="s">
        <v>341</v>
      </c>
      <c r="J231" s="100" t="s">
        <v>33</v>
      </c>
      <c r="K231" s="99" t="s">
        <v>33</v>
      </c>
      <c r="L231" s="100">
        <v>24.53</v>
      </c>
      <c r="M231" s="101" t="s">
        <v>33</v>
      </c>
      <c r="N231" s="102" t="s">
        <v>33</v>
      </c>
      <c r="U231" s="68" t="s">
        <v>772</v>
      </c>
    </row>
    <row r="232" spans="1:27" s="63" customFormat="1" ht="22.5" x14ac:dyDescent="0.2">
      <c r="A232" s="98"/>
      <c r="B232" s="97" t="s">
        <v>773</v>
      </c>
      <c r="C232" s="767" t="s">
        <v>774</v>
      </c>
      <c r="D232" s="767"/>
      <c r="E232" s="767"/>
      <c r="F232" s="99" t="s">
        <v>186</v>
      </c>
      <c r="G232" s="99" t="s">
        <v>775</v>
      </c>
      <c r="H232" s="99" t="s">
        <v>33</v>
      </c>
      <c r="I232" s="99" t="s">
        <v>775</v>
      </c>
      <c r="J232" s="100" t="s">
        <v>33</v>
      </c>
      <c r="K232" s="99" t="s">
        <v>33</v>
      </c>
      <c r="L232" s="100">
        <v>18.399999999999999</v>
      </c>
      <c r="M232" s="101" t="s">
        <v>33</v>
      </c>
      <c r="N232" s="102" t="s">
        <v>33</v>
      </c>
      <c r="U232" s="68" t="s">
        <v>774</v>
      </c>
    </row>
    <row r="233" spans="1:27" s="63" customFormat="1" x14ac:dyDescent="0.2">
      <c r="A233" s="103"/>
      <c r="B233" s="104"/>
      <c r="C233" s="780" t="s">
        <v>191</v>
      </c>
      <c r="D233" s="780"/>
      <c r="E233" s="780"/>
      <c r="F233" s="105" t="s">
        <v>33</v>
      </c>
      <c r="G233" s="105" t="s">
        <v>33</v>
      </c>
      <c r="H233" s="105" t="s">
        <v>33</v>
      </c>
      <c r="I233" s="105" t="s">
        <v>33</v>
      </c>
      <c r="J233" s="106" t="s">
        <v>33</v>
      </c>
      <c r="K233" s="105" t="s">
        <v>33</v>
      </c>
      <c r="L233" s="106">
        <v>76.27</v>
      </c>
      <c r="M233" s="92" t="s">
        <v>33</v>
      </c>
      <c r="N233" s="107" t="s">
        <v>33</v>
      </c>
      <c r="W233" s="68" t="s">
        <v>191</v>
      </c>
    </row>
    <row r="234" spans="1:27" s="63" customFormat="1" ht="22.5" x14ac:dyDescent="0.2">
      <c r="A234" s="88" t="s">
        <v>306</v>
      </c>
      <c r="B234" s="89" t="s">
        <v>997</v>
      </c>
      <c r="C234" s="776" t="s">
        <v>998</v>
      </c>
      <c r="D234" s="776"/>
      <c r="E234" s="776"/>
      <c r="F234" s="90" t="s">
        <v>334</v>
      </c>
      <c r="G234" s="90" t="s">
        <v>33</v>
      </c>
      <c r="H234" s="90" t="s">
        <v>33</v>
      </c>
      <c r="I234" s="90" t="s">
        <v>973</v>
      </c>
      <c r="J234" s="91">
        <v>343.28</v>
      </c>
      <c r="K234" s="90" t="s">
        <v>33</v>
      </c>
      <c r="L234" s="91">
        <v>17.16</v>
      </c>
      <c r="M234" s="92" t="s">
        <v>33</v>
      </c>
      <c r="N234" s="93" t="s">
        <v>33</v>
      </c>
      <c r="R234" s="68" t="s">
        <v>998</v>
      </c>
    </row>
    <row r="235" spans="1:27" s="63" customFormat="1" x14ac:dyDescent="0.2">
      <c r="A235" s="94"/>
      <c r="B235" s="95"/>
      <c r="C235" s="767" t="s">
        <v>974</v>
      </c>
      <c r="D235" s="767"/>
      <c r="E235" s="767"/>
      <c r="F235" s="767"/>
      <c r="G235" s="767"/>
      <c r="H235" s="767"/>
      <c r="I235" s="767"/>
      <c r="J235" s="767"/>
      <c r="K235" s="767"/>
      <c r="L235" s="767"/>
      <c r="M235" s="767"/>
      <c r="N235" s="781"/>
      <c r="X235" s="68" t="s">
        <v>974</v>
      </c>
    </row>
    <row r="236" spans="1:27" s="63" customFormat="1" ht="1.5" customHeight="1" x14ac:dyDescent="0.2">
      <c r="A236" s="108"/>
      <c r="B236" s="104"/>
      <c r="C236" s="104"/>
      <c r="D236" s="104"/>
      <c r="E236" s="104"/>
      <c r="F236" s="108"/>
      <c r="G236" s="108"/>
      <c r="H236" s="108"/>
      <c r="I236" s="108"/>
      <c r="J236" s="109"/>
      <c r="K236" s="108"/>
      <c r="L236" s="109"/>
      <c r="M236" s="99"/>
      <c r="N236" s="109"/>
    </row>
    <row r="237" spans="1:27" s="63" customFormat="1" ht="2.25" customHeight="1" x14ac:dyDescent="0.2">
      <c r="B237" s="67"/>
      <c r="C237" s="67"/>
      <c r="D237" s="67"/>
      <c r="E237" s="67"/>
      <c r="F237" s="67"/>
      <c r="G237" s="67"/>
      <c r="H237" s="67"/>
      <c r="I237" s="67"/>
      <c r="J237" s="67"/>
      <c r="K237" s="67"/>
      <c r="L237" s="122"/>
      <c r="M237" s="123"/>
      <c r="N237" s="124"/>
    </row>
    <row r="238" spans="1:27" s="63" customFormat="1" x14ac:dyDescent="0.2">
      <c r="A238" s="110"/>
      <c r="B238" s="111" t="s">
        <v>33</v>
      </c>
      <c r="C238" s="780" t="s">
        <v>321</v>
      </c>
      <c r="D238" s="780"/>
      <c r="E238" s="780"/>
      <c r="F238" s="780"/>
      <c r="G238" s="780"/>
      <c r="H238" s="780"/>
      <c r="I238" s="780"/>
      <c r="J238" s="780"/>
      <c r="K238" s="780"/>
      <c r="L238" s="112" t="s">
        <v>33</v>
      </c>
      <c r="M238" s="113" t="s">
        <v>33</v>
      </c>
      <c r="N238" s="114" t="s">
        <v>33</v>
      </c>
      <c r="Z238" s="68" t="s">
        <v>321</v>
      </c>
    </row>
    <row r="239" spans="1:27" s="63" customFormat="1" x14ac:dyDescent="0.2">
      <c r="A239" s="115"/>
      <c r="B239" s="97" t="s">
        <v>165</v>
      </c>
      <c r="C239" s="767" t="s">
        <v>876</v>
      </c>
      <c r="D239" s="767"/>
      <c r="E239" s="767"/>
      <c r="F239" s="767"/>
      <c r="G239" s="767"/>
      <c r="H239" s="767"/>
      <c r="I239" s="767"/>
      <c r="J239" s="767"/>
      <c r="K239" s="767"/>
      <c r="L239" s="116">
        <v>1834</v>
      </c>
      <c r="M239" s="117">
        <v>7.3</v>
      </c>
      <c r="N239" s="118">
        <v>13388</v>
      </c>
      <c r="AA239" s="68" t="s">
        <v>876</v>
      </c>
    </row>
    <row r="240" spans="1:27" s="63" customFormat="1" x14ac:dyDescent="0.2">
      <c r="A240" s="115"/>
      <c r="B240" s="97" t="s">
        <v>33</v>
      </c>
      <c r="C240" s="767" t="s">
        <v>203</v>
      </c>
      <c r="D240" s="767"/>
      <c r="E240" s="767"/>
      <c r="F240" s="767"/>
      <c r="G240" s="767"/>
      <c r="H240" s="767"/>
      <c r="I240" s="767"/>
      <c r="J240" s="767"/>
      <c r="K240" s="767"/>
      <c r="L240" s="116" t="s">
        <v>33</v>
      </c>
      <c r="M240" s="117" t="s">
        <v>33</v>
      </c>
      <c r="N240" s="118" t="s">
        <v>33</v>
      </c>
      <c r="AA240" s="68" t="s">
        <v>203</v>
      </c>
    </row>
    <row r="241" spans="1:28" x14ac:dyDescent="0.2">
      <c r="A241" s="115"/>
      <c r="B241" s="97" t="s">
        <v>33</v>
      </c>
      <c r="C241" s="767" t="s">
        <v>296</v>
      </c>
      <c r="D241" s="767"/>
      <c r="E241" s="767"/>
      <c r="F241" s="767"/>
      <c r="G241" s="767"/>
      <c r="H241" s="767"/>
      <c r="I241" s="767"/>
      <c r="J241" s="767"/>
      <c r="K241" s="767"/>
      <c r="L241" s="116">
        <v>490.52</v>
      </c>
      <c r="M241" s="117" t="s">
        <v>33</v>
      </c>
      <c r="N241" s="118" t="s">
        <v>33</v>
      </c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3"/>
      <c r="Z241" s="63"/>
      <c r="AA241" s="68" t="s">
        <v>296</v>
      </c>
      <c r="AB241" s="63"/>
    </row>
    <row r="242" spans="1:28" x14ac:dyDescent="0.2">
      <c r="A242" s="115"/>
      <c r="B242" s="97" t="s">
        <v>33</v>
      </c>
      <c r="C242" s="767" t="s">
        <v>204</v>
      </c>
      <c r="D242" s="767"/>
      <c r="E242" s="767"/>
      <c r="F242" s="767"/>
      <c r="G242" s="767"/>
      <c r="H242" s="767"/>
      <c r="I242" s="767"/>
      <c r="J242" s="767"/>
      <c r="K242" s="767"/>
      <c r="L242" s="116">
        <v>58.86</v>
      </c>
      <c r="M242" s="117" t="s">
        <v>33</v>
      </c>
      <c r="N242" s="118" t="s">
        <v>33</v>
      </c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3"/>
      <c r="Z242" s="63"/>
      <c r="AA242" s="68" t="s">
        <v>204</v>
      </c>
      <c r="AB242" s="63"/>
    </row>
    <row r="243" spans="1:28" x14ac:dyDescent="0.2">
      <c r="A243" s="115"/>
      <c r="B243" s="97" t="s">
        <v>33</v>
      </c>
      <c r="C243" s="767" t="s">
        <v>297</v>
      </c>
      <c r="D243" s="767"/>
      <c r="E243" s="767"/>
      <c r="F243" s="767"/>
      <c r="G243" s="767"/>
      <c r="H243" s="767"/>
      <c r="I243" s="767"/>
      <c r="J243" s="767"/>
      <c r="K243" s="767"/>
      <c r="L243" s="116">
        <v>547.9</v>
      </c>
      <c r="M243" s="117" t="s">
        <v>33</v>
      </c>
      <c r="N243" s="118" t="s">
        <v>33</v>
      </c>
      <c r="O243" s="63"/>
      <c r="P243" s="63"/>
      <c r="Q243" s="63"/>
      <c r="R243" s="63"/>
      <c r="S243" s="63"/>
      <c r="T243" s="63"/>
      <c r="U243" s="63"/>
      <c r="V243" s="63"/>
      <c r="W243" s="63"/>
      <c r="X243" s="63"/>
      <c r="Y243" s="63"/>
      <c r="Z243" s="63"/>
      <c r="AA243" s="68" t="s">
        <v>297</v>
      </c>
      <c r="AB243" s="63"/>
    </row>
    <row r="244" spans="1:28" x14ac:dyDescent="0.2">
      <c r="A244" s="115"/>
      <c r="B244" s="97" t="s">
        <v>33</v>
      </c>
      <c r="C244" s="767" t="s">
        <v>205</v>
      </c>
      <c r="D244" s="767"/>
      <c r="E244" s="767"/>
      <c r="F244" s="767"/>
      <c r="G244" s="767"/>
      <c r="H244" s="767"/>
      <c r="I244" s="767"/>
      <c r="J244" s="767"/>
      <c r="K244" s="767"/>
      <c r="L244" s="116">
        <v>427.53</v>
      </c>
      <c r="M244" s="117" t="s">
        <v>33</v>
      </c>
      <c r="N244" s="118" t="s">
        <v>33</v>
      </c>
      <c r="O244" s="63"/>
      <c r="P244" s="63"/>
      <c r="Q244" s="63"/>
      <c r="R244" s="63"/>
      <c r="S244" s="63"/>
      <c r="T244" s="63"/>
      <c r="U244" s="63"/>
      <c r="V244" s="63"/>
      <c r="W244" s="63"/>
      <c r="X244" s="63"/>
      <c r="Y244" s="63"/>
      <c r="Z244" s="63"/>
      <c r="AA244" s="68" t="s">
        <v>205</v>
      </c>
      <c r="AB244" s="63"/>
    </row>
    <row r="245" spans="1:28" x14ac:dyDescent="0.2">
      <c r="A245" s="115"/>
      <c r="B245" s="97" t="s">
        <v>33</v>
      </c>
      <c r="C245" s="767" t="s">
        <v>206</v>
      </c>
      <c r="D245" s="767"/>
      <c r="E245" s="767"/>
      <c r="F245" s="767"/>
      <c r="G245" s="767"/>
      <c r="H245" s="767"/>
      <c r="I245" s="767"/>
      <c r="J245" s="767"/>
      <c r="K245" s="767"/>
      <c r="L245" s="116">
        <v>309.19</v>
      </c>
      <c r="M245" s="117" t="s">
        <v>33</v>
      </c>
      <c r="N245" s="118" t="s">
        <v>33</v>
      </c>
      <c r="O245" s="63"/>
      <c r="P245" s="63"/>
      <c r="Q245" s="63"/>
      <c r="R245" s="63"/>
      <c r="S245" s="63"/>
      <c r="T245" s="63"/>
      <c r="U245" s="63"/>
      <c r="V245" s="63"/>
      <c r="W245" s="63"/>
      <c r="X245" s="63"/>
      <c r="Y245" s="63"/>
      <c r="Z245" s="63"/>
      <c r="AA245" s="68" t="s">
        <v>206</v>
      </c>
      <c r="AB245" s="63"/>
    </row>
    <row r="246" spans="1:28" x14ac:dyDescent="0.2">
      <c r="A246" s="115"/>
      <c r="B246" s="97" t="s">
        <v>33</v>
      </c>
      <c r="C246" s="767" t="s">
        <v>877</v>
      </c>
      <c r="D246" s="767"/>
      <c r="E246" s="767"/>
      <c r="F246" s="767"/>
      <c r="G246" s="767"/>
      <c r="H246" s="767"/>
      <c r="I246" s="767"/>
      <c r="J246" s="767"/>
      <c r="K246" s="767"/>
      <c r="L246" s="116">
        <v>6615.77</v>
      </c>
      <c r="M246" s="117" t="s">
        <v>33</v>
      </c>
      <c r="N246" s="118">
        <v>29837</v>
      </c>
      <c r="O246" s="63"/>
      <c r="P246" s="63"/>
      <c r="Q246" s="63"/>
      <c r="R246" s="63"/>
      <c r="S246" s="63"/>
      <c r="T246" s="63"/>
      <c r="U246" s="63"/>
      <c r="V246" s="63"/>
      <c r="W246" s="63"/>
      <c r="X246" s="63"/>
      <c r="Y246" s="63"/>
      <c r="Z246" s="63"/>
      <c r="AA246" s="68" t="s">
        <v>877</v>
      </c>
      <c r="AB246" s="63"/>
    </row>
    <row r="247" spans="1:28" x14ac:dyDescent="0.2">
      <c r="A247" s="115"/>
      <c r="B247" s="97" t="s">
        <v>173</v>
      </c>
      <c r="C247" s="767" t="s">
        <v>1005</v>
      </c>
      <c r="D247" s="767"/>
      <c r="E247" s="767"/>
      <c r="F247" s="767"/>
      <c r="G247" s="767"/>
      <c r="H247" s="767"/>
      <c r="I247" s="767"/>
      <c r="J247" s="767"/>
      <c r="K247" s="767"/>
      <c r="L247" s="116">
        <v>4210.49</v>
      </c>
      <c r="M247" s="117">
        <v>4.51</v>
      </c>
      <c r="N247" s="118">
        <v>18989</v>
      </c>
      <c r="O247" s="63"/>
      <c r="P247" s="63"/>
      <c r="Q247" s="63"/>
      <c r="R247" s="63"/>
      <c r="S247" s="63"/>
      <c r="T247" s="63"/>
      <c r="U247" s="63"/>
      <c r="V247" s="63"/>
      <c r="W247" s="63"/>
      <c r="X247" s="63"/>
      <c r="Y247" s="63"/>
      <c r="Z247" s="63"/>
      <c r="AA247" s="68" t="s">
        <v>1005</v>
      </c>
      <c r="AB247" s="63"/>
    </row>
    <row r="248" spans="1:28" x14ac:dyDescent="0.2">
      <c r="A248" s="115"/>
      <c r="B248" s="97" t="s">
        <v>173</v>
      </c>
      <c r="C248" s="767" t="s">
        <v>1006</v>
      </c>
      <c r="D248" s="767"/>
      <c r="E248" s="767"/>
      <c r="F248" s="767"/>
      <c r="G248" s="767"/>
      <c r="H248" s="767"/>
      <c r="I248" s="767"/>
      <c r="J248" s="767"/>
      <c r="K248" s="767"/>
      <c r="L248" s="116">
        <v>2405.2800000000002</v>
      </c>
      <c r="M248" s="117">
        <v>4.51</v>
      </c>
      <c r="N248" s="118">
        <v>10848</v>
      </c>
      <c r="O248" s="63"/>
      <c r="P248" s="63"/>
      <c r="Q248" s="63"/>
      <c r="R248" s="63"/>
      <c r="S248" s="63"/>
      <c r="T248" s="63"/>
      <c r="U248" s="63"/>
      <c r="V248" s="63"/>
      <c r="W248" s="63"/>
      <c r="X248" s="63"/>
      <c r="Y248" s="63"/>
      <c r="Z248" s="63"/>
      <c r="AA248" s="68" t="s">
        <v>1006</v>
      </c>
      <c r="AB248" s="63"/>
    </row>
    <row r="249" spans="1:28" x14ac:dyDescent="0.2">
      <c r="A249" s="115"/>
      <c r="B249" s="97" t="s">
        <v>33</v>
      </c>
      <c r="C249" s="767" t="s">
        <v>207</v>
      </c>
      <c r="D249" s="767"/>
      <c r="E249" s="767"/>
      <c r="F249" s="767"/>
      <c r="G249" s="767"/>
      <c r="H249" s="767"/>
      <c r="I249" s="767"/>
      <c r="J249" s="767"/>
      <c r="K249" s="767"/>
      <c r="L249" s="116">
        <v>497.28</v>
      </c>
      <c r="M249" s="117" t="s">
        <v>33</v>
      </c>
      <c r="N249" s="118" t="s">
        <v>33</v>
      </c>
      <c r="O249" s="63"/>
      <c r="P249" s="63"/>
      <c r="Q249" s="63"/>
      <c r="R249" s="63"/>
      <c r="S249" s="63"/>
      <c r="T249" s="63"/>
      <c r="U249" s="63"/>
      <c r="V249" s="63"/>
      <c r="W249" s="63"/>
      <c r="X249" s="63"/>
      <c r="Y249" s="63"/>
      <c r="Z249" s="63"/>
      <c r="AA249" s="68" t="s">
        <v>207</v>
      </c>
      <c r="AB249" s="63"/>
    </row>
    <row r="250" spans="1:28" x14ac:dyDescent="0.2">
      <c r="A250" s="115"/>
      <c r="B250" s="97" t="s">
        <v>33</v>
      </c>
      <c r="C250" s="767" t="s">
        <v>208</v>
      </c>
      <c r="D250" s="767"/>
      <c r="E250" s="767"/>
      <c r="F250" s="767"/>
      <c r="G250" s="767"/>
      <c r="H250" s="767"/>
      <c r="I250" s="767"/>
      <c r="J250" s="767"/>
      <c r="K250" s="767"/>
      <c r="L250" s="116">
        <v>427.53</v>
      </c>
      <c r="M250" s="117" t="s">
        <v>33</v>
      </c>
      <c r="N250" s="118" t="s">
        <v>33</v>
      </c>
      <c r="O250" s="63"/>
      <c r="P250" s="63"/>
      <c r="Q250" s="63"/>
      <c r="R250" s="63"/>
      <c r="S250" s="63"/>
      <c r="T250" s="63"/>
      <c r="U250" s="63"/>
      <c r="V250" s="63"/>
      <c r="W250" s="63"/>
      <c r="X250" s="63"/>
      <c r="Y250" s="63"/>
      <c r="Z250" s="63"/>
      <c r="AA250" s="68" t="s">
        <v>208</v>
      </c>
      <c r="AB250" s="63"/>
    </row>
    <row r="251" spans="1:28" x14ac:dyDescent="0.2">
      <c r="A251" s="115"/>
      <c r="B251" s="97" t="s">
        <v>33</v>
      </c>
      <c r="C251" s="767" t="s">
        <v>209</v>
      </c>
      <c r="D251" s="767"/>
      <c r="E251" s="767"/>
      <c r="F251" s="767"/>
      <c r="G251" s="767"/>
      <c r="H251" s="767"/>
      <c r="I251" s="767"/>
      <c r="J251" s="767"/>
      <c r="K251" s="767"/>
      <c r="L251" s="116">
        <v>309.19</v>
      </c>
      <c r="M251" s="117" t="s">
        <v>33</v>
      </c>
      <c r="N251" s="118" t="s">
        <v>33</v>
      </c>
      <c r="O251" s="63"/>
      <c r="P251" s="63"/>
      <c r="Q251" s="63"/>
      <c r="R251" s="63"/>
      <c r="S251" s="63"/>
      <c r="T251" s="63"/>
      <c r="U251" s="63"/>
      <c r="V251" s="63"/>
      <c r="W251" s="63"/>
      <c r="X251" s="63"/>
      <c r="Y251" s="63"/>
      <c r="Z251" s="63"/>
      <c r="AA251" s="68" t="s">
        <v>209</v>
      </c>
      <c r="AB251" s="63"/>
    </row>
    <row r="252" spans="1:28" x14ac:dyDescent="0.2">
      <c r="A252" s="115"/>
      <c r="B252" s="109" t="s">
        <v>33</v>
      </c>
      <c r="C252" s="782" t="s">
        <v>322</v>
      </c>
      <c r="D252" s="782"/>
      <c r="E252" s="782"/>
      <c r="F252" s="782"/>
      <c r="G252" s="782"/>
      <c r="H252" s="782"/>
      <c r="I252" s="782"/>
      <c r="J252" s="782"/>
      <c r="K252" s="782"/>
      <c r="L252" s="119">
        <v>8449.77</v>
      </c>
      <c r="M252" s="120" t="s">
        <v>33</v>
      </c>
      <c r="N252" s="125">
        <v>43225</v>
      </c>
      <c r="O252" s="63"/>
      <c r="P252" s="63"/>
      <c r="Q252" s="63"/>
      <c r="R252" s="63"/>
      <c r="S252" s="63"/>
      <c r="T252" s="63"/>
      <c r="U252" s="63"/>
      <c r="V252" s="63"/>
      <c r="W252" s="63"/>
      <c r="X252" s="63"/>
      <c r="Y252" s="63"/>
      <c r="Z252" s="63"/>
      <c r="AA252" s="63"/>
      <c r="AB252" s="68" t="s">
        <v>322</v>
      </c>
    </row>
    <row r="253" spans="1:28" ht="1.5" customHeight="1" x14ac:dyDescent="0.2">
      <c r="B253" s="109"/>
      <c r="C253" s="104"/>
      <c r="D253" s="104"/>
      <c r="E253" s="104"/>
      <c r="F253" s="104"/>
      <c r="G253" s="104"/>
      <c r="H253" s="104"/>
      <c r="I253" s="104"/>
      <c r="J253" s="104"/>
      <c r="K253" s="104"/>
      <c r="L253" s="119"/>
      <c r="M253" s="120"/>
      <c r="N253" s="126"/>
      <c r="O253" s="63"/>
      <c r="P253" s="63"/>
      <c r="Q253" s="63"/>
      <c r="R253" s="63"/>
      <c r="S253" s="63"/>
      <c r="T253" s="63"/>
      <c r="U253" s="63"/>
      <c r="V253" s="63"/>
      <c r="W253" s="63"/>
      <c r="X253" s="63"/>
      <c r="Y253" s="63"/>
      <c r="Z253" s="63"/>
      <c r="AA253" s="63"/>
      <c r="AB253" s="63"/>
    </row>
    <row r="254" spans="1:28" ht="53.25" customHeight="1" x14ac:dyDescent="0.2">
      <c r="A254" s="127"/>
      <c r="B254" s="127"/>
      <c r="C254" s="127"/>
      <c r="D254" s="127"/>
      <c r="E254" s="127"/>
      <c r="F254" s="127"/>
      <c r="G254" s="127"/>
      <c r="H254" s="127"/>
      <c r="I254" s="127"/>
      <c r="J254" s="127"/>
      <c r="K254" s="127"/>
      <c r="L254" s="127"/>
      <c r="M254" s="127"/>
      <c r="N254" s="127"/>
      <c r="O254" s="63"/>
      <c r="P254" s="63"/>
      <c r="Q254" s="63"/>
      <c r="R254" s="63"/>
      <c r="S254" s="63"/>
      <c r="T254" s="63"/>
      <c r="U254" s="63"/>
      <c r="V254" s="63"/>
      <c r="W254" s="63"/>
      <c r="X254" s="63"/>
      <c r="Y254" s="63"/>
      <c r="Z254" s="63"/>
      <c r="AA254" s="63"/>
      <c r="AB254" s="63"/>
    </row>
    <row r="255" spans="1:28" x14ac:dyDescent="0.2">
      <c r="B255" s="128" t="s">
        <v>323</v>
      </c>
      <c r="C255" s="786" t="s">
        <v>33</v>
      </c>
      <c r="D255" s="786"/>
      <c r="E255" s="786"/>
      <c r="F255" s="786"/>
      <c r="G255" s="786"/>
      <c r="H255" s="786"/>
      <c r="I255" s="786"/>
      <c r="J255" s="786"/>
      <c r="K255" s="786"/>
      <c r="L255" s="786"/>
      <c r="O255" s="63"/>
      <c r="P255" s="63"/>
      <c r="Q255" s="63"/>
      <c r="R255" s="63"/>
      <c r="S255" s="63"/>
      <c r="T255" s="63"/>
      <c r="U255" s="63"/>
      <c r="V255" s="63"/>
      <c r="W255" s="63"/>
      <c r="X255" s="63"/>
      <c r="Y255" s="63"/>
      <c r="Z255" s="63"/>
      <c r="AA255" s="63"/>
      <c r="AB255" s="63"/>
    </row>
    <row r="256" spans="1:28" ht="13.5" customHeight="1" x14ac:dyDescent="0.2">
      <c r="B256" s="64"/>
      <c r="C256" s="787" t="s">
        <v>11</v>
      </c>
      <c r="D256" s="787"/>
      <c r="E256" s="787"/>
      <c r="F256" s="787"/>
      <c r="G256" s="787"/>
      <c r="H256" s="787"/>
      <c r="I256" s="787"/>
      <c r="J256" s="787"/>
      <c r="K256" s="787"/>
      <c r="L256" s="787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  <c r="Z256" s="63"/>
      <c r="AA256" s="63"/>
      <c r="AB256" s="63"/>
    </row>
    <row r="257" spans="2:12" s="63" customFormat="1" ht="12.75" customHeight="1" x14ac:dyDescent="0.2">
      <c r="B257" s="128" t="s">
        <v>324</v>
      </c>
      <c r="C257" s="786" t="s">
        <v>33</v>
      </c>
      <c r="D257" s="786"/>
      <c r="E257" s="786"/>
      <c r="F257" s="786"/>
      <c r="G257" s="786"/>
      <c r="H257" s="786"/>
      <c r="I257" s="786"/>
      <c r="J257" s="786"/>
      <c r="K257" s="786"/>
      <c r="L257" s="786"/>
    </row>
    <row r="258" spans="2:12" s="63" customFormat="1" ht="13.5" customHeight="1" x14ac:dyDescent="0.2">
      <c r="C258" s="787" t="s">
        <v>11</v>
      </c>
      <c r="D258" s="787"/>
      <c r="E258" s="787"/>
      <c r="F258" s="787"/>
      <c r="G258" s="787"/>
      <c r="H258" s="787"/>
      <c r="I258" s="787"/>
      <c r="J258" s="787"/>
      <c r="K258" s="787"/>
      <c r="L258" s="787"/>
    </row>
    <row r="272" spans="2:12" s="63" customFormat="1" x14ac:dyDescent="0.2"/>
  </sheetData>
  <mergeCells count="244">
    <mergeCell ref="C251:K251"/>
    <mergeCell ref="C252:K252"/>
    <mergeCell ref="C255:L255"/>
    <mergeCell ref="C256:L256"/>
    <mergeCell ref="C257:L257"/>
    <mergeCell ref="C258:L258"/>
    <mergeCell ref="C245:K245"/>
    <mergeCell ref="C246:K246"/>
    <mergeCell ref="C247:K247"/>
    <mergeCell ref="C248:K248"/>
    <mergeCell ref="C249:K249"/>
    <mergeCell ref="C250:K250"/>
    <mergeCell ref="C239:K239"/>
    <mergeCell ref="C240:K240"/>
    <mergeCell ref="C241:K241"/>
    <mergeCell ref="C242:K242"/>
    <mergeCell ref="C243:K243"/>
    <mergeCell ref="C244:K244"/>
    <mergeCell ref="C231:E231"/>
    <mergeCell ref="C232:E232"/>
    <mergeCell ref="C233:E233"/>
    <mergeCell ref="C234:E234"/>
    <mergeCell ref="C235:N235"/>
    <mergeCell ref="C238:K238"/>
    <mergeCell ref="C225:N225"/>
    <mergeCell ref="C226:E226"/>
    <mergeCell ref="C227:E227"/>
    <mergeCell ref="C228:E228"/>
    <mergeCell ref="C229:E229"/>
    <mergeCell ref="C230:E230"/>
    <mergeCell ref="C219:E219"/>
    <mergeCell ref="C220:E220"/>
    <mergeCell ref="C221:N221"/>
    <mergeCell ref="C222:N222"/>
    <mergeCell ref="C223:E223"/>
    <mergeCell ref="C224:N224"/>
    <mergeCell ref="C213:E213"/>
    <mergeCell ref="C214:E214"/>
    <mergeCell ref="C215:E215"/>
    <mergeCell ref="C216:E216"/>
    <mergeCell ref="C217:E217"/>
    <mergeCell ref="C218:E218"/>
    <mergeCell ref="C207:N207"/>
    <mergeCell ref="C208:E208"/>
    <mergeCell ref="C209:N209"/>
    <mergeCell ref="C210:E210"/>
    <mergeCell ref="C211:N211"/>
    <mergeCell ref="C212:E212"/>
    <mergeCell ref="C201:N201"/>
    <mergeCell ref="C202:E202"/>
    <mergeCell ref="C203:N203"/>
    <mergeCell ref="C204:E204"/>
    <mergeCell ref="C205:N205"/>
    <mergeCell ref="C206:N206"/>
    <mergeCell ref="C195:E195"/>
    <mergeCell ref="C196:E196"/>
    <mergeCell ref="C197:E197"/>
    <mergeCell ref="C198:E198"/>
    <mergeCell ref="C199:E199"/>
    <mergeCell ref="C200:E200"/>
    <mergeCell ref="C189:E189"/>
    <mergeCell ref="C190:E190"/>
    <mergeCell ref="C191:E191"/>
    <mergeCell ref="C192:E192"/>
    <mergeCell ref="C193:E193"/>
    <mergeCell ref="C194:E194"/>
    <mergeCell ref="C183:E183"/>
    <mergeCell ref="C184:N184"/>
    <mergeCell ref="C185:N185"/>
    <mergeCell ref="C186:E186"/>
    <mergeCell ref="C187:N187"/>
    <mergeCell ref="C188:N188"/>
    <mergeCell ref="C177:E177"/>
    <mergeCell ref="C178:E178"/>
    <mergeCell ref="C179:E179"/>
    <mergeCell ref="C180:E180"/>
    <mergeCell ref="C181:E181"/>
    <mergeCell ref="C182:E182"/>
    <mergeCell ref="C171:N171"/>
    <mergeCell ref="C172:E172"/>
    <mergeCell ref="C173:E173"/>
    <mergeCell ref="C174:E174"/>
    <mergeCell ref="C175:E175"/>
    <mergeCell ref="C176:E176"/>
    <mergeCell ref="C165:E165"/>
    <mergeCell ref="C166:N166"/>
    <mergeCell ref="C167:E167"/>
    <mergeCell ref="C168:N168"/>
    <mergeCell ref="C169:E169"/>
    <mergeCell ref="C170:N170"/>
    <mergeCell ref="C159:E159"/>
    <mergeCell ref="C160:E160"/>
    <mergeCell ref="C161:E161"/>
    <mergeCell ref="C162:E162"/>
    <mergeCell ref="C163:E163"/>
    <mergeCell ref="C164:E164"/>
    <mergeCell ref="C153:E153"/>
    <mergeCell ref="C154:E154"/>
    <mergeCell ref="C155:E155"/>
    <mergeCell ref="C156:E156"/>
    <mergeCell ref="C157:E157"/>
    <mergeCell ref="C158:E158"/>
    <mergeCell ref="C147:N147"/>
    <mergeCell ref="C148:N148"/>
    <mergeCell ref="A149:N149"/>
    <mergeCell ref="C150:E150"/>
    <mergeCell ref="C151:N151"/>
    <mergeCell ref="C152:N152"/>
    <mergeCell ref="C141:E141"/>
    <mergeCell ref="C142:E142"/>
    <mergeCell ref="C143:E143"/>
    <mergeCell ref="C144:E144"/>
    <mergeCell ref="C145:E145"/>
    <mergeCell ref="C146:E146"/>
    <mergeCell ref="C135:E135"/>
    <mergeCell ref="C136:E136"/>
    <mergeCell ref="C137:E137"/>
    <mergeCell ref="C138:E138"/>
    <mergeCell ref="C139:E139"/>
    <mergeCell ref="C140:E140"/>
    <mergeCell ref="C129:E129"/>
    <mergeCell ref="C130:E130"/>
    <mergeCell ref="C131:E131"/>
    <mergeCell ref="C132:E132"/>
    <mergeCell ref="C133:E133"/>
    <mergeCell ref="C134:N134"/>
    <mergeCell ref="C123:E123"/>
    <mergeCell ref="C124:E124"/>
    <mergeCell ref="C125:E125"/>
    <mergeCell ref="C126:E126"/>
    <mergeCell ref="C127:E127"/>
    <mergeCell ref="C128:E128"/>
    <mergeCell ref="C117:E117"/>
    <mergeCell ref="C118:E118"/>
    <mergeCell ref="C119:E119"/>
    <mergeCell ref="C120:N120"/>
    <mergeCell ref="C121:E121"/>
    <mergeCell ref="C122:E122"/>
    <mergeCell ref="C111:E111"/>
    <mergeCell ref="C112:E112"/>
    <mergeCell ref="C113:E113"/>
    <mergeCell ref="C114:E114"/>
    <mergeCell ref="C115:E115"/>
    <mergeCell ref="C116:E116"/>
    <mergeCell ref="C105:E105"/>
    <mergeCell ref="C106:N106"/>
    <mergeCell ref="C107:N107"/>
    <mergeCell ref="C108:E108"/>
    <mergeCell ref="C109:N109"/>
    <mergeCell ref="C110:E110"/>
    <mergeCell ref="C99:E99"/>
    <mergeCell ref="C100:E100"/>
    <mergeCell ref="C101:E101"/>
    <mergeCell ref="C102:E102"/>
    <mergeCell ref="C103:E103"/>
    <mergeCell ref="C104:E104"/>
    <mergeCell ref="C93:E93"/>
    <mergeCell ref="C94:E94"/>
    <mergeCell ref="C95:E95"/>
    <mergeCell ref="C96:N96"/>
    <mergeCell ref="C97:E97"/>
    <mergeCell ref="C98:E98"/>
    <mergeCell ref="C87:E87"/>
    <mergeCell ref="C88:E88"/>
    <mergeCell ref="C89:E89"/>
    <mergeCell ref="C90:E90"/>
    <mergeCell ref="C91:E91"/>
    <mergeCell ref="C92:E92"/>
    <mergeCell ref="C81:E81"/>
    <mergeCell ref="C82:E82"/>
    <mergeCell ref="C83:N83"/>
    <mergeCell ref="C84:E84"/>
    <mergeCell ref="C85:N85"/>
    <mergeCell ref="C86:E86"/>
    <mergeCell ref="C75:E75"/>
    <mergeCell ref="C76:E76"/>
    <mergeCell ref="C77:E77"/>
    <mergeCell ref="C78:E78"/>
    <mergeCell ref="C79:E79"/>
    <mergeCell ref="C80:E80"/>
    <mergeCell ref="C69:E69"/>
    <mergeCell ref="C70:E70"/>
    <mergeCell ref="C71:N71"/>
    <mergeCell ref="C72:E72"/>
    <mergeCell ref="C73:N73"/>
    <mergeCell ref="C74:E74"/>
    <mergeCell ref="C63:E63"/>
    <mergeCell ref="C64:E64"/>
    <mergeCell ref="C65:E65"/>
    <mergeCell ref="C66:E66"/>
    <mergeCell ref="C67:E67"/>
    <mergeCell ref="C68:E68"/>
    <mergeCell ref="C57:E57"/>
    <mergeCell ref="C58:E58"/>
    <mergeCell ref="C59:N59"/>
    <mergeCell ref="C60:E60"/>
    <mergeCell ref="C61:N61"/>
    <mergeCell ref="C62:E62"/>
    <mergeCell ref="C51:E51"/>
    <mergeCell ref="C52:E52"/>
    <mergeCell ref="C53:E53"/>
    <mergeCell ref="C54:E54"/>
    <mergeCell ref="C55:E55"/>
    <mergeCell ref="C56:E56"/>
    <mergeCell ref="C45:E45"/>
    <mergeCell ref="C46:N46"/>
    <mergeCell ref="C47:E47"/>
    <mergeCell ref="C48:E48"/>
    <mergeCell ref="C49:E49"/>
    <mergeCell ref="C50:E50"/>
    <mergeCell ref="C39:E39"/>
    <mergeCell ref="C40:E40"/>
    <mergeCell ref="C41:E41"/>
    <mergeCell ref="C42:E42"/>
    <mergeCell ref="C43:E43"/>
    <mergeCell ref="C44:N44"/>
    <mergeCell ref="C35:E35"/>
    <mergeCell ref="C36:E36"/>
    <mergeCell ref="C37:E37"/>
    <mergeCell ref="C38:E38"/>
    <mergeCell ref="J27:L28"/>
    <mergeCell ref="M27:M29"/>
    <mergeCell ref="N27:N29"/>
    <mergeCell ref="C30:E30"/>
    <mergeCell ref="A31:N31"/>
    <mergeCell ref="A32:N32"/>
    <mergeCell ref="B16:F16"/>
    <mergeCell ref="L25:M25"/>
    <mergeCell ref="A27:A29"/>
    <mergeCell ref="B27:B29"/>
    <mergeCell ref="C27:E29"/>
    <mergeCell ref="F27:F29"/>
    <mergeCell ref="G27:I28"/>
    <mergeCell ref="C33:E33"/>
    <mergeCell ref="C34:N34"/>
    <mergeCell ref="D5:N5"/>
    <mergeCell ref="A7:N7"/>
    <mergeCell ref="A8:N8"/>
    <mergeCell ref="A9:N9"/>
    <mergeCell ref="A10:N10"/>
    <mergeCell ref="A11:N11"/>
    <mergeCell ref="A12:N12"/>
    <mergeCell ref="A13:N13"/>
    <mergeCell ref="B15:F15"/>
  </mergeCells>
  <printOptions horizontalCentered="1"/>
  <pageMargins left="0.39370077848434398" right="0.39370077848434398" top="0.78740155696868896" bottom="0.74803149700164795" header="0.118110239505768" footer="0.118110239505768"/>
  <pageSetup paperSize="9" orientation="landscape"/>
  <headerFooter>
    <oddHeader>&amp;LГРАНД-Смета 2021</oddHeader>
  </headerFooter>
  <rowBreaks count="1" manualBreakCount="1">
    <brk id="26" max="271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70"/>
  <sheetViews>
    <sheetView topLeftCell="A121" zoomScale="115" zoomScaleNormal="115" workbookViewId="0">
      <selection activeCell="N151" sqref="N151"/>
    </sheetView>
  </sheetViews>
  <sheetFormatPr defaultColWidth="9.140625" defaultRowHeight="11.25" customHeight="1" x14ac:dyDescent="0.2"/>
  <cols>
    <col min="1" max="1" width="8.140625" style="63" customWidth="1"/>
    <col min="2" max="2" width="20.140625" style="63" customWidth="1"/>
    <col min="3" max="4" width="10.42578125" style="63" customWidth="1"/>
    <col min="5" max="5" width="13.28515625" style="63" customWidth="1"/>
    <col min="6" max="6" width="8.5703125" style="63" customWidth="1"/>
    <col min="7" max="7" width="7.85546875" style="63" customWidth="1"/>
    <col min="8" max="8" width="8.42578125" style="63" customWidth="1"/>
    <col min="9" max="9" width="8.7109375" style="63" customWidth="1"/>
    <col min="10" max="10" width="8.140625" style="63" customWidth="1"/>
    <col min="11" max="11" width="8.5703125" style="63" customWidth="1"/>
    <col min="12" max="12" width="10" style="63" customWidth="1"/>
    <col min="13" max="13" width="6" style="63" customWidth="1"/>
    <col min="14" max="14" width="9.7109375" style="63" customWidth="1"/>
    <col min="15" max="15" width="99.7109375" style="68" hidden="1" customWidth="1"/>
    <col min="16" max="16" width="138.42578125" style="68" hidden="1" customWidth="1"/>
    <col min="17" max="17" width="34.140625" style="68" hidden="1" customWidth="1"/>
    <col min="18" max="18" width="110.140625" style="68" hidden="1" customWidth="1"/>
    <col min="19" max="22" width="34.140625" style="68" hidden="1" customWidth="1"/>
    <col min="23" max="24" width="110.140625" style="68" hidden="1" customWidth="1"/>
    <col min="25" max="27" width="84.42578125" style="68" hidden="1" customWidth="1"/>
    <col min="28" max="16384" width="9.140625" style="63"/>
  </cols>
  <sheetData>
    <row r="1" spans="1:15" s="63" customFormat="1" x14ac:dyDescent="0.2">
      <c r="N1" s="64" t="s">
        <v>128</v>
      </c>
    </row>
    <row r="2" spans="1:15" s="63" customFormat="1" x14ac:dyDescent="0.2">
      <c r="N2" s="64" t="s">
        <v>12</v>
      </c>
    </row>
    <row r="3" spans="1:15" s="63" customFormat="1" x14ac:dyDescent="0.2">
      <c r="N3" s="64"/>
    </row>
    <row r="4" spans="1:15" s="63" customFormat="1" x14ac:dyDescent="0.2">
      <c r="F4" s="65"/>
    </row>
    <row r="5" spans="1:15" s="63" customFormat="1" ht="33.75" x14ac:dyDescent="0.2">
      <c r="A5" s="66" t="s">
        <v>129</v>
      </c>
      <c r="B5" s="67"/>
      <c r="D5" s="767" t="s">
        <v>550</v>
      </c>
      <c r="E5" s="767"/>
      <c r="F5" s="767"/>
      <c r="G5" s="767"/>
      <c r="H5" s="767"/>
      <c r="I5" s="767"/>
      <c r="J5" s="767"/>
      <c r="K5" s="767"/>
      <c r="L5" s="767"/>
      <c r="M5" s="767"/>
      <c r="N5" s="767"/>
      <c r="O5" s="68" t="s">
        <v>550</v>
      </c>
    </row>
    <row r="6" spans="1:15" s="63" customFormat="1" ht="15" customHeight="1" x14ac:dyDescent="0.2">
      <c r="A6" s="69" t="s">
        <v>130</v>
      </c>
      <c r="D6" s="70" t="s">
        <v>131</v>
      </c>
      <c r="E6" s="70"/>
      <c r="F6" s="71"/>
      <c r="G6" s="71"/>
      <c r="H6" s="71"/>
      <c r="I6" s="71"/>
      <c r="J6" s="71"/>
      <c r="K6" s="71"/>
      <c r="L6" s="71"/>
      <c r="M6" s="71"/>
      <c r="N6" s="71"/>
    </row>
    <row r="7" spans="1:15" s="63" customFormat="1" ht="43.5" customHeight="1" x14ac:dyDescent="0.2">
      <c r="A7" s="768" t="s">
        <v>1007</v>
      </c>
      <c r="B7" s="768"/>
      <c r="C7" s="768"/>
      <c r="D7" s="768"/>
      <c r="E7" s="768"/>
      <c r="F7" s="768"/>
      <c r="G7" s="768"/>
      <c r="H7" s="768"/>
      <c r="I7" s="768"/>
      <c r="J7" s="768"/>
      <c r="K7" s="768"/>
      <c r="L7" s="768"/>
      <c r="M7" s="768"/>
      <c r="N7" s="768"/>
    </row>
    <row r="8" spans="1:15" s="63" customFormat="1" x14ac:dyDescent="0.2">
      <c r="A8" s="769" t="s">
        <v>3</v>
      </c>
      <c r="B8" s="769"/>
      <c r="C8" s="769"/>
      <c r="D8" s="769"/>
      <c r="E8" s="769"/>
      <c r="F8" s="769"/>
      <c r="G8" s="769"/>
      <c r="H8" s="769"/>
      <c r="I8" s="769"/>
      <c r="J8" s="769"/>
      <c r="K8" s="769"/>
      <c r="L8" s="769"/>
      <c r="M8" s="769"/>
      <c r="N8" s="769"/>
    </row>
    <row r="9" spans="1:15" s="63" customFormat="1" ht="30" customHeight="1" x14ac:dyDescent="0.2">
      <c r="A9" s="768" t="s">
        <v>37</v>
      </c>
      <c r="B9" s="768"/>
      <c r="C9" s="768"/>
      <c r="D9" s="768"/>
      <c r="E9" s="768"/>
      <c r="F9" s="768"/>
      <c r="G9" s="768"/>
      <c r="H9" s="768"/>
      <c r="I9" s="768"/>
      <c r="J9" s="768"/>
      <c r="K9" s="768"/>
      <c r="L9" s="768"/>
      <c r="M9" s="768"/>
      <c r="N9" s="768"/>
    </row>
    <row r="10" spans="1:15" s="63" customFormat="1" x14ac:dyDescent="0.2">
      <c r="A10" s="769" t="s">
        <v>132</v>
      </c>
      <c r="B10" s="769"/>
      <c r="C10" s="769"/>
      <c r="D10" s="769"/>
      <c r="E10" s="769"/>
      <c r="F10" s="769"/>
      <c r="G10" s="769"/>
      <c r="H10" s="769"/>
      <c r="I10" s="769"/>
      <c r="J10" s="769"/>
      <c r="K10" s="769"/>
      <c r="L10" s="769"/>
      <c r="M10" s="769"/>
      <c r="N10" s="769"/>
    </row>
    <row r="11" spans="1:15" s="63" customFormat="1" ht="28.5" customHeight="1" x14ac:dyDescent="0.25">
      <c r="A11" s="770" t="s">
        <v>1111</v>
      </c>
      <c r="B11" s="770"/>
      <c r="C11" s="770"/>
      <c r="D11" s="770"/>
      <c r="E11" s="770"/>
      <c r="F11" s="770"/>
      <c r="G11" s="770"/>
      <c r="H11" s="770"/>
      <c r="I11" s="770"/>
      <c r="J11" s="770"/>
      <c r="K11" s="770"/>
      <c r="L11" s="770"/>
      <c r="M11" s="770"/>
      <c r="N11" s="770"/>
    </row>
    <row r="12" spans="1:15" s="63" customFormat="1" ht="29.25" customHeight="1" x14ac:dyDescent="0.2">
      <c r="A12" s="768" t="s">
        <v>504</v>
      </c>
      <c r="B12" s="768"/>
      <c r="C12" s="768"/>
      <c r="D12" s="768"/>
      <c r="E12" s="768"/>
      <c r="F12" s="768"/>
      <c r="G12" s="768"/>
      <c r="H12" s="768"/>
      <c r="I12" s="768"/>
      <c r="J12" s="768"/>
      <c r="K12" s="768"/>
      <c r="L12" s="768"/>
      <c r="M12" s="768"/>
      <c r="N12" s="768"/>
    </row>
    <row r="13" spans="1:15" s="63" customFormat="1" ht="33.75" customHeight="1" x14ac:dyDescent="0.2">
      <c r="A13" s="769" t="s">
        <v>134</v>
      </c>
      <c r="B13" s="769"/>
      <c r="C13" s="769"/>
      <c r="D13" s="769"/>
      <c r="E13" s="769"/>
      <c r="F13" s="769"/>
      <c r="G13" s="769"/>
      <c r="H13" s="769"/>
      <c r="I13" s="769"/>
      <c r="J13" s="769"/>
      <c r="K13" s="769"/>
      <c r="L13" s="769"/>
      <c r="M13" s="769"/>
      <c r="N13" s="769"/>
    </row>
    <row r="14" spans="1:15" s="63" customFormat="1" ht="18" customHeight="1" x14ac:dyDescent="0.2">
      <c r="A14" s="63" t="s">
        <v>135</v>
      </c>
      <c r="B14" s="72" t="s">
        <v>136</v>
      </c>
      <c r="C14" s="63" t="s">
        <v>137</v>
      </c>
      <c r="F14" s="68"/>
      <c r="G14" s="68"/>
      <c r="H14" s="68"/>
      <c r="I14" s="68"/>
      <c r="J14" s="68"/>
      <c r="K14" s="68"/>
      <c r="L14" s="68"/>
      <c r="M14" s="68"/>
      <c r="N14" s="68"/>
    </row>
    <row r="15" spans="1:15" s="63" customFormat="1" ht="30.75" customHeight="1" x14ac:dyDescent="0.2">
      <c r="A15" s="63" t="s">
        <v>138</v>
      </c>
      <c r="B15" s="777" t="s">
        <v>1112</v>
      </c>
      <c r="C15" s="777"/>
      <c r="D15" s="777"/>
      <c r="E15" s="777"/>
      <c r="F15" s="777"/>
      <c r="G15" s="68"/>
      <c r="H15" s="68"/>
      <c r="I15" s="68"/>
      <c r="J15" s="68"/>
      <c r="K15" s="68"/>
      <c r="L15" s="68"/>
      <c r="M15" s="68"/>
      <c r="N15" s="68"/>
    </row>
    <row r="16" spans="1:15" s="63" customFormat="1" x14ac:dyDescent="0.2">
      <c r="B16" s="778" t="s">
        <v>140</v>
      </c>
      <c r="C16" s="778"/>
      <c r="D16" s="778"/>
      <c r="E16" s="778"/>
      <c r="F16" s="778"/>
      <c r="G16" s="73"/>
      <c r="H16" s="73"/>
      <c r="I16" s="73"/>
      <c r="J16" s="73"/>
      <c r="K16" s="73"/>
      <c r="L16" s="73"/>
      <c r="M16" s="74"/>
      <c r="N16" s="73"/>
    </row>
    <row r="17" spans="1:17" s="63" customFormat="1" ht="25.5" customHeight="1" x14ac:dyDescent="0.2">
      <c r="D17" s="75"/>
      <c r="E17" s="75"/>
      <c r="F17" s="75"/>
      <c r="G17" s="75"/>
      <c r="H17" s="75"/>
      <c r="I17" s="75"/>
      <c r="J17" s="75"/>
      <c r="K17" s="75"/>
      <c r="L17" s="75"/>
      <c r="M17" s="73"/>
      <c r="N17" s="73"/>
    </row>
    <row r="18" spans="1:17" s="63" customFormat="1" x14ac:dyDescent="0.2">
      <c r="A18" s="76" t="s">
        <v>141</v>
      </c>
      <c r="D18" s="70" t="s">
        <v>33</v>
      </c>
      <c r="F18" s="77"/>
      <c r="G18" s="77"/>
      <c r="H18" s="77"/>
      <c r="I18" s="77"/>
      <c r="J18" s="77"/>
      <c r="K18" s="77"/>
      <c r="L18" s="77"/>
      <c r="M18" s="77"/>
      <c r="N18" s="77"/>
    </row>
    <row r="19" spans="1:17" s="63" customFormat="1" ht="25.5" customHeight="1" x14ac:dyDescent="0.2"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</row>
    <row r="20" spans="1:17" s="63" customFormat="1" ht="12.75" customHeight="1" x14ac:dyDescent="0.2">
      <c r="A20" s="76" t="s">
        <v>142</v>
      </c>
      <c r="C20" s="78">
        <v>0</v>
      </c>
      <c r="D20" s="79" t="s">
        <v>1113</v>
      </c>
      <c r="E20" s="66" t="s">
        <v>144</v>
      </c>
      <c r="L20" s="80"/>
      <c r="M20" s="80"/>
    </row>
    <row r="21" spans="1:17" s="63" customFormat="1" ht="12.75" customHeight="1" x14ac:dyDescent="0.2">
      <c r="B21" s="63" t="s">
        <v>145</v>
      </c>
      <c r="C21" s="81"/>
      <c r="D21" s="82"/>
      <c r="E21" s="66"/>
    </row>
    <row r="22" spans="1:17" s="63" customFormat="1" ht="12.75" customHeight="1" x14ac:dyDescent="0.2">
      <c r="B22" s="63" t="s">
        <v>146</v>
      </c>
      <c r="C22" s="78">
        <v>0</v>
      </c>
      <c r="D22" s="79" t="s">
        <v>149</v>
      </c>
      <c r="E22" s="66" t="s">
        <v>144</v>
      </c>
      <c r="G22" s="63" t="s">
        <v>147</v>
      </c>
      <c r="L22" s="78">
        <v>0</v>
      </c>
      <c r="M22" s="79" t="s">
        <v>1114</v>
      </c>
      <c r="N22" s="66" t="s">
        <v>144</v>
      </c>
    </row>
    <row r="23" spans="1:17" s="63" customFormat="1" ht="12.75" customHeight="1" x14ac:dyDescent="0.2">
      <c r="B23" s="63" t="s">
        <v>5</v>
      </c>
      <c r="C23" s="78">
        <v>0</v>
      </c>
      <c r="D23" s="83" t="s">
        <v>1115</v>
      </c>
      <c r="E23" s="66" t="s">
        <v>144</v>
      </c>
      <c r="G23" s="63" t="s">
        <v>150</v>
      </c>
      <c r="L23" s="84"/>
      <c r="M23" s="84">
        <v>37.47</v>
      </c>
      <c r="N23" s="69" t="s">
        <v>151</v>
      </c>
    </row>
    <row r="24" spans="1:17" s="63" customFormat="1" ht="12.75" customHeight="1" x14ac:dyDescent="0.2">
      <c r="B24" s="63" t="s">
        <v>18</v>
      </c>
      <c r="C24" s="78">
        <v>0</v>
      </c>
      <c r="D24" s="83" t="s">
        <v>1116</v>
      </c>
      <c r="E24" s="66" t="s">
        <v>144</v>
      </c>
      <c r="G24" s="63" t="s">
        <v>152</v>
      </c>
      <c r="L24" s="84"/>
      <c r="M24" s="84">
        <v>0.51</v>
      </c>
      <c r="N24" s="69" t="s">
        <v>151</v>
      </c>
    </row>
    <row r="25" spans="1:17" s="63" customFormat="1" ht="12.75" customHeight="1" x14ac:dyDescent="0.2">
      <c r="B25" s="63" t="s">
        <v>19</v>
      </c>
      <c r="C25" s="78">
        <v>0</v>
      </c>
      <c r="D25" s="79" t="s">
        <v>149</v>
      </c>
      <c r="E25" s="66" t="s">
        <v>144</v>
      </c>
      <c r="G25" s="63" t="s">
        <v>153</v>
      </c>
      <c r="L25" s="779" t="s">
        <v>33</v>
      </c>
      <c r="M25" s="779"/>
    </row>
    <row r="26" spans="1:17" s="63" customFormat="1" x14ac:dyDescent="0.2">
      <c r="A26" s="85"/>
    </row>
    <row r="27" spans="1:17" s="63" customFormat="1" ht="36" customHeight="1" x14ac:dyDescent="0.2">
      <c r="A27" s="771" t="s">
        <v>154</v>
      </c>
      <c r="B27" s="771" t="s">
        <v>15</v>
      </c>
      <c r="C27" s="771" t="s">
        <v>155</v>
      </c>
      <c r="D27" s="771"/>
      <c r="E27" s="771"/>
      <c r="F27" s="771" t="s">
        <v>156</v>
      </c>
      <c r="G27" s="771" t="s">
        <v>157</v>
      </c>
      <c r="H27" s="771"/>
      <c r="I27" s="771"/>
      <c r="J27" s="771" t="s">
        <v>158</v>
      </c>
      <c r="K27" s="771"/>
      <c r="L27" s="771"/>
      <c r="M27" s="771" t="s">
        <v>159</v>
      </c>
      <c r="N27" s="771" t="s">
        <v>160</v>
      </c>
    </row>
    <row r="28" spans="1:17" s="63" customFormat="1" ht="36.75" customHeight="1" x14ac:dyDescent="0.2">
      <c r="A28" s="771"/>
      <c r="B28" s="771"/>
      <c r="C28" s="771"/>
      <c r="D28" s="771"/>
      <c r="E28" s="771"/>
      <c r="F28" s="771"/>
      <c r="G28" s="771"/>
      <c r="H28" s="771"/>
      <c r="I28" s="771"/>
      <c r="J28" s="771"/>
      <c r="K28" s="771"/>
      <c r="L28" s="771"/>
      <c r="M28" s="771"/>
      <c r="N28" s="771"/>
    </row>
    <row r="29" spans="1:17" s="63" customFormat="1" ht="42.75" customHeight="1" x14ac:dyDescent="0.2">
      <c r="A29" s="771"/>
      <c r="B29" s="771"/>
      <c r="C29" s="771"/>
      <c r="D29" s="771"/>
      <c r="E29" s="771"/>
      <c r="F29" s="771"/>
      <c r="G29" s="86" t="s">
        <v>161</v>
      </c>
      <c r="H29" s="86" t="s">
        <v>162</v>
      </c>
      <c r="I29" s="86" t="s">
        <v>163</v>
      </c>
      <c r="J29" s="86" t="s">
        <v>161</v>
      </c>
      <c r="K29" s="86" t="s">
        <v>162</v>
      </c>
      <c r="L29" s="86" t="s">
        <v>20</v>
      </c>
      <c r="M29" s="771"/>
      <c r="N29" s="771"/>
    </row>
    <row r="30" spans="1:17" s="63" customFormat="1" x14ac:dyDescent="0.2">
      <c r="A30" s="87">
        <v>1</v>
      </c>
      <c r="B30" s="87">
        <v>2</v>
      </c>
      <c r="C30" s="772">
        <v>3</v>
      </c>
      <c r="D30" s="772"/>
      <c r="E30" s="772"/>
      <c r="F30" s="87">
        <v>4</v>
      </c>
      <c r="G30" s="87">
        <v>5</v>
      </c>
      <c r="H30" s="87">
        <v>6</v>
      </c>
      <c r="I30" s="87">
        <v>7</v>
      </c>
      <c r="J30" s="87">
        <v>8</v>
      </c>
      <c r="K30" s="87">
        <v>9</v>
      </c>
      <c r="L30" s="87">
        <v>10</v>
      </c>
      <c r="M30" s="87">
        <v>11</v>
      </c>
      <c r="N30" s="87">
        <v>12</v>
      </c>
    </row>
    <row r="31" spans="1:17" s="63" customFormat="1" x14ac:dyDescent="0.2">
      <c r="A31" s="773" t="s">
        <v>886</v>
      </c>
      <c r="B31" s="774"/>
      <c r="C31" s="774"/>
      <c r="D31" s="774"/>
      <c r="E31" s="774"/>
      <c r="F31" s="774"/>
      <c r="G31" s="774"/>
      <c r="H31" s="774"/>
      <c r="I31" s="774"/>
      <c r="J31" s="774"/>
      <c r="K31" s="774"/>
      <c r="L31" s="774"/>
      <c r="M31" s="774"/>
      <c r="N31" s="775"/>
      <c r="P31" s="68" t="s">
        <v>886</v>
      </c>
    </row>
    <row r="32" spans="1:17" s="63" customFormat="1" ht="33.75" x14ac:dyDescent="0.2">
      <c r="A32" s="88" t="s">
        <v>165</v>
      </c>
      <c r="B32" s="89" t="s">
        <v>1117</v>
      </c>
      <c r="C32" s="776" t="s">
        <v>1118</v>
      </c>
      <c r="D32" s="776"/>
      <c r="E32" s="776"/>
      <c r="F32" s="90" t="s">
        <v>484</v>
      </c>
      <c r="G32" s="90" t="s">
        <v>33</v>
      </c>
      <c r="H32" s="90" t="s">
        <v>33</v>
      </c>
      <c r="I32" s="90" t="s">
        <v>173</v>
      </c>
      <c r="J32" s="91" t="s">
        <v>33</v>
      </c>
      <c r="K32" s="90" t="s">
        <v>33</v>
      </c>
      <c r="L32" s="91" t="s">
        <v>33</v>
      </c>
      <c r="M32" s="92" t="s">
        <v>33</v>
      </c>
      <c r="N32" s="93" t="s">
        <v>33</v>
      </c>
      <c r="Q32" s="68" t="s">
        <v>1118</v>
      </c>
    </row>
    <row r="33" spans="1:24" s="63" customFormat="1" ht="33.75" x14ac:dyDescent="0.2">
      <c r="A33" s="96"/>
      <c r="B33" s="97" t="s">
        <v>890</v>
      </c>
      <c r="C33" s="767" t="s">
        <v>559</v>
      </c>
      <c r="D33" s="767"/>
      <c r="E33" s="767"/>
      <c r="F33" s="767"/>
      <c r="G33" s="767"/>
      <c r="H33" s="767"/>
      <c r="I33" s="767"/>
      <c r="J33" s="767"/>
      <c r="K33" s="767"/>
      <c r="L33" s="767"/>
      <c r="M33" s="767"/>
      <c r="N33" s="781"/>
      <c r="R33" s="68" t="s">
        <v>559</v>
      </c>
    </row>
    <row r="34" spans="1:24" s="63" customFormat="1" x14ac:dyDescent="0.2">
      <c r="A34" s="98"/>
      <c r="B34" s="97" t="s">
        <v>165</v>
      </c>
      <c r="C34" s="767" t="s">
        <v>251</v>
      </c>
      <c r="D34" s="767"/>
      <c r="E34" s="767"/>
      <c r="F34" s="99" t="s">
        <v>33</v>
      </c>
      <c r="G34" s="99" t="s">
        <v>33</v>
      </c>
      <c r="H34" s="99" t="s">
        <v>33</v>
      </c>
      <c r="I34" s="99" t="s">
        <v>33</v>
      </c>
      <c r="J34" s="100">
        <v>24.28</v>
      </c>
      <c r="K34" s="99" t="s">
        <v>175</v>
      </c>
      <c r="L34" s="100">
        <v>60.7</v>
      </c>
      <c r="M34" s="101" t="s">
        <v>33</v>
      </c>
      <c r="N34" s="102" t="s">
        <v>33</v>
      </c>
      <c r="S34" s="68" t="s">
        <v>251</v>
      </c>
    </row>
    <row r="35" spans="1:24" s="63" customFormat="1" x14ac:dyDescent="0.2">
      <c r="A35" s="98"/>
      <c r="B35" s="97" t="s">
        <v>212</v>
      </c>
      <c r="C35" s="767" t="s">
        <v>252</v>
      </c>
      <c r="D35" s="767"/>
      <c r="E35" s="767"/>
      <c r="F35" s="99" t="s">
        <v>33</v>
      </c>
      <c r="G35" s="99" t="s">
        <v>33</v>
      </c>
      <c r="H35" s="99" t="s">
        <v>33</v>
      </c>
      <c r="I35" s="99" t="s">
        <v>33</v>
      </c>
      <c r="J35" s="100">
        <v>0.49</v>
      </c>
      <c r="K35" s="99" t="s">
        <v>33</v>
      </c>
      <c r="L35" s="100">
        <v>0.98</v>
      </c>
      <c r="M35" s="101" t="s">
        <v>33</v>
      </c>
      <c r="N35" s="102" t="s">
        <v>33</v>
      </c>
      <c r="S35" s="68" t="s">
        <v>252</v>
      </c>
    </row>
    <row r="36" spans="1:24" s="63" customFormat="1" x14ac:dyDescent="0.2">
      <c r="A36" s="98"/>
      <c r="B36" s="97" t="s">
        <v>33</v>
      </c>
      <c r="C36" s="767" t="s">
        <v>253</v>
      </c>
      <c r="D36" s="767"/>
      <c r="E36" s="767"/>
      <c r="F36" s="99" t="s">
        <v>179</v>
      </c>
      <c r="G36" s="99" t="s">
        <v>1119</v>
      </c>
      <c r="H36" s="99" t="s">
        <v>175</v>
      </c>
      <c r="I36" s="99" t="s">
        <v>1120</v>
      </c>
      <c r="J36" s="100" t="s">
        <v>33</v>
      </c>
      <c r="K36" s="99" t="s">
        <v>33</v>
      </c>
      <c r="L36" s="100" t="s">
        <v>33</v>
      </c>
      <c r="M36" s="101" t="s">
        <v>33</v>
      </c>
      <c r="N36" s="102" t="s">
        <v>33</v>
      </c>
      <c r="T36" s="68" t="s">
        <v>253</v>
      </c>
    </row>
    <row r="37" spans="1:24" s="63" customFormat="1" x14ac:dyDescent="0.2">
      <c r="A37" s="98"/>
      <c r="B37" s="97" t="s">
        <v>33</v>
      </c>
      <c r="C37" s="776" t="s">
        <v>182</v>
      </c>
      <c r="D37" s="776"/>
      <c r="E37" s="776"/>
      <c r="F37" s="90" t="s">
        <v>33</v>
      </c>
      <c r="G37" s="90" t="s">
        <v>33</v>
      </c>
      <c r="H37" s="90" t="s">
        <v>33</v>
      </c>
      <c r="I37" s="90" t="s">
        <v>33</v>
      </c>
      <c r="J37" s="91">
        <v>24.77</v>
      </c>
      <c r="K37" s="90" t="s">
        <v>33</v>
      </c>
      <c r="L37" s="91">
        <v>61.68</v>
      </c>
      <c r="M37" s="92" t="s">
        <v>33</v>
      </c>
      <c r="N37" s="93" t="s">
        <v>33</v>
      </c>
      <c r="U37" s="68" t="s">
        <v>182</v>
      </c>
    </row>
    <row r="38" spans="1:24" s="63" customFormat="1" x14ac:dyDescent="0.2">
      <c r="A38" s="98"/>
      <c r="B38" s="97" t="s">
        <v>33</v>
      </c>
      <c r="C38" s="767" t="s">
        <v>183</v>
      </c>
      <c r="D38" s="767"/>
      <c r="E38" s="767"/>
      <c r="F38" s="99" t="s">
        <v>33</v>
      </c>
      <c r="G38" s="99" t="s">
        <v>33</v>
      </c>
      <c r="H38" s="99" t="s">
        <v>33</v>
      </c>
      <c r="I38" s="99" t="s">
        <v>33</v>
      </c>
      <c r="J38" s="100" t="s">
        <v>33</v>
      </c>
      <c r="K38" s="99" t="s">
        <v>33</v>
      </c>
      <c r="L38" s="100">
        <v>60.7</v>
      </c>
      <c r="M38" s="101" t="s">
        <v>33</v>
      </c>
      <c r="N38" s="102" t="s">
        <v>33</v>
      </c>
      <c r="T38" s="68" t="s">
        <v>183</v>
      </c>
    </row>
    <row r="39" spans="1:24" s="63" customFormat="1" ht="22.5" x14ac:dyDescent="0.2">
      <c r="A39" s="98"/>
      <c r="B39" s="97" t="s">
        <v>771</v>
      </c>
      <c r="C39" s="767" t="s">
        <v>772</v>
      </c>
      <c r="D39" s="767"/>
      <c r="E39" s="767"/>
      <c r="F39" s="99" t="s">
        <v>186</v>
      </c>
      <c r="G39" s="99" t="s">
        <v>341</v>
      </c>
      <c r="H39" s="99" t="s">
        <v>33</v>
      </c>
      <c r="I39" s="99" t="s">
        <v>341</v>
      </c>
      <c r="J39" s="100" t="s">
        <v>33</v>
      </c>
      <c r="K39" s="99" t="s">
        <v>33</v>
      </c>
      <c r="L39" s="100">
        <v>48.56</v>
      </c>
      <c r="M39" s="101" t="s">
        <v>33</v>
      </c>
      <c r="N39" s="102" t="s">
        <v>33</v>
      </c>
      <c r="T39" s="68" t="s">
        <v>772</v>
      </c>
    </row>
    <row r="40" spans="1:24" s="63" customFormat="1" ht="22.5" x14ac:dyDescent="0.2">
      <c r="A40" s="98"/>
      <c r="B40" s="97" t="s">
        <v>773</v>
      </c>
      <c r="C40" s="767" t="s">
        <v>774</v>
      </c>
      <c r="D40" s="767"/>
      <c r="E40" s="767"/>
      <c r="F40" s="99" t="s">
        <v>186</v>
      </c>
      <c r="G40" s="99" t="s">
        <v>775</v>
      </c>
      <c r="H40" s="99" t="s">
        <v>33</v>
      </c>
      <c r="I40" s="99" t="s">
        <v>775</v>
      </c>
      <c r="J40" s="100" t="s">
        <v>33</v>
      </c>
      <c r="K40" s="99" t="s">
        <v>33</v>
      </c>
      <c r="L40" s="100">
        <v>36.42</v>
      </c>
      <c r="M40" s="101" t="s">
        <v>33</v>
      </c>
      <c r="N40" s="102" t="s">
        <v>33</v>
      </c>
      <c r="T40" s="68" t="s">
        <v>774</v>
      </c>
    </row>
    <row r="41" spans="1:24" s="63" customFormat="1" x14ac:dyDescent="0.2">
      <c r="A41" s="103"/>
      <c r="B41" s="104"/>
      <c r="C41" s="780" t="s">
        <v>191</v>
      </c>
      <c r="D41" s="780"/>
      <c r="E41" s="780"/>
      <c r="F41" s="105" t="s">
        <v>33</v>
      </c>
      <c r="G41" s="105" t="s">
        <v>33</v>
      </c>
      <c r="H41" s="105" t="s">
        <v>33</v>
      </c>
      <c r="I41" s="105" t="s">
        <v>33</v>
      </c>
      <c r="J41" s="106" t="s">
        <v>33</v>
      </c>
      <c r="K41" s="105" t="s">
        <v>33</v>
      </c>
      <c r="L41" s="106">
        <v>146.66</v>
      </c>
      <c r="M41" s="92" t="s">
        <v>33</v>
      </c>
      <c r="N41" s="107" t="s">
        <v>33</v>
      </c>
      <c r="V41" s="68" t="s">
        <v>191</v>
      </c>
    </row>
    <row r="42" spans="1:24" s="63" customFormat="1" ht="22.5" x14ac:dyDescent="0.2">
      <c r="A42" s="88" t="s">
        <v>173</v>
      </c>
      <c r="B42" s="89" t="s">
        <v>1121</v>
      </c>
      <c r="C42" s="776" t="s">
        <v>1122</v>
      </c>
      <c r="D42" s="776"/>
      <c r="E42" s="776"/>
      <c r="F42" s="90" t="s">
        <v>484</v>
      </c>
      <c r="G42" s="90" t="s">
        <v>33</v>
      </c>
      <c r="H42" s="90" t="s">
        <v>33</v>
      </c>
      <c r="I42" s="90" t="s">
        <v>173</v>
      </c>
      <c r="J42" s="91">
        <v>575.80999999999995</v>
      </c>
      <c r="K42" s="90" t="s">
        <v>33</v>
      </c>
      <c r="L42" s="91">
        <v>1151.6199999999999</v>
      </c>
      <c r="M42" s="92" t="s">
        <v>33</v>
      </c>
      <c r="N42" s="93" t="s">
        <v>33</v>
      </c>
      <c r="Q42" s="68" t="s">
        <v>1122</v>
      </c>
    </row>
    <row r="43" spans="1:24" s="63" customFormat="1" ht="22.5" x14ac:dyDescent="0.2">
      <c r="A43" s="88" t="s">
        <v>176</v>
      </c>
      <c r="B43" s="89" t="s">
        <v>1123</v>
      </c>
      <c r="C43" s="776" t="s">
        <v>1124</v>
      </c>
      <c r="D43" s="776"/>
      <c r="E43" s="776"/>
      <c r="F43" s="90" t="s">
        <v>484</v>
      </c>
      <c r="G43" s="90" t="s">
        <v>33</v>
      </c>
      <c r="H43" s="90" t="s">
        <v>33</v>
      </c>
      <c r="I43" s="90" t="s">
        <v>173</v>
      </c>
      <c r="J43" s="91">
        <v>625.20000000000005</v>
      </c>
      <c r="K43" s="90" t="s">
        <v>778</v>
      </c>
      <c r="L43" s="91">
        <v>1265.4000000000001</v>
      </c>
      <c r="M43" s="92" t="s">
        <v>33</v>
      </c>
      <c r="N43" s="93" t="s">
        <v>33</v>
      </c>
      <c r="Q43" s="68" t="s">
        <v>1124</v>
      </c>
    </row>
    <row r="44" spans="1:24" s="63" customFormat="1" x14ac:dyDescent="0.2">
      <c r="A44" s="94"/>
      <c r="B44" s="95"/>
      <c r="C44" s="767" t="s">
        <v>1125</v>
      </c>
      <c r="D44" s="767"/>
      <c r="E44" s="767"/>
      <c r="F44" s="767"/>
      <c r="G44" s="767"/>
      <c r="H44" s="767"/>
      <c r="I44" s="767"/>
      <c r="J44" s="767"/>
      <c r="K44" s="767"/>
      <c r="L44" s="767"/>
      <c r="M44" s="767"/>
      <c r="N44" s="781"/>
      <c r="W44" s="68" t="s">
        <v>1125</v>
      </c>
    </row>
    <row r="45" spans="1:24" s="63" customFormat="1" ht="22.5" x14ac:dyDescent="0.2">
      <c r="A45" s="96"/>
      <c r="B45" s="97" t="s">
        <v>780</v>
      </c>
      <c r="C45" s="767" t="s">
        <v>781</v>
      </c>
      <c r="D45" s="767"/>
      <c r="E45" s="767"/>
      <c r="F45" s="767"/>
      <c r="G45" s="767"/>
      <c r="H45" s="767"/>
      <c r="I45" s="767"/>
      <c r="J45" s="767"/>
      <c r="K45" s="767"/>
      <c r="L45" s="767"/>
      <c r="M45" s="767"/>
      <c r="N45" s="781"/>
      <c r="R45" s="68" t="s">
        <v>781</v>
      </c>
    </row>
    <row r="46" spans="1:24" s="63" customFormat="1" ht="22.5" x14ac:dyDescent="0.2">
      <c r="A46" s="88" t="s">
        <v>212</v>
      </c>
      <c r="B46" s="89" t="s">
        <v>1126</v>
      </c>
      <c r="C46" s="776" t="s">
        <v>1127</v>
      </c>
      <c r="D46" s="776"/>
      <c r="E46" s="776"/>
      <c r="F46" s="90" t="s">
        <v>484</v>
      </c>
      <c r="G46" s="90" t="s">
        <v>33</v>
      </c>
      <c r="H46" s="90" t="s">
        <v>33</v>
      </c>
      <c r="I46" s="90" t="s">
        <v>173</v>
      </c>
      <c r="J46" s="91">
        <v>281.5</v>
      </c>
      <c r="K46" s="90" t="s">
        <v>33</v>
      </c>
      <c r="L46" s="91">
        <v>563</v>
      </c>
      <c r="M46" s="92" t="s">
        <v>33</v>
      </c>
      <c r="N46" s="93" t="s">
        <v>33</v>
      </c>
      <c r="Q46" s="68" t="s">
        <v>1127</v>
      </c>
    </row>
    <row r="47" spans="1:24" s="63" customFormat="1" ht="22.5" x14ac:dyDescent="0.2">
      <c r="A47" s="88" t="s">
        <v>219</v>
      </c>
      <c r="B47" s="89" t="s">
        <v>1128</v>
      </c>
      <c r="C47" s="776" t="s">
        <v>1129</v>
      </c>
      <c r="D47" s="776"/>
      <c r="E47" s="776"/>
      <c r="F47" s="90" t="s">
        <v>1019</v>
      </c>
      <c r="G47" s="90" t="s">
        <v>33</v>
      </c>
      <c r="H47" s="90" t="s">
        <v>33</v>
      </c>
      <c r="I47" s="90" t="s">
        <v>614</v>
      </c>
      <c r="J47" s="91">
        <v>514.79999999999995</v>
      </c>
      <c r="K47" s="90" t="s">
        <v>33</v>
      </c>
      <c r="L47" s="91">
        <v>102.96</v>
      </c>
      <c r="M47" s="92" t="s">
        <v>33</v>
      </c>
      <c r="N47" s="93" t="s">
        <v>33</v>
      </c>
      <c r="Q47" s="68" t="s">
        <v>1129</v>
      </c>
    </row>
    <row r="48" spans="1:24" s="63" customFormat="1" x14ac:dyDescent="0.2">
      <c r="A48" s="94"/>
      <c r="B48" s="95"/>
      <c r="C48" s="767" t="s">
        <v>1020</v>
      </c>
      <c r="D48" s="767"/>
      <c r="E48" s="767"/>
      <c r="F48" s="767"/>
      <c r="G48" s="767"/>
      <c r="H48" s="767"/>
      <c r="I48" s="767"/>
      <c r="J48" s="767"/>
      <c r="K48" s="767"/>
      <c r="L48" s="767"/>
      <c r="M48" s="767"/>
      <c r="N48" s="781"/>
      <c r="X48" s="68" t="s">
        <v>1020</v>
      </c>
    </row>
    <row r="49" spans="1:23" s="63" customFormat="1" ht="33.75" x14ac:dyDescent="0.2">
      <c r="A49" s="88" t="s">
        <v>228</v>
      </c>
      <c r="B49" s="89" t="s">
        <v>1035</v>
      </c>
      <c r="C49" s="776" t="s">
        <v>1036</v>
      </c>
      <c r="D49" s="776"/>
      <c r="E49" s="776"/>
      <c r="F49" s="90" t="s">
        <v>484</v>
      </c>
      <c r="G49" s="90" t="s">
        <v>33</v>
      </c>
      <c r="H49" s="90" t="s">
        <v>33</v>
      </c>
      <c r="I49" s="90" t="s">
        <v>173</v>
      </c>
      <c r="J49" s="91" t="s">
        <v>33</v>
      </c>
      <c r="K49" s="90" t="s">
        <v>33</v>
      </c>
      <c r="L49" s="91" t="s">
        <v>33</v>
      </c>
      <c r="M49" s="92" t="s">
        <v>33</v>
      </c>
      <c r="N49" s="93" t="s">
        <v>33</v>
      </c>
      <c r="Q49" s="68" t="s">
        <v>1036</v>
      </c>
    </row>
    <row r="50" spans="1:23" s="63" customFormat="1" ht="33.75" x14ac:dyDescent="0.2">
      <c r="A50" s="96"/>
      <c r="B50" s="97" t="s">
        <v>890</v>
      </c>
      <c r="C50" s="767" t="s">
        <v>559</v>
      </c>
      <c r="D50" s="767"/>
      <c r="E50" s="767"/>
      <c r="F50" s="767"/>
      <c r="G50" s="767"/>
      <c r="H50" s="767"/>
      <c r="I50" s="767"/>
      <c r="J50" s="767"/>
      <c r="K50" s="767"/>
      <c r="L50" s="767"/>
      <c r="M50" s="767"/>
      <c r="N50" s="781"/>
      <c r="R50" s="68" t="s">
        <v>559</v>
      </c>
    </row>
    <row r="51" spans="1:23" s="63" customFormat="1" x14ac:dyDescent="0.2">
      <c r="A51" s="98"/>
      <c r="B51" s="97" t="s">
        <v>165</v>
      </c>
      <c r="C51" s="767" t="s">
        <v>251</v>
      </c>
      <c r="D51" s="767"/>
      <c r="E51" s="767"/>
      <c r="F51" s="99" t="s">
        <v>33</v>
      </c>
      <c r="G51" s="99" t="s">
        <v>33</v>
      </c>
      <c r="H51" s="99" t="s">
        <v>33</v>
      </c>
      <c r="I51" s="99" t="s">
        <v>33</v>
      </c>
      <c r="J51" s="100">
        <v>8.08</v>
      </c>
      <c r="K51" s="99" t="s">
        <v>175</v>
      </c>
      <c r="L51" s="100">
        <v>20.2</v>
      </c>
      <c r="M51" s="101" t="s">
        <v>33</v>
      </c>
      <c r="N51" s="102" t="s">
        <v>33</v>
      </c>
      <c r="S51" s="68" t="s">
        <v>251</v>
      </c>
    </row>
    <row r="52" spans="1:23" s="63" customFormat="1" x14ac:dyDescent="0.2">
      <c r="A52" s="98"/>
      <c r="B52" s="97" t="s">
        <v>212</v>
      </c>
      <c r="C52" s="767" t="s">
        <v>252</v>
      </c>
      <c r="D52" s="767"/>
      <c r="E52" s="767"/>
      <c r="F52" s="99" t="s">
        <v>33</v>
      </c>
      <c r="G52" s="99" t="s">
        <v>33</v>
      </c>
      <c r="H52" s="99" t="s">
        <v>33</v>
      </c>
      <c r="I52" s="99" t="s">
        <v>33</v>
      </c>
      <c r="J52" s="100">
        <v>1.88</v>
      </c>
      <c r="K52" s="99" t="s">
        <v>33</v>
      </c>
      <c r="L52" s="100">
        <v>3.76</v>
      </c>
      <c r="M52" s="101" t="s">
        <v>33</v>
      </c>
      <c r="N52" s="102" t="s">
        <v>33</v>
      </c>
      <c r="S52" s="68" t="s">
        <v>252</v>
      </c>
    </row>
    <row r="53" spans="1:23" s="63" customFormat="1" x14ac:dyDescent="0.2">
      <c r="A53" s="98"/>
      <c r="B53" s="97" t="s">
        <v>33</v>
      </c>
      <c r="C53" s="767" t="s">
        <v>253</v>
      </c>
      <c r="D53" s="767"/>
      <c r="E53" s="767"/>
      <c r="F53" s="99" t="s">
        <v>179</v>
      </c>
      <c r="G53" s="99" t="s">
        <v>1030</v>
      </c>
      <c r="H53" s="99" t="s">
        <v>175</v>
      </c>
      <c r="I53" s="99" t="s">
        <v>930</v>
      </c>
      <c r="J53" s="100" t="s">
        <v>33</v>
      </c>
      <c r="K53" s="99" t="s">
        <v>33</v>
      </c>
      <c r="L53" s="100" t="s">
        <v>33</v>
      </c>
      <c r="M53" s="101" t="s">
        <v>33</v>
      </c>
      <c r="N53" s="102" t="s">
        <v>33</v>
      </c>
      <c r="T53" s="68" t="s">
        <v>253</v>
      </c>
    </row>
    <row r="54" spans="1:23" s="63" customFormat="1" x14ac:dyDescent="0.2">
      <c r="A54" s="98"/>
      <c r="B54" s="97" t="s">
        <v>33</v>
      </c>
      <c r="C54" s="776" t="s">
        <v>182</v>
      </c>
      <c r="D54" s="776"/>
      <c r="E54" s="776"/>
      <c r="F54" s="90" t="s">
        <v>33</v>
      </c>
      <c r="G54" s="90" t="s">
        <v>33</v>
      </c>
      <c r="H54" s="90" t="s">
        <v>33</v>
      </c>
      <c r="I54" s="90" t="s">
        <v>33</v>
      </c>
      <c r="J54" s="91">
        <v>9.9600000000000009</v>
      </c>
      <c r="K54" s="90" t="s">
        <v>33</v>
      </c>
      <c r="L54" s="91">
        <v>23.96</v>
      </c>
      <c r="M54" s="92" t="s">
        <v>33</v>
      </c>
      <c r="N54" s="93" t="s">
        <v>33</v>
      </c>
      <c r="U54" s="68" t="s">
        <v>182</v>
      </c>
    </row>
    <row r="55" spans="1:23" s="63" customFormat="1" x14ac:dyDescent="0.2">
      <c r="A55" s="98"/>
      <c r="B55" s="97" t="s">
        <v>33</v>
      </c>
      <c r="C55" s="767" t="s">
        <v>183</v>
      </c>
      <c r="D55" s="767"/>
      <c r="E55" s="767"/>
      <c r="F55" s="99" t="s">
        <v>33</v>
      </c>
      <c r="G55" s="99" t="s">
        <v>33</v>
      </c>
      <c r="H55" s="99" t="s">
        <v>33</v>
      </c>
      <c r="I55" s="99" t="s">
        <v>33</v>
      </c>
      <c r="J55" s="100" t="s">
        <v>33</v>
      </c>
      <c r="K55" s="99" t="s">
        <v>33</v>
      </c>
      <c r="L55" s="100">
        <v>20.2</v>
      </c>
      <c r="M55" s="101" t="s">
        <v>33</v>
      </c>
      <c r="N55" s="102" t="s">
        <v>33</v>
      </c>
      <c r="T55" s="68" t="s">
        <v>183</v>
      </c>
    </row>
    <row r="56" spans="1:23" s="63" customFormat="1" ht="22.5" x14ac:dyDescent="0.2">
      <c r="A56" s="98"/>
      <c r="B56" s="97" t="s">
        <v>771</v>
      </c>
      <c r="C56" s="767" t="s">
        <v>772</v>
      </c>
      <c r="D56" s="767"/>
      <c r="E56" s="767"/>
      <c r="F56" s="99" t="s">
        <v>186</v>
      </c>
      <c r="G56" s="99" t="s">
        <v>341</v>
      </c>
      <c r="H56" s="99" t="s">
        <v>33</v>
      </c>
      <c r="I56" s="99" t="s">
        <v>341</v>
      </c>
      <c r="J56" s="100" t="s">
        <v>33</v>
      </c>
      <c r="K56" s="99" t="s">
        <v>33</v>
      </c>
      <c r="L56" s="100">
        <v>16.16</v>
      </c>
      <c r="M56" s="101" t="s">
        <v>33</v>
      </c>
      <c r="N56" s="102" t="s">
        <v>33</v>
      </c>
      <c r="T56" s="68" t="s">
        <v>772</v>
      </c>
    </row>
    <row r="57" spans="1:23" s="63" customFormat="1" ht="22.5" x14ac:dyDescent="0.2">
      <c r="A57" s="98"/>
      <c r="B57" s="97" t="s">
        <v>773</v>
      </c>
      <c r="C57" s="767" t="s">
        <v>774</v>
      </c>
      <c r="D57" s="767"/>
      <c r="E57" s="767"/>
      <c r="F57" s="99" t="s">
        <v>186</v>
      </c>
      <c r="G57" s="99" t="s">
        <v>775</v>
      </c>
      <c r="H57" s="99" t="s">
        <v>33</v>
      </c>
      <c r="I57" s="99" t="s">
        <v>775</v>
      </c>
      <c r="J57" s="100" t="s">
        <v>33</v>
      </c>
      <c r="K57" s="99" t="s">
        <v>33</v>
      </c>
      <c r="L57" s="100">
        <v>12.12</v>
      </c>
      <c r="M57" s="101" t="s">
        <v>33</v>
      </c>
      <c r="N57" s="102" t="s">
        <v>33</v>
      </c>
      <c r="T57" s="68" t="s">
        <v>774</v>
      </c>
    </row>
    <row r="58" spans="1:23" s="63" customFormat="1" x14ac:dyDescent="0.2">
      <c r="A58" s="103"/>
      <c r="B58" s="104"/>
      <c r="C58" s="780" t="s">
        <v>191</v>
      </c>
      <c r="D58" s="780"/>
      <c r="E58" s="780"/>
      <c r="F58" s="105" t="s">
        <v>33</v>
      </c>
      <c r="G58" s="105" t="s">
        <v>33</v>
      </c>
      <c r="H58" s="105" t="s">
        <v>33</v>
      </c>
      <c r="I58" s="105" t="s">
        <v>33</v>
      </c>
      <c r="J58" s="106" t="s">
        <v>33</v>
      </c>
      <c r="K58" s="105" t="s">
        <v>33</v>
      </c>
      <c r="L58" s="106">
        <v>52.24</v>
      </c>
      <c r="M58" s="92" t="s">
        <v>33</v>
      </c>
      <c r="N58" s="107" t="s">
        <v>33</v>
      </c>
      <c r="V58" s="68" t="s">
        <v>191</v>
      </c>
    </row>
    <row r="59" spans="1:23" s="63" customFormat="1" ht="45" x14ac:dyDescent="0.2">
      <c r="A59" s="88" t="s">
        <v>235</v>
      </c>
      <c r="B59" s="89" t="s">
        <v>1130</v>
      </c>
      <c r="C59" s="776" t="s">
        <v>1131</v>
      </c>
      <c r="D59" s="776"/>
      <c r="E59" s="776"/>
      <c r="F59" s="90" t="s">
        <v>484</v>
      </c>
      <c r="G59" s="90" t="s">
        <v>33</v>
      </c>
      <c r="H59" s="90" t="s">
        <v>33</v>
      </c>
      <c r="I59" s="90" t="s">
        <v>173</v>
      </c>
      <c r="J59" s="91">
        <v>25.71</v>
      </c>
      <c r="K59" s="90" t="s">
        <v>33</v>
      </c>
      <c r="L59" s="91">
        <v>51.42</v>
      </c>
      <c r="M59" s="92" t="s">
        <v>33</v>
      </c>
      <c r="N59" s="93" t="s">
        <v>33</v>
      </c>
      <c r="Q59" s="68" t="s">
        <v>1131</v>
      </c>
    </row>
    <row r="60" spans="1:23" s="63" customFormat="1" ht="22.5" x14ac:dyDescent="0.2">
      <c r="A60" s="88" t="s">
        <v>240</v>
      </c>
      <c r="B60" s="89" t="s">
        <v>1132</v>
      </c>
      <c r="C60" s="776" t="s">
        <v>1133</v>
      </c>
      <c r="D60" s="776"/>
      <c r="E60" s="776"/>
      <c r="F60" s="90" t="s">
        <v>484</v>
      </c>
      <c r="G60" s="90" t="s">
        <v>33</v>
      </c>
      <c r="H60" s="90" t="s">
        <v>33</v>
      </c>
      <c r="I60" s="90" t="s">
        <v>173</v>
      </c>
      <c r="J60" s="91">
        <v>132.26</v>
      </c>
      <c r="K60" s="90" t="s">
        <v>778</v>
      </c>
      <c r="L60" s="91">
        <v>267.69</v>
      </c>
      <c r="M60" s="92" t="s">
        <v>33</v>
      </c>
      <c r="N60" s="93" t="s">
        <v>33</v>
      </c>
      <c r="Q60" s="68" t="s">
        <v>1133</v>
      </c>
    </row>
    <row r="61" spans="1:23" s="63" customFormat="1" x14ac:dyDescent="0.2">
      <c r="A61" s="94"/>
      <c r="B61" s="95"/>
      <c r="C61" s="767" t="s">
        <v>1134</v>
      </c>
      <c r="D61" s="767"/>
      <c r="E61" s="767"/>
      <c r="F61" s="767"/>
      <c r="G61" s="767"/>
      <c r="H61" s="767"/>
      <c r="I61" s="767"/>
      <c r="J61" s="767"/>
      <c r="K61" s="767"/>
      <c r="L61" s="767"/>
      <c r="M61" s="767"/>
      <c r="N61" s="781"/>
      <c r="W61" s="68" t="s">
        <v>1134</v>
      </c>
    </row>
    <row r="62" spans="1:23" s="63" customFormat="1" ht="22.5" x14ac:dyDescent="0.2">
      <c r="A62" s="96"/>
      <c r="B62" s="97" t="s">
        <v>780</v>
      </c>
      <c r="C62" s="767" t="s">
        <v>781</v>
      </c>
      <c r="D62" s="767"/>
      <c r="E62" s="767"/>
      <c r="F62" s="767"/>
      <c r="G62" s="767"/>
      <c r="H62" s="767"/>
      <c r="I62" s="767"/>
      <c r="J62" s="767"/>
      <c r="K62" s="767"/>
      <c r="L62" s="767"/>
      <c r="M62" s="767"/>
      <c r="N62" s="781"/>
      <c r="R62" s="68" t="s">
        <v>781</v>
      </c>
    </row>
    <row r="63" spans="1:23" s="63" customFormat="1" ht="22.5" x14ac:dyDescent="0.2">
      <c r="A63" s="88" t="s">
        <v>246</v>
      </c>
      <c r="B63" s="89" t="s">
        <v>921</v>
      </c>
      <c r="C63" s="776" t="s">
        <v>922</v>
      </c>
      <c r="D63" s="776"/>
      <c r="E63" s="776"/>
      <c r="F63" s="90" t="s">
        <v>484</v>
      </c>
      <c r="G63" s="90" t="s">
        <v>33</v>
      </c>
      <c r="H63" s="90" t="s">
        <v>33</v>
      </c>
      <c r="I63" s="90" t="s">
        <v>165</v>
      </c>
      <c r="J63" s="91" t="s">
        <v>33</v>
      </c>
      <c r="K63" s="90" t="s">
        <v>33</v>
      </c>
      <c r="L63" s="91" t="s">
        <v>33</v>
      </c>
      <c r="M63" s="92" t="s">
        <v>33</v>
      </c>
      <c r="N63" s="93" t="s">
        <v>33</v>
      </c>
      <c r="Q63" s="68" t="s">
        <v>922</v>
      </c>
    </row>
    <row r="64" spans="1:23" s="63" customFormat="1" ht="33.75" x14ac:dyDescent="0.2">
      <c r="A64" s="96"/>
      <c r="B64" s="97" t="s">
        <v>890</v>
      </c>
      <c r="C64" s="767" t="s">
        <v>559</v>
      </c>
      <c r="D64" s="767"/>
      <c r="E64" s="767"/>
      <c r="F64" s="767"/>
      <c r="G64" s="767"/>
      <c r="H64" s="767"/>
      <c r="I64" s="767"/>
      <c r="J64" s="767"/>
      <c r="K64" s="767"/>
      <c r="L64" s="767"/>
      <c r="M64" s="767"/>
      <c r="N64" s="781"/>
      <c r="R64" s="68" t="s">
        <v>559</v>
      </c>
    </row>
    <row r="65" spans="1:24" s="63" customFormat="1" x14ac:dyDescent="0.2">
      <c r="A65" s="98"/>
      <c r="B65" s="97" t="s">
        <v>165</v>
      </c>
      <c r="C65" s="767" t="s">
        <v>251</v>
      </c>
      <c r="D65" s="767"/>
      <c r="E65" s="767"/>
      <c r="F65" s="99" t="s">
        <v>33</v>
      </c>
      <c r="G65" s="99" t="s">
        <v>33</v>
      </c>
      <c r="H65" s="99" t="s">
        <v>33</v>
      </c>
      <c r="I65" s="99" t="s">
        <v>33</v>
      </c>
      <c r="J65" s="100">
        <v>103.14</v>
      </c>
      <c r="K65" s="99" t="s">
        <v>175</v>
      </c>
      <c r="L65" s="100">
        <v>128.93</v>
      </c>
      <c r="M65" s="101" t="s">
        <v>33</v>
      </c>
      <c r="N65" s="102" t="s">
        <v>33</v>
      </c>
      <c r="S65" s="68" t="s">
        <v>251</v>
      </c>
    </row>
    <row r="66" spans="1:24" s="63" customFormat="1" x14ac:dyDescent="0.2">
      <c r="A66" s="98"/>
      <c r="B66" s="97" t="s">
        <v>173</v>
      </c>
      <c r="C66" s="767" t="s">
        <v>174</v>
      </c>
      <c r="D66" s="767"/>
      <c r="E66" s="767"/>
      <c r="F66" s="99" t="s">
        <v>33</v>
      </c>
      <c r="G66" s="99" t="s">
        <v>33</v>
      </c>
      <c r="H66" s="99" t="s">
        <v>33</v>
      </c>
      <c r="I66" s="99" t="s">
        <v>33</v>
      </c>
      <c r="J66" s="100">
        <v>36</v>
      </c>
      <c r="K66" s="99" t="s">
        <v>175</v>
      </c>
      <c r="L66" s="100">
        <v>45</v>
      </c>
      <c r="M66" s="101" t="s">
        <v>33</v>
      </c>
      <c r="N66" s="102" t="s">
        <v>33</v>
      </c>
      <c r="S66" s="68" t="s">
        <v>174</v>
      </c>
    </row>
    <row r="67" spans="1:24" s="63" customFormat="1" x14ac:dyDescent="0.2">
      <c r="A67" s="98"/>
      <c r="B67" s="97" t="s">
        <v>176</v>
      </c>
      <c r="C67" s="767" t="s">
        <v>177</v>
      </c>
      <c r="D67" s="767"/>
      <c r="E67" s="767"/>
      <c r="F67" s="99" t="s">
        <v>33</v>
      </c>
      <c r="G67" s="99" t="s">
        <v>33</v>
      </c>
      <c r="H67" s="99" t="s">
        <v>33</v>
      </c>
      <c r="I67" s="99" t="s">
        <v>33</v>
      </c>
      <c r="J67" s="100">
        <v>4.0199999999999996</v>
      </c>
      <c r="K67" s="99" t="s">
        <v>175</v>
      </c>
      <c r="L67" s="100">
        <v>5.03</v>
      </c>
      <c r="M67" s="101" t="s">
        <v>33</v>
      </c>
      <c r="N67" s="102" t="s">
        <v>33</v>
      </c>
      <c r="S67" s="68" t="s">
        <v>177</v>
      </c>
    </row>
    <row r="68" spans="1:24" s="63" customFormat="1" x14ac:dyDescent="0.2">
      <c r="A68" s="98"/>
      <c r="B68" s="97" t="s">
        <v>212</v>
      </c>
      <c r="C68" s="767" t="s">
        <v>252</v>
      </c>
      <c r="D68" s="767"/>
      <c r="E68" s="767"/>
      <c r="F68" s="99" t="s">
        <v>33</v>
      </c>
      <c r="G68" s="99" t="s">
        <v>33</v>
      </c>
      <c r="H68" s="99" t="s">
        <v>33</v>
      </c>
      <c r="I68" s="99" t="s">
        <v>33</v>
      </c>
      <c r="J68" s="100">
        <v>48.16</v>
      </c>
      <c r="K68" s="99" t="s">
        <v>33</v>
      </c>
      <c r="L68" s="100">
        <v>48.16</v>
      </c>
      <c r="M68" s="101" t="s">
        <v>33</v>
      </c>
      <c r="N68" s="102" t="s">
        <v>33</v>
      </c>
      <c r="S68" s="68" t="s">
        <v>252</v>
      </c>
    </row>
    <row r="69" spans="1:24" s="63" customFormat="1" x14ac:dyDescent="0.2">
      <c r="A69" s="98"/>
      <c r="B69" s="97" t="s">
        <v>33</v>
      </c>
      <c r="C69" s="767" t="s">
        <v>253</v>
      </c>
      <c r="D69" s="767"/>
      <c r="E69" s="767"/>
      <c r="F69" s="99" t="s">
        <v>179</v>
      </c>
      <c r="G69" s="99" t="s">
        <v>923</v>
      </c>
      <c r="H69" s="99" t="s">
        <v>175</v>
      </c>
      <c r="I69" s="99" t="s">
        <v>924</v>
      </c>
      <c r="J69" s="100" t="s">
        <v>33</v>
      </c>
      <c r="K69" s="99" t="s">
        <v>33</v>
      </c>
      <c r="L69" s="100" t="s">
        <v>33</v>
      </c>
      <c r="M69" s="101" t="s">
        <v>33</v>
      </c>
      <c r="N69" s="102" t="s">
        <v>33</v>
      </c>
      <c r="T69" s="68" t="s">
        <v>253</v>
      </c>
    </row>
    <row r="70" spans="1:24" s="63" customFormat="1" x14ac:dyDescent="0.2">
      <c r="A70" s="98"/>
      <c r="B70" s="97" t="s">
        <v>33</v>
      </c>
      <c r="C70" s="767" t="s">
        <v>178</v>
      </c>
      <c r="D70" s="767"/>
      <c r="E70" s="767"/>
      <c r="F70" s="99" t="s">
        <v>179</v>
      </c>
      <c r="G70" s="99" t="s">
        <v>925</v>
      </c>
      <c r="H70" s="99" t="s">
        <v>175</v>
      </c>
      <c r="I70" s="99" t="s">
        <v>690</v>
      </c>
      <c r="J70" s="100" t="s">
        <v>33</v>
      </c>
      <c r="K70" s="99" t="s">
        <v>33</v>
      </c>
      <c r="L70" s="100" t="s">
        <v>33</v>
      </c>
      <c r="M70" s="101" t="s">
        <v>33</v>
      </c>
      <c r="N70" s="102" t="s">
        <v>33</v>
      </c>
      <c r="T70" s="68" t="s">
        <v>178</v>
      </c>
    </row>
    <row r="71" spans="1:24" s="63" customFormat="1" x14ac:dyDescent="0.2">
      <c r="A71" s="98"/>
      <c r="B71" s="97" t="s">
        <v>33</v>
      </c>
      <c r="C71" s="776" t="s">
        <v>182</v>
      </c>
      <c r="D71" s="776"/>
      <c r="E71" s="776"/>
      <c r="F71" s="90" t="s">
        <v>33</v>
      </c>
      <c r="G71" s="90" t="s">
        <v>33</v>
      </c>
      <c r="H71" s="90" t="s">
        <v>33</v>
      </c>
      <c r="I71" s="90" t="s">
        <v>33</v>
      </c>
      <c r="J71" s="91">
        <v>187.3</v>
      </c>
      <c r="K71" s="90" t="s">
        <v>33</v>
      </c>
      <c r="L71" s="91">
        <v>222.09</v>
      </c>
      <c r="M71" s="92" t="s">
        <v>33</v>
      </c>
      <c r="N71" s="93" t="s">
        <v>33</v>
      </c>
      <c r="U71" s="68" t="s">
        <v>182</v>
      </c>
    </row>
    <row r="72" spans="1:24" s="63" customFormat="1" x14ac:dyDescent="0.2">
      <c r="A72" s="98"/>
      <c r="B72" s="97" t="s">
        <v>33</v>
      </c>
      <c r="C72" s="767" t="s">
        <v>183</v>
      </c>
      <c r="D72" s="767"/>
      <c r="E72" s="767"/>
      <c r="F72" s="99" t="s">
        <v>33</v>
      </c>
      <c r="G72" s="99" t="s">
        <v>33</v>
      </c>
      <c r="H72" s="99" t="s">
        <v>33</v>
      </c>
      <c r="I72" s="99" t="s">
        <v>33</v>
      </c>
      <c r="J72" s="100" t="s">
        <v>33</v>
      </c>
      <c r="K72" s="99" t="s">
        <v>33</v>
      </c>
      <c r="L72" s="100">
        <v>133.96</v>
      </c>
      <c r="M72" s="101" t="s">
        <v>33</v>
      </c>
      <c r="N72" s="102" t="s">
        <v>33</v>
      </c>
      <c r="T72" s="68" t="s">
        <v>183</v>
      </c>
    </row>
    <row r="73" spans="1:24" s="63" customFormat="1" ht="22.5" x14ac:dyDescent="0.2">
      <c r="A73" s="98"/>
      <c r="B73" s="97" t="s">
        <v>771</v>
      </c>
      <c r="C73" s="767" t="s">
        <v>772</v>
      </c>
      <c r="D73" s="767"/>
      <c r="E73" s="767"/>
      <c r="F73" s="99" t="s">
        <v>186</v>
      </c>
      <c r="G73" s="99" t="s">
        <v>341</v>
      </c>
      <c r="H73" s="99" t="s">
        <v>33</v>
      </c>
      <c r="I73" s="99" t="s">
        <v>341</v>
      </c>
      <c r="J73" s="100" t="s">
        <v>33</v>
      </c>
      <c r="K73" s="99" t="s">
        <v>33</v>
      </c>
      <c r="L73" s="100">
        <v>107.17</v>
      </c>
      <c r="M73" s="101" t="s">
        <v>33</v>
      </c>
      <c r="N73" s="102" t="s">
        <v>33</v>
      </c>
      <c r="T73" s="68" t="s">
        <v>772</v>
      </c>
    </row>
    <row r="74" spans="1:24" s="63" customFormat="1" ht="22.5" x14ac:dyDescent="0.2">
      <c r="A74" s="98"/>
      <c r="B74" s="97" t="s">
        <v>773</v>
      </c>
      <c r="C74" s="767" t="s">
        <v>774</v>
      </c>
      <c r="D74" s="767"/>
      <c r="E74" s="767"/>
      <c r="F74" s="99" t="s">
        <v>186</v>
      </c>
      <c r="G74" s="99" t="s">
        <v>775</v>
      </c>
      <c r="H74" s="99" t="s">
        <v>33</v>
      </c>
      <c r="I74" s="99" t="s">
        <v>775</v>
      </c>
      <c r="J74" s="100" t="s">
        <v>33</v>
      </c>
      <c r="K74" s="99" t="s">
        <v>33</v>
      </c>
      <c r="L74" s="100">
        <v>80.38</v>
      </c>
      <c r="M74" s="101" t="s">
        <v>33</v>
      </c>
      <c r="N74" s="102" t="s">
        <v>33</v>
      </c>
      <c r="T74" s="68" t="s">
        <v>774</v>
      </c>
    </row>
    <row r="75" spans="1:24" s="63" customFormat="1" x14ac:dyDescent="0.2">
      <c r="A75" s="103"/>
      <c r="B75" s="104"/>
      <c r="C75" s="780" t="s">
        <v>191</v>
      </c>
      <c r="D75" s="780"/>
      <c r="E75" s="780"/>
      <c r="F75" s="105" t="s">
        <v>33</v>
      </c>
      <c r="G75" s="105" t="s">
        <v>33</v>
      </c>
      <c r="H75" s="105" t="s">
        <v>33</v>
      </c>
      <c r="I75" s="105" t="s">
        <v>33</v>
      </c>
      <c r="J75" s="106" t="s">
        <v>33</v>
      </c>
      <c r="K75" s="105" t="s">
        <v>33</v>
      </c>
      <c r="L75" s="106">
        <v>409.64</v>
      </c>
      <c r="M75" s="92" t="s">
        <v>33</v>
      </c>
      <c r="N75" s="107" t="s">
        <v>33</v>
      </c>
      <c r="V75" s="68" t="s">
        <v>191</v>
      </c>
    </row>
    <row r="76" spans="1:24" s="63" customFormat="1" ht="22.5" x14ac:dyDescent="0.2">
      <c r="A76" s="88" t="s">
        <v>258</v>
      </c>
      <c r="B76" s="89" t="s">
        <v>1135</v>
      </c>
      <c r="C76" s="776" t="s">
        <v>1136</v>
      </c>
      <c r="D76" s="776"/>
      <c r="E76" s="776"/>
      <c r="F76" s="90" t="s">
        <v>484</v>
      </c>
      <c r="G76" s="90" t="s">
        <v>33</v>
      </c>
      <c r="H76" s="90" t="s">
        <v>33</v>
      </c>
      <c r="I76" s="90" t="s">
        <v>165</v>
      </c>
      <c r="J76" s="91">
        <v>671.26</v>
      </c>
      <c r="K76" s="90" t="s">
        <v>33</v>
      </c>
      <c r="L76" s="91">
        <v>671.26</v>
      </c>
      <c r="M76" s="92" t="s">
        <v>33</v>
      </c>
      <c r="N76" s="93" t="s">
        <v>33</v>
      </c>
      <c r="Q76" s="68" t="s">
        <v>1136</v>
      </c>
    </row>
    <row r="77" spans="1:24" s="63" customFormat="1" ht="22.5" x14ac:dyDescent="0.2">
      <c r="A77" s="88" t="s">
        <v>262</v>
      </c>
      <c r="B77" s="89" t="s">
        <v>1060</v>
      </c>
      <c r="C77" s="776" t="s">
        <v>1061</v>
      </c>
      <c r="D77" s="776"/>
      <c r="E77" s="776"/>
      <c r="F77" s="90" t="s">
        <v>484</v>
      </c>
      <c r="G77" s="90" t="s">
        <v>33</v>
      </c>
      <c r="H77" s="90" t="s">
        <v>33</v>
      </c>
      <c r="I77" s="90" t="s">
        <v>165</v>
      </c>
      <c r="J77" s="91">
        <v>230.51</v>
      </c>
      <c r="K77" s="90" t="s">
        <v>33</v>
      </c>
      <c r="L77" s="91">
        <v>230.51</v>
      </c>
      <c r="M77" s="92" t="s">
        <v>33</v>
      </c>
      <c r="N77" s="93" t="s">
        <v>33</v>
      </c>
      <c r="Q77" s="68" t="s">
        <v>1061</v>
      </c>
    </row>
    <row r="78" spans="1:24" s="63" customFormat="1" x14ac:dyDescent="0.2">
      <c r="A78" s="88" t="s">
        <v>267</v>
      </c>
      <c r="B78" s="89" t="s">
        <v>951</v>
      </c>
      <c r="C78" s="776" t="s">
        <v>952</v>
      </c>
      <c r="D78" s="776"/>
      <c r="E78" s="776"/>
      <c r="F78" s="90" t="s">
        <v>711</v>
      </c>
      <c r="G78" s="90" t="s">
        <v>33</v>
      </c>
      <c r="H78" s="90" t="s">
        <v>33</v>
      </c>
      <c r="I78" s="90" t="s">
        <v>648</v>
      </c>
      <c r="J78" s="91" t="s">
        <v>33</v>
      </c>
      <c r="K78" s="90" t="s">
        <v>33</v>
      </c>
      <c r="L78" s="91" t="s">
        <v>33</v>
      </c>
      <c r="M78" s="92" t="s">
        <v>33</v>
      </c>
      <c r="N78" s="93" t="s">
        <v>33</v>
      </c>
      <c r="Q78" s="68" t="s">
        <v>952</v>
      </c>
    </row>
    <row r="79" spans="1:24" s="63" customFormat="1" x14ac:dyDescent="0.2">
      <c r="A79" s="94"/>
      <c r="B79" s="95"/>
      <c r="C79" s="767" t="s">
        <v>1103</v>
      </c>
      <c r="D79" s="767"/>
      <c r="E79" s="767"/>
      <c r="F79" s="767"/>
      <c r="G79" s="767"/>
      <c r="H79" s="767"/>
      <c r="I79" s="767"/>
      <c r="J79" s="767"/>
      <c r="K79" s="767"/>
      <c r="L79" s="767"/>
      <c r="M79" s="767"/>
      <c r="N79" s="781"/>
      <c r="X79" s="68" t="s">
        <v>1103</v>
      </c>
    </row>
    <row r="80" spans="1:24" s="63" customFormat="1" ht="33.75" x14ac:dyDescent="0.2">
      <c r="A80" s="96"/>
      <c r="B80" s="97" t="s">
        <v>890</v>
      </c>
      <c r="C80" s="767" t="s">
        <v>559</v>
      </c>
      <c r="D80" s="767"/>
      <c r="E80" s="767"/>
      <c r="F80" s="767"/>
      <c r="G80" s="767"/>
      <c r="H80" s="767"/>
      <c r="I80" s="767"/>
      <c r="J80" s="767"/>
      <c r="K80" s="767"/>
      <c r="L80" s="767"/>
      <c r="M80" s="767"/>
      <c r="N80" s="781"/>
      <c r="R80" s="68" t="s">
        <v>559</v>
      </c>
    </row>
    <row r="81" spans="1:24" s="63" customFormat="1" x14ac:dyDescent="0.2">
      <c r="A81" s="98"/>
      <c r="B81" s="97" t="s">
        <v>165</v>
      </c>
      <c r="C81" s="767" t="s">
        <v>251</v>
      </c>
      <c r="D81" s="767"/>
      <c r="E81" s="767"/>
      <c r="F81" s="99" t="s">
        <v>33</v>
      </c>
      <c r="G81" s="99" t="s">
        <v>33</v>
      </c>
      <c r="H81" s="99" t="s">
        <v>33</v>
      </c>
      <c r="I81" s="99" t="s">
        <v>33</v>
      </c>
      <c r="J81" s="100">
        <v>154.91999999999999</v>
      </c>
      <c r="K81" s="99" t="s">
        <v>175</v>
      </c>
      <c r="L81" s="100">
        <v>19.37</v>
      </c>
      <c r="M81" s="101" t="s">
        <v>33</v>
      </c>
      <c r="N81" s="102" t="s">
        <v>33</v>
      </c>
      <c r="S81" s="68" t="s">
        <v>251</v>
      </c>
    </row>
    <row r="82" spans="1:24" s="63" customFormat="1" x14ac:dyDescent="0.2">
      <c r="A82" s="98"/>
      <c r="B82" s="97" t="s">
        <v>173</v>
      </c>
      <c r="C82" s="767" t="s">
        <v>174</v>
      </c>
      <c r="D82" s="767"/>
      <c r="E82" s="767"/>
      <c r="F82" s="99" t="s">
        <v>33</v>
      </c>
      <c r="G82" s="99" t="s">
        <v>33</v>
      </c>
      <c r="H82" s="99" t="s">
        <v>33</v>
      </c>
      <c r="I82" s="99" t="s">
        <v>33</v>
      </c>
      <c r="J82" s="100">
        <v>0.31</v>
      </c>
      <c r="K82" s="99" t="s">
        <v>175</v>
      </c>
      <c r="L82" s="100">
        <v>0.04</v>
      </c>
      <c r="M82" s="101" t="s">
        <v>33</v>
      </c>
      <c r="N82" s="102" t="s">
        <v>33</v>
      </c>
      <c r="S82" s="68" t="s">
        <v>174</v>
      </c>
    </row>
    <row r="83" spans="1:24" s="63" customFormat="1" x14ac:dyDescent="0.2">
      <c r="A83" s="98"/>
      <c r="B83" s="97" t="s">
        <v>176</v>
      </c>
      <c r="C83" s="767" t="s">
        <v>177</v>
      </c>
      <c r="D83" s="767"/>
      <c r="E83" s="767"/>
      <c r="F83" s="99" t="s">
        <v>33</v>
      </c>
      <c r="G83" s="99" t="s">
        <v>33</v>
      </c>
      <c r="H83" s="99" t="s">
        <v>33</v>
      </c>
      <c r="I83" s="99" t="s">
        <v>33</v>
      </c>
      <c r="J83" s="100">
        <v>0.14000000000000001</v>
      </c>
      <c r="K83" s="99" t="s">
        <v>175</v>
      </c>
      <c r="L83" s="100">
        <v>0.02</v>
      </c>
      <c r="M83" s="101" t="s">
        <v>33</v>
      </c>
      <c r="N83" s="102" t="s">
        <v>33</v>
      </c>
      <c r="S83" s="68" t="s">
        <v>177</v>
      </c>
    </row>
    <row r="84" spans="1:24" s="63" customFormat="1" x14ac:dyDescent="0.2">
      <c r="A84" s="98"/>
      <c r="B84" s="97" t="s">
        <v>212</v>
      </c>
      <c r="C84" s="767" t="s">
        <v>252</v>
      </c>
      <c r="D84" s="767"/>
      <c r="E84" s="767"/>
      <c r="F84" s="99" t="s">
        <v>33</v>
      </c>
      <c r="G84" s="99" t="s">
        <v>33</v>
      </c>
      <c r="H84" s="99" t="s">
        <v>33</v>
      </c>
      <c r="I84" s="99" t="s">
        <v>33</v>
      </c>
      <c r="J84" s="100">
        <v>51.53</v>
      </c>
      <c r="K84" s="99" t="s">
        <v>33</v>
      </c>
      <c r="L84" s="100">
        <v>5.15</v>
      </c>
      <c r="M84" s="101" t="s">
        <v>33</v>
      </c>
      <c r="N84" s="102" t="s">
        <v>33</v>
      </c>
      <c r="S84" s="68" t="s">
        <v>252</v>
      </c>
    </row>
    <row r="85" spans="1:24" s="63" customFormat="1" x14ac:dyDescent="0.2">
      <c r="A85" s="98"/>
      <c r="B85" s="97" t="s">
        <v>33</v>
      </c>
      <c r="C85" s="767" t="s">
        <v>253</v>
      </c>
      <c r="D85" s="767"/>
      <c r="E85" s="767"/>
      <c r="F85" s="99" t="s">
        <v>179</v>
      </c>
      <c r="G85" s="99" t="s">
        <v>955</v>
      </c>
      <c r="H85" s="99" t="s">
        <v>175</v>
      </c>
      <c r="I85" s="99" t="s">
        <v>1137</v>
      </c>
      <c r="J85" s="100" t="s">
        <v>33</v>
      </c>
      <c r="K85" s="99" t="s">
        <v>33</v>
      </c>
      <c r="L85" s="100" t="s">
        <v>33</v>
      </c>
      <c r="M85" s="101" t="s">
        <v>33</v>
      </c>
      <c r="N85" s="102" t="s">
        <v>33</v>
      </c>
      <c r="T85" s="68" t="s">
        <v>253</v>
      </c>
    </row>
    <row r="86" spans="1:24" s="63" customFormat="1" x14ac:dyDescent="0.2">
      <c r="A86" s="98"/>
      <c r="B86" s="97" t="s">
        <v>33</v>
      </c>
      <c r="C86" s="767" t="s">
        <v>178</v>
      </c>
      <c r="D86" s="767"/>
      <c r="E86" s="767"/>
      <c r="F86" s="99" t="s">
        <v>179</v>
      </c>
      <c r="G86" s="99" t="s">
        <v>957</v>
      </c>
      <c r="H86" s="99" t="s">
        <v>175</v>
      </c>
      <c r="I86" s="99" t="s">
        <v>1138</v>
      </c>
      <c r="J86" s="100" t="s">
        <v>33</v>
      </c>
      <c r="K86" s="99" t="s">
        <v>33</v>
      </c>
      <c r="L86" s="100" t="s">
        <v>33</v>
      </c>
      <c r="M86" s="101" t="s">
        <v>33</v>
      </c>
      <c r="N86" s="102" t="s">
        <v>33</v>
      </c>
      <c r="T86" s="68" t="s">
        <v>178</v>
      </c>
    </row>
    <row r="87" spans="1:24" s="63" customFormat="1" x14ac:dyDescent="0.2">
      <c r="A87" s="98"/>
      <c r="B87" s="97" t="s">
        <v>33</v>
      </c>
      <c r="C87" s="776" t="s">
        <v>182</v>
      </c>
      <c r="D87" s="776"/>
      <c r="E87" s="776"/>
      <c r="F87" s="90" t="s">
        <v>33</v>
      </c>
      <c r="G87" s="90" t="s">
        <v>33</v>
      </c>
      <c r="H87" s="90" t="s">
        <v>33</v>
      </c>
      <c r="I87" s="90" t="s">
        <v>33</v>
      </c>
      <c r="J87" s="91">
        <v>206.76</v>
      </c>
      <c r="K87" s="90" t="s">
        <v>33</v>
      </c>
      <c r="L87" s="91">
        <v>24.56</v>
      </c>
      <c r="M87" s="92" t="s">
        <v>33</v>
      </c>
      <c r="N87" s="93" t="s">
        <v>33</v>
      </c>
      <c r="U87" s="68" t="s">
        <v>182</v>
      </c>
    </row>
    <row r="88" spans="1:24" s="63" customFormat="1" x14ac:dyDescent="0.2">
      <c r="A88" s="98"/>
      <c r="B88" s="97" t="s">
        <v>33</v>
      </c>
      <c r="C88" s="767" t="s">
        <v>183</v>
      </c>
      <c r="D88" s="767"/>
      <c r="E88" s="767"/>
      <c r="F88" s="99" t="s">
        <v>33</v>
      </c>
      <c r="G88" s="99" t="s">
        <v>33</v>
      </c>
      <c r="H88" s="99" t="s">
        <v>33</v>
      </c>
      <c r="I88" s="99" t="s">
        <v>33</v>
      </c>
      <c r="J88" s="100" t="s">
        <v>33</v>
      </c>
      <c r="K88" s="99" t="s">
        <v>33</v>
      </c>
      <c r="L88" s="100">
        <v>19.39</v>
      </c>
      <c r="M88" s="101" t="s">
        <v>33</v>
      </c>
      <c r="N88" s="102" t="s">
        <v>33</v>
      </c>
      <c r="T88" s="68" t="s">
        <v>183</v>
      </c>
    </row>
    <row r="89" spans="1:24" s="63" customFormat="1" ht="22.5" x14ac:dyDescent="0.2">
      <c r="A89" s="98"/>
      <c r="B89" s="97" t="s">
        <v>959</v>
      </c>
      <c r="C89" s="767" t="s">
        <v>960</v>
      </c>
      <c r="D89" s="767"/>
      <c r="E89" s="767"/>
      <c r="F89" s="99" t="s">
        <v>186</v>
      </c>
      <c r="G89" s="99" t="s">
        <v>187</v>
      </c>
      <c r="H89" s="99" t="s">
        <v>33</v>
      </c>
      <c r="I89" s="99" t="s">
        <v>187</v>
      </c>
      <c r="J89" s="100" t="s">
        <v>33</v>
      </c>
      <c r="K89" s="99" t="s">
        <v>33</v>
      </c>
      <c r="L89" s="100">
        <v>18.420000000000002</v>
      </c>
      <c r="M89" s="101" t="s">
        <v>33</v>
      </c>
      <c r="N89" s="102" t="s">
        <v>33</v>
      </c>
      <c r="T89" s="68" t="s">
        <v>960</v>
      </c>
    </row>
    <row r="90" spans="1:24" s="63" customFormat="1" ht="22.5" x14ac:dyDescent="0.2">
      <c r="A90" s="98"/>
      <c r="B90" s="97" t="s">
        <v>961</v>
      </c>
      <c r="C90" s="767" t="s">
        <v>962</v>
      </c>
      <c r="D90" s="767"/>
      <c r="E90" s="767"/>
      <c r="F90" s="99" t="s">
        <v>186</v>
      </c>
      <c r="G90" s="99" t="s">
        <v>594</v>
      </c>
      <c r="H90" s="99" t="s">
        <v>33</v>
      </c>
      <c r="I90" s="99" t="s">
        <v>594</v>
      </c>
      <c r="J90" s="100" t="s">
        <v>33</v>
      </c>
      <c r="K90" s="99" t="s">
        <v>33</v>
      </c>
      <c r="L90" s="100">
        <v>12.6</v>
      </c>
      <c r="M90" s="101" t="s">
        <v>33</v>
      </c>
      <c r="N90" s="102" t="s">
        <v>33</v>
      </c>
      <c r="T90" s="68" t="s">
        <v>962</v>
      </c>
    </row>
    <row r="91" spans="1:24" s="63" customFormat="1" x14ac:dyDescent="0.2">
      <c r="A91" s="103"/>
      <c r="B91" s="104"/>
      <c r="C91" s="780" t="s">
        <v>191</v>
      </c>
      <c r="D91" s="780"/>
      <c r="E91" s="780"/>
      <c r="F91" s="105" t="s">
        <v>33</v>
      </c>
      <c r="G91" s="105" t="s">
        <v>33</v>
      </c>
      <c r="H91" s="105" t="s">
        <v>33</v>
      </c>
      <c r="I91" s="105" t="s">
        <v>33</v>
      </c>
      <c r="J91" s="106" t="s">
        <v>33</v>
      </c>
      <c r="K91" s="105" t="s">
        <v>33</v>
      </c>
      <c r="L91" s="106">
        <v>55.58</v>
      </c>
      <c r="M91" s="92" t="s">
        <v>33</v>
      </c>
      <c r="N91" s="107" t="s">
        <v>33</v>
      </c>
      <c r="V91" s="68" t="s">
        <v>191</v>
      </c>
    </row>
    <row r="92" spans="1:24" s="63" customFormat="1" x14ac:dyDescent="0.2">
      <c r="A92" s="88" t="s">
        <v>274</v>
      </c>
      <c r="B92" s="89" t="s">
        <v>969</v>
      </c>
      <c r="C92" s="776" t="s">
        <v>970</v>
      </c>
      <c r="D92" s="776"/>
      <c r="E92" s="776"/>
      <c r="F92" s="90" t="s">
        <v>815</v>
      </c>
      <c r="G92" s="90" t="s">
        <v>33</v>
      </c>
      <c r="H92" s="90" t="s">
        <v>33</v>
      </c>
      <c r="I92" s="90" t="s">
        <v>258</v>
      </c>
      <c r="J92" s="91">
        <v>1.18</v>
      </c>
      <c r="K92" s="90" t="s">
        <v>33</v>
      </c>
      <c r="L92" s="91">
        <v>11.8</v>
      </c>
      <c r="M92" s="92" t="s">
        <v>33</v>
      </c>
      <c r="N92" s="93" t="s">
        <v>33</v>
      </c>
      <c r="Q92" s="68" t="s">
        <v>970</v>
      </c>
    </row>
    <row r="93" spans="1:24" s="63" customFormat="1" ht="22.5" x14ac:dyDescent="0.2">
      <c r="A93" s="88" t="s">
        <v>282</v>
      </c>
      <c r="B93" s="89" t="s">
        <v>1139</v>
      </c>
      <c r="C93" s="776" t="s">
        <v>1140</v>
      </c>
      <c r="D93" s="776"/>
      <c r="E93" s="776"/>
      <c r="F93" s="90" t="s">
        <v>334</v>
      </c>
      <c r="G93" s="90" t="s">
        <v>33</v>
      </c>
      <c r="H93" s="90" t="s">
        <v>33</v>
      </c>
      <c r="I93" s="90" t="s">
        <v>973</v>
      </c>
      <c r="J93" s="91">
        <v>385</v>
      </c>
      <c r="K93" s="90" t="s">
        <v>33</v>
      </c>
      <c r="L93" s="91">
        <v>19.25</v>
      </c>
      <c r="M93" s="92" t="s">
        <v>33</v>
      </c>
      <c r="N93" s="93" t="s">
        <v>33</v>
      </c>
      <c r="Q93" s="68" t="s">
        <v>1140</v>
      </c>
    </row>
    <row r="94" spans="1:24" s="63" customFormat="1" x14ac:dyDescent="0.2">
      <c r="A94" s="94"/>
      <c r="B94" s="95"/>
      <c r="C94" s="767" t="s">
        <v>974</v>
      </c>
      <c r="D94" s="767"/>
      <c r="E94" s="767"/>
      <c r="F94" s="767"/>
      <c r="G94" s="767"/>
      <c r="H94" s="767"/>
      <c r="I94" s="767"/>
      <c r="J94" s="767"/>
      <c r="K94" s="767"/>
      <c r="L94" s="767"/>
      <c r="M94" s="767"/>
      <c r="N94" s="781"/>
      <c r="X94" s="68" t="s">
        <v>974</v>
      </c>
    </row>
    <row r="95" spans="1:24" s="63" customFormat="1" x14ac:dyDescent="0.2">
      <c r="A95" s="88" t="s">
        <v>287</v>
      </c>
      <c r="B95" s="89" t="s">
        <v>975</v>
      </c>
      <c r="C95" s="776" t="s">
        <v>976</v>
      </c>
      <c r="D95" s="776"/>
      <c r="E95" s="776"/>
      <c r="F95" s="90" t="s">
        <v>711</v>
      </c>
      <c r="G95" s="90" t="s">
        <v>33</v>
      </c>
      <c r="H95" s="90" t="s">
        <v>33</v>
      </c>
      <c r="I95" s="90" t="s">
        <v>690</v>
      </c>
      <c r="J95" s="91" t="s">
        <v>33</v>
      </c>
      <c r="K95" s="90" t="s">
        <v>33</v>
      </c>
      <c r="L95" s="91" t="s">
        <v>33</v>
      </c>
      <c r="M95" s="92" t="s">
        <v>33</v>
      </c>
      <c r="N95" s="93" t="s">
        <v>33</v>
      </c>
      <c r="Q95" s="68" t="s">
        <v>976</v>
      </c>
    </row>
    <row r="96" spans="1:24" s="63" customFormat="1" x14ac:dyDescent="0.2">
      <c r="A96" s="94"/>
      <c r="B96" s="95"/>
      <c r="C96" s="767" t="s">
        <v>1141</v>
      </c>
      <c r="D96" s="767"/>
      <c r="E96" s="767"/>
      <c r="F96" s="767"/>
      <c r="G96" s="767"/>
      <c r="H96" s="767"/>
      <c r="I96" s="767"/>
      <c r="J96" s="767"/>
      <c r="K96" s="767"/>
      <c r="L96" s="767"/>
      <c r="M96" s="767"/>
      <c r="N96" s="781"/>
      <c r="X96" s="68" t="s">
        <v>1141</v>
      </c>
    </row>
    <row r="97" spans="1:24" s="63" customFormat="1" ht="33.75" x14ac:dyDescent="0.2">
      <c r="A97" s="96"/>
      <c r="B97" s="97" t="s">
        <v>890</v>
      </c>
      <c r="C97" s="767" t="s">
        <v>559</v>
      </c>
      <c r="D97" s="767"/>
      <c r="E97" s="767"/>
      <c r="F97" s="767"/>
      <c r="G97" s="767"/>
      <c r="H97" s="767"/>
      <c r="I97" s="767"/>
      <c r="J97" s="767"/>
      <c r="K97" s="767"/>
      <c r="L97" s="767"/>
      <c r="M97" s="767"/>
      <c r="N97" s="781"/>
      <c r="R97" s="68" t="s">
        <v>559</v>
      </c>
    </row>
    <row r="98" spans="1:24" s="63" customFormat="1" x14ac:dyDescent="0.2">
      <c r="A98" s="98"/>
      <c r="B98" s="97" t="s">
        <v>165</v>
      </c>
      <c r="C98" s="767" t="s">
        <v>251</v>
      </c>
      <c r="D98" s="767"/>
      <c r="E98" s="767"/>
      <c r="F98" s="99" t="s">
        <v>33</v>
      </c>
      <c r="G98" s="99" t="s">
        <v>33</v>
      </c>
      <c r="H98" s="99" t="s">
        <v>33</v>
      </c>
      <c r="I98" s="99" t="s">
        <v>33</v>
      </c>
      <c r="J98" s="100">
        <v>26.51</v>
      </c>
      <c r="K98" s="99" t="s">
        <v>175</v>
      </c>
      <c r="L98" s="100">
        <v>16.57</v>
      </c>
      <c r="M98" s="101" t="s">
        <v>33</v>
      </c>
      <c r="N98" s="102" t="s">
        <v>33</v>
      </c>
      <c r="S98" s="68" t="s">
        <v>251</v>
      </c>
    </row>
    <row r="99" spans="1:24" s="63" customFormat="1" x14ac:dyDescent="0.2">
      <c r="A99" s="98"/>
      <c r="B99" s="97" t="s">
        <v>173</v>
      </c>
      <c r="C99" s="767" t="s">
        <v>174</v>
      </c>
      <c r="D99" s="767"/>
      <c r="E99" s="767"/>
      <c r="F99" s="99" t="s">
        <v>33</v>
      </c>
      <c r="G99" s="99" t="s">
        <v>33</v>
      </c>
      <c r="H99" s="99" t="s">
        <v>33</v>
      </c>
      <c r="I99" s="99" t="s">
        <v>33</v>
      </c>
      <c r="J99" s="100">
        <v>1.81</v>
      </c>
      <c r="K99" s="99" t="s">
        <v>175</v>
      </c>
      <c r="L99" s="100">
        <v>1.1299999999999999</v>
      </c>
      <c r="M99" s="101" t="s">
        <v>33</v>
      </c>
      <c r="N99" s="102" t="s">
        <v>33</v>
      </c>
      <c r="S99" s="68" t="s">
        <v>174</v>
      </c>
    </row>
    <row r="100" spans="1:24" s="63" customFormat="1" x14ac:dyDescent="0.2">
      <c r="A100" s="98"/>
      <c r="B100" s="97" t="s">
        <v>176</v>
      </c>
      <c r="C100" s="767" t="s">
        <v>177</v>
      </c>
      <c r="D100" s="767"/>
      <c r="E100" s="767"/>
      <c r="F100" s="99" t="s">
        <v>33</v>
      </c>
      <c r="G100" s="99" t="s">
        <v>33</v>
      </c>
      <c r="H100" s="99" t="s">
        <v>33</v>
      </c>
      <c r="I100" s="99" t="s">
        <v>33</v>
      </c>
      <c r="J100" s="100">
        <v>0.26</v>
      </c>
      <c r="K100" s="99" t="s">
        <v>175</v>
      </c>
      <c r="L100" s="100">
        <v>0.16</v>
      </c>
      <c r="M100" s="101" t="s">
        <v>33</v>
      </c>
      <c r="N100" s="102" t="s">
        <v>33</v>
      </c>
      <c r="S100" s="68" t="s">
        <v>177</v>
      </c>
    </row>
    <row r="101" spans="1:24" s="63" customFormat="1" x14ac:dyDescent="0.2">
      <c r="A101" s="98"/>
      <c r="B101" s="97" t="s">
        <v>212</v>
      </c>
      <c r="C101" s="767" t="s">
        <v>252</v>
      </c>
      <c r="D101" s="767"/>
      <c r="E101" s="767"/>
      <c r="F101" s="99" t="s">
        <v>33</v>
      </c>
      <c r="G101" s="99" t="s">
        <v>33</v>
      </c>
      <c r="H101" s="99" t="s">
        <v>33</v>
      </c>
      <c r="I101" s="99" t="s">
        <v>33</v>
      </c>
      <c r="J101" s="100">
        <v>10.27</v>
      </c>
      <c r="K101" s="99" t="s">
        <v>33</v>
      </c>
      <c r="L101" s="100">
        <v>5.14</v>
      </c>
      <c r="M101" s="101" t="s">
        <v>33</v>
      </c>
      <c r="N101" s="102" t="s">
        <v>33</v>
      </c>
      <c r="S101" s="68" t="s">
        <v>252</v>
      </c>
    </row>
    <row r="102" spans="1:24" s="63" customFormat="1" x14ac:dyDescent="0.2">
      <c r="A102" s="98"/>
      <c r="B102" s="97" t="s">
        <v>33</v>
      </c>
      <c r="C102" s="767" t="s">
        <v>253</v>
      </c>
      <c r="D102" s="767"/>
      <c r="E102" s="767"/>
      <c r="F102" s="99" t="s">
        <v>179</v>
      </c>
      <c r="G102" s="99" t="s">
        <v>979</v>
      </c>
      <c r="H102" s="99" t="s">
        <v>175</v>
      </c>
      <c r="I102" s="99" t="s">
        <v>1142</v>
      </c>
      <c r="J102" s="100" t="s">
        <v>33</v>
      </c>
      <c r="K102" s="99" t="s">
        <v>33</v>
      </c>
      <c r="L102" s="100" t="s">
        <v>33</v>
      </c>
      <c r="M102" s="101" t="s">
        <v>33</v>
      </c>
      <c r="N102" s="102" t="s">
        <v>33</v>
      </c>
      <c r="T102" s="68" t="s">
        <v>253</v>
      </c>
    </row>
    <row r="103" spans="1:24" s="63" customFormat="1" x14ac:dyDescent="0.2">
      <c r="A103" s="98"/>
      <c r="B103" s="97" t="s">
        <v>33</v>
      </c>
      <c r="C103" s="767" t="s">
        <v>178</v>
      </c>
      <c r="D103" s="767"/>
      <c r="E103" s="767"/>
      <c r="F103" s="99" t="s">
        <v>179</v>
      </c>
      <c r="G103" s="99" t="s">
        <v>981</v>
      </c>
      <c r="H103" s="99" t="s">
        <v>175</v>
      </c>
      <c r="I103" s="99" t="s">
        <v>1143</v>
      </c>
      <c r="J103" s="100" t="s">
        <v>33</v>
      </c>
      <c r="K103" s="99" t="s">
        <v>33</v>
      </c>
      <c r="L103" s="100" t="s">
        <v>33</v>
      </c>
      <c r="M103" s="101" t="s">
        <v>33</v>
      </c>
      <c r="N103" s="102" t="s">
        <v>33</v>
      </c>
      <c r="T103" s="68" t="s">
        <v>178</v>
      </c>
    </row>
    <row r="104" spans="1:24" s="63" customFormat="1" x14ac:dyDescent="0.2">
      <c r="A104" s="98"/>
      <c r="B104" s="97" t="s">
        <v>33</v>
      </c>
      <c r="C104" s="776" t="s">
        <v>182</v>
      </c>
      <c r="D104" s="776"/>
      <c r="E104" s="776"/>
      <c r="F104" s="90" t="s">
        <v>33</v>
      </c>
      <c r="G104" s="90" t="s">
        <v>33</v>
      </c>
      <c r="H104" s="90" t="s">
        <v>33</v>
      </c>
      <c r="I104" s="90" t="s">
        <v>33</v>
      </c>
      <c r="J104" s="91">
        <v>38.590000000000003</v>
      </c>
      <c r="K104" s="90" t="s">
        <v>33</v>
      </c>
      <c r="L104" s="91">
        <v>22.84</v>
      </c>
      <c r="M104" s="92" t="s">
        <v>33</v>
      </c>
      <c r="N104" s="93" t="s">
        <v>33</v>
      </c>
      <c r="U104" s="68" t="s">
        <v>182</v>
      </c>
    </row>
    <row r="105" spans="1:24" s="63" customFormat="1" x14ac:dyDescent="0.2">
      <c r="A105" s="98"/>
      <c r="B105" s="97" t="s">
        <v>33</v>
      </c>
      <c r="C105" s="767" t="s">
        <v>183</v>
      </c>
      <c r="D105" s="767"/>
      <c r="E105" s="767"/>
      <c r="F105" s="99" t="s">
        <v>33</v>
      </c>
      <c r="G105" s="99" t="s">
        <v>33</v>
      </c>
      <c r="H105" s="99" t="s">
        <v>33</v>
      </c>
      <c r="I105" s="99" t="s">
        <v>33</v>
      </c>
      <c r="J105" s="100" t="s">
        <v>33</v>
      </c>
      <c r="K105" s="99" t="s">
        <v>33</v>
      </c>
      <c r="L105" s="100">
        <v>16.73</v>
      </c>
      <c r="M105" s="101" t="s">
        <v>33</v>
      </c>
      <c r="N105" s="102" t="s">
        <v>33</v>
      </c>
      <c r="T105" s="68" t="s">
        <v>183</v>
      </c>
    </row>
    <row r="106" spans="1:24" s="63" customFormat="1" ht="22.5" x14ac:dyDescent="0.2">
      <c r="A106" s="98"/>
      <c r="B106" s="97" t="s">
        <v>959</v>
      </c>
      <c r="C106" s="767" t="s">
        <v>960</v>
      </c>
      <c r="D106" s="767"/>
      <c r="E106" s="767"/>
      <c r="F106" s="99" t="s">
        <v>186</v>
      </c>
      <c r="G106" s="99" t="s">
        <v>187</v>
      </c>
      <c r="H106" s="99" t="s">
        <v>33</v>
      </c>
      <c r="I106" s="99" t="s">
        <v>187</v>
      </c>
      <c r="J106" s="100" t="s">
        <v>33</v>
      </c>
      <c r="K106" s="99" t="s">
        <v>33</v>
      </c>
      <c r="L106" s="100">
        <v>15.89</v>
      </c>
      <c r="M106" s="101" t="s">
        <v>33</v>
      </c>
      <c r="N106" s="102" t="s">
        <v>33</v>
      </c>
      <c r="T106" s="68" t="s">
        <v>960</v>
      </c>
    </row>
    <row r="107" spans="1:24" s="63" customFormat="1" ht="22.5" x14ac:dyDescent="0.2">
      <c r="A107" s="98"/>
      <c r="B107" s="97" t="s">
        <v>961</v>
      </c>
      <c r="C107" s="767" t="s">
        <v>962</v>
      </c>
      <c r="D107" s="767"/>
      <c r="E107" s="767"/>
      <c r="F107" s="99" t="s">
        <v>186</v>
      </c>
      <c r="G107" s="99" t="s">
        <v>594</v>
      </c>
      <c r="H107" s="99" t="s">
        <v>33</v>
      </c>
      <c r="I107" s="99" t="s">
        <v>594</v>
      </c>
      <c r="J107" s="100" t="s">
        <v>33</v>
      </c>
      <c r="K107" s="99" t="s">
        <v>33</v>
      </c>
      <c r="L107" s="100">
        <v>10.87</v>
      </c>
      <c r="M107" s="101" t="s">
        <v>33</v>
      </c>
      <c r="N107" s="102" t="s">
        <v>33</v>
      </c>
      <c r="T107" s="68" t="s">
        <v>962</v>
      </c>
    </row>
    <row r="108" spans="1:24" s="63" customFormat="1" x14ac:dyDescent="0.2">
      <c r="A108" s="103"/>
      <c r="B108" s="104"/>
      <c r="C108" s="780" t="s">
        <v>191</v>
      </c>
      <c r="D108" s="780"/>
      <c r="E108" s="780"/>
      <c r="F108" s="105" t="s">
        <v>33</v>
      </c>
      <c r="G108" s="105" t="s">
        <v>33</v>
      </c>
      <c r="H108" s="105" t="s">
        <v>33</v>
      </c>
      <c r="I108" s="105" t="s">
        <v>33</v>
      </c>
      <c r="J108" s="106" t="s">
        <v>33</v>
      </c>
      <c r="K108" s="105" t="s">
        <v>33</v>
      </c>
      <c r="L108" s="106">
        <v>49.6</v>
      </c>
      <c r="M108" s="92" t="s">
        <v>33</v>
      </c>
      <c r="N108" s="107" t="s">
        <v>33</v>
      </c>
      <c r="V108" s="68" t="s">
        <v>191</v>
      </c>
    </row>
    <row r="109" spans="1:24" s="63" customFormat="1" ht="90" x14ac:dyDescent="0.2">
      <c r="A109" s="88" t="s">
        <v>217</v>
      </c>
      <c r="B109" s="89" t="s">
        <v>1144</v>
      </c>
      <c r="C109" s="776" t="s">
        <v>1145</v>
      </c>
      <c r="D109" s="776"/>
      <c r="E109" s="776"/>
      <c r="F109" s="90" t="s">
        <v>1092</v>
      </c>
      <c r="G109" s="90" t="s">
        <v>33</v>
      </c>
      <c r="H109" s="90" t="s">
        <v>33</v>
      </c>
      <c r="I109" s="90" t="s">
        <v>1146</v>
      </c>
      <c r="J109" s="91">
        <v>8295.2900000000009</v>
      </c>
      <c r="K109" s="90" t="s">
        <v>33</v>
      </c>
      <c r="L109" s="91">
        <v>126.92</v>
      </c>
      <c r="M109" s="92" t="s">
        <v>33</v>
      </c>
      <c r="N109" s="93" t="s">
        <v>33</v>
      </c>
      <c r="Q109" s="68" t="s">
        <v>1145</v>
      </c>
    </row>
    <row r="110" spans="1:24" s="63" customFormat="1" x14ac:dyDescent="0.2">
      <c r="A110" s="94"/>
      <c r="B110" s="95"/>
      <c r="C110" s="767" t="s">
        <v>1147</v>
      </c>
      <c r="D110" s="767"/>
      <c r="E110" s="767"/>
      <c r="F110" s="767"/>
      <c r="G110" s="767"/>
      <c r="H110" s="767"/>
      <c r="I110" s="767"/>
      <c r="J110" s="767"/>
      <c r="K110" s="767"/>
      <c r="L110" s="767"/>
      <c r="M110" s="767"/>
      <c r="N110" s="781"/>
      <c r="X110" s="68" t="s">
        <v>1147</v>
      </c>
    </row>
    <row r="111" spans="1:24" s="63" customFormat="1" ht="90" x14ac:dyDescent="0.2">
      <c r="A111" s="88" t="s">
        <v>291</v>
      </c>
      <c r="B111" s="89" t="s">
        <v>1148</v>
      </c>
      <c r="C111" s="776" t="s">
        <v>1149</v>
      </c>
      <c r="D111" s="776"/>
      <c r="E111" s="776"/>
      <c r="F111" s="90" t="s">
        <v>1092</v>
      </c>
      <c r="G111" s="90" t="s">
        <v>33</v>
      </c>
      <c r="H111" s="90" t="s">
        <v>33</v>
      </c>
      <c r="I111" s="90" t="s">
        <v>1150</v>
      </c>
      <c r="J111" s="91">
        <v>5167.54</v>
      </c>
      <c r="K111" s="90" t="s">
        <v>33</v>
      </c>
      <c r="L111" s="91">
        <v>52.71</v>
      </c>
      <c r="M111" s="92" t="s">
        <v>33</v>
      </c>
      <c r="N111" s="93" t="s">
        <v>33</v>
      </c>
      <c r="Q111" s="68" t="s">
        <v>1149</v>
      </c>
    </row>
    <row r="112" spans="1:24" s="63" customFormat="1" x14ac:dyDescent="0.2">
      <c r="A112" s="94"/>
      <c r="B112" s="95"/>
      <c r="C112" s="767" t="s">
        <v>1151</v>
      </c>
      <c r="D112" s="767"/>
      <c r="E112" s="767"/>
      <c r="F112" s="767"/>
      <c r="G112" s="767"/>
      <c r="H112" s="767"/>
      <c r="I112" s="767"/>
      <c r="J112" s="767"/>
      <c r="K112" s="767"/>
      <c r="L112" s="767"/>
      <c r="M112" s="767"/>
      <c r="N112" s="781"/>
      <c r="X112" s="68" t="s">
        <v>1151</v>
      </c>
    </row>
    <row r="113" spans="1:24" s="63" customFormat="1" ht="22.5" x14ac:dyDescent="0.2">
      <c r="A113" s="88" t="s">
        <v>293</v>
      </c>
      <c r="B113" s="89" t="s">
        <v>1152</v>
      </c>
      <c r="C113" s="776" t="s">
        <v>1153</v>
      </c>
      <c r="D113" s="776"/>
      <c r="E113" s="776"/>
      <c r="F113" s="90" t="s">
        <v>815</v>
      </c>
      <c r="G113" s="90" t="s">
        <v>33</v>
      </c>
      <c r="H113" s="90" t="s">
        <v>33</v>
      </c>
      <c r="I113" s="90" t="s">
        <v>1154</v>
      </c>
      <c r="J113" s="91">
        <v>2.23</v>
      </c>
      <c r="K113" s="90" t="s">
        <v>856</v>
      </c>
      <c r="L113" s="91">
        <v>23.2</v>
      </c>
      <c r="M113" s="92" t="s">
        <v>33</v>
      </c>
      <c r="N113" s="93" t="s">
        <v>33</v>
      </c>
      <c r="Q113" s="68" t="s">
        <v>1153</v>
      </c>
    </row>
    <row r="114" spans="1:24" s="63" customFormat="1" x14ac:dyDescent="0.2">
      <c r="A114" s="94"/>
      <c r="B114" s="95"/>
      <c r="C114" s="767" t="s">
        <v>1155</v>
      </c>
      <c r="D114" s="767"/>
      <c r="E114" s="767"/>
      <c r="F114" s="767"/>
      <c r="G114" s="767"/>
      <c r="H114" s="767"/>
      <c r="I114" s="767"/>
      <c r="J114" s="767"/>
      <c r="K114" s="767"/>
      <c r="L114" s="767"/>
      <c r="M114" s="767"/>
      <c r="N114" s="781"/>
      <c r="X114" s="68" t="s">
        <v>1155</v>
      </c>
    </row>
    <row r="115" spans="1:24" s="63" customFormat="1" x14ac:dyDescent="0.2">
      <c r="A115" s="94"/>
      <c r="B115" s="95"/>
      <c r="C115" s="767" t="s">
        <v>1156</v>
      </c>
      <c r="D115" s="767"/>
      <c r="E115" s="767"/>
      <c r="F115" s="767"/>
      <c r="G115" s="767"/>
      <c r="H115" s="767"/>
      <c r="I115" s="767"/>
      <c r="J115" s="767"/>
      <c r="K115" s="767"/>
      <c r="L115" s="767"/>
      <c r="M115" s="767"/>
      <c r="N115" s="781"/>
      <c r="W115" s="68" t="s">
        <v>1156</v>
      </c>
    </row>
    <row r="116" spans="1:24" s="63" customFormat="1" ht="22.5" x14ac:dyDescent="0.2">
      <c r="A116" s="96"/>
      <c r="B116" s="97" t="s">
        <v>858</v>
      </c>
      <c r="C116" s="767" t="s">
        <v>859</v>
      </c>
      <c r="D116" s="767"/>
      <c r="E116" s="767"/>
      <c r="F116" s="767"/>
      <c r="G116" s="767"/>
      <c r="H116" s="767"/>
      <c r="I116" s="767"/>
      <c r="J116" s="767"/>
      <c r="K116" s="767"/>
      <c r="L116" s="767"/>
      <c r="M116" s="767"/>
      <c r="N116" s="781"/>
      <c r="R116" s="68" t="s">
        <v>859</v>
      </c>
    </row>
    <row r="117" spans="1:24" s="63" customFormat="1" ht="22.5" x14ac:dyDescent="0.2">
      <c r="A117" s="88" t="s">
        <v>301</v>
      </c>
      <c r="B117" s="89" t="s">
        <v>1152</v>
      </c>
      <c r="C117" s="776" t="s">
        <v>1157</v>
      </c>
      <c r="D117" s="776"/>
      <c r="E117" s="776"/>
      <c r="F117" s="90" t="s">
        <v>815</v>
      </c>
      <c r="G117" s="90" t="s">
        <v>33</v>
      </c>
      <c r="H117" s="90" t="s">
        <v>33</v>
      </c>
      <c r="I117" s="90" t="s">
        <v>1099</v>
      </c>
      <c r="J117" s="91">
        <v>6.67</v>
      </c>
      <c r="K117" s="90" t="s">
        <v>856</v>
      </c>
      <c r="L117" s="91">
        <v>104.09</v>
      </c>
      <c r="M117" s="92" t="s">
        <v>33</v>
      </c>
      <c r="N117" s="93" t="s">
        <v>33</v>
      </c>
      <c r="Q117" s="68" t="s">
        <v>1157</v>
      </c>
    </row>
    <row r="118" spans="1:24" s="63" customFormat="1" x14ac:dyDescent="0.2">
      <c r="A118" s="94"/>
      <c r="B118" s="95"/>
      <c r="C118" s="767" t="s">
        <v>1100</v>
      </c>
      <c r="D118" s="767"/>
      <c r="E118" s="767"/>
      <c r="F118" s="767"/>
      <c r="G118" s="767"/>
      <c r="H118" s="767"/>
      <c r="I118" s="767"/>
      <c r="J118" s="767"/>
      <c r="K118" s="767"/>
      <c r="L118" s="767"/>
      <c r="M118" s="767"/>
      <c r="N118" s="781"/>
      <c r="X118" s="68" t="s">
        <v>1100</v>
      </c>
    </row>
    <row r="119" spans="1:24" s="63" customFormat="1" x14ac:dyDescent="0.2">
      <c r="A119" s="94"/>
      <c r="B119" s="95"/>
      <c r="C119" s="767" t="s">
        <v>1158</v>
      </c>
      <c r="D119" s="767"/>
      <c r="E119" s="767"/>
      <c r="F119" s="767"/>
      <c r="G119" s="767"/>
      <c r="H119" s="767"/>
      <c r="I119" s="767"/>
      <c r="J119" s="767"/>
      <c r="K119" s="767"/>
      <c r="L119" s="767"/>
      <c r="M119" s="767"/>
      <c r="N119" s="781"/>
      <c r="W119" s="68" t="s">
        <v>1158</v>
      </c>
    </row>
    <row r="120" spans="1:24" s="63" customFormat="1" ht="22.5" x14ac:dyDescent="0.2">
      <c r="A120" s="96"/>
      <c r="B120" s="97" t="s">
        <v>858</v>
      </c>
      <c r="C120" s="767" t="s">
        <v>859</v>
      </c>
      <c r="D120" s="767"/>
      <c r="E120" s="767"/>
      <c r="F120" s="767"/>
      <c r="G120" s="767"/>
      <c r="H120" s="767"/>
      <c r="I120" s="767"/>
      <c r="J120" s="767"/>
      <c r="K120" s="767"/>
      <c r="L120" s="767"/>
      <c r="M120" s="767"/>
      <c r="N120" s="781"/>
      <c r="R120" s="68" t="s">
        <v>859</v>
      </c>
    </row>
    <row r="121" spans="1:24" s="63" customFormat="1" ht="22.5" x14ac:dyDescent="0.2">
      <c r="A121" s="88" t="s">
        <v>308</v>
      </c>
      <c r="B121" s="89" t="s">
        <v>1101</v>
      </c>
      <c r="C121" s="776" t="s">
        <v>1102</v>
      </c>
      <c r="D121" s="776"/>
      <c r="E121" s="776"/>
      <c r="F121" s="90" t="s">
        <v>334</v>
      </c>
      <c r="G121" s="90" t="s">
        <v>33</v>
      </c>
      <c r="H121" s="90" t="s">
        <v>33</v>
      </c>
      <c r="I121" s="90" t="s">
        <v>648</v>
      </c>
      <c r="J121" s="91">
        <v>125</v>
      </c>
      <c r="K121" s="90" t="s">
        <v>33</v>
      </c>
      <c r="L121" s="91">
        <v>12.5</v>
      </c>
      <c r="M121" s="92" t="s">
        <v>33</v>
      </c>
      <c r="N121" s="93" t="s">
        <v>33</v>
      </c>
      <c r="Q121" s="68" t="s">
        <v>1102</v>
      </c>
    </row>
    <row r="122" spans="1:24" s="63" customFormat="1" x14ac:dyDescent="0.2">
      <c r="A122" s="94"/>
      <c r="B122" s="95"/>
      <c r="C122" s="767" t="s">
        <v>1103</v>
      </c>
      <c r="D122" s="767"/>
      <c r="E122" s="767"/>
      <c r="F122" s="767"/>
      <c r="G122" s="767"/>
      <c r="H122" s="767"/>
      <c r="I122" s="767"/>
      <c r="J122" s="767"/>
      <c r="K122" s="767"/>
      <c r="L122" s="767"/>
      <c r="M122" s="767"/>
      <c r="N122" s="781"/>
      <c r="X122" s="68" t="s">
        <v>1103</v>
      </c>
    </row>
    <row r="123" spans="1:24" s="63" customFormat="1" ht="45" x14ac:dyDescent="0.2">
      <c r="A123" s="88" t="s">
        <v>312</v>
      </c>
      <c r="B123" s="89" t="s">
        <v>999</v>
      </c>
      <c r="C123" s="776" t="s">
        <v>1000</v>
      </c>
      <c r="D123" s="776"/>
      <c r="E123" s="776"/>
      <c r="F123" s="90" t="s">
        <v>484</v>
      </c>
      <c r="G123" s="90" t="s">
        <v>33</v>
      </c>
      <c r="H123" s="90" t="s">
        <v>33</v>
      </c>
      <c r="I123" s="90" t="s">
        <v>741</v>
      </c>
      <c r="J123" s="91" t="s">
        <v>33</v>
      </c>
      <c r="K123" s="90" t="s">
        <v>33</v>
      </c>
      <c r="L123" s="91" t="s">
        <v>33</v>
      </c>
      <c r="M123" s="92" t="s">
        <v>33</v>
      </c>
      <c r="N123" s="93" t="s">
        <v>33</v>
      </c>
      <c r="Q123" s="68" t="s">
        <v>1000</v>
      </c>
    </row>
    <row r="124" spans="1:24" s="63" customFormat="1" ht="33.75" x14ac:dyDescent="0.2">
      <c r="A124" s="96"/>
      <c r="B124" s="97" t="s">
        <v>890</v>
      </c>
      <c r="C124" s="767" t="s">
        <v>559</v>
      </c>
      <c r="D124" s="767"/>
      <c r="E124" s="767"/>
      <c r="F124" s="767"/>
      <c r="G124" s="767"/>
      <c r="H124" s="767"/>
      <c r="I124" s="767"/>
      <c r="J124" s="767"/>
      <c r="K124" s="767"/>
      <c r="L124" s="767"/>
      <c r="M124" s="767"/>
      <c r="N124" s="781"/>
      <c r="R124" s="68" t="s">
        <v>559</v>
      </c>
    </row>
    <row r="125" spans="1:24" s="63" customFormat="1" x14ac:dyDescent="0.2">
      <c r="A125" s="98"/>
      <c r="B125" s="97" t="s">
        <v>165</v>
      </c>
      <c r="C125" s="767" t="s">
        <v>251</v>
      </c>
      <c r="D125" s="767"/>
      <c r="E125" s="767"/>
      <c r="F125" s="99" t="s">
        <v>33</v>
      </c>
      <c r="G125" s="99" t="s">
        <v>33</v>
      </c>
      <c r="H125" s="99" t="s">
        <v>33</v>
      </c>
      <c r="I125" s="99" t="s">
        <v>33</v>
      </c>
      <c r="J125" s="100">
        <v>3.57</v>
      </c>
      <c r="K125" s="99" t="s">
        <v>175</v>
      </c>
      <c r="L125" s="100">
        <v>133.88</v>
      </c>
      <c r="M125" s="101" t="s">
        <v>33</v>
      </c>
      <c r="N125" s="102" t="s">
        <v>33</v>
      </c>
      <c r="S125" s="68" t="s">
        <v>251</v>
      </c>
    </row>
    <row r="126" spans="1:24" s="63" customFormat="1" x14ac:dyDescent="0.2">
      <c r="A126" s="98"/>
      <c r="B126" s="97" t="s">
        <v>212</v>
      </c>
      <c r="C126" s="767" t="s">
        <v>252</v>
      </c>
      <c r="D126" s="767"/>
      <c r="E126" s="767"/>
      <c r="F126" s="99" t="s">
        <v>33</v>
      </c>
      <c r="G126" s="99" t="s">
        <v>33</v>
      </c>
      <c r="H126" s="99" t="s">
        <v>33</v>
      </c>
      <c r="I126" s="99" t="s">
        <v>33</v>
      </c>
      <c r="J126" s="100">
        <v>15.07</v>
      </c>
      <c r="K126" s="99" t="s">
        <v>33</v>
      </c>
      <c r="L126" s="100">
        <v>2.1</v>
      </c>
      <c r="M126" s="101" t="s">
        <v>33</v>
      </c>
      <c r="N126" s="102" t="s">
        <v>33</v>
      </c>
      <c r="S126" s="68" t="s">
        <v>252</v>
      </c>
    </row>
    <row r="127" spans="1:24" s="63" customFormat="1" x14ac:dyDescent="0.2">
      <c r="A127" s="98"/>
      <c r="B127" s="97" t="s">
        <v>33</v>
      </c>
      <c r="C127" s="767" t="s">
        <v>253</v>
      </c>
      <c r="D127" s="767"/>
      <c r="E127" s="767"/>
      <c r="F127" s="99" t="s">
        <v>179</v>
      </c>
      <c r="G127" s="99" t="s">
        <v>1001</v>
      </c>
      <c r="H127" s="99" t="s">
        <v>175</v>
      </c>
      <c r="I127" s="99" t="s">
        <v>1002</v>
      </c>
      <c r="J127" s="100" t="s">
        <v>33</v>
      </c>
      <c r="K127" s="99" t="s">
        <v>33</v>
      </c>
      <c r="L127" s="100" t="s">
        <v>33</v>
      </c>
      <c r="M127" s="101" t="s">
        <v>33</v>
      </c>
      <c r="N127" s="102" t="s">
        <v>33</v>
      </c>
      <c r="T127" s="68" t="s">
        <v>253</v>
      </c>
    </row>
    <row r="128" spans="1:24" s="63" customFormat="1" x14ac:dyDescent="0.2">
      <c r="A128" s="98"/>
      <c r="B128" s="97" t="s">
        <v>33</v>
      </c>
      <c r="C128" s="776" t="s">
        <v>182</v>
      </c>
      <c r="D128" s="776"/>
      <c r="E128" s="776"/>
      <c r="F128" s="90" t="s">
        <v>33</v>
      </c>
      <c r="G128" s="90" t="s">
        <v>33</v>
      </c>
      <c r="H128" s="90" t="s">
        <v>33</v>
      </c>
      <c r="I128" s="90" t="s">
        <v>33</v>
      </c>
      <c r="J128" s="91">
        <v>3.64</v>
      </c>
      <c r="K128" s="90" t="s">
        <v>33</v>
      </c>
      <c r="L128" s="91">
        <v>135.97999999999999</v>
      </c>
      <c r="M128" s="92" t="s">
        <v>33</v>
      </c>
      <c r="N128" s="93" t="s">
        <v>33</v>
      </c>
      <c r="U128" s="68" t="s">
        <v>182</v>
      </c>
    </row>
    <row r="129" spans="1:26" s="63" customFormat="1" x14ac:dyDescent="0.2">
      <c r="A129" s="98"/>
      <c r="B129" s="97" t="s">
        <v>33</v>
      </c>
      <c r="C129" s="767" t="s">
        <v>183</v>
      </c>
      <c r="D129" s="767"/>
      <c r="E129" s="767"/>
      <c r="F129" s="99" t="s">
        <v>33</v>
      </c>
      <c r="G129" s="99" t="s">
        <v>33</v>
      </c>
      <c r="H129" s="99" t="s">
        <v>33</v>
      </c>
      <c r="I129" s="99" t="s">
        <v>33</v>
      </c>
      <c r="J129" s="100" t="s">
        <v>33</v>
      </c>
      <c r="K129" s="99" t="s">
        <v>33</v>
      </c>
      <c r="L129" s="100">
        <v>133.88</v>
      </c>
      <c r="M129" s="101" t="s">
        <v>33</v>
      </c>
      <c r="N129" s="102" t="s">
        <v>33</v>
      </c>
      <c r="T129" s="68" t="s">
        <v>183</v>
      </c>
    </row>
    <row r="130" spans="1:26" s="63" customFormat="1" ht="22.5" x14ac:dyDescent="0.2">
      <c r="A130" s="98"/>
      <c r="B130" s="97" t="s">
        <v>959</v>
      </c>
      <c r="C130" s="767" t="s">
        <v>960</v>
      </c>
      <c r="D130" s="767"/>
      <c r="E130" s="767"/>
      <c r="F130" s="99" t="s">
        <v>186</v>
      </c>
      <c r="G130" s="99" t="s">
        <v>187</v>
      </c>
      <c r="H130" s="99" t="s">
        <v>33</v>
      </c>
      <c r="I130" s="99" t="s">
        <v>187</v>
      </c>
      <c r="J130" s="100" t="s">
        <v>33</v>
      </c>
      <c r="K130" s="99" t="s">
        <v>33</v>
      </c>
      <c r="L130" s="100">
        <v>127.19</v>
      </c>
      <c r="M130" s="101" t="s">
        <v>33</v>
      </c>
      <c r="N130" s="102" t="s">
        <v>33</v>
      </c>
      <c r="T130" s="68" t="s">
        <v>960</v>
      </c>
    </row>
    <row r="131" spans="1:26" s="63" customFormat="1" ht="22.5" x14ac:dyDescent="0.2">
      <c r="A131" s="98"/>
      <c r="B131" s="97" t="s">
        <v>961</v>
      </c>
      <c r="C131" s="767" t="s">
        <v>962</v>
      </c>
      <c r="D131" s="767"/>
      <c r="E131" s="767"/>
      <c r="F131" s="99" t="s">
        <v>186</v>
      </c>
      <c r="G131" s="99" t="s">
        <v>594</v>
      </c>
      <c r="H131" s="99" t="s">
        <v>33</v>
      </c>
      <c r="I131" s="99" t="s">
        <v>594</v>
      </c>
      <c r="J131" s="100" t="s">
        <v>33</v>
      </c>
      <c r="K131" s="99" t="s">
        <v>33</v>
      </c>
      <c r="L131" s="100">
        <v>87.02</v>
      </c>
      <c r="M131" s="101" t="s">
        <v>33</v>
      </c>
      <c r="N131" s="102" t="s">
        <v>33</v>
      </c>
      <c r="T131" s="68" t="s">
        <v>962</v>
      </c>
    </row>
    <row r="132" spans="1:26" s="63" customFormat="1" x14ac:dyDescent="0.2">
      <c r="A132" s="103"/>
      <c r="B132" s="104"/>
      <c r="C132" s="780" t="s">
        <v>191</v>
      </c>
      <c r="D132" s="780"/>
      <c r="E132" s="780"/>
      <c r="F132" s="105" t="s">
        <v>33</v>
      </c>
      <c r="G132" s="105" t="s">
        <v>33</v>
      </c>
      <c r="H132" s="105" t="s">
        <v>33</v>
      </c>
      <c r="I132" s="105" t="s">
        <v>33</v>
      </c>
      <c r="J132" s="106" t="s">
        <v>33</v>
      </c>
      <c r="K132" s="105" t="s">
        <v>33</v>
      </c>
      <c r="L132" s="106">
        <v>350.19</v>
      </c>
      <c r="M132" s="92" t="s">
        <v>33</v>
      </c>
      <c r="N132" s="107" t="s">
        <v>33</v>
      </c>
      <c r="V132" s="68" t="s">
        <v>191</v>
      </c>
    </row>
    <row r="133" spans="1:26" s="63" customFormat="1" ht="78.75" x14ac:dyDescent="0.2">
      <c r="A133" s="88" t="s">
        <v>316</v>
      </c>
      <c r="B133" s="89" t="s">
        <v>1003</v>
      </c>
      <c r="C133" s="776" t="s">
        <v>1004</v>
      </c>
      <c r="D133" s="776"/>
      <c r="E133" s="776"/>
      <c r="F133" s="90" t="s">
        <v>484</v>
      </c>
      <c r="G133" s="90" t="s">
        <v>33</v>
      </c>
      <c r="H133" s="90" t="s">
        <v>33</v>
      </c>
      <c r="I133" s="90" t="s">
        <v>165</v>
      </c>
      <c r="J133" s="91">
        <v>110.11</v>
      </c>
      <c r="K133" s="90" t="s">
        <v>33</v>
      </c>
      <c r="L133" s="91">
        <v>110.11</v>
      </c>
      <c r="M133" s="92" t="s">
        <v>33</v>
      </c>
      <c r="N133" s="93" t="s">
        <v>33</v>
      </c>
      <c r="Q133" s="68" t="s">
        <v>1004</v>
      </c>
    </row>
    <row r="134" spans="1:26" s="63" customFormat="1" ht="1.5" customHeight="1" x14ac:dyDescent="0.2">
      <c r="A134" s="108"/>
      <c r="B134" s="104"/>
      <c r="C134" s="104"/>
      <c r="D134" s="104"/>
      <c r="E134" s="104"/>
      <c r="F134" s="108"/>
      <c r="G134" s="108"/>
      <c r="H134" s="108"/>
      <c r="I134" s="108"/>
      <c r="J134" s="109"/>
      <c r="K134" s="108"/>
      <c r="L134" s="109"/>
      <c r="M134" s="99"/>
      <c r="N134" s="109"/>
    </row>
    <row r="135" spans="1:26" s="63" customFormat="1" ht="2.25" customHeight="1" x14ac:dyDescent="0.2"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122"/>
      <c r="M135" s="123"/>
      <c r="N135" s="124"/>
    </row>
    <row r="136" spans="1:26" s="63" customFormat="1" x14ac:dyDescent="0.2">
      <c r="A136" s="110"/>
      <c r="B136" s="111" t="s">
        <v>33</v>
      </c>
      <c r="C136" s="780" t="s">
        <v>321</v>
      </c>
      <c r="D136" s="780"/>
      <c r="E136" s="780"/>
      <c r="F136" s="780"/>
      <c r="G136" s="780"/>
      <c r="H136" s="780"/>
      <c r="I136" s="780"/>
      <c r="J136" s="780"/>
      <c r="K136" s="780"/>
      <c r="L136" s="112" t="s">
        <v>33</v>
      </c>
      <c r="M136" s="113" t="s">
        <v>33</v>
      </c>
      <c r="N136" s="114" t="s">
        <v>33</v>
      </c>
      <c r="Y136" s="68" t="s">
        <v>321</v>
      </c>
    </row>
    <row r="137" spans="1:26" s="63" customFormat="1" x14ac:dyDescent="0.2">
      <c r="A137" s="115"/>
      <c r="B137" s="97" t="s">
        <v>33</v>
      </c>
      <c r="C137" s="767" t="s">
        <v>876</v>
      </c>
      <c r="D137" s="767"/>
      <c r="E137" s="767"/>
      <c r="F137" s="767"/>
      <c r="G137" s="767"/>
      <c r="H137" s="767"/>
      <c r="I137" s="767"/>
      <c r="J137" s="767"/>
      <c r="K137" s="767"/>
      <c r="L137" s="116">
        <v>2087.4899999999998</v>
      </c>
      <c r="M137" s="117">
        <v>7.3</v>
      </c>
      <c r="N137" s="118">
        <f>L137*M137</f>
        <v>15239</v>
      </c>
      <c r="Z137" s="68" t="s">
        <v>876</v>
      </c>
    </row>
    <row r="138" spans="1:26" s="63" customFormat="1" x14ac:dyDescent="0.2">
      <c r="A138" s="115"/>
      <c r="B138" s="97" t="s">
        <v>33</v>
      </c>
      <c r="C138" s="767" t="s">
        <v>203</v>
      </c>
      <c r="D138" s="767"/>
      <c r="E138" s="767"/>
      <c r="F138" s="767"/>
      <c r="G138" s="767"/>
      <c r="H138" s="767"/>
      <c r="I138" s="767"/>
      <c r="J138" s="767"/>
      <c r="K138" s="767"/>
      <c r="L138" s="116" t="s">
        <v>33</v>
      </c>
      <c r="M138" s="117" t="s">
        <v>33</v>
      </c>
      <c r="N138" s="118" t="s">
        <v>33</v>
      </c>
      <c r="Z138" s="68" t="s">
        <v>203</v>
      </c>
    </row>
    <row r="139" spans="1:26" s="63" customFormat="1" x14ac:dyDescent="0.2">
      <c r="A139" s="115"/>
      <c r="B139" s="97" t="s">
        <v>33</v>
      </c>
      <c r="C139" s="767" t="s">
        <v>296</v>
      </c>
      <c r="D139" s="767"/>
      <c r="E139" s="767"/>
      <c r="F139" s="767"/>
      <c r="G139" s="767"/>
      <c r="H139" s="767"/>
      <c r="I139" s="767"/>
      <c r="J139" s="767"/>
      <c r="K139" s="767"/>
      <c r="L139" s="116">
        <v>379.65</v>
      </c>
      <c r="M139" s="117" t="s">
        <v>33</v>
      </c>
      <c r="N139" s="118" t="s">
        <v>33</v>
      </c>
      <c r="Z139" s="68" t="s">
        <v>296</v>
      </c>
    </row>
    <row r="140" spans="1:26" s="63" customFormat="1" x14ac:dyDescent="0.2">
      <c r="A140" s="115"/>
      <c r="B140" s="97" t="s">
        <v>33</v>
      </c>
      <c r="C140" s="767" t="s">
        <v>204</v>
      </c>
      <c r="D140" s="767"/>
      <c r="E140" s="767"/>
      <c r="F140" s="767"/>
      <c r="G140" s="767"/>
      <c r="H140" s="767"/>
      <c r="I140" s="767"/>
      <c r="J140" s="767"/>
      <c r="K140" s="767"/>
      <c r="L140" s="116">
        <v>46.17</v>
      </c>
      <c r="M140" s="117" t="s">
        <v>33</v>
      </c>
      <c r="N140" s="118" t="s">
        <v>33</v>
      </c>
      <c r="Z140" s="68" t="s">
        <v>204</v>
      </c>
    </row>
    <row r="141" spans="1:26" s="63" customFormat="1" x14ac:dyDescent="0.2">
      <c r="A141" s="115"/>
      <c r="B141" s="97" t="s">
        <v>33</v>
      </c>
      <c r="C141" s="767" t="s">
        <v>297</v>
      </c>
      <c r="D141" s="767"/>
      <c r="E141" s="767"/>
      <c r="F141" s="767"/>
      <c r="G141" s="767"/>
      <c r="H141" s="767"/>
      <c r="I141" s="767"/>
      <c r="J141" s="767"/>
      <c r="K141" s="767"/>
      <c r="L141" s="116">
        <v>1088.8699999999999</v>
      </c>
      <c r="M141" s="117" t="s">
        <v>33</v>
      </c>
      <c r="N141" s="118" t="s">
        <v>33</v>
      </c>
      <c r="Z141" s="68" t="s">
        <v>297</v>
      </c>
    </row>
    <row r="142" spans="1:26" s="63" customFormat="1" x14ac:dyDescent="0.2">
      <c r="A142" s="115"/>
      <c r="B142" s="97" t="s">
        <v>33</v>
      </c>
      <c r="C142" s="767" t="s">
        <v>205</v>
      </c>
      <c r="D142" s="767"/>
      <c r="E142" s="767"/>
      <c r="F142" s="767"/>
      <c r="G142" s="767"/>
      <c r="H142" s="767"/>
      <c r="I142" s="767"/>
      <c r="J142" s="767"/>
      <c r="K142" s="767"/>
      <c r="L142" s="116">
        <v>333.39</v>
      </c>
      <c r="M142" s="117" t="s">
        <v>33</v>
      </c>
      <c r="N142" s="118" t="s">
        <v>33</v>
      </c>
      <c r="Z142" s="68" t="s">
        <v>205</v>
      </c>
    </row>
    <row r="143" spans="1:26" s="63" customFormat="1" x14ac:dyDescent="0.2">
      <c r="A143" s="115"/>
      <c r="B143" s="97" t="s">
        <v>33</v>
      </c>
      <c r="C143" s="767" t="s">
        <v>206</v>
      </c>
      <c r="D143" s="767"/>
      <c r="E143" s="767"/>
      <c r="F143" s="767"/>
      <c r="G143" s="767"/>
      <c r="H143" s="767"/>
      <c r="I143" s="767"/>
      <c r="J143" s="767"/>
      <c r="K143" s="767"/>
      <c r="L143" s="116">
        <v>239.41</v>
      </c>
      <c r="M143" s="117" t="s">
        <v>33</v>
      </c>
      <c r="N143" s="118" t="s">
        <v>33</v>
      </c>
      <c r="Z143" s="68" t="s">
        <v>206</v>
      </c>
    </row>
    <row r="144" spans="1:26" s="63" customFormat="1" x14ac:dyDescent="0.2">
      <c r="A144" s="115"/>
      <c r="B144" s="97" t="s">
        <v>33</v>
      </c>
      <c r="C144" s="767" t="s">
        <v>877</v>
      </c>
      <c r="D144" s="767"/>
      <c r="E144" s="767"/>
      <c r="F144" s="767"/>
      <c r="G144" s="767"/>
      <c r="H144" s="767"/>
      <c r="I144" s="767"/>
      <c r="J144" s="767"/>
      <c r="K144" s="767"/>
      <c r="L144" s="116">
        <v>3740.86</v>
      </c>
      <c r="M144" s="117"/>
      <c r="N144" s="118">
        <f>N145+N146</f>
        <v>16871</v>
      </c>
      <c r="Z144" s="68" t="s">
        <v>877</v>
      </c>
    </row>
    <row r="145" spans="1:27" x14ac:dyDescent="0.2">
      <c r="A145" s="115"/>
      <c r="B145" s="97" t="s">
        <v>33</v>
      </c>
      <c r="C145" s="767" t="s">
        <v>1005</v>
      </c>
      <c r="D145" s="767"/>
      <c r="E145" s="767"/>
      <c r="F145" s="767"/>
      <c r="G145" s="767"/>
      <c r="H145" s="767"/>
      <c r="I145" s="767"/>
      <c r="J145" s="767"/>
      <c r="K145" s="767"/>
      <c r="L145" s="116">
        <v>1533.09</v>
      </c>
      <c r="M145" s="117">
        <v>4.51</v>
      </c>
      <c r="N145" s="118">
        <f>L145*M145</f>
        <v>6914</v>
      </c>
      <c r="O145" s="63"/>
      <c r="P145" s="63"/>
      <c r="Q145" s="63"/>
      <c r="R145" s="63"/>
      <c r="S145" s="63"/>
      <c r="T145" s="63"/>
      <c r="U145" s="63"/>
      <c r="V145" s="63"/>
      <c r="W145" s="63"/>
      <c r="X145" s="63"/>
      <c r="Y145" s="63"/>
      <c r="Z145" s="68" t="s">
        <v>1005</v>
      </c>
      <c r="AA145" s="63"/>
    </row>
    <row r="146" spans="1:27" x14ac:dyDescent="0.2">
      <c r="A146" s="115"/>
      <c r="B146" s="97" t="s">
        <v>33</v>
      </c>
      <c r="C146" s="767" t="s">
        <v>1006</v>
      </c>
      <c r="D146" s="767"/>
      <c r="E146" s="767"/>
      <c r="F146" s="767"/>
      <c r="G146" s="767"/>
      <c r="H146" s="767"/>
      <c r="I146" s="767"/>
      <c r="J146" s="767"/>
      <c r="K146" s="767"/>
      <c r="L146" s="116">
        <v>2207.77</v>
      </c>
      <c r="M146" s="117">
        <v>4.51</v>
      </c>
      <c r="N146" s="118">
        <f>L146*M146</f>
        <v>9957</v>
      </c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Z146" s="68" t="s">
        <v>1006</v>
      </c>
      <c r="AA146" s="63"/>
    </row>
    <row r="147" spans="1:27" x14ac:dyDescent="0.2">
      <c r="A147" s="115"/>
      <c r="B147" s="97" t="s">
        <v>33</v>
      </c>
      <c r="C147" s="767" t="s">
        <v>207</v>
      </c>
      <c r="D147" s="767"/>
      <c r="E147" s="767"/>
      <c r="F147" s="767"/>
      <c r="G147" s="767"/>
      <c r="H147" s="767"/>
      <c r="I147" s="767"/>
      <c r="J147" s="767"/>
      <c r="K147" s="767"/>
      <c r="L147" s="116">
        <v>384.86</v>
      </c>
      <c r="M147" s="117" t="s">
        <v>33</v>
      </c>
      <c r="N147" s="118" t="s">
        <v>33</v>
      </c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Z147" s="68" t="s">
        <v>207</v>
      </c>
      <c r="AA147" s="63"/>
    </row>
    <row r="148" spans="1:27" x14ac:dyDescent="0.2">
      <c r="A148" s="115"/>
      <c r="B148" s="97" t="s">
        <v>33</v>
      </c>
      <c r="C148" s="767" t="s">
        <v>208</v>
      </c>
      <c r="D148" s="767"/>
      <c r="E148" s="767"/>
      <c r="F148" s="767"/>
      <c r="G148" s="767"/>
      <c r="H148" s="767"/>
      <c r="I148" s="767"/>
      <c r="J148" s="767"/>
      <c r="K148" s="767"/>
      <c r="L148" s="116">
        <v>333.39</v>
      </c>
      <c r="M148" s="117" t="s">
        <v>33</v>
      </c>
      <c r="N148" s="118" t="s">
        <v>33</v>
      </c>
      <c r="O148" s="63"/>
      <c r="P148" s="63"/>
      <c r="Q148" s="63"/>
      <c r="R148" s="63"/>
      <c r="S148" s="63"/>
      <c r="T148" s="63"/>
      <c r="U148" s="63"/>
      <c r="V148" s="63"/>
      <c r="W148" s="63"/>
      <c r="X148" s="63"/>
      <c r="Y148" s="63"/>
      <c r="Z148" s="68" t="s">
        <v>208</v>
      </c>
      <c r="AA148" s="63"/>
    </row>
    <row r="149" spans="1:27" x14ac:dyDescent="0.2">
      <c r="A149" s="115"/>
      <c r="B149" s="97" t="s">
        <v>33</v>
      </c>
      <c r="C149" s="767" t="s">
        <v>209</v>
      </c>
      <c r="D149" s="767"/>
      <c r="E149" s="767"/>
      <c r="F149" s="767"/>
      <c r="G149" s="767"/>
      <c r="H149" s="767"/>
      <c r="I149" s="767"/>
      <c r="J149" s="767"/>
      <c r="K149" s="767"/>
      <c r="L149" s="116">
        <v>239.41</v>
      </c>
      <c r="M149" s="117" t="s">
        <v>33</v>
      </c>
      <c r="N149" s="118" t="s">
        <v>33</v>
      </c>
      <c r="O149" s="63"/>
      <c r="P149" s="63"/>
      <c r="Q149" s="63"/>
      <c r="R149" s="63"/>
      <c r="S149" s="63"/>
      <c r="T149" s="63"/>
      <c r="U149" s="63"/>
      <c r="V149" s="63"/>
      <c r="W149" s="63"/>
      <c r="X149" s="63"/>
      <c r="Y149" s="63"/>
      <c r="Z149" s="68" t="s">
        <v>209</v>
      </c>
      <c r="AA149" s="63"/>
    </row>
    <row r="150" spans="1:27" x14ac:dyDescent="0.2">
      <c r="A150" s="115"/>
      <c r="B150" s="109" t="s">
        <v>33</v>
      </c>
      <c r="C150" s="782" t="s">
        <v>322</v>
      </c>
      <c r="D150" s="782"/>
      <c r="E150" s="782"/>
      <c r="F150" s="782"/>
      <c r="G150" s="782"/>
      <c r="H150" s="782"/>
      <c r="I150" s="782"/>
      <c r="J150" s="782"/>
      <c r="K150" s="782"/>
      <c r="L150" s="119">
        <v>5828.35</v>
      </c>
      <c r="M150" s="120" t="s">
        <v>33</v>
      </c>
      <c r="N150" s="125">
        <f>N137+N144</f>
        <v>32110</v>
      </c>
      <c r="O150" s="63"/>
      <c r="P150" s="63"/>
      <c r="Q150" s="63"/>
      <c r="R150" s="63"/>
      <c r="S150" s="63"/>
      <c r="T150" s="63"/>
      <c r="U150" s="63"/>
      <c r="V150" s="63"/>
      <c r="W150" s="63"/>
      <c r="X150" s="63"/>
      <c r="Y150" s="63"/>
      <c r="Z150" s="63"/>
      <c r="AA150" s="68" t="s">
        <v>322</v>
      </c>
    </row>
    <row r="151" spans="1:27" ht="1.5" customHeight="1" x14ac:dyDescent="0.2">
      <c r="B151" s="109"/>
      <c r="C151" s="104"/>
      <c r="D151" s="104"/>
      <c r="E151" s="104"/>
      <c r="F151" s="104"/>
      <c r="G151" s="104"/>
      <c r="H151" s="104"/>
      <c r="I151" s="104"/>
      <c r="J151" s="104"/>
      <c r="K151" s="104"/>
      <c r="L151" s="119"/>
      <c r="M151" s="120"/>
      <c r="N151" s="126"/>
      <c r="O151" s="63"/>
      <c r="P151" s="63"/>
      <c r="Q151" s="63"/>
      <c r="R151" s="63"/>
      <c r="S151" s="63"/>
      <c r="T151" s="63"/>
      <c r="U151" s="63"/>
      <c r="V151" s="63"/>
      <c r="W151" s="63"/>
      <c r="X151" s="63"/>
      <c r="Y151" s="63"/>
      <c r="Z151" s="63"/>
      <c r="AA151" s="63"/>
    </row>
    <row r="152" spans="1:27" ht="53.25" customHeight="1" x14ac:dyDescent="0.2">
      <c r="A152" s="127"/>
      <c r="B152" s="127"/>
      <c r="C152" s="127"/>
      <c r="D152" s="127"/>
      <c r="E152" s="127"/>
      <c r="F152" s="127"/>
      <c r="G152" s="127"/>
      <c r="H152" s="127"/>
      <c r="I152" s="127"/>
      <c r="J152" s="127"/>
      <c r="K152" s="127"/>
      <c r="L152" s="127"/>
      <c r="M152" s="127"/>
      <c r="N152" s="127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  <c r="Z152" s="63"/>
      <c r="AA152" s="63"/>
    </row>
    <row r="153" spans="1:27" x14ac:dyDescent="0.2">
      <c r="B153" s="128" t="s">
        <v>323</v>
      </c>
      <c r="C153" s="786" t="s">
        <v>33</v>
      </c>
      <c r="D153" s="786"/>
      <c r="E153" s="786"/>
      <c r="F153" s="786"/>
      <c r="G153" s="786"/>
      <c r="H153" s="786"/>
      <c r="I153" s="786"/>
      <c r="J153" s="786"/>
      <c r="K153" s="786"/>
      <c r="L153" s="786"/>
      <c r="O153" s="63"/>
      <c r="P153" s="63"/>
      <c r="Q153" s="63"/>
      <c r="R153" s="63"/>
      <c r="S153" s="63"/>
      <c r="T153" s="63"/>
      <c r="U153" s="63"/>
      <c r="V153" s="63"/>
      <c r="W153" s="63"/>
      <c r="X153" s="63"/>
      <c r="Y153" s="63"/>
      <c r="Z153" s="63"/>
      <c r="AA153" s="63"/>
    </row>
    <row r="154" spans="1:27" ht="13.5" customHeight="1" x14ac:dyDescent="0.2">
      <c r="B154" s="64"/>
      <c r="C154" s="787" t="s">
        <v>11</v>
      </c>
      <c r="D154" s="787"/>
      <c r="E154" s="787"/>
      <c r="F154" s="787"/>
      <c r="G154" s="787"/>
      <c r="H154" s="787"/>
      <c r="I154" s="787"/>
      <c r="J154" s="787"/>
      <c r="K154" s="787"/>
      <c r="L154" s="787"/>
      <c r="O154" s="63"/>
      <c r="P154" s="63"/>
      <c r="Q154" s="63"/>
      <c r="R154" s="63"/>
      <c r="S154" s="63"/>
      <c r="T154" s="63"/>
      <c r="U154" s="63"/>
      <c r="V154" s="63"/>
      <c r="W154" s="63"/>
      <c r="X154" s="63"/>
      <c r="Y154" s="63"/>
      <c r="Z154" s="63"/>
      <c r="AA154" s="63"/>
    </row>
    <row r="155" spans="1:27" ht="12.75" customHeight="1" x14ac:dyDescent="0.2">
      <c r="B155" s="128" t="s">
        <v>324</v>
      </c>
      <c r="C155" s="786" t="s">
        <v>33</v>
      </c>
      <c r="D155" s="786"/>
      <c r="E155" s="786"/>
      <c r="F155" s="786"/>
      <c r="G155" s="786"/>
      <c r="H155" s="786"/>
      <c r="I155" s="786"/>
      <c r="J155" s="786"/>
      <c r="K155" s="786"/>
      <c r="L155" s="786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  <c r="AA155" s="63"/>
    </row>
    <row r="156" spans="1:27" ht="13.5" customHeight="1" x14ac:dyDescent="0.2">
      <c r="C156" s="787" t="s">
        <v>11</v>
      </c>
      <c r="D156" s="787"/>
      <c r="E156" s="787"/>
      <c r="F156" s="787"/>
      <c r="G156" s="787"/>
      <c r="H156" s="787"/>
      <c r="I156" s="787"/>
      <c r="J156" s="787"/>
      <c r="K156" s="787"/>
      <c r="L156" s="787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63"/>
      <c r="AA156" s="63"/>
    </row>
    <row r="170" s="63" customFormat="1" x14ac:dyDescent="0.2"/>
  </sheetData>
  <mergeCells count="142">
    <mergeCell ref="C149:K149"/>
    <mergeCell ref="C150:K150"/>
    <mergeCell ref="C153:L153"/>
    <mergeCell ref="C154:L154"/>
    <mergeCell ref="C155:L155"/>
    <mergeCell ref="C156:L156"/>
    <mergeCell ref="C143:K143"/>
    <mergeCell ref="C144:K144"/>
    <mergeCell ref="C145:K145"/>
    <mergeCell ref="C146:K146"/>
    <mergeCell ref="C147:K147"/>
    <mergeCell ref="C148:K148"/>
    <mergeCell ref="C137:K137"/>
    <mergeCell ref="C138:K138"/>
    <mergeCell ref="C139:K139"/>
    <mergeCell ref="C140:K140"/>
    <mergeCell ref="C141:K141"/>
    <mergeCell ref="C142:K142"/>
    <mergeCell ref="C129:E129"/>
    <mergeCell ref="C130:E130"/>
    <mergeCell ref="C131:E131"/>
    <mergeCell ref="C132:E132"/>
    <mergeCell ref="C133:E133"/>
    <mergeCell ref="C136:K136"/>
    <mergeCell ref="C123:E123"/>
    <mergeCell ref="C124:N124"/>
    <mergeCell ref="C125:E125"/>
    <mergeCell ref="C126:E126"/>
    <mergeCell ref="C127:E127"/>
    <mergeCell ref="C128:E128"/>
    <mergeCell ref="C117:E117"/>
    <mergeCell ref="C118:N118"/>
    <mergeCell ref="C119:N119"/>
    <mergeCell ref="C120:N120"/>
    <mergeCell ref="C121:E121"/>
    <mergeCell ref="C122:N122"/>
    <mergeCell ref="C111:E111"/>
    <mergeCell ref="C112:N112"/>
    <mergeCell ref="C113:E113"/>
    <mergeCell ref="C114:N114"/>
    <mergeCell ref="C115:N115"/>
    <mergeCell ref="C116:N116"/>
    <mergeCell ref="C105:E105"/>
    <mergeCell ref="C106:E106"/>
    <mergeCell ref="C107:E107"/>
    <mergeCell ref="C108:E108"/>
    <mergeCell ref="C109:E109"/>
    <mergeCell ref="C110:N110"/>
    <mergeCell ref="C99:E99"/>
    <mergeCell ref="C100:E100"/>
    <mergeCell ref="C101:E101"/>
    <mergeCell ref="C102:E102"/>
    <mergeCell ref="C103:E103"/>
    <mergeCell ref="C104:E104"/>
    <mergeCell ref="C93:E93"/>
    <mergeCell ref="C94:N94"/>
    <mergeCell ref="C95:E95"/>
    <mergeCell ref="C96:N96"/>
    <mergeCell ref="C97:N97"/>
    <mergeCell ref="C98:E98"/>
    <mergeCell ref="C87:E87"/>
    <mergeCell ref="C88:E88"/>
    <mergeCell ref="C89:E89"/>
    <mergeCell ref="C90:E90"/>
    <mergeCell ref="C91:E91"/>
    <mergeCell ref="C92:E92"/>
    <mergeCell ref="C81:E81"/>
    <mergeCell ref="C82:E82"/>
    <mergeCell ref="C83:E83"/>
    <mergeCell ref="C84:E84"/>
    <mergeCell ref="C85:E85"/>
    <mergeCell ref="C86:E86"/>
    <mergeCell ref="C75:E75"/>
    <mergeCell ref="C76:E76"/>
    <mergeCell ref="C77:E77"/>
    <mergeCell ref="C78:E78"/>
    <mergeCell ref="C79:N79"/>
    <mergeCell ref="C80:N80"/>
    <mergeCell ref="C69:E69"/>
    <mergeCell ref="C70:E70"/>
    <mergeCell ref="C71:E71"/>
    <mergeCell ref="C72:E72"/>
    <mergeCell ref="C73:E73"/>
    <mergeCell ref="C74:E74"/>
    <mergeCell ref="C63:E63"/>
    <mergeCell ref="C64:N64"/>
    <mergeCell ref="C65:E65"/>
    <mergeCell ref="C66:E66"/>
    <mergeCell ref="C67:E67"/>
    <mergeCell ref="C68:E68"/>
    <mergeCell ref="C57:E57"/>
    <mergeCell ref="C58:E58"/>
    <mergeCell ref="C59:E59"/>
    <mergeCell ref="C60:E60"/>
    <mergeCell ref="C61:N61"/>
    <mergeCell ref="C62:N62"/>
    <mergeCell ref="C51:E51"/>
    <mergeCell ref="C52:E52"/>
    <mergeCell ref="C53:E53"/>
    <mergeCell ref="C54:E54"/>
    <mergeCell ref="C55:E55"/>
    <mergeCell ref="C56:E56"/>
    <mergeCell ref="C45:N45"/>
    <mergeCell ref="C46:E46"/>
    <mergeCell ref="C47:E47"/>
    <mergeCell ref="C48:N48"/>
    <mergeCell ref="C49:E49"/>
    <mergeCell ref="C50:N50"/>
    <mergeCell ref="C39:E39"/>
    <mergeCell ref="C40:E40"/>
    <mergeCell ref="C41:E41"/>
    <mergeCell ref="C42:E42"/>
    <mergeCell ref="C43:E43"/>
    <mergeCell ref="C44:N44"/>
    <mergeCell ref="C33:N33"/>
    <mergeCell ref="C34:E34"/>
    <mergeCell ref="C35:E35"/>
    <mergeCell ref="C36:E36"/>
    <mergeCell ref="C37:E37"/>
    <mergeCell ref="C38:E38"/>
    <mergeCell ref="C30:E30"/>
    <mergeCell ref="A31:N31"/>
    <mergeCell ref="C32:E32"/>
    <mergeCell ref="A12:N12"/>
    <mergeCell ref="A13:N13"/>
    <mergeCell ref="B15:F15"/>
    <mergeCell ref="B16:F16"/>
    <mergeCell ref="L25:M25"/>
    <mergeCell ref="A27:A29"/>
    <mergeCell ref="B27:B29"/>
    <mergeCell ref="C27:E29"/>
    <mergeCell ref="F27:F29"/>
    <mergeCell ref="G27:I28"/>
    <mergeCell ref="D5:N5"/>
    <mergeCell ref="A7:N7"/>
    <mergeCell ref="A8:N8"/>
    <mergeCell ref="A9:N9"/>
    <mergeCell ref="A10:N10"/>
    <mergeCell ref="A11:N11"/>
    <mergeCell ref="J27:L28"/>
    <mergeCell ref="M27:M29"/>
    <mergeCell ref="N27:N29"/>
  </mergeCells>
  <printOptions horizontalCentered="1"/>
  <pageMargins left="0.39370077848434398" right="0.39370077848434398" top="0.78740155696868896" bottom="0.74803149700164795" header="0.118110239505768" footer="0.118110239505768"/>
  <pageSetup paperSize="9" orientation="landscape"/>
  <headerFooter>
    <oddHeader>&amp;LГРАНД-Смета 2021</oddHeader>
  </headerFooter>
  <rowBreaks count="1" manualBreakCount="1">
    <brk id="26" max="169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6"/>
  <sheetViews>
    <sheetView tabSelected="1" zoomScaleNormal="100" zoomScaleSheetLayoutView="100" workbookViewId="0">
      <selection activeCell="D43" sqref="D43"/>
    </sheetView>
  </sheetViews>
  <sheetFormatPr defaultRowHeight="12.75" x14ac:dyDescent="0.2"/>
  <cols>
    <col min="1" max="1" width="11.28515625" style="569" bestFit="1" customWidth="1"/>
    <col min="2" max="2" width="54.42578125" customWidth="1"/>
    <col min="3" max="5" width="19.7109375" customWidth="1"/>
  </cols>
  <sheetData>
    <row r="1" spans="1:5" ht="29.25" customHeight="1" x14ac:dyDescent="0.2">
      <c r="A1" s="634" t="s">
        <v>6115</v>
      </c>
      <c r="B1" s="634"/>
      <c r="C1" s="634"/>
      <c r="D1" s="634"/>
      <c r="E1" s="634"/>
    </row>
    <row r="2" spans="1:5" ht="29.25" hidden="1" customHeight="1" x14ac:dyDescent="0.2">
      <c r="A2" s="526"/>
      <c r="B2" s="526"/>
      <c r="C2" s="526"/>
      <c r="D2" s="526"/>
      <c r="E2" s="526"/>
    </row>
    <row r="3" spans="1:5" ht="39" customHeight="1" x14ac:dyDescent="0.2">
      <c r="A3" s="528" t="s">
        <v>6031</v>
      </c>
      <c r="B3" s="635" t="str">
        <f>'ССР 2020'!C13</f>
        <v>Всесезонный туристско-рекреационный комплекс "Ведучи", Чеченская Республика. Пассажирская подвесная канатная дорога VL4</v>
      </c>
      <c r="C3" s="635"/>
      <c r="D3" s="635"/>
      <c r="E3" s="635"/>
    </row>
    <row r="4" spans="1:5" ht="29.25" hidden="1" customHeight="1" x14ac:dyDescent="0.25">
      <c r="A4" s="529" t="s">
        <v>6032</v>
      </c>
      <c r="B4" s="529"/>
      <c r="C4" s="531"/>
      <c r="D4" s="531"/>
      <c r="E4" s="531"/>
    </row>
    <row r="5" spans="1:5" ht="29.25" hidden="1" customHeight="1" x14ac:dyDescent="0.25">
      <c r="A5" s="532" t="s">
        <v>6033</v>
      </c>
      <c r="B5" s="533"/>
      <c r="C5" s="531"/>
      <c r="D5" s="531"/>
      <c r="E5" s="531"/>
    </row>
    <row r="6" spans="1:5" ht="29.25" hidden="1" customHeight="1" x14ac:dyDescent="0.2">
      <c r="A6" s="590" t="s">
        <v>6116</v>
      </c>
      <c r="B6" s="591"/>
      <c r="C6" s="536"/>
      <c r="D6" s="536"/>
      <c r="E6" s="536"/>
    </row>
    <row r="7" spans="1:5" ht="29.25" hidden="1" customHeight="1" x14ac:dyDescent="0.2">
      <c r="A7" s="636" t="s">
        <v>6034</v>
      </c>
      <c r="B7" s="636"/>
    </row>
    <row r="8" spans="1:5" ht="29.25" hidden="1" customHeight="1" x14ac:dyDescent="0.2">
      <c r="A8" s="636" t="s">
        <v>6035</v>
      </c>
      <c r="B8" s="636"/>
    </row>
    <row r="9" spans="1:5" ht="32.25" customHeight="1" x14ac:dyDescent="0.2">
      <c r="A9" s="637" t="s">
        <v>4</v>
      </c>
      <c r="B9" s="632" t="s">
        <v>6117</v>
      </c>
      <c r="C9" s="639" t="s">
        <v>6118</v>
      </c>
      <c r="D9" s="632" t="s">
        <v>6119</v>
      </c>
      <c r="E9" s="632" t="s">
        <v>6120</v>
      </c>
    </row>
    <row r="10" spans="1:5" ht="31.5" customHeight="1" x14ac:dyDescent="0.2">
      <c r="A10" s="638"/>
      <c r="B10" s="633"/>
      <c r="C10" s="640"/>
      <c r="D10" s="633"/>
      <c r="E10" s="633"/>
    </row>
    <row r="11" spans="1:5" ht="15.75" x14ac:dyDescent="0.2">
      <c r="A11" s="592">
        <v>1</v>
      </c>
      <c r="B11" s="592">
        <v>2</v>
      </c>
      <c r="C11" s="593">
        <v>3</v>
      </c>
      <c r="D11" s="593">
        <v>4</v>
      </c>
      <c r="E11" s="593">
        <v>5</v>
      </c>
    </row>
    <row r="12" spans="1:5" s="541" customFormat="1" ht="140.25" customHeight="1" x14ac:dyDescent="0.2">
      <c r="A12" s="615" t="s">
        <v>165</v>
      </c>
      <c r="B12" s="616" t="s">
        <v>6138</v>
      </c>
      <c r="C12" s="617">
        <f>НМЦК!K86</f>
        <v>180950110.22</v>
      </c>
      <c r="D12" s="618">
        <f>C12*20%</f>
        <v>36190022.039999999</v>
      </c>
      <c r="E12" s="618">
        <f>C12+D12</f>
        <v>217140132.25999999</v>
      </c>
    </row>
    <row r="13" spans="1:5" s="543" customFormat="1" ht="15.75" hidden="1" x14ac:dyDescent="0.2">
      <c r="A13" s="542" t="s">
        <v>212</v>
      </c>
      <c r="B13" s="596" t="s">
        <v>6050</v>
      </c>
      <c r="C13" s="594">
        <f>[3]НМЦК!K326</f>
        <v>0</v>
      </c>
      <c r="D13" s="595">
        <f>C13*20%</f>
        <v>0</v>
      </c>
      <c r="E13" s="595">
        <f>C13+D13</f>
        <v>0</v>
      </c>
    </row>
    <row r="14" spans="1:5" ht="15.75" x14ac:dyDescent="0.25">
      <c r="A14" s="597"/>
      <c r="B14" s="598" t="s">
        <v>6087</v>
      </c>
      <c r="C14" s="604">
        <f>C12</f>
        <v>180950110.22</v>
      </c>
      <c r="D14" s="599">
        <f>D12</f>
        <v>36190022.039999999</v>
      </c>
      <c r="E14" s="599">
        <f>E12</f>
        <v>217140132.25999999</v>
      </c>
    </row>
    <row r="15" spans="1:5" ht="15.75" x14ac:dyDescent="0.2">
      <c r="A15" s="600"/>
      <c r="B15" s="601" t="s">
        <v>6085</v>
      </c>
      <c r="C15" s="603">
        <f>НМЦК!L86</f>
        <v>34069924</v>
      </c>
      <c r="D15" s="602">
        <f>C15*20%</f>
        <v>6813984.7999999998</v>
      </c>
      <c r="E15" s="602">
        <f>C15+D15</f>
        <v>40883908.799999997</v>
      </c>
    </row>
    <row r="16" spans="1:5" ht="15.75" hidden="1" x14ac:dyDescent="0.25">
      <c r="A16" s="619"/>
      <c r="B16" s="620" t="s">
        <v>6134</v>
      </c>
      <c r="C16" s="621">
        <f>НМЦК!K85</f>
        <v>0</v>
      </c>
      <c r="D16" s="602">
        <f>C16*20%</f>
        <v>0</v>
      </c>
      <c r="E16" s="602">
        <f>C16+D16</f>
        <v>0</v>
      </c>
    </row>
  </sheetData>
  <mergeCells count="9">
    <mergeCell ref="E9:E10"/>
    <mergeCell ref="A1:E1"/>
    <mergeCell ref="B3:E3"/>
    <mergeCell ref="A7:B7"/>
    <mergeCell ref="A8:B8"/>
    <mergeCell ref="A9:A10"/>
    <mergeCell ref="B9:B10"/>
    <mergeCell ref="C9:C10"/>
    <mergeCell ref="D9:D10"/>
  </mergeCells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11"/>
  <sheetViews>
    <sheetView topLeftCell="A70" zoomScale="115" zoomScaleNormal="115" workbookViewId="0">
      <selection activeCell="L21" sqref="L21"/>
    </sheetView>
  </sheetViews>
  <sheetFormatPr defaultColWidth="9.140625" defaultRowHeight="11.25" customHeight="1" x14ac:dyDescent="0.2"/>
  <cols>
    <col min="1" max="1" width="8.140625" style="63" customWidth="1"/>
    <col min="2" max="2" width="20.140625" style="63" customWidth="1"/>
    <col min="3" max="4" width="10.42578125" style="63" customWidth="1"/>
    <col min="5" max="5" width="13.28515625" style="63" customWidth="1"/>
    <col min="6" max="6" width="8.5703125" style="63" customWidth="1"/>
    <col min="7" max="7" width="7.85546875" style="63" customWidth="1"/>
    <col min="8" max="8" width="8.42578125" style="63" customWidth="1"/>
    <col min="9" max="9" width="8.7109375" style="63" customWidth="1"/>
    <col min="10" max="10" width="8.140625" style="63" customWidth="1"/>
    <col min="11" max="11" width="8.5703125" style="63" customWidth="1"/>
    <col min="12" max="12" width="10" style="63" customWidth="1"/>
    <col min="13" max="13" width="6" style="63" customWidth="1"/>
    <col min="14" max="14" width="9.7109375" style="63" customWidth="1"/>
    <col min="15" max="15" width="99.7109375" style="68" hidden="1" customWidth="1"/>
    <col min="16" max="16" width="138.42578125" style="68" hidden="1" customWidth="1"/>
    <col min="17" max="17" width="34.140625" style="68" hidden="1" customWidth="1"/>
    <col min="18" max="19" width="110.140625" style="68" hidden="1" customWidth="1"/>
    <col min="20" max="23" width="34.140625" style="68" hidden="1" customWidth="1"/>
    <col min="24" max="24" width="110.140625" style="68" hidden="1" customWidth="1"/>
    <col min="25" max="27" width="84.42578125" style="68" hidden="1" customWidth="1"/>
    <col min="28" max="16384" width="9.140625" style="63"/>
  </cols>
  <sheetData>
    <row r="1" spans="1:15" s="63" customFormat="1" x14ac:dyDescent="0.2">
      <c r="N1" s="64" t="s">
        <v>128</v>
      </c>
    </row>
    <row r="2" spans="1:15" s="63" customFormat="1" x14ac:dyDescent="0.2">
      <c r="N2" s="64" t="s">
        <v>12</v>
      </c>
    </row>
    <row r="3" spans="1:15" s="63" customFormat="1" x14ac:dyDescent="0.2">
      <c r="N3" s="64"/>
    </row>
    <row r="4" spans="1:15" s="63" customFormat="1" x14ac:dyDescent="0.2">
      <c r="F4" s="65"/>
    </row>
    <row r="5" spans="1:15" s="63" customFormat="1" x14ac:dyDescent="0.2">
      <c r="A5" s="66" t="s">
        <v>129</v>
      </c>
      <c r="B5" s="67"/>
      <c r="D5" s="767" t="s">
        <v>33</v>
      </c>
      <c r="E5" s="767"/>
      <c r="F5" s="767"/>
      <c r="G5" s="767"/>
      <c r="H5" s="767"/>
      <c r="I5" s="767"/>
      <c r="J5" s="767"/>
      <c r="K5" s="767"/>
      <c r="L5" s="767"/>
      <c r="M5" s="767"/>
      <c r="N5" s="767"/>
      <c r="O5" s="68" t="s">
        <v>33</v>
      </c>
    </row>
    <row r="6" spans="1:15" s="63" customFormat="1" ht="15" customHeight="1" x14ac:dyDescent="0.2">
      <c r="A6" s="69" t="s">
        <v>130</v>
      </c>
      <c r="D6" s="70" t="s">
        <v>131</v>
      </c>
      <c r="E6" s="70"/>
      <c r="F6" s="71"/>
      <c r="G6" s="71"/>
      <c r="H6" s="71"/>
      <c r="I6" s="71"/>
      <c r="J6" s="71"/>
      <c r="K6" s="71"/>
      <c r="L6" s="71"/>
      <c r="M6" s="71"/>
      <c r="N6" s="71"/>
    </row>
    <row r="7" spans="1:15" s="63" customFormat="1" ht="43.5" customHeight="1" x14ac:dyDescent="0.2">
      <c r="A7" s="768" t="s">
        <v>24</v>
      </c>
      <c r="B7" s="768"/>
      <c r="C7" s="768"/>
      <c r="D7" s="768"/>
      <c r="E7" s="768"/>
      <c r="F7" s="768"/>
      <c r="G7" s="768"/>
      <c r="H7" s="768"/>
      <c r="I7" s="768"/>
      <c r="J7" s="768"/>
      <c r="K7" s="768"/>
      <c r="L7" s="768"/>
      <c r="M7" s="768"/>
      <c r="N7" s="768"/>
    </row>
    <row r="8" spans="1:15" s="63" customFormat="1" x14ac:dyDescent="0.2">
      <c r="A8" s="769" t="s">
        <v>3</v>
      </c>
      <c r="B8" s="769"/>
      <c r="C8" s="769"/>
      <c r="D8" s="769"/>
      <c r="E8" s="769"/>
      <c r="F8" s="769"/>
      <c r="G8" s="769"/>
      <c r="H8" s="769"/>
      <c r="I8" s="769"/>
      <c r="J8" s="769"/>
      <c r="K8" s="769"/>
      <c r="L8" s="769"/>
      <c r="M8" s="769"/>
      <c r="N8" s="769"/>
    </row>
    <row r="9" spans="1:15" s="63" customFormat="1" ht="30" customHeight="1" x14ac:dyDescent="0.2">
      <c r="A9" s="768" t="s">
        <v>37</v>
      </c>
      <c r="B9" s="768"/>
      <c r="C9" s="768"/>
      <c r="D9" s="768"/>
      <c r="E9" s="768"/>
      <c r="F9" s="768"/>
      <c r="G9" s="768"/>
      <c r="H9" s="768"/>
      <c r="I9" s="768"/>
      <c r="J9" s="768"/>
      <c r="K9" s="768"/>
      <c r="L9" s="768"/>
      <c r="M9" s="768"/>
      <c r="N9" s="768"/>
    </row>
    <row r="10" spans="1:15" s="63" customFormat="1" x14ac:dyDescent="0.2">
      <c r="A10" s="769" t="s">
        <v>132</v>
      </c>
      <c r="B10" s="769"/>
      <c r="C10" s="769"/>
      <c r="D10" s="769"/>
      <c r="E10" s="769"/>
      <c r="F10" s="769"/>
      <c r="G10" s="769"/>
      <c r="H10" s="769"/>
      <c r="I10" s="769"/>
      <c r="J10" s="769"/>
      <c r="K10" s="769"/>
      <c r="L10" s="769"/>
      <c r="M10" s="769"/>
      <c r="N10" s="769"/>
    </row>
    <row r="11" spans="1:15" s="63" customFormat="1" ht="28.5" customHeight="1" x14ac:dyDescent="0.25">
      <c r="A11" s="770" t="s">
        <v>1159</v>
      </c>
      <c r="B11" s="770"/>
      <c r="C11" s="770"/>
      <c r="D11" s="770"/>
      <c r="E11" s="770"/>
      <c r="F11" s="770"/>
      <c r="G11" s="770"/>
      <c r="H11" s="770"/>
      <c r="I11" s="770"/>
      <c r="J11" s="770"/>
      <c r="K11" s="770"/>
      <c r="L11" s="770"/>
      <c r="M11" s="770"/>
      <c r="N11" s="770"/>
    </row>
    <row r="12" spans="1:15" s="63" customFormat="1" ht="29.25" customHeight="1" x14ac:dyDescent="0.2">
      <c r="A12" s="768" t="s">
        <v>506</v>
      </c>
      <c r="B12" s="768"/>
      <c r="C12" s="768"/>
      <c r="D12" s="768"/>
      <c r="E12" s="768"/>
      <c r="F12" s="768"/>
      <c r="G12" s="768"/>
      <c r="H12" s="768"/>
      <c r="I12" s="768"/>
      <c r="J12" s="768"/>
      <c r="K12" s="768"/>
      <c r="L12" s="768"/>
      <c r="M12" s="768"/>
      <c r="N12" s="768"/>
    </row>
    <row r="13" spans="1:15" s="63" customFormat="1" ht="33.75" customHeight="1" x14ac:dyDescent="0.2">
      <c r="A13" s="769" t="s">
        <v>134</v>
      </c>
      <c r="B13" s="769"/>
      <c r="C13" s="769"/>
      <c r="D13" s="769"/>
      <c r="E13" s="769"/>
      <c r="F13" s="769"/>
      <c r="G13" s="769"/>
      <c r="H13" s="769"/>
      <c r="I13" s="769"/>
      <c r="J13" s="769"/>
      <c r="K13" s="769"/>
      <c r="L13" s="769"/>
      <c r="M13" s="769"/>
      <c r="N13" s="769"/>
    </row>
    <row r="14" spans="1:15" s="63" customFormat="1" ht="18" customHeight="1" x14ac:dyDescent="0.2">
      <c r="A14" s="63" t="s">
        <v>135</v>
      </c>
      <c r="B14" s="72" t="s">
        <v>136</v>
      </c>
      <c r="C14" s="63" t="s">
        <v>137</v>
      </c>
      <c r="F14" s="68"/>
      <c r="G14" s="68"/>
      <c r="H14" s="68"/>
      <c r="I14" s="68"/>
      <c r="J14" s="68"/>
      <c r="K14" s="68"/>
      <c r="L14" s="68"/>
      <c r="M14" s="68"/>
      <c r="N14" s="68"/>
    </row>
    <row r="15" spans="1:15" s="63" customFormat="1" ht="30.75" customHeight="1" x14ac:dyDescent="0.2">
      <c r="A15" s="63" t="s">
        <v>138</v>
      </c>
      <c r="B15" s="777" t="s">
        <v>1160</v>
      </c>
      <c r="C15" s="777"/>
      <c r="D15" s="777"/>
      <c r="E15" s="777"/>
      <c r="F15" s="777"/>
      <c r="G15" s="68"/>
      <c r="H15" s="68"/>
      <c r="I15" s="68"/>
      <c r="J15" s="68"/>
      <c r="K15" s="68"/>
      <c r="L15" s="68"/>
      <c r="M15" s="68"/>
      <c r="N15" s="68"/>
    </row>
    <row r="16" spans="1:15" s="63" customFormat="1" x14ac:dyDescent="0.2">
      <c r="B16" s="778" t="s">
        <v>140</v>
      </c>
      <c r="C16" s="778"/>
      <c r="D16" s="778"/>
      <c r="E16" s="778"/>
      <c r="F16" s="778"/>
      <c r="G16" s="73"/>
      <c r="H16" s="73"/>
      <c r="I16" s="73"/>
      <c r="J16" s="73"/>
      <c r="K16" s="73"/>
      <c r="L16" s="73"/>
      <c r="M16" s="74"/>
      <c r="N16" s="73"/>
    </row>
    <row r="17" spans="1:17" s="63" customFormat="1" ht="25.5" customHeight="1" x14ac:dyDescent="0.2">
      <c r="D17" s="75"/>
      <c r="E17" s="75"/>
      <c r="F17" s="75"/>
      <c r="G17" s="75"/>
      <c r="H17" s="75"/>
      <c r="I17" s="75"/>
      <c r="J17" s="75"/>
      <c r="K17" s="75"/>
      <c r="L17" s="75"/>
      <c r="M17" s="73"/>
      <c r="N17" s="73"/>
    </row>
    <row r="18" spans="1:17" s="63" customFormat="1" x14ac:dyDescent="0.2">
      <c r="A18" s="76" t="s">
        <v>141</v>
      </c>
      <c r="D18" s="70" t="s">
        <v>33</v>
      </c>
      <c r="F18" s="77"/>
      <c r="G18" s="77"/>
      <c r="H18" s="77"/>
      <c r="I18" s="77"/>
      <c r="J18" s="77"/>
      <c r="K18" s="77"/>
      <c r="L18" s="77"/>
      <c r="M18" s="77"/>
      <c r="N18" s="77"/>
    </row>
    <row r="19" spans="1:17" s="63" customFormat="1" ht="25.5" customHeight="1" x14ac:dyDescent="0.2"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</row>
    <row r="20" spans="1:17" s="63" customFormat="1" ht="12.75" customHeight="1" x14ac:dyDescent="0.2">
      <c r="A20" s="76" t="s">
        <v>142</v>
      </c>
      <c r="C20" s="78">
        <v>2.64</v>
      </c>
      <c r="D20" s="79" t="s">
        <v>1161</v>
      </c>
      <c r="E20" s="66" t="s">
        <v>144</v>
      </c>
      <c r="L20" s="80"/>
      <c r="M20" s="80"/>
    </row>
    <row r="21" spans="1:17" s="63" customFormat="1" ht="12.75" customHeight="1" x14ac:dyDescent="0.2">
      <c r="B21" s="63" t="s">
        <v>145</v>
      </c>
      <c r="C21" s="81"/>
      <c r="D21" s="82"/>
      <c r="E21" s="66"/>
    </row>
    <row r="22" spans="1:17" s="63" customFormat="1" ht="12.75" customHeight="1" x14ac:dyDescent="0.2">
      <c r="B22" s="63" t="s">
        <v>146</v>
      </c>
      <c r="C22" s="78">
        <v>2.64</v>
      </c>
      <c r="D22" s="79" t="s">
        <v>1161</v>
      </c>
      <c r="E22" s="66" t="s">
        <v>144</v>
      </c>
      <c r="G22" s="63" t="s">
        <v>147</v>
      </c>
      <c r="L22" s="78">
        <v>0</v>
      </c>
      <c r="M22" s="79" t="s">
        <v>1162</v>
      </c>
      <c r="N22" s="66" t="s">
        <v>144</v>
      </c>
    </row>
    <row r="23" spans="1:17" s="63" customFormat="1" ht="12.75" customHeight="1" x14ac:dyDescent="0.2">
      <c r="B23" s="63" t="s">
        <v>5</v>
      </c>
      <c r="C23" s="78">
        <v>0</v>
      </c>
      <c r="D23" s="83" t="s">
        <v>149</v>
      </c>
      <c r="E23" s="66" t="s">
        <v>144</v>
      </c>
      <c r="G23" s="63" t="s">
        <v>150</v>
      </c>
      <c r="L23" s="84"/>
      <c r="M23" s="84">
        <v>1.96</v>
      </c>
      <c r="N23" s="69" t="s">
        <v>151</v>
      </c>
    </row>
    <row r="24" spans="1:17" s="63" customFormat="1" ht="12.75" customHeight="1" x14ac:dyDescent="0.2">
      <c r="B24" s="63" t="s">
        <v>18</v>
      </c>
      <c r="C24" s="78">
        <v>0</v>
      </c>
      <c r="D24" s="83" t="s">
        <v>149</v>
      </c>
      <c r="E24" s="66" t="s">
        <v>144</v>
      </c>
      <c r="G24" s="63" t="s">
        <v>152</v>
      </c>
      <c r="L24" s="84"/>
      <c r="M24" s="84">
        <v>0.03</v>
      </c>
      <c r="N24" s="69" t="s">
        <v>151</v>
      </c>
    </row>
    <row r="25" spans="1:17" s="63" customFormat="1" ht="12.75" customHeight="1" x14ac:dyDescent="0.2">
      <c r="B25" s="63" t="s">
        <v>19</v>
      </c>
      <c r="C25" s="78">
        <v>0</v>
      </c>
      <c r="D25" s="79" t="s">
        <v>149</v>
      </c>
      <c r="E25" s="66" t="s">
        <v>144</v>
      </c>
      <c r="G25" s="63" t="s">
        <v>153</v>
      </c>
      <c r="L25" s="779" t="s">
        <v>33</v>
      </c>
      <c r="M25" s="779"/>
    </row>
    <row r="26" spans="1:17" s="63" customFormat="1" x14ac:dyDescent="0.2">
      <c r="A26" s="85"/>
    </row>
    <row r="27" spans="1:17" s="63" customFormat="1" ht="36" customHeight="1" x14ac:dyDescent="0.2">
      <c r="A27" s="771" t="s">
        <v>154</v>
      </c>
      <c r="B27" s="771" t="s">
        <v>15</v>
      </c>
      <c r="C27" s="771" t="s">
        <v>155</v>
      </c>
      <c r="D27" s="771"/>
      <c r="E27" s="771"/>
      <c r="F27" s="771" t="s">
        <v>156</v>
      </c>
      <c r="G27" s="771" t="s">
        <v>157</v>
      </c>
      <c r="H27" s="771"/>
      <c r="I27" s="771"/>
      <c r="J27" s="771" t="s">
        <v>158</v>
      </c>
      <c r="K27" s="771"/>
      <c r="L27" s="771"/>
      <c r="M27" s="771" t="s">
        <v>159</v>
      </c>
      <c r="N27" s="771" t="s">
        <v>160</v>
      </c>
    </row>
    <row r="28" spans="1:17" s="63" customFormat="1" ht="36.75" customHeight="1" x14ac:dyDescent="0.2">
      <c r="A28" s="771"/>
      <c r="B28" s="771"/>
      <c r="C28" s="771"/>
      <c r="D28" s="771"/>
      <c r="E28" s="771"/>
      <c r="F28" s="771"/>
      <c r="G28" s="771"/>
      <c r="H28" s="771"/>
      <c r="I28" s="771"/>
      <c r="J28" s="771"/>
      <c r="K28" s="771"/>
      <c r="L28" s="771"/>
      <c r="M28" s="771"/>
      <c r="N28" s="771"/>
    </row>
    <row r="29" spans="1:17" s="63" customFormat="1" ht="42.75" customHeight="1" x14ac:dyDescent="0.2">
      <c r="A29" s="771"/>
      <c r="B29" s="771"/>
      <c r="C29" s="771"/>
      <c r="D29" s="771"/>
      <c r="E29" s="771"/>
      <c r="F29" s="771"/>
      <c r="G29" s="86" t="s">
        <v>161</v>
      </c>
      <c r="H29" s="86" t="s">
        <v>162</v>
      </c>
      <c r="I29" s="86" t="s">
        <v>163</v>
      </c>
      <c r="J29" s="86" t="s">
        <v>161</v>
      </c>
      <c r="K29" s="86" t="s">
        <v>162</v>
      </c>
      <c r="L29" s="86" t="s">
        <v>20</v>
      </c>
      <c r="M29" s="771"/>
      <c r="N29" s="771"/>
    </row>
    <row r="30" spans="1:17" s="63" customFormat="1" x14ac:dyDescent="0.2">
      <c r="A30" s="87">
        <v>1</v>
      </c>
      <c r="B30" s="87">
        <v>2</v>
      </c>
      <c r="C30" s="772">
        <v>3</v>
      </c>
      <c r="D30" s="772"/>
      <c r="E30" s="772"/>
      <c r="F30" s="87">
        <v>4</v>
      </c>
      <c r="G30" s="87">
        <v>5</v>
      </c>
      <c r="H30" s="87">
        <v>6</v>
      </c>
      <c r="I30" s="87">
        <v>7</v>
      </c>
      <c r="J30" s="87">
        <v>8</v>
      </c>
      <c r="K30" s="87">
        <v>9</v>
      </c>
      <c r="L30" s="87">
        <v>10</v>
      </c>
      <c r="M30" s="87">
        <v>11</v>
      </c>
      <c r="N30" s="87">
        <v>12</v>
      </c>
    </row>
    <row r="31" spans="1:17" s="63" customFormat="1" x14ac:dyDescent="0.2">
      <c r="A31" s="773" t="s">
        <v>1163</v>
      </c>
      <c r="B31" s="774"/>
      <c r="C31" s="774"/>
      <c r="D31" s="774"/>
      <c r="E31" s="774"/>
      <c r="F31" s="774"/>
      <c r="G31" s="774"/>
      <c r="H31" s="774"/>
      <c r="I31" s="774"/>
      <c r="J31" s="774"/>
      <c r="K31" s="774"/>
      <c r="L31" s="774"/>
      <c r="M31" s="774"/>
      <c r="N31" s="775"/>
      <c r="P31" s="68" t="s">
        <v>1163</v>
      </c>
    </row>
    <row r="32" spans="1:17" s="63" customFormat="1" ht="45" x14ac:dyDescent="0.2">
      <c r="A32" s="88" t="s">
        <v>165</v>
      </c>
      <c r="B32" s="89" t="s">
        <v>1164</v>
      </c>
      <c r="C32" s="776" t="s">
        <v>1165</v>
      </c>
      <c r="D32" s="776"/>
      <c r="E32" s="776"/>
      <c r="F32" s="90" t="s">
        <v>609</v>
      </c>
      <c r="G32" s="90" t="s">
        <v>33</v>
      </c>
      <c r="H32" s="90" t="s">
        <v>33</v>
      </c>
      <c r="I32" s="90" t="s">
        <v>1166</v>
      </c>
      <c r="J32" s="91" t="s">
        <v>33</v>
      </c>
      <c r="K32" s="90" t="s">
        <v>33</v>
      </c>
      <c r="L32" s="91" t="s">
        <v>33</v>
      </c>
      <c r="M32" s="92" t="s">
        <v>33</v>
      </c>
      <c r="N32" s="93" t="s">
        <v>33</v>
      </c>
      <c r="Q32" s="68" t="s">
        <v>1165</v>
      </c>
    </row>
    <row r="33" spans="1:23" s="63" customFormat="1" x14ac:dyDescent="0.2">
      <c r="A33" s="94"/>
      <c r="B33" s="95"/>
      <c r="C33" s="767" t="s">
        <v>1167</v>
      </c>
      <c r="D33" s="767"/>
      <c r="E33" s="767"/>
      <c r="F33" s="767"/>
      <c r="G33" s="767"/>
      <c r="H33" s="767"/>
      <c r="I33" s="767"/>
      <c r="J33" s="767"/>
      <c r="K33" s="767"/>
      <c r="L33" s="767"/>
      <c r="M33" s="767"/>
      <c r="N33" s="781"/>
      <c r="R33" s="68" t="s">
        <v>1167</v>
      </c>
    </row>
    <row r="34" spans="1:23" s="63" customFormat="1" ht="22.5" x14ac:dyDescent="0.2">
      <c r="A34" s="96"/>
      <c r="B34" s="97" t="s">
        <v>171</v>
      </c>
      <c r="C34" s="767" t="s">
        <v>172</v>
      </c>
      <c r="D34" s="767"/>
      <c r="E34" s="767"/>
      <c r="F34" s="767"/>
      <c r="G34" s="767"/>
      <c r="H34" s="767"/>
      <c r="I34" s="767"/>
      <c r="J34" s="767"/>
      <c r="K34" s="767"/>
      <c r="L34" s="767"/>
      <c r="M34" s="767"/>
      <c r="N34" s="781"/>
      <c r="S34" s="68" t="s">
        <v>172</v>
      </c>
    </row>
    <row r="35" spans="1:23" s="63" customFormat="1" x14ac:dyDescent="0.2">
      <c r="A35" s="98"/>
      <c r="B35" s="97" t="s">
        <v>165</v>
      </c>
      <c r="C35" s="767" t="s">
        <v>251</v>
      </c>
      <c r="D35" s="767"/>
      <c r="E35" s="767"/>
      <c r="F35" s="99" t="s">
        <v>33</v>
      </c>
      <c r="G35" s="99" t="s">
        <v>33</v>
      </c>
      <c r="H35" s="99" t="s">
        <v>33</v>
      </c>
      <c r="I35" s="99" t="s">
        <v>33</v>
      </c>
      <c r="J35" s="100">
        <v>1345.96</v>
      </c>
      <c r="K35" s="99" t="s">
        <v>175</v>
      </c>
      <c r="L35" s="100">
        <v>6.9</v>
      </c>
      <c r="M35" s="101" t="s">
        <v>33</v>
      </c>
      <c r="N35" s="102" t="s">
        <v>33</v>
      </c>
      <c r="T35" s="68" t="s">
        <v>251</v>
      </c>
    </row>
    <row r="36" spans="1:23" s="63" customFormat="1" x14ac:dyDescent="0.2">
      <c r="A36" s="98"/>
      <c r="B36" s="97" t="s">
        <v>173</v>
      </c>
      <c r="C36" s="767" t="s">
        <v>174</v>
      </c>
      <c r="D36" s="767"/>
      <c r="E36" s="767"/>
      <c r="F36" s="99" t="s">
        <v>33</v>
      </c>
      <c r="G36" s="99" t="s">
        <v>33</v>
      </c>
      <c r="H36" s="99" t="s">
        <v>33</v>
      </c>
      <c r="I36" s="99" t="s">
        <v>33</v>
      </c>
      <c r="J36" s="100">
        <v>117.43</v>
      </c>
      <c r="K36" s="99" t="s">
        <v>175</v>
      </c>
      <c r="L36" s="100">
        <v>0.6</v>
      </c>
      <c r="M36" s="101" t="s">
        <v>33</v>
      </c>
      <c r="N36" s="102" t="s">
        <v>33</v>
      </c>
      <c r="T36" s="68" t="s">
        <v>174</v>
      </c>
    </row>
    <row r="37" spans="1:23" s="63" customFormat="1" x14ac:dyDescent="0.2">
      <c r="A37" s="98"/>
      <c r="B37" s="97" t="s">
        <v>176</v>
      </c>
      <c r="C37" s="767" t="s">
        <v>177</v>
      </c>
      <c r="D37" s="767"/>
      <c r="E37" s="767"/>
      <c r="F37" s="99" t="s">
        <v>33</v>
      </c>
      <c r="G37" s="99" t="s">
        <v>33</v>
      </c>
      <c r="H37" s="99" t="s">
        <v>33</v>
      </c>
      <c r="I37" s="99" t="s">
        <v>33</v>
      </c>
      <c r="J37" s="100">
        <v>14.83</v>
      </c>
      <c r="K37" s="99" t="s">
        <v>175</v>
      </c>
      <c r="L37" s="100">
        <v>0.08</v>
      </c>
      <c r="M37" s="101" t="s">
        <v>33</v>
      </c>
      <c r="N37" s="102" t="s">
        <v>33</v>
      </c>
      <c r="T37" s="68" t="s">
        <v>177</v>
      </c>
    </row>
    <row r="38" spans="1:23" s="63" customFormat="1" x14ac:dyDescent="0.2">
      <c r="A38" s="98"/>
      <c r="B38" s="97" t="s">
        <v>212</v>
      </c>
      <c r="C38" s="767" t="s">
        <v>252</v>
      </c>
      <c r="D38" s="767"/>
      <c r="E38" s="767"/>
      <c r="F38" s="99" t="s">
        <v>33</v>
      </c>
      <c r="G38" s="99" t="s">
        <v>33</v>
      </c>
      <c r="H38" s="99" t="s">
        <v>33</v>
      </c>
      <c r="I38" s="99" t="s">
        <v>33</v>
      </c>
      <c r="J38" s="100">
        <v>434.65</v>
      </c>
      <c r="K38" s="99" t="s">
        <v>33</v>
      </c>
      <c r="L38" s="100">
        <v>1.78</v>
      </c>
      <c r="M38" s="101" t="s">
        <v>33</v>
      </c>
      <c r="N38" s="102" t="s">
        <v>33</v>
      </c>
      <c r="T38" s="68" t="s">
        <v>252</v>
      </c>
    </row>
    <row r="39" spans="1:23" s="63" customFormat="1" x14ac:dyDescent="0.2">
      <c r="A39" s="98"/>
      <c r="B39" s="97" t="s">
        <v>33</v>
      </c>
      <c r="C39" s="767" t="s">
        <v>253</v>
      </c>
      <c r="D39" s="767"/>
      <c r="E39" s="767"/>
      <c r="F39" s="99" t="s">
        <v>179</v>
      </c>
      <c r="G39" s="99" t="s">
        <v>1168</v>
      </c>
      <c r="H39" s="99" t="s">
        <v>175</v>
      </c>
      <c r="I39" s="99" t="s">
        <v>1169</v>
      </c>
      <c r="J39" s="100" t="s">
        <v>33</v>
      </c>
      <c r="K39" s="99" t="s">
        <v>33</v>
      </c>
      <c r="L39" s="100" t="s">
        <v>33</v>
      </c>
      <c r="M39" s="101" t="s">
        <v>33</v>
      </c>
      <c r="N39" s="102" t="s">
        <v>33</v>
      </c>
      <c r="U39" s="68" t="s">
        <v>253</v>
      </c>
    </row>
    <row r="40" spans="1:23" s="63" customFormat="1" x14ac:dyDescent="0.2">
      <c r="A40" s="98"/>
      <c r="B40" s="97" t="s">
        <v>33</v>
      </c>
      <c r="C40" s="767" t="s">
        <v>178</v>
      </c>
      <c r="D40" s="767"/>
      <c r="E40" s="767"/>
      <c r="F40" s="99" t="s">
        <v>179</v>
      </c>
      <c r="G40" s="99" t="s">
        <v>1053</v>
      </c>
      <c r="H40" s="99" t="s">
        <v>175</v>
      </c>
      <c r="I40" s="99" t="s">
        <v>1170</v>
      </c>
      <c r="J40" s="100" t="s">
        <v>33</v>
      </c>
      <c r="K40" s="99" t="s">
        <v>33</v>
      </c>
      <c r="L40" s="100" t="s">
        <v>33</v>
      </c>
      <c r="M40" s="101" t="s">
        <v>33</v>
      </c>
      <c r="N40" s="102" t="s">
        <v>33</v>
      </c>
      <c r="U40" s="68" t="s">
        <v>178</v>
      </c>
    </row>
    <row r="41" spans="1:23" s="63" customFormat="1" x14ac:dyDescent="0.2">
      <c r="A41" s="98"/>
      <c r="B41" s="97" t="s">
        <v>33</v>
      </c>
      <c r="C41" s="776" t="s">
        <v>182</v>
      </c>
      <c r="D41" s="776"/>
      <c r="E41" s="776"/>
      <c r="F41" s="90" t="s">
        <v>33</v>
      </c>
      <c r="G41" s="90" t="s">
        <v>33</v>
      </c>
      <c r="H41" s="90" t="s">
        <v>33</v>
      </c>
      <c r="I41" s="90" t="s">
        <v>33</v>
      </c>
      <c r="J41" s="91">
        <v>1898.04</v>
      </c>
      <c r="K41" s="90" t="s">
        <v>33</v>
      </c>
      <c r="L41" s="91">
        <v>9.2799999999999994</v>
      </c>
      <c r="M41" s="92" t="s">
        <v>33</v>
      </c>
      <c r="N41" s="93" t="s">
        <v>33</v>
      </c>
      <c r="V41" s="68" t="s">
        <v>182</v>
      </c>
    </row>
    <row r="42" spans="1:23" s="63" customFormat="1" x14ac:dyDescent="0.2">
      <c r="A42" s="98"/>
      <c r="B42" s="97" t="s">
        <v>33</v>
      </c>
      <c r="C42" s="767" t="s">
        <v>183</v>
      </c>
      <c r="D42" s="767"/>
      <c r="E42" s="767"/>
      <c r="F42" s="99" t="s">
        <v>33</v>
      </c>
      <c r="G42" s="99" t="s">
        <v>33</v>
      </c>
      <c r="H42" s="99" t="s">
        <v>33</v>
      </c>
      <c r="I42" s="99" t="s">
        <v>33</v>
      </c>
      <c r="J42" s="100" t="s">
        <v>33</v>
      </c>
      <c r="K42" s="99" t="s">
        <v>33</v>
      </c>
      <c r="L42" s="100">
        <v>6.98</v>
      </c>
      <c r="M42" s="101" t="s">
        <v>33</v>
      </c>
      <c r="N42" s="102" t="s">
        <v>33</v>
      </c>
      <c r="U42" s="68" t="s">
        <v>183</v>
      </c>
    </row>
    <row r="43" spans="1:23" s="63" customFormat="1" ht="45" x14ac:dyDescent="0.2">
      <c r="A43" s="98"/>
      <c r="B43" s="97" t="s">
        <v>1171</v>
      </c>
      <c r="C43" s="767" t="s">
        <v>1172</v>
      </c>
      <c r="D43" s="767"/>
      <c r="E43" s="767"/>
      <c r="F43" s="99" t="s">
        <v>186</v>
      </c>
      <c r="G43" s="99" t="s">
        <v>1173</v>
      </c>
      <c r="H43" s="99" t="s">
        <v>33</v>
      </c>
      <c r="I43" s="99" t="s">
        <v>1173</v>
      </c>
      <c r="J43" s="100" t="s">
        <v>33</v>
      </c>
      <c r="K43" s="99" t="s">
        <v>33</v>
      </c>
      <c r="L43" s="100">
        <v>8.93</v>
      </c>
      <c r="M43" s="101" t="s">
        <v>33</v>
      </c>
      <c r="N43" s="102" t="s">
        <v>33</v>
      </c>
      <c r="U43" s="68" t="s">
        <v>1172</v>
      </c>
    </row>
    <row r="44" spans="1:23" s="63" customFormat="1" ht="45" x14ac:dyDescent="0.2">
      <c r="A44" s="98"/>
      <c r="B44" s="97" t="s">
        <v>1174</v>
      </c>
      <c r="C44" s="767" t="s">
        <v>1175</v>
      </c>
      <c r="D44" s="767"/>
      <c r="E44" s="767"/>
      <c r="F44" s="99" t="s">
        <v>186</v>
      </c>
      <c r="G44" s="99" t="s">
        <v>1176</v>
      </c>
      <c r="H44" s="99" t="s">
        <v>33</v>
      </c>
      <c r="I44" s="99" t="s">
        <v>1176</v>
      </c>
      <c r="J44" s="100" t="s">
        <v>33</v>
      </c>
      <c r="K44" s="99" t="s">
        <v>33</v>
      </c>
      <c r="L44" s="100">
        <v>5.79</v>
      </c>
      <c r="M44" s="101" t="s">
        <v>33</v>
      </c>
      <c r="N44" s="102" t="s">
        <v>33</v>
      </c>
      <c r="U44" s="68" t="s">
        <v>1175</v>
      </c>
    </row>
    <row r="45" spans="1:23" s="63" customFormat="1" x14ac:dyDescent="0.2">
      <c r="A45" s="103"/>
      <c r="B45" s="104"/>
      <c r="C45" s="780" t="s">
        <v>191</v>
      </c>
      <c r="D45" s="780"/>
      <c r="E45" s="780"/>
      <c r="F45" s="105" t="s">
        <v>33</v>
      </c>
      <c r="G45" s="105" t="s">
        <v>33</v>
      </c>
      <c r="H45" s="105" t="s">
        <v>33</v>
      </c>
      <c r="I45" s="105" t="s">
        <v>33</v>
      </c>
      <c r="J45" s="106" t="s">
        <v>33</v>
      </c>
      <c r="K45" s="105" t="s">
        <v>33</v>
      </c>
      <c r="L45" s="106">
        <v>24</v>
      </c>
      <c r="M45" s="92" t="s">
        <v>33</v>
      </c>
      <c r="N45" s="107" t="s">
        <v>33</v>
      </c>
      <c r="W45" s="68" t="s">
        <v>191</v>
      </c>
    </row>
    <row r="46" spans="1:23" s="63" customFormat="1" ht="22.5" x14ac:dyDescent="0.2">
      <c r="A46" s="88" t="s">
        <v>173</v>
      </c>
      <c r="B46" s="89" t="s">
        <v>1177</v>
      </c>
      <c r="C46" s="776" t="s">
        <v>1178</v>
      </c>
      <c r="D46" s="776"/>
      <c r="E46" s="776"/>
      <c r="F46" s="90" t="s">
        <v>707</v>
      </c>
      <c r="G46" s="90" t="s">
        <v>33</v>
      </c>
      <c r="H46" s="90" t="s">
        <v>33</v>
      </c>
      <c r="I46" s="90" t="s">
        <v>1179</v>
      </c>
      <c r="J46" s="91">
        <v>76.989999999999995</v>
      </c>
      <c r="K46" s="90" t="s">
        <v>33</v>
      </c>
      <c r="L46" s="91">
        <v>31.57</v>
      </c>
      <c r="M46" s="92" t="s">
        <v>33</v>
      </c>
      <c r="N46" s="93" t="s">
        <v>33</v>
      </c>
      <c r="Q46" s="68" t="s">
        <v>1178</v>
      </c>
    </row>
    <row r="47" spans="1:23" s="63" customFormat="1" ht="33.75" x14ac:dyDescent="0.2">
      <c r="A47" s="88" t="s">
        <v>176</v>
      </c>
      <c r="B47" s="89" t="s">
        <v>1180</v>
      </c>
      <c r="C47" s="776" t="s">
        <v>1181</v>
      </c>
      <c r="D47" s="776"/>
      <c r="E47" s="776"/>
      <c r="F47" s="90" t="s">
        <v>566</v>
      </c>
      <c r="G47" s="90" t="s">
        <v>33</v>
      </c>
      <c r="H47" s="90" t="s">
        <v>33</v>
      </c>
      <c r="I47" s="90" t="s">
        <v>1182</v>
      </c>
      <c r="J47" s="91" t="s">
        <v>33</v>
      </c>
      <c r="K47" s="90" t="s">
        <v>33</v>
      </c>
      <c r="L47" s="91" t="s">
        <v>33</v>
      </c>
      <c r="M47" s="92" t="s">
        <v>33</v>
      </c>
      <c r="N47" s="93" t="s">
        <v>33</v>
      </c>
      <c r="Q47" s="68" t="s">
        <v>1181</v>
      </c>
    </row>
    <row r="48" spans="1:23" s="63" customFormat="1" x14ac:dyDescent="0.2">
      <c r="A48" s="94"/>
      <c r="B48" s="95"/>
      <c r="C48" s="767" t="s">
        <v>1183</v>
      </c>
      <c r="D48" s="767"/>
      <c r="E48" s="767"/>
      <c r="F48" s="767"/>
      <c r="G48" s="767"/>
      <c r="H48" s="767"/>
      <c r="I48" s="767"/>
      <c r="J48" s="767"/>
      <c r="K48" s="767"/>
      <c r="L48" s="767"/>
      <c r="M48" s="767"/>
      <c r="N48" s="781"/>
      <c r="R48" s="68" t="s">
        <v>1183</v>
      </c>
    </row>
    <row r="49" spans="1:24" s="63" customFormat="1" ht="22.5" x14ac:dyDescent="0.2">
      <c r="A49" s="96"/>
      <c r="B49" s="97" t="s">
        <v>171</v>
      </c>
      <c r="C49" s="767" t="s">
        <v>172</v>
      </c>
      <c r="D49" s="767"/>
      <c r="E49" s="767"/>
      <c r="F49" s="767"/>
      <c r="G49" s="767"/>
      <c r="H49" s="767"/>
      <c r="I49" s="767"/>
      <c r="J49" s="767"/>
      <c r="K49" s="767"/>
      <c r="L49" s="767"/>
      <c r="M49" s="767"/>
      <c r="N49" s="781"/>
      <c r="S49" s="68" t="s">
        <v>172</v>
      </c>
    </row>
    <row r="50" spans="1:24" s="63" customFormat="1" x14ac:dyDescent="0.2">
      <c r="A50" s="98"/>
      <c r="B50" s="97" t="s">
        <v>165</v>
      </c>
      <c r="C50" s="767" t="s">
        <v>251</v>
      </c>
      <c r="D50" s="767"/>
      <c r="E50" s="767"/>
      <c r="F50" s="99" t="s">
        <v>33</v>
      </c>
      <c r="G50" s="99" t="s">
        <v>33</v>
      </c>
      <c r="H50" s="99" t="s">
        <v>33</v>
      </c>
      <c r="I50" s="99" t="s">
        <v>33</v>
      </c>
      <c r="J50" s="100">
        <v>169.37</v>
      </c>
      <c r="K50" s="99" t="s">
        <v>175</v>
      </c>
      <c r="L50" s="100">
        <v>5.12</v>
      </c>
      <c r="M50" s="101" t="s">
        <v>33</v>
      </c>
      <c r="N50" s="102" t="s">
        <v>33</v>
      </c>
      <c r="T50" s="68" t="s">
        <v>251</v>
      </c>
    </row>
    <row r="51" spans="1:24" s="63" customFormat="1" x14ac:dyDescent="0.2">
      <c r="A51" s="98"/>
      <c r="B51" s="97" t="s">
        <v>173</v>
      </c>
      <c r="C51" s="767" t="s">
        <v>174</v>
      </c>
      <c r="D51" s="767"/>
      <c r="E51" s="767"/>
      <c r="F51" s="99" t="s">
        <v>33</v>
      </c>
      <c r="G51" s="99" t="s">
        <v>33</v>
      </c>
      <c r="H51" s="99" t="s">
        <v>33</v>
      </c>
      <c r="I51" s="99" t="s">
        <v>33</v>
      </c>
      <c r="J51" s="100">
        <v>26.86</v>
      </c>
      <c r="K51" s="99" t="s">
        <v>175</v>
      </c>
      <c r="L51" s="100">
        <v>0.81</v>
      </c>
      <c r="M51" s="101" t="s">
        <v>33</v>
      </c>
      <c r="N51" s="102" t="s">
        <v>33</v>
      </c>
      <c r="T51" s="68" t="s">
        <v>174</v>
      </c>
    </row>
    <row r="52" spans="1:24" s="63" customFormat="1" x14ac:dyDescent="0.2">
      <c r="A52" s="98"/>
      <c r="B52" s="97" t="s">
        <v>176</v>
      </c>
      <c r="C52" s="767" t="s">
        <v>177</v>
      </c>
      <c r="D52" s="767"/>
      <c r="E52" s="767"/>
      <c r="F52" s="99" t="s">
        <v>33</v>
      </c>
      <c r="G52" s="99" t="s">
        <v>33</v>
      </c>
      <c r="H52" s="99" t="s">
        <v>33</v>
      </c>
      <c r="I52" s="99" t="s">
        <v>33</v>
      </c>
      <c r="J52" s="100">
        <v>4.29</v>
      </c>
      <c r="K52" s="99" t="s">
        <v>175</v>
      </c>
      <c r="L52" s="100">
        <v>0.13</v>
      </c>
      <c r="M52" s="101" t="s">
        <v>33</v>
      </c>
      <c r="N52" s="102" t="s">
        <v>33</v>
      </c>
      <c r="T52" s="68" t="s">
        <v>177</v>
      </c>
    </row>
    <row r="53" spans="1:24" s="63" customFormat="1" x14ac:dyDescent="0.2">
      <c r="A53" s="98"/>
      <c r="B53" s="97" t="s">
        <v>212</v>
      </c>
      <c r="C53" s="767" t="s">
        <v>252</v>
      </c>
      <c r="D53" s="767"/>
      <c r="E53" s="767"/>
      <c r="F53" s="99" t="s">
        <v>33</v>
      </c>
      <c r="G53" s="99" t="s">
        <v>33</v>
      </c>
      <c r="H53" s="99" t="s">
        <v>33</v>
      </c>
      <c r="I53" s="99" t="s">
        <v>33</v>
      </c>
      <c r="J53" s="100">
        <v>587.98</v>
      </c>
      <c r="K53" s="99" t="s">
        <v>33</v>
      </c>
      <c r="L53" s="100">
        <v>14.23</v>
      </c>
      <c r="M53" s="101" t="s">
        <v>33</v>
      </c>
      <c r="N53" s="102" t="s">
        <v>33</v>
      </c>
      <c r="T53" s="68" t="s">
        <v>252</v>
      </c>
    </row>
    <row r="54" spans="1:24" s="63" customFormat="1" x14ac:dyDescent="0.2">
      <c r="A54" s="98"/>
      <c r="B54" s="97" t="s">
        <v>33</v>
      </c>
      <c r="C54" s="767" t="s">
        <v>253</v>
      </c>
      <c r="D54" s="767"/>
      <c r="E54" s="767"/>
      <c r="F54" s="99" t="s">
        <v>179</v>
      </c>
      <c r="G54" s="99" t="s">
        <v>1184</v>
      </c>
      <c r="H54" s="99" t="s">
        <v>175</v>
      </c>
      <c r="I54" s="99" t="s">
        <v>1185</v>
      </c>
      <c r="J54" s="100" t="s">
        <v>33</v>
      </c>
      <c r="K54" s="99" t="s">
        <v>33</v>
      </c>
      <c r="L54" s="100" t="s">
        <v>33</v>
      </c>
      <c r="M54" s="101" t="s">
        <v>33</v>
      </c>
      <c r="N54" s="102" t="s">
        <v>33</v>
      </c>
      <c r="U54" s="68" t="s">
        <v>253</v>
      </c>
    </row>
    <row r="55" spans="1:24" s="63" customFormat="1" x14ac:dyDescent="0.2">
      <c r="A55" s="98"/>
      <c r="B55" s="97" t="s">
        <v>33</v>
      </c>
      <c r="C55" s="767" t="s">
        <v>178</v>
      </c>
      <c r="D55" s="767"/>
      <c r="E55" s="767"/>
      <c r="F55" s="99" t="s">
        <v>179</v>
      </c>
      <c r="G55" s="99" t="s">
        <v>1186</v>
      </c>
      <c r="H55" s="99" t="s">
        <v>175</v>
      </c>
      <c r="I55" s="99" t="s">
        <v>1187</v>
      </c>
      <c r="J55" s="100" t="s">
        <v>33</v>
      </c>
      <c r="K55" s="99" t="s">
        <v>33</v>
      </c>
      <c r="L55" s="100" t="s">
        <v>33</v>
      </c>
      <c r="M55" s="101" t="s">
        <v>33</v>
      </c>
      <c r="N55" s="102" t="s">
        <v>33</v>
      </c>
      <c r="U55" s="68" t="s">
        <v>178</v>
      </c>
    </row>
    <row r="56" spans="1:24" s="63" customFormat="1" x14ac:dyDescent="0.2">
      <c r="A56" s="98"/>
      <c r="B56" s="97" t="s">
        <v>33</v>
      </c>
      <c r="C56" s="776" t="s">
        <v>182</v>
      </c>
      <c r="D56" s="776"/>
      <c r="E56" s="776"/>
      <c r="F56" s="90" t="s">
        <v>33</v>
      </c>
      <c r="G56" s="90" t="s">
        <v>33</v>
      </c>
      <c r="H56" s="90" t="s">
        <v>33</v>
      </c>
      <c r="I56" s="90" t="s">
        <v>33</v>
      </c>
      <c r="J56" s="91">
        <v>784.21</v>
      </c>
      <c r="K56" s="90" t="s">
        <v>33</v>
      </c>
      <c r="L56" s="91">
        <v>20.16</v>
      </c>
      <c r="M56" s="92" t="s">
        <v>33</v>
      </c>
      <c r="N56" s="93" t="s">
        <v>33</v>
      </c>
      <c r="V56" s="68" t="s">
        <v>182</v>
      </c>
    </row>
    <row r="57" spans="1:24" s="63" customFormat="1" x14ac:dyDescent="0.2">
      <c r="A57" s="98"/>
      <c r="B57" s="97" t="s">
        <v>33</v>
      </c>
      <c r="C57" s="767" t="s">
        <v>183</v>
      </c>
      <c r="D57" s="767"/>
      <c r="E57" s="767"/>
      <c r="F57" s="99" t="s">
        <v>33</v>
      </c>
      <c r="G57" s="99" t="s">
        <v>33</v>
      </c>
      <c r="H57" s="99" t="s">
        <v>33</v>
      </c>
      <c r="I57" s="99" t="s">
        <v>33</v>
      </c>
      <c r="J57" s="100" t="s">
        <v>33</v>
      </c>
      <c r="K57" s="99" t="s">
        <v>33</v>
      </c>
      <c r="L57" s="100">
        <v>5.25</v>
      </c>
      <c r="M57" s="101" t="s">
        <v>33</v>
      </c>
      <c r="N57" s="102" t="s">
        <v>33</v>
      </c>
      <c r="U57" s="68" t="s">
        <v>183</v>
      </c>
    </row>
    <row r="58" spans="1:24" s="63" customFormat="1" ht="22.5" x14ac:dyDescent="0.2">
      <c r="A58" s="98"/>
      <c r="B58" s="97" t="s">
        <v>1188</v>
      </c>
      <c r="C58" s="767" t="s">
        <v>1189</v>
      </c>
      <c r="D58" s="767"/>
      <c r="E58" s="767"/>
      <c r="F58" s="99" t="s">
        <v>186</v>
      </c>
      <c r="G58" s="99" t="s">
        <v>1190</v>
      </c>
      <c r="H58" s="99" t="s">
        <v>33</v>
      </c>
      <c r="I58" s="99" t="s">
        <v>1190</v>
      </c>
      <c r="J58" s="100" t="s">
        <v>33</v>
      </c>
      <c r="K58" s="99" t="s">
        <v>33</v>
      </c>
      <c r="L58" s="100">
        <v>5.25</v>
      </c>
      <c r="M58" s="101" t="s">
        <v>33</v>
      </c>
      <c r="N58" s="102" t="s">
        <v>33</v>
      </c>
      <c r="U58" s="68" t="s">
        <v>1189</v>
      </c>
    </row>
    <row r="59" spans="1:24" s="63" customFormat="1" ht="22.5" x14ac:dyDescent="0.2">
      <c r="A59" s="98"/>
      <c r="B59" s="97" t="s">
        <v>1191</v>
      </c>
      <c r="C59" s="767" t="s">
        <v>1192</v>
      </c>
      <c r="D59" s="767"/>
      <c r="E59" s="767"/>
      <c r="F59" s="99" t="s">
        <v>186</v>
      </c>
      <c r="G59" s="99" t="s">
        <v>1193</v>
      </c>
      <c r="H59" s="99" t="s">
        <v>33</v>
      </c>
      <c r="I59" s="99" t="s">
        <v>1193</v>
      </c>
      <c r="J59" s="100" t="s">
        <v>33</v>
      </c>
      <c r="K59" s="99" t="s">
        <v>33</v>
      </c>
      <c r="L59" s="100">
        <v>3.68</v>
      </c>
      <c r="M59" s="101" t="s">
        <v>33</v>
      </c>
      <c r="N59" s="102" t="s">
        <v>33</v>
      </c>
      <c r="U59" s="68" t="s">
        <v>1192</v>
      </c>
    </row>
    <row r="60" spans="1:24" s="63" customFormat="1" x14ac:dyDescent="0.2">
      <c r="A60" s="103"/>
      <c r="B60" s="104"/>
      <c r="C60" s="780" t="s">
        <v>191</v>
      </c>
      <c r="D60" s="780"/>
      <c r="E60" s="780"/>
      <c r="F60" s="105" t="s">
        <v>33</v>
      </c>
      <c r="G60" s="105" t="s">
        <v>33</v>
      </c>
      <c r="H60" s="105" t="s">
        <v>33</v>
      </c>
      <c r="I60" s="105" t="s">
        <v>33</v>
      </c>
      <c r="J60" s="106" t="s">
        <v>33</v>
      </c>
      <c r="K60" s="105" t="s">
        <v>33</v>
      </c>
      <c r="L60" s="106">
        <v>29.09</v>
      </c>
      <c r="M60" s="92" t="s">
        <v>33</v>
      </c>
      <c r="N60" s="107" t="s">
        <v>33</v>
      </c>
      <c r="W60" s="68" t="s">
        <v>191</v>
      </c>
    </row>
    <row r="61" spans="1:24" s="63" customFormat="1" ht="33.75" x14ac:dyDescent="0.2">
      <c r="A61" s="88" t="s">
        <v>212</v>
      </c>
      <c r="B61" s="89" t="s">
        <v>1194</v>
      </c>
      <c r="C61" s="776" t="s">
        <v>1195</v>
      </c>
      <c r="D61" s="776"/>
      <c r="E61" s="776"/>
      <c r="F61" s="90" t="s">
        <v>815</v>
      </c>
      <c r="G61" s="90" t="s">
        <v>33</v>
      </c>
      <c r="H61" s="90" t="s">
        <v>33</v>
      </c>
      <c r="I61" s="90" t="s">
        <v>1196</v>
      </c>
      <c r="J61" s="91">
        <v>77.959999999999994</v>
      </c>
      <c r="K61" s="90" t="s">
        <v>856</v>
      </c>
      <c r="L61" s="91">
        <v>87.47</v>
      </c>
      <c r="M61" s="92" t="s">
        <v>33</v>
      </c>
      <c r="N61" s="93" t="s">
        <v>33</v>
      </c>
      <c r="Q61" s="68" t="s">
        <v>1195</v>
      </c>
    </row>
    <row r="62" spans="1:24" s="63" customFormat="1" x14ac:dyDescent="0.2">
      <c r="A62" s="94"/>
      <c r="B62" s="95"/>
      <c r="C62" s="767" t="s">
        <v>1197</v>
      </c>
      <c r="D62" s="767"/>
      <c r="E62" s="767"/>
      <c r="F62" s="767"/>
      <c r="G62" s="767"/>
      <c r="H62" s="767"/>
      <c r="I62" s="767"/>
      <c r="J62" s="767"/>
      <c r="K62" s="767"/>
      <c r="L62" s="767"/>
      <c r="M62" s="767"/>
      <c r="N62" s="781"/>
      <c r="X62" s="68" t="s">
        <v>1197</v>
      </c>
    </row>
    <row r="63" spans="1:24" s="63" customFormat="1" ht="22.5" x14ac:dyDescent="0.2">
      <c r="A63" s="96"/>
      <c r="B63" s="97" t="s">
        <v>858</v>
      </c>
      <c r="C63" s="767" t="s">
        <v>859</v>
      </c>
      <c r="D63" s="767"/>
      <c r="E63" s="767"/>
      <c r="F63" s="767"/>
      <c r="G63" s="767"/>
      <c r="H63" s="767"/>
      <c r="I63" s="767"/>
      <c r="J63" s="767"/>
      <c r="K63" s="767"/>
      <c r="L63" s="767"/>
      <c r="M63" s="767"/>
      <c r="N63" s="781"/>
      <c r="S63" s="68" t="s">
        <v>859</v>
      </c>
    </row>
    <row r="64" spans="1:24" s="63" customFormat="1" ht="33.75" x14ac:dyDescent="0.2">
      <c r="A64" s="88" t="s">
        <v>219</v>
      </c>
      <c r="B64" s="89" t="s">
        <v>1198</v>
      </c>
      <c r="C64" s="776" t="s">
        <v>1199</v>
      </c>
      <c r="D64" s="776"/>
      <c r="E64" s="776"/>
      <c r="F64" s="90" t="s">
        <v>484</v>
      </c>
      <c r="G64" s="90" t="s">
        <v>33</v>
      </c>
      <c r="H64" s="90" t="s">
        <v>33</v>
      </c>
      <c r="I64" s="90" t="s">
        <v>165</v>
      </c>
      <c r="J64" s="91" t="s">
        <v>33</v>
      </c>
      <c r="K64" s="90" t="s">
        <v>33</v>
      </c>
      <c r="L64" s="91" t="s">
        <v>33</v>
      </c>
      <c r="M64" s="92" t="s">
        <v>33</v>
      </c>
      <c r="N64" s="93" t="s">
        <v>33</v>
      </c>
      <c r="Q64" s="68" t="s">
        <v>1199</v>
      </c>
    </row>
    <row r="65" spans="1:25" s="63" customFormat="1" ht="22.5" x14ac:dyDescent="0.2">
      <c r="A65" s="96"/>
      <c r="B65" s="97" t="s">
        <v>171</v>
      </c>
      <c r="C65" s="767" t="s">
        <v>172</v>
      </c>
      <c r="D65" s="767"/>
      <c r="E65" s="767"/>
      <c r="F65" s="767"/>
      <c r="G65" s="767"/>
      <c r="H65" s="767"/>
      <c r="I65" s="767"/>
      <c r="J65" s="767"/>
      <c r="K65" s="767"/>
      <c r="L65" s="767"/>
      <c r="M65" s="767"/>
      <c r="N65" s="781"/>
      <c r="S65" s="68" t="s">
        <v>172</v>
      </c>
    </row>
    <row r="66" spans="1:25" s="63" customFormat="1" x14ac:dyDescent="0.2">
      <c r="A66" s="98"/>
      <c r="B66" s="97" t="s">
        <v>165</v>
      </c>
      <c r="C66" s="767" t="s">
        <v>251</v>
      </c>
      <c r="D66" s="767"/>
      <c r="E66" s="767"/>
      <c r="F66" s="99" t="s">
        <v>33</v>
      </c>
      <c r="G66" s="99" t="s">
        <v>33</v>
      </c>
      <c r="H66" s="99" t="s">
        <v>33</v>
      </c>
      <c r="I66" s="99" t="s">
        <v>33</v>
      </c>
      <c r="J66" s="100">
        <v>4.5</v>
      </c>
      <c r="K66" s="99" t="s">
        <v>175</v>
      </c>
      <c r="L66" s="100">
        <v>5.63</v>
      </c>
      <c r="M66" s="101" t="s">
        <v>33</v>
      </c>
      <c r="N66" s="102" t="s">
        <v>33</v>
      </c>
      <c r="T66" s="68" t="s">
        <v>251</v>
      </c>
    </row>
    <row r="67" spans="1:25" s="63" customFormat="1" x14ac:dyDescent="0.2">
      <c r="A67" s="98"/>
      <c r="B67" s="97" t="s">
        <v>173</v>
      </c>
      <c r="C67" s="767" t="s">
        <v>174</v>
      </c>
      <c r="D67" s="767"/>
      <c r="E67" s="767"/>
      <c r="F67" s="99" t="s">
        <v>33</v>
      </c>
      <c r="G67" s="99" t="s">
        <v>33</v>
      </c>
      <c r="H67" s="99" t="s">
        <v>33</v>
      </c>
      <c r="I67" s="99" t="s">
        <v>33</v>
      </c>
      <c r="J67" s="100">
        <v>1.52</v>
      </c>
      <c r="K67" s="99" t="s">
        <v>175</v>
      </c>
      <c r="L67" s="100">
        <v>1.9</v>
      </c>
      <c r="M67" s="101" t="s">
        <v>33</v>
      </c>
      <c r="N67" s="102" t="s">
        <v>33</v>
      </c>
      <c r="T67" s="68" t="s">
        <v>174</v>
      </c>
    </row>
    <row r="68" spans="1:25" s="63" customFormat="1" x14ac:dyDescent="0.2">
      <c r="A68" s="98"/>
      <c r="B68" s="97" t="s">
        <v>176</v>
      </c>
      <c r="C68" s="767" t="s">
        <v>177</v>
      </c>
      <c r="D68" s="767"/>
      <c r="E68" s="767"/>
      <c r="F68" s="99" t="s">
        <v>33</v>
      </c>
      <c r="G68" s="99" t="s">
        <v>33</v>
      </c>
      <c r="H68" s="99" t="s">
        <v>33</v>
      </c>
      <c r="I68" s="99" t="s">
        <v>33</v>
      </c>
      <c r="J68" s="100">
        <v>0.12</v>
      </c>
      <c r="K68" s="99" t="s">
        <v>175</v>
      </c>
      <c r="L68" s="100">
        <v>0.15</v>
      </c>
      <c r="M68" s="101" t="s">
        <v>33</v>
      </c>
      <c r="N68" s="102" t="s">
        <v>33</v>
      </c>
      <c r="T68" s="68" t="s">
        <v>177</v>
      </c>
    </row>
    <row r="69" spans="1:25" s="63" customFormat="1" x14ac:dyDescent="0.2">
      <c r="A69" s="98"/>
      <c r="B69" s="97" t="s">
        <v>212</v>
      </c>
      <c r="C69" s="767" t="s">
        <v>252</v>
      </c>
      <c r="D69" s="767"/>
      <c r="E69" s="767"/>
      <c r="F69" s="99" t="s">
        <v>33</v>
      </c>
      <c r="G69" s="99" t="s">
        <v>33</v>
      </c>
      <c r="H69" s="99" t="s">
        <v>33</v>
      </c>
      <c r="I69" s="99" t="s">
        <v>33</v>
      </c>
      <c r="J69" s="100">
        <v>2.96</v>
      </c>
      <c r="K69" s="99" t="s">
        <v>33</v>
      </c>
      <c r="L69" s="100">
        <v>2.96</v>
      </c>
      <c r="M69" s="101" t="s">
        <v>33</v>
      </c>
      <c r="N69" s="102" t="s">
        <v>33</v>
      </c>
      <c r="T69" s="68" t="s">
        <v>252</v>
      </c>
    </row>
    <row r="70" spans="1:25" s="63" customFormat="1" x14ac:dyDescent="0.2">
      <c r="A70" s="98"/>
      <c r="B70" s="97" t="s">
        <v>33</v>
      </c>
      <c r="C70" s="767" t="s">
        <v>253</v>
      </c>
      <c r="D70" s="767"/>
      <c r="E70" s="767"/>
      <c r="F70" s="99" t="s">
        <v>179</v>
      </c>
      <c r="G70" s="99" t="s">
        <v>1200</v>
      </c>
      <c r="H70" s="99" t="s">
        <v>175</v>
      </c>
      <c r="I70" s="99" t="s">
        <v>1201</v>
      </c>
      <c r="J70" s="100" t="s">
        <v>33</v>
      </c>
      <c r="K70" s="99" t="s">
        <v>33</v>
      </c>
      <c r="L70" s="100" t="s">
        <v>33</v>
      </c>
      <c r="M70" s="101" t="s">
        <v>33</v>
      </c>
      <c r="N70" s="102" t="s">
        <v>33</v>
      </c>
      <c r="U70" s="68" t="s">
        <v>253</v>
      </c>
    </row>
    <row r="71" spans="1:25" s="63" customFormat="1" x14ac:dyDescent="0.2">
      <c r="A71" s="98"/>
      <c r="B71" s="97" t="s">
        <v>33</v>
      </c>
      <c r="C71" s="767" t="s">
        <v>178</v>
      </c>
      <c r="D71" s="767"/>
      <c r="E71" s="767"/>
      <c r="F71" s="99" t="s">
        <v>179</v>
      </c>
      <c r="G71" s="99" t="s">
        <v>957</v>
      </c>
      <c r="H71" s="99" t="s">
        <v>175</v>
      </c>
      <c r="I71" s="99" t="s">
        <v>1143</v>
      </c>
      <c r="J71" s="100" t="s">
        <v>33</v>
      </c>
      <c r="K71" s="99" t="s">
        <v>33</v>
      </c>
      <c r="L71" s="100" t="s">
        <v>33</v>
      </c>
      <c r="M71" s="101" t="s">
        <v>33</v>
      </c>
      <c r="N71" s="102" t="s">
        <v>33</v>
      </c>
      <c r="U71" s="68" t="s">
        <v>178</v>
      </c>
    </row>
    <row r="72" spans="1:25" s="63" customFormat="1" x14ac:dyDescent="0.2">
      <c r="A72" s="98"/>
      <c r="B72" s="97" t="s">
        <v>33</v>
      </c>
      <c r="C72" s="776" t="s">
        <v>182</v>
      </c>
      <c r="D72" s="776"/>
      <c r="E72" s="776"/>
      <c r="F72" s="90" t="s">
        <v>33</v>
      </c>
      <c r="G72" s="90" t="s">
        <v>33</v>
      </c>
      <c r="H72" s="90" t="s">
        <v>33</v>
      </c>
      <c r="I72" s="90" t="s">
        <v>33</v>
      </c>
      <c r="J72" s="91">
        <v>8.98</v>
      </c>
      <c r="K72" s="90" t="s">
        <v>33</v>
      </c>
      <c r="L72" s="91">
        <v>10.49</v>
      </c>
      <c r="M72" s="92" t="s">
        <v>33</v>
      </c>
      <c r="N72" s="93" t="s">
        <v>33</v>
      </c>
      <c r="V72" s="68" t="s">
        <v>182</v>
      </c>
    </row>
    <row r="73" spans="1:25" s="63" customFormat="1" x14ac:dyDescent="0.2">
      <c r="A73" s="98"/>
      <c r="B73" s="97" t="s">
        <v>33</v>
      </c>
      <c r="C73" s="767" t="s">
        <v>183</v>
      </c>
      <c r="D73" s="767"/>
      <c r="E73" s="767"/>
      <c r="F73" s="99" t="s">
        <v>33</v>
      </c>
      <c r="G73" s="99" t="s">
        <v>33</v>
      </c>
      <c r="H73" s="99" t="s">
        <v>33</v>
      </c>
      <c r="I73" s="99" t="s">
        <v>33</v>
      </c>
      <c r="J73" s="100" t="s">
        <v>33</v>
      </c>
      <c r="K73" s="99" t="s">
        <v>33</v>
      </c>
      <c r="L73" s="100">
        <v>5.78</v>
      </c>
      <c r="M73" s="101" t="s">
        <v>33</v>
      </c>
      <c r="N73" s="102" t="s">
        <v>33</v>
      </c>
      <c r="U73" s="68" t="s">
        <v>183</v>
      </c>
    </row>
    <row r="74" spans="1:25" s="63" customFormat="1" ht="45" x14ac:dyDescent="0.2">
      <c r="A74" s="98"/>
      <c r="B74" s="97" t="s">
        <v>1171</v>
      </c>
      <c r="C74" s="767" t="s">
        <v>1172</v>
      </c>
      <c r="D74" s="767"/>
      <c r="E74" s="767"/>
      <c r="F74" s="99" t="s">
        <v>186</v>
      </c>
      <c r="G74" s="99" t="s">
        <v>1173</v>
      </c>
      <c r="H74" s="99" t="s">
        <v>33</v>
      </c>
      <c r="I74" s="99" t="s">
        <v>1173</v>
      </c>
      <c r="J74" s="100" t="s">
        <v>33</v>
      </c>
      <c r="K74" s="99" t="s">
        <v>33</v>
      </c>
      <c r="L74" s="100">
        <v>7.4</v>
      </c>
      <c r="M74" s="101" t="s">
        <v>33</v>
      </c>
      <c r="N74" s="102" t="s">
        <v>33</v>
      </c>
      <c r="U74" s="68" t="s">
        <v>1172</v>
      </c>
    </row>
    <row r="75" spans="1:25" s="63" customFormat="1" ht="45" x14ac:dyDescent="0.2">
      <c r="A75" s="98"/>
      <c r="B75" s="97" t="s">
        <v>1174</v>
      </c>
      <c r="C75" s="767" t="s">
        <v>1175</v>
      </c>
      <c r="D75" s="767"/>
      <c r="E75" s="767"/>
      <c r="F75" s="99" t="s">
        <v>186</v>
      </c>
      <c r="G75" s="99" t="s">
        <v>1176</v>
      </c>
      <c r="H75" s="99" t="s">
        <v>33</v>
      </c>
      <c r="I75" s="99" t="s">
        <v>1176</v>
      </c>
      <c r="J75" s="100" t="s">
        <v>33</v>
      </c>
      <c r="K75" s="99" t="s">
        <v>33</v>
      </c>
      <c r="L75" s="100">
        <v>4.8</v>
      </c>
      <c r="M75" s="101" t="s">
        <v>33</v>
      </c>
      <c r="N75" s="102" t="s">
        <v>33</v>
      </c>
      <c r="U75" s="68" t="s">
        <v>1175</v>
      </c>
    </row>
    <row r="76" spans="1:25" s="63" customFormat="1" x14ac:dyDescent="0.2">
      <c r="A76" s="103"/>
      <c r="B76" s="104"/>
      <c r="C76" s="780" t="s">
        <v>191</v>
      </c>
      <c r="D76" s="780"/>
      <c r="E76" s="780"/>
      <c r="F76" s="105" t="s">
        <v>33</v>
      </c>
      <c r="G76" s="105" t="s">
        <v>33</v>
      </c>
      <c r="H76" s="105" t="s">
        <v>33</v>
      </c>
      <c r="I76" s="105" t="s">
        <v>33</v>
      </c>
      <c r="J76" s="106" t="s">
        <v>33</v>
      </c>
      <c r="K76" s="105" t="s">
        <v>33</v>
      </c>
      <c r="L76" s="106">
        <v>22.69</v>
      </c>
      <c r="M76" s="92" t="s">
        <v>33</v>
      </c>
      <c r="N76" s="107" t="s">
        <v>33</v>
      </c>
      <c r="W76" s="68" t="s">
        <v>191</v>
      </c>
    </row>
    <row r="77" spans="1:25" s="63" customFormat="1" ht="33.75" x14ac:dyDescent="0.2">
      <c r="A77" s="88" t="s">
        <v>228</v>
      </c>
      <c r="B77" s="89" t="s">
        <v>1202</v>
      </c>
      <c r="C77" s="776" t="s">
        <v>1203</v>
      </c>
      <c r="D77" s="776"/>
      <c r="E77" s="776"/>
      <c r="F77" s="90" t="s">
        <v>484</v>
      </c>
      <c r="G77" s="90" t="s">
        <v>33</v>
      </c>
      <c r="H77" s="90" t="s">
        <v>33</v>
      </c>
      <c r="I77" s="90" t="s">
        <v>165</v>
      </c>
      <c r="J77" s="91">
        <v>167.33</v>
      </c>
      <c r="K77" s="90" t="s">
        <v>33</v>
      </c>
      <c r="L77" s="91">
        <v>167.33</v>
      </c>
      <c r="M77" s="92" t="s">
        <v>33</v>
      </c>
      <c r="N77" s="93" t="s">
        <v>33</v>
      </c>
      <c r="Q77" s="68" t="s">
        <v>1203</v>
      </c>
    </row>
    <row r="78" spans="1:25" s="63" customFormat="1" ht="1.5" customHeight="1" x14ac:dyDescent="0.2">
      <c r="A78" s="108"/>
      <c r="B78" s="104"/>
      <c r="C78" s="104"/>
      <c r="D78" s="104"/>
      <c r="E78" s="104"/>
      <c r="F78" s="108"/>
      <c r="G78" s="108"/>
      <c r="H78" s="108"/>
      <c r="I78" s="108"/>
      <c r="J78" s="109"/>
      <c r="K78" s="108"/>
      <c r="L78" s="109"/>
      <c r="M78" s="99"/>
      <c r="N78" s="109"/>
    </row>
    <row r="79" spans="1:25" s="63" customFormat="1" ht="2.25" customHeight="1" x14ac:dyDescent="0.2"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122"/>
      <c r="M79" s="123"/>
      <c r="N79" s="124"/>
    </row>
    <row r="80" spans="1:25" s="63" customFormat="1" x14ac:dyDescent="0.2">
      <c r="A80" s="110"/>
      <c r="B80" s="111" t="s">
        <v>33</v>
      </c>
      <c r="C80" s="780" t="s">
        <v>321</v>
      </c>
      <c r="D80" s="780"/>
      <c r="E80" s="780"/>
      <c r="F80" s="780"/>
      <c r="G80" s="780"/>
      <c r="H80" s="780"/>
      <c r="I80" s="780"/>
      <c r="J80" s="780"/>
      <c r="K80" s="780"/>
      <c r="L80" s="112" t="s">
        <v>33</v>
      </c>
      <c r="M80" s="113" t="s">
        <v>33</v>
      </c>
      <c r="N80" s="114" t="s">
        <v>33</v>
      </c>
      <c r="Y80" s="68" t="s">
        <v>321</v>
      </c>
    </row>
    <row r="81" spans="1:27" x14ac:dyDescent="0.2">
      <c r="A81" s="115"/>
      <c r="B81" s="97" t="s">
        <v>165</v>
      </c>
      <c r="C81" s="767" t="s">
        <v>202</v>
      </c>
      <c r="D81" s="767"/>
      <c r="E81" s="767"/>
      <c r="F81" s="767"/>
      <c r="G81" s="767"/>
      <c r="H81" s="767"/>
      <c r="I81" s="767"/>
      <c r="J81" s="767"/>
      <c r="K81" s="767"/>
      <c r="L81" s="116">
        <v>362.15</v>
      </c>
      <c r="M81" s="117">
        <v>7.3</v>
      </c>
      <c r="N81" s="118">
        <v>2644</v>
      </c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  <c r="Z81" s="68" t="s">
        <v>202</v>
      </c>
      <c r="AA81" s="63"/>
    </row>
    <row r="82" spans="1:27" x14ac:dyDescent="0.2">
      <c r="A82" s="115"/>
      <c r="B82" s="97" t="s">
        <v>33</v>
      </c>
      <c r="C82" s="767" t="s">
        <v>203</v>
      </c>
      <c r="D82" s="767"/>
      <c r="E82" s="767"/>
      <c r="F82" s="767"/>
      <c r="G82" s="767"/>
      <c r="H82" s="767"/>
      <c r="I82" s="767"/>
      <c r="J82" s="767"/>
      <c r="K82" s="767"/>
      <c r="L82" s="116" t="s">
        <v>33</v>
      </c>
      <c r="M82" s="117" t="s">
        <v>33</v>
      </c>
      <c r="N82" s="118" t="s">
        <v>33</v>
      </c>
      <c r="O82" s="63"/>
      <c r="P82" s="63"/>
      <c r="Q82" s="63"/>
      <c r="R82" s="63"/>
      <c r="S82" s="63"/>
      <c r="T82" s="63"/>
      <c r="U82" s="63"/>
      <c r="V82" s="63"/>
      <c r="W82" s="63"/>
      <c r="X82" s="63"/>
      <c r="Y82" s="63"/>
      <c r="Z82" s="68" t="s">
        <v>203</v>
      </c>
      <c r="AA82" s="63"/>
    </row>
    <row r="83" spans="1:27" x14ac:dyDescent="0.2">
      <c r="A83" s="115"/>
      <c r="B83" s="97" t="s">
        <v>33</v>
      </c>
      <c r="C83" s="767" t="s">
        <v>296</v>
      </c>
      <c r="D83" s="767"/>
      <c r="E83" s="767"/>
      <c r="F83" s="767"/>
      <c r="G83" s="767"/>
      <c r="H83" s="767"/>
      <c r="I83" s="767"/>
      <c r="J83" s="767"/>
      <c r="K83" s="767"/>
      <c r="L83" s="116">
        <v>17.649999999999999</v>
      </c>
      <c r="M83" s="117" t="s">
        <v>33</v>
      </c>
      <c r="N83" s="118" t="s">
        <v>33</v>
      </c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8" t="s">
        <v>296</v>
      </c>
      <c r="AA83" s="63"/>
    </row>
    <row r="84" spans="1:27" x14ac:dyDescent="0.2">
      <c r="A84" s="115"/>
      <c r="B84" s="97" t="s">
        <v>33</v>
      </c>
      <c r="C84" s="767" t="s">
        <v>204</v>
      </c>
      <c r="D84" s="767"/>
      <c r="E84" s="767"/>
      <c r="F84" s="767"/>
      <c r="G84" s="767"/>
      <c r="H84" s="767"/>
      <c r="I84" s="767"/>
      <c r="J84" s="767"/>
      <c r="K84" s="767"/>
      <c r="L84" s="116">
        <v>3.31</v>
      </c>
      <c r="M84" s="117" t="s">
        <v>33</v>
      </c>
      <c r="N84" s="118" t="s">
        <v>33</v>
      </c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3"/>
      <c r="Z84" s="68" t="s">
        <v>204</v>
      </c>
      <c r="AA84" s="63"/>
    </row>
    <row r="85" spans="1:27" x14ac:dyDescent="0.2">
      <c r="A85" s="115"/>
      <c r="B85" s="97" t="s">
        <v>33</v>
      </c>
      <c r="C85" s="767" t="s">
        <v>297</v>
      </c>
      <c r="D85" s="767"/>
      <c r="E85" s="767"/>
      <c r="F85" s="767"/>
      <c r="G85" s="767"/>
      <c r="H85" s="767"/>
      <c r="I85" s="767"/>
      <c r="J85" s="767"/>
      <c r="K85" s="767"/>
      <c r="L85" s="116">
        <v>305.33999999999997</v>
      </c>
      <c r="M85" s="117" t="s">
        <v>33</v>
      </c>
      <c r="N85" s="118" t="s">
        <v>33</v>
      </c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3"/>
      <c r="Z85" s="68" t="s">
        <v>297</v>
      </c>
      <c r="AA85" s="63"/>
    </row>
    <row r="86" spans="1:27" x14ac:dyDescent="0.2">
      <c r="A86" s="115"/>
      <c r="B86" s="97" t="s">
        <v>33</v>
      </c>
      <c r="C86" s="767" t="s">
        <v>205</v>
      </c>
      <c r="D86" s="767"/>
      <c r="E86" s="767"/>
      <c r="F86" s="767"/>
      <c r="G86" s="767"/>
      <c r="H86" s="767"/>
      <c r="I86" s="767"/>
      <c r="J86" s="767"/>
      <c r="K86" s="767"/>
      <c r="L86" s="116">
        <v>21.58</v>
      </c>
      <c r="M86" s="117" t="s">
        <v>33</v>
      </c>
      <c r="N86" s="118" t="s">
        <v>33</v>
      </c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68" t="s">
        <v>205</v>
      </c>
      <c r="AA86" s="63"/>
    </row>
    <row r="87" spans="1:27" x14ac:dyDescent="0.2">
      <c r="A87" s="115"/>
      <c r="B87" s="97" t="s">
        <v>33</v>
      </c>
      <c r="C87" s="767" t="s">
        <v>206</v>
      </c>
      <c r="D87" s="767"/>
      <c r="E87" s="767"/>
      <c r="F87" s="767"/>
      <c r="G87" s="767"/>
      <c r="H87" s="767"/>
      <c r="I87" s="767"/>
      <c r="J87" s="767"/>
      <c r="K87" s="767"/>
      <c r="L87" s="116">
        <v>14.27</v>
      </c>
      <c r="M87" s="117" t="s">
        <v>33</v>
      </c>
      <c r="N87" s="118" t="s">
        <v>33</v>
      </c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3"/>
      <c r="Z87" s="68" t="s">
        <v>206</v>
      </c>
      <c r="AA87" s="63"/>
    </row>
    <row r="88" spans="1:27" x14ac:dyDescent="0.2">
      <c r="A88" s="115"/>
      <c r="B88" s="97" t="s">
        <v>33</v>
      </c>
      <c r="C88" s="767" t="s">
        <v>207</v>
      </c>
      <c r="D88" s="767"/>
      <c r="E88" s="767"/>
      <c r="F88" s="767"/>
      <c r="G88" s="767"/>
      <c r="H88" s="767"/>
      <c r="I88" s="767"/>
      <c r="J88" s="767"/>
      <c r="K88" s="767"/>
      <c r="L88" s="116">
        <v>18.010000000000002</v>
      </c>
      <c r="M88" s="117" t="s">
        <v>33</v>
      </c>
      <c r="N88" s="118" t="s">
        <v>33</v>
      </c>
      <c r="O88" s="63"/>
      <c r="P88" s="63"/>
      <c r="Q88" s="63"/>
      <c r="R88" s="63"/>
      <c r="S88" s="63"/>
      <c r="T88" s="63"/>
      <c r="U88" s="63"/>
      <c r="V88" s="63"/>
      <c r="W88" s="63"/>
      <c r="X88" s="63"/>
      <c r="Y88" s="63"/>
      <c r="Z88" s="68" t="s">
        <v>207</v>
      </c>
      <c r="AA88" s="63"/>
    </row>
    <row r="89" spans="1:27" x14ac:dyDescent="0.2">
      <c r="A89" s="115"/>
      <c r="B89" s="97" t="s">
        <v>33</v>
      </c>
      <c r="C89" s="767" t="s">
        <v>208</v>
      </c>
      <c r="D89" s="767"/>
      <c r="E89" s="767"/>
      <c r="F89" s="767"/>
      <c r="G89" s="767"/>
      <c r="H89" s="767"/>
      <c r="I89" s="767"/>
      <c r="J89" s="767"/>
      <c r="K89" s="767"/>
      <c r="L89" s="116">
        <v>21.58</v>
      </c>
      <c r="M89" s="117" t="s">
        <v>33</v>
      </c>
      <c r="N89" s="118" t="s">
        <v>33</v>
      </c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8" t="s">
        <v>208</v>
      </c>
      <c r="AA89" s="63"/>
    </row>
    <row r="90" spans="1:27" x14ac:dyDescent="0.2">
      <c r="A90" s="115"/>
      <c r="B90" s="97" t="s">
        <v>33</v>
      </c>
      <c r="C90" s="767" t="s">
        <v>209</v>
      </c>
      <c r="D90" s="767"/>
      <c r="E90" s="767"/>
      <c r="F90" s="767"/>
      <c r="G90" s="767"/>
      <c r="H90" s="767"/>
      <c r="I90" s="767"/>
      <c r="J90" s="767"/>
      <c r="K90" s="767"/>
      <c r="L90" s="116">
        <v>14.27</v>
      </c>
      <c r="M90" s="117" t="s">
        <v>33</v>
      </c>
      <c r="N90" s="118" t="s">
        <v>33</v>
      </c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  <c r="Z90" s="68" t="s">
        <v>209</v>
      </c>
      <c r="AA90" s="63"/>
    </row>
    <row r="91" spans="1:27" x14ac:dyDescent="0.2">
      <c r="A91" s="115"/>
      <c r="B91" s="109" t="s">
        <v>33</v>
      </c>
      <c r="C91" s="782" t="s">
        <v>322</v>
      </c>
      <c r="D91" s="782"/>
      <c r="E91" s="782"/>
      <c r="F91" s="782"/>
      <c r="G91" s="782"/>
      <c r="H91" s="782"/>
      <c r="I91" s="782"/>
      <c r="J91" s="782"/>
      <c r="K91" s="782"/>
      <c r="L91" s="119">
        <v>362.15</v>
      </c>
      <c r="M91" s="120" t="s">
        <v>33</v>
      </c>
      <c r="N91" s="125">
        <v>2644</v>
      </c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A91" s="68" t="s">
        <v>322</v>
      </c>
    </row>
    <row r="92" spans="1:27" ht="1.5" customHeight="1" x14ac:dyDescent="0.2">
      <c r="B92" s="109"/>
      <c r="C92" s="104"/>
      <c r="D92" s="104"/>
      <c r="E92" s="104"/>
      <c r="F92" s="104"/>
      <c r="G92" s="104"/>
      <c r="H92" s="104"/>
      <c r="I92" s="104"/>
      <c r="J92" s="104"/>
      <c r="K92" s="104"/>
      <c r="L92" s="119"/>
      <c r="M92" s="120"/>
      <c r="N92" s="126"/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  <c r="Z92" s="63"/>
      <c r="AA92" s="63"/>
    </row>
    <row r="93" spans="1:27" ht="53.25" customHeight="1" x14ac:dyDescent="0.2">
      <c r="A93" s="127"/>
      <c r="B93" s="127"/>
      <c r="C93" s="127"/>
      <c r="D93" s="127"/>
      <c r="E93" s="127"/>
      <c r="F93" s="127"/>
      <c r="G93" s="127"/>
      <c r="H93" s="127"/>
      <c r="I93" s="127"/>
      <c r="J93" s="127"/>
      <c r="K93" s="127"/>
      <c r="L93" s="127"/>
      <c r="M93" s="127"/>
      <c r="N93" s="127"/>
      <c r="O93" s="63"/>
      <c r="P93" s="63"/>
      <c r="Q93" s="63"/>
      <c r="R93" s="63"/>
      <c r="S93" s="63"/>
      <c r="T93" s="63"/>
      <c r="U93" s="63"/>
      <c r="V93" s="63"/>
      <c r="W93" s="63"/>
      <c r="X93" s="63"/>
      <c r="Y93" s="63"/>
      <c r="Z93" s="63"/>
      <c r="AA93" s="63"/>
    </row>
    <row r="94" spans="1:27" x14ac:dyDescent="0.2">
      <c r="B94" s="128" t="s">
        <v>323</v>
      </c>
      <c r="C94" s="786" t="s">
        <v>33</v>
      </c>
      <c r="D94" s="786"/>
      <c r="E94" s="786"/>
      <c r="F94" s="786"/>
      <c r="G94" s="786"/>
      <c r="H94" s="786"/>
      <c r="I94" s="786"/>
      <c r="J94" s="786"/>
      <c r="K94" s="786"/>
      <c r="L94" s="786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  <c r="Z94" s="63"/>
      <c r="AA94" s="63"/>
    </row>
    <row r="95" spans="1:27" ht="13.5" customHeight="1" x14ac:dyDescent="0.2">
      <c r="B95" s="64"/>
      <c r="C95" s="787" t="s">
        <v>11</v>
      </c>
      <c r="D95" s="787"/>
      <c r="E95" s="787"/>
      <c r="F95" s="787"/>
      <c r="G95" s="787"/>
      <c r="H95" s="787"/>
      <c r="I95" s="787"/>
      <c r="J95" s="787"/>
      <c r="K95" s="787"/>
      <c r="L95" s="787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  <c r="Z95" s="63"/>
      <c r="AA95" s="63"/>
    </row>
    <row r="96" spans="1:27" ht="12.75" customHeight="1" x14ac:dyDescent="0.2">
      <c r="B96" s="128" t="s">
        <v>324</v>
      </c>
      <c r="C96" s="786" t="s">
        <v>33</v>
      </c>
      <c r="D96" s="786"/>
      <c r="E96" s="786"/>
      <c r="F96" s="786"/>
      <c r="G96" s="786"/>
      <c r="H96" s="786"/>
      <c r="I96" s="786"/>
      <c r="J96" s="786"/>
      <c r="K96" s="786"/>
      <c r="L96" s="786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  <c r="Z96" s="63"/>
      <c r="AA96" s="63"/>
    </row>
    <row r="97" spans="3:12" s="63" customFormat="1" ht="13.5" customHeight="1" x14ac:dyDescent="0.2">
      <c r="C97" s="787" t="s">
        <v>11</v>
      </c>
      <c r="D97" s="787"/>
      <c r="E97" s="787"/>
      <c r="F97" s="787"/>
      <c r="G97" s="787"/>
      <c r="H97" s="787"/>
      <c r="I97" s="787"/>
      <c r="J97" s="787"/>
      <c r="K97" s="787"/>
      <c r="L97" s="787"/>
    </row>
    <row r="111" spans="3:12" s="63" customFormat="1" x14ac:dyDescent="0.2"/>
  </sheetData>
  <mergeCells count="83">
    <mergeCell ref="C97:L97"/>
    <mergeCell ref="C89:K89"/>
    <mergeCell ref="C90:K90"/>
    <mergeCell ref="C91:K91"/>
    <mergeCell ref="C94:L94"/>
    <mergeCell ref="C95:L95"/>
    <mergeCell ref="C96:L96"/>
    <mergeCell ref="C88:K88"/>
    <mergeCell ref="C75:E75"/>
    <mergeCell ref="C76:E76"/>
    <mergeCell ref="C77:E77"/>
    <mergeCell ref="C80:K80"/>
    <mergeCell ref="C81:K81"/>
    <mergeCell ref="C82:K82"/>
    <mergeCell ref="C83:K83"/>
    <mergeCell ref="C84:K84"/>
    <mergeCell ref="C85:K85"/>
    <mergeCell ref="C86:K86"/>
    <mergeCell ref="C87:K87"/>
    <mergeCell ref="C74:E74"/>
    <mergeCell ref="C63:N63"/>
    <mergeCell ref="C64:E64"/>
    <mergeCell ref="C65:N65"/>
    <mergeCell ref="C66:E66"/>
    <mergeCell ref="C67:E67"/>
    <mergeCell ref="C68:E68"/>
    <mergeCell ref="C69:E69"/>
    <mergeCell ref="C70:E70"/>
    <mergeCell ref="C71:E71"/>
    <mergeCell ref="C72:E72"/>
    <mergeCell ref="C73:E73"/>
    <mergeCell ref="C38:E38"/>
    <mergeCell ref="C62:N62"/>
    <mergeCell ref="C51:E51"/>
    <mergeCell ref="C52:E52"/>
    <mergeCell ref="C53:E53"/>
    <mergeCell ref="C54:E54"/>
    <mergeCell ref="C55:E55"/>
    <mergeCell ref="C56:E56"/>
    <mergeCell ref="C57:E57"/>
    <mergeCell ref="C58:E58"/>
    <mergeCell ref="C59:E59"/>
    <mergeCell ref="C60:E60"/>
    <mergeCell ref="C61:E61"/>
    <mergeCell ref="C50:E50"/>
    <mergeCell ref="C39:E39"/>
    <mergeCell ref="C40:E40"/>
    <mergeCell ref="C41:E41"/>
    <mergeCell ref="C42:E42"/>
    <mergeCell ref="C43:E43"/>
    <mergeCell ref="C44:E44"/>
    <mergeCell ref="C45:E45"/>
    <mergeCell ref="C46:E46"/>
    <mergeCell ref="C47:E47"/>
    <mergeCell ref="C48:N48"/>
    <mergeCell ref="C49:N49"/>
    <mergeCell ref="N27:N29"/>
    <mergeCell ref="C30:E30"/>
    <mergeCell ref="A31:N31"/>
    <mergeCell ref="G27:I28"/>
    <mergeCell ref="C37:E37"/>
    <mergeCell ref="C33:N33"/>
    <mergeCell ref="C34:N34"/>
    <mergeCell ref="C35:E35"/>
    <mergeCell ref="C36:E36"/>
    <mergeCell ref="A12:N12"/>
    <mergeCell ref="A13:N13"/>
    <mergeCell ref="B15:F15"/>
    <mergeCell ref="B16:F16"/>
    <mergeCell ref="L25:M25"/>
    <mergeCell ref="C32:E32"/>
    <mergeCell ref="A27:A29"/>
    <mergeCell ref="B27:B29"/>
    <mergeCell ref="C27:E29"/>
    <mergeCell ref="F27:F29"/>
    <mergeCell ref="J27:L28"/>
    <mergeCell ref="M27:M29"/>
    <mergeCell ref="A11:N11"/>
    <mergeCell ref="D5:N5"/>
    <mergeCell ref="A7:N7"/>
    <mergeCell ref="A8:N8"/>
    <mergeCell ref="A9:N9"/>
    <mergeCell ref="A10:N10"/>
  </mergeCells>
  <printOptions horizontalCentered="1"/>
  <pageMargins left="0.39370077848434398" right="0.39370077848434398" top="0.78740155696868896" bottom="0.74803149700164795" header="0.118110239505768" footer="0.118110239505768"/>
  <pageSetup paperSize="9" orientation="landscape"/>
  <headerFooter>
    <oddHeader>&amp;LГРАНД-Смета 2021</oddHeader>
  </headerFooter>
  <rowBreaks count="1" manualBreakCount="1">
    <brk id="26" max="110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89"/>
  <sheetViews>
    <sheetView topLeftCell="A244" zoomScale="115" zoomScaleNormal="115" workbookViewId="0">
      <selection activeCell="J15" sqref="J15"/>
    </sheetView>
  </sheetViews>
  <sheetFormatPr defaultColWidth="9.140625" defaultRowHeight="11.25" customHeight="1" x14ac:dyDescent="0.2"/>
  <cols>
    <col min="1" max="1" width="8.140625" style="63" customWidth="1"/>
    <col min="2" max="2" width="20.140625" style="63" customWidth="1"/>
    <col min="3" max="4" width="10.42578125" style="63" customWidth="1"/>
    <col min="5" max="5" width="13.28515625" style="63" customWidth="1"/>
    <col min="6" max="6" width="8.5703125" style="63" customWidth="1"/>
    <col min="7" max="7" width="7.85546875" style="63" customWidth="1"/>
    <col min="8" max="8" width="8.42578125" style="63" customWidth="1"/>
    <col min="9" max="9" width="8.7109375" style="63" customWidth="1"/>
    <col min="10" max="10" width="8.140625" style="63" customWidth="1"/>
    <col min="11" max="11" width="8.5703125" style="63" customWidth="1"/>
    <col min="12" max="12" width="10" style="63" customWidth="1"/>
    <col min="13" max="13" width="6" style="63" customWidth="1"/>
    <col min="14" max="14" width="9.7109375" style="63" customWidth="1"/>
    <col min="15" max="15" width="99.7109375" style="68" hidden="1" customWidth="1"/>
    <col min="16" max="16" width="138.42578125" style="68" hidden="1" customWidth="1"/>
    <col min="17" max="17" width="34.140625" style="68" hidden="1" customWidth="1"/>
    <col min="18" max="18" width="110.140625" style="68" hidden="1" customWidth="1"/>
    <col min="19" max="22" width="34.140625" style="68" hidden="1" customWidth="1"/>
    <col min="23" max="24" width="110.140625" style="68" hidden="1" customWidth="1"/>
    <col min="25" max="27" width="84.42578125" style="68" hidden="1" customWidth="1"/>
    <col min="28" max="16384" width="9.140625" style="63"/>
  </cols>
  <sheetData>
    <row r="1" spans="1:15" s="63" customFormat="1" x14ac:dyDescent="0.2">
      <c r="N1" s="64" t="s">
        <v>128</v>
      </c>
    </row>
    <row r="2" spans="1:15" s="63" customFormat="1" x14ac:dyDescent="0.2">
      <c r="N2" s="64" t="s">
        <v>12</v>
      </c>
    </row>
    <row r="3" spans="1:15" s="63" customFormat="1" x14ac:dyDescent="0.2">
      <c r="N3" s="64"/>
    </row>
    <row r="4" spans="1:15" s="63" customFormat="1" x14ac:dyDescent="0.2">
      <c r="F4" s="65"/>
    </row>
    <row r="5" spans="1:15" s="63" customFormat="1" ht="33.75" x14ac:dyDescent="0.2">
      <c r="A5" s="66" t="s">
        <v>129</v>
      </c>
      <c r="B5" s="67"/>
      <c r="D5" s="767" t="s">
        <v>550</v>
      </c>
      <c r="E5" s="767"/>
      <c r="F5" s="767"/>
      <c r="G5" s="767"/>
      <c r="H5" s="767"/>
      <c r="I5" s="767"/>
      <c r="J5" s="767"/>
      <c r="K5" s="767"/>
      <c r="L5" s="767"/>
      <c r="M5" s="767"/>
      <c r="N5" s="767"/>
      <c r="O5" s="68" t="s">
        <v>550</v>
      </c>
    </row>
    <row r="6" spans="1:15" s="63" customFormat="1" ht="15" customHeight="1" x14ac:dyDescent="0.2">
      <c r="A6" s="69" t="s">
        <v>130</v>
      </c>
      <c r="D6" s="70" t="s">
        <v>131</v>
      </c>
      <c r="E6" s="70"/>
      <c r="F6" s="71"/>
      <c r="G6" s="71"/>
      <c r="H6" s="71"/>
      <c r="I6" s="71"/>
      <c r="J6" s="71"/>
      <c r="K6" s="71"/>
      <c r="L6" s="71"/>
      <c r="M6" s="71"/>
      <c r="N6" s="71"/>
    </row>
    <row r="7" spans="1:15" s="63" customFormat="1" ht="43.5" customHeight="1" x14ac:dyDescent="0.2">
      <c r="A7" s="768" t="s">
        <v>24</v>
      </c>
      <c r="B7" s="768"/>
      <c r="C7" s="768"/>
      <c r="D7" s="768"/>
      <c r="E7" s="768"/>
      <c r="F7" s="768"/>
      <c r="G7" s="768"/>
      <c r="H7" s="768"/>
      <c r="I7" s="768"/>
      <c r="J7" s="768"/>
      <c r="K7" s="768"/>
      <c r="L7" s="768"/>
      <c r="M7" s="768"/>
      <c r="N7" s="768"/>
    </row>
    <row r="8" spans="1:15" s="63" customFormat="1" x14ac:dyDescent="0.2">
      <c r="A8" s="769" t="s">
        <v>3</v>
      </c>
      <c r="B8" s="769"/>
      <c r="C8" s="769"/>
      <c r="D8" s="769"/>
      <c r="E8" s="769"/>
      <c r="F8" s="769"/>
      <c r="G8" s="769"/>
      <c r="H8" s="769"/>
      <c r="I8" s="769"/>
      <c r="J8" s="769"/>
      <c r="K8" s="769"/>
      <c r="L8" s="769"/>
      <c r="M8" s="769"/>
      <c r="N8" s="769"/>
    </row>
    <row r="9" spans="1:15" s="63" customFormat="1" ht="30" customHeight="1" x14ac:dyDescent="0.2">
      <c r="A9" s="768" t="s">
        <v>37</v>
      </c>
      <c r="B9" s="768"/>
      <c r="C9" s="768"/>
      <c r="D9" s="768"/>
      <c r="E9" s="768"/>
      <c r="F9" s="768"/>
      <c r="G9" s="768"/>
      <c r="H9" s="768"/>
      <c r="I9" s="768"/>
      <c r="J9" s="768"/>
      <c r="K9" s="768"/>
      <c r="L9" s="768"/>
      <c r="M9" s="768"/>
      <c r="N9" s="768"/>
    </row>
    <row r="10" spans="1:15" s="63" customFormat="1" x14ac:dyDescent="0.2">
      <c r="A10" s="769" t="s">
        <v>132</v>
      </c>
      <c r="B10" s="769"/>
      <c r="C10" s="769"/>
      <c r="D10" s="769"/>
      <c r="E10" s="769"/>
      <c r="F10" s="769"/>
      <c r="G10" s="769"/>
      <c r="H10" s="769"/>
      <c r="I10" s="769"/>
      <c r="J10" s="769"/>
      <c r="K10" s="769"/>
      <c r="L10" s="769"/>
      <c r="M10" s="769"/>
      <c r="N10" s="769"/>
    </row>
    <row r="11" spans="1:15" s="63" customFormat="1" ht="28.5" customHeight="1" x14ac:dyDescent="0.25">
      <c r="A11" s="770" t="s">
        <v>1204</v>
      </c>
      <c r="B11" s="770"/>
      <c r="C11" s="770"/>
      <c r="D11" s="770"/>
      <c r="E11" s="770"/>
      <c r="F11" s="770"/>
      <c r="G11" s="770"/>
      <c r="H11" s="770"/>
      <c r="I11" s="770"/>
      <c r="J11" s="770"/>
      <c r="K11" s="770"/>
      <c r="L11" s="770"/>
      <c r="M11" s="770"/>
      <c r="N11" s="770"/>
    </row>
    <row r="12" spans="1:15" s="63" customFormat="1" ht="29.25" customHeight="1" x14ac:dyDescent="0.2">
      <c r="A12" s="768" t="s">
        <v>508</v>
      </c>
      <c r="B12" s="768"/>
      <c r="C12" s="768"/>
      <c r="D12" s="768"/>
      <c r="E12" s="768"/>
      <c r="F12" s="768"/>
      <c r="G12" s="768"/>
      <c r="H12" s="768"/>
      <c r="I12" s="768"/>
      <c r="J12" s="768"/>
      <c r="K12" s="768"/>
      <c r="L12" s="768"/>
      <c r="M12" s="768"/>
      <c r="N12" s="768"/>
    </row>
    <row r="13" spans="1:15" s="63" customFormat="1" ht="33.75" customHeight="1" x14ac:dyDescent="0.2">
      <c r="A13" s="769" t="s">
        <v>134</v>
      </c>
      <c r="B13" s="769"/>
      <c r="C13" s="769"/>
      <c r="D13" s="769"/>
      <c r="E13" s="769"/>
      <c r="F13" s="769"/>
      <c r="G13" s="769"/>
      <c r="H13" s="769"/>
      <c r="I13" s="769"/>
      <c r="J13" s="769"/>
      <c r="K13" s="769"/>
      <c r="L13" s="769"/>
      <c r="M13" s="769"/>
      <c r="N13" s="769"/>
    </row>
    <row r="14" spans="1:15" s="63" customFormat="1" ht="18" customHeight="1" x14ac:dyDescent="0.2">
      <c r="A14" s="63" t="s">
        <v>135</v>
      </c>
      <c r="B14" s="72" t="s">
        <v>136</v>
      </c>
      <c r="C14" s="63" t="s">
        <v>137</v>
      </c>
      <c r="F14" s="68"/>
      <c r="G14" s="68"/>
      <c r="H14" s="68"/>
      <c r="I14" s="68"/>
      <c r="J14" s="68"/>
      <c r="K14" s="68"/>
      <c r="L14" s="68"/>
      <c r="M14" s="68"/>
      <c r="N14" s="68"/>
    </row>
    <row r="15" spans="1:15" s="63" customFormat="1" ht="30.75" customHeight="1" x14ac:dyDescent="0.2">
      <c r="A15" s="63" t="s">
        <v>138</v>
      </c>
      <c r="B15" s="777" t="s">
        <v>1205</v>
      </c>
      <c r="C15" s="777"/>
      <c r="D15" s="777"/>
      <c r="E15" s="777"/>
      <c r="F15" s="777"/>
      <c r="G15" s="68"/>
      <c r="H15" s="68"/>
      <c r="I15" s="68"/>
      <c r="J15" s="68"/>
      <c r="K15" s="68"/>
      <c r="L15" s="68"/>
      <c r="M15" s="68"/>
      <c r="N15" s="68"/>
    </row>
    <row r="16" spans="1:15" s="63" customFormat="1" x14ac:dyDescent="0.2">
      <c r="B16" s="778" t="s">
        <v>140</v>
      </c>
      <c r="C16" s="778"/>
      <c r="D16" s="778"/>
      <c r="E16" s="778"/>
      <c r="F16" s="778"/>
      <c r="G16" s="73"/>
      <c r="H16" s="73"/>
      <c r="I16" s="73"/>
      <c r="J16" s="73"/>
      <c r="K16" s="73"/>
      <c r="L16" s="73"/>
      <c r="M16" s="74"/>
      <c r="N16" s="73"/>
    </row>
    <row r="17" spans="1:17" s="63" customFormat="1" ht="25.5" customHeight="1" x14ac:dyDescent="0.2">
      <c r="D17" s="75"/>
      <c r="E17" s="75"/>
      <c r="F17" s="75"/>
      <c r="G17" s="75"/>
      <c r="H17" s="75"/>
      <c r="I17" s="75"/>
      <c r="J17" s="75"/>
      <c r="K17" s="75"/>
      <c r="L17" s="75"/>
      <c r="M17" s="73"/>
      <c r="N17" s="73"/>
    </row>
    <row r="18" spans="1:17" s="63" customFormat="1" x14ac:dyDescent="0.2">
      <c r="A18" s="76" t="s">
        <v>141</v>
      </c>
      <c r="D18" s="70" t="s">
        <v>33</v>
      </c>
      <c r="F18" s="77"/>
      <c r="G18" s="77"/>
      <c r="H18" s="77"/>
      <c r="I18" s="77"/>
      <c r="J18" s="77"/>
      <c r="K18" s="77"/>
      <c r="L18" s="77"/>
      <c r="M18" s="77"/>
      <c r="N18" s="77"/>
    </row>
    <row r="19" spans="1:17" s="63" customFormat="1" ht="25.5" customHeight="1" x14ac:dyDescent="0.2"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</row>
    <row r="20" spans="1:17" s="63" customFormat="1" ht="12.75" customHeight="1" x14ac:dyDescent="0.2">
      <c r="A20" s="76" t="s">
        <v>142</v>
      </c>
      <c r="C20" s="78">
        <v>529.26</v>
      </c>
      <c r="D20" s="79" t="s">
        <v>1206</v>
      </c>
      <c r="E20" s="66" t="s">
        <v>144</v>
      </c>
      <c r="L20" s="80"/>
      <c r="M20" s="80"/>
    </row>
    <row r="21" spans="1:17" s="63" customFormat="1" ht="12.75" customHeight="1" x14ac:dyDescent="0.2">
      <c r="B21" s="63" t="s">
        <v>145</v>
      </c>
      <c r="C21" s="81"/>
      <c r="D21" s="82"/>
      <c r="E21" s="66"/>
    </row>
    <row r="22" spans="1:17" s="63" customFormat="1" ht="12.75" customHeight="1" x14ac:dyDescent="0.2">
      <c r="B22" s="63" t="s">
        <v>146</v>
      </c>
      <c r="C22" s="78">
        <v>0</v>
      </c>
      <c r="D22" s="79" t="s">
        <v>149</v>
      </c>
      <c r="E22" s="66" t="s">
        <v>144</v>
      </c>
      <c r="G22" s="63" t="s">
        <v>147</v>
      </c>
      <c r="L22" s="78">
        <v>0</v>
      </c>
      <c r="M22" s="79" t="s">
        <v>1207</v>
      </c>
      <c r="N22" s="66" t="s">
        <v>144</v>
      </c>
    </row>
    <row r="23" spans="1:17" s="63" customFormat="1" ht="12.75" customHeight="1" x14ac:dyDescent="0.2">
      <c r="B23" s="63" t="s">
        <v>5</v>
      </c>
      <c r="C23" s="78">
        <v>42.65</v>
      </c>
      <c r="D23" s="83" t="s">
        <v>1208</v>
      </c>
      <c r="E23" s="66" t="s">
        <v>144</v>
      </c>
      <c r="G23" s="63" t="s">
        <v>150</v>
      </c>
      <c r="L23" s="84"/>
      <c r="M23" s="84">
        <v>60.31</v>
      </c>
      <c r="N23" s="69" t="s">
        <v>151</v>
      </c>
    </row>
    <row r="24" spans="1:17" s="63" customFormat="1" ht="12.75" customHeight="1" x14ac:dyDescent="0.2">
      <c r="B24" s="63" t="s">
        <v>18</v>
      </c>
      <c r="C24" s="78">
        <v>486.61</v>
      </c>
      <c r="D24" s="83" t="s">
        <v>1209</v>
      </c>
      <c r="E24" s="66" t="s">
        <v>144</v>
      </c>
      <c r="G24" s="63" t="s">
        <v>152</v>
      </c>
      <c r="L24" s="84"/>
      <c r="M24" s="84">
        <v>0.62</v>
      </c>
      <c r="N24" s="69" t="s">
        <v>151</v>
      </c>
    </row>
    <row r="25" spans="1:17" s="63" customFormat="1" ht="12.75" customHeight="1" x14ac:dyDescent="0.2">
      <c r="B25" s="63" t="s">
        <v>19</v>
      </c>
      <c r="C25" s="78">
        <v>0</v>
      </c>
      <c r="D25" s="79" t="s">
        <v>149</v>
      </c>
      <c r="E25" s="66" t="s">
        <v>144</v>
      </c>
      <c r="G25" s="63" t="s">
        <v>153</v>
      </c>
      <c r="L25" s="779" t="s">
        <v>33</v>
      </c>
      <c r="M25" s="779"/>
    </row>
    <row r="26" spans="1:17" s="63" customFormat="1" x14ac:dyDescent="0.2">
      <c r="A26" s="85"/>
    </row>
    <row r="27" spans="1:17" s="63" customFormat="1" ht="36" customHeight="1" x14ac:dyDescent="0.2">
      <c r="A27" s="771" t="s">
        <v>154</v>
      </c>
      <c r="B27" s="771" t="s">
        <v>15</v>
      </c>
      <c r="C27" s="771" t="s">
        <v>155</v>
      </c>
      <c r="D27" s="771"/>
      <c r="E27" s="771"/>
      <c r="F27" s="771" t="s">
        <v>156</v>
      </c>
      <c r="G27" s="771" t="s">
        <v>157</v>
      </c>
      <c r="H27" s="771"/>
      <c r="I27" s="771"/>
      <c r="J27" s="771" t="s">
        <v>158</v>
      </c>
      <c r="K27" s="771"/>
      <c r="L27" s="771"/>
      <c r="M27" s="771" t="s">
        <v>159</v>
      </c>
      <c r="N27" s="771" t="s">
        <v>160</v>
      </c>
    </row>
    <row r="28" spans="1:17" s="63" customFormat="1" ht="36.75" customHeight="1" x14ac:dyDescent="0.2">
      <c r="A28" s="771"/>
      <c r="B28" s="771"/>
      <c r="C28" s="771"/>
      <c r="D28" s="771"/>
      <c r="E28" s="771"/>
      <c r="F28" s="771"/>
      <c r="G28" s="771"/>
      <c r="H28" s="771"/>
      <c r="I28" s="771"/>
      <c r="J28" s="771"/>
      <c r="K28" s="771"/>
      <c r="L28" s="771"/>
      <c r="M28" s="771"/>
      <c r="N28" s="771"/>
    </row>
    <row r="29" spans="1:17" s="63" customFormat="1" ht="42.75" customHeight="1" x14ac:dyDescent="0.2">
      <c r="A29" s="771"/>
      <c r="B29" s="771"/>
      <c r="C29" s="771"/>
      <c r="D29" s="771"/>
      <c r="E29" s="771"/>
      <c r="F29" s="771"/>
      <c r="G29" s="86" t="s">
        <v>161</v>
      </c>
      <c r="H29" s="86" t="s">
        <v>162</v>
      </c>
      <c r="I29" s="86" t="s">
        <v>163</v>
      </c>
      <c r="J29" s="86" t="s">
        <v>161</v>
      </c>
      <c r="K29" s="86" t="s">
        <v>162</v>
      </c>
      <c r="L29" s="86" t="s">
        <v>20</v>
      </c>
      <c r="M29" s="771"/>
      <c r="N29" s="771"/>
    </row>
    <row r="30" spans="1:17" s="63" customFormat="1" x14ac:dyDescent="0.2">
      <c r="A30" s="87">
        <v>1</v>
      </c>
      <c r="B30" s="87">
        <v>2</v>
      </c>
      <c r="C30" s="772">
        <v>3</v>
      </c>
      <c r="D30" s="772"/>
      <c r="E30" s="772"/>
      <c r="F30" s="87">
        <v>4</v>
      </c>
      <c r="G30" s="87">
        <v>5</v>
      </c>
      <c r="H30" s="87">
        <v>6</v>
      </c>
      <c r="I30" s="87">
        <v>7</v>
      </c>
      <c r="J30" s="87">
        <v>8</v>
      </c>
      <c r="K30" s="87">
        <v>9</v>
      </c>
      <c r="L30" s="87">
        <v>10</v>
      </c>
      <c r="M30" s="87">
        <v>11</v>
      </c>
      <c r="N30" s="87">
        <v>12</v>
      </c>
    </row>
    <row r="31" spans="1:17" s="63" customFormat="1" x14ac:dyDescent="0.2">
      <c r="A31" s="773" t="s">
        <v>1210</v>
      </c>
      <c r="B31" s="774"/>
      <c r="C31" s="774"/>
      <c r="D31" s="774"/>
      <c r="E31" s="774"/>
      <c r="F31" s="774"/>
      <c r="G31" s="774"/>
      <c r="H31" s="774"/>
      <c r="I31" s="774"/>
      <c r="J31" s="774"/>
      <c r="K31" s="774"/>
      <c r="L31" s="774"/>
      <c r="M31" s="774"/>
      <c r="N31" s="775"/>
      <c r="P31" s="68" t="s">
        <v>1210</v>
      </c>
    </row>
    <row r="32" spans="1:17" s="63" customFormat="1" ht="22.5" x14ac:dyDescent="0.2">
      <c r="A32" s="88" t="s">
        <v>165</v>
      </c>
      <c r="B32" s="89" t="s">
        <v>1211</v>
      </c>
      <c r="C32" s="776" t="s">
        <v>1212</v>
      </c>
      <c r="D32" s="776"/>
      <c r="E32" s="776"/>
      <c r="F32" s="90" t="s">
        <v>484</v>
      </c>
      <c r="G32" s="90" t="s">
        <v>33</v>
      </c>
      <c r="H32" s="90" t="s">
        <v>33</v>
      </c>
      <c r="I32" s="90" t="s">
        <v>165</v>
      </c>
      <c r="J32" s="91" t="s">
        <v>33</v>
      </c>
      <c r="K32" s="90" t="s">
        <v>33</v>
      </c>
      <c r="L32" s="91" t="s">
        <v>33</v>
      </c>
      <c r="M32" s="92" t="s">
        <v>33</v>
      </c>
      <c r="N32" s="93" t="s">
        <v>33</v>
      </c>
      <c r="Q32" s="68" t="s">
        <v>1212</v>
      </c>
    </row>
    <row r="33" spans="1:23" s="63" customFormat="1" ht="22.5" x14ac:dyDescent="0.2">
      <c r="A33" s="96"/>
      <c r="B33" s="97" t="s">
        <v>171</v>
      </c>
      <c r="C33" s="767" t="s">
        <v>172</v>
      </c>
      <c r="D33" s="767"/>
      <c r="E33" s="767"/>
      <c r="F33" s="767"/>
      <c r="G33" s="767"/>
      <c r="H33" s="767"/>
      <c r="I33" s="767"/>
      <c r="J33" s="767"/>
      <c r="K33" s="767"/>
      <c r="L33" s="767"/>
      <c r="M33" s="767"/>
      <c r="N33" s="781"/>
      <c r="R33" s="68" t="s">
        <v>172</v>
      </c>
    </row>
    <row r="34" spans="1:23" s="63" customFormat="1" x14ac:dyDescent="0.2">
      <c r="A34" s="98"/>
      <c r="B34" s="97" t="s">
        <v>165</v>
      </c>
      <c r="C34" s="767" t="s">
        <v>251</v>
      </c>
      <c r="D34" s="767"/>
      <c r="E34" s="767"/>
      <c r="F34" s="99" t="s">
        <v>33</v>
      </c>
      <c r="G34" s="99" t="s">
        <v>33</v>
      </c>
      <c r="H34" s="99" t="s">
        <v>33</v>
      </c>
      <c r="I34" s="99" t="s">
        <v>33</v>
      </c>
      <c r="J34" s="100">
        <v>17.8</v>
      </c>
      <c r="K34" s="99" t="s">
        <v>175</v>
      </c>
      <c r="L34" s="100">
        <v>22.25</v>
      </c>
      <c r="M34" s="101" t="s">
        <v>33</v>
      </c>
      <c r="N34" s="102" t="s">
        <v>33</v>
      </c>
      <c r="S34" s="68" t="s">
        <v>251</v>
      </c>
    </row>
    <row r="35" spans="1:23" s="63" customFormat="1" x14ac:dyDescent="0.2">
      <c r="A35" s="98"/>
      <c r="B35" s="97" t="s">
        <v>173</v>
      </c>
      <c r="C35" s="767" t="s">
        <v>174</v>
      </c>
      <c r="D35" s="767"/>
      <c r="E35" s="767"/>
      <c r="F35" s="99" t="s">
        <v>33</v>
      </c>
      <c r="G35" s="99" t="s">
        <v>33</v>
      </c>
      <c r="H35" s="99" t="s">
        <v>33</v>
      </c>
      <c r="I35" s="99" t="s">
        <v>33</v>
      </c>
      <c r="J35" s="100">
        <v>0.66</v>
      </c>
      <c r="K35" s="99" t="s">
        <v>175</v>
      </c>
      <c r="L35" s="100">
        <v>0.83</v>
      </c>
      <c r="M35" s="101" t="s">
        <v>33</v>
      </c>
      <c r="N35" s="102" t="s">
        <v>33</v>
      </c>
      <c r="S35" s="68" t="s">
        <v>174</v>
      </c>
    </row>
    <row r="36" spans="1:23" s="63" customFormat="1" x14ac:dyDescent="0.2">
      <c r="A36" s="98"/>
      <c r="B36" s="97" t="s">
        <v>176</v>
      </c>
      <c r="C36" s="767" t="s">
        <v>177</v>
      </c>
      <c r="D36" s="767"/>
      <c r="E36" s="767"/>
      <c r="F36" s="99" t="s">
        <v>33</v>
      </c>
      <c r="G36" s="99" t="s">
        <v>33</v>
      </c>
      <c r="H36" s="99" t="s">
        <v>33</v>
      </c>
      <c r="I36" s="99" t="s">
        <v>33</v>
      </c>
      <c r="J36" s="100">
        <v>0.12</v>
      </c>
      <c r="K36" s="99" t="s">
        <v>175</v>
      </c>
      <c r="L36" s="100">
        <v>0.15</v>
      </c>
      <c r="M36" s="101" t="s">
        <v>33</v>
      </c>
      <c r="N36" s="102" t="s">
        <v>33</v>
      </c>
      <c r="S36" s="68" t="s">
        <v>177</v>
      </c>
    </row>
    <row r="37" spans="1:23" s="63" customFormat="1" x14ac:dyDescent="0.2">
      <c r="A37" s="98"/>
      <c r="B37" s="97" t="s">
        <v>212</v>
      </c>
      <c r="C37" s="767" t="s">
        <v>252</v>
      </c>
      <c r="D37" s="767"/>
      <c r="E37" s="767"/>
      <c r="F37" s="99" t="s">
        <v>33</v>
      </c>
      <c r="G37" s="99" t="s">
        <v>33</v>
      </c>
      <c r="H37" s="99" t="s">
        <v>33</v>
      </c>
      <c r="I37" s="99" t="s">
        <v>33</v>
      </c>
      <c r="J37" s="100">
        <v>0.36</v>
      </c>
      <c r="K37" s="99" t="s">
        <v>33</v>
      </c>
      <c r="L37" s="100">
        <v>0.36</v>
      </c>
      <c r="M37" s="101" t="s">
        <v>33</v>
      </c>
      <c r="N37" s="102" t="s">
        <v>33</v>
      </c>
      <c r="S37" s="68" t="s">
        <v>252</v>
      </c>
    </row>
    <row r="38" spans="1:23" s="63" customFormat="1" x14ac:dyDescent="0.2">
      <c r="A38" s="98"/>
      <c r="B38" s="97" t="s">
        <v>33</v>
      </c>
      <c r="C38" s="767" t="s">
        <v>253</v>
      </c>
      <c r="D38" s="767"/>
      <c r="E38" s="767"/>
      <c r="F38" s="99" t="s">
        <v>179</v>
      </c>
      <c r="G38" s="99" t="s">
        <v>1064</v>
      </c>
      <c r="H38" s="99" t="s">
        <v>175</v>
      </c>
      <c r="I38" s="99" t="s">
        <v>1024</v>
      </c>
      <c r="J38" s="100" t="s">
        <v>33</v>
      </c>
      <c r="K38" s="99" t="s">
        <v>33</v>
      </c>
      <c r="L38" s="100" t="s">
        <v>33</v>
      </c>
      <c r="M38" s="101" t="s">
        <v>33</v>
      </c>
      <c r="N38" s="102" t="s">
        <v>33</v>
      </c>
      <c r="T38" s="68" t="s">
        <v>253</v>
      </c>
    </row>
    <row r="39" spans="1:23" s="63" customFormat="1" x14ac:dyDescent="0.2">
      <c r="A39" s="98"/>
      <c r="B39" s="97" t="s">
        <v>33</v>
      </c>
      <c r="C39" s="767" t="s">
        <v>178</v>
      </c>
      <c r="D39" s="767"/>
      <c r="E39" s="767"/>
      <c r="F39" s="99" t="s">
        <v>179</v>
      </c>
      <c r="G39" s="99" t="s">
        <v>957</v>
      </c>
      <c r="H39" s="99" t="s">
        <v>175</v>
      </c>
      <c r="I39" s="99" t="s">
        <v>1143</v>
      </c>
      <c r="J39" s="100" t="s">
        <v>33</v>
      </c>
      <c r="K39" s="99" t="s">
        <v>33</v>
      </c>
      <c r="L39" s="100" t="s">
        <v>33</v>
      </c>
      <c r="M39" s="101" t="s">
        <v>33</v>
      </c>
      <c r="N39" s="102" t="s">
        <v>33</v>
      </c>
      <c r="T39" s="68" t="s">
        <v>178</v>
      </c>
    </row>
    <row r="40" spans="1:23" s="63" customFormat="1" x14ac:dyDescent="0.2">
      <c r="A40" s="98"/>
      <c r="B40" s="97" t="s">
        <v>33</v>
      </c>
      <c r="C40" s="776" t="s">
        <v>182</v>
      </c>
      <c r="D40" s="776"/>
      <c r="E40" s="776"/>
      <c r="F40" s="90" t="s">
        <v>33</v>
      </c>
      <c r="G40" s="90" t="s">
        <v>33</v>
      </c>
      <c r="H40" s="90" t="s">
        <v>33</v>
      </c>
      <c r="I40" s="90" t="s">
        <v>33</v>
      </c>
      <c r="J40" s="91">
        <v>18.82</v>
      </c>
      <c r="K40" s="90" t="s">
        <v>33</v>
      </c>
      <c r="L40" s="91">
        <v>23.44</v>
      </c>
      <c r="M40" s="92" t="s">
        <v>33</v>
      </c>
      <c r="N40" s="93" t="s">
        <v>33</v>
      </c>
      <c r="U40" s="68" t="s">
        <v>182</v>
      </c>
    </row>
    <row r="41" spans="1:23" s="63" customFormat="1" x14ac:dyDescent="0.2">
      <c r="A41" s="98"/>
      <c r="B41" s="97" t="s">
        <v>33</v>
      </c>
      <c r="C41" s="767" t="s">
        <v>183</v>
      </c>
      <c r="D41" s="767"/>
      <c r="E41" s="767"/>
      <c r="F41" s="99" t="s">
        <v>33</v>
      </c>
      <c r="G41" s="99" t="s">
        <v>33</v>
      </c>
      <c r="H41" s="99" t="s">
        <v>33</v>
      </c>
      <c r="I41" s="99" t="s">
        <v>33</v>
      </c>
      <c r="J41" s="100" t="s">
        <v>33</v>
      </c>
      <c r="K41" s="99" t="s">
        <v>33</v>
      </c>
      <c r="L41" s="100">
        <v>22.4</v>
      </c>
      <c r="M41" s="101" t="s">
        <v>33</v>
      </c>
      <c r="N41" s="102" t="s">
        <v>33</v>
      </c>
      <c r="T41" s="68" t="s">
        <v>183</v>
      </c>
    </row>
    <row r="42" spans="1:23" s="63" customFormat="1" ht="22.5" x14ac:dyDescent="0.2">
      <c r="A42" s="98"/>
      <c r="B42" s="97" t="s">
        <v>907</v>
      </c>
      <c r="C42" s="767" t="s">
        <v>908</v>
      </c>
      <c r="D42" s="767"/>
      <c r="E42" s="767"/>
      <c r="F42" s="99" t="s">
        <v>186</v>
      </c>
      <c r="G42" s="99" t="s">
        <v>909</v>
      </c>
      <c r="H42" s="99" t="s">
        <v>33</v>
      </c>
      <c r="I42" s="99" t="s">
        <v>909</v>
      </c>
      <c r="J42" s="100" t="s">
        <v>33</v>
      </c>
      <c r="K42" s="99" t="s">
        <v>33</v>
      </c>
      <c r="L42" s="100">
        <v>20.61</v>
      </c>
      <c r="M42" s="101" t="s">
        <v>33</v>
      </c>
      <c r="N42" s="102" t="s">
        <v>33</v>
      </c>
      <c r="T42" s="68" t="s">
        <v>908</v>
      </c>
    </row>
    <row r="43" spans="1:23" s="63" customFormat="1" ht="22.5" x14ac:dyDescent="0.2">
      <c r="A43" s="98"/>
      <c r="B43" s="97" t="s">
        <v>910</v>
      </c>
      <c r="C43" s="767" t="s">
        <v>911</v>
      </c>
      <c r="D43" s="767"/>
      <c r="E43" s="767"/>
      <c r="F43" s="99" t="s">
        <v>186</v>
      </c>
      <c r="G43" s="99" t="s">
        <v>594</v>
      </c>
      <c r="H43" s="99" t="s">
        <v>33</v>
      </c>
      <c r="I43" s="99" t="s">
        <v>594</v>
      </c>
      <c r="J43" s="100" t="s">
        <v>33</v>
      </c>
      <c r="K43" s="99" t="s">
        <v>33</v>
      </c>
      <c r="L43" s="100">
        <v>14.56</v>
      </c>
      <c r="M43" s="101" t="s">
        <v>33</v>
      </c>
      <c r="N43" s="102" t="s">
        <v>33</v>
      </c>
      <c r="T43" s="68" t="s">
        <v>911</v>
      </c>
    </row>
    <row r="44" spans="1:23" s="63" customFormat="1" x14ac:dyDescent="0.2">
      <c r="A44" s="103"/>
      <c r="B44" s="104"/>
      <c r="C44" s="780" t="s">
        <v>191</v>
      </c>
      <c r="D44" s="780"/>
      <c r="E44" s="780"/>
      <c r="F44" s="105" t="s">
        <v>33</v>
      </c>
      <c r="G44" s="105" t="s">
        <v>33</v>
      </c>
      <c r="H44" s="105" t="s">
        <v>33</v>
      </c>
      <c r="I44" s="105" t="s">
        <v>33</v>
      </c>
      <c r="J44" s="106" t="s">
        <v>33</v>
      </c>
      <c r="K44" s="105" t="s">
        <v>33</v>
      </c>
      <c r="L44" s="106">
        <v>58.61</v>
      </c>
      <c r="M44" s="92" t="s">
        <v>33</v>
      </c>
      <c r="N44" s="107" t="s">
        <v>33</v>
      </c>
      <c r="V44" s="68" t="s">
        <v>191</v>
      </c>
    </row>
    <row r="45" spans="1:23" s="63" customFormat="1" ht="22.5" x14ac:dyDescent="0.2">
      <c r="A45" s="88" t="s">
        <v>173</v>
      </c>
      <c r="B45" s="89" t="s">
        <v>901</v>
      </c>
      <c r="C45" s="776" t="s">
        <v>1213</v>
      </c>
      <c r="D45" s="776"/>
      <c r="E45" s="776"/>
      <c r="F45" s="90" t="s">
        <v>484</v>
      </c>
      <c r="G45" s="90" t="s">
        <v>33</v>
      </c>
      <c r="H45" s="90" t="s">
        <v>33</v>
      </c>
      <c r="I45" s="90" t="s">
        <v>165</v>
      </c>
      <c r="J45" s="91">
        <v>40741.53</v>
      </c>
      <c r="K45" s="90" t="s">
        <v>778</v>
      </c>
      <c r="L45" s="91">
        <v>41230.43</v>
      </c>
      <c r="M45" s="92" t="s">
        <v>33</v>
      </c>
      <c r="N45" s="93" t="s">
        <v>33</v>
      </c>
      <c r="Q45" s="68" t="s">
        <v>1213</v>
      </c>
    </row>
    <row r="46" spans="1:23" s="63" customFormat="1" x14ac:dyDescent="0.2">
      <c r="A46" s="94"/>
      <c r="B46" s="95"/>
      <c r="C46" s="767" t="s">
        <v>1214</v>
      </c>
      <c r="D46" s="767"/>
      <c r="E46" s="767"/>
      <c r="F46" s="767"/>
      <c r="G46" s="767"/>
      <c r="H46" s="767"/>
      <c r="I46" s="767"/>
      <c r="J46" s="767"/>
      <c r="K46" s="767"/>
      <c r="L46" s="767"/>
      <c r="M46" s="767"/>
      <c r="N46" s="781"/>
      <c r="W46" s="68" t="s">
        <v>1214</v>
      </c>
    </row>
    <row r="47" spans="1:23" s="63" customFormat="1" ht="22.5" x14ac:dyDescent="0.2">
      <c r="A47" s="96"/>
      <c r="B47" s="97" t="s">
        <v>780</v>
      </c>
      <c r="C47" s="767" t="s">
        <v>781</v>
      </c>
      <c r="D47" s="767"/>
      <c r="E47" s="767"/>
      <c r="F47" s="767"/>
      <c r="G47" s="767"/>
      <c r="H47" s="767"/>
      <c r="I47" s="767"/>
      <c r="J47" s="767"/>
      <c r="K47" s="767"/>
      <c r="L47" s="767"/>
      <c r="M47" s="767"/>
      <c r="N47" s="781"/>
      <c r="R47" s="68" t="s">
        <v>781</v>
      </c>
    </row>
    <row r="48" spans="1:23" s="63" customFormat="1" ht="22.5" x14ac:dyDescent="0.2">
      <c r="A48" s="88" t="s">
        <v>176</v>
      </c>
      <c r="B48" s="89" t="s">
        <v>1215</v>
      </c>
      <c r="C48" s="776" t="s">
        <v>1216</v>
      </c>
      <c r="D48" s="776"/>
      <c r="E48" s="776"/>
      <c r="F48" s="90" t="s">
        <v>484</v>
      </c>
      <c r="G48" s="90" t="s">
        <v>33</v>
      </c>
      <c r="H48" s="90" t="s">
        <v>33</v>
      </c>
      <c r="I48" s="90" t="s">
        <v>165</v>
      </c>
      <c r="J48" s="91">
        <v>3852.79</v>
      </c>
      <c r="K48" s="90" t="s">
        <v>778</v>
      </c>
      <c r="L48" s="91">
        <v>3899.02</v>
      </c>
      <c r="M48" s="92" t="s">
        <v>33</v>
      </c>
      <c r="N48" s="93" t="s">
        <v>33</v>
      </c>
      <c r="Q48" s="68" t="s">
        <v>1216</v>
      </c>
    </row>
    <row r="49" spans="1:23" s="63" customFormat="1" x14ac:dyDescent="0.2">
      <c r="A49" s="94"/>
      <c r="B49" s="95"/>
      <c r="C49" s="767" t="s">
        <v>1217</v>
      </c>
      <c r="D49" s="767"/>
      <c r="E49" s="767"/>
      <c r="F49" s="767"/>
      <c r="G49" s="767"/>
      <c r="H49" s="767"/>
      <c r="I49" s="767"/>
      <c r="J49" s="767"/>
      <c r="K49" s="767"/>
      <c r="L49" s="767"/>
      <c r="M49" s="767"/>
      <c r="N49" s="781"/>
      <c r="W49" s="68" t="s">
        <v>1217</v>
      </c>
    </row>
    <row r="50" spans="1:23" s="63" customFormat="1" ht="22.5" x14ac:dyDescent="0.2">
      <c r="A50" s="96"/>
      <c r="B50" s="97" t="s">
        <v>780</v>
      </c>
      <c r="C50" s="767" t="s">
        <v>781</v>
      </c>
      <c r="D50" s="767"/>
      <c r="E50" s="767"/>
      <c r="F50" s="767"/>
      <c r="G50" s="767"/>
      <c r="H50" s="767"/>
      <c r="I50" s="767"/>
      <c r="J50" s="767"/>
      <c r="K50" s="767"/>
      <c r="L50" s="767"/>
      <c r="M50" s="767"/>
      <c r="N50" s="781"/>
      <c r="R50" s="68" t="s">
        <v>781</v>
      </c>
    </row>
    <row r="51" spans="1:23" s="63" customFormat="1" ht="22.5" x14ac:dyDescent="0.2">
      <c r="A51" s="88" t="s">
        <v>212</v>
      </c>
      <c r="B51" s="89" t="s">
        <v>1211</v>
      </c>
      <c r="C51" s="776" t="s">
        <v>1212</v>
      </c>
      <c r="D51" s="776"/>
      <c r="E51" s="776"/>
      <c r="F51" s="90" t="s">
        <v>484</v>
      </c>
      <c r="G51" s="90" t="s">
        <v>33</v>
      </c>
      <c r="H51" s="90" t="s">
        <v>33</v>
      </c>
      <c r="I51" s="90" t="s">
        <v>165</v>
      </c>
      <c r="J51" s="91" t="s">
        <v>33</v>
      </c>
      <c r="K51" s="90" t="s">
        <v>33</v>
      </c>
      <c r="L51" s="91" t="s">
        <v>33</v>
      </c>
      <c r="M51" s="92" t="s">
        <v>33</v>
      </c>
      <c r="N51" s="93" t="s">
        <v>33</v>
      </c>
      <c r="Q51" s="68" t="s">
        <v>1212</v>
      </c>
    </row>
    <row r="52" spans="1:23" s="63" customFormat="1" ht="22.5" x14ac:dyDescent="0.2">
      <c r="A52" s="96"/>
      <c r="B52" s="97" t="s">
        <v>171</v>
      </c>
      <c r="C52" s="767" t="s">
        <v>172</v>
      </c>
      <c r="D52" s="767"/>
      <c r="E52" s="767"/>
      <c r="F52" s="767"/>
      <c r="G52" s="767"/>
      <c r="H52" s="767"/>
      <c r="I52" s="767"/>
      <c r="J52" s="767"/>
      <c r="K52" s="767"/>
      <c r="L52" s="767"/>
      <c r="M52" s="767"/>
      <c r="N52" s="781"/>
      <c r="R52" s="68" t="s">
        <v>172</v>
      </c>
    </row>
    <row r="53" spans="1:23" s="63" customFormat="1" x14ac:dyDescent="0.2">
      <c r="A53" s="98"/>
      <c r="B53" s="97" t="s">
        <v>165</v>
      </c>
      <c r="C53" s="767" t="s">
        <v>251</v>
      </c>
      <c r="D53" s="767"/>
      <c r="E53" s="767"/>
      <c r="F53" s="99" t="s">
        <v>33</v>
      </c>
      <c r="G53" s="99" t="s">
        <v>33</v>
      </c>
      <c r="H53" s="99" t="s">
        <v>33</v>
      </c>
      <c r="I53" s="99" t="s">
        <v>33</v>
      </c>
      <c r="J53" s="100">
        <v>17.8</v>
      </c>
      <c r="K53" s="99" t="s">
        <v>175</v>
      </c>
      <c r="L53" s="100">
        <v>22.25</v>
      </c>
      <c r="M53" s="101" t="s">
        <v>33</v>
      </c>
      <c r="N53" s="102" t="s">
        <v>33</v>
      </c>
      <c r="S53" s="68" t="s">
        <v>251</v>
      </c>
    </row>
    <row r="54" spans="1:23" s="63" customFormat="1" x14ac:dyDescent="0.2">
      <c r="A54" s="98"/>
      <c r="B54" s="97" t="s">
        <v>173</v>
      </c>
      <c r="C54" s="767" t="s">
        <v>174</v>
      </c>
      <c r="D54" s="767"/>
      <c r="E54" s="767"/>
      <c r="F54" s="99" t="s">
        <v>33</v>
      </c>
      <c r="G54" s="99" t="s">
        <v>33</v>
      </c>
      <c r="H54" s="99" t="s">
        <v>33</v>
      </c>
      <c r="I54" s="99" t="s">
        <v>33</v>
      </c>
      <c r="J54" s="100">
        <v>0.66</v>
      </c>
      <c r="K54" s="99" t="s">
        <v>175</v>
      </c>
      <c r="L54" s="100">
        <v>0.83</v>
      </c>
      <c r="M54" s="101" t="s">
        <v>33</v>
      </c>
      <c r="N54" s="102" t="s">
        <v>33</v>
      </c>
      <c r="S54" s="68" t="s">
        <v>174</v>
      </c>
    </row>
    <row r="55" spans="1:23" s="63" customFormat="1" x14ac:dyDescent="0.2">
      <c r="A55" s="98"/>
      <c r="B55" s="97" t="s">
        <v>176</v>
      </c>
      <c r="C55" s="767" t="s">
        <v>177</v>
      </c>
      <c r="D55" s="767"/>
      <c r="E55" s="767"/>
      <c r="F55" s="99" t="s">
        <v>33</v>
      </c>
      <c r="G55" s="99" t="s">
        <v>33</v>
      </c>
      <c r="H55" s="99" t="s">
        <v>33</v>
      </c>
      <c r="I55" s="99" t="s">
        <v>33</v>
      </c>
      <c r="J55" s="100">
        <v>0.12</v>
      </c>
      <c r="K55" s="99" t="s">
        <v>175</v>
      </c>
      <c r="L55" s="100">
        <v>0.15</v>
      </c>
      <c r="M55" s="101" t="s">
        <v>33</v>
      </c>
      <c r="N55" s="102" t="s">
        <v>33</v>
      </c>
      <c r="S55" s="68" t="s">
        <v>177</v>
      </c>
    </row>
    <row r="56" spans="1:23" s="63" customFormat="1" x14ac:dyDescent="0.2">
      <c r="A56" s="98"/>
      <c r="B56" s="97" t="s">
        <v>212</v>
      </c>
      <c r="C56" s="767" t="s">
        <v>252</v>
      </c>
      <c r="D56" s="767"/>
      <c r="E56" s="767"/>
      <c r="F56" s="99" t="s">
        <v>33</v>
      </c>
      <c r="G56" s="99" t="s">
        <v>33</v>
      </c>
      <c r="H56" s="99" t="s">
        <v>33</v>
      </c>
      <c r="I56" s="99" t="s">
        <v>33</v>
      </c>
      <c r="J56" s="100">
        <v>0.36</v>
      </c>
      <c r="K56" s="99" t="s">
        <v>33</v>
      </c>
      <c r="L56" s="100">
        <v>0.36</v>
      </c>
      <c r="M56" s="101" t="s">
        <v>33</v>
      </c>
      <c r="N56" s="102" t="s">
        <v>33</v>
      </c>
      <c r="S56" s="68" t="s">
        <v>252</v>
      </c>
    </row>
    <row r="57" spans="1:23" s="63" customFormat="1" x14ac:dyDescent="0.2">
      <c r="A57" s="98"/>
      <c r="B57" s="97" t="s">
        <v>33</v>
      </c>
      <c r="C57" s="767" t="s">
        <v>253</v>
      </c>
      <c r="D57" s="767"/>
      <c r="E57" s="767"/>
      <c r="F57" s="99" t="s">
        <v>179</v>
      </c>
      <c r="G57" s="99" t="s">
        <v>1064</v>
      </c>
      <c r="H57" s="99" t="s">
        <v>175</v>
      </c>
      <c r="I57" s="99" t="s">
        <v>1024</v>
      </c>
      <c r="J57" s="100" t="s">
        <v>33</v>
      </c>
      <c r="K57" s="99" t="s">
        <v>33</v>
      </c>
      <c r="L57" s="100" t="s">
        <v>33</v>
      </c>
      <c r="M57" s="101" t="s">
        <v>33</v>
      </c>
      <c r="N57" s="102" t="s">
        <v>33</v>
      </c>
      <c r="T57" s="68" t="s">
        <v>253</v>
      </c>
    </row>
    <row r="58" spans="1:23" s="63" customFormat="1" x14ac:dyDescent="0.2">
      <c r="A58" s="98"/>
      <c r="B58" s="97" t="s">
        <v>33</v>
      </c>
      <c r="C58" s="767" t="s">
        <v>178</v>
      </c>
      <c r="D58" s="767"/>
      <c r="E58" s="767"/>
      <c r="F58" s="99" t="s">
        <v>179</v>
      </c>
      <c r="G58" s="99" t="s">
        <v>957</v>
      </c>
      <c r="H58" s="99" t="s">
        <v>175</v>
      </c>
      <c r="I58" s="99" t="s">
        <v>1143</v>
      </c>
      <c r="J58" s="100" t="s">
        <v>33</v>
      </c>
      <c r="K58" s="99" t="s">
        <v>33</v>
      </c>
      <c r="L58" s="100" t="s">
        <v>33</v>
      </c>
      <c r="M58" s="101" t="s">
        <v>33</v>
      </c>
      <c r="N58" s="102" t="s">
        <v>33</v>
      </c>
      <c r="T58" s="68" t="s">
        <v>178</v>
      </c>
    </row>
    <row r="59" spans="1:23" s="63" customFormat="1" x14ac:dyDescent="0.2">
      <c r="A59" s="98"/>
      <c r="B59" s="97" t="s">
        <v>33</v>
      </c>
      <c r="C59" s="776" t="s">
        <v>182</v>
      </c>
      <c r="D59" s="776"/>
      <c r="E59" s="776"/>
      <c r="F59" s="90" t="s">
        <v>33</v>
      </c>
      <c r="G59" s="90" t="s">
        <v>33</v>
      </c>
      <c r="H59" s="90" t="s">
        <v>33</v>
      </c>
      <c r="I59" s="90" t="s">
        <v>33</v>
      </c>
      <c r="J59" s="91">
        <v>18.82</v>
      </c>
      <c r="K59" s="90" t="s">
        <v>33</v>
      </c>
      <c r="L59" s="91">
        <v>23.44</v>
      </c>
      <c r="M59" s="92" t="s">
        <v>33</v>
      </c>
      <c r="N59" s="93" t="s">
        <v>33</v>
      </c>
      <c r="U59" s="68" t="s">
        <v>182</v>
      </c>
    </row>
    <row r="60" spans="1:23" s="63" customFormat="1" x14ac:dyDescent="0.2">
      <c r="A60" s="98"/>
      <c r="B60" s="97" t="s">
        <v>33</v>
      </c>
      <c r="C60" s="767" t="s">
        <v>183</v>
      </c>
      <c r="D60" s="767"/>
      <c r="E60" s="767"/>
      <c r="F60" s="99" t="s">
        <v>33</v>
      </c>
      <c r="G60" s="99" t="s">
        <v>33</v>
      </c>
      <c r="H60" s="99" t="s">
        <v>33</v>
      </c>
      <c r="I60" s="99" t="s">
        <v>33</v>
      </c>
      <c r="J60" s="100" t="s">
        <v>33</v>
      </c>
      <c r="K60" s="99" t="s">
        <v>33</v>
      </c>
      <c r="L60" s="100">
        <v>22.4</v>
      </c>
      <c r="M60" s="101" t="s">
        <v>33</v>
      </c>
      <c r="N60" s="102" t="s">
        <v>33</v>
      </c>
      <c r="T60" s="68" t="s">
        <v>183</v>
      </c>
    </row>
    <row r="61" spans="1:23" s="63" customFormat="1" ht="22.5" x14ac:dyDescent="0.2">
      <c r="A61" s="98"/>
      <c r="B61" s="97" t="s">
        <v>907</v>
      </c>
      <c r="C61" s="767" t="s">
        <v>908</v>
      </c>
      <c r="D61" s="767"/>
      <c r="E61" s="767"/>
      <c r="F61" s="99" t="s">
        <v>186</v>
      </c>
      <c r="G61" s="99" t="s">
        <v>909</v>
      </c>
      <c r="H61" s="99" t="s">
        <v>33</v>
      </c>
      <c r="I61" s="99" t="s">
        <v>909</v>
      </c>
      <c r="J61" s="100" t="s">
        <v>33</v>
      </c>
      <c r="K61" s="99" t="s">
        <v>33</v>
      </c>
      <c r="L61" s="100">
        <v>20.61</v>
      </c>
      <c r="M61" s="101" t="s">
        <v>33</v>
      </c>
      <c r="N61" s="102" t="s">
        <v>33</v>
      </c>
      <c r="T61" s="68" t="s">
        <v>908</v>
      </c>
    </row>
    <row r="62" spans="1:23" s="63" customFormat="1" ht="22.5" x14ac:dyDescent="0.2">
      <c r="A62" s="98"/>
      <c r="B62" s="97" t="s">
        <v>910</v>
      </c>
      <c r="C62" s="767" t="s">
        <v>911</v>
      </c>
      <c r="D62" s="767"/>
      <c r="E62" s="767"/>
      <c r="F62" s="99" t="s">
        <v>186</v>
      </c>
      <c r="G62" s="99" t="s">
        <v>594</v>
      </c>
      <c r="H62" s="99" t="s">
        <v>33</v>
      </c>
      <c r="I62" s="99" t="s">
        <v>594</v>
      </c>
      <c r="J62" s="100" t="s">
        <v>33</v>
      </c>
      <c r="K62" s="99" t="s">
        <v>33</v>
      </c>
      <c r="L62" s="100">
        <v>14.56</v>
      </c>
      <c r="M62" s="101" t="s">
        <v>33</v>
      </c>
      <c r="N62" s="102" t="s">
        <v>33</v>
      </c>
      <c r="T62" s="68" t="s">
        <v>911</v>
      </c>
    </row>
    <row r="63" spans="1:23" s="63" customFormat="1" x14ac:dyDescent="0.2">
      <c r="A63" s="103"/>
      <c r="B63" s="104"/>
      <c r="C63" s="780" t="s">
        <v>191</v>
      </c>
      <c r="D63" s="780"/>
      <c r="E63" s="780"/>
      <c r="F63" s="105" t="s">
        <v>33</v>
      </c>
      <c r="G63" s="105" t="s">
        <v>33</v>
      </c>
      <c r="H63" s="105" t="s">
        <v>33</v>
      </c>
      <c r="I63" s="105" t="s">
        <v>33</v>
      </c>
      <c r="J63" s="106" t="s">
        <v>33</v>
      </c>
      <c r="K63" s="105" t="s">
        <v>33</v>
      </c>
      <c r="L63" s="106">
        <v>58.61</v>
      </c>
      <c r="M63" s="92" t="s">
        <v>33</v>
      </c>
      <c r="N63" s="107" t="s">
        <v>33</v>
      </c>
      <c r="V63" s="68" t="s">
        <v>191</v>
      </c>
    </row>
    <row r="64" spans="1:23" s="63" customFormat="1" ht="22.5" x14ac:dyDescent="0.2">
      <c r="A64" s="88" t="s">
        <v>219</v>
      </c>
      <c r="B64" s="89" t="s">
        <v>926</v>
      </c>
      <c r="C64" s="776" t="s">
        <v>927</v>
      </c>
      <c r="D64" s="776"/>
      <c r="E64" s="776"/>
      <c r="F64" s="90" t="s">
        <v>484</v>
      </c>
      <c r="G64" s="90" t="s">
        <v>33</v>
      </c>
      <c r="H64" s="90" t="s">
        <v>33</v>
      </c>
      <c r="I64" s="90" t="s">
        <v>165</v>
      </c>
      <c r="J64" s="91">
        <v>16999.43</v>
      </c>
      <c r="K64" s="90" t="s">
        <v>33</v>
      </c>
      <c r="L64" s="91">
        <v>16999.43</v>
      </c>
      <c r="M64" s="92" t="s">
        <v>33</v>
      </c>
      <c r="N64" s="93" t="s">
        <v>33</v>
      </c>
      <c r="Q64" s="68" t="s">
        <v>927</v>
      </c>
    </row>
    <row r="65" spans="1:23" s="63" customFormat="1" ht="22.5" x14ac:dyDescent="0.2">
      <c r="A65" s="88" t="s">
        <v>228</v>
      </c>
      <c r="B65" s="89" t="s">
        <v>928</v>
      </c>
      <c r="C65" s="776" t="s">
        <v>929</v>
      </c>
      <c r="D65" s="776"/>
      <c r="E65" s="776"/>
      <c r="F65" s="90" t="s">
        <v>484</v>
      </c>
      <c r="G65" s="90" t="s">
        <v>33</v>
      </c>
      <c r="H65" s="90" t="s">
        <v>33</v>
      </c>
      <c r="I65" s="90" t="s">
        <v>165</v>
      </c>
      <c r="J65" s="91" t="s">
        <v>33</v>
      </c>
      <c r="K65" s="90" t="s">
        <v>33</v>
      </c>
      <c r="L65" s="91" t="s">
        <v>33</v>
      </c>
      <c r="M65" s="92" t="s">
        <v>33</v>
      </c>
      <c r="N65" s="93" t="s">
        <v>33</v>
      </c>
      <c r="Q65" s="68" t="s">
        <v>929</v>
      </c>
    </row>
    <row r="66" spans="1:23" s="63" customFormat="1" ht="22.5" x14ac:dyDescent="0.2">
      <c r="A66" s="96"/>
      <c r="B66" s="97" t="s">
        <v>171</v>
      </c>
      <c r="C66" s="767" t="s">
        <v>172</v>
      </c>
      <c r="D66" s="767"/>
      <c r="E66" s="767"/>
      <c r="F66" s="767"/>
      <c r="G66" s="767"/>
      <c r="H66" s="767"/>
      <c r="I66" s="767"/>
      <c r="J66" s="767"/>
      <c r="K66" s="767"/>
      <c r="L66" s="767"/>
      <c r="M66" s="767"/>
      <c r="N66" s="781"/>
      <c r="R66" s="68" t="s">
        <v>172</v>
      </c>
    </row>
    <row r="67" spans="1:23" s="63" customFormat="1" x14ac:dyDescent="0.2">
      <c r="A67" s="98"/>
      <c r="B67" s="97" t="s">
        <v>165</v>
      </c>
      <c r="C67" s="767" t="s">
        <v>251</v>
      </c>
      <c r="D67" s="767"/>
      <c r="E67" s="767"/>
      <c r="F67" s="99" t="s">
        <v>33</v>
      </c>
      <c r="G67" s="99" t="s">
        <v>33</v>
      </c>
      <c r="H67" s="99" t="s">
        <v>33</v>
      </c>
      <c r="I67" s="99" t="s">
        <v>33</v>
      </c>
      <c r="J67" s="100">
        <v>17.91</v>
      </c>
      <c r="K67" s="99" t="s">
        <v>175</v>
      </c>
      <c r="L67" s="100">
        <v>22.39</v>
      </c>
      <c r="M67" s="101" t="s">
        <v>33</v>
      </c>
      <c r="N67" s="102" t="s">
        <v>33</v>
      </c>
      <c r="S67" s="68" t="s">
        <v>251</v>
      </c>
    </row>
    <row r="68" spans="1:23" s="63" customFormat="1" x14ac:dyDescent="0.2">
      <c r="A68" s="98"/>
      <c r="B68" s="97" t="s">
        <v>173</v>
      </c>
      <c r="C68" s="767" t="s">
        <v>174</v>
      </c>
      <c r="D68" s="767"/>
      <c r="E68" s="767"/>
      <c r="F68" s="99" t="s">
        <v>33</v>
      </c>
      <c r="G68" s="99" t="s">
        <v>33</v>
      </c>
      <c r="H68" s="99" t="s">
        <v>33</v>
      </c>
      <c r="I68" s="99" t="s">
        <v>33</v>
      </c>
      <c r="J68" s="100">
        <v>7.2</v>
      </c>
      <c r="K68" s="99" t="s">
        <v>175</v>
      </c>
      <c r="L68" s="100">
        <v>9</v>
      </c>
      <c r="M68" s="101" t="s">
        <v>33</v>
      </c>
      <c r="N68" s="102" t="s">
        <v>33</v>
      </c>
      <c r="S68" s="68" t="s">
        <v>174</v>
      </c>
    </row>
    <row r="69" spans="1:23" s="63" customFormat="1" x14ac:dyDescent="0.2">
      <c r="A69" s="98"/>
      <c r="B69" s="97" t="s">
        <v>176</v>
      </c>
      <c r="C69" s="767" t="s">
        <v>177</v>
      </c>
      <c r="D69" s="767"/>
      <c r="E69" s="767"/>
      <c r="F69" s="99" t="s">
        <v>33</v>
      </c>
      <c r="G69" s="99" t="s">
        <v>33</v>
      </c>
      <c r="H69" s="99" t="s">
        <v>33</v>
      </c>
      <c r="I69" s="99" t="s">
        <v>33</v>
      </c>
      <c r="J69" s="100">
        <v>0.8</v>
      </c>
      <c r="K69" s="99" t="s">
        <v>175</v>
      </c>
      <c r="L69" s="100">
        <v>1</v>
      </c>
      <c r="M69" s="101" t="s">
        <v>33</v>
      </c>
      <c r="N69" s="102" t="s">
        <v>33</v>
      </c>
      <c r="S69" s="68" t="s">
        <v>177</v>
      </c>
    </row>
    <row r="70" spans="1:23" s="63" customFormat="1" x14ac:dyDescent="0.2">
      <c r="A70" s="98"/>
      <c r="B70" s="97" t="s">
        <v>212</v>
      </c>
      <c r="C70" s="767" t="s">
        <v>252</v>
      </c>
      <c r="D70" s="767"/>
      <c r="E70" s="767"/>
      <c r="F70" s="99" t="s">
        <v>33</v>
      </c>
      <c r="G70" s="99" t="s">
        <v>33</v>
      </c>
      <c r="H70" s="99" t="s">
        <v>33</v>
      </c>
      <c r="I70" s="99" t="s">
        <v>33</v>
      </c>
      <c r="J70" s="100">
        <v>0.36</v>
      </c>
      <c r="K70" s="99" t="s">
        <v>33</v>
      </c>
      <c r="L70" s="100">
        <v>0.36</v>
      </c>
      <c r="M70" s="101" t="s">
        <v>33</v>
      </c>
      <c r="N70" s="102" t="s">
        <v>33</v>
      </c>
      <c r="S70" s="68" t="s">
        <v>252</v>
      </c>
    </row>
    <row r="71" spans="1:23" s="63" customFormat="1" x14ac:dyDescent="0.2">
      <c r="A71" s="98"/>
      <c r="B71" s="97" t="s">
        <v>33</v>
      </c>
      <c r="C71" s="767" t="s">
        <v>253</v>
      </c>
      <c r="D71" s="767"/>
      <c r="E71" s="767"/>
      <c r="F71" s="99" t="s">
        <v>179</v>
      </c>
      <c r="G71" s="99" t="s">
        <v>930</v>
      </c>
      <c r="H71" s="99" t="s">
        <v>175</v>
      </c>
      <c r="I71" s="99" t="s">
        <v>931</v>
      </c>
      <c r="J71" s="100" t="s">
        <v>33</v>
      </c>
      <c r="K71" s="99" t="s">
        <v>33</v>
      </c>
      <c r="L71" s="100" t="s">
        <v>33</v>
      </c>
      <c r="M71" s="101" t="s">
        <v>33</v>
      </c>
      <c r="N71" s="102" t="s">
        <v>33</v>
      </c>
      <c r="T71" s="68" t="s">
        <v>253</v>
      </c>
    </row>
    <row r="72" spans="1:23" s="63" customFormat="1" x14ac:dyDescent="0.2">
      <c r="A72" s="98"/>
      <c r="B72" s="97" t="s">
        <v>33</v>
      </c>
      <c r="C72" s="767" t="s">
        <v>178</v>
      </c>
      <c r="D72" s="767"/>
      <c r="E72" s="767"/>
      <c r="F72" s="99" t="s">
        <v>179</v>
      </c>
      <c r="G72" s="99" t="s">
        <v>849</v>
      </c>
      <c r="H72" s="99" t="s">
        <v>175</v>
      </c>
      <c r="I72" s="99" t="s">
        <v>648</v>
      </c>
      <c r="J72" s="100" t="s">
        <v>33</v>
      </c>
      <c r="K72" s="99" t="s">
        <v>33</v>
      </c>
      <c r="L72" s="100" t="s">
        <v>33</v>
      </c>
      <c r="M72" s="101" t="s">
        <v>33</v>
      </c>
      <c r="N72" s="102" t="s">
        <v>33</v>
      </c>
      <c r="T72" s="68" t="s">
        <v>178</v>
      </c>
    </row>
    <row r="73" spans="1:23" s="63" customFormat="1" x14ac:dyDescent="0.2">
      <c r="A73" s="98"/>
      <c r="B73" s="97" t="s">
        <v>33</v>
      </c>
      <c r="C73" s="776" t="s">
        <v>182</v>
      </c>
      <c r="D73" s="776"/>
      <c r="E73" s="776"/>
      <c r="F73" s="90" t="s">
        <v>33</v>
      </c>
      <c r="G73" s="90" t="s">
        <v>33</v>
      </c>
      <c r="H73" s="90" t="s">
        <v>33</v>
      </c>
      <c r="I73" s="90" t="s">
        <v>33</v>
      </c>
      <c r="J73" s="91">
        <v>25.47</v>
      </c>
      <c r="K73" s="90" t="s">
        <v>33</v>
      </c>
      <c r="L73" s="91">
        <v>31.75</v>
      </c>
      <c r="M73" s="92" t="s">
        <v>33</v>
      </c>
      <c r="N73" s="93" t="s">
        <v>33</v>
      </c>
      <c r="U73" s="68" t="s">
        <v>182</v>
      </c>
    </row>
    <row r="74" spans="1:23" s="63" customFormat="1" x14ac:dyDescent="0.2">
      <c r="A74" s="98"/>
      <c r="B74" s="97" t="s">
        <v>33</v>
      </c>
      <c r="C74" s="767" t="s">
        <v>183</v>
      </c>
      <c r="D74" s="767"/>
      <c r="E74" s="767"/>
      <c r="F74" s="99" t="s">
        <v>33</v>
      </c>
      <c r="G74" s="99" t="s">
        <v>33</v>
      </c>
      <c r="H74" s="99" t="s">
        <v>33</v>
      </c>
      <c r="I74" s="99" t="s">
        <v>33</v>
      </c>
      <c r="J74" s="100" t="s">
        <v>33</v>
      </c>
      <c r="K74" s="99" t="s">
        <v>33</v>
      </c>
      <c r="L74" s="100">
        <v>23.39</v>
      </c>
      <c r="M74" s="101" t="s">
        <v>33</v>
      </c>
      <c r="N74" s="102" t="s">
        <v>33</v>
      </c>
      <c r="T74" s="68" t="s">
        <v>183</v>
      </c>
    </row>
    <row r="75" spans="1:23" s="63" customFormat="1" ht="22.5" x14ac:dyDescent="0.2">
      <c r="A75" s="98"/>
      <c r="B75" s="97" t="s">
        <v>771</v>
      </c>
      <c r="C75" s="767" t="s">
        <v>772</v>
      </c>
      <c r="D75" s="767"/>
      <c r="E75" s="767"/>
      <c r="F75" s="99" t="s">
        <v>186</v>
      </c>
      <c r="G75" s="99" t="s">
        <v>341</v>
      </c>
      <c r="H75" s="99" t="s">
        <v>33</v>
      </c>
      <c r="I75" s="99" t="s">
        <v>341</v>
      </c>
      <c r="J75" s="100" t="s">
        <v>33</v>
      </c>
      <c r="K75" s="99" t="s">
        <v>33</v>
      </c>
      <c r="L75" s="100">
        <v>18.71</v>
      </c>
      <c r="M75" s="101" t="s">
        <v>33</v>
      </c>
      <c r="N75" s="102" t="s">
        <v>33</v>
      </c>
      <c r="T75" s="68" t="s">
        <v>772</v>
      </c>
    </row>
    <row r="76" spans="1:23" s="63" customFormat="1" ht="22.5" x14ac:dyDescent="0.2">
      <c r="A76" s="98"/>
      <c r="B76" s="97" t="s">
        <v>773</v>
      </c>
      <c r="C76" s="767" t="s">
        <v>774</v>
      </c>
      <c r="D76" s="767"/>
      <c r="E76" s="767"/>
      <c r="F76" s="99" t="s">
        <v>186</v>
      </c>
      <c r="G76" s="99" t="s">
        <v>775</v>
      </c>
      <c r="H76" s="99" t="s">
        <v>33</v>
      </c>
      <c r="I76" s="99" t="s">
        <v>775</v>
      </c>
      <c r="J76" s="100" t="s">
        <v>33</v>
      </c>
      <c r="K76" s="99" t="s">
        <v>33</v>
      </c>
      <c r="L76" s="100">
        <v>14.03</v>
      </c>
      <c r="M76" s="101" t="s">
        <v>33</v>
      </c>
      <c r="N76" s="102" t="s">
        <v>33</v>
      </c>
      <c r="T76" s="68" t="s">
        <v>774</v>
      </c>
    </row>
    <row r="77" spans="1:23" s="63" customFormat="1" x14ac:dyDescent="0.2">
      <c r="A77" s="103"/>
      <c r="B77" s="104"/>
      <c r="C77" s="780" t="s">
        <v>191</v>
      </c>
      <c r="D77" s="780"/>
      <c r="E77" s="780"/>
      <c r="F77" s="105" t="s">
        <v>33</v>
      </c>
      <c r="G77" s="105" t="s">
        <v>33</v>
      </c>
      <c r="H77" s="105" t="s">
        <v>33</v>
      </c>
      <c r="I77" s="105" t="s">
        <v>33</v>
      </c>
      <c r="J77" s="106" t="s">
        <v>33</v>
      </c>
      <c r="K77" s="105" t="s">
        <v>33</v>
      </c>
      <c r="L77" s="106">
        <v>64.489999999999995</v>
      </c>
      <c r="M77" s="92" t="s">
        <v>33</v>
      </c>
      <c r="N77" s="107" t="s">
        <v>33</v>
      </c>
      <c r="V77" s="68" t="s">
        <v>191</v>
      </c>
    </row>
    <row r="78" spans="1:23" s="63" customFormat="1" ht="33.75" x14ac:dyDescent="0.2">
      <c r="A78" s="88" t="s">
        <v>235</v>
      </c>
      <c r="B78" s="89" t="s">
        <v>932</v>
      </c>
      <c r="C78" s="776" t="s">
        <v>933</v>
      </c>
      <c r="D78" s="776"/>
      <c r="E78" s="776"/>
      <c r="F78" s="90" t="s">
        <v>484</v>
      </c>
      <c r="G78" s="90" t="s">
        <v>33</v>
      </c>
      <c r="H78" s="90" t="s">
        <v>33</v>
      </c>
      <c r="I78" s="90" t="s">
        <v>165</v>
      </c>
      <c r="J78" s="91">
        <v>8727.02</v>
      </c>
      <c r="K78" s="90" t="s">
        <v>778</v>
      </c>
      <c r="L78" s="91">
        <v>8831.74</v>
      </c>
      <c r="M78" s="92" t="s">
        <v>33</v>
      </c>
      <c r="N78" s="93" t="s">
        <v>33</v>
      </c>
      <c r="Q78" s="68" t="s">
        <v>933</v>
      </c>
    </row>
    <row r="79" spans="1:23" s="63" customFormat="1" x14ac:dyDescent="0.2">
      <c r="A79" s="94"/>
      <c r="B79" s="95"/>
      <c r="C79" s="767" t="s">
        <v>934</v>
      </c>
      <c r="D79" s="767"/>
      <c r="E79" s="767"/>
      <c r="F79" s="767"/>
      <c r="G79" s="767"/>
      <c r="H79" s="767"/>
      <c r="I79" s="767"/>
      <c r="J79" s="767"/>
      <c r="K79" s="767"/>
      <c r="L79" s="767"/>
      <c r="M79" s="767"/>
      <c r="N79" s="781"/>
      <c r="W79" s="68" t="s">
        <v>934</v>
      </c>
    </row>
    <row r="80" spans="1:23" s="63" customFormat="1" ht="22.5" x14ac:dyDescent="0.2">
      <c r="A80" s="96"/>
      <c r="B80" s="97" t="s">
        <v>780</v>
      </c>
      <c r="C80" s="767" t="s">
        <v>781</v>
      </c>
      <c r="D80" s="767"/>
      <c r="E80" s="767"/>
      <c r="F80" s="767"/>
      <c r="G80" s="767"/>
      <c r="H80" s="767"/>
      <c r="I80" s="767"/>
      <c r="J80" s="767"/>
      <c r="K80" s="767"/>
      <c r="L80" s="767"/>
      <c r="M80" s="767"/>
      <c r="N80" s="781"/>
      <c r="R80" s="68" t="s">
        <v>781</v>
      </c>
    </row>
    <row r="81" spans="1:23" s="63" customFormat="1" ht="22.5" x14ac:dyDescent="0.2">
      <c r="A81" s="88" t="s">
        <v>240</v>
      </c>
      <c r="B81" s="89" t="s">
        <v>1057</v>
      </c>
      <c r="C81" s="776" t="s">
        <v>1058</v>
      </c>
      <c r="D81" s="776"/>
      <c r="E81" s="776"/>
      <c r="F81" s="90" t="s">
        <v>484</v>
      </c>
      <c r="G81" s="90" t="s">
        <v>33</v>
      </c>
      <c r="H81" s="90" t="s">
        <v>33</v>
      </c>
      <c r="I81" s="90" t="s">
        <v>173</v>
      </c>
      <c r="J81" s="91" t="s">
        <v>33</v>
      </c>
      <c r="K81" s="90" t="s">
        <v>33</v>
      </c>
      <c r="L81" s="91" t="s">
        <v>33</v>
      </c>
      <c r="M81" s="92" t="s">
        <v>33</v>
      </c>
      <c r="N81" s="93" t="s">
        <v>33</v>
      </c>
      <c r="Q81" s="68" t="s">
        <v>1058</v>
      </c>
    </row>
    <row r="82" spans="1:23" s="63" customFormat="1" ht="22.5" x14ac:dyDescent="0.2">
      <c r="A82" s="96"/>
      <c r="B82" s="97" t="s">
        <v>171</v>
      </c>
      <c r="C82" s="767" t="s">
        <v>172</v>
      </c>
      <c r="D82" s="767"/>
      <c r="E82" s="767"/>
      <c r="F82" s="767"/>
      <c r="G82" s="767"/>
      <c r="H82" s="767"/>
      <c r="I82" s="767"/>
      <c r="J82" s="767"/>
      <c r="K82" s="767"/>
      <c r="L82" s="767"/>
      <c r="M82" s="767"/>
      <c r="N82" s="781"/>
      <c r="R82" s="68" t="s">
        <v>172</v>
      </c>
    </row>
    <row r="83" spans="1:23" s="63" customFormat="1" x14ac:dyDescent="0.2">
      <c r="A83" s="98"/>
      <c r="B83" s="97" t="s">
        <v>165</v>
      </c>
      <c r="C83" s="767" t="s">
        <v>251</v>
      </c>
      <c r="D83" s="767"/>
      <c r="E83" s="767"/>
      <c r="F83" s="99" t="s">
        <v>33</v>
      </c>
      <c r="G83" s="99" t="s">
        <v>33</v>
      </c>
      <c r="H83" s="99" t="s">
        <v>33</v>
      </c>
      <c r="I83" s="99" t="s">
        <v>33</v>
      </c>
      <c r="J83" s="100">
        <v>8.9</v>
      </c>
      <c r="K83" s="99" t="s">
        <v>175</v>
      </c>
      <c r="L83" s="100">
        <v>22.25</v>
      </c>
      <c r="M83" s="101" t="s">
        <v>33</v>
      </c>
      <c r="N83" s="102" t="s">
        <v>33</v>
      </c>
      <c r="S83" s="68" t="s">
        <v>251</v>
      </c>
    </row>
    <row r="84" spans="1:23" s="63" customFormat="1" x14ac:dyDescent="0.2">
      <c r="A84" s="98"/>
      <c r="B84" s="97" t="s">
        <v>173</v>
      </c>
      <c r="C84" s="767" t="s">
        <v>174</v>
      </c>
      <c r="D84" s="767"/>
      <c r="E84" s="767"/>
      <c r="F84" s="99" t="s">
        <v>33</v>
      </c>
      <c r="G84" s="99" t="s">
        <v>33</v>
      </c>
      <c r="H84" s="99" t="s">
        <v>33</v>
      </c>
      <c r="I84" s="99" t="s">
        <v>33</v>
      </c>
      <c r="J84" s="100">
        <v>0.66</v>
      </c>
      <c r="K84" s="99" t="s">
        <v>175</v>
      </c>
      <c r="L84" s="100">
        <v>1.65</v>
      </c>
      <c r="M84" s="101" t="s">
        <v>33</v>
      </c>
      <c r="N84" s="102" t="s">
        <v>33</v>
      </c>
      <c r="S84" s="68" t="s">
        <v>174</v>
      </c>
    </row>
    <row r="85" spans="1:23" s="63" customFormat="1" x14ac:dyDescent="0.2">
      <c r="A85" s="98"/>
      <c r="B85" s="97" t="s">
        <v>176</v>
      </c>
      <c r="C85" s="767" t="s">
        <v>177</v>
      </c>
      <c r="D85" s="767"/>
      <c r="E85" s="767"/>
      <c r="F85" s="99" t="s">
        <v>33</v>
      </c>
      <c r="G85" s="99" t="s">
        <v>33</v>
      </c>
      <c r="H85" s="99" t="s">
        <v>33</v>
      </c>
      <c r="I85" s="99" t="s">
        <v>33</v>
      </c>
      <c r="J85" s="100">
        <v>0.12</v>
      </c>
      <c r="K85" s="99" t="s">
        <v>175</v>
      </c>
      <c r="L85" s="100">
        <v>0.3</v>
      </c>
      <c r="M85" s="101" t="s">
        <v>33</v>
      </c>
      <c r="N85" s="102" t="s">
        <v>33</v>
      </c>
      <c r="S85" s="68" t="s">
        <v>177</v>
      </c>
    </row>
    <row r="86" spans="1:23" s="63" customFormat="1" x14ac:dyDescent="0.2">
      <c r="A86" s="98"/>
      <c r="B86" s="97" t="s">
        <v>212</v>
      </c>
      <c r="C86" s="767" t="s">
        <v>252</v>
      </c>
      <c r="D86" s="767"/>
      <c r="E86" s="767"/>
      <c r="F86" s="99" t="s">
        <v>33</v>
      </c>
      <c r="G86" s="99" t="s">
        <v>33</v>
      </c>
      <c r="H86" s="99" t="s">
        <v>33</v>
      </c>
      <c r="I86" s="99" t="s">
        <v>33</v>
      </c>
      <c r="J86" s="100">
        <v>0.18</v>
      </c>
      <c r="K86" s="99" t="s">
        <v>33</v>
      </c>
      <c r="L86" s="100">
        <v>0.36</v>
      </c>
      <c r="M86" s="101" t="s">
        <v>33</v>
      </c>
      <c r="N86" s="102" t="s">
        <v>33</v>
      </c>
      <c r="S86" s="68" t="s">
        <v>252</v>
      </c>
    </row>
    <row r="87" spans="1:23" s="63" customFormat="1" x14ac:dyDescent="0.2">
      <c r="A87" s="98"/>
      <c r="B87" s="97" t="s">
        <v>33</v>
      </c>
      <c r="C87" s="767" t="s">
        <v>253</v>
      </c>
      <c r="D87" s="767"/>
      <c r="E87" s="767"/>
      <c r="F87" s="99" t="s">
        <v>179</v>
      </c>
      <c r="G87" s="99" t="s">
        <v>1023</v>
      </c>
      <c r="H87" s="99" t="s">
        <v>175</v>
      </c>
      <c r="I87" s="99" t="s">
        <v>1024</v>
      </c>
      <c r="J87" s="100" t="s">
        <v>33</v>
      </c>
      <c r="K87" s="99" t="s">
        <v>33</v>
      </c>
      <c r="L87" s="100" t="s">
        <v>33</v>
      </c>
      <c r="M87" s="101" t="s">
        <v>33</v>
      </c>
      <c r="N87" s="102" t="s">
        <v>33</v>
      </c>
      <c r="T87" s="68" t="s">
        <v>253</v>
      </c>
    </row>
    <row r="88" spans="1:23" s="63" customFormat="1" x14ac:dyDescent="0.2">
      <c r="A88" s="98"/>
      <c r="B88" s="97" t="s">
        <v>33</v>
      </c>
      <c r="C88" s="767" t="s">
        <v>178</v>
      </c>
      <c r="D88" s="767"/>
      <c r="E88" s="767"/>
      <c r="F88" s="99" t="s">
        <v>179</v>
      </c>
      <c r="G88" s="99" t="s">
        <v>957</v>
      </c>
      <c r="H88" s="99" t="s">
        <v>175</v>
      </c>
      <c r="I88" s="99" t="s">
        <v>1059</v>
      </c>
      <c r="J88" s="100" t="s">
        <v>33</v>
      </c>
      <c r="K88" s="99" t="s">
        <v>33</v>
      </c>
      <c r="L88" s="100" t="s">
        <v>33</v>
      </c>
      <c r="M88" s="101" t="s">
        <v>33</v>
      </c>
      <c r="N88" s="102" t="s">
        <v>33</v>
      </c>
      <c r="T88" s="68" t="s">
        <v>178</v>
      </c>
    </row>
    <row r="89" spans="1:23" s="63" customFormat="1" x14ac:dyDescent="0.2">
      <c r="A89" s="98"/>
      <c r="B89" s="97" t="s">
        <v>33</v>
      </c>
      <c r="C89" s="776" t="s">
        <v>182</v>
      </c>
      <c r="D89" s="776"/>
      <c r="E89" s="776"/>
      <c r="F89" s="90" t="s">
        <v>33</v>
      </c>
      <c r="G89" s="90" t="s">
        <v>33</v>
      </c>
      <c r="H89" s="90" t="s">
        <v>33</v>
      </c>
      <c r="I89" s="90" t="s">
        <v>33</v>
      </c>
      <c r="J89" s="91">
        <v>9.74</v>
      </c>
      <c r="K89" s="90" t="s">
        <v>33</v>
      </c>
      <c r="L89" s="91">
        <v>24.26</v>
      </c>
      <c r="M89" s="92" t="s">
        <v>33</v>
      </c>
      <c r="N89" s="93" t="s">
        <v>33</v>
      </c>
      <c r="U89" s="68" t="s">
        <v>182</v>
      </c>
    </row>
    <row r="90" spans="1:23" s="63" customFormat="1" x14ac:dyDescent="0.2">
      <c r="A90" s="98"/>
      <c r="B90" s="97" t="s">
        <v>33</v>
      </c>
      <c r="C90" s="767" t="s">
        <v>183</v>
      </c>
      <c r="D90" s="767"/>
      <c r="E90" s="767"/>
      <c r="F90" s="99" t="s">
        <v>33</v>
      </c>
      <c r="G90" s="99" t="s">
        <v>33</v>
      </c>
      <c r="H90" s="99" t="s">
        <v>33</v>
      </c>
      <c r="I90" s="99" t="s">
        <v>33</v>
      </c>
      <c r="J90" s="100" t="s">
        <v>33</v>
      </c>
      <c r="K90" s="99" t="s">
        <v>33</v>
      </c>
      <c r="L90" s="100">
        <v>22.55</v>
      </c>
      <c r="M90" s="101" t="s">
        <v>33</v>
      </c>
      <c r="N90" s="102" t="s">
        <v>33</v>
      </c>
      <c r="T90" s="68" t="s">
        <v>183</v>
      </c>
    </row>
    <row r="91" spans="1:23" s="63" customFormat="1" ht="22.5" x14ac:dyDescent="0.2">
      <c r="A91" s="98"/>
      <c r="B91" s="97" t="s">
        <v>907</v>
      </c>
      <c r="C91" s="767" t="s">
        <v>908</v>
      </c>
      <c r="D91" s="767"/>
      <c r="E91" s="767"/>
      <c r="F91" s="99" t="s">
        <v>186</v>
      </c>
      <c r="G91" s="99" t="s">
        <v>909</v>
      </c>
      <c r="H91" s="99" t="s">
        <v>33</v>
      </c>
      <c r="I91" s="99" t="s">
        <v>909</v>
      </c>
      <c r="J91" s="100" t="s">
        <v>33</v>
      </c>
      <c r="K91" s="99" t="s">
        <v>33</v>
      </c>
      <c r="L91" s="100">
        <v>20.75</v>
      </c>
      <c r="M91" s="101" t="s">
        <v>33</v>
      </c>
      <c r="N91" s="102" t="s">
        <v>33</v>
      </c>
      <c r="T91" s="68" t="s">
        <v>908</v>
      </c>
    </row>
    <row r="92" spans="1:23" s="63" customFormat="1" ht="22.5" x14ac:dyDescent="0.2">
      <c r="A92" s="98"/>
      <c r="B92" s="97" t="s">
        <v>910</v>
      </c>
      <c r="C92" s="767" t="s">
        <v>911</v>
      </c>
      <c r="D92" s="767"/>
      <c r="E92" s="767"/>
      <c r="F92" s="99" t="s">
        <v>186</v>
      </c>
      <c r="G92" s="99" t="s">
        <v>594</v>
      </c>
      <c r="H92" s="99" t="s">
        <v>33</v>
      </c>
      <c r="I92" s="99" t="s">
        <v>594</v>
      </c>
      <c r="J92" s="100" t="s">
        <v>33</v>
      </c>
      <c r="K92" s="99" t="s">
        <v>33</v>
      </c>
      <c r="L92" s="100">
        <v>14.66</v>
      </c>
      <c r="M92" s="101" t="s">
        <v>33</v>
      </c>
      <c r="N92" s="102" t="s">
        <v>33</v>
      </c>
      <c r="T92" s="68" t="s">
        <v>911</v>
      </c>
    </row>
    <row r="93" spans="1:23" s="63" customFormat="1" x14ac:dyDescent="0.2">
      <c r="A93" s="103"/>
      <c r="B93" s="104"/>
      <c r="C93" s="780" t="s">
        <v>191</v>
      </c>
      <c r="D93" s="780"/>
      <c r="E93" s="780"/>
      <c r="F93" s="105" t="s">
        <v>33</v>
      </c>
      <c r="G93" s="105" t="s">
        <v>33</v>
      </c>
      <c r="H93" s="105" t="s">
        <v>33</v>
      </c>
      <c r="I93" s="105" t="s">
        <v>33</v>
      </c>
      <c r="J93" s="106" t="s">
        <v>33</v>
      </c>
      <c r="K93" s="105" t="s">
        <v>33</v>
      </c>
      <c r="L93" s="106">
        <v>59.67</v>
      </c>
      <c r="M93" s="92" t="s">
        <v>33</v>
      </c>
      <c r="N93" s="107" t="s">
        <v>33</v>
      </c>
      <c r="V93" s="68" t="s">
        <v>191</v>
      </c>
    </row>
    <row r="94" spans="1:23" s="63" customFormat="1" ht="22.5" x14ac:dyDescent="0.2">
      <c r="A94" s="88" t="s">
        <v>246</v>
      </c>
      <c r="B94" s="89" t="s">
        <v>1218</v>
      </c>
      <c r="C94" s="776" t="s">
        <v>1219</v>
      </c>
      <c r="D94" s="776"/>
      <c r="E94" s="776"/>
      <c r="F94" s="90" t="s">
        <v>484</v>
      </c>
      <c r="G94" s="90" t="s">
        <v>33</v>
      </c>
      <c r="H94" s="90" t="s">
        <v>33</v>
      </c>
      <c r="I94" s="90" t="s">
        <v>173</v>
      </c>
      <c r="J94" s="91">
        <v>11826.16</v>
      </c>
      <c r="K94" s="90" t="s">
        <v>778</v>
      </c>
      <c r="L94" s="91">
        <v>23936.15</v>
      </c>
      <c r="M94" s="92" t="s">
        <v>33</v>
      </c>
      <c r="N94" s="93" t="s">
        <v>33</v>
      </c>
      <c r="Q94" s="68" t="s">
        <v>1219</v>
      </c>
    </row>
    <row r="95" spans="1:23" s="63" customFormat="1" x14ac:dyDescent="0.2">
      <c r="A95" s="94"/>
      <c r="B95" s="95"/>
      <c r="C95" s="767" t="s">
        <v>1220</v>
      </c>
      <c r="D95" s="767"/>
      <c r="E95" s="767"/>
      <c r="F95" s="767"/>
      <c r="G95" s="767"/>
      <c r="H95" s="767"/>
      <c r="I95" s="767"/>
      <c r="J95" s="767"/>
      <c r="K95" s="767"/>
      <c r="L95" s="767"/>
      <c r="M95" s="767"/>
      <c r="N95" s="781"/>
      <c r="W95" s="68" t="s">
        <v>1220</v>
      </c>
    </row>
    <row r="96" spans="1:23" s="63" customFormat="1" ht="22.5" x14ac:dyDescent="0.2">
      <c r="A96" s="96"/>
      <c r="B96" s="97" t="s">
        <v>780</v>
      </c>
      <c r="C96" s="767" t="s">
        <v>781</v>
      </c>
      <c r="D96" s="767"/>
      <c r="E96" s="767"/>
      <c r="F96" s="767"/>
      <c r="G96" s="767"/>
      <c r="H96" s="767"/>
      <c r="I96" s="767"/>
      <c r="J96" s="767"/>
      <c r="K96" s="767"/>
      <c r="L96" s="767"/>
      <c r="M96" s="767"/>
      <c r="N96" s="781"/>
      <c r="R96" s="68" t="s">
        <v>781</v>
      </c>
    </row>
    <row r="97" spans="1:23" s="63" customFormat="1" ht="22.5" x14ac:dyDescent="0.2">
      <c r="A97" s="88" t="s">
        <v>258</v>
      </c>
      <c r="B97" s="89" t="s">
        <v>1221</v>
      </c>
      <c r="C97" s="776" t="s">
        <v>1222</v>
      </c>
      <c r="D97" s="776"/>
      <c r="E97" s="776"/>
      <c r="F97" s="90" t="s">
        <v>484</v>
      </c>
      <c r="G97" s="90" t="s">
        <v>33</v>
      </c>
      <c r="H97" s="90" t="s">
        <v>33</v>
      </c>
      <c r="I97" s="90" t="s">
        <v>165</v>
      </c>
      <c r="J97" s="91" t="s">
        <v>33</v>
      </c>
      <c r="K97" s="90" t="s">
        <v>33</v>
      </c>
      <c r="L97" s="91" t="s">
        <v>33</v>
      </c>
      <c r="M97" s="92" t="s">
        <v>33</v>
      </c>
      <c r="N97" s="93" t="s">
        <v>33</v>
      </c>
      <c r="Q97" s="68" t="s">
        <v>1222</v>
      </c>
    </row>
    <row r="98" spans="1:23" s="63" customFormat="1" ht="22.5" x14ac:dyDescent="0.2">
      <c r="A98" s="96"/>
      <c r="B98" s="97" t="s">
        <v>171</v>
      </c>
      <c r="C98" s="767" t="s">
        <v>172</v>
      </c>
      <c r="D98" s="767"/>
      <c r="E98" s="767"/>
      <c r="F98" s="767"/>
      <c r="G98" s="767"/>
      <c r="H98" s="767"/>
      <c r="I98" s="767"/>
      <c r="J98" s="767"/>
      <c r="K98" s="767"/>
      <c r="L98" s="767"/>
      <c r="M98" s="767"/>
      <c r="N98" s="781"/>
      <c r="R98" s="68" t="s">
        <v>172</v>
      </c>
    </row>
    <row r="99" spans="1:23" s="63" customFormat="1" x14ac:dyDescent="0.2">
      <c r="A99" s="98"/>
      <c r="B99" s="97" t="s">
        <v>165</v>
      </c>
      <c r="C99" s="767" t="s">
        <v>251</v>
      </c>
      <c r="D99" s="767"/>
      <c r="E99" s="767"/>
      <c r="F99" s="99" t="s">
        <v>33</v>
      </c>
      <c r="G99" s="99" t="s">
        <v>33</v>
      </c>
      <c r="H99" s="99" t="s">
        <v>33</v>
      </c>
      <c r="I99" s="99" t="s">
        <v>33</v>
      </c>
      <c r="J99" s="100">
        <v>69.95</v>
      </c>
      <c r="K99" s="99" t="s">
        <v>175</v>
      </c>
      <c r="L99" s="100">
        <v>87.44</v>
      </c>
      <c r="M99" s="101" t="s">
        <v>33</v>
      </c>
      <c r="N99" s="102" t="s">
        <v>33</v>
      </c>
      <c r="S99" s="68" t="s">
        <v>251</v>
      </c>
    </row>
    <row r="100" spans="1:23" s="63" customFormat="1" x14ac:dyDescent="0.2">
      <c r="A100" s="98"/>
      <c r="B100" s="97" t="s">
        <v>173</v>
      </c>
      <c r="C100" s="767" t="s">
        <v>174</v>
      </c>
      <c r="D100" s="767"/>
      <c r="E100" s="767"/>
      <c r="F100" s="99" t="s">
        <v>33</v>
      </c>
      <c r="G100" s="99" t="s">
        <v>33</v>
      </c>
      <c r="H100" s="99" t="s">
        <v>33</v>
      </c>
      <c r="I100" s="99" t="s">
        <v>33</v>
      </c>
      <c r="J100" s="100">
        <v>31.96</v>
      </c>
      <c r="K100" s="99" t="s">
        <v>175</v>
      </c>
      <c r="L100" s="100">
        <v>39.950000000000003</v>
      </c>
      <c r="M100" s="101" t="s">
        <v>33</v>
      </c>
      <c r="N100" s="102" t="s">
        <v>33</v>
      </c>
      <c r="S100" s="68" t="s">
        <v>174</v>
      </c>
    </row>
    <row r="101" spans="1:23" s="63" customFormat="1" x14ac:dyDescent="0.2">
      <c r="A101" s="98"/>
      <c r="B101" s="97" t="s">
        <v>176</v>
      </c>
      <c r="C101" s="767" t="s">
        <v>177</v>
      </c>
      <c r="D101" s="767"/>
      <c r="E101" s="767"/>
      <c r="F101" s="99" t="s">
        <v>33</v>
      </c>
      <c r="G101" s="99" t="s">
        <v>33</v>
      </c>
      <c r="H101" s="99" t="s">
        <v>33</v>
      </c>
      <c r="I101" s="99" t="s">
        <v>33</v>
      </c>
      <c r="J101" s="100">
        <v>3.32</v>
      </c>
      <c r="K101" s="99" t="s">
        <v>175</v>
      </c>
      <c r="L101" s="100">
        <v>4.1500000000000004</v>
      </c>
      <c r="M101" s="101" t="s">
        <v>33</v>
      </c>
      <c r="N101" s="102" t="s">
        <v>33</v>
      </c>
      <c r="S101" s="68" t="s">
        <v>177</v>
      </c>
    </row>
    <row r="102" spans="1:23" s="63" customFormat="1" x14ac:dyDescent="0.2">
      <c r="A102" s="98"/>
      <c r="B102" s="97" t="s">
        <v>212</v>
      </c>
      <c r="C102" s="767" t="s">
        <v>252</v>
      </c>
      <c r="D102" s="767"/>
      <c r="E102" s="767"/>
      <c r="F102" s="99" t="s">
        <v>33</v>
      </c>
      <c r="G102" s="99" t="s">
        <v>33</v>
      </c>
      <c r="H102" s="99" t="s">
        <v>33</v>
      </c>
      <c r="I102" s="99" t="s">
        <v>33</v>
      </c>
      <c r="J102" s="100">
        <v>45.17</v>
      </c>
      <c r="K102" s="99" t="s">
        <v>33</v>
      </c>
      <c r="L102" s="100">
        <v>45.17</v>
      </c>
      <c r="M102" s="101" t="s">
        <v>33</v>
      </c>
      <c r="N102" s="102" t="s">
        <v>33</v>
      </c>
      <c r="S102" s="68" t="s">
        <v>252</v>
      </c>
    </row>
    <row r="103" spans="1:23" s="63" customFormat="1" x14ac:dyDescent="0.2">
      <c r="A103" s="98"/>
      <c r="B103" s="97" t="s">
        <v>33</v>
      </c>
      <c r="C103" s="767" t="s">
        <v>253</v>
      </c>
      <c r="D103" s="767"/>
      <c r="E103" s="767"/>
      <c r="F103" s="99" t="s">
        <v>179</v>
      </c>
      <c r="G103" s="99" t="s">
        <v>1223</v>
      </c>
      <c r="H103" s="99" t="s">
        <v>175</v>
      </c>
      <c r="I103" s="99" t="s">
        <v>1224</v>
      </c>
      <c r="J103" s="100" t="s">
        <v>33</v>
      </c>
      <c r="K103" s="99" t="s">
        <v>33</v>
      </c>
      <c r="L103" s="100" t="s">
        <v>33</v>
      </c>
      <c r="M103" s="101" t="s">
        <v>33</v>
      </c>
      <c r="N103" s="102" t="s">
        <v>33</v>
      </c>
      <c r="T103" s="68" t="s">
        <v>253</v>
      </c>
    </row>
    <row r="104" spans="1:23" s="63" customFormat="1" x14ac:dyDescent="0.2">
      <c r="A104" s="98"/>
      <c r="B104" s="97" t="s">
        <v>33</v>
      </c>
      <c r="C104" s="767" t="s">
        <v>178</v>
      </c>
      <c r="D104" s="767"/>
      <c r="E104" s="767"/>
      <c r="F104" s="99" t="s">
        <v>179</v>
      </c>
      <c r="G104" s="99" t="s">
        <v>625</v>
      </c>
      <c r="H104" s="99" t="s">
        <v>175</v>
      </c>
      <c r="I104" s="99" t="s">
        <v>1225</v>
      </c>
      <c r="J104" s="100" t="s">
        <v>33</v>
      </c>
      <c r="K104" s="99" t="s">
        <v>33</v>
      </c>
      <c r="L104" s="100" t="s">
        <v>33</v>
      </c>
      <c r="M104" s="101" t="s">
        <v>33</v>
      </c>
      <c r="N104" s="102" t="s">
        <v>33</v>
      </c>
      <c r="T104" s="68" t="s">
        <v>178</v>
      </c>
    </row>
    <row r="105" spans="1:23" s="63" customFormat="1" x14ac:dyDescent="0.2">
      <c r="A105" s="98"/>
      <c r="B105" s="97" t="s">
        <v>33</v>
      </c>
      <c r="C105" s="776" t="s">
        <v>182</v>
      </c>
      <c r="D105" s="776"/>
      <c r="E105" s="776"/>
      <c r="F105" s="90" t="s">
        <v>33</v>
      </c>
      <c r="G105" s="90" t="s">
        <v>33</v>
      </c>
      <c r="H105" s="90" t="s">
        <v>33</v>
      </c>
      <c r="I105" s="90" t="s">
        <v>33</v>
      </c>
      <c r="J105" s="91">
        <v>147.08000000000001</v>
      </c>
      <c r="K105" s="90" t="s">
        <v>33</v>
      </c>
      <c r="L105" s="91">
        <v>172.56</v>
      </c>
      <c r="M105" s="92" t="s">
        <v>33</v>
      </c>
      <c r="N105" s="93" t="s">
        <v>33</v>
      </c>
      <c r="U105" s="68" t="s">
        <v>182</v>
      </c>
    </row>
    <row r="106" spans="1:23" s="63" customFormat="1" x14ac:dyDescent="0.2">
      <c r="A106" s="98"/>
      <c r="B106" s="97" t="s">
        <v>33</v>
      </c>
      <c r="C106" s="767" t="s">
        <v>183</v>
      </c>
      <c r="D106" s="767"/>
      <c r="E106" s="767"/>
      <c r="F106" s="99" t="s">
        <v>33</v>
      </c>
      <c r="G106" s="99" t="s">
        <v>33</v>
      </c>
      <c r="H106" s="99" t="s">
        <v>33</v>
      </c>
      <c r="I106" s="99" t="s">
        <v>33</v>
      </c>
      <c r="J106" s="100" t="s">
        <v>33</v>
      </c>
      <c r="K106" s="99" t="s">
        <v>33</v>
      </c>
      <c r="L106" s="100">
        <v>91.59</v>
      </c>
      <c r="M106" s="101" t="s">
        <v>33</v>
      </c>
      <c r="N106" s="102" t="s">
        <v>33</v>
      </c>
      <c r="T106" s="68" t="s">
        <v>183</v>
      </c>
    </row>
    <row r="107" spans="1:23" s="63" customFormat="1" ht="22.5" x14ac:dyDescent="0.2">
      <c r="A107" s="98"/>
      <c r="B107" s="97" t="s">
        <v>771</v>
      </c>
      <c r="C107" s="767" t="s">
        <v>772</v>
      </c>
      <c r="D107" s="767"/>
      <c r="E107" s="767"/>
      <c r="F107" s="99" t="s">
        <v>186</v>
      </c>
      <c r="G107" s="99" t="s">
        <v>341</v>
      </c>
      <c r="H107" s="99" t="s">
        <v>33</v>
      </c>
      <c r="I107" s="99" t="s">
        <v>341</v>
      </c>
      <c r="J107" s="100" t="s">
        <v>33</v>
      </c>
      <c r="K107" s="99" t="s">
        <v>33</v>
      </c>
      <c r="L107" s="100">
        <v>73.27</v>
      </c>
      <c r="M107" s="101" t="s">
        <v>33</v>
      </c>
      <c r="N107" s="102" t="s">
        <v>33</v>
      </c>
      <c r="T107" s="68" t="s">
        <v>772</v>
      </c>
    </row>
    <row r="108" spans="1:23" s="63" customFormat="1" ht="22.5" x14ac:dyDescent="0.2">
      <c r="A108" s="98"/>
      <c r="B108" s="97" t="s">
        <v>773</v>
      </c>
      <c r="C108" s="767" t="s">
        <v>774</v>
      </c>
      <c r="D108" s="767"/>
      <c r="E108" s="767"/>
      <c r="F108" s="99" t="s">
        <v>186</v>
      </c>
      <c r="G108" s="99" t="s">
        <v>775</v>
      </c>
      <c r="H108" s="99" t="s">
        <v>33</v>
      </c>
      <c r="I108" s="99" t="s">
        <v>775</v>
      </c>
      <c r="J108" s="100" t="s">
        <v>33</v>
      </c>
      <c r="K108" s="99" t="s">
        <v>33</v>
      </c>
      <c r="L108" s="100">
        <v>54.95</v>
      </c>
      <c r="M108" s="101" t="s">
        <v>33</v>
      </c>
      <c r="N108" s="102" t="s">
        <v>33</v>
      </c>
      <c r="T108" s="68" t="s">
        <v>774</v>
      </c>
    </row>
    <row r="109" spans="1:23" s="63" customFormat="1" x14ac:dyDescent="0.2">
      <c r="A109" s="103"/>
      <c r="B109" s="104"/>
      <c r="C109" s="780" t="s">
        <v>191</v>
      </c>
      <c r="D109" s="780"/>
      <c r="E109" s="780"/>
      <c r="F109" s="105" t="s">
        <v>33</v>
      </c>
      <c r="G109" s="105" t="s">
        <v>33</v>
      </c>
      <c r="H109" s="105" t="s">
        <v>33</v>
      </c>
      <c r="I109" s="105" t="s">
        <v>33</v>
      </c>
      <c r="J109" s="106" t="s">
        <v>33</v>
      </c>
      <c r="K109" s="105" t="s">
        <v>33</v>
      </c>
      <c r="L109" s="106">
        <v>300.77999999999997</v>
      </c>
      <c r="M109" s="92" t="s">
        <v>33</v>
      </c>
      <c r="N109" s="107" t="s">
        <v>33</v>
      </c>
      <c r="V109" s="68" t="s">
        <v>191</v>
      </c>
    </row>
    <row r="110" spans="1:23" s="63" customFormat="1" ht="22.5" x14ac:dyDescent="0.2">
      <c r="A110" s="88" t="s">
        <v>262</v>
      </c>
      <c r="B110" s="89" t="s">
        <v>1067</v>
      </c>
      <c r="C110" s="776" t="s">
        <v>1226</v>
      </c>
      <c r="D110" s="776"/>
      <c r="E110" s="776"/>
      <c r="F110" s="90" t="s">
        <v>484</v>
      </c>
      <c r="G110" s="90" t="s">
        <v>33</v>
      </c>
      <c r="H110" s="90" t="s">
        <v>33</v>
      </c>
      <c r="I110" s="90" t="s">
        <v>165</v>
      </c>
      <c r="J110" s="91">
        <v>8470.67</v>
      </c>
      <c r="K110" s="90" t="s">
        <v>778</v>
      </c>
      <c r="L110" s="91">
        <v>8572.32</v>
      </c>
      <c r="M110" s="92" t="s">
        <v>33</v>
      </c>
      <c r="N110" s="93" t="s">
        <v>33</v>
      </c>
      <c r="Q110" s="68" t="s">
        <v>1226</v>
      </c>
    </row>
    <row r="111" spans="1:23" s="63" customFormat="1" x14ac:dyDescent="0.2">
      <c r="A111" s="94"/>
      <c r="B111" s="95"/>
      <c r="C111" s="767" t="s">
        <v>1227</v>
      </c>
      <c r="D111" s="767"/>
      <c r="E111" s="767"/>
      <c r="F111" s="767"/>
      <c r="G111" s="767"/>
      <c r="H111" s="767"/>
      <c r="I111" s="767"/>
      <c r="J111" s="767"/>
      <c r="K111" s="767"/>
      <c r="L111" s="767"/>
      <c r="M111" s="767"/>
      <c r="N111" s="781"/>
      <c r="W111" s="68" t="s">
        <v>1227</v>
      </c>
    </row>
    <row r="112" spans="1:23" s="63" customFormat="1" ht="22.5" x14ac:dyDescent="0.2">
      <c r="A112" s="96"/>
      <c r="B112" s="97" t="s">
        <v>780</v>
      </c>
      <c r="C112" s="767" t="s">
        <v>781</v>
      </c>
      <c r="D112" s="767"/>
      <c r="E112" s="767"/>
      <c r="F112" s="767"/>
      <c r="G112" s="767"/>
      <c r="H112" s="767"/>
      <c r="I112" s="767"/>
      <c r="J112" s="767"/>
      <c r="K112" s="767"/>
      <c r="L112" s="767"/>
      <c r="M112" s="767"/>
      <c r="N112" s="781"/>
      <c r="R112" s="68" t="s">
        <v>781</v>
      </c>
    </row>
    <row r="113" spans="1:23" s="63" customFormat="1" ht="22.5" x14ac:dyDescent="0.2">
      <c r="A113" s="88" t="s">
        <v>267</v>
      </c>
      <c r="B113" s="89" t="s">
        <v>1228</v>
      </c>
      <c r="C113" s="776" t="s">
        <v>1229</v>
      </c>
      <c r="D113" s="776"/>
      <c r="E113" s="776"/>
      <c r="F113" s="90" t="s">
        <v>484</v>
      </c>
      <c r="G113" s="90" t="s">
        <v>33</v>
      </c>
      <c r="H113" s="90" t="s">
        <v>33</v>
      </c>
      <c r="I113" s="90" t="s">
        <v>165</v>
      </c>
      <c r="J113" s="91">
        <v>120.17</v>
      </c>
      <c r="K113" s="90" t="s">
        <v>856</v>
      </c>
      <c r="L113" s="91">
        <v>122.57</v>
      </c>
      <c r="M113" s="92" t="s">
        <v>33</v>
      </c>
      <c r="N113" s="93" t="s">
        <v>33</v>
      </c>
      <c r="Q113" s="68" t="s">
        <v>1229</v>
      </c>
    </row>
    <row r="114" spans="1:23" s="63" customFormat="1" x14ac:dyDescent="0.2">
      <c r="A114" s="94"/>
      <c r="B114" s="95"/>
      <c r="C114" s="767" t="s">
        <v>1230</v>
      </c>
      <c r="D114" s="767"/>
      <c r="E114" s="767"/>
      <c r="F114" s="767"/>
      <c r="G114" s="767"/>
      <c r="H114" s="767"/>
      <c r="I114" s="767"/>
      <c r="J114" s="767"/>
      <c r="K114" s="767"/>
      <c r="L114" s="767"/>
      <c r="M114" s="767"/>
      <c r="N114" s="781"/>
      <c r="W114" s="68" t="s">
        <v>1230</v>
      </c>
    </row>
    <row r="115" spans="1:23" s="63" customFormat="1" ht="22.5" x14ac:dyDescent="0.2">
      <c r="A115" s="96"/>
      <c r="B115" s="97" t="s">
        <v>858</v>
      </c>
      <c r="C115" s="767" t="s">
        <v>859</v>
      </c>
      <c r="D115" s="767"/>
      <c r="E115" s="767"/>
      <c r="F115" s="767"/>
      <c r="G115" s="767"/>
      <c r="H115" s="767"/>
      <c r="I115" s="767"/>
      <c r="J115" s="767"/>
      <c r="K115" s="767"/>
      <c r="L115" s="767"/>
      <c r="M115" s="767"/>
      <c r="N115" s="781"/>
      <c r="R115" s="68" t="s">
        <v>859</v>
      </c>
    </row>
    <row r="116" spans="1:23" s="63" customFormat="1" ht="22.5" x14ac:dyDescent="0.2">
      <c r="A116" s="88" t="s">
        <v>274</v>
      </c>
      <c r="B116" s="89" t="s">
        <v>1057</v>
      </c>
      <c r="C116" s="776" t="s">
        <v>1058</v>
      </c>
      <c r="D116" s="776"/>
      <c r="E116" s="776"/>
      <c r="F116" s="90" t="s">
        <v>484</v>
      </c>
      <c r="G116" s="90" t="s">
        <v>33</v>
      </c>
      <c r="H116" s="90" t="s">
        <v>33</v>
      </c>
      <c r="I116" s="90" t="s">
        <v>165</v>
      </c>
      <c r="J116" s="91" t="s">
        <v>33</v>
      </c>
      <c r="K116" s="90" t="s">
        <v>33</v>
      </c>
      <c r="L116" s="91" t="s">
        <v>33</v>
      </c>
      <c r="M116" s="92" t="s">
        <v>33</v>
      </c>
      <c r="N116" s="93" t="s">
        <v>33</v>
      </c>
      <c r="Q116" s="68" t="s">
        <v>1058</v>
      </c>
    </row>
    <row r="117" spans="1:23" s="63" customFormat="1" ht="22.5" x14ac:dyDescent="0.2">
      <c r="A117" s="96"/>
      <c r="B117" s="97" t="s">
        <v>171</v>
      </c>
      <c r="C117" s="767" t="s">
        <v>172</v>
      </c>
      <c r="D117" s="767"/>
      <c r="E117" s="767"/>
      <c r="F117" s="767"/>
      <c r="G117" s="767"/>
      <c r="H117" s="767"/>
      <c r="I117" s="767"/>
      <c r="J117" s="767"/>
      <c r="K117" s="767"/>
      <c r="L117" s="767"/>
      <c r="M117" s="767"/>
      <c r="N117" s="781"/>
      <c r="R117" s="68" t="s">
        <v>172</v>
      </c>
    </row>
    <row r="118" spans="1:23" s="63" customFormat="1" x14ac:dyDescent="0.2">
      <c r="A118" s="98"/>
      <c r="B118" s="97" t="s">
        <v>165</v>
      </c>
      <c r="C118" s="767" t="s">
        <v>251</v>
      </c>
      <c r="D118" s="767"/>
      <c r="E118" s="767"/>
      <c r="F118" s="99" t="s">
        <v>33</v>
      </c>
      <c r="G118" s="99" t="s">
        <v>33</v>
      </c>
      <c r="H118" s="99" t="s">
        <v>33</v>
      </c>
      <c r="I118" s="99" t="s">
        <v>33</v>
      </c>
      <c r="J118" s="100">
        <v>8.9</v>
      </c>
      <c r="K118" s="99" t="s">
        <v>175</v>
      </c>
      <c r="L118" s="100">
        <v>11.13</v>
      </c>
      <c r="M118" s="101" t="s">
        <v>33</v>
      </c>
      <c r="N118" s="102" t="s">
        <v>33</v>
      </c>
      <c r="S118" s="68" t="s">
        <v>251</v>
      </c>
    </row>
    <row r="119" spans="1:23" s="63" customFormat="1" x14ac:dyDescent="0.2">
      <c r="A119" s="98"/>
      <c r="B119" s="97" t="s">
        <v>173</v>
      </c>
      <c r="C119" s="767" t="s">
        <v>174</v>
      </c>
      <c r="D119" s="767"/>
      <c r="E119" s="767"/>
      <c r="F119" s="99" t="s">
        <v>33</v>
      </c>
      <c r="G119" s="99" t="s">
        <v>33</v>
      </c>
      <c r="H119" s="99" t="s">
        <v>33</v>
      </c>
      <c r="I119" s="99" t="s">
        <v>33</v>
      </c>
      <c r="J119" s="100">
        <v>0.66</v>
      </c>
      <c r="K119" s="99" t="s">
        <v>175</v>
      </c>
      <c r="L119" s="100">
        <v>0.83</v>
      </c>
      <c r="M119" s="101" t="s">
        <v>33</v>
      </c>
      <c r="N119" s="102" t="s">
        <v>33</v>
      </c>
      <c r="S119" s="68" t="s">
        <v>174</v>
      </c>
    </row>
    <row r="120" spans="1:23" s="63" customFormat="1" x14ac:dyDescent="0.2">
      <c r="A120" s="98"/>
      <c r="B120" s="97" t="s">
        <v>176</v>
      </c>
      <c r="C120" s="767" t="s">
        <v>177</v>
      </c>
      <c r="D120" s="767"/>
      <c r="E120" s="767"/>
      <c r="F120" s="99" t="s">
        <v>33</v>
      </c>
      <c r="G120" s="99" t="s">
        <v>33</v>
      </c>
      <c r="H120" s="99" t="s">
        <v>33</v>
      </c>
      <c r="I120" s="99" t="s">
        <v>33</v>
      </c>
      <c r="J120" s="100">
        <v>0.12</v>
      </c>
      <c r="K120" s="99" t="s">
        <v>175</v>
      </c>
      <c r="L120" s="100">
        <v>0.15</v>
      </c>
      <c r="M120" s="101" t="s">
        <v>33</v>
      </c>
      <c r="N120" s="102" t="s">
        <v>33</v>
      </c>
      <c r="S120" s="68" t="s">
        <v>177</v>
      </c>
    </row>
    <row r="121" spans="1:23" s="63" customFormat="1" x14ac:dyDescent="0.2">
      <c r="A121" s="98"/>
      <c r="B121" s="97" t="s">
        <v>212</v>
      </c>
      <c r="C121" s="767" t="s">
        <v>252</v>
      </c>
      <c r="D121" s="767"/>
      <c r="E121" s="767"/>
      <c r="F121" s="99" t="s">
        <v>33</v>
      </c>
      <c r="G121" s="99" t="s">
        <v>33</v>
      </c>
      <c r="H121" s="99" t="s">
        <v>33</v>
      </c>
      <c r="I121" s="99" t="s">
        <v>33</v>
      </c>
      <c r="J121" s="100">
        <v>0.18</v>
      </c>
      <c r="K121" s="99" t="s">
        <v>33</v>
      </c>
      <c r="L121" s="100">
        <v>0.18</v>
      </c>
      <c r="M121" s="101" t="s">
        <v>33</v>
      </c>
      <c r="N121" s="102" t="s">
        <v>33</v>
      </c>
      <c r="S121" s="68" t="s">
        <v>252</v>
      </c>
    </row>
    <row r="122" spans="1:23" s="63" customFormat="1" x14ac:dyDescent="0.2">
      <c r="A122" s="98"/>
      <c r="B122" s="97" t="s">
        <v>33</v>
      </c>
      <c r="C122" s="767" t="s">
        <v>253</v>
      </c>
      <c r="D122" s="767"/>
      <c r="E122" s="767"/>
      <c r="F122" s="99" t="s">
        <v>179</v>
      </c>
      <c r="G122" s="99" t="s">
        <v>1023</v>
      </c>
      <c r="H122" s="99" t="s">
        <v>175</v>
      </c>
      <c r="I122" s="99" t="s">
        <v>1231</v>
      </c>
      <c r="J122" s="100" t="s">
        <v>33</v>
      </c>
      <c r="K122" s="99" t="s">
        <v>33</v>
      </c>
      <c r="L122" s="100" t="s">
        <v>33</v>
      </c>
      <c r="M122" s="101" t="s">
        <v>33</v>
      </c>
      <c r="N122" s="102" t="s">
        <v>33</v>
      </c>
      <c r="T122" s="68" t="s">
        <v>253</v>
      </c>
    </row>
    <row r="123" spans="1:23" s="63" customFormat="1" x14ac:dyDescent="0.2">
      <c r="A123" s="98"/>
      <c r="B123" s="97" t="s">
        <v>33</v>
      </c>
      <c r="C123" s="767" t="s">
        <v>178</v>
      </c>
      <c r="D123" s="767"/>
      <c r="E123" s="767"/>
      <c r="F123" s="99" t="s">
        <v>179</v>
      </c>
      <c r="G123" s="99" t="s">
        <v>957</v>
      </c>
      <c r="H123" s="99" t="s">
        <v>175</v>
      </c>
      <c r="I123" s="99" t="s">
        <v>1143</v>
      </c>
      <c r="J123" s="100" t="s">
        <v>33</v>
      </c>
      <c r="K123" s="99" t="s">
        <v>33</v>
      </c>
      <c r="L123" s="100" t="s">
        <v>33</v>
      </c>
      <c r="M123" s="101" t="s">
        <v>33</v>
      </c>
      <c r="N123" s="102" t="s">
        <v>33</v>
      </c>
      <c r="T123" s="68" t="s">
        <v>178</v>
      </c>
    </row>
    <row r="124" spans="1:23" s="63" customFormat="1" x14ac:dyDescent="0.2">
      <c r="A124" s="98"/>
      <c r="B124" s="97" t="s">
        <v>33</v>
      </c>
      <c r="C124" s="776" t="s">
        <v>182</v>
      </c>
      <c r="D124" s="776"/>
      <c r="E124" s="776"/>
      <c r="F124" s="90" t="s">
        <v>33</v>
      </c>
      <c r="G124" s="90" t="s">
        <v>33</v>
      </c>
      <c r="H124" s="90" t="s">
        <v>33</v>
      </c>
      <c r="I124" s="90" t="s">
        <v>33</v>
      </c>
      <c r="J124" s="91">
        <v>9.74</v>
      </c>
      <c r="K124" s="90" t="s">
        <v>33</v>
      </c>
      <c r="L124" s="91">
        <v>12.14</v>
      </c>
      <c r="M124" s="92" t="s">
        <v>33</v>
      </c>
      <c r="N124" s="93" t="s">
        <v>33</v>
      </c>
      <c r="U124" s="68" t="s">
        <v>182</v>
      </c>
    </row>
    <row r="125" spans="1:23" s="63" customFormat="1" x14ac:dyDescent="0.2">
      <c r="A125" s="98"/>
      <c r="B125" s="97" t="s">
        <v>33</v>
      </c>
      <c r="C125" s="767" t="s">
        <v>183</v>
      </c>
      <c r="D125" s="767"/>
      <c r="E125" s="767"/>
      <c r="F125" s="99" t="s">
        <v>33</v>
      </c>
      <c r="G125" s="99" t="s">
        <v>33</v>
      </c>
      <c r="H125" s="99" t="s">
        <v>33</v>
      </c>
      <c r="I125" s="99" t="s">
        <v>33</v>
      </c>
      <c r="J125" s="100" t="s">
        <v>33</v>
      </c>
      <c r="K125" s="99" t="s">
        <v>33</v>
      </c>
      <c r="L125" s="100">
        <v>11.28</v>
      </c>
      <c r="M125" s="101" t="s">
        <v>33</v>
      </c>
      <c r="N125" s="102" t="s">
        <v>33</v>
      </c>
      <c r="T125" s="68" t="s">
        <v>183</v>
      </c>
    </row>
    <row r="126" spans="1:23" s="63" customFormat="1" ht="22.5" x14ac:dyDescent="0.2">
      <c r="A126" s="98"/>
      <c r="B126" s="97" t="s">
        <v>907</v>
      </c>
      <c r="C126" s="767" t="s">
        <v>908</v>
      </c>
      <c r="D126" s="767"/>
      <c r="E126" s="767"/>
      <c r="F126" s="99" t="s">
        <v>186</v>
      </c>
      <c r="G126" s="99" t="s">
        <v>909</v>
      </c>
      <c r="H126" s="99" t="s">
        <v>33</v>
      </c>
      <c r="I126" s="99" t="s">
        <v>909</v>
      </c>
      <c r="J126" s="100" t="s">
        <v>33</v>
      </c>
      <c r="K126" s="99" t="s">
        <v>33</v>
      </c>
      <c r="L126" s="100">
        <v>10.38</v>
      </c>
      <c r="M126" s="101" t="s">
        <v>33</v>
      </c>
      <c r="N126" s="102" t="s">
        <v>33</v>
      </c>
      <c r="T126" s="68" t="s">
        <v>908</v>
      </c>
    </row>
    <row r="127" spans="1:23" s="63" customFormat="1" ht="22.5" x14ac:dyDescent="0.2">
      <c r="A127" s="98"/>
      <c r="B127" s="97" t="s">
        <v>910</v>
      </c>
      <c r="C127" s="767" t="s">
        <v>911</v>
      </c>
      <c r="D127" s="767"/>
      <c r="E127" s="767"/>
      <c r="F127" s="99" t="s">
        <v>186</v>
      </c>
      <c r="G127" s="99" t="s">
        <v>594</v>
      </c>
      <c r="H127" s="99" t="s">
        <v>33</v>
      </c>
      <c r="I127" s="99" t="s">
        <v>594</v>
      </c>
      <c r="J127" s="100" t="s">
        <v>33</v>
      </c>
      <c r="K127" s="99" t="s">
        <v>33</v>
      </c>
      <c r="L127" s="100">
        <v>7.33</v>
      </c>
      <c r="M127" s="101" t="s">
        <v>33</v>
      </c>
      <c r="N127" s="102" t="s">
        <v>33</v>
      </c>
      <c r="T127" s="68" t="s">
        <v>911</v>
      </c>
    </row>
    <row r="128" spans="1:23" s="63" customFormat="1" x14ac:dyDescent="0.2">
      <c r="A128" s="103"/>
      <c r="B128" s="104"/>
      <c r="C128" s="780" t="s">
        <v>191</v>
      </c>
      <c r="D128" s="780"/>
      <c r="E128" s="780"/>
      <c r="F128" s="105" t="s">
        <v>33</v>
      </c>
      <c r="G128" s="105" t="s">
        <v>33</v>
      </c>
      <c r="H128" s="105" t="s">
        <v>33</v>
      </c>
      <c r="I128" s="105" t="s">
        <v>33</v>
      </c>
      <c r="J128" s="106" t="s">
        <v>33</v>
      </c>
      <c r="K128" s="105" t="s">
        <v>33</v>
      </c>
      <c r="L128" s="106">
        <v>29.85</v>
      </c>
      <c r="M128" s="92" t="s">
        <v>33</v>
      </c>
      <c r="N128" s="107" t="s">
        <v>33</v>
      </c>
      <c r="V128" s="68" t="s">
        <v>191</v>
      </c>
    </row>
    <row r="129" spans="1:22" s="63" customFormat="1" ht="67.5" x14ac:dyDescent="0.2">
      <c r="A129" s="88" t="s">
        <v>282</v>
      </c>
      <c r="B129" s="89" t="s">
        <v>1232</v>
      </c>
      <c r="C129" s="776" t="s">
        <v>1233</v>
      </c>
      <c r="D129" s="776"/>
      <c r="E129" s="776"/>
      <c r="F129" s="90" t="s">
        <v>484</v>
      </c>
      <c r="G129" s="90" t="s">
        <v>33</v>
      </c>
      <c r="H129" s="90" t="s">
        <v>33</v>
      </c>
      <c r="I129" s="90" t="s">
        <v>165</v>
      </c>
      <c r="J129" s="91">
        <v>2504.73</v>
      </c>
      <c r="K129" s="90" t="s">
        <v>33</v>
      </c>
      <c r="L129" s="91">
        <v>2504.73</v>
      </c>
      <c r="M129" s="92" t="s">
        <v>33</v>
      </c>
      <c r="N129" s="93" t="s">
        <v>33</v>
      </c>
      <c r="Q129" s="68" t="s">
        <v>1233</v>
      </c>
    </row>
    <row r="130" spans="1:22" s="63" customFormat="1" ht="22.5" x14ac:dyDescent="0.2">
      <c r="A130" s="88" t="s">
        <v>287</v>
      </c>
      <c r="B130" s="89" t="s">
        <v>1057</v>
      </c>
      <c r="C130" s="776" t="s">
        <v>1058</v>
      </c>
      <c r="D130" s="776"/>
      <c r="E130" s="776"/>
      <c r="F130" s="90" t="s">
        <v>484</v>
      </c>
      <c r="G130" s="90" t="s">
        <v>33</v>
      </c>
      <c r="H130" s="90" t="s">
        <v>33</v>
      </c>
      <c r="I130" s="90" t="s">
        <v>165</v>
      </c>
      <c r="J130" s="91" t="s">
        <v>33</v>
      </c>
      <c r="K130" s="90" t="s">
        <v>33</v>
      </c>
      <c r="L130" s="91" t="s">
        <v>33</v>
      </c>
      <c r="M130" s="92" t="s">
        <v>33</v>
      </c>
      <c r="N130" s="93" t="s">
        <v>33</v>
      </c>
      <c r="Q130" s="68" t="s">
        <v>1058</v>
      </c>
    </row>
    <row r="131" spans="1:22" s="63" customFormat="1" ht="22.5" x14ac:dyDescent="0.2">
      <c r="A131" s="96"/>
      <c r="B131" s="97" t="s">
        <v>171</v>
      </c>
      <c r="C131" s="767" t="s">
        <v>172</v>
      </c>
      <c r="D131" s="767"/>
      <c r="E131" s="767"/>
      <c r="F131" s="767"/>
      <c r="G131" s="767"/>
      <c r="H131" s="767"/>
      <c r="I131" s="767"/>
      <c r="J131" s="767"/>
      <c r="K131" s="767"/>
      <c r="L131" s="767"/>
      <c r="M131" s="767"/>
      <c r="N131" s="781"/>
      <c r="R131" s="68" t="s">
        <v>172</v>
      </c>
    </row>
    <row r="132" spans="1:22" s="63" customFormat="1" x14ac:dyDescent="0.2">
      <c r="A132" s="98"/>
      <c r="B132" s="97" t="s">
        <v>165</v>
      </c>
      <c r="C132" s="767" t="s">
        <v>251</v>
      </c>
      <c r="D132" s="767"/>
      <c r="E132" s="767"/>
      <c r="F132" s="99" t="s">
        <v>33</v>
      </c>
      <c r="G132" s="99" t="s">
        <v>33</v>
      </c>
      <c r="H132" s="99" t="s">
        <v>33</v>
      </c>
      <c r="I132" s="99" t="s">
        <v>33</v>
      </c>
      <c r="J132" s="100">
        <v>8.9</v>
      </c>
      <c r="K132" s="99" t="s">
        <v>175</v>
      </c>
      <c r="L132" s="100">
        <v>11.13</v>
      </c>
      <c r="M132" s="101" t="s">
        <v>33</v>
      </c>
      <c r="N132" s="102" t="s">
        <v>33</v>
      </c>
      <c r="S132" s="68" t="s">
        <v>251</v>
      </c>
    </row>
    <row r="133" spans="1:22" s="63" customFormat="1" x14ac:dyDescent="0.2">
      <c r="A133" s="98"/>
      <c r="B133" s="97" t="s">
        <v>173</v>
      </c>
      <c r="C133" s="767" t="s">
        <v>174</v>
      </c>
      <c r="D133" s="767"/>
      <c r="E133" s="767"/>
      <c r="F133" s="99" t="s">
        <v>33</v>
      </c>
      <c r="G133" s="99" t="s">
        <v>33</v>
      </c>
      <c r="H133" s="99" t="s">
        <v>33</v>
      </c>
      <c r="I133" s="99" t="s">
        <v>33</v>
      </c>
      <c r="J133" s="100">
        <v>0.66</v>
      </c>
      <c r="K133" s="99" t="s">
        <v>175</v>
      </c>
      <c r="L133" s="100">
        <v>0.83</v>
      </c>
      <c r="M133" s="101" t="s">
        <v>33</v>
      </c>
      <c r="N133" s="102" t="s">
        <v>33</v>
      </c>
      <c r="S133" s="68" t="s">
        <v>174</v>
      </c>
    </row>
    <row r="134" spans="1:22" s="63" customFormat="1" x14ac:dyDescent="0.2">
      <c r="A134" s="98"/>
      <c r="B134" s="97" t="s">
        <v>176</v>
      </c>
      <c r="C134" s="767" t="s">
        <v>177</v>
      </c>
      <c r="D134" s="767"/>
      <c r="E134" s="767"/>
      <c r="F134" s="99" t="s">
        <v>33</v>
      </c>
      <c r="G134" s="99" t="s">
        <v>33</v>
      </c>
      <c r="H134" s="99" t="s">
        <v>33</v>
      </c>
      <c r="I134" s="99" t="s">
        <v>33</v>
      </c>
      <c r="J134" s="100">
        <v>0.12</v>
      </c>
      <c r="K134" s="99" t="s">
        <v>175</v>
      </c>
      <c r="L134" s="100">
        <v>0.15</v>
      </c>
      <c r="M134" s="101" t="s">
        <v>33</v>
      </c>
      <c r="N134" s="102" t="s">
        <v>33</v>
      </c>
      <c r="S134" s="68" t="s">
        <v>177</v>
      </c>
    </row>
    <row r="135" spans="1:22" s="63" customFormat="1" x14ac:dyDescent="0.2">
      <c r="A135" s="98"/>
      <c r="B135" s="97" t="s">
        <v>212</v>
      </c>
      <c r="C135" s="767" t="s">
        <v>252</v>
      </c>
      <c r="D135" s="767"/>
      <c r="E135" s="767"/>
      <c r="F135" s="99" t="s">
        <v>33</v>
      </c>
      <c r="G135" s="99" t="s">
        <v>33</v>
      </c>
      <c r="H135" s="99" t="s">
        <v>33</v>
      </c>
      <c r="I135" s="99" t="s">
        <v>33</v>
      </c>
      <c r="J135" s="100">
        <v>0.18</v>
      </c>
      <c r="K135" s="99" t="s">
        <v>33</v>
      </c>
      <c r="L135" s="100">
        <v>0.18</v>
      </c>
      <c r="M135" s="101" t="s">
        <v>33</v>
      </c>
      <c r="N135" s="102" t="s">
        <v>33</v>
      </c>
      <c r="S135" s="68" t="s">
        <v>252</v>
      </c>
    </row>
    <row r="136" spans="1:22" s="63" customFormat="1" x14ac:dyDescent="0.2">
      <c r="A136" s="98"/>
      <c r="B136" s="97" t="s">
        <v>33</v>
      </c>
      <c r="C136" s="767" t="s">
        <v>253</v>
      </c>
      <c r="D136" s="767"/>
      <c r="E136" s="767"/>
      <c r="F136" s="99" t="s">
        <v>179</v>
      </c>
      <c r="G136" s="99" t="s">
        <v>1023</v>
      </c>
      <c r="H136" s="99" t="s">
        <v>175</v>
      </c>
      <c r="I136" s="99" t="s">
        <v>1231</v>
      </c>
      <c r="J136" s="100" t="s">
        <v>33</v>
      </c>
      <c r="K136" s="99" t="s">
        <v>33</v>
      </c>
      <c r="L136" s="100" t="s">
        <v>33</v>
      </c>
      <c r="M136" s="101" t="s">
        <v>33</v>
      </c>
      <c r="N136" s="102" t="s">
        <v>33</v>
      </c>
      <c r="T136" s="68" t="s">
        <v>253</v>
      </c>
    </row>
    <row r="137" spans="1:22" s="63" customFormat="1" x14ac:dyDescent="0.2">
      <c r="A137" s="98"/>
      <c r="B137" s="97" t="s">
        <v>33</v>
      </c>
      <c r="C137" s="767" t="s">
        <v>178</v>
      </c>
      <c r="D137" s="767"/>
      <c r="E137" s="767"/>
      <c r="F137" s="99" t="s">
        <v>179</v>
      </c>
      <c r="G137" s="99" t="s">
        <v>957</v>
      </c>
      <c r="H137" s="99" t="s">
        <v>175</v>
      </c>
      <c r="I137" s="99" t="s">
        <v>1143</v>
      </c>
      <c r="J137" s="100" t="s">
        <v>33</v>
      </c>
      <c r="K137" s="99" t="s">
        <v>33</v>
      </c>
      <c r="L137" s="100" t="s">
        <v>33</v>
      </c>
      <c r="M137" s="101" t="s">
        <v>33</v>
      </c>
      <c r="N137" s="102" t="s">
        <v>33</v>
      </c>
      <c r="T137" s="68" t="s">
        <v>178</v>
      </c>
    </row>
    <row r="138" spans="1:22" s="63" customFormat="1" x14ac:dyDescent="0.2">
      <c r="A138" s="98"/>
      <c r="B138" s="97" t="s">
        <v>33</v>
      </c>
      <c r="C138" s="776" t="s">
        <v>182</v>
      </c>
      <c r="D138" s="776"/>
      <c r="E138" s="776"/>
      <c r="F138" s="90" t="s">
        <v>33</v>
      </c>
      <c r="G138" s="90" t="s">
        <v>33</v>
      </c>
      <c r="H138" s="90" t="s">
        <v>33</v>
      </c>
      <c r="I138" s="90" t="s">
        <v>33</v>
      </c>
      <c r="J138" s="91">
        <v>9.74</v>
      </c>
      <c r="K138" s="90" t="s">
        <v>33</v>
      </c>
      <c r="L138" s="91">
        <v>12.14</v>
      </c>
      <c r="M138" s="92" t="s">
        <v>33</v>
      </c>
      <c r="N138" s="93" t="s">
        <v>33</v>
      </c>
      <c r="U138" s="68" t="s">
        <v>182</v>
      </c>
    </row>
    <row r="139" spans="1:22" s="63" customFormat="1" x14ac:dyDescent="0.2">
      <c r="A139" s="98"/>
      <c r="B139" s="97" t="s">
        <v>33</v>
      </c>
      <c r="C139" s="767" t="s">
        <v>183</v>
      </c>
      <c r="D139" s="767"/>
      <c r="E139" s="767"/>
      <c r="F139" s="99" t="s">
        <v>33</v>
      </c>
      <c r="G139" s="99" t="s">
        <v>33</v>
      </c>
      <c r="H139" s="99" t="s">
        <v>33</v>
      </c>
      <c r="I139" s="99" t="s">
        <v>33</v>
      </c>
      <c r="J139" s="100" t="s">
        <v>33</v>
      </c>
      <c r="K139" s="99" t="s">
        <v>33</v>
      </c>
      <c r="L139" s="100">
        <v>11.28</v>
      </c>
      <c r="M139" s="101" t="s">
        <v>33</v>
      </c>
      <c r="N139" s="102" t="s">
        <v>33</v>
      </c>
      <c r="T139" s="68" t="s">
        <v>183</v>
      </c>
    </row>
    <row r="140" spans="1:22" s="63" customFormat="1" ht="22.5" x14ac:dyDescent="0.2">
      <c r="A140" s="98"/>
      <c r="B140" s="97" t="s">
        <v>907</v>
      </c>
      <c r="C140" s="767" t="s">
        <v>908</v>
      </c>
      <c r="D140" s="767"/>
      <c r="E140" s="767"/>
      <c r="F140" s="99" t="s">
        <v>186</v>
      </c>
      <c r="G140" s="99" t="s">
        <v>909</v>
      </c>
      <c r="H140" s="99" t="s">
        <v>33</v>
      </c>
      <c r="I140" s="99" t="s">
        <v>909</v>
      </c>
      <c r="J140" s="100" t="s">
        <v>33</v>
      </c>
      <c r="K140" s="99" t="s">
        <v>33</v>
      </c>
      <c r="L140" s="100">
        <v>10.38</v>
      </c>
      <c r="M140" s="101" t="s">
        <v>33</v>
      </c>
      <c r="N140" s="102" t="s">
        <v>33</v>
      </c>
      <c r="T140" s="68" t="s">
        <v>908</v>
      </c>
    </row>
    <row r="141" spans="1:22" s="63" customFormat="1" ht="22.5" x14ac:dyDescent="0.2">
      <c r="A141" s="98"/>
      <c r="B141" s="97" t="s">
        <v>910</v>
      </c>
      <c r="C141" s="767" t="s">
        <v>911</v>
      </c>
      <c r="D141" s="767"/>
      <c r="E141" s="767"/>
      <c r="F141" s="99" t="s">
        <v>186</v>
      </c>
      <c r="G141" s="99" t="s">
        <v>594</v>
      </c>
      <c r="H141" s="99" t="s">
        <v>33</v>
      </c>
      <c r="I141" s="99" t="s">
        <v>594</v>
      </c>
      <c r="J141" s="100" t="s">
        <v>33</v>
      </c>
      <c r="K141" s="99" t="s">
        <v>33</v>
      </c>
      <c r="L141" s="100">
        <v>7.33</v>
      </c>
      <c r="M141" s="101" t="s">
        <v>33</v>
      </c>
      <c r="N141" s="102" t="s">
        <v>33</v>
      </c>
      <c r="T141" s="68" t="s">
        <v>911</v>
      </c>
    </row>
    <row r="142" spans="1:22" s="63" customFormat="1" x14ac:dyDescent="0.2">
      <c r="A142" s="103"/>
      <c r="B142" s="104"/>
      <c r="C142" s="780" t="s">
        <v>191</v>
      </c>
      <c r="D142" s="780"/>
      <c r="E142" s="780"/>
      <c r="F142" s="105" t="s">
        <v>33</v>
      </c>
      <c r="G142" s="105" t="s">
        <v>33</v>
      </c>
      <c r="H142" s="105" t="s">
        <v>33</v>
      </c>
      <c r="I142" s="105" t="s">
        <v>33</v>
      </c>
      <c r="J142" s="106" t="s">
        <v>33</v>
      </c>
      <c r="K142" s="105" t="s">
        <v>33</v>
      </c>
      <c r="L142" s="106">
        <v>29.85</v>
      </c>
      <c r="M142" s="92" t="s">
        <v>33</v>
      </c>
      <c r="N142" s="107" t="s">
        <v>33</v>
      </c>
      <c r="V142" s="68" t="s">
        <v>191</v>
      </c>
    </row>
    <row r="143" spans="1:22" s="63" customFormat="1" ht="56.25" x14ac:dyDescent="0.2">
      <c r="A143" s="88" t="s">
        <v>217</v>
      </c>
      <c r="B143" s="89" t="s">
        <v>937</v>
      </c>
      <c r="C143" s="776" t="s">
        <v>1234</v>
      </c>
      <c r="D143" s="776"/>
      <c r="E143" s="776"/>
      <c r="F143" s="90" t="s">
        <v>484</v>
      </c>
      <c r="G143" s="90" t="s">
        <v>33</v>
      </c>
      <c r="H143" s="90" t="s">
        <v>33</v>
      </c>
      <c r="I143" s="90" t="s">
        <v>165</v>
      </c>
      <c r="J143" s="91">
        <v>1921.84</v>
      </c>
      <c r="K143" s="90" t="s">
        <v>33</v>
      </c>
      <c r="L143" s="91">
        <v>1921.84</v>
      </c>
      <c r="M143" s="92" t="s">
        <v>33</v>
      </c>
      <c r="N143" s="93" t="s">
        <v>33</v>
      </c>
      <c r="Q143" s="68" t="s">
        <v>1234</v>
      </c>
    </row>
    <row r="144" spans="1:22" s="63" customFormat="1" ht="22.5" x14ac:dyDescent="0.2">
      <c r="A144" s="88" t="s">
        <v>291</v>
      </c>
      <c r="B144" s="89" t="s">
        <v>939</v>
      </c>
      <c r="C144" s="776" t="s">
        <v>940</v>
      </c>
      <c r="D144" s="776"/>
      <c r="E144" s="776"/>
      <c r="F144" s="90" t="s">
        <v>484</v>
      </c>
      <c r="G144" s="90" t="s">
        <v>33</v>
      </c>
      <c r="H144" s="90" t="s">
        <v>33</v>
      </c>
      <c r="I144" s="90" t="s">
        <v>165</v>
      </c>
      <c r="J144" s="91">
        <v>348.74</v>
      </c>
      <c r="K144" s="90" t="s">
        <v>856</v>
      </c>
      <c r="L144" s="91">
        <v>355.71</v>
      </c>
      <c r="M144" s="92" t="s">
        <v>33</v>
      </c>
      <c r="N144" s="93" t="s">
        <v>33</v>
      </c>
      <c r="Q144" s="68" t="s">
        <v>940</v>
      </c>
    </row>
    <row r="145" spans="1:23" s="63" customFormat="1" x14ac:dyDescent="0.2">
      <c r="A145" s="94"/>
      <c r="B145" s="95"/>
      <c r="C145" s="767" t="s">
        <v>941</v>
      </c>
      <c r="D145" s="767"/>
      <c r="E145" s="767"/>
      <c r="F145" s="767"/>
      <c r="G145" s="767"/>
      <c r="H145" s="767"/>
      <c r="I145" s="767"/>
      <c r="J145" s="767"/>
      <c r="K145" s="767"/>
      <c r="L145" s="767"/>
      <c r="M145" s="767"/>
      <c r="N145" s="781"/>
      <c r="W145" s="68" t="s">
        <v>941</v>
      </c>
    </row>
    <row r="146" spans="1:23" s="63" customFormat="1" ht="22.5" x14ac:dyDescent="0.2">
      <c r="A146" s="96"/>
      <c r="B146" s="97" t="s">
        <v>858</v>
      </c>
      <c r="C146" s="767" t="s">
        <v>859</v>
      </c>
      <c r="D146" s="767"/>
      <c r="E146" s="767"/>
      <c r="F146" s="767"/>
      <c r="G146" s="767"/>
      <c r="H146" s="767"/>
      <c r="I146" s="767"/>
      <c r="J146" s="767"/>
      <c r="K146" s="767"/>
      <c r="L146" s="767"/>
      <c r="M146" s="767"/>
      <c r="N146" s="781"/>
      <c r="R146" s="68" t="s">
        <v>859</v>
      </c>
    </row>
    <row r="147" spans="1:23" s="63" customFormat="1" ht="33.75" x14ac:dyDescent="0.2">
      <c r="A147" s="88" t="s">
        <v>293</v>
      </c>
      <c r="B147" s="89" t="s">
        <v>942</v>
      </c>
      <c r="C147" s="776" t="s">
        <v>943</v>
      </c>
      <c r="D147" s="776"/>
      <c r="E147" s="776"/>
      <c r="F147" s="90" t="s">
        <v>484</v>
      </c>
      <c r="G147" s="90" t="s">
        <v>33</v>
      </c>
      <c r="H147" s="90" t="s">
        <v>33</v>
      </c>
      <c r="I147" s="90" t="s">
        <v>165</v>
      </c>
      <c r="J147" s="91" t="s">
        <v>33</v>
      </c>
      <c r="K147" s="90" t="s">
        <v>33</v>
      </c>
      <c r="L147" s="91" t="s">
        <v>33</v>
      </c>
      <c r="M147" s="92" t="s">
        <v>33</v>
      </c>
      <c r="N147" s="93" t="s">
        <v>33</v>
      </c>
      <c r="Q147" s="68" t="s">
        <v>943</v>
      </c>
    </row>
    <row r="148" spans="1:23" s="63" customFormat="1" ht="22.5" x14ac:dyDescent="0.2">
      <c r="A148" s="96"/>
      <c r="B148" s="97" t="s">
        <v>171</v>
      </c>
      <c r="C148" s="767" t="s">
        <v>172</v>
      </c>
      <c r="D148" s="767"/>
      <c r="E148" s="767"/>
      <c r="F148" s="767"/>
      <c r="G148" s="767"/>
      <c r="H148" s="767"/>
      <c r="I148" s="767"/>
      <c r="J148" s="767"/>
      <c r="K148" s="767"/>
      <c r="L148" s="767"/>
      <c r="M148" s="767"/>
      <c r="N148" s="781"/>
      <c r="R148" s="68" t="s">
        <v>172</v>
      </c>
    </row>
    <row r="149" spans="1:23" s="63" customFormat="1" x14ac:dyDescent="0.2">
      <c r="A149" s="98"/>
      <c r="B149" s="97" t="s">
        <v>165</v>
      </c>
      <c r="C149" s="767" t="s">
        <v>251</v>
      </c>
      <c r="D149" s="767"/>
      <c r="E149" s="767"/>
      <c r="F149" s="99" t="s">
        <v>33</v>
      </c>
      <c r="G149" s="99" t="s">
        <v>33</v>
      </c>
      <c r="H149" s="99" t="s">
        <v>33</v>
      </c>
      <c r="I149" s="99" t="s">
        <v>33</v>
      </c>
      <c r="J149" s="100">
        <v>5.16</v>
      </c>
      <c r="K149" s="99" t="s">
        <v>175</v>
      </c>
      <c r="L149" s="100">
        <v>6.45</v>
      </c>
      <c r="M149" s="101" t="s">
        <v>33</v>
      </c>
      <c r="N149" s="102" t="s">
        <v>33</v>
      </c>
      <c r="S149" s="68" t="s">
        <v>251</v>
      </c>
    </row>
    <row r="150" spans="1:23" s="63" customFormat="1" x14ac:dyDescent="0.2">
      <c r="A150" s="98"/>
      <c r="B150" s="97" t="s">
        <v>212</v>
      </c>
      <c r="C150" s="767" t="s">
        <v>252</v>
      </c>
      <c r="D150" s="767"/>
      <c r="E150" s="767"/>
      <c r="F150" s="99" t="s">
        <v>33</v>
      </c>
      <c r="G150" s="99" t="s">
        <v>33</v>
      </c>
      <c r="H150" s="99" t="s">
        <v>33</v>
      </c>
      <c r="I150" s="99" t="s">
        <v>33</v>
      </c>
      <c r="J150" s="100">
        <v>1.0900000000000001</v>
      </c>
      <c r="K150" s="99" t="s">
        <v>33</v>
      </c>
      <c r="L150" s="100">
        <v>1.0900000000000001</v>
      </c>
      <c r="M150" s="101" t="s">
        <v>33</v>
      </c>
      <c r="N150" s="102" t="s">
        <v>33</v>
      </c>
      <c r="S150" s="68" t="s">
        <v>252</v>
      </c>
    </row>
    <row r="151" spans="1:23" s="63" customFormat="1" x14ac:dyDescent="0.2">
      <c r="A151" s="98"/>
      <c r="B151" s="97" t="s">
        <v>33</v>
      </c>
      <c r="C151" s="767" t="s">
        <v>253</v>
      </c>
      <c r="D151" s="767"/>
      <c r="E151" s="767"/>
      <c r="F151" s="99" t="s">
        <v>179</v>
      </c>
      <c r="G151" s="99" t="s">
        <v>944</v>
      </c>
      <c r="H151" s="99" t="s">
        <v>175</v>
      </c>
      <c r="I151" s="99" t="s">
        <v>335</v>
      </c>
      <c r="J151" s="100" t="s">
        <v>33</v>
      </c>
      <c r="K151" s="99" t="s">
        <v>33</v>
      </c>
      <c r="L151" s="100" t="s">
        <v>33</v>
      </c>
      <c r="M151" s="101" t="s">
        <v>33</v>
      </c>
      <c r="N151" s="102" t="s">
        <v>33</v>
      </c>
      <c r="T151" s="68" t="s">
        <v>253</v>
      </c>
    </row>
    <row r="152" spans="1:23" s="63" customFormat="1" x14ac:dyDescent="0.2">
      <c r="A152" s="98"/>
      <c r="B152" s="97" t="s">
        <v>33</v>
      </c>
      <c r="C152" s="776" t="s">
        <v>182</v>
      </c>
      <c r="D152" s="776"/>
      <c r="E152" s="776"/>
      <c r="F152" s="90" t="s">
        <v>33</v>
      </c>
      <c r="G152" s="90" t="s">
        <v>33</v>
      </c>
      <c r="H152" s="90" t="s">
        <v>33</v>
      </c>
      <c r="I152" s="90" t="s">
        <v>33</v>
      </c>
      <c r="J152" s="91">
        <v>6.25</v>
      </c>
      <c r="K152" s="90" t="s">
        <v>33</v>
      </c>
      <c r="L152" s="91">
        <v>7.54</v>
      </c>
      <c r="M152" s="92" t="s">
        <v>33</v>
      </c>
      <c r="N152" s="93" t="s">
        <v>33</v>
      </c>
      <c r="U152" s="68" t="s">
        <v>182</v>
      </c>
    </row>
    <row r="153" spans="1:23" s="63" customFormat="1" x14ac:dyDescent="0.2">
      <c r="A153" s="98"/>
      <c r="B153" s="97" t="s">
        <v>33</v>
      </c>
      <c r="C153" s="767" t="s">
        <v>183</v>
      </c>
      <c r="D153" s="767"/>
      <c r="E153" s="767"/>
      <c r="F153" s="99" t="s">
        <v>33</v>
      </c>
      <c r="G153" s="99" t="s">
        <v>33</v>
      </c>
      <c r="H153" s="99" t="s">
        <v>33</v>
      </c>
      <c r="I153" s="99" t="s">
        <v>33</v>
      </c>
      <c r="J153" s="100" t="s">
        <v>33</v>
      </c>
      <c r="K153" s="99" t="s">
        <v>33</v>
      </c>
      <c r="L153" s="100">
        <v>6.45</v>
      </c>
      <c r="M153" s="101" t="s">
        <v>33</v>
      </c>
      <c r="N153" s="102" t="s">
        <v>33</v>
      </c>
      <c r="T153" s="68" t="s">
        <v>183</v>
      </c>
    </row>
    <row r="154" spans="1:23" s="63" customFormat="1" ht="22.5" x14ac:dyDescent="0.2">
      <c r="A154" s="98"/>
      <c r="B154" s="97" t="s">
        <v>771</v>
      </c>
      <c r="C154" s="767" t="s">
        <v>772</v>
      </c>
      <c r="D154" s="767"/>
      <c r="E154" s="767"/>
      <c r="F154" s="99" t="s">
        <v>186</v>
      </c>
      <c r="G154" s="99" t="s">
        <v>341</v>
      </c>
      <c r="H154" s="99" t="s">
        <v>33</v>
      </c>
      <c r="I154" s="99" t="s">
        <v>341</v>
      </c>
      <c r="J154" s="100" t="s">
        <v>33</v>
      </c>
      <c r="K154" s="99" t="s">
        <v>33</v>
      </c>
      <c r="L154" s="100">
        <v>5.16</v>
      </c>
      <c r="M154" s="101" t="s">
        <v>33</v>
      </c>
      <c r="N154" s="102" t="s">
        <v>33</v>
      </c>
      <c r="T154" s="68" t="s">
        <v>772</v>
      </c>
    </row>
    <row r="155" spans="1:23" s="63" customFormat="1" ht="22.5" x14ac:dyDescent="0.2">
      <c r="A155" s="98"/>
      <c r="B155" s="97" t="s">
        <v>773</v>
      </c>
      <c r="C155" s="767" t="s">
        <v>774</v>
      </c>
      <c r="D155" s="767"/>
      <c r="E155" s="767"/>
      <c r="F155" s="99" t="s">
        <v>186</v>
      </c>
      <c r="G155" s="99" t="s">
        <v>775</v>
      </c>
      <c r="H155" s="99" t="s">
        <v>33</v>
      </c>
      <c r="I155" s="99" t="s">
        <v>775</v>
      </c>
      <c r="J155" s="100" t="s">
        <v>33</v>
      </c>
      <c r="K155" s="99" t="s">
        <v>33</v>
      </c>
      <c r="L155" s="100">
        <v>3.87</v>
      </c>
      <c r="M155" s="101" t="s">
        <v>33</v>
      </c>
      <c r="N155" s="102" t="s">
        <v>33</v>
      </c>
      <c r="T155" s="68" t="s">
        <v>774</v>
      </c>
    </row>
    <row r="156" spans="1:23" s="63" customFormat="1" x14ac:dyDescent="0.2">
      <c r="A156" s="103"/>
      <c r="B156" s="104"/>
      <c r="C156" s="780" t="s">
        <v>191</v>
      </c>
      <c r="D156" s="780"/>
      <c r="E156" s="780"/>
      <c r="F156" s="105" t="s">
        <v>33</v>
      </c>
      <c r="G156" s="105" t="s">
        <v>33</v>
      </c>
      <c r="H156" s="105" t="s">
        <v>33</v>
      </c>
      <c r="I156" s="105" t="s">
        <v>33</v>
      </c>
      <c r="J156" s="106" t="s">
        <v>33</v>
      </c>
      <c r="K156" s="105" t="s">
        <v>33</v>
      </c>
      <c r="L156" s="106">
        <v>16.57</v>
      </c>
      <c r="M156" s="92" t="s">
        <v>33</v>
      </c>
      <c r="N156" s="107" t="s">
        <v>33</v>
      </c>
      <c r="V156" s="68" t="s">
        <v>191</v>
      </c>
    </row>
    <row r="157" spans="1:23" s="63" customFormat="1" ht="33.75" x14ac:dyDescent="0.2">
      <c r="A157" s="88" t="s">
        <v>301</v>
      </c>
      <c r="B157" s="89" t="s">
        <v>1235</v>
      </c>
      <c r="C157" s="776" t="s">
        <v>1236</v>
      </c>
      <c r="D157" s="776"/>
      <c r="E157" s="776"/>
      <c r="F157" s="90" t="s">
        <v>484</v>
      </c>
      <c r="G157" s="90" t="s">
        <v>33</v>
      </c>
      <c r="H157" s="90" t="s">
        <v>33</v>
      </c>
      <c r="I157" s="90" t="s">
        <v>165</v>
      </c>
      <c r="J157" s="91">
        <v>428.1</v>
      </c>
      <c r="K157" s="90" t="s">
        <v>856</v>
      </c>
      <c r="L157" s="91">
        <v>436.66</v>
      </c>
      <c r="M157" s="92" t="s">
        <v>33</v>
      </c>
      <c r="N157" s="93" t="s">
        <v>33</v>
      </c>
      <c r="Q157" s="68" t="s">
        <v>1236</v>
      </c>
    </row>
    <row r="158" spans="1:23" s="63" customFormat="1" x14ac:dyDescent="0.2">
      <c r="A158" s="94"/>
      <c r="B158" s="95"/>
      <c r="C158" s="767" t="s">
        <v>1237</v>
      </c>
      <c r="D158" s="767"/>
      <c r="E158" s="767"/>
      <c r="F158" s="767"/>
      <c r="G158" s="767"/>
      <c r="H158" s="767"/>
      <c r="I158" s="767"/>
      <c r="J158" s="767"/>
      <c r="K158" s="767"/>
      <c r="L158" s="767"/>
      <c r="M158" s="767"/>
      <c r="N158" s="781"/>
      <c r="W158" s="68" t="s">
        <v>1237</v>
      </c>
    </row>
    <row r="159" spans="1:23" s="63" customFormat="1" ht="22.5" x14ac:dyDescent="0.2">
      <c r="A159" s="96"/>
      <c r="B159" s="97" t="s">
        <v>858</v>
      </c>
      <c r="C159" s="767" t="s">
        <v>859</v>
      </c>
      <c r="D159" s="767"/>
      <c r="E159" s="767"/>
      <c r="F159" s="767"/>
      <c r="G159" s="767"/>
      <c r="H159" s="767"/>
      <c r="I159" s="767"/>
      <c r="J159" s="767"/>
      <c r="K159" s="767"/>
      <c r="L159" s="767"/>
      <c r="M159" s="767"/>
      <c r="N159" s="781"/>
      <c r="R159" s="68" t="s">
        <v>859</v>
      </c>
    </row>
    <row r="160" spans="1:23" s="63" customFormat="1" ht="33.75" x14ac:dyDescent="0.2">
      <c r="A160" s="88" t="s">
        <v>308</v>
      </c>
      <c r="B160" s="89" t="s">
        <v>947</v>
      </c>
      <c r="C160" s="776" t="s">
        <v>948</v>
      </c>
      <c r="D160" s="776"/>
      <c r="E160" s="776"/>
      <c r="F160" s="90" t="s">
        <v>484</v>
      </c>
      <c r="G160" s="90" t="s">
        <v>33</v>
      </c>
      <c r="H160" s="90" t="s">
        <v>33</v>
      </c>
      <c r="I160" s="90" t="s">
        <v>165</v>
      </c>
      <c r="J160" s="91">
        <v>31.98</v>
      </c>
      <c r="K160" s="90" t="s">
        <v>856</v>
      </c>
      <c r="L160" s="91">
        <v>32.619999999999997</v>
      </c>
      <c r="M160" s="92" t="s">
        <v>33</v>
      </c>
      <c r="N160" s="93" t="s">
        <v>33</v>
      </c>
      <c r="Q160" s="68" t="s">
        <v>948</v>
      </c>
    </row>
    <row r="161" spans="1:23" s="63" customFormat="1" x14ac:dyDescent="0.2">
      <c r="A161" s="94"/>
      <c r="B161" s="95"/>
      <c r="C161" s="767" t="s">
        <v>949</v>
      </c>
      <c r="D161" s="767"/>
      <c r="E161" s="767"/>
      <c r="F161" s="767"/>
      <c r="G161" s="767"/>
      <c r="H161" s="767"/>
      <c r="I161" s="767"/>
      <c r="J161" s="767"/>
      <c r="K161" s="767"/>
      <c r="L161" s="767"/>
      <c r="M161" s="767"/>
      <c r="N161" s="781"/>
      <c r="W161" s="68" t="s">
        <v>949</v>
      </c>
    </row>
    <row r="162" spans="1:23" s="63" customFormat="1" ht="22.5" x14ac:dyDescent="0.2">
      <c r="A162" s="96"/>
      <c r="B162" s="97" t="s">
        <v>858</v>
      </c>
      <c r="C162" s="767" t="s">
        <v>859</v>
      </c>
      <c r="D162" s="767"/>
      <c r="E162" s="767"/>
      <c r="F162" s="767"/>
      <c r="G162" s="767"/>
      <c r="H162" s="767"/>
      <c r="I162" s="767"/>
      <c r="J162" s="767"/>
      <c r="K162" s="767"/>
      <c r="L162" s="767"/>
      <c r="M162" s="767"/>
      <c r="N162" s="781"/>
      <c r="R162" s="68" t="s">
        <v>859</v>
      </c>
    </row>
    <row r="163" spans="1:23" s="63" customFormat="1" ht="22.5" x14ac:dyDescent="0.2">
      <c r="A163" s="88" t="s">
        <v>312</v>
      </c>
      <c r="B163" s="89" t="s">
        <v>1238</v>
      </c>
      <c r="C163" s="776" t="s">
        <v>1239</v>
      </c>
      <c r="D163" s="776"/>
      <c r="E163" s="776"/>
      <c r="F163" s="90" t="s">
        <v>484</v>
      </c>
      <c r="G163" s="90" t="s">
        <v>33</v>
      </c>
      <c r="H163" s="90" t="s">
        <v>33</v>
      </c>
      <c r="I163" s="90" t="s">
        <v>165</v>
      </c>
      <c r="J163" s="91">
        <v>370.33</v>
      </c>
      <c r="K163" s="90" t="s">
        <v>856</v>
      </c>
      <c r="L163" s="91">
        <v>377.74</v>
      </c>
      <c r="M163" s="92" t="s">
        <v>33</v>
      </c>
      <c r="N163" s="93" t="s">
        <v>33</v>
      </c>
      <c r="Q163" s="68" t="s">
        <v>1239</v>
      </c>
    </row>
    <row r="164" spans="1:23" s="63" customFormat="1" x14ac:dyDescent="0.2">
      <c r="A164" s="94"/>
      <c r="B164" s="95"/>
      <c r="C164" s="767" t="s">
        <v>1240</v>
      </c>
      <c r="D164" s="767"/>
      <c r="E164" s="767"/>
      <c r="F164" s="767"/>
      <c r="G164" s="767"/>
      <c r="H164" s="767"/>
      <c r="I164" s="767"/>
      <c r="J164" s="767"/>
      <c r="K164" s="767"/>
      <c r="L164" s="767"/>
      <c r="M164" s="767"/>
      <c r="N164" s="781"/>
      <c r="W164" s="68" t="s">
        <v>1240</v>
      </c>
    </row>
    <row r="165" spans="1:23" s="63" customFormat="1" ht="22.5" x14ac:dyDescent="0.2">
      <c r="A165" s="96"/>
      <c r="B165" s="97" t="s">
        <v>858</v>
      </c>
      <c r="C165" s="767" t="s">
        <v>859</v>
      </c>
      <c r="D165" s="767"/>
      <c r="E165" s="767"/>
      <c r="F165" s="767"/>
      <c r="G165" s="767"/>
      <c r="H165" s="767"/>
      <c r="I165" s="767"/>
      <c r="J165" s="767"/>
      <c r="K165" s="767"/>
      <c r="L165" s="767"/>
      <c r="M165" s="767"/>
      <c r="N165" s="781"/>
      <c r="R165" s="68" t="s">
        <v>859</v>
      </c>
    </row>
    <row r="166" spans="1:23" s="63" customFormat="1" ht="33.75" x14ac:dyDescent="0.2">
      <c r="A166" s="88" t="s">
        <v>316</v>
      </c>
      <c r="B166" s="89" t="s">
        <v>1241</v>
      </c>
      <c r="C166" s="776" t="s">
        <v>1242</v>
      </c>
      <c r="D166" s="776"/>
      <c r="E166" s="776"/>
      <c r="F166" s="90" t="s">
        <v>484</v>
      </c>
      <c r="G166" s="90" t="s">
        <v>33</v>
      </c>
      <c r="H166" s="90" t="s">
        <v>33</v>
      </c>
      <c r="I166" s="90" t="s">
        <v>165</v>
      </c>
      <c r="J166" s="91">
        <v>788.05</v>
      </c>
      <c r="K166" s="90" t="s">
        <v>856</v>
      </c>
      <c r="L166" s="91">
        <v>803.81</v>
      </c>
      <c r="M166" s="92" t="s">
        <v>33</v>
      </c>
      <c r="N166" s="93" t="s">
        <v>33</v>
      </c>
      <c r="Q166" s="68" t="s">
        <v>1242</v>
      </c>
    </row>
    <row r="167" spans="1:23" s="63" customFormat="1" x14ac:dyDescent="0.2">
      <c r="A167" s="94"/>
      <c r="B167" s="95"/>
      <c r="C167" s="767" t="s">
        <v>1243</v>
      </c>
      <c r="D167" s="767"/>
      <c r="E167" s="767"/>
      <c r="F167" s="767"/>
      <c r="G167" s="767"/>
      <c r="H167" s="767"/>
      <c r="I167" s="767"/>
      <c r="J167" s="767"/>
      <c r="K167" s="767"/>
      <c r="L167" s="767"/>
      <c r="M167" s="767"/>
      <c r="N167" s="781"/>
      <c r="W167" s="68" t="s">
        <v>1243</v>
      </c>
    </row>
    <row r="168" spans="1:23" s="63" customFormat="1" ht="22.5" x14ac:dyDescent="0.2">
      <c r="A168" s="96"/>
      <c r="B168" s="97" t="s">
        <v>858</v>
      </c>
      <c r="C168" s="767" t="s">
        <v>859</v>
      </c>
      <c r="D168" s="767"/>
      <c r="E168" s="767"/>
      <c r="F168" s="767"/>
      <c r="G168" s="767"/>
      <c r="H168" s="767"/>
      <c r="I168" s="767"/>
      <c r="J168" s="767"/>
      <c r="K168" s="767"/>
      <c r="L168" s="767"/>
      <c r="M168" s="767"/>
      <c r="N168" s="781"/>
      <c r="R168" s="68" t="s">
        <v>859</v>
      </c>
    </row>
    <row r="169" spans="1:23" s="63" customFormat="1" x14ac:dyDescent="0.2">
      <c r="A169" s="88" t="s">
        <v>689</v>
      </c>
      <c r="B169" s="89" t="s">
        <v>1244</v>
      </c>
      <c r="C169" s="776" t="s">
        <v>1245</v>
      </c>
      <c r="D169" s="776"/>
      <c r="E169" s="776"/>
      <c r="F169" s="90" t="s">
        <v>484</v>
      </c>
      <c r="G169" s="90" t="s">
        <v>33</v>
      </c>
      <c r="H169" s="90" t="s">
        <v>33</v>
      </c>
      <c r="I169" s="90" t="s">
        <v>228</v>
      </c>
      <c r="J169" s="91" t="s">
        <v>33</v>
      </c>
      <c r="K169" s="90" t="s">
        <v>33</v>
      </c>
      <c r="L169" s="91" t="s">
        <v>33</v>
      </c>
      <c r="M169" s="92" t="s">
        <v>33</v>
      </c>
      <c r="N169" s="93" t="s">
        <v>33</v>
      </c>
      <c r="Q169" s="68" t="s">
        <v>1245</v>
      </c>
    </row>
    <row r="170" spans="1:23" s="63" customFormat="1" ht="22.5" x14ac:dyDescent="0.2">
      <c r="A170" s="96"/>
      <c r="B170" s="97" t="s">
        <v>171</v>
      </c>
      <c r="C170" s="767" t="s">
        <v>172</v>
      </c>
      <c r="D170" s="767"/>
      <c r="E170" s="767"/>
      <c r="F170" s="767"/>
      <c r="G170" s="767"/>
      <c r="H170" s="767"/>
      <c r="I170" s="767"/>
      <c r="J170" s="767"/>
      <c r="K170" s="767"/>
      <c r="L170" s="767"/>
      <c r="M170" s="767"/>
      <c r="N170" s="781"/>
      <c r="R170" s="68" t="s">
        <v>172</v>
      </c>
    </row>
    <row r="171" spans="1:23" s="63" customFormat="1" x14ac:dyDescent="0.2">
      <c r="A171" s="98"/>
      <c r="B171" s="97" t="s">
        <v>165</v>
      </c>
      <c r="C171" s="767" t="s">
        <v>251</v>
      </c>
      <c r="D171" s="767"/>
      <c r="E171" s="767"/>
      <c r="F171" s="99" t="s">
        <v>33</v>
      </c>
      <c r="G171" s="99" t="s">
        <v>33</v>
      </c>
      <c r="H171" s="99" t="s">
        <v>33</v>
      </c>
      <c r="I171" s="99" t="s">
        <v>33</v>
      </c>
      <c r="J171" s="100">
        <v>8.5299999999999994</v>
      </c>
      <c r="K171" s="99" t="s">
        <v>175</v>
      </c>
      <c r="L171" s="100">
        <v>63.98</v>
      </c>
      <c r="M171" s="101" t="s">
        <v>33</v>
      </c>
      <c r="N171" s="102" t="s">
        <v>33</v>
      </c>
      <c r="S171" s="68" t="s">
        <v>251</v>
      </c>
    </row>
    <row r="172" spans="1:23" s="63" customFormat="1" x14ac:dyDescent="0.2">
      <c r="A172" s="98"/>
      <c r="B172" s="97" t="s">
        <v>212</v>
      </c>
      <c r="C172" s="767" t="s">
        <v>252</v>
      </c>
      <c r="D172" s="767"/>
      <c r="E172" s="767"/>
      <c r="F172" s="99" t="s">
        <v>33</v>
      </c>
      <c r="G172" s="99" t="s">
        <v>33</v>
      </c>
      <c r="H172" s="99" t="s">
        <v>33</v>
      </c>
      <c r="I172" s="99" t="s">
        <v>33</v>
      </c>
      <c r="J172" s="100">
        <v>0.78</v>
      </c>
      <c r="K172" s="99" t="s">
        <v>33</v>
      </c>
      <c r="L172" s="100">
        <v>4.68</v>
      </c>
      <c r="M172" s="101" t="s">
        <v>33</v>
      </c>
      <c r="N172" s="102" t="s">
        <v>33</v>
      </c>
      <c r="S172" s="68" t="s">
        <v>252</v>
      </c>
    </row>
    <row r="173" spans="1:23" s="63" customFormat="1" x14ac:dyDescent="0.2">
      <c r="A173" s="98"/>
      <c r="B173" s="97" t="s">
        <v>33</v>
      </c>
      <c r="C173" s="767" t="s">
        <v>253</v>
      </c>
      <c r="D173" s="767"/>
      <c r="E173" s="767"/>
      <c r="F173" s="99" t="s">
        <v>179</v>
      </c>
      <c r="G173" s="99" t="s">
        <v>165</v>
      </c>
      <c r="H173" s="99" t="s">
        <v>175</v>
      </c>
      <c r="I173" s="99" t="s">
        <v>1047</v>
      </c>
      <c r="J173" s="100" t="s">
        <v>33</v>
      </c>
      <c r="K173" s="99" t="s">
        <v>33</v>
      </c>
      <c r="L173" s="100" t="s">
        <v>33</v>
      </c>
      <c r="M173" s="101" t="s">
        <v>33</v>
      </c>
      <c r="N173" s="102" t="s">
        <v>33</v>
      </c>
      <c r="T173" s="68" t="s">
        <v>253</v>
      </c>
    </row>
    <row r="174" spans="1:23" s="63" customFormat="1" x14ac:dyDescent="0.2">
      <c r="A174" s="98"/>
      <c r="B174" s="97" t="s">
        <v>33</v>
      </c>
      <c r="C174" s="776" t="s">
        <v>182</v>
      </c>
      <c r="D174" s="776"/>
      <c r="E174" s="776"/>
      <c r="F174" s="90" t="s">
        <v>33</v>
      </c>
      <c r="G174" s="90" t="s">
        <v>33</v>
      </c>
      <c r="H174" s="90" t="s">
        <v>33</v>
      </c>
      <c r="I174" s="90" t="s">
        <v>33</v>
      </c>
      <c r="J174" s="91">
        <v>9.31</v>
      </c>
      <c r="K174" s="90" t="s">
        <v>33</v>
      </c>
      <c r="L174" s="91">
        <v>68.66</v>
      </c>
      <c r="M174" s="92" t="s">
        <v>33</v>
      </c>
      <c r="N174" s="93" t="s">
        <v>33</v>
      </c>
      <c r="U174" s="68" t="s">
        <v>182</v>
      </c>
    </row>
    <row r="175" spans="1:23" s="63" customFormat="1" x14ac:dyDescent="0.2">
      <c r="A175" s="98"/>
      <c r="B175" s="97" t="s">
        <v>33</v>
      </c>
      <c r="C175" s="767" t="s">
        <v>183</v>
      </c>
      <c r="D175" s="767"/>
      <c r="E175" s="767"/>
      <c r="F175" s="99" t="s">
        <v>33</v>
      </c>
      <c r="G175" s="99" t="s">
        <v>33</v>
      </c>
      <c r="H175" s="99" t="s">
        <v>33</v>
      </c>
      <c r="I175" s="99" t="s">
        <v>33</v>
      </c>
      <c r="J175" s="100" t="s">
        <v>33</v>
      </c>
      <c r="K175" s="99" t="s">
        <v>33</v>
      </c>
      <c r="L175" s="100">
        <v>63.98</v>
      </c>
      <c r="M175" s="101" t="s">
        <v>33</v>
      </c>
      <c r="N175" s="102" t="s">
        <v>33</v>
      </c>
      <c r="T175" s="68" t="s">
        <v>183</v>
      </c>
    </row>
    <row r="176" spans="1:23" s="63" customFormat="1" ht="22.5" x14ac:dyDescent="0.2">
      <c r="A176" s="98"/>
      <c r="B176" s="97" t="s">
        <v>907</v>
      </c>
      <c r="C176" s="767" t="s">
        <v>908</v>
      </c>
      <c r="D176" s="767"/>
      <c r="E176" s="767"/>
      <c r="F176" s="99" t="s">
        <v>186</v>
      </c>
      <c r="G176" s="99" t="s">
        <v>909</v>
      </c>
      <c r="H176" s="99" t="s">
        <v>33</v>
      </c>
      <c r="I176" s="99" t="s">
        <v>909</v>
      </c>
      <c r="J176" s="100" t="s">
        <v>33</v>
      </c>
      <c r="K176" s="99" t="s">
        <v>33</v>
      </c>
      <c r="L176" s="100">
        <v>58.86</v>
      </c>
      <c r="M176" s="101" t="s">
        <v>33</v>
      </c>
      <c r="N176" s="102" t="s">
        <v>33</v>
      </c>
      <c r="T176" s="68" t="s">
        <v>908</v>
      </c>
    </row>
    <row r="177" spans="1:24" s="63" customFormat="1" ht="22.5" x14ac:dyDescent="0.2">
      <c r="A177" s="98"/>
      <c r="B177" s="97" t="s">
        <v>910</v>
      </c>
      <c r="C177" s="767" t="s">
        <v>911</v>
      </c>
      <c r="D177" s="767"/>
      <c r="E177" s="767"/>
      <c r="F177" s="99" t="s">
        <v>186</v>
      </c>
      <c r="G177" s="99" t="s">
        <v>594</v>
      </c>
      <c r="H177" s="99" t="s">
        <v>33</v>
      </c>
      <c r="I177" s="99" t="s">
        <v>594</v>
      </c>
      <c r="J177" s="100" t="s">
        <v>33</v>
      </c>
      <c r="K177" s="99" t="s">
        <v>33</v>
      </c>
      <c r="L177" s="100">
        <v>41.59</v>
      </c>
      <c r="M177" s="101" t="s">
        <v>33</v>
      </c>
      <c r="N177" s="102" t="s">
        <v>33</v>
      </c>
      <c r="T177" s="68" t="s">
        <v>911</v>
      </c>
    </row>
    <row r="178" spans="1:24" s="63" customFormat="1" x14ac:dyDescent="0.2">
      <c r="A178" s="103"/>
      <c r="B178" s="104"/>
      <c r="C178" s="780" t="s">
        <v>191</v>
      </c>
      <c r="D178" s="780"/>
      <c r="E178" s="780"/>
      <c r="F178" s="105" t="s">
        <v>33</v>
      </c>
      <c r="G178" s="105" t="s">
        <v>33</v>
      </c>
      <c r="H178" s="105" t="s">
        <v>33</v>
      </c>
      <c r="I178" s="105" t="s">
        <v>33</v>
      </c>
      <c r="J178" s="106" t="s">
        <v>33</v>
      </c>
      <c r="K178" s="105" t="s">
        <v>33</v>
      </c>
      <c r="L178" s="106">
        <v>169.11</v>
      </c>
      <c r="M178" s="92" t="s">
        <v>33</v>
      </c>
      <c r="N178" s="107" t="s">
        <v>33</v>
      </c>
      <c r="V178" s="68" t="s">
        <v>191</v>
      </c>
    </row>
    <row r="179" spans="1:24" s="63" customFormat="1" ht="22.5" x14ac:dyDescent="0.2">
      <c r="A179" s="88" t="s">
        <v>692</v>
      </c>
      <c r="B179" s="89" t="s">
        <v>1246</v>
      </c>
      <c r="C179" s="776" t="s">
        <v>1247</v>
      </c>
      <c r="D179" s="776"/>
      <c r="E179" s="776"/>
      <c r="F179" s="90" t="s">
        <v>484</v>
      </c>
      <c r="G179" s="90" t="s">
        <v>33</v>
      </c>
      <c r="H179" s="90" t="s">
        <v>33</v>
      </c>
      <c r="I179" s="90" t="s">
        <v>176</v>
      </c>
      <c r="J179" s="91">
        <v>5.37</v>
      </c>
      <c r="K179" s="90" t="s">
        <v>856</v>
      </c>
      <c r="L179" s="91">
        <v>16.43</v>
      </c>
      <c r="M179" s="92" t="s">
        <v>33</v>
      </c>
      <c r="N179" s="93" t="s">
        <v>33</v>
      </c>
      <c r="Q179" s="68" t="s">
        <v>1247</v>
      </c>
    </row>
    <row r="180" spans="1:24" s="63" customFormat="1" x14ac:dyDescent="0.2">
      <c r="A180" s="94"/>
      <c r="B180" s="95"/>
      <c r="C180" s="767" t="s">
        <v>1248</v>
      </c>
      <c r="D180" s="767"/>
      <c r="E180" s="767"/>
      <c r="F180" s="767"/>
      <c r="G180" s="767"/>
      <c r="H180" s="767"/>
      <c r="I180" s="767"/>
      <c r="J180" s="767"/>
      <c r="K180" s="767"/>
      <c r="L180" s="767"/>
      <c r="M180" s="767"/>
      <c r="N180" s="781"/>
      <c r="W180" s="68" t="s">
        <v>1248</v>
      </c>
    </row>
    <row r="181" spans="1:24" s="63" customFormat="1" ht="22.5" x14ac:dyDescent="0.2">
      <c r="A181" s="96"/>
      <c r="B181" s="97" t="s">
        <v>858</v>
      </c>
      <c r="C181" s="767" t="s">
        <v>859</v>
      </c>
      <c r="D181" s="767"/>
      <c r="E181" s="767"/>
      <c r="F181" s="767"/>
      <c r="G181" s="767"/>
      <c r="H181" s="767"/>
      <c r="I181" s="767"/>
      <c r="J181" s="767"/>
      <c r="K181" s="767"/>
      <c r="L181" s="767"/>
      <c r="M181" s="767"/>
      <c r="N181" s="781"/>
      <c r="R181" s="68" t="s">
        <v>859</v>
      </c>
    </row>
    <row r="182" spans="1:24" s="63" customFormat="1" ht="22.5" x14ac:dyDescent="0.2">
      <c r="A182" s="88" t="s">
        <v>233</v>
      </c>
      <c r="B182" s="89" t="s">
        <v>1235</v>
      </c>
      <c r="C182" s="776" t="s">
        <v>1249</v>
      </c>
      <c r="D182" s="776"/>
      <c r="E182" s="776"/>
      <c r="F182" s="90" t="s">
        <v>484</v>
      </c>
      <c r="G182" s="90" t="s">
        <v>33</v>
      </c>
      <c r="H182" s="90" t="s">
        <v>33</v>
      </c>
      <c r="I182" s="90" t="s">
        <v>228</v>
      </c>
      <c r="J182" s="91">
        <v>62.81</v>
      </c>
      <c r="K182" s="90" t="s">
        <v>856</v>
      </c>
      <c r="L182" s="91">
        <v>384.4</v>
      </c>
      <c r="M182" s="92" t="s">
        <v>33</v>
      </c>
      <c r="N182" s="93" t="s">
        <v>33</v>
      </c>
      <c r="Q182" s="68" t="s">
        <v>1249</v>
      </c>
    </row>
    <row r="183" spans="1:24" s="63" customFormat="1" x14ac:dyDescent="0.2">
      <c r="A183" s="94"/>
      <c r="B183" s="95"/>
      <c r="C183" s="767" t="s">
        <v>1250</v>
      </c>
      <c r="D183" s="767"/>
      <c r="E183" s="767"/>
      <c r="F183" s="767"/>
      <c r="G183" s="767"/>
      <c r="H183" s="767"/>
      <c r="I183" s="767"/>
      <c r="J183" s="767"/>
      <c r="K183" s="767"/>
      <c r="L183" s="767"/>
      <c r="M183" s="767"/>
      <c r="N183" s="781"/>
      <c r="W183" s="68" t="s">
        <v>1250</v>
      </c>
    </row>
    <row r="184" spans="1:24" s="63" customFormat="1" ht="22.5" x14ac:dyDescent="0.2">
      <c r="A184" s="96"/>
      <c r="B184" s="97" t="s">
        <v>858</v>
      </c>
      <c r="C184" s="767" t="s">
        <v>859</v>
      </c>
      <c r="D184" s="767"/>
      <c r="E184" s="767"/>
      <c r="F184" s="767"/>
      <c r="G184" s="767"/>
      <c r="H184" s="767"/>
      <c r="I184" s="767"/>
      <c r="J184" s="767"/>
      <c r="K184" s="767"/>
      <c r="L184" s="767"/>
      <c r="M184" s="767"/>
      <c r="N184" s="781"/>
      <c r="R184" s="68" t="s">
        <v>859</v>
      </c>
    </row>
    <row r="185" spans="1:24" s="63" customFormat="1" x14ac:dyDescent="0.2">
      <c r="A185" s="88" t="s">
        <v>704</v>
      </c>
      <c r="B185" s="89" t="s">
        <v>951</v>
      </c>
      <c r="C185" s="776" t="s">
        <v>952</v>
      </c>
      <c r="D185" s="776"/>
      <c r="E185" s="776"/>
      <c r="F185" s="90" t="s">
        <v>711</v>
      </c>
      <c r="G185" s="90" t="s">
        <v>33</v>
      </c>
      <c r="H185" s="90" t="s">
        <v>33</v>
      </c>
      <c r="I185" s="90" t="s">
        <v>690</v>
      </c>
      <c r="J185" s="91" t="s">
        <v>33</v>
      </c>
      <c r="K185" s="90" t="s">
        <v>33</v>
      </c>
      <c r="L185" s="91" t="s">
        <v>33</v>
      </c>
      <c r="M185" s="92" t="s">
        <v>33</v>
      </c>
      <c r="N185" s="93" t="s">
        <v>33</v>
      </c>
      <c r="Q185" s="68" t="s">
        <v>952</v>
      </c>
    </row>
    <row r="186" spans="1:24" s="63" customFormat="1" x14ac:dyDescent="0.2">
      <c r="A186" s="94"/>
      <c r="B186" s="95"/>
      <c r="C186" s="767" t="s">
        <v>1251</v>
      </c>
      <c r="D186" s="767"/>
      <c r="E186" s="767"/>
      <c r="F186" s="767"/>
      <c r="G186" s="767"/>
      <c r="H186" s="767"/>
      <c r="I186" s="767"/>
      <c r="J186" s="767"/>
      <c r="K186" s="767"/>
      <c r="L186" s="767"/>
      <c r="M186" s="767"/>
      <c r="N186" s="781"/>
      <c r="X186" s="68" t="s">
        <v>1251</v>
      </c>
    </row>
    <row r="187" spans="1:24" s="63" customFormat="1" ht="22.5" x14ac:dyDescent="0.2">
      <c r="A187" s="96"/>
      <c r="B187" s="97" t="s">
        <v>171</v>
      </c>
      <c r="C187" s="767" t="s">
        <v>172</v>
      </c>
      <c r="D187" s="767"/>
      <c r="E187" s="767"/>
      <c r="F187" s="767"/>
      <c r="G187" s="767"/>
      <c r="H187" s="767"/>
      <c r="I187" s="767"/>
      <c r="J187" s="767"/>
      <c r="K187" s="767"/>
      <c r="L187" s="767"/>
      <c r="M187" s="767"/>
      <c r="N187" s="781"/>
      <c r="R187" s="68" t="s">
        <v>172</v>
      </c>
    </row>
    <row r="188" spans="1:24" s="63" customFormat="1" x14ac:dyDescent="0.2">
      <c r="A188" s="98"/>
      <c r="B188" s="97" t="s">
        <v>165</v>
      </c>
      <c r="C188" s="767" t="s">
        <v>251</v>
      </c>
      <c r="D188" s="767"/>
      <c r="E188" s="767"/>
      <c r="F188" s="99" t="s">
        <v>33</v>
      </c>
      <c r="G188" s="99" t="s">
        <v>33</v>
      </c>
      <c r="H188" s="99" t="s">
        <v>33</v>
      </c>
      <c r="I188" s="99" t="s">
        <v>33</v>
      </c>
      <c r="J188" s="100">
        <v>154.91999999999999</v>
      </c>
      <c r="K188" s="99" t="s">
        <v>175</v>
      </c>
      <c r="L188" s="100">
        <v>96.83</v>
      </c>
      <c r="M188" s="101" t="s">
        <v>33</v>
      </c>
      <c r="N188" s="102" t="s">
        <v>33</v>
      </c>
      <c r="S188" s="68" t="s">
        <v>251</v>
      </c>
    </row>
    <row r="189" spans="1:24" s="63" customFormat="1" x14ac:dyDescent="0.2">
      <c r="A189" s="98"/>
      <c r="B189" s="97" t="s">
        <v>173</v>
      </c>
      <c r="C189" s="767" t="s">
        <v>174</v>
      </c>
      <c r="D189" s="767"/>
      <c r="E189" s="767"/>
      <c r="F189" s="99" t="s">
        <v>33</v>
      </c>
      <c r="G189" s="99" t="s">
        <v>33</v>
      </c>
      <c r="H189" s="99" t="s">
        <v>33</v>
      </c>
      <c r="I189" s="99" t="s">
        <v>33</v>
      </c>
      <c r="J189" s="100">
        <v>0.31</v>
      </c>
      <c r="K189" s="99" t="s">
        <v>175</v>
      </c>
      <c r="L189" s="100">
        <v>0.19</v>
      </c>
      <c r="M189" s="101" t="s">
        <v>33</v>
      </c>
      <c r="N189" s="102" t="s">
        <v>33</v>
      </c>
      <c r="S189" s="68" t="s">
        <v>174</v>
      </c>
    </row>
    <row r="190" spans="1:24" s="63" customFormat="1" x14ac:dyDescent="0.2">
      <c r="A190" s="98"/>
      <c r="B190" s="97" t="s">
        <v>176</v>
      </c>
      <c r="C190" s="767" t="s">
        <v>177</v>
      </c>
      <c r="D190" s="767"/>
      <c r="E190" s="767"/>
      <c r="F190" s="99" t="s">
        <v>33</v>
      </c>
      <c r="G190" s="99" t="s">
        <v>33</v>
      </c>
      <c r="H190" s="99" t="s">
        <v>33</v>
      </c>
      <c r="I190" s="99" t="s">
        <v>33</v>
      </c>
      <c r="J190" s="100">
        <v>0.14000000000000001</v>
      </c>
      <c r="K190" s="99" t="s">
        <v>175</v>
      </c>
      <c r="L190" s="100">
        <v>0.09</v>
      </c>
      <c r="M190" s="101" t="s">
        <v>33</v>
      </c>
      <c r="N190" s="102" t="s">
        <v>33</v>
      </c>
      <c r="S190" s="68" t="s">
        <v>177</v>
      </c>
    </row>
    <row r="191" spans="1:24" s="63" customFormat="1" x14ac:dyDescent="0.2">
      <c r="A191" s="98"/>
      <c r="B191" s="97" t="s">
        <v>212</v>
      </c>
      <c r="C191" s="767" t="s">
        <v>252</v>
      </c>
      <c r="D191" s="767"/>
      <c r="E191" s="767"/>
      <c r="F191" s="99" t="s">
        <v>33</v>
      </c>
      <c r="G191" s="99" t="s">
        <v>33</v>
      </c>
      <c r="H191" s="99" t="s">
        <v>33</v>
      </c>
      <c r="I191" s="99" t="s">
        <v>33</v>
      </c>
      <c r="J191" s="100">
        <v>51.53</v>
      </c>
      <c r="K191" s="99" t="s">
        <v>33</v>
      </c>
      <c r="L191" s="100">
        <v>25.77</v>
      </c>
      <c r="M191" s="101" t="s">
        <v>33</v>
      </c>
      <c r="N191" s="102" t="s">
        <v>33</v>
      </c>
      <c r="S191" s="68" t="s">
        <v>252</v>
      </c>
    </row>
    <row r="192" spans="1:24" s="63" customFormat="1" x14ac:dyDescent="0.2">
      <c r="A192" s="98"/>
      <c r="B192" s="97" t="s">
        <v>33</v>
      </c>
      <c r="C192" s="767" t="s">
        <v>253</v>
      </c>
      <c r="D192" s="767"/>
      <c r="E192" s="767"/>
      <c r="F192" s="99" t="s">
        <v>179</v>
      </c>
      <c r="G192" s="99" t="s">
        <v>955</v>
      </c>
      <c r="H192" s="99" t="s">
        <v>175</v>
      </c>
      <c r="I192" s="99" t="s">
        <v>1252</v>
      </c>
      <c r="J192" s="100" t="s">
        <v>33</v>
      </c>
      <c r="K192" s="99" t="s">
        <v>33</v>
      </c>
      <c r="L192" s="100" t="s">
        <v>33</v>
      </c>
      <c r="M192" s="101" t="s">
        <v>33</v>
      </c>
      <c r="N192" s="102" t="s">
        <v>33</v>
      </c>
      <c r="T192" s="68" t="s">
        <v>253</v>
      </c>
    </row>
    <row r="193" spans="1:24" s="63" customFormat="1" x14ac:dyDescent="0.2">
      <c r="A193" s="98"/>
      <c r="B193" s="97" t="s">
        <v>33</v>
      </c>
      <c r="C193" s="767" t="s">
        <v>178</v>
      </c>
      <c r="D193" s="767"/>
      <c r="E193" s="767"/>
      <c r="F193" s="99" t="s">
        <v>179</v>
      </c>
      <c r="G193" s="99" t="s">
        <v>957</v>
      </c>
      <c r="H193" s="99" t="s">
        <v>175</v>
      </c>
      <c r="I193" s="99" t="s">
        <v>1253</v>
      </c>
      <c r="J193" s="100" t="s">
        <v>33</v>
      </c>
      <c r="K193" s="99" t="s">
        <v>33</v>
      </c>
      <c r="L193" s="100" t="s">
        <v>33</v>
      </c>
      <c r="M193" s="101" t="s">
        <v>33</v>
      </c>
      <c r="N193" s="102" t="s">
        <v>33</v>
      </c>
      <c r="T193" s="68" t="s">
        <v>178</v>
      </c>
    </row>
    <row r="194" spans="1:24" s="63" customFormat="1" x14ac:dyDescent="0.2">
      <c r="A194" s="98"/>
      <c r="B194" s="97" t="s">
        <v>33</v>
      </c>
      <c r="C194" s="776" t="s">
        <v>182</v>
      </c>
      <c r="D194" s="776"/>
      <c r="E194" s="776"/>
      <c r="F194" s="90" t="s">
        <v>33</v>
      </c>
      <c r="G194" s="90" t="s">
        <v>33</v>
      </c>
      <c r="H194" s="90" t="s">
        <v>33</v>
      </c>
      <c r="I194" s="90" t="s">
        <v>33</v>
      </c>
      <c r="J194" s="91">
        <v>206.76</v>
      </c>
      <c r="K194" s="90" t="s">
        <v>33</v>
      </c>
      <c r="L194" s="91">
        <v>122.79</v>
      </c>
      <c r="M194" s="92" t="s">
        <v>33</v>
      </c>
      <c r="N194" s="93" t="s">
        <v>33</v>
      </c>
      <c r="U194" s="68" t="s">
        <v>182</v>
      </c>
    </row>
    <row r="195" spans="1:24" s="63" customFormat="1" x14ac:dyDescent="0.2">
      <c r="A195" s="98"/>
      <c r="B195" s="97" t="s">
        <v>33</v>
      </c>
      <c r="C195" s="767" t="s">
        <v>183</v>
      </c>
      <c r="D195" s="767"/>
      <c r="E195" s="767"/>
      <c r="F195" s="99" t="s">
        <v>33</v>
      </c>
      <c r="G195" s="99" t="s">
        <v>33</v>
      </c>
      <c r="H195" s="99" t="s">
        <v>33</v>
      </c>
      <c r="I195" s="99" t="s">
        <v>33</v>
      </c>
      <c r="J195" s="100" t="s">
        <v>33</v>
      </c>
      <c r="K195" s="99" t="s">
        <v>33</v>
      </c>
      <c r="L195" s="100">
        <v>96.92</v>
      </c>
      <c r="M195" s="101" t="s">
        <v>33</v>
      </c>
      <c r="N195" s="102" t="s">
        <v>33</v>
      </c>
      <c r="T195" s="68" t="s">
        <v>183</v>
      </c>
    </row>
    <row r="196" spans="1:24" s="63" customFormat="1" ht="22.5" x14ac:dyDescent="0.2">
      <c r="A196" s="98"/>
      <c r="B196" s="97" t="s">
        <v>959</v>
      </c>
      <c r="C196" s="767" t="s">
        <v>960</v>
      </c>
      <c r="D196" s="767"/>
      <c r="E196" s="767"/>
      <c r="F196" s="99" t="s">
        <v>186</v>
      </c>
      <c r="G196" s="99" t="s">
        <v>187</v>
      </c>
      <c r="H196" s="99" t="s">
        <v>33</v>
      </c>
      <c r="I196" s="99" t="s">
        <v>187</v>
      </c>
      <c r="J196" s="100" t="s">
        <v>33</v>
      </c>
      <c r="K196" s="99" t="s">
        <v>33</v>
      </c>
      <c r="L196" s="100">
        <v>92.07</v>
      </c>
      <c r="M196" s="101" t="s">
        <v>33</v>
      </c>
      <c r="N196" s="102" t="s">
        <v>33</v>
      </c>
      <c r="T196" s="68" t="s">
        <v>960</v>
      </c>
    </row>
    <row r="197" spans="1:24" s="63" customFormat="1" ht="22.5" x14ac:dyDescent="0.2">
      <c r="A197" s="98"/>
      <c r="B197" s="97" t="s">
        <v>961</v>
      </c>
      <c r="C197" s="767" t="s">
        <v>962</v>
      </c>
      <c r="D197" s="767"/>
      <c r="E197" s="767"/>
      <c r="F197" s="99" t="s">
        <v>186</v>
      </c>
      <c r="G197" s="99" t="s">
        <v>594</v>
      </c>
      <c r="H197" s="99" t="s">
        <v>33</v>
      </c>
      <c r="I197" s="99" t="s">
        <v>594</v>
      </c>
      <c r="J197" s="100" t="s">
        <v>33</v>
      </c>
      <c r="K197" s="99" t="s">
        <v>33</v>
      </c>
      <c r="L197" s="100">
        <v>63</v>
      </c>
      <c r="M197" s="101" t="s">
        <v>33</v>
      </c>
      <c r="N197" s="102" t="s">
        <v>33</v>
      </c>
      <c r="T197" s="68" t="s">
        <v>962</v>
      </c>
    </row>
    <row r="198" spans="1:24" s="63" customFormat="1" x14ac:dyDescent="0.2">
      <c r="A198" s="103"/>
      <c r="B198" s="104"/>
      <c r="C198" s="780" t="s">
        <v>191</v>
      </c>
      <c r="D198" s="780"/>
      <c r="E198" s="780"/>
      <c r="F198" s="105" t="s">
        <v>33</v>
      </c>
      <c r="G198" s="105" t="s">
        <v>33</v>
      </c>
      <c r="H198" s="105" t="s">
        <v>33</v>
      </c>
      <c r="I198" s="105" t="s">
        <v>33</v>
      </c>
      <c r="J198" s="106" t="s">
        <v>33</v>
      </c>
      <c r="K198" s="105" t="s">
        <v>33</v>
      </c>
      <c r="L198" s="106">
        <v>277.86</v>
      </c>
      <c r="M198" s="92" t="s">
        <v>33</v>
      </c>
      <c r="N198" s="107" t="s">
        <v>33</v>
      </c>
      <c r="V198" s="68" t="s">
        <v>191</v>
      </c>
    </row>
    <row r="199" spans="1:24" s="63" customFormat="1" ht="22.5" x14ac:dyDescent="0.2">
      <c r="A199" s="88" t="s">
        <v>309</v>
      </c>
      <c r="B199" s="89" t="s">
        <v>1254</v>
      </c>
      <c r="C199" s="776" t="s">
        <v>1255</v>
      </c>
      <c r="D199" s="776"/>
      <c r="E199" s="776"/>
      <c r="F199" s="90" t="s">
        <v>815</v>
      </c>
      <c r="G199" s="90" t="s">
        <v>33</v>
      </c>
      <c r="H199" s="90" t="s">
        <v>33</v>
      </c>
      <c r="I199" s="90" t="s">
        <v>190</v>
      </c>
      <c r="J199" s="91">
        <v>1.19</v>
      </c>
      <c r="K199" s="90" t="s">
        <v>33</v>
      </c>
      <c r="L199" s="91">
        <v>59.5</v>
      </c>
      <c r="M199" s="92" t="s">
        <v>33</v>
      </c>
      <c r="N199" s="93" t="s">
        <v>33</v>
      </c>
      <c r="Q199" s="68" t="s">
        <v>1255</v>
      </c>
    </row>
    <row r="200" spans="1:24" s="63" customFormat="1" ht="22.5" x14ac:dyDescent="0.2">
      <c r="A200" s="88" t="s">
        <v>722</v>
      </c>
      <c r="B200" s="89" t="s">
        <v>1256</v>
      </c>
      <c r="C200" s="776" t="s">
        <v>1257</v>
      </c>
      <c r="D200" s="776"/>
      <c r="E200" s="776"/>
      <c r="F200" s="90" t="s">
        <v>711</v>
      </c>
      <c r="G200" s="90" t="s">
        <v>33</v>
      </c>
      <c r="H200" s="90" t="s">
        <v>33</v>
      </c>
      <c r="I200" s="90" t="s">
        <v>809</v>
      </c>
      <c r="J200" s="91" t="s">
        <v>33</v>
      </c>
      <c r="K200" s="90" t="s">
        <v>33</v>
      </c>
      <c r="L200" s="91" t="s">
        <v>33</v>
      </c>
      <c r="M200" s="92" t="s">
        <v>33</v>
      </c>
      <c r="N200" s="93" t="s">
        <v>33</v>
      </c>
      <c r="Q200" s="68" t="s">
        <v>1257</v>
      </c>
    </row>
    <row r="201" spans="1:24" s="63" customFormat="1" x14ac:dyDescent="0.2">
      <c r="A201" s="94"/>
      <c r="B201" s="95"/>
      <c r="C201" s="767" t="s">
        <v>810</v>
      </c>
      <c r="D201" s="767"/>
      <c r="E201" s="767"/>
      <c r="F201" s="767"/>
      <c r="G201" s="767"/>
      <c r="H201" s="767"/>
      <c r="I201" s="767"/>
      <c r="J201" s="767"/>
      <c r="K201" s="767"/>
      <c r="L201" s="767"/>
      <c r="M201" s="767"/>
      <c r="N201" s="781"/>
      <c r="X201" s="68" t="s">
        <v>810</v>
      </c>
    </row>
    <row r="202" spans="1:24" s="63" customFormat="1" ht="22.5" x14ac:dyDescent="0.2">
      <c r="A202" s="96"/>
      <c r="B202" s="97" t="s">
        <v>171</v>
      </c>
      <c r="C202" s="767" t="s">
        <v>172</v>
      </c>
      <c r="D202" s="767"/>
      <c r="E202" s="767"/>
      <c r="F202" s="767"/>
      <c r="G202" s="767"/>
      <c r="H202" s="767"/>
      <c r="I202" s="767"/>
      <c r="J202" s="767"/>
      <c r="K202" s="767"/>
      <c r="L202" s="767"/>
      <c r="M202" s="767"/>
      <c r="N202" s="781"/>
      <c r="R202" s="68" t="s">
        <v>172</v>
      </c>
    </row>
    <row r="203" spans="1:24" s="63" customFormat="1" x14ac:dyDescent="0.2">
      <c r="A203" s="98"/>
      <c r="B203" s="97" t="s">
        <v>165</v>
      </c>
      <c r="C203" s="767" t="s">
        <v>251</v>
      </c>
      <c r="D203" s="767"/>
      <c r="E203" s="767"/>
      <c r="F203" s="99" t="s">
        <v>33</v>
      </c>
      <c r="G203" s="99" t="s">
        <v>33</v>
      </c>
      <c r="H203" s="99" t="s">
        <v>33</v>
      </c>
      <c r="I203" s="99" t="s">
        <v>33</v>
      </c>
      <c r="J203" s="100">
        <v>193.34</v>
      </c>
      <c r="K203" s="99" t="s">
        <v>175</v>
      </c>
      <c r="L203" s="100">
        <v>14.5</v>
      </c>
      <c r="M203" s="101" t="s">
        <v>33</v>
      </c>
      <c r="N203" s="102" t="s">
        <v>33</v>
      </c>
      <c r="S203" s="68" t="s">
        <v>251</v>
      </c>
    </row>
    <row r="204" spans="1:24" s="63" customFormat="1" x14ac:dyDescent="0.2">
      <c r="A204" s="98"/>
      <c r="B204" s="97" t="s">
        <v>173</v>
      </c>
      <c r="C204" s="767" t="s">
        <v>174</v>
      </c>
      <c r="D204" s="767"/>
      <c r="E204" s="767"/>
      <c r="F204" s="99" t="s">
        <v>33</v>
      </c>
      <c r="G204" s="99" t="s">
        <v>33</v>
      </c>
      <c r="H204" s="99" t="s">
        <v>33</v>
      </c>
      <c r="I204" s="99" t="s">
        <v>33</v>
      </c>
      <c r="J204" s="100">
        <v>0.31</v>
      </c>
      <c r="K204" s="99" t="s">
        <v>175</v>
      </c>
      <c r="L204" s="100">
        <v>0.02</v>
      </c>
      <c r="M204" s="101" t="s">
        <v>33</v>
      </c>
      <c r="N204" s="102" t="s">
        <v>33</v>
      </c>
      <c r="S204" s="68" t="s">
        <v>174</v>
      </c>
    </row>
    <row r="205" spans="1:24" s="63" customFormat="1" x14ac:dyDescent="0.2">
      <c r="A205" s="98"/>
      <c r="B205" s="97" t="s">
        <v>176</v>
      </c>
      <c r="C205" s="767" t="s">
        <v>177</v>
      </c>
      <c r="D205" s="767"/>
      <c r="E205" s="767"/>
      <c r="F205" s="99" t="s">
        <v>33</v>
      </c>
      <c r="G205" s="99" t="s">
        <v>33</v>
      </c>
      <c r="H205" s="99" t="s">
        <v>33</v>
      </c>
      <c r="I205" s="99" t="s">
        <v>33</v>
      </c>
      <c r="J205" s="100">
        <v>0.14000000000000001</v>
      </c>
      <c r="K205" s="99" t="s">
        <v>175</v>
      </c>
      <c r="L205" s="100">
        <v>0.01</v>
      </c>
      <c r="M205" s="101" t="s">
        <v>33</v>
      </c>
      <c r="N205" s="102" t="s">
        <v>33</v>
      </c>
      <c r="S205" s="68" t="s">
        <v>177</v>
      </c>
    </row>
    <row r="206" spans="1:24" s="63" customFormat="1" x14ac:dyDescent="0.2">
      <c r="A206" s="98"/>
      <c r="B206" s="97" t="s">
        <v>212</v>
      </c>
      <c r="C206" s="767" t="s">
        <v>252</v>
      </c>
      <c r="D206" s="767"/>
      <c r="E206" s="767"/>
      <c r="F206" s="99" t="s">
        <v>33</v>
      </c>
      <c r="G206" s="99" t="s">
        <v>33</v>
      </c>
      <c r="H206" s="99" t="s">
        <v>33</v>
      </c>
      <c r="I206" s="99" t="s">
        <v>33</v>
      </c>
      <c r="J206" s="100">
        <v>93.27</v>
      </c>
      <c r="K206" s="99" t="s">
        <v>33</v>
      </c>
      <c r="L206" s="100">
        <v>5.6</v>
      </c>
      <c r="M206" s="101" t="s">
        <v>33</v>
      </c>
      <c r="N206" s="102" t="s">
        <v>33</v>
      </c>
      <c r="S206" s="68" t="s">
        <v>252</v>
      </c>
    </row>
    <row r="207" spans="1:24" s="63" customFormat="1" x14ac:dyDescent="0.2">
      <c r="A207" s="98"/>
      <c r="B207" s="97" t="s">
        <v>33</v>
      </c>
      <c r="C207" s="767" t="s">
        <v>253</v>
      </c>
      <c r="D207" s="767"/>
      <c r="E207" s="767"/>
      <c r="F207" s="99" t="s">
        <v>179</v>
      </c>
      <c r="G207" s="99" t="s">
        <v>1258</v>
      </c>
      <c r="H207" s="99" t="s">
        <v>175</v>
      </c>
      <c r="I207" s="99" t="s">
        <v>1259</v>
      </c>
      <c r="J207" s="100" t="s">
        <v>33</v>
      </c>
      <c r="K207" s="99" t="s">
        <v>33</v>
      </c>
      <c r="L207" s="100" t="s">
        <v>33</v>
      </c>
      <c r="M207" s="101" t="s">
        <v>33</v>
      </c>
      <c r="N207" s="102" t="s">
        <v>33</v>
      </c>
      <c r="T207" s="68" t="s">
        <v>253</v>
      </c>
    </row>
    <row r="208" spans="1:24" s="63" customFormat="1" x14ac:dyDescent="0.2">
      <c r="A208" s="98"/>
      <c r="B208" s="97" t="s">
        <v>33</v>
      </c>
      <c r="C208" s="767" t="s">
        <v>178</v>
      </c>
      <c r="D208" s="767"/>
      <c r="E208" s="767"/>
      <c r="F208" s="99" t="s">
        <v>179</v>
      </c>
      <c r="G208" s="99" t="s">
        <v>957</v>
      </c>
      <c r="H208" s="99" t="s">
        <v>175</v>
      </c>
      <c r="I208" s="99" t="s">
        <v>1260</v>
      </c>
      <c r="J208" s="100" t="s">
        <v>33</v>
      </c>
      <c r="K208" s="99" t="s">
        <v>33</v>
      </c>
      <c r="L208" s="100" t="s">
        <v>33</v>
      </c>
      <c r="M208" s="101" t="s">
        <v>33</v>
      </c>
      <c r="N208" s="102" t="s">
        <v>33</v>
      </c>
      <c r="T208" s="68" t="s">
        <v>178</v>
      </c>
    </row>
    <row r="209" spans="1:24" s="63" customFormat="1" x14ac:dyDescent="0.2">
      <c r="A209" s="98"/>
      <c r="B209" s="97" t="s">
        <v>33</v>
      </c>
      <c r="C209" s="776" t="s">
        <v>182</v>
      </c>
      <c r="D209" s="776"/>
      <c r="E209" s="776"/>
      <c r="F209" s="90" t="s">
        <v>33</v>
      </c>
      <c r="G209" s="90" t="s">
        <v>33</v>
      </c>
      <c r="H209" s="90" t="s">
        <v>33</v>
      </c>
      <c r="I209" s="90" t="s">
        <v>33</v>
      </c>
      <c r="J209" s="91">
        <v>286.92</v>
      </c>
      <c r="K209" s="90" t="s">
        <v>33</v>
      </c>
      <c r="L209" s="91">
        <v>20.12</v>
      </c>
      <c r="M209" s="92" t="s">
        <v>33</v>
      </c>
      <c r="N209" s="93" t="s">
        <v>33</v>
      </c>
      <c r="U209" s="68" t="s">
        <v>182</v>
      </c>
    </row>
    <row r="210" spans="1:24" s="63" customFormat="1" x14ac:dyDescent="0.2">
      <c r="A210" s="98"/>
      <c r="B210" s="97" t="s">
        <v>33</v>
      </c>
      <c r="C210" s="767" t="s">
        <v>183</v>
      </c>
      <c r="D210" s="767"/>
      <c r="E210" s="767"/>
      <c r="F210" s="99" t="s">
        <v>33</v>
      </c>
      <c r="G210" s="99" t="s">
        <v>33</v>
      </c>
      <c r="H210" s="99" t="s">
        <v>33</v>
      </c>
      <c r="I210" s="99" t="s">
        <v>33</v>
      </c>
      <c r="J210" s="100" t="s">
        <v>33</v>
      </c>
      <c r="K210" s="99" t="s">
        <v>33</v>
      </c>
      <c r="L210" s="100">
        <v>14.51</v>
      </c>
      <c r="M210" s="101" t="s">
        <v>33</v>
      </c>
      <c r="N210" s="102" t="s">
        <v>33</v>
      </c>
      <c r="T210" s="68" t="s">
        <v>183</v>
      </c>
    </row>
    <row r="211" spans="1:24" s="63" customFormat="1" ht="22.5" x14ac:dyDescent="0.2">
      <c r="A211" s="98"/>
      <c r="B211" s="97" t="s">
        <v>959</v>
      </c>
      <c r="C211" s="767" t="s">
        <v>960</v>
      </c>
      <c r="D211" s="767"/>
      <c r="E211" s="767"/>
      <c r="F211" s="99" t="s">
        <v>186</v>
      </c>
      <c r="G211" s="99" t="s">
        <v>187</v>
      </c>
      <c r="H211" s="99" t="s">
        <v>33</v>
      </c>
      <c r="I211" s="99" t="s">
        <v>187</v>
      </c>
      <c r="J211" s="100" t="s">
        <v>33</v>
      </c>
      <c r="K211" s="99" t="s">
        <v>33</v>
      </c>
      <c r="L211" s="100">
        <v>13.78</v>
      </c>
      <c r="M211" s="101" t="s">
        <v>33</v>
      </c>
      <c r="N211" s="102" t="s">
        <v>33</v>
      </c>
      <c r="T211" s="68" t="s">
        <v>960</v>
      </c>
    </row>
    <row r="212" spans="1:24" s="63" customFormat="1" ht="22.5" x14ac:dyDescent="0.2">
      <c r="A212" s="98"/>
      <c r="B212" s="97" t="s">
        <v>961</v>
      </c>
      <c r="C212" s="767" t="s">
        <v>962</v>
      </c>
      <c r="D212" s="767"/>
      <c r="E212" s="767"/>
      <c r="F212" s="99" t="s">
        <v>186</v>
      </c>
      <c r="G212" s="99" t="s">
        <v>594</v>
      </c>
      <c r="H212" s="99" t="s">
        <v>33</v>
      </c>
      <c r="I212" s="99" t="s">
        <v>594</v>
      </c>
      <c r="J212" s="100" t="s">
        <v>33</v>
      </c>
      <c r="K212" s="99" t="s">
        <v>33</v>
      </c>
      <c r="L212" s="100">
        <v>9.43</v>
      </c>
      <c r="M212" s="101" t="s">
        <v>33</v>
      </c>
      <c r="N212" s="102" t="s">
        <v>33</v>
      </c>
      <c r="T212" s="68" t="s">
        <v>962</v>
      </c>
    </row>
    <row r="213" spans="1:24" s="63" customFormat="1" x14ac:dyDescent="0.2">
      <c r="A213" s="103"/>
      <c r="B213" s="104"/>
      <c r="C213" s="780" t="s">
        <v>191</v>
      </c>
      <c r="D213" s="780"/>
      <c r="E213" s="780"/>
      <c r="F213" s="105" t="s">
        <v>33</v>
      </c>
      <c r="G213" s="105" t="s">
        <v>33</v>
      </c>
      <c r="H213" s="105" t="s">
        <v>33</v>
      </c>
      <c r="I213" s="105" t="s">
        <v>33</v>
      </c>
      <c r="J213" s="106" t="s">
        <v>33</v>
      </c>
      <c r="K213" s="105" t="s">
        <v>33</v>
      </c>
      <c r="L213" s="106">
        <v>43.33</v>
      </c>
      <c r="M213" s="92" t="s">
        <v>33</v>
      </c>
      <c r="N213" s="107" t="s">
        <v>33</v>
      </c>
      <c r="V213" s="68" t="s">
        <v>191</v>
      </c>
    </row>
    <row r="214" spans="1:24" s="63" customFormat="1" ht="22.5" x14ac:dyDescent="0.2">
      <c r="A214" s="88" t="s">
        <v>736</v>
      </c>
      <c r="B214" s="89" t="s">
        <v>1261</v>
      </c>
      <c r="C214" s="776" t="s">
        <v>1262</v>
      </c>
      <c r="D214" s="776"/>
      <c r="E214" s="776"/>
      <c r="F214" s="90" t="s">
        <v>711</v>
      </c>
      <c r="G214" s="90" t="s">
        <v>33</v>
      </c>
      <c r="H214" s="90" t="s">
        <v>33</v>
      </c>
      <c r="I214" s="90" t="s">
        <v>809</v>
      </c>
      <c r="J214" s="91">
        <v>7816</v>
      </c>
      <c r="K214" s="90" t="s">
        <v>33</v>
      </c>
      <c r="L214" s="91">
        <v>468.96</v>
      </c>
      <c r="M214" s="92" t="s">
        <v>33</v>
      </c>
      <c r="N214" s="93" t="s">
        <v>33</v>
      </c>
      <c r="Q214" s="68" t="s">
        <v>1262</v>
      </c>
    </row>
    <row r="215" spans="1:24" s="63" customFormat="1" x14ac:dyDescent="0.2">
      <c r="A215" s="94"/>
      <c r="B215" s="95"/>
      <c r="C215" s="767" t="s">
        <v>810</v>
      </c>
      <c r="D215" s="767"/>
      <c r="E215" s="767"/>
      <c r="F215" s="767"/>
      <c r="G215" s="767"/>
      <c r="H215" s="767"/>
      <c r="I215" s="767"/>
      <c r="J215" s="767"/>
      <c r="K215" s="767"/>
      <c r="L215" s="767"/>
      <c r="M215" s="767"/>
      <c r="N215" s="781"/>
      <c r="X215" s="68" t="s">
        <v>810</v>
      </c>
    </row>
    <row r="216" spans="1:24" s="63" customFormat="1" x14ac:dyDescent="0.2">
      <c r="A216" s="88" t="s">
        <v>741</v>
      </c>
      <c r="B216" s="89" t="s">
        <v>975</v>
      </c>
      <c r="C216" s="776" t="s">
        <v>976</v>
      </c>
      <c r="D216" s="776"/>
      <c r="E216" s="776"/>
      <c r="F216" s="90" t="s">
        <v>711</v>
      </c>
      <c r="G216" s="90" t="s">
        <v>33</v>
      </c>
      <c r="H216" s="90" t="s">
        <v>33</v>
      </c>
      <c r="I216" s="90" t="s">
        <v>165</v>
      </c>
      <c r="J216" s="91" t="s">
        <v>33</v>
      </c>
      <c r="K216" s="90" t="s">
        <v>33</v>
      </c>
      <c r="L216" s="91" t="s">
        <v>33</v>
      </c>
      <c r="M216" s="92" t="s">
        <v>33</v>
      </c>
      <c r="N216" s="93" t="s">
        <v>33</v>
      </c>
      <c r="Q216" s="68" t="s">
        <v>976</v>
      </c>
    </row>
    <row r="217" spans="1:24" s="63" customFormat="1" x14ac:dyDescent="0.2">
      <c r="A217" s="94"/>
      <c r="B217" s="95"/>
      <c r="C217" s="767" t="s">
        <v>1263</v>
      </c>
      <c r="D217" s="767"/>
      <c r="E217" s="767"/>
      <c r="F217" s="767"/>
      <c r="G217" s="767"/>
      <c r="H217" s="767"/>
      <c r="I217" s="767"/>
      <c r="J217" s="767"/>
      <c r="K217" s="767"/>
      <c r="L217" s="767"/>
      <c r="M217" s="767"/>
      <c r="N217" s="781"/>
      <c r="X217" s="68" t="s">
        <v>1263</v>
      </c>
    </row>
    <row r="218" spans="1:24" s="63" customFormat="1" ht="22.5" x14ac:dyDescent="0.2">
      <c r="A218" s="96"/>
      <c r="B218" s="97" t="s">
        <v>171</v>
      </c>
      <c r="C218" s="767" t="s">
        <v>172</v>
      </c>
      <c r="D218" s="767"/>
      <c r="E218" s="767"/>
      <c r="F218" s="767"/>
      <c r="G218" s="767"/>
      <c r="H218" s="767"/>
      <c r="I218" s="767"/>
      <c r="J218" s="767"/>
      <c r="K218" s="767"/>
      <c r="L218" s="767"/>
      <c r="M218" s="767"/>
      <c r="N218" s="781"/>
      <c r="R218" s="68" t="s">
        <v>172</v>
      </c>
    </row>
    <row r="219" spans="1:24" s="63" customFormat="1" x14ac:dyDescent="0.2">
      <c r="A219" s="98"/>
      <c r="B219" s="97" t="s">
        <v>165</v>
      </c>
      <c r="C219" s="767" t="s">
        <v>251</v>
      </c>
      <c r="D219" s="767"/>
      <c r="E219" s="767"/>
      <c r="F219" s="99" t="s">
        <v>33</v>
      </c>
      <c r="G219" s="99" t="s">
        <v>33</v>
      </c>
      <c r="H219" s="99" t="s">
        <v>33</v>
      </c>
      <c r="I219" s="99" t="s">
        <v>33</v>
      </c>
      <c r="J219" s="100">
        <v>26.51</v>
      </c>
      <c r="K219" s="99" t="s">
        <v>175</v>
      </c>
      <c r="L219" s="100">
        <v>33.14</v>
      </c>
      <c r="M219" s="101" t="s">
        <v>33</v>
      </c>
      <c r="N219" s="102" t="s">
        <v>33</v>
      </c>
      <c r="S219" s="68" t="s">
        <v>251</v>
      </c>
    </row>
    <row r="220" spans="1:24" s="63" customFormat="1" x14ac:dyDescent="0.2">
      <c r="A220" s="98"/>
      <c r="B220" s="97" t="s">
        <v>173</v>
      </c>
      <c r="C220" s="767" t="s">
        <v>174</v>
      </c>
      <c r="D220" s="767"/>
      <c r="E220" s="767"/>
      <c r="F220" s="99" t="s">
        <v>33</v>
      </c>
      <c r="G220" s="99" t="s">
        <v>33</v>
      </c>
      <c r="H220" s="99" t="s">
        <v>33</v>
      </c>
      <c r="I220" s="99" t="s">
        <v>33</v>
      </c>
      <c r="J220" s="100">
        <v>1.81</v>
      </c>
      <c r="K220" s="99" t="s">
        <v>175</v>
      </c>
      <c r="L220" s="100">
        <v>2.2599999999999998</v>
      </c>
      <c r="M220" s="101" t="s">
        <v>33</v>
      </c>
      <c r="N220" s="102" t="s">
        <v>33</v>
      </c>
      <c r="S220" s="68" t="s">
        <v>174</v>
      </c>
    </row>
    <row r="221" spans="1:24" s="63" customFormat="1" x14ac:dyDescent="0.2">
      <c r="A221" s="98"/>
      <c r="B221" s="97" t="s">
        <v>176</v>
      </c>
      <c r="C221" s="767" t="s">
        <v>177</v>
      </c>
      <c r="D221" s="767"/>
      <c r="E221" s="767"/>
      <c r="F221" s="99" t="s">
        <v>33</v>
      </c>
      <c r="G221" s="99" t="s">
        <v>33</v>
      </c>
      <c r="H221" s="99" t="s">
        <v>33</v>
      </c>
      <c r="I221" s="99" t="s">
        <v>33</v>
      </c>
      <c r="J221" s="100">
        <v>0.26</v>
      </c>
      <c r="K221" s="99" t="s">
        <v>175</v>
      </c>
      <c r="L221" s="100">
        <v>0.33</v>
      </c>
      <c r="M221" s="101" t="s">
        <v>33</v>
      </c>
      <c r="N221" s="102" t="s">
        <v>33</v>
      </c>
      <c r="S221" s="68" t="s">
        <v>177</v>
      </c>
    </row>
    <row r="222" spans="1:24" s="63" customFormat="1" x14ac:dyDescent="0.2">
      <c r="A222" s="98"/>
      <c r="B222" s="97" t="s">
        <v>212</v>
      </c>
      <c r="C222" s="767" t="s">
        <v>252</v>
      </c>
      <c r="D222" s="767"/>
      <c r="E222" s="767"/>
      <c r="F222" s="99" t="s">
        <v>33</v>
      </c>
      <c r="G222" s="99" t="s">
        <v>33</v>
      </c>
      <c r="H222" s="99" t="s">
        <v>33</v>
      </c>
      <c r="I222" s="99" t="s">
        <v>33</v>
      </c>
      <c r="J222" s="100">
        <v>10.27</v>
      </c>
      <c r="K222" s="99" t="s">
        <v>33</v>
      </c>
      <c r="L222" s="100">
        <v>10.27</v>
      </c>
      <c r="M222" s="101" t="s">
        <v>33</v>
      </c>
      <c r="N222" s="102" t="s">
        <v>33</v>
      </c>
      <c r="S222" s="68" t="s">
        <v>252</v>
      </c>
    </row>
    <row r="223" spans="1:24" s="63" customFormat="1" x14ac:dyDescent="0.2">
      <c r="A223" s="98"/>
      <c r="B223" s="97" t="s">
        <v>33</v>
      </c>
      <c r="C223" s="767" t="s">
        <v>253</v>
      </c>
      <c r="D223" s="767"/>
      <c r="E223" s="767"/>
      <c r="F223" s="99" t="s">
        <v>179</v>
      </c>
      <c r="G223" s="99" t="s">
        <v>979</v>
      </c>
      <c r="H223" s="99" t="s">
        <v>175</v>
      </c>
      <c r="I223" s="99" t="s">
        <v>1264</v>
      </c>
      <c r="J223" s="100" t="s">
        <v>33</v>
      </c>
      <c r="K223" s="99" t="s">
        <v>33</v>
      </c>
      <c r="L223" s="100" t="s">
        <v>33</v>
      </c>
      <c r="M223" s="101" t="s">
        <v>33</v>
      </c>
      <c r="N223" s="102" t="s">
        <v>33</v>
      </c>
      <c r="T223" s="68" t="s">
        <v>253</v>
      </c>
    </row>
    <row r="224" spans="1:24" s="63" customFormat="1" x14ac:dyDescent="0.2">
      <c r="A224" s="98"/>
      <c r="B224" s="97" t="s">
        <v>33</v>
      </c>
      <c r="C224" s="767" t="s">
        <v>178</v>
      </c>
      <c r="D224" s="767"/>
      <c r="E224" s="767"/>
      <c r="F224" s="99" t="s">
        <v>179</v>
      </c>
      <c r="G224" s="99" t="s">
        <v>981</v>
      </c>
      <c r="H224" s="99" t="s">
        <v>175</v>
      </c>
      <c r="I224" s="99" t="s">
        <v>1059</v>
      </c>
      <c r="J224" s="100" t="s">
        <v>33</v>
      </c>
      <c r="K224" s="99" t="s">
        <v>33</v>
      </c>
      <c r="L224" s="100" t="s">
        <v>33</v>
      </c>
      <c r="M224" s="101" t="s">
        <v>33</v>
      </c>
      <c r="N224" s="102" t="s">
        <v>33</v>
      </c>
      <c r="T224" s="68" t="s">
        <v>178</v>
      </c>
    </row>
    <row r="225" spans="1:24" s="63" customFormat="1" x14ac:dyDescent="0.2">
      <c r="A225" s="98"/>
      <c r="B225" s="97" t="s">
        <v>33</v>
      </c>
      <c r="C225" s="776" t="s">
        <v>182</v>
      </c>
      <c r="D225" s="776"/>
      <c r="E225" s="776"/>
      <c r="F225" s="90" t="s">
        <v>33</v>
      </c>
      <c r="G225" s="90" t="s">
        <v>33</v>
      </c>
      <c r="H225" s="90" t="s">
        <v>33</v>
      </c>
      <c r="I225" s="90" t="s">
        <v>33</v>
      </c>
      <c r="J225" s="91">
        <v>38.590000000000003</v>
      </c>
      <c r="K225" s="90" t="s">
        <v>33</v>
      </c>
      <c r="L225" s="91">
        <v>45.67</v>
      </c>
      <c r="M225" s="92" t="s">
        <v>33</v>
      </c>
      <c r="N225" s="93" t="s">
        <v>33</v>
      </c>
      <c r="U225" s="68" t="s">
        <v>182</v>
      </c>
    </row>
    <row r="226" spans="1:24" s="63" customFormat="1" x14ac:dyDescent="0.2">
      <c r="A226" s="98"/>
      <c r="B226" s="97" t="s">
        <v>33</v>
      </c>
      <c r="C226" s="767" t="s">
        <v>183</v>
      </c>
      <c r="D226" s="767"/>
      <c r="E226" s="767"/>
      <c r="F226" s="99" t="s">
        <v>33</v>
      </c>
      <c r="G226" s="99" t="s">
        <v>33</v>
      </c>
      <c r="H226" s="99" t="s">
        <v>33</v>
      </c>
      <c r="I226" s="99" t="s">
        <v>33</v>
      </c>
      <c r="J226" s="100" t="s">
        <v>33</v>
      </c>
      <c r="K226" s="99" t="s">
        <v>33</v>
      </c>
      <c r="L226" s="100">
        <v>33.47</v>
      </c>
      <c r="M226" s="101" t="s">
        <v>33</v>
      </c>
      <c r="N226" s="102" t="s">
        <v>33</v>
      </c>
      <c r="T226" s="68" t="s">
        <v>183</v>
      </c>
    </row>
    <row r="227" spans="1:24" s="63" customFormat="1" ht="22.5" x14ac:dyDescent="0.2">
      <c r="A227" s="98"/>
      <c r="B227" s="97" t="s">
        <v>959</v>
      </c>
      <c r="C227" s="767" t="s">
        <v>960</v>
      </c>
      <c r="D227" s="767"/>
      <c r="E227" s="767"/>
      <c r="F227" s="99" t="s">
        <v>186</v>
      </c>
      <c r="G227" s="99" t="s">
        <v>187</v>
      </c>
      <c r="H227" s="99" t="s">
        <v>33</v>
      </c>
      <c r="I227" s="99" t="s">
        <v>187</v>
      </c>
      <c r="J227" s="100" t="s">
        <v>33</v>
      </c>
      <c r="K227" s="99" t="s">
        <v>33</v>
      </c>
      <c r="L227" s="100">
        <v>31.8</v>
      </c>
      <c r="M227" s="101" t="s">
        <v>33</v>
      </c>
      <c r="N227" s="102" t="s">
        <v>33</v>
      </c>
      <c r="T227" s="68" t="s">
        <v>960</v>
      </c>
    </row>
    <row r="228" spans="1:24" s="63" customFormat="1" ht="22.5" x14ac:dyDescent="0.2">
      <c r="A228" s="98"/>
      <c r="B228" s="97" t="s">
        <v>961</v>
      </c>
      <c r="C228" s="767" t="s">
        <v>962</v>
      </c>
      <c r="D228" s="767"/>
      <c r="E228" s="767"/>
      <c r="F228" s="99" t="s">
        <v>186</v>
      </c>
      <c r="G228" s="99" t="s">
        <v>594</v>
      </c>
      <c r="H228" s="99" t="s">
        <v>33</v>
      </c>
      <c r="I228" s="99" t="s">
        <v>594</v>
      </c>
      <c r="J228" s="100" t="s">
        <v>33</v>
      </c>
      <c r="K228" s="99" t="s">
        <v>33</v>
      </c>
      <c r="L228" s="100">
        <v>21.76</v>
      </c>
      <c r="M228" s="101" t="s">
        <v>33</v>
      </c>
      <c r="N228" s="102" t="s">
        <v>33</v>
      </c>
      <c r="T228" s="68" t="s">
        <v>962</v>
      </c>
    </row>
    <row r="229" spans="1:24" s="63" customFormat="1" x14ac:dyDescent="0.2">
      <c r="A229" s="103"/>
      <c r="B229" s="104"/>
      <c r="C229" s="780" t="s">
        <v>191</v>
      </c>
      <c r="D229" s="780"/>
      <c r="E229" s="780"/>
      <c r="F229" s="105" t="s">
        <v>33</v>
      </c>
      <c r="G229" s="105" t="s">
        <v>33</v>
      </c>
      <c r="H229" s="105" t="s">
        <v>33</v>
      </c>
      <c r="I229" s="105" t="s">
        <v>33</v>
      </c>
      <c r="J229" s="106" t="s">
        <v>33</v>
      </c>
      <c r="K229" s="105" t="s">
        <v>33</v>
      </c>
      <c r="L229" s="106">
        <v>99.23</v>
      </c>
      <c r="M229" s="92" t="s">
        <v>33</v>
      </c>
      <c r="N229" s="107" t="s">
        <v>33</v>
      </c>
      <c r="V229" s="68" t="s">
        <v>191</v>
      </c>
    </row>
    <row r="230" spans="1:24" s="63" customFormat="1" ht="33.75" x14ac:dyDescent="0.2">
      <c r="A230" s="88" t="s">
        <v>745</v>
      </c>
      <c r="B230" s="89" t="s">
        <v>1265</v>
      </c>
      <c r="C230" s="776" t="s">
        <v>1266</v>
      </c>
      <c r="D230" s="776"/>
      <c r="E230" s="776"/>
      <c r="F230" s="90" t="s">
        <v>1092</v>
      </c>
      <c r="G230" s="90" t="s">
        <v>33</v>
      </c>
      <c r="H230" s="90" t="s">
        <v>33</v>
      </c>
      <c r="I230" s="90" t="s">
        <v>1267</v>
      </c>
      <c r="J230" s="91">
        <v>1480.94</v>
      </c>
      <c r="K230" s="90" t="s">
        <v>33</v>
      </c>
      <c r="L230" s="91">
        <v>151.06</v>
      </c>
      <c r="M230" s="92" t="s">
        <v>33</v>
      </c>
      <c r="N230" s="93" t="s">
        <v>33</v>
      </c>
      <c r="Q230" s="68" t="s">
        <v>1266</v>
      </c>
    </row>
    <row r="231" spans="1:24" s="63" customFormat="1" x14ac:dyDescent="0.2">
      <c r="A231" s="94"/>
      <c r="B231" s="95"/>
      <c r="C231" s="767" t="s">
        <v>1268</v>
      </c>
      <c r="D231" s="767"/>
      <c r="E231" s="767"/>
      <c r="F231" s="767"/>
      <c r="G231" s="767"/>
      <c r="H231" s="767"/>
      <c r="I231" s="767"/>
      <c r="J231" s="767"/>
      <c r="K231" s="767"/>
      <c r="L231" s="767"/>
      <c r="M231" s="767"/>
      <c r="N231" s="781"/>
      <c r="X231" s="68" t="s">
        <v>1268</v>
      </c>
    </row>
    <row r="232" spans="1:24" s="63" customFormat="1" x14ac:dyDescent="0.2">
      <c r="A232" s="88" t="s">
        <v>749</v>
      </c>
      <c r="B232" s="89" t="s">
        <v>1269</v>
      </c>
      <c r="C232" s="776" t="s">
        <v>1270</v>
      </c>
      <c r="D232" s="776"/>
      <c r="E232" s="776"/>
      <c r="F232" s="90" t="s">
        <v>334</v>
      </c>
      <c r="G232" s="90" t="s">
        <v>33</v>
      </c>
      <c r="H232" s="90" t="s">
        <v>33</v>
      </c>
      <c r="I232" s="90" t="s">
        <v>977</v>
      </c>
      <c r="J232" s="91">
        <v>142.5</v>
      </c>
      <c r="K232" s="90" t="s">
        <v>33</v>
      </c>
      <c r="L232" s="91">
        <v>42.75</v>
      </c>
      <c r="M232" s="92" t="s">
        <v>33</v>
      </c>
      <c r="N232" s="93" t="s">
        <v>33</v>
      </c>
      <c r="Q232" s="68" t="s">
        <v>1270</v>
      </c>
    </row>
    <row r="233" spans="1:24" s="63" customFormat="1" x14ac:dyDescent="0.2">
      <c r="A233" s="94"/>
      <c r="B233" s="95"/>
      <c r="C233" s="767" t="s">
        <v>978</v>
      </c>
      <c r="D233" s="767"/>
      <c r="E233" s="767"/>
      <c r="F233" s="767"/>
      <c r="G233" s="767"/>
      <c r="H233" s="767"/>
      <c r="I233" s="767"/>
      <c r="J233" s="767"/>
      <c r="K233" s="767"/>
      <c r="L233" s="767"/>
      <c r="M233" s="767"/>
      <c r="N233" s="781"/>
      <c r="X233" s="68" t="s">
        <v>978</v>
      </c>
    </row>
    <row r="234" spans="1:24" s="63" customFormat="1" ht="33.75" x14ac:dyDescent="0.2">
      <c r="A234" s="88" t="s">
        <v>306</v>
      </c>
      <c r="B234" s="89" t="s">
        <v>988</v>
      </c>
      <c r="C234" s="776" t="s">
        <v>989</v>
      </c>
      <c r="D234" s="776"/>
      <c r="E234" s="776"/>
      <c r="F234" s="90" t="s">
        <v>484</v>
      </c>
      <c r="G234" s="90" t="s">
        <v>33</v>
      </c>
      <c r="H234" s="90" t="s">
        <v>33</v>
      </c>
      <c r="I234" s="90" t="s">
        <v>190</v>
      </c>
      <c r="J234" s="91" t="s">
        <v>33</v>
      </c>
      <c r="K234" s="90" t="s">
        <v>33</v>
      </c>
      <c r="L234" s="91" t="s">
        <v>33</v>
      </c>
      <c r="M234" s="92" t="s">
        <v>33</v>
      </c>
      <c r="N234" s="93" t="s">
        <v>33</v>
      </c>
      <c r="Q234" s="68" t="s">
        <v>989</v>
      </c>
    </row>
    <row r="235" spans="1:24" s="63" customFormat="1" x14ac:dyDescent="0.2">
      <c r="A235" s="94"/>
      <c r="B235" s="95"/>
      <c r="C235" s="767" t="s">
        <v>1271</v>
      </c>
      <c r="D235" s="767"/>
      <c r="E235" s="767"/>
      <c r="F235" s="767"/>
      <c r="G235" s="767"/>
      <c r="H235" s="767"/>
      <c r="I235" s="767"/>
      <c r="J235" s="767"/>
      <c r="K235" s="767"/>
      <c r="L235" s="767"/>
      <c r="M235" s="767"/>
      <c r="N235" s="781"/>
      <c r="X235" s="68" t="s">
        <v>1271</v>
      </c>
    </row>
    <row r="236" spans="1:24" s="63" customFormat="1" ht="22.5" x14ac:dyDescent="0.2">
      <c r="A236" s="96"/>
      <c r="B236" s="97" t="s">
        <v>171</v>
      </c>
      <c r="C236" s="767" t="s">
        <v>172</v>
      </c>
      <c r="D236" s="767"/>
      <c r="E236" s="767"/>
      <c r="F236" s="767"/>
      <c r="G236" s="767"/>
      <c r="H236" s="767"/>
      <c r="I236" s="767"/>
      <c r="J236" s="767"/>
      <c r="K236" s="767"/>
      <c r="L236" s="767"/>
      <c r="M236" s="767"/>
      <c r="N236" s="781"/>
      <c r="R236" s="68" t="s">
        <v>172</v>
      </c>
    </row>
    <row r="237" spans="1:24" s="63" customFormat="1" x14ac:dyDescent="0.2">
      <c r="A237" s="98"/>
      <c r="B237" s="97" t="s">
        <v>165</v>
      </c>
      <c r="C237" s="767" t="s">
        <v>251</v>
      </c>
      <c r="D237" s="767"/>
      <c r="E237" s="767"/>
      <c r="F237" s="99" t="s">
        <v>33</v>
      </c>
      <c r="G237" s="99" t="s">
        <v>33</v>
      </c>
      <c r="H237" s="99" t="s">
        <v>33</v>
      </c>
      <c r="I237" s="99" t="s">
        <v>33</v>
      </c>
      <c r="J237" s="100">
        <v>2.0699999999999998</v>
      </c>
      <c r="K237" s="99" t="s">
        <v>175</v>
      </c>
      <c r="L237" s="100">
        <v>129.38</v>
      </c>
      <c r="M237" s="101" t="s">
        <v>33</v>
      </c>
      <c r="N237" s="102" t="s">
        <v>33</v>
      </c>
      <c r="S237" s="68" t="s">
        <v>251</v>
      </c>
    </row>
    <row r="238" spans="1:24" s="63" customFormat="1" x14ac:dyDescent="0.2">
      <c r="A238" s="98"/>
      <c r="B238" s="97" t="s">
        <v>212</v>
      </c>
      <c r="C238" s="767" t="s">
        <v>252</v>
      </c>
      <c r="D238" s="767"/>
      <c r="E238" s="767"/>
      <c r="F238" s="99" t="s">
        <v>33</v>
      </c>
      <c r="G238" s="99" t="s">
        <v>33</v>
      </c>
      <c r="H238" s="99" t="s">
        <v>33</v>
      </c>
      <c r="I238" s="99" t="s">
        <v>33</v>
      </c>
      <c r="J238" s="100">
        <v>0.04</v>
      </c>
      <c r="K238" s="99" t="s">
        <v>33</v>
      </c>
      <c r="L238" s="100">
        <v>2</v>
      </c>
      <c r="M238" s="101" t="s">
        <v>33</v>
      </c>
      <c r="N238" s="102" t="s">
        <v>33</v>
      </c>
      <c r="S238" s="68" t="s">
        <v>252</v>
      </c>
    </row>
    <row r="239" spans="1:24" s="63" customFormat="1" x14ac:dyDescent="0.2">
      <c r="A239" s="98"/>
      <c r="B239" s="97" t="s">
        <v>33</v>
      </c>
      <c r="C239" s="767" t="s">
        <v>253</v>
      </c>
      <c r="D239" s="767"/>
      <c r="E239" s="767"/>
      <c r="F239" s="99" t="s">
        <v>179</v>
      </c>
      <c r="G239" s="99" t="s">
        <v>991</v>
      </c>
      <c r="H239" s="99" t="s">
        <v>175</v>
      </c>
      <c r="I239" s="99" t="s">
        <v>1272</v>
      </c>
      <c r="J239" s="100" t="s">
        <v>33</v>
      </c>
      <c r="K239" s="99" t="s">
        <v>33</v>
      </c>
      <c r="L239" s="100" t="s">
        <v>33</v>
      </c>
      <c r="M239" s="101" t="s">
        <v>33</v>
      </c>
      <c r="N239" s="102" t="s">
        <v>33</v>
      </c>
      <c r="T239" s="68" t="s">
        <v>253</v>
      </c>
    </row>
    <row r="240" spans="1:24" s="63" customFormat="1" x14ac:dyDescent="0.2">
      <c r="A240" s="98"/>
      <c r="B240" s="97" t="s">
        <v>33</v>
      </c>
      <c r="C240" s="776" t="s">
        <v>182</v>
      </c>
      <c r="D240" s="776"/>
      <c r="E240" s="776"/>
      <c r="F240" s="90" t="s">
        <v>33</v>
      </c>
      <c r="G240" s="90" t="s">
        <v>33</v>
      </c>
      <c r="H240" s="90" t="s">
        <v>33</v>
      </c>
      <c r="I240" s="90" t="s">
        <v>33</v>
      </c>
      <c r="J240" s="91">
        <v>2.11</v>
      </c>
      <c r="K240" s="90" t="s">
        <v>33</v>
      </c>
      <c r="L240" s="91">
        <v>131.38</v>
      </c>
      <c r="M240" s="92" t="s">
        <v>33</v>
      </c>
      <c r="N240" s="93" t="s">
        <v>33</v>
      </c>
      <c r="U240" s="68" t="s">
        <v>182</v>
      </c>
    </row>
    <row r="241" spans="1:26" s="63" customFormat="1" x14ac:dyDescent="0.2">
      <c r="A241" s="98"/>
      <c r="B241" s="97" t="s">
        <v>33</v>
      </c>
      <c r="C241" s="767" t="s">
        <v>183</v>
      </c>
      <c r="D241" s="767"/>
      <c r="E241" s="767"/>
      <c r="F241" s="99" t="s">
        <v>33</v>
      </c>
      <c r="G241" s="99" t="s">
        <v>33</v>
      </c>
      <c r="H241" s="99" t="s">
        <v>33</v>
      </c>
      <c r="I241" s="99" t="s">
        <v>33</v>
      </c>
      <c r="J241" s="100" t="s">
        <v>33</v>
      </c>
      <c r="K241" s="99" t="s">
        <v>33</v>
      </c>
      <c r="L241" s="100">
        <v>129.38</v>
      </c>
      <c r="M241" s="101" t="s">
        <v>33</v>
      </c>
      <c r="N241" s="102" t="s">
        <v>33</v>
      </c>
      <c r="T241" s="68" t="s">
        <v>183</v>
      </c>
    </row>
    <row r="242" spans="1:26" s="63" customFormat="1" ht="22.5" x14ac:dyDescent="0.2">
      <c r="A242" s="98"/>
      <c r="B242" s="97" t="s">
        <v>907</v>
      </c>
      <c r="C242" s="767" t="s">
        <v>908</v>
      </c>
      <c r="D242" s="767"/>
      <c r="E242" s="767"/>
      <c r="F242" s="99" t="s">
        <v>186</v>
      </c>
      <c r="G242" s="99" t="s">
        <v>909</v>
      </c>
      <c r="H242" s="99" t="s">
        <v>33</v>
      </c>
      <c r="I242" s="99" t="s">
        <v>909</v>
      </c>
      <c r="J242" s="100" t="s">
        <v>33</v>
      </c>
      <c r="K242" s="99" t="s">
        <v>33</v>
      </c>
      <c r="L242" s="100">
        <v>119.03</v>
      </c>
      <c r="M242" s="101" t="s">
        <v>33</v>
      </c>
      <c r="N242" s="102" t="s">
        <v>33</v>
      </c>
      <c r="T242" s="68" t="s">
        <v>908</v>
      </c>
    </row>
    <row r="243" spans="1:26" s="63" customFormat="1" ht="22.5" x14ac:dyDescent="0.2">
      <c r="A243" s="98"/>
      <c r="B243" s="97" t="s">
        <v>910</v>
      </c>
      <c r="C243" s="767" t="s">
        <v>911</v>
      </c>
      <c r="D243" s="767"/>
      <c r="E243" s="767"/>
      <c r="F243" s="99" t="s">
        <v>186</v>
      </c>
      <c r="G243" s="99" t="s">
        <v>594</v>
      </c>
      <c r="H243" s="99" t="s">
        <v>33</v>
      </c>
      <c r="I243" s="99" t="s">
        <v>594</v>
      </c>
      <c r="J243" s="100" t="s">
        <v>33</v>
      </c>
      <c r="K243" s="99" t="s">
        <v>33</v>
      </c>
      <c r="L243" s="100">
        <v>84.1</v>
      </c>
      <c r="M243" s="101" t="s">
        <v>33</v>
      </c>
      <c r="N243" s="102" t="s">
        <v>33</v>
      </c>
      <c r="T243" s="68" t="s">
        <v>911</v>
      </c>
    </row>
    <row r="244" spans="1:26" s="63" customFormat="1" x14ac:dyDescent="0.2">
      <c r="A244" s="103"/>
      <c r="B244" s="104"/>
      <c r="C244" s="780" t="s">
        <v>191</v>
      </c>
      <c r="D244" s="780"/>
      <c r="E244" s="780"/>
      <c r="F244" s="105" t="s">
        <v>33</v>
      </c>
      <c r="G244" s="105" t="s">
        <v>33</v>
      </c>
      <c r="H244" s="105" t="s">
        <v>33</v>
      </c>
      <c r="I244" s="105" t="s">
        <v>33</v>
      </c>
      <c r="J244" s="106" t="s">
        <v>33</v>
      </c>
      <c r="K244" s="105" t="s">
        <v>33</v>
      </c>
      <c r="L244" s="106">
        <v>334.51</v>
      </c>
      <c r="M244" s="92" t="s">
        <v>33</v>
      </c>
      <c r="N244" s="107" t="s">
        <v>33</v>
      </c>
      <c r="V244" s="68" t="s">
        <v>191</v>
      </c>
    </row>
    <row r="245" spans="1:26" s="63" customFormat="1" ht="22.5" x14ac:dyDescent="0.2">
      <c r="A245" s="88" t="s">
        <v>1273</v>
      </c>
      <c r="B245" s="89" t="s">
        <v>997</v>
      </c>
      <c r="C245" s="776" t="s">
        <v>998</v>
      </c>
      <c r="D245" s="776"/>
      <c r="E245" s="776"/>
      <c r="F245" s="90" t="s">
        <v>334</v>
      </c>
      <c r="G245" s="90" t="s">
        <v>33</v>
      </c>
      <c r="H245" s="90" t="s">
        <v>33</v>
      </c>
      <c r="I245" s="90" t="s">
        <v>1274</v>
      </c>
      <c r="J245" s="91">
        <v>343.28</v>
      </c>
      <c r="K245" s="90" t="s">
        <v>33</v>
      </c>
      <c r="L245" s="91">
        <v>82.39</v>
      </c>
      <c r="M245" s="92" t="s">
        <v>33</v>
      </c>
      <c r="N245" s="93" t="s">
        <v>33</v>
      </c>
      <c r="Q245" s="68" t="s">
        <v>998</v>
      </c>
    </row>
    <row r="246" spans="1:26" s="63" customFormat="1" x14ac:dyDescent="0.2">
      <c r="A246" s="94"/>
      <c r="B246" s="95"/>
      <c r="C246" s="767" t="s">
        <v>1275</v>
      </c>
      <c r="D246" s="767"/>
      <c r="E246" s="767"/>
      <c r="F246" s="767"/>
      <c r="G246" s="767"/>
      <c r="H246" s="767"/>
      <c r="I246" s="767"/>
      <c r="J246" s="767"/>
      <c r="K246" s="767"/>
      <c r="L246" s="767"/>
      <c r="M246" s="767"/>
      <c r="N246" s="781"/>
      <c r="X246" s="68" t="s">
        <v>1275</v>
      </c>
    </row>
    <row r="247" spans="1:26" s="63" customFormat="1" ht="22.5" x14ac:dyDescent="0.2">
      <c r="A247" s="88" t="s">
        <v>194</v>
      </c>
      <c r="B247" s="89" t="s">
        <v>947</v>
      </c>
      <c r="C247" s="776" t="s">
        <v>993</v>
      </c>
      <c r="D247" s="776"/>
      <c r="E247" s="776"/>
      <c r="F247" s="90" t="s">
        <v>484</v>
      </c>
      <c r="G247" s="90" t="s">
        <v>33</v>
      </c>
      <c r="H247" s="90" t="s">
        <v>33</v>
      </c>
      <c r="I247" s="90" t="s">
        <v>692</v>
      </c>
      <c r="J247" s="91">
        <v>19.559999999999999</v>
      </c>
      <c r="K247" s="90" t="s">
        <v>856</v>
      </c>
      <c r="L247" s="91">
        <v>478.83</v>
      </c>
      <c r="M247" s="92" t="s">
        <v>33</v>
      </c>
      <c r="N247" s="93" t="s">
        <v>33</v>
      </c>
      <c r="Q247" s="68" t="s">
        <v>993</v>
      </c>
    </row>
    <row r="248" spans="1:26" s="63" customFormat="1" x14ac:dyDescent="0.2">
      <c r="A248" s="94"/>
      <c r="B248" s="95"/>
      <c r="C248" s="767" t="s">
        <v>994</v>
      </c>
      <c r="D248" s="767"/>
      <c r="E248" s="767"/>
      <c r="F248" s="767"/>
      <c r="G248" s="767"/>
      <c r="H248" s="767"/>
      <c r="I248" s="767"/>
      <c r="J248" s="767"/>
      <c r="K248" s="767"/>
      <c r="L248" s="767"/>
      <c r="M248" s="767"/>
      <c r="N248" s="781"/>
      <c r="W248" s="68" t="s">
        <v>994</v>
      </c>
    </row>
    <row r="249" spans="1:26" s="63" customFormat="1" ht="22.5" x14ac:dyDescent="0.2">
      <c r="A249" s="96"/>
      <c r="B249" s="97" t="s">
        <v>858</v>
      </c>
      <c r="C249" s="767" t="s">
        <v>859</v>
      </c>
      <c r="D249" s="767"/>
      <c r="E249" s="767"/>
      <c r="F249" s="767"/>
      <c r="G249" s="767"/>
      <c r="H249" s="767"/>
      <c r="I249" s="767"/>
      <c r="J249" s="767"/>
      <c r="K249" s="767"/>
      <c r="L249" s="767"/>
      <c r="M249" s="767"/>
      <c r="N249" s="781"/>
      <c r="R249" s="68" t="s">
        <v>859</v>
      </c>
    </row>
    <row r="250" spans="1:26" s="63" customFormat="1" ht="22.5" x14ac:dyDescent="0.2">
      <c r="A250" s="88" t="s">
        <v>1276</v>
      </c>
      <c r="B250" s="89" t="s">
        <v>947</v>
      </c>
      <c r="C250" s="776" t="s">
        <v>1277</v>
      </c>
      <c r="D250" s="776"/>
      <c r="E250" s="776"/>
      <c r="F250" s="90" t="s">
        <v>484</v>
      </c>
      <c r="G250" s="90" t="s">
        <v>33</v>
      </c>
      <c r="H250" s="90" t="s">
        <v>33</v>
      </c>
      <c r="I250" s="90" t="s">
        <v>173</v>
      </c>
      <c r="J250" s="91">
        <v>238.45</v>
      </c>
      <c r="K250" s="90" t="s">
        <v>856</v>
      </c>
      <c r="L250" s="91">
        <v>486.44</v>
      </c>
      <c r="M250" s="92" t="s">
        <v>33</v>
      </c>
      <c r="N250" s="93" t="s">
        <v>33</v>
      </c>
      <c r="Q250" s="68" t="s">
        <v>1277</v>
      </c>
    </row>
    <row r="251" spans="1:26" s="63" customFormat="1" x14ac:dyDescent="0.2">
      <c r="A251" s="94"/>
      <c r="B251" s="95"/>
      <c r="C251" s="767" t="s">
        <v>1278</v>
      </c>
      <c r="D251" s="767"/>
      <c r="E251" s="767"/>
      <c r="F251" s="767"/>
      <c r="G251" s="767"/>
      <c r="H251" s="767"/>
      <c r="I251" s="767"/>
      <c r="J251" s="767"/>
      <c r="K251" s="767"/>
      <c r="L251" s="767"/>
      <c r="M251" s="767"/>
      <c r="N251" s="781"/>
      <c r="W251" s="68" t="s">
        <v>1278</v>
      </c>
    </row>
    <row r="252" spans="1:26" s="63" customFormat="1" ht="22.5" x14ac:dyDescent="0.2">
      <c r="A252" s="96"/>
      <c r="B252" s="97" t="s">
        <v>858</v>
      </c>
      <c r="C252" s="767" t="s">
        <v>859</v>
      </c>
      <c r="D252" s="767"/>
      <c r="E252" s="767"/>
      <c r="F252" s="767"/>
      <c r="G252" s="767"/>
      <c r="H252" s="767"/>
      <c r="I252" s="767"/>
      <c r="J252" s="767"/>
      <c r="K252" s="767"/>
      <c r="L252" s="767"/>
      <c r="M252" s="767"/>
      <c r="N252" s="781"/>
      <c r="R252" s="68" t="s">
        <v>859</v>
      </c>
    </row>
    <row r="253" spans="1:26" s="63" customFormat="1" ht="1.5" customHeight="1" x14ac:dyDescent="0.2">
      <c r="A253" s="108"/>
      <c r="B253" s="104"/>
      <c r="C253" s="104"/>
      <c r="D253" s="104"/>
      <c r="E253" s="104"/>
      <c r="F253" s="108"/>
      <c r="G253" s="108"/>
      <c r="H253" s="108"/>
      <c r="I253" s="108"/>
      <c r="J253" s="109"/>
      <c r="K253" s="108"/>
      <c r="L253" s="109"/>
      <c r="M253" s="99"/>
      <c r="N253" s="109"/>
    </row>
    <row r="254" spans="1:26" s="63" customFormat="1" ht="2.25" customHeight="1" x14ac:dyDescent="0.2">
      <c r="B254" s="67"/>
      <c r="C254" s="67"/>
      <c r="D254" s="67"/>
      <c r="E254" s="67"/>
      <c r="F254" s="67"/>
      <c r="G254" s="67"/>
      <c r="H254" s="67"/>
      <c r="I254" s="67"/>
      <c r="J254" s="67"/>
      <c r="K254" s="67"/>
      <c r="L254" s="122"/>
      <c r="M254" s="123"/>
      <c r="N254" s="124"/>
    </row>
    <row r="255" spans="1:26" s="63" customFormat="1" x14ac:dyDescent="0.2">
      <c r="A255" s="110"/>
      <c r="B255" s="111" t="s">
        <v>33</v>
      </c>
      <c r="C255" s="780" t="s">
        <v>321</v>
      </c>
      <c r="D255" s="780"/>
      <c r="E255" s="780"/>
      <c r="F255" s="780"/>
      <c r="G255" s="780"/>
      <c r="H255" s="780"/>
      <c r="I255" s="780"/>
      <c r="J255" s="780"/>
      <c r="K255" s="780"/>
      <c r="L255" s="112" t="s">
        <v>33</v>
      </c>
      <c r="M255" s="113" t="s">
        <v>33</v>
      </c>
      <c r="N255" s="114" t="s">
        <v>33</v>
      </c>
      <c r="Y255" s="68" t="s">
        <v>321</v>
      </c>
    </row>
    <row r="256" spans="1:26" s="63" customFormat="1" x14ac:dyDescent="0.2">
      <c r="A256" s="115"/>
      <c r="B256" s="97" t="s">
        <v>165</v>
      </c>
      <c r="C256" s="767" t="s">
        <v>876</v>
      </c>
      <c r="D256" s="767"/>
      <c r="E256" s="767"/>
      <c r="F256" s="767"/>
      <c r="G256" s="767"/>
      <c r="H256" s="767"/>
      <c r="I256" s="767"/>
      <c r="J256" s="767"/>
      <c r="K256" s="767"/>
      <c r="L256" s="116">
        <v>5842.34</v>
      </c>
      <c r="M256" s="117">
        <v>7.3</v>
      </c>
      <c r="N256" s="118">
        <v>42649</v>
      </c>
      <c r="Z256" s="68" t="s">
        <v>876</v>
      </c>
    </row>
    <row r="257" spans="1:27" x14ac:dyDescent="0.2">
      <c r="A257" s="115"/>
      <c r="B257" s="97" t="s">
        <v>33</v>
      </c>
      <c r="C257" s="767" t="s">
        <v>203</v>
      </c>
      <c r="D257" s="767"/>
      <c r="E257" s="767"/>
      <c r="F257" s="767"/>
      <c r="G257" s="767"/>
      <c r="H257" s="767"/>
      <c r="I257" s="767"/>
      <c r="J257" s="767"/>
      <c r="K257" s="767"/>
      <c r="L257" s="116" t="s">
        <v>33</v>
      </c>
      <c r="M257" s="117" t="s">
        <v>33</v>
      </c>
      <c r="N257" s="118" t="s">
        <v>33</v>
      </c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  <c r="Z257" s="68" t="s">
        <v>203</v>
      </c>
      <c r="AA257" s="63"/>
    </row>
    <row r="258" spans="1:27" x14ac:dyDescent="0.2">
      <c r="A258" s="115"/>
      <c r="B258" s="97" t="s">
        <v>33</v>
      </c>
      <c r="C258" s="767" t="s">
        <v>296</v>
      </c>
      <c r="D258" s="767"/>
      <c r="E258" s="767"/>
      <c r="F258" s="767"/>
      <c r="G258" s="767"/>
      <c r="H258" s="767"/>
      <c r="I258" s="767"/>
      <c r="J258" s="767"/>
      <c r="K258" s="767"/>
      <c r="L258" s="116">
        <v>543.12</v>
      </c>
      <c r="M258" s="117" t="s">
        <v>33</v>
      </c>
      <c r="N258" s="118" t="s">
        <v>33</v>
      </c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  <c r="Z258" s="68" t="s">
        <v>296</v>
      </c>
      <c r="AA258" s="63"/>
    </row>
    <row r="259" spans="1:27" x14ac:dyDescent="0.2">
      <c r="A259" s="115"/>
      <c r="B259" s="97" t="s">
        <v>33</v>
      </c>
      <c r="C259" s="767" t="s">
        <v>204</v>
      </c>
      <c r="D259" s="767"/>
      <c r="E259" s="767"/>
      <c r="F259" s="767"/>
      <c r="G259" s="767"/>
      <c r="H259" s="767"/>
      <c r="I259" s="767"/>
      <c r="J259" s="767"/>
      <c r="K259" s="767"/>
      <c r="L259" s="116">
        <v>56.39</v>
      </c>
      <c r="M259" s="117" t="s">
        <v>33</v>
      </c>
      <c r="N259" s="118" t="s">
        <v>33</v>
      </c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  <c r="Z259" s="68" t="s">
        <v>204</v>
      </c>
      <c r="AA259" s="63"/>
    </row>
    <row r="260" spans="1:27" x14ac:dyDescent="0.2">
      <c r="A260" s="115"/>
      <c r="B260" s="97" t="s">
        <v>33</v>
      </c>
      <c r="C260" s="767" t="s">
        <v>297</v>
      </c>
      <c r="D260" s="767"/>
      <c r="E260" s="767"/>
      <c r="F260" s="767"/>
      <c r="G260" s="767"/>
      <c r="H260" s="767"/>
      <c r="I260" s="767"/>
      <c r="J260" s="767"/>
      <c r="K260" s="767"/>
      <c r="L260" s="116">
        <v>4396.25</v>
      </c>
      <c r="M260" s="117" t="s">
        <v>33</v>
      </c>
      <c r="N260" s="118" t="s">
        <v>33</v>
      </c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  <c r="Z260" s="68" t="s">
        <v>297</v>
      </c>
      <c r="AA260" s="63"/>
    </row>
    <row r="261" spans="1:27" x14ac:dyDescent="0.2">
      <c r="A261" s="115"/>
      <c r="B261" s="97" t="s">
        <v>33</v>
      </c>
      <c r="C261" s="767" t="s">
        <v>205</v>
      </c>
      <c r="D261" s="767"/>
      <c r="E261" s="767"/>
      <c r="F261" s="767"/>
      <c r="G261" s="767"/>
      <c r="H261" s="767"/>
      <c r="I261" s="767"/>
      <c r="J261" s="767"/>
      <c r="K261" s="767"/>
      <c r="L261" s="116">
        <v>495.41</v>
      </c>
      <c r="M261" s="117" t="s">
        <v>33</v>
      </c>
      <c r="N261" s="118" t="s">
        <v>33</v>
      </c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  <c r="Z261" s="68" t="s">
        <v>205</v>
      </c>
      <c r="AA261" s="63"/>
    </row>
    <row r="262" spans="1:27" x14ac:dyDescent="0.2">
      <c r="A262" s="115"/>
      <c r="B262" s="97" t="s">
        <v>33</v>
      </c>
      <c r="C262" s="767" t="s">
        <v>206</v>
      </c>
      <c r="D262" s="767"/>
      <c r="E262" s="767"/>
      <c r="F262" s="767"/>
      <c r="G262" s="767"/>
      <c r="H262" s="767"/>
      <c r="I262" s="767"/>
      <c r="J262" s="767"/>
      <c r="K262" s="767"/>
      <c r="L262" s="116">
        <v>351.17</v>
      </c>
      <c r="M262" s="117" t="s">
        <v>33</v>
      </c>
      <c r="N262" s="118" t="s">
        <v>33</v>
      </c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  <c r="Z262" s="68" t="s">
        <v>206</v>
      </c>
      <c r="AA262" s="63"/>
    </row>
    <row r="263" spans="1:27" x14ac:dyDescent="0.2">
      <c r="A263" s="115"/>
      <c r="B263" s="97" t="s">
        <v>33</v>
      </c>
      <c r="C263" s="767" t="s">
        <v>877</v>
      </c>
      <c r="D263" s="767"/>
      <c r="E263" s="767"/>
      <c r="F263" s="767"/>
      <c r="G263" s="767"/>
      <c r="H263" s="767"/>
      <c r="I263" s="767"/>
      <c r="J263" s="767"/>
      <c r="K263" s="767"/>
      <c r="L263" s="116">
        <v>107895.66</v>
      </c>
      <c r="M263" s="117" t="s">
        <v>33</v>
      </c>
      <c r="N263" s="118">
        <v>486609</v>
      </c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  <c r="Z263" s="68" t="s">
        <v>877</v>
      </c>
      <c r="AA263" s="63"/>
    </row>
    <row r="264" spans="1:27" x14ac:dyDescent="0.2">
      <c r="A264" s="115"/>
      <c r="B264" s="97" t="s">
        <v>173</v>
      </c>
      <c r="C264" s="767" t="s">
        <v>1005</v>
      </c>
      <c r="D264" s="767"/>
      <c r="E264" s="767"/>
      <c r="F264" s="767"/>
      <c r="G264" s="767"/>
      <c r="H264" s="767"/>
      <c r="I264" s="767"/>
      <c r="J264" s="767"/>
      <c r="K264" s="767"/>
      <c r="L264" s="116">
        <v>86469.66</v>
      </c>
      <c r="M264" s="117">
        <v>4.51</v>
      </c>
      <c r="N264" s="118">
        <v>389978</v>
      </c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8" t="s">
        <v>1005</v>
      </c>
      <c r="AA264" s="63"/>
    </row>
    <row r="265" spans="1:27" x14ac:dyDescent="0.2">
      <c r="A265" s="115"/>
      <c r="B265" s="97" t="s">
        <v>173</v>
      </c>
      <c r="C265" s="767" t="s">
        <v>1006</v>
      </c>
      <c r="D265" s="767"/>
      <c r="E265" s="767"/>
      <c r="F265" s="767"/>
      <c r="G265" s="767"/>
      <c r="H265" s="767"/>
      <c r="I265" s="767"/>
      <c r="J265" s="767"/>
      <c r="K265" s="767"/>
      <c r="L265" s="116">
        <v>21426</v>
      </c>
      <c r="M265" s="117">
        <v>4.51</v>
      </c>
      <c r="N265" s="118">
        <v>96631</v>
      </c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  <c r="Z265" s="68" t="s">
        <v>1006</v>
      </c>
      <c r="AA265" s="63"/>
    </row>
    <row r="266" spans="1:27" x14ac:dyDescent="0.2">
      <c r="A266" s="115"/>
      <c r="B266" s="97" t="s">
        <v>33</v>
      </c>
      <c r="C266" s="767" t="s">
        <v>207</v>
      </c>
      <c r="D266" s="767"/>
      <c r="E266" s="767"/>
      <c r="F266" s="767"/>
      <c r="G266" s="767"/>
      <c r="H266" s="767"/>
      <c r="I266" s="767"/>
      <c r="J266" s="767"/>
      <c r="K266" s="767"/>
      <c r="L266" s="116">
        <v>549.6</v>
      </c>
      <c r="M266" s="117" t="s">
        <v>33</v>
      </c>
      <c r="N266" s="118" t="s">
        <v>33</v>
      </c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  <c r="Z266" s="68" t="s">
        <v>207</v>
      </c>
      <c r="AA266" s="63"/>
    </row>
    <row r="267" spans="1:27" x14ac:dyDescent="0.2">
      <c r="A267" s="115"/>
      <c r="B267" s="97" t="s">
        <v>33</v>
      </c>
      <c r="C267" s="767" t="s">
        <v>208</v>
      </c>
      <c r="D267" s="767"/>
      <c r="E267" s="767"/>
      <c r="F267" s="767"/>
      <c r="G267" s="767"/>
      <c r="H267" s="767"/>
      <c r="I267" s="767"/>
      <c r="J267" s="767"/>
      <c r="K267" s="767"/>
      <c r="L267" s="116">
        <v>495.41</v>
      </c>
      <c r="M267" s="117" t="s">
        <v>33</v>
      </c>
      <c r="N267" s="118" t="s">
        <v>33</v>
      </c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  <c r="Z267" s="68" t="s">
        <v>208</v>
      </c>
      <c r="AA267" s="63"/>
    </row>
    <row r="268" spans="1:27" x14ac:dyDescent="0.2">
      <c r="A268" s="115"/>
      <c r="B268" s="97" t="s">
        <v>33</v>
      </c>
      <c r="C268" s="767" t="s">
        <v>209</v>
      </c>
      <c r="D268" s="767"/>
      <c r="E268" s="767"/>
      <c r="F268" s="767"/>
      <c r="G268" s="767"/>
      <c r="H268" s="767"/>
      <c r="I268" s="767"/>
      <c r="J268" s="767"/>
      <c r="K268" s="767"/>
      <c r="L268" s="116">
        <v>351.17</v>
      </c>
      <c r="M268" s="117" t="s">
        <v>33</v>
      </c>
      <c r="N268" s="118" t="s">
        <v>33</v>
      </c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  <c r="Z268" s="68" t="s">
        <v>209</v>
      </c>
      <c r="AA268" s="63"/>
    </row>
    <row r="269" spans="1:27" x14ac:dyDescent="0.2">
      <c r="A269" s="115"/>
      <c r="B269" s="109" t="s">
        <v>33</v>
      </c>
      <c r="C269" s="782" t="s">
        <v>322</v>
      </c>
      <c r="D269" s="782"/>
      <c r="E269" s="782"/>
      <c r="F269" s="782"/>
      <c r="G269" s="782"/>
      <c r="H269" s="782"/>
      <c r="I269" s="782"/>
      <c r="J269" s="782"/>
      <c r="K269" s="782"/>
      <c r="L269" s="119">
        <v>113738</v>
      </c>
      <c r="M269" s="120" t="s">
        <v>33</v>
      </c>
      <c r="N269" s="125">
        <v>529258</v>
      </c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  <c r="Z269" s="63"/>
      <c r="AA269" s="68" t="s">
        <v>322</v>
      </c>
    </row>
    <row r="270" spans="1:27" ht="1.5" customHeight="1" x14ac:dyDescent="0.2">
      <c r="B270" s="109"/>
      <c r="C270" s="104"/>
      <c r="D270" s="104"/>
      <c r="E270" s="104"/>
      <c r="F270" s="104"/>
      <c r="G270" s="104"/>
      <c r="H270" s="104"/>
      <c r="I270" s="104"/>
      <c r="J270" s="104"/>
      <c r="K270" s="104"/>
      <c r="L270" s="119"/>
      <c r="M270" s="120"/>
      <c r="N270" s="126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  <c r="Z270" s="63"/>
      <c r="AA270" s="63"/>
    </row>
    <row r="271" spans="1:27" ht="53.25" customHeight="1" x14ac:dyDescent="0.2">
      <c r="A271" s="127"/>
      <c r="B271" s="127"/>
      <c r="C271" s="127"/>
      <c r="D271" s="127"/>
      <c r="E271" s="127"/>
      <c r="F271" s="127"/>
      <c r="G271" s="127"/>
      <c r="H271" s="127"/>
      <c r="I271" s="127"/>
      <c r="J271" s="127"/>
      <c r="K271" s="127"/>
      <c r="L271" s="127"/>
      <c r="M271" s="127"/>
      <c r="N271" s="127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  <c r="Z271" s="63"/>
      <c r="AA271" s="63"/>
    </row>
    <row r="272" spans="1:27" x14ac:dyDescent="0.2">
      <c r="B272" s="128" t="s">
        <v>323</v>
      </c>
      <c r="C272" s="786" t="s">
        <v>33</v>
      </c>
      <c r="D272" s="786"/>
      <c r="E272" s="786"/>
      <c r="F272" s="786"/>
      <c r="G272" s="786"/>
      <c r="H272" s="786"/>
      <c r="I272" s="786"/>
      <c r="J272" s="786"/>
      <c r="K272" s="786"/>
      <c r="L272" s="786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  <c r="Z272" s="63"/>
      <c r="AA272" s="63"/>
    </row>
    <row r="273" spans="2:12" s="63" customFormat="1" ht="13.5" customHeight="1" x14ac:dyDescent="0.2">
      <c r="B273" s="64"/>
      <c r="C273" s="787" t="s">
        <v>11</v>
      </c>
      <c r="D273" s="787"/>
      <c r="E273" s="787"/>
      <c r="F273" s="787"/>
      <c r="G273" s="787"/>
      <c r="H273" s="787"/>
      <c r="I273" s="787"/>
      <c r="J273" s="787"/>
      <c r="K273" s="787"/>
      <c r="L273" s="787"/>
    </row>
    <row r="274" spans="2:12" s="63" customFormat="1" ht="12.75" customHeight="1" x14ac:dyDescent="0.2">
      <c r="B274" s="128" t="s">
        <v>324</v>
      </c>
      <c r="C274" s="786" t="s">
        <v>33</v>
      </c>
      <c r="D274" s="786"/>
      <c r="E274" s="786"/>
      <c r="F274" s="786"/>
      <c r="G274" s="786"/>
      <c r="H274" s="786"/>
      <c r="I274" s="786"/>
      <c r="J274" s="786"/>
      <c r="K274" s="786"/>
      <c r="L274" s="786"/>
    </row>
    <row r="275" spans="2:12" s="63" customFormat="1" ht="13.5" customHeight="1" x14ac:dyDescent="0.2">
      <c r="C275" s="787" t="s">
        <v>11</v>
      </c>
      <c r="D275" s="787"/>
      <c r="E275" s="787"/>
      <c r="F275" s="787"/>
      <c r="G275" s="787"/>
      <c r="H275" s="787"/>
      <c r="I275" s="787"/>
      <c r="J275" s="787"/>
      <c r="K275" s="787"/>
      <c r="L275" s="787"/>
    </row>
    <row r="289" s="63" customFormat="1" x14ac:dyDescent="0.2"/>
  </sheetData>
  <mergeCells count="261">
    <mergeCell ref="C269:K269"/>
    <mergeCell ref="C272:L272"/>
    <mergeCell ref="C273:L273"/>
    <mergeCell ref="C274:L274"/>
    <mergeCell ref="C275:L275"/>
    <mergeCell ref="C263:K263"/>
    <mergeCell ref="C264:K264"/>
    <mergeCell ref="C265:K265"/>
    <mergeCell ref="C266:K266"/>
    <mergeCell ref="C267:K267"/>
    <mergeCell ref="C268:K268"/>
    <mergeCell ref="C257:K257"/>
    <mergeCell ref="C258:K258"/>
    <mergeCell ref="C259:K259"/>
    <mergeCell ref="C260:K260"/>
    <mergeCell ref="C261:K261"/>
    <mergeCell ref="C262:K262"/>
    <mergeCell ref="C249:N249"/>
    <mergeCell ref="C250:E250"/>
    <mergeCell ref="C251:N251"/>
    <mergeCell ref="C252:N252"/>
    <mergeCell ref="C255:K255"/>
    <mergeCell ref="C256:K256"/>
    <mergeCell ref="C243:E243"/>
    <mergeCell ref="C244:E244"/>
    <mergeCell ref="C245:E245"/>
    <mergeCell ref="C246:N246"/>
    <mergeCell ref="C247:E247"/>
    <mergeCell ref="C248:N248"/>
    <mergeCell ref="C237:E237"/>
    <mergeCell ref="C238:E238"/>
    <mergeCell ref="C239:E239"/>
    <mergeCell ref="C240:E240"/>
    <mergeCell ref="C241:E241"/>
    <mergeCell ref="C242:E242"/>
    <mergeCell ref="C231:N231"/>
    <mergeCell ref="C232:E232"/>
    <mergeCell ref="C233:N233"/>
    <mergeCell ref="C234:E234"/>
    <mergeCell ref="C235:N235"/>
    <mergeCell ref="C236:N236"/>
    <mergeCell ref="C225:E225"/>
    <mergeCell ref="C226:E226"/>
    <mergeCell ref="C227:E227"/>
    <mergeCell ref="C228:E228"/>
    <mergeCell ref="C229:E229"/>
    <mergeCell ref="C230:E230"/>
    <mergeCell ref="C219:E219"/>
    <mergeCell ref="C220:E220"/>
    <mergeCell ref="C221:E221"/>
    <mergeCell ref="C222:E222"/>
    <mergeCell ref="C223:E223"/>
    <mergeCell ref="C224:E224"/>
    <mergeCell ref="C213:E213"/>
    <mergeCell ref="C214:E214"/>
    <mergeCell ref="C215:N215"/>
    <mergeCell ref="C216:E216"/>
    <mergeCell ref="C217:N217"/>
    <mergeCell ref="C218:N218"/>
    <mergeCell ref="C207:E207"/>
    <mergeCell ref="C208:E208"/>
    <mergeCell ref="C209:E209"/>
    <mergeCell ref="C210:E210"/>
    <mergeCell ref="C211:E211"/>
    <mergeCell ref="C212:E212"/>
    <mergeCell ref="C201:N201"/>
    <mergeCell ref="C202:N202"/>
    <mergeCell ref="C203:E203"/>
    <mergeCell ref="C204:E204"/>
    <mergeCell ref="C205:E205"/>
    <mergeCell ref="C206:E206"/>
    <mergeCell ref="C195:E195"/>
    <mergeCell ref="C196:E196"/>
    <mergeCell ref="C197:E197"/>
    <mergeCell ref="C198:E198"/>
    <mergeCell ref="C199:E199"/>
    <mergeCell ref="C200:E200"/>
    <mergeCell ref="C189:E189"/>
    <mergeCell ref="C190:E190"/>
    <mergeCell ref="C191:E191"/>
    <mergeCell ref="C192:E192"/>
    <mergeCell ref="C193:E193"/>
    <mergeCell ref="C194:E194"/>
    <mergeCell ref="C183:N183"/>
    <mergeCell ref="C184:N184"/>
    <mergeCell ref="C185:E185"/>
    <mergeCell ref="C186:N186"/>
    <mergeCell ref="C187:N187"/>
    <mergeCell ref="C188:E188"/>
    <mergeCell ref="C177:E177"/>
    <mergeCell ref="C178:E178"/>
    <mergeCell ref="C179:E179"/>
    <mergeCell ref="C180:N180"/>
    <mergeCell ref="C181:N181"/>
    <mergeCell ref="C182:E182"/>
    <mergeCell ref="C171:E171"/>
    <mergeCell ref="C172:E172"/>
    <mergeCell ref="C173:E173"/>
    <mergeCell ref="C174:E174"/>
    <mergeCell ref="C175:E175"/>
    <mergeCell ref="C176:E176"/>
    <mergeCell ref="C165:N165"/>
    <mergeCell ref="C166:E166"/>
    <mergeCell ref="C167:N167"/>
    <mergeCell ref="C168:N168"/>
    <mergeCell ref="C169:E169"/>
    <mergeCell ref="C170:N170"/>
    <mergeCell ref="C159:N159"/>
    <mergeCell ref="C160:E160"/>
    <mergeCell ref="C161:N161"/>
    <mergeCell ref="C162:N162"/>
    <mergeCell ref="C163:E163"/>
    <mergeCell ref="C164:N164"/>
    <mergeCell ref="C153:E153"/>
    <mergeCell ref="C154:E154"/>
    <mergeCell ref="C155:E155"/>
    <mergeCell ref="C156:E156"/>
    <mergeCell ref="C157:E157"/>
    <mergeCell ref="C158:N158"/>
    <mergeCell ref="C147:E147"/>
    <mergeCell ref="C148:N148"/>
    <mergeCell ref="C149:E149"/>
    <mergeCell ref="C150:E150"/>
    <mergeCell ref="C151:E151"/>
    <mergeCell ref="C152:E152"/>
    <mergeCell ref="C141:E141"/>
    <mergeCell ref="C142:E142"/>
    <mergeCell ref="C143:E143"/>
    <mergeCell ref="C144:E144"/>
    <mergeCell ref="C145:N145"/>
    <mergeCell ref="C146:N146"/>
    <mergeCell ref="C135:E135"/>
    <mergeCell ref="C136:E136"/>
    <mergeCell ref="C137:E137"/>
    <mergeCell ref="C138:E138"/>
    <mergeCell ref="C139:E139"/>
    <mergeCell ref="C140:E140"/>
    <mergeCell ref="C129:E129"/>
    <mergeCell ref="C130:E130"/>
    <mergeCell ref="C131:N131"/>
    <mergeCell ref="C132:E132"/>
    <mergeCell ref="C133:E133"/>
    <mergeCell ref="C134:E134"/>
    <mergeCell ref="C123:E123"/>
    <mergeCell ref="C124:E124"/>
    <mergeCell ref="C125:E125"/>
    <mergeCell ref="C126:E126"/>
    <mergeCell ref="C127:E127"/>
    <mergeCell ref="C128:E128"/>
    <mergeCell ref="C117:N117"/>
    <mergeCell ref="C118:E118"/>
    <mergeCell ref="C119:E119"/>
    <mergeCell ref="C120:E120"/>
    <mergeCell ref="C121:E121"/>
    <mergeCell ref="C122:E122"/>
    <mergeCell ref="C111:N111"/>
    <mergeCell ref="C112:N112"/>
    <mergeCell ref="C113:E113"/>
    <mergeCell ref="C114:N114"/>
    <mergeCell ref="C115:N115"/>
    <mergeCell ref="C116:E116"/>
    <mergeCell ref="C105:E105"/>
    <mergeCell ref="C106:E106"/>
    <mergeCell ref="C107:E107"/>
    <mergeCell ref="C108:E108"/>
    <mergeCell ref="C109:E109"/>
    <mergeCell ref="C110:E110"/>
    <mergeCell ref="C99:E99"/>
    <mergeCell ref="C100:E100"/>
    <mergeCell ref="C101:E101"/>
    <mergeCell ref="C102:E102"/>
    <mergeCell ref="C103:E103"/>
    <mergeCell ref="C104:E104"/>
    <mergeCell ref="C93:E93"/>
    <mergeCell ref="C94:E94"/>
    <mergeCell ref="C95:N95"/>
    <mergeCell ref="C96:N96"/>
    <mergeCell ref="C97:E97"/>
    <mergeCell ref="C98:N98"/>
    <mergeCell ref="C87:E87"/>
    <mergeCell ref="C88:E88"/>
    <mergeCell ref="C89:E89"/>
    <mergeCell ref="C90:E90"/>
    <mergeCell ref="C91:E91"/>
    <mergeCell ref="C92:E92"/>
    <mergeCell ref="C81:E81"/>
    <mergeCell ref="C82:N82"/>
    <mergeCell ref="C83:E83"/>
    <mergeCell ref="C84:E84"/>
    <mergeCell ref="C85:E85"/>
    <mergeCell ref="C86:E86"/>
    <mergeCell ref="C75:E75"/>
    <mergeCell ref="C76:E76"/>
    <mergeCell ref="C77:E77"/>
    <mergeCell ref="C78:E78"/>
    <mergeCell ref="C79:N79"/>
    <mergeCell ref="C80:N80"/>
    <mergeCell ref="C69:E69"/>
    <mergeCell ref="C70:E70"/>
    <mergeCell ref="C71:E71"/>
    <mergeCell ref="C72:E72"/>
    <mergeCell ref="C73:E73"/>
    <mergeCell ref="C74:E74"/>
    <mergeCell ref="C63:E63"/>
    <mergeCell ref="C64:E64"/>
    <mergeCell ref="C65:E65"/>
    <mergeCell ref="C66:N66"/>
    <mergeCell ref="C67:E67"/>
    <mergeCell ref="C68:E68"/>
    <mergeCell ref="C57:E57"/>
    <mergeCell ref="C58:E58"/>
    <mergeCell ref="C59:E59"/>
    <mergeCell ref="C60:E60"/>
    <mergeCell ref="C61:E61"/>
    <mergeCell ref="C62:E62"/>
    <mergeCell ref="C51:E51"/>
    <mergeCell ref="C52:N52"/>
    <mergeCell ref="C53:E53"/>
    <mergeCell ref="C54:E54"/>
    <mergeCell ref="C55:E55"/>
    <mergeCell ref="C56:E56"/>
    <mergeCell ref="C45:E45"/>
    <mergeCell ref="C46:N46"/>
    <mergeCell ref="C47:N47"/>
    <mergeCell ref="C48:E48"/>
    <mergeCell ref="C49:N49"/>
    <mergeCell ref="C50:N50"/>
    <mergeCell ref="C39:E39"/>
    <mergeCell ref="C40:E40"/>
    <mergeCell ref="C41:E41"/>
    <mergeCell ref="C42:E42"/>
    <mergeCell ref="C43:E43"/>
    <mergeCell ref="C44:E44"/>
    <mergeCell ref="C33:N33"/>
    <mergeCell ref="C34:E34"/>
    <mergeCell ref="C35:E35"/>
    <mergeCell ref="C36:E36"/>
    <mergeCell ref="C37:E37"/>
    <mergeCell ref="C38:E38"/>
    <mergeCell ref="C30:E30"/>
    <mergeCell ref="A31:N31"/>
    <mergeCell ref="C32:E32"/>
    <mergeCell ref="A12:N12"/>
    <mergeCell ref="A13:N13"/>
    <mergeCell ref="B15:F15"/>
    <mergeCell ref="B16:F16"/>
    <mergeCell ref="L25:M25"/>
    <mergeCell ref="A27:A29"/>
    <mergeCell ref="B27:B29"/>
    <mergeCell ref="C27:E29"/>
    <mergeCell ref="F27:F29"/>
    <mergeCell ref="G27:I28"/>
    <mergeCell ref="D5:N5"/>
    <mergeCell ref="A7:N7"/>
    <mergeCell ref="A8:N8"/>
    <mergeCell ref="A9:N9"/>
    <mergeCell ref="A10:N10"/>
    <mergeCell ref="A11:N11"/>
    <mergeCell ref="J27:L28"/>
    <mergeCell ref="M27:M29"/>
    <mergeCell ref="N27:N29"/>
  </mergeCells>
  <printOptions horizontalCentered="1"/>
  <pageMargins left="0.39370077848434398" right="0.39370077848434398" top="0.78740155696868896" bottom="0.74803149700164795" header="0.118110239505768" footer="0.118110239505768"/>
  <pageSetup paperSize="9" orientation="landscape"/>
  <headerFooter>
    <oddHeader>&amp;LГРАНД-Смета 2021</oddHeader>
  </headerFooter>
  <rowBreaks count="1" manualBreakCount="1">
    <brk id="26" max="288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7"/>
  <sheetViews>
    <sheetView topLeftCell="A55" zoomScale="115" zoomScaleNormal="115" workbookViewId="0">
      <selection activeCell="L19" sqref="L19"/>
    </sheetView>
  </sheetViews>
  <sheetFormatPr defaultColWidth="9.140625" defaultRowHeight="11.25" customHeight="1" x14ac:dyDescent="0.2"/>
  <cols>
    <col min="1" max="1" width="8.140625" style="63" customWidth="1"/>
    <col min="2" max="2" width="20.140625" style="63" customWidth="1"/>
    <col min="3" max="4" width="10.42578125" style="63" customWidth="1"/>
    <col min="5" max="5" width="13.28515625" style="63" customWidth="1"/>
    <col min="6" max="6" width="8.5703125" style="63" customWidth="1"/>
    <col min="7" max="7" width="7.85546875" style="63" customWidth="1"/>
    <col min="8" max="8" width="8.42578125" style="63" customWidth="1"/>
    <col min="9" max="9" width="8.7109375" style="63" customWidth="1"/>
    <col min="10" max="10" width="8.140625" style="63" customWidth="1"/>
    <col min="11" max="11" width="8.5703125" style="63" customWidth="1"/>
    <col min="12" max="12" width="10" style="63" customWidth="1"/>
    <col min="13" max="13" width="6" style="63" customWidth="1"/>
    <col min="14" max="14" width="9.7109375" style="63" customWidth="1"/>
    <col min="15" max="15" width="99.7109375" style="68" hidden="1" customWidth="1"/>
    <col min="16" max="16" width="138.42578125" style="68" hidden="1" customWidth="1"/>
    <col min="17" max="17" width="34.140625" style="68" hidden="1" customWidth="1"/>
    <col min="18" max="18" width="110.140625" style="68" hidden="1" customWidth="1"/>
    <col min="19" max="22" width="34.140625" style="68" hidden="1" customWidth="1"/>
    <col min="23" max="23" width="110.140625" style="68" hidden="1" customWidth="1"/>
    <col min="24" max="26" width="84.42578125" style="68" hidden="1" customWidth="1"/>
    <col min="27" max="16384" width="9.140625" style="63"/>
  </cols>
  <sheetData>
    <row r="1" spans="1:15" s="63" customFormat="1" x14ac:dyDescent="0.2">
      <c r="N1" s="64" t="s">
        <v>128</v>
      </c>
    </row>
    <row r="2" spans="1:15" s="63" customFormat="1" x14ac:dyDescent="0.2">
      <c r="N2" s="64" t="s">
        <v>12</v>
      </c>
    </row>
    <row r="3" spans="1:15" s="63" customFormat="1" x14ac:dyDescent="0.2">
      <c r="N3" s="64"/>
    </row>
    <row r="4" spans="1:15" s="63" customFormat="1" x14ac:dyDescent="0.2">
      <c r="F4" s="65"/>
    </row>
    <row r="5" spans="1:15" s="63" customFormat="1" ht="33.75" x14ac:dyDescent="0.2">
      <c r="A5" s="66" t="s">
        <v>129</v>
      </c>
      <c r="B5" s="67"/>
      <c r="D5" s="767" t="s">
        <v>550</v>
      </c>
      <c r="E5" s="767"/>
      <c r="F5" s="767"/>
      <c r="G5" s="767"/>
      <c r="H5" s="767"/>
      <c r="I5" s="767"/>
      <c r="J5" s="767"/>
      <c r="K5" s="767"/>
      <c r="L5" s="767"/>
      <c r="M5" s="767"/>
      <c r="N5" s="767"/>
      <c r="O5" s="68" t="s">
        <v>550</v>
      </c>
    </row>
    <row r="6" spans="1:15" s="63" customFormat="1" ht="15" customHeight="1" x14ac:dyDescent="0.2">
      <c r="A6" s="69" t="s">
        <v>130</v>
      </c>
      <c r="D6" s="70" t="s">
        <v>131</v>
      </c>
      <c r="E6" s="70"/>
      <c r="F6" s="71"/>
      <c r="G6" s="71"/>
      <c r="H6" s="71"/>
      <c r="I6" s="71"/>
      <c r="J6" s="71"/>
      <c r="K6" s="71"/>
      <c r="L6" s="71"/>
      <c r="M6" s="71"/>
      <c r="N6" s="71"/>
    </row>
    <row r="7" spans="1:15" s="63" customFormat="1" ht="43.5" customHeight="1" x14ac:dyDescent="0.2">
      <c r="A7" s="768" t="s">
        <v>24</v>
      </c>
      <c r="B7" s="768"/>
      <c r="C7" s="768"/>
      <c r="D7" s="768"/>
      <c r="E7" s="768"/>
      <c r="F7" s="768"/>
      <c r="G7" s="768"/>
      <c r="H7" s="768"/>
      <c r="I7" s="768"/>
      <c r="J7" s="768"/>
      <c r="K7" s="768"/>
      <c r="L7" s="768"/>
      <c r="M7" s="768"/>
      <c r="N7" s="768"/>
    </row>
    <row r="8" spans="1:15" s="63" customFormat="1" x14ac:dyDescent="0.2">
      <c r="A8" s="769" t="s">
        <v>3</v>
      </c>
      <c r="B8" s="769"/>
      <c r="C8" s="769"/>
      <c r="D8" s="769"/>
      <c r="E8" s="769"/>
      <c r="F8" s="769"/>
      <c r="G8" s="769"/>
      <c r="H8" s="769"/>
      <c r="I8" s="769"/>
      <c r="J8" s="769"/>
      <c r="K8" s="769"/>
      <c r="L8" s="769"/>
      <c r="M8" s="769"/>
      <c r="N8" s="769"/>
    </row>
    <row r="9" spans="1:15" s="63" customFormat="1" ht="30" customHeight="1" x14ac:dyDescent="0.2">
      <c r="A9" s="768" t="s">
        <v>37</v>
      </c>
      <c r="B9" s="768"/>
      <c r="C9" s="768"/>
      <c r="D9" s="768"/>
      <c r="E9" s="768"/>
      <c r="F9" s="768"/>
      <c r="G9" s="768"/>
      <c r="H9" s="768"/>
      <c r="I9" s="768"/>
      <c r="J9" s="768"/>
      <c r="K9" s="768"/>
      <c r="L9" s="768"/>
      <c r="M9" s="768"/>
      <c r="N9" s="768"/>
    </row>
    <row r="10" spans="1:15" s="63" customFormat="1" x14ac:dyDescent="0.2">
      <c r="A10" s="769" t="s">
        <v>132</v>
      </c>
      <c r="B10" s="769"/>
      <c r="C10" s="769"/>
      <c r="D10" s="769"/>
      <c r="E10" s="769"/>
      <c r="F10" s="769"/>
      <c r="G10" s="769"/>
      <c r="H10" s="769"/>
      <c r="I10" s="769"/>
      <c r="J10" s="769"/>
      <c r="K10" s="769"/>
      <c r="L10" s="769"/>
      <c r="M10" s="769"/>
      <c r="N10" s="769"/>
    </row>
    <row r="11" spans="1:15" s="63" customFormat="1" ht="28.5" customHeight="1" x14ac:dyDescent="0.25">
      <c r="A11" s="770" t="s">
        <v>1279</v>
      </c>
      <c r="B11" s="770"/>
      <c r="C11" s="770"/>
      <c r="D11" s="770"/>
      <c r="E11" s="770"/>
      <c r="F11" s="770"/>
      <c r="G11" s="770"/>
      <c r="H11" s="770"/>
      <c r="I11" s="770"/>
      <c r="J11" s="770"/>
      <c r="K11" s="770"/>
      <c r="L11" s="770"/>
      <c r="M11" s="770"/>
      <c r="N11" s="770"/>
    </row>
    <row r="12" spans="1:15" s="63" customFormat="1" ht="29.25" customHeight="1" x14ac:dyDescent="0.2">
      <c r="A12" s="768" t="s">
        <v>510</v>
      </c>
      <c r="B12" s="768"/>
      <c r="C12" s="768"/>
      <c r="D12" s="768"/>
      <c r="E12" s="768"/>
      <c r="F12" s="768"/>
      <c r="G12" s="768"/>
      <c r="H12" s="768"/>
      <c r="I12" s="768"/>
      <c r="J12" s="768"/>
      <c r="K12" s="768"/>
      <c r="L12" s="768"/>
      <c r="M12" s="768"/>
      <c r="N12" s="768"/>
    </row>
    <row r="13" spans="1:15" s="63" customFormat="1" ht="33.75" customHeight="1" x14ac:dyDescent="0.2">
      <c r="A13" s="769" t="s">
        <v>134</v>
      </c>
      <c r="B13" s="769"/>
      <c r="C13" s="769"/>
      <c r="D13" s="769"/>
      <c r="E13" s="769"/>
      <c r="F13" s="769"/>
      <c r="G13" s="769"/>
      <c r="H13" s="769"/>
      <c r="I13" s="769"/>
      <c r="J13" s="769"/>
      <c r="K13" s="769"/>
      <c r="L13" s="769"/>
      <c r="M13" s="769"/>
      <c r="N13" s="769"/>
    </row>
    <row r="14" spans="1:15" s="63" customFormat="1" ht="18" customHeight="1" x14ac:dyDescent="0.2">
      <c r="A14" s="63" t="s">
        <v>135</v>
      </c>
      <c r="B14" s="72" t="s">
        <v>136</v>
      </c>
      <c r="C14" s="63" t="s">
        <v>137</v>
      </c>
      <c r="F14" s="68"/>
      <c r="G14" s="68"/>
      <c r="H14" s="68"/>
      <c r="I14" s="68"/>
      <c r="J14" s="68"/>
      <c r="K14" s="68"/>
      <c r="L14" s="68"/>
      <c r="M14" s="68"/>
      <c r="N14" s="68"/>
    </row>
    <row r="15" spans="1:15" s="63" customFormat="1" ht="30.75" customHeight="1" x14ac:dyDescent="0.2">
      <c r="A15" s="63" t="s">
        <v>138</v>
      </c>
      <c r="B15" s="777" t="s">
        <v>1205</v>
      </c>
      <c r="C15" s="777"/>
      <c r="D15" s="777"/>
      <c r="E15" s="777"/>
      <c r="F15" s="777"/>
      <c r="G15" s="68"/>
      <c r="H15" s="68"/>
      <c r="I15" s="68"/>
      <c r="J15" s="68"/>
      <c r="K15" s="68"/>
      <c r="L15" s="68"/>
      <c r="M15" s="68"/>
      <c r="N15" s="68"/>
    </row>
    <row r="16" spans="1:15" s="63" customFormat="1" x14ac:dyDescent="0.2">
      <c r="B16" s="778" t="s">
        <v>140</v>
      </c>
      <c r="C16" s="778"/>
      <c r="D16" s="778"/>
      <c r="E16" s="778"/>
      <c r="F16" s="778"/>
      <c r="G16" s="73"/>
      <c r="H16" s="73"/>
      <c r="I16" s="73"/>
      <c r="J16" s="73"/>
      <c r="K16" s="73"/>
      <c r="L16" s="73"/>
      <c r="M16" s="74"/>
      <c r="N16" s="73"/>
    </row>
    <row r="17" spans="1:17" s="63" customFormat="1" ht="25.5" customHeight="1" x14ac:dyDescent="0.2">
      <c r="D17" s="75"/>
      <c r="E17" s="75"/>
      <c r="F17" s="75"/>
      <c r="G17" s="75"/>
      <c r="H17" s="75"/>
      <c r="I17" s="75"/>
      <c r="J17" s="75"/>
      <c r="K17" s="75"/>
      <c r="L17" s="75"/>
      <c r="M17" s="73"/>
      <c r="N17" s="73"/>
    </row>
    <row r="18" spans="1:17" s="63" customFormat="1" x14ac:dyDescent="0.2">
      <c r="A18" s="76" t="s">
        <v>141</v>
      </c>
      <c r="D18" s="70" t="s">
        <v>33</v>
      </c>
      <c r="F18" s="77"/>
      <c r="G18" s="77"/>
      <c r="H18" s="77"/>
      <c r="I18" s="77"/>
      <c r="J18" s="77"/>
      <c r="K18" s="77"/>
      <c r="L18" s="77"/>
      <c r="M18" s="77"/>
      <c r="N18" s="77"/>
    </row>
    <row r="19" spans="1:17" s="63" customFormat="1" ht="25.5" customHeight="1" x14ac:dyDescent="0.2"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</row>
    <row r="20" spans="1:17" s="63" customFormat="1" ht="12.75" customHeight="1" x14ac:dyDescent="0.2">
      <c r="A20" s="76" t="s">
        <v>142</v>
      </c>
      <c r="C20" s="78">
        <v>11.86</v>
      </c>
      <c r="D20" s="79" t="s">
        <v>1280</v>
      </c>
      <c r="E20" s="66" t="s">
        <v>144</v>
      </c>
      <c r="L20" s="80"/>
      <c r="M20" s="80"/>
    </row>
    <row r="21" spans="1:17" s="63" customFormat="1" ht="12.75" customHeight="1" x14ac:dyDescent="0.2">
      <c r="B21" s="63" t="s">
        <v>145</v>
      </c>
      <c r="C21" s="81"/>
      <c r="D21" s="82"/>
      <c r="E21" s="66"/>
    </row>
    <row r="22" spans="1:17" s="63" customFormat="1" ht="12.75" customHeight="1" x14ac:dyDescent="0.2">
      <c r="B22" s="63" t="s">
        <v>146</v>
      </c>
      <c r="C22" s="78">
        <v>0</v>
      </c>
      <c r="D22" s="79" t="s">
        <v>149</v>
      </c>
      <c r="E22" s="66" t="s">
        <v>144</v>
      </c>
      <c r="G22" s="63" t="s">
        <v>147</v>
      </c>
      <c r="L22" s="78">
        <v>0</v>
      </c>
      <c r="M22" s="79" t="s">
        <v>1162</v>
      </c>
      <c r="N22" s="66" t="s">
        <v>144</v>
      </c>
    </row>
    <row r="23" spans="1:17" s="63" customFormat="1" ht="12.75" customHeight="1" x14ac:dyDescent="0.2">
      <c r="B23" s="63" t="s">
        <v>5</v>
      </c>
      <c r="C23" s="78">
        <v>1.59</v>
      </c>
      <c r="D23" s="83" t="s">
        <v>1281</v>
      </c>
      <c r="E23" s="66" t="s">
        <v>144</v>
      </c>
      <c r="G23" s="63" t="s">
        <v>150</v>
      </c>
      <c r="L23" s="84"/>
      <c r="M23" s="84">
        <v>2.35</v>
      </c>
      <c r="N23" s="69" t="s">
        <v>151</v>
      </c>
    </row>
    <row r="24" spans="1:17" s="63" customFormat="1" ht="12.75" customHeight="1" x14ac:dyDescent="0.2">
      <c r="B24" s="63" t="s">
        <v>18</v>
      </c>
      <c r="C24" s="78">
        <v>10.27</v>
      </c>
      <c r="D24" s="83" t="s">
        <v>1282</v>
      </c>
      <c r="E24" s="66" t="s">
        <v>144</v>
      </c>
      <c r="G24" s="63" t="s">
        <v>152</v>
      </c>
      <c r="L24" s="84"/>
      <c r="M24" s="84" t="s">
        <v>33</v>
      </c>
      <c r="N24" s="69" t="s">
        <v>151</v>
      </c>
    </row>
    <row r="25" spans="1:17" s="63" customFormat="1" ht="12.75" customHeight="1" x14ac:dyDescent="0.2">
      <c r="B25" s="63" t="s">
        <v>19</v>
      </c>
      <c r="C25" s="78">
        <v>0</v>
      </c>
      <c r="D25" s="79" t="s">
        <v>149</v>
      </c>
      <c r="E25" s="66" t="s">
        <v>144</v>
      </c>
      <c r="G25" s="63" t="s">
        <v>153</v>
      </c>
      <c r="L25" s="779" t="s">
        <v>33</v>
      </c>
      <c r="M25" s="779"/>
    </row>
    <row r="26" spans="1:17" s="63" customFormat="1" x14ac:dyDescent="0.2">
      <c r="A26" s="85"/>
    </row>
    <row r="27" spans="1:17" s="63" customFormat="1" ht="36" customHeight="1" x14ac:dyDescent="0.2">
      <c r="A27" s="771" t="s">
        <v>154</v>
      </c>
      <c r="B27" s="771" t="s">
        <v>15</v>
      </c>
      <c r="C27" s="771" t="s">
        <v>155</v>
      </c>
      <c r="D27" s="771"/>
      <c r="E27" s="771"/>
      <c r="F27" s="771" t="s">
        <v>156</v>
      </c>
      <c r="G27" s="771" t="s">
        <v>157</v>
      </c>
      <c r="H27" s="771"/>
      <c r="I27" s="771"/>
      <c r="J27" s="771" t="s">
        <v>158</v>
      </c>
      <c r="K27" s="771"/>
      <c r="L27" s="771"/>
      <c r="M27" s="771" t="s">
        <v>159</v>
      </c>
      <c r="N27" s="771" t="s">
        <v>160</v>
      </c>
    </row>
    <row r="28" spans="1:17" s="63" customFormat="1" ht="36.75" customHeight="1" x14ac:dyDescent="0.2">
      <c r="A28" s="771"/>
      <c r="B28" s="771"/>
      <c r="C28" s="771"/>
      <c r="D28" s="771"/>
      <c r="E28" s="771"/>
      <c r="F28" s="771"/>
      <c r="G28" s="771"/>
      <c r="H28" s="771"/>
      <c r="I28" s="771"/>
      <c r="J28" s="771"/>
      <c r="K28" s="771"/>
      <c r="L28" s="771"/>
      <c r="M28" s="771"/>
      <c r="N28" s="771"/>
    </row>
    <row r="29" spans="1:17" s="63" customFormat="1" ht="42.75" customHeight="1" x14ac:dyDescent="0.2">
      <c r="A29" s="771"/>
      <c r="B29" s="771"/>
      <c r="C29" s="771"/>
      <c r="D29" s="771"/>
      <c r="E29" s="771"/>
      <c r="F29" s="771"/>
      <c r="G29" s="86" t="s">
        <v>161</v>
      </c>
      <c r="H29" s="86" t="s">
        <v>162</v>
      </c>
      <c r="I29" s="86" t="s">
        <v>163</v>
      </c>
      <c r="J29" s="86" t="s">
        <v>161</v>
      </c>
      <c r="K29" s="86" t="s">
        <v>162</v>
      </c>
      <c r="L29" s="86" t="s">
        <v>20</v>
      </c>
      <c r="M29" s="771"/>
      <c r="N29" s="771"/>
    </row>
    <row r="30" spans="1:17" s="63" customFormat="1" x14ac:dyDescent="0.2">
      <c r="A30" s="87">
        <v>1</v>
      </c>
      <c r="B30" s="87">
        <v>2</v>
      </c>
      <c r="C30" s="772">
        <v>3</v>
      </c>
      <c r="D30" s="772"/>
      <c r="E30" s="772"/>
      <c r="F30" s="87">
        <v>4</v>
      </c>
      <c r="G30" s="87">
        <v>5</v>
      </c>
      <c r="H30" s="87">
        <v>6</v>
      </c>
      <c r="I30" s="87">
        <v>7</v>
      </c>
      <c r="J30" s="87">
        <v>8</v>
      </c>
      <c r="K30" s="87">
        <v>9</v>
      </c>
      <c r="L30" s="87">
        <v>10</v>
      </c>
      <c r="M30" s="87">
        <v>11</v>
      </c>
      <c r="N30" s="87">
        <v>12</v>
      </c>
    </row>
    <row r="31" spans="1:17" s="63" customFormat="1" x14ac:dyDescent="0.2">
      <c r="A31" s="773" t="s">
        <v>1283</v>
      </c>
      <c r="B31" s="774"/>
      <c r="C31" s="774"/>
      <c r="D31" s="774"/>
      <c r="E31" s="774"/>
      <c r="F31" s="774"/>
      <c r="G31" s="774"/>
      <c r="H31" s="774"/>
      <c r="I31" s="774"/>
      <c r="J31" s="774"/>
      <c r="K31" s="774"/>
      <c r="L31" s="774"/>
      <c r="M31" s="774"/>
      <c r="N31" s="775"/>
      <c r="P31" s="68" t="s">
        <v>1283</v>
      </c>
    </row>
    <row r="32" spans="1:17" s="63" customFormat="1" ht="22.5" x14ac:dyDescent="0.2">
      <c r="A32" s="88" t="s">
        <v>165</v>
      </c>
      <c r="B32" s="89" t="s">
        <v>1284</v>
      </c>
      <c r="C32" s="776" t="s">
        <v>1285</v>
      </c>
      <c r="D32" s="776"/>
      <c r="E32" s="776"/>
      <c r="F32" s="90" t="s">
        <v>484</v>
      </c>
      <c r="G32" s="90" t="s">
        <v>33</v>
      </c>
      <c r="H32" s="90" t="s">
        <v>33</v>
      </c>
      <c r="I32" s="90" t="s">
        <v>173</v>
      </c>
      <c r="J32" s="91" t="s">
        <v>33</v>
      </c>
      <c r="K32" s="90" t="s">
        <v>33</v>
      </c>
      <c r="L32" s="91" t="s">
        <v>33</v>
      </c>
      <c r="M32" s="92" t="s">
        <v>33</v>
      </c>
      <c r="N32" s="93" t="s">
        <v>33</v>
      </c>
      <c r="Q32" s="68" t="s">
        <v>1285</v>
      </c>
    </row>
    <row r="33" spans="1:23" s="63" customFormat="1" ht="22.5" x14ac:dyDescent="0.2">
      <c r="A33" s="96"/>
      <c r="B33" s="97" t="s">
        <v>171</v>
      </c>
      <c r="C33" s="767" t="s">
        <v>172</v>
      </c>
      <c r="D33" s="767"/>
      <c r="E33" s="767"/>
      <c r="F33" s="767"/>
      <c r="G33" s="767"/>
      <c r="H33" s="767"/>
      <c r="I33" s="767"/>
      <c r="J33" s="767"/>
      <c r="K33" s="767"/>
      <c r="L33" s="767"/>
      <c r="M33" s="767"/>
      <c r="N33" s="781"/>
      <c r="R33" s="68" t="s">
        <v>172</v>
      </c>
    </row>
    <row r="34" spans="1:23" s="63" customFormat="1" x14ac:dyDescent="0.2">
      <c r="A34" s="98"/>
      <c r="B34" s="97" t="s">
        <v>165</v>
      </c>
      <c r="C34" s="767" t="s">
        <v>251</v>
      </c>
      <c r="D34" s="767"/>
      <c r="E34" s="767"/>
      <c r="F34" s="99" t="s">
        <v>33</v>
      </c>
      <c r="G34" s="99" t="s">
        <v>33</v>
      </c>
      <c r="H34" s="99" t="s">
        <v>33</v>
      </c>
      <c r="I34" s="99" t="s">
        <v>33</v>
      </c>
      <c r="J34" s="100">
        <v>6.93</v>
      </c>
      <c r="K34" s="99" t="s">
        <v>175</v>
      </c>
      <c r="L34" s="100">
        <v>17.329999999999998</v>
      </c>
      <c r="M34" s="101" t="s">
        <v>33</v>
      </c>
      <c r="N34" s="102" t="s">
        <v>33</v>
      </c>
      <c r="S34" s="68" t="s">
        <v>251</v>
      </c>
    </row>
    <row r="35" spans="1:23" s="63" customFormat="1" x14ac:dyDescent="0.2">
      <c r="A35" s="98"/>
      <c r="B35" s="97" t="s">
        <v>212</v>
      </c>
      <c r="C35" s="767" t="s">
        <v>252</v>
      </c>
      <c r="D35" s="767"/>
      <c r="E35" s="767"/>
      <c r="F35" s="99" t="s">
        <v>33</v>
      </c>
      <c r="G35" s="99" t="s">
        <v>33</v>
      </c>
      <c r="H35" s="99" t="s">
        <v>33</v>
      </c>
      <c r="I35" s="99" t="s">
        <v>33</v>
      </c>
      <c r="J35" s="100">
        <v>10.64</v>
      </c>
      <c r="K35" s="99" t="s">
        <v>33</v>
      </c>
      <c r="L35" s="100">
        <v>21.28</v>
      </c>
      <c r="M35" s="101" t="s">
        <v>33</v>
      </c>
      <c r="N35" s="102" t="s">
        <v>33</v>
      </c>
      <c r="S35" s="68" t="s">
        <v>252</v>
      </c>
    </row>
    <row r="36" spans="1:23" s="63" customFormat="1" x14ac:dyDescent="0.2">
      <c r="A36" s="98"/>
      <c r="B36" s="97" t="s">
        <v>33</v>
      </c>
      <c r="C36" s="767" t="s">
        <v>253</v>
      </c>
      <c r="D36" s="767"/>
      <c r="E36" s="767"/>
      <c r="F36" s="99" t="s">
        <v>179</v>
      </c>
      <c r="G36" s="99" t="s">
        <v>1286</v>
      </c>
      <c r="H36" s="99" t="s">
        <v>175</v>
      </c>
      <c r="I36" s="99" t="s">
        <v>1287</v>
      </c>
      <c r="J36" s="100" t="s">
        <v>33</v>
      </c>
      <c r="K36" s="99" t="s">
        <v>33</v>
      </c>
      <c r="L36" s="100" t="s">
        <v>33</v>
      </c>
      <c r="M36" s="101" t="s">
        <v>33</v>
      </c>
      <c r="N36" s="102" t="s">
        <v>33</v>
      </c>
      <c r="T36" s="68" t="s">
        <v>253</v>
      </c>
    </row>
    <row r="37" spans="1:23" s="63" customFormat="1" x14ac:dyDescent="0.2">
      <c r="A37" s="98"/>
      <c r="B37" s="97" t="s">
        <v>33</v>
      </c>
      <c r="C37" s="776" t="s">
        <v>182</v>
      </c>
      <c r="D37" s="776"/>
      <c r="E37" s="776"/>
      <c r="F37" s="90" t="s">
        <v>33</v>
      </c>
      <c r="G37" s="90" t="s">
        <v>33</v>
      </c>
      <c r="H37" s="90" t="s">
        <v>33</v>
      </c>
      <c r="I37" s="90" t="s">
        <v>33</v>
      </c>
      <c r="J37" s="91">
        <v>17.57</v>
      </c>
      <c r="K37" s="90" t="s">
        <v>33</v>
      </c>
      <c r="L37" s="91">
        <v>38.61</v>
      </c>
      <c r="M37" s="92" t="s">
        <v>33</v>
      </c>
      <c r="N37" s="93" t="s">
        <v>33</v>
      </c>
      <c r="U37" s="68" t="s">
        <v>182</v>
      </c>
    </row>
    <row r="38" spans="1:23" s="63" customFormat="1" x14ac:dyDescent="0.2">
      <c r="A38" s="98"/>
      <c r="B38" s="97" t="s">
        <v>33</v>
      </c>
      <c r="C38" s="767" t="s">
        <v>183</v>
      </c>
      <c r="D38" s="767"/>
      <c r="E38" s="767"/>
      <c r="F38" s="99" t="s">
        <v>33</v>
      </c>
      <c r="G38" s="99" t="s">
        <v>33</v>
      </c>
      <c r="H38" s="99" t="s">
        <v>33</v>
      </c>
      <c r="I38" s="99" t="s">
        <v>33</v>
      </c>
      <c r="J38" s="100" t="s">
        <v>33</v>
      </c>
      <c r="K38" s="99" t="s">
        <v>33</v>
      </c>
      <c r="L38" s="100">
        <v>17.329999999999998</v>
      </c>
      <c r="M38" s="101" t="s">
        <v>33</v>
      </c>
      <c r="N38" s="102" t="s">
        <v>33</v>
      </c>
      <c r="T38" s="68" t="s">
        <v>183</v>
      </c>
    </row>
    <row r="39" spans="1:23" s="63" customFormat="1" ht="22.5" x14ac:dyDescent="0.2">
      <c r="A39" s="98"/>
      <c r="B39" s="97" t="s">
        <v>771</v>
      </c>
      <c r="C39" s="767" t="s">
        <v>772</v>
      </c>
      <c r="D39" s="767"/>
      <c r="E39" s="767"/>
      <c r="F39" s="99" t="s">
        <v>186</v>
      </c>
      <c r="G39" s="99" t="s">
        <v>341</v>
      </c>
      <c r="H39" s="99" t="s">
        <v>33</v>
      </c>
      <c r="I39" s="99" t="s">
        <v>341</v>
      </c>
      <c r="J39" s="100" t="s">
        <v>33</v>
      </c>
      <c r="K39" s="99" t="s">
        <v>33</v>
      </c>
      <c r="L39" s="100">
        <v>13.86</v>
      </c>
      <c r="M39" s="101" t="s">
        <v>33</v>
      </c>
      <c r="N39" s="102" t="s">
        <v>33</v>
      </c>
      <c r="T39" s="68" t="s">
        <v>772</v>
      </c>
    </row>
    <row r="40" spans="1:23" s="63" customFormat="1" ht="22.5" x14ac:dyDescent="0.2">
      <c r="A40" s="98"/>
      <c r="B40" s="97" t="s">
        <v>773</v>
      </c>
      <c r="C40" s="767" t="s">
        <v>774</v>
      </c>
      <c r="D40" s="767"/>
      <c r="E40" s="767"/>
      <c r="F40" s="99" t="s">
        <v>186</v>
      </c>
      <c r="G40" s="99" t="s">
        <v>775</v>
      </c>
      <c r="H40" s="99" t="s">
        <v>33</v>
      </c>
      <c r="I40" s="99" t="s">
        <v>775</v>
      </c>
      <c r="J40" s="100" t="s">
        <v>33</v>
      </c>
      <c r="K40" s="99" t="s">
        <v>33</v>
      </c>
      <c r="L40" s="100">
        <v>10.4</v>
      </c>
      <c r="M40" s="101" t="s">
        <v>33</v>
      </c>
      <c r="N40" s="102" t="s">
        <v>33</v>
      </c>
      <c r="T40" s="68" t="s">
        <v>774</v>
      </c>
    </row>
    <row r="41" spans="1:23" s="63" customFormat="1" x14ac:dyDescent="0.2">
      <c r="A41" s="103"/>
      <c r="B41" s="104"/>
      <c r="C41" s="780" t="s">
        <v>191</v>
      </c>
      <c r="D41" s="780"/>
      <c r="E41" s="780"/>
      <c r="F41" s="105" t="s">
        <v>33</v>
      </c>
      <c r="G41" s="105" t="s">
        <v>33</v>
      </c>
      <c r="H41" s="105" t="s">
        <v>33</v>
      </c>
      <c r="I41" s="105" t="s">
        <v>33</v>
      </c>
      <c r="J41" s="106" t="s">
        <v>33</v>
      </c>
      <c r="K41" s="105" t="s">
        <v>33</v>
      </c>
      <c r="L41" s="106">
        <v>62.87</v>
      </c>
      <c r="M41" s="92" t="s">
        <v>33</v>
      </c>
      <c r="N41" s="107" t="s">
        <v>33</v>
      </c>
      <c r="V41" s="68" t="s">
        <v>191</v>
      </c>
    </row>
    <row r="42" spans="1:23" s="63" customFormat="1" ht="22.5" x14ac:dyDescent="0.2">
      <c r="A42" s="88" t="s">
        <v>173</v>
      </c>
      <c r="B42" s="89" t="s">
        <v>1288</v>
      </c>
      <c r="C42" s="776" t="s">
        <v>1289</v>
      </c>
      <c r="D42" s="776"/>
      <c r="E42" s="776"/>
      <c r="F42" s="90" t="s">
        <v>484</v>
      </c>
      <c r="G42" s="90" t="s">
        <v>33</v>
      </c>
      <c r="H42" s="90" t="s">
        <v>33</v>
      </c>
      <c r="I42" s="90" t="s">
        <v>173</v>
      </c>
      <c r="J42" s="91">
        <v>874.86</v>
      </c>
      <c r="K42" s="90" t="s">
        <v>33</v>
      </c>
      <c r="L42" s="91">
        <v>1749.72</v>
      </c>
      <c r="M42" s="92" t="s">
        <v>33</v>
      </c>
      <c r="N42" s="93" t="s">
        <v>33</v>
      </c>
      <c r="Q42" s="68" t="s">
        <v>1289</v>
      </c>
    </row>
    <row r="43" spans="1:23" s="63" customFormat="1" ht="33.75" x14ac:dyDescent="0.2">
      <c r="A43" s="88" t="s">
        <v>176</v>
      </c>
      <c r="B43" s="89" t="s">
        <v>1290</v>
      </c>
      <c r="C43" s="776" t="s">
        <v>1291</v>
      </c>
      <c r="D43" s="776"/>
      <c r="E43" s="776"/>
      <c r="F43" s="90" t="s">
        <v>484</v>
      </c>
      <c r="G43" s="90" t="s">
        <v>33</v>
      </c>
      <c r="H43" s="90" t="s">
        <v>33</v>
      </c>
      <c r="I43" s="90" t="s">
        <v>173</v>
      </c>
      <c r="J43" s="91">
        <v>130.37</v>
      </c>
      <c r="K43" s="90" t="s">
        <v>778</v>
      </c>
      <c r="L43" s="91">
        <v>263.87</v>
      </c>
      <c r="M43" s="92" t="s">
        <v>33</v>
      </c>
      <c r="N43" s="93" t="s">
        <v>33</v>
      </c>
      <c r="Q43" s="68" t="s">
        <v>1291</v>
      </c>
    </row>
    <row r="44" spans="1:23" s="63" customFormat="1" x14ac:dyDescent="0.2">
      <c r="A44" s="94"/>
      <c r="B44" s="95"/>
      <c r="C44" s="767" t="s">
        <v>1292</v>
      </c>
      <c r="D44" s="767"/>
      <c r="E44" s="767"/>
      <c r="F44" s="767"/>
      <c r="G44" s="767"/>
      <c r="H44" s="767"/>
      <c r="I44" s="767"/>
      <c r="J44" s="767"/>
      <c r="K44" s="767"/>
      <c r="L44" s="767"/>
      <c r="M44" s="767"/>
      <c r="N44" s="781"/>
      <c r="W44" s="68" t="s">
        <v>1292</v>
      </c>
    </row>
    <row r="45" spans="1:23" s="63" customFormat="1" ht="22.5" x14ac:dyDescent="0.2">
      <c r="A45" s="96"/>
      <c r="B45" s="97" t="s">
        <v>780</v>
      </c>
      <c r="C45" s="767" t="s">
        <v>781</v>
      </c>
      <c r="D45" s="767"/>
      <c r="E45" s="767"/>
      <c r="F45" s="767"/>
      <c r="G45" s="767"/>
      <c r="H45" s="767"/>
      <c r="I45" s="767"/>
      <c r="J45" s="767"/>
      <c r="K45" s="767"/>
      <c r="L45" s="767"/>
      <c r="M45" s="767"/>
      <c r="N45" s="781"/>
      <c r="R45" s="68" t="s">
        <v>781</v>
      </c>
    </row>
    <row r="46" spans="1:23" s="63" customFormat="1" ht="45" x14ac:dyDescent="0.2">
      <c r="A46" s="88" t="s">
        <v>212</v>
      </c>
      <c r="B46" s="89" t="s">
        <v>1290</v>
      </c>
      <c r="C46" s="776" t="s">
        <v>1293</v>
      </c>
      <c r="D46" s="776"/>
      <c r="E46" s="776"/>
      <c r="F46" s="90" t="s">
        <v>484</v>
      </c>
      <c r="G46" s="90" t="s">
        <v>33</v>
      </c>
      <c r="H46" s="90" t="s">
        <v>33</v>
      </c>
      <c r="I46" s="90" t="s">
        <v>173</v>
      </c>
      <c r="J46" s="91">
        <v>130.37</v>
      </c>
      <c r="K46" s="90" t="s">
        <v>778</v>
      </c>
      <c r="L46" s="91">
        <v>263.87</v>
      </c>
      <c r="M46" s="92" t="s">
        <v>33</v>
      </c>
      <c r="N46" s="93" t="s">
        <v>33</v>
      </c>
      <c r="Q46" s="68" t="s">
        <v>1293</v>
      </c>
    </row>
    <row r="47" spans="1:23" s="63" customFormat="1" x14ac:dyDescent="0.2">
      <c r="A47" s="94"/>
      <c r="B47" s="95"/>
      <c r="C47" s="767" t="s">
        <v>1292</v>
      </c>
      <c r="D47" s="767"/>
      <c r="E47" s="767"/>
      <c r="F47" s="767"/>
      <c r="G47" s="767"/>
      <c r="H47" s="767"/>
      <c r="I47" s="767"/>
      <c r="J47" s="767"/>
      <c r="K47" s="767"/>
      <c r="L47" s="767"/>
      <c r="M47" s="767"/>
      <c r="N47" s="781"/>
      <c r="W47" s="68" t="s">
        <v>1292</v>
      </c>
    </row>
    <row r="48" spans="1:23" s="63" customFormat="1" ht="22.5" x14ac:dyDescent="0.2">
      <c r="A48" s="96"/>
      <c r="B48" s="97" t="s">
        <v>780</v>
      </c>
      <c r="C48" s="767" t="s">
        <v>781</v>
      </c>
      <c r="D48" s="767"/>
      <c r="E48" s="767"/>
      <c r="F48" s="767"/>
      <c r="G48" s="767"/>
      <c r="H48" s="767"/>
      <c r="I48" s="767"/>
      <c r="J48" s="767"/>
      <c r="K48" s="767"/>
      <c r="L48" s="767"/>
      <c r="M48" s="767"/>
      <c r="N48" s="781"/>
      <c r="R48" s="68" t="s">
        <v>781</v>
      </c>
    </row>
    <row r="49" spans="1:24" s="63" customFormat="1" ht="33.75" x14ac:dyDescent="0.2">
      <c r="A49" s="88" t="s">
        <v>219</v>
      </c>
      <c r="B49" s="89" t="s">
        <v>988</v>
      </c>
      <c r="C49" s="776" t="s">
        <v>989</v>
      </c>
      <c r="D49" s="776"/>
      <c r="E49" s="776"/>
      <c r="F49" s="90" t="s">
        <v>484</v>
      </c>
      <c r="G49" s="90" t="s">
        <v>33</v>
      </c>
      <c r="H49" s="90" t="s">
        <v>33</v>
      </c>
      <c r="I49" s="90" t="s">
        <v>173</v>
      </c>
      <c r="J49" s="91" t="s">
        <v>33</v>
      </c>
      <c r="K49" s="90" t="s">
        <v>33</v>
      </c>
      <c r="L49" s="91" t="s">
        <v>33</v>
      </c>
      <c r="M49" s="92" t="s">
        <v>33</v>
      </c>
      <c r="N49" s="93" t="s">
        <v>33</v>
      </c>
      <c r="Q49" s="68" t="s">
        <v>989</v>
      </c>
    </row>
    <row r="50" spans="1:24" s="63" customFormat="1" ht="22.5" x14ac:dyDescent="0.2">
      <c r="A50" s="96"/>
      <c r="B50" s="97" t="s">
        <v>171</v>
      </c>
      <c r="C50" s="767" t="s">
        <v>172</v>
      </c>
      <c r="D50" s="767"/>
      <c r="E50" s="767"/>
      <c r="F50" s="767"/>
      <c r="G50" s="767"/>
      <c r="H50" s="767"/>
      <c r="I50" s="767"/>
      <c r="J50" s="767"/>
      <c r="K50" s="767"/>
      <c r="L50" s="767"/>
      <c r="M50" s="767"/>
      <c r="N50" s="781"/>
      <c r="R50" s="68" t="s">
        <v>172</v>
      </c>
    </row>
    <row r="51" spans="1:24" s="63" customFormat="1" x14ac:dyDescent="0.2">
      <c r="A51" s="98"/>
      <c r="B51" s="97" t="s">
        <v>165</v>
      </c>
      <c r="C51" s="767" t="s">
        <v>251</v>
      </c>
      <c r="D51" s="767"/>
      <c r="E51" s="767"/>
      <c r="F51" s="99" t="s">
        <v>33</v>
      </c>
      <c r="G51" s="99" t="s">
        <v>33</v>
      </c>
      <c r="H51" s="99" t="s">
        <v>33</v>
      </c>
      <c r="I51" s="99" t="s">
        <v>33</v>
      </c>
      <c r="J51" s="100">
        <v>2.0699999999999998</v>
      </c>
      <c r="K51" s="99" t="s">
        <v>175</v>
      </c>
      <c r="L51" s="100">
        <v>5.18</v>
      </c>
      <c r="M51" s="101" t="s">
        <v>33</v>
      </c>
      <c r="N51" s="102" t="s">
        <v>33</v>
      </c>
      <c r="S51" s="68" t="s">
        <v>251</v>
      </c>
    </row>
    <row r="52" spans="1:24" s="63" customFormat="1" x14ac:dyDescent="0.2">
      <c r="A52" s="98"/>
      <c r="B52" s="97" t="s">
        <v>212</v>
      </c>
      <c r="C52" s="767" t="s">
        <v>252</v>
      </c>
      <c r="D52" s="767"/>
      <c r="E52" s="767"/>
      <c r="F52" s="99" t="s">
        <v>33</v>
      </c>
      <c r="G52" s="99" t="s">
        <v>33</v>
      </c>
      <c r="H52" s="99" t="s">
        <v>33</v>
      </c>
      <c r="I52" s="99" t="s">
        <v>33</v>
      </c>
      <c r="J52" s="100">
        <v>0.04</v>
      </c>
      <c r="K52" s="99" t="s">
        <v>33</v>
      </c>
      <c r="L52" s="100">
        <v>0.08</v>
      </c>
      <c r="M52" s="101" t="s">
        <v>33</v>
      </c>
      <c r="N52" s="102" t="s">
        <v>33</v>
      </c>
      <c r="S52" s="68" t="s">
        <v>252</v>
      </c>
    </row>
    <row r="53" spans="1:24" s="63" customFormat="1" x14ac:dyDescent="0.2">
      <c r="A53" s="98"/>
      <c r="B53" s="97" t="s">
        <v>33</v>
      </c>
      <c r="C53" s="767" t="s">
        <v>253</v>
      </c>
      <c r="D53" s="767"/>
      <c r="E53" s="767"/>
      <c r="F53" s="99" t="s">
        <v>179</v>
      </c>
      <c r="G53" s="99" t="s">
        <v>991</v>
      </c>
      <c r="H53" s="99" t="s">
        <v>175</v>
      </c>
      <c r="I53" s="99" t="s">
        <v>405</v>
      </c>
      <c r="J53" s="100" t="s">
        <v>33</v>
      </c>
      <c r="K53" s="99" t="s">
        <v>33</v>
      </c>
      <c r="L53" s="100" t="s">
        <v>33</v>
      </c>
      <c r="M53" s="101" t="s">
        <v>33</v>
      </c>
      <c r="N53" s="102" t="s">
        <v>33</v>
      </c>
      <c r="T53" s="68" t="s">
        <v>253</v>
      </c>
    </row>
    <row r="54" spans="1:24" s="63" customFormat="1" x14ac:dyDescent="0.2">
      <c r="A54" s="98"/>
      <c r="B54" s="97" t="s">
        <v>33</v>
      </c>
      <c r="C54" s="776" t="s">
        <v>182</v>
      </c>
      <c r="D54" s="776"/>
      <c r="E54" s="776"/>
      <c r="F54" s="90" t="s">
        <v>33</v>
      </c>
      <c r="G54" s="90" t="s">
        <v>33</v>
      </c>
      <c r="H54" s="90" t="s">
        <v>33</v>
      </c>
      <c r="I54" s="90" t="s">
        <v>33</v>
      </c>
      <c r="J54" s="91">
        <v>2.11</v>
      </c>
      <c r="K54" s="90" t="s">
        <v>33</v>
      </c>
      <c r="L54" s="91">
        <v>5.26</v>
      </c>
      <c r="M54" s="92" t="s">
        <v>33</v>
      </c>
      <c r="N54" s="93" t="s">
        <v>33</v>
      </c>
      <c r="U54" s="68" t="s">
        <v>182</v>
      </c>
    </row>
    <row r="55" spans="1:24" s="63" customFormat="1" x14ac:dyDescent="0.2">
      <c r="A55" s="98"/>
      <c r="B55" s="97" t="s">
        <v>33</v>
      </c>
      <c r="C55" s="767" t="s">
        <v>183</v>
      </c>
      <c r="D55" s="767"/>
      <c r="E55" s="767"/>
      <c r="F55" s="99" t="s">
        <v>33</v>
      </c>
      <c r="G55" s="99" t="s">
        <v>33</v>
      </c>
      <c r="H55" s="99" t="s">
        <v>33</v>
      </c>
      <c r="I55" s="99" t="s">
        <v>33</v>
      </c>
      <c r="J55" s="100" t="s">
        <v>33</v>
      </c>
      <c r="K55" s="99" t="s">
        <v>33</v>
      </c>
      <c r="L55" s="100">
        <v>5.18</v>
      </c>
      <c r="M55" s="101" t="s">
        <v>33</v>
      </c>
      <c r="N55" s="102" t="s">
        <v>33</v>
      </c>
      <c r="T55" s="68" t="s">
        <v>183</v>
      </c>
    </row>
    <row r="56" spans="1:24" s="63" customFormat="1" ht="22.5" x14ac:dyDescent="0.2">
      <c r="A56" s="98"/>
      <c r="B56" s="97" t="s">
        <v>907</v>
      </c>
      <c r="C56" s="767" t="s">
        <v>908</v>
      </c>
      <c r="D56" s="767"/>
      <c r="E56" s="767"/>
      <c r="F56" s="99" t="s">
        <v>186</v>
      </c>
      <c r="G56" s="99" t="s">
        <v>909</v>
      </c>
      <c r="H56" s="99" t="s">
        <v>33</v>
      </c>
      <c r="I56" s="99" t="s">
        <v>909</v>
      </c>
      <c r="J56" s="100" t="s">
        <v>33</v>
      </c>
      <c r="K56" s="99" t="s">
        <v>33</v>
      </c>
      <c r="L56" s="100">
        <v>4.7699999999999996</v>
      </c>
      <c r="M56" s="101" t="s">
        <v>33</v>
      </c>
      <c r="N56" s="102" t="s">
        <v>33</v>
      </c>
      <c r="T56" s="68" t="s">
        <v>908</v>
      </c>
    </row>
    <row r="57" spans="1:24" s="63" customFormat="1" ht="22.5" x14ac:dyDescent="0.2">
      <c r="A57" s="98"/>
      <c r="B57" s="97" t="s">
        <v>910</v>
      </c>
      <c r="C57" s="767" t="s">
        <v>911</v>
      </c>
      <c r="D57" s="767"/>
      <c r="E57" s="767"/>
      <c r="F57" s="99" t="s">
        <v>186</v>
      </c>
      <c r="G57" s="99" t="s">
        <v>594</v>
      </c>
      <c r="H57" s="99" t="s">
        <v>33</v>
      </c>
      <c r="I57" s="99" t="s">
        <v>594</v>
      </c>
      <c r="J57" s="100" t="s">
        <v>33</v>
      </c>
      <c r="K57" s="99" t="s">
        <v>33</v>
      </c>
      <c r="L57" s="100">
        <v>3.37</v>
      </c>
      <c r="M57" s="101" t="s">
        <v>33</v>
      </c>
      <c r="N57" s="102" t="s">
        <v>33</v>
      </c>
      <c r="T57" s="68" t="s">
        <v>911</v>
      </c>
    </row>
    <row r="58" spans="1:24" s="63" customFormat="1" x14ac:dyDescent="0.2">
      <c r="A58" s="103"/>
      <c r="B58" s="104"/>
      <c r="C58" s="780" t="s">
        <v>191</v>
      </c>
      <c r="D58" s="780"/>
      <c r="E58" s="780"/>
      <c r="F58" s="105" t="s">
        <v>33</v>
      </c>
      <c r="G58" s="105" t="s">
        <v>33</v>
      </c>
      <c r="H58" s="105" t="s">
        <v>33</v>
      </c>
      <c r="I58" s="105" t="s">
        <v>33</v>
      </c>
      <c r="J58" s="106" t="s">
        <v>33</v>
      </c>
      <c r="K58" s="105" t="s">
        <v>33</v>
      </c>
      <c r="L58" s="106">
        <v>13.4</v>
      </c>
      <c r="M58" s="92" t="s">
        <v>33</v>
      </c>
      <c r="N58" s="107" t="s">
        <v>33</v>
      </c>
      <c r="V58" s="68" t="s">
        <v>191</v>
      </c>
    </row>
    <row r="59" spans="1:24" s="63" customFormat="1" ht="22.5" x14ac:dyDescent="0.2">
      <c r="A59" s="88" t="s">
        <v>228</v>
      </c>
      <c r="B59" s="89" t="s">
        <v>947</v>
      </c>
      <c r="C59" s="776" t="s">
        <v>1294</v>
      </c>
      <c r="D59" s="776"/>
      <c r="E59" s="776"/>
      <c r="F59" s="90" t="s">
        <v>484</v>
      </c>
      <c r="G59" s="90" t="s">
        <v>33</v>
      </c>
      <c r="H59" s="90" t="s">
        <v>33</v>
      </c>
      <c r="I59" s="90" t="s">
        <v>173</v>
      </c>
      <c r="J59" s="91">
        <v>69.37</v>
      </c>
      <c r="K59" s="90" t="s">
        <v>856</v>
      </c>
      <c r="L59" s="91">
        <v>141.51</v>
      </c>
      <c r="M59" s="92" t="s">
        <v>33</v>
      </c>
      <c r="N59" s="93" t="s">
        <v>33</v>
      </c>
      <c r="Q59" s="68" t="s">
        <v>1294</v>
      </c>
    </row>
    <row r="60" spans="1:24" s="63" customFormat="1" x14ac:dyDescent="0.2">
      <c r="A60" s="94"/>
      <c r="B60" s="95"/>
      <c r="C60" s="767" t="s">
        <v>1295</v>
      </c>
      <c r="D60" s="767"/>
      <c r="E60" s="767"/>
      <c r="F60" s="767"/>
      <c r="G60" s="767"/>
      <c r="H60" s="767"/>
      <c r="I60" s="767"/>
      <c r="J60" s="767"/>
      <c r="K60" s="767"/>
      <c r="L60" s="767"/>
      <c r="M60" s="767"/>
      <c r="N60" s="781"/>
      <c r="W60" s="68" t="s">
        <v>1295</v>
      </c>
    </row>
    <row r="61" spans="1:24" s="63" customFormat="1" ht="22.5" x14ac:dyDescent="0.2">
      <c r="A61" s="96"/>
      <c r="B61" s="97" t="s">
        <v>858</v>
      </c>
      <c r="C61" s="767" t="s">
        <v>859</v>
      </c>
      <c r="D61" s="767"/>
      <c r="E61" s="767"/>
      <c r="F61" s="767"/>
      <c r="G61" s="767"/>
      <c r="H61" s="767"/>
      <c r="I61" s="767"/>
      <c r="J61" s="767"/>
      <c r="K61" s="767"/>
      <c r="L61" s="767"/>
      <c r="M61" s="767"/>
      <c r="N61" s="781"/>
      <c r="R61" s="68" t="s">
        <v>859</v>
      </c>
    </row>
    <row r="62" spans="1:24" s="63" customFormat="1" ht="1.5" customHeight="1" x14ac:dyDescent="0.2">
      <c r="A62" s="108"/>
      <c r="B62" s="104"/>
      <c r="C62" s="104"/>
      <c r="D62" s="104"/>
      <c r="E62" s="104"/>
      <c r="F62" s="108"/>
      <c r="G62" s="108"/>
      <c r="H62" s="108"/>
      <c r="I62" s="108"/>
      <c r="J62" s="109"/>
      <c r="K62" s="108"/>
      <c r="L62" s="109"/>
      <c r="M62" s="99"/>
      <c r="N62" s="109"/>
    </row>
    <row r="63" spans="1:24" s="63" customFormat="1" ht="2.25" customHeight="1" x14ac:dyDescent="0.2"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122"/>
      <c r="M63" s="123"/>
      <c r="N63" s="124"/>
    </row>
    <row r="64" spans="1:24" s="63" customFormat="1" x14ac:dyDescent="0.2">
      <c r="A64" s="110"/>
      <c r="B64" s="111" t="s">
        <v>33</v>
      </c>
      <c r="C64" s="780" t="s">
        <v>321</v>
      </c>
      <c r="D64" s="780"/>
      <c r="E64" s="780"/>
      <c r="F64" s="780"/>
      <c r="G64" s="780"/>
      <c r="H64" s="780"/>
      <c r="I64" s="780"/>
      <c r="J64" s="780"/>
      <c r="K64" s="780"/>
      <c r="L64" s="112" t="s">
        <v>33</v>
      </c>
      <c r="M64" s="113" t="s">
        <v>33</v>
      </c>
      <c r="N64" s="114" t="s">
        <v>33</v>
      </c>
      <c r="X64" s="68" t="s">
        <v>321</v>
      </c>
    </row>
    <row r="65" spans="1:26" x14ac:dyDescent="0.2">
      <c r="A65" s="115"/>
      <c r="B65" s="97" t="s">
        <v>165</v>
      </c>
      <c r="C65" s="767" t="s">
        <v>876</v>
      </c>
      <c r="D65" s="767"/>
      <c r="E65" s="767"/>
      <c r="F65" s="767"/>
      <c r="G65" s="767"/>
      <c r="H65" s="767"/>
      <c r="I65" s="767"/>
      <c r="J65" s="767"/>
      <c r="K65" s="767"/>
      <c r="L65" s="116">
        <v>217.78</v>
      </c>
      <c r="M65" s="117">
        <v>7.3</v>
      </c>
      <c r="N65" s="118">
        <v>1590</v>
      </c>
      <c r="O65" s="63"/>
      <c r="P65" s="63"/>
      <c r="Q65" s="63"/>
      <c r="R65" s="63"/>
      <c r="S65" s="63"/>
      <c r="T65" s="63"/>
      <c r="U65" s="63"/>
      <c r="V65" s="63"/>
      <c r="W65" s="63"/>
      <c r="X65" s="63"/>
      <c r="Y65" s="68" t="s">
        <v>876</v>
      </c>
      <c r="Z65" s="63"/>
    </row>
    <row r="66" spans="1:26" x14ac:dyDescent="0.2">
      <c r="A66" s="115"/>
      <c r="B66" s="97" t="s">
        <v>33</v>
      </c>
      <c r="C66" s="767" t="s">
        <v>203</v>
      </c>
      <c r="D66" s="767"/>
      <c r="E66" s="767"/>
      <c r="F66" s="767"/>
      <c r="G66" s="767"/>
      <c r="H66" s="767"/>
      <c r="I66" s="767"/>
      <c r="J66" s="767"/>
      <c r="K66" s="767"/>
      <c r="L66" s="116" t="s">
        <v>33</v>
      </c>
      <c r="M66" s="117" t="s">
        <v>33</v>
      </c>
      <c r="N66" s="118" t="s">
        <v>33</v>
      </c>
      <c r="O66" s="63"/>
      <c r="P66" s="63"/>
      <c r="Q66" s="63"/>
      <c r="R66" s="63"/>
      <c r="S66" s="63"/>
      <c r="T66" s="63"/>
      <c r="U66" s="63"/>
      <c r="V66" s="63"/>
      <c r="W66" s="63"/>
      <c r="X66" s="63"/>
      <c r="Y66" s="68" t="s">
        <v>203</v>
      </c>
      <c r="Z66" s="63"/>
    </row>
    <row r="67" spans="1:26" x14ac:dyDescent="0.2">
      <c r="A67" s="115"/>
      <c r="B67" s="97" t="s">
        <v>33</v>
      </c>
      <c r="C67" s="767" t="s">
        <v>296</v>
      </c>
      <c r="D67" s="767"/>
      <c r="E67" s="767"/>
      <c r="F67" s="767"/>
      <c r="G67" s="767"/>
      <c r="H67" s="767"/>
      <c r="I67" s="767"/>
      <c r="J67" s="767"/>
      <c r="K67" s="767"/>
      <c r="L67" s="116">
        <v>22.51</v>
      </c>
      <c r="M67" s="117" t="s">
        <v>33</v>
      </c>
      <c r="N67" s="118" t="s">
        <v>33</v>
      </c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8" t="s">
        <v>296</v>
      </c>
      <c r="Z67" s="63"/>
    </row>
    <row r="68" spans="1:26" x14ac:dyDescent="0.2">
      <c r="A68" s="115"/>
      <c r="B68" s="97" t="s">
        <v>33</v>
      </c>
      <c r="C68" s="767" t="s">
        <v>297</v>
      </c>
      <c r="D68" s="767"/>
      <c r="E68" s="767"/>
      <c r="F68" s="767"/>
      <c r="G68" s="767"/>
      <c r="H68" s="767"/>
      <c r="I68" s="767"/>
      <c r="J68" s="767"/>
      <c r="K68" s="767"/>
      <c r="L68" s="116">
        <v>162.87</v>
      </c>
      <c r="M68" s="117" t="s">
        <v>33</v>
      </c>
      <c r="N68" s="118" t="s">
        <v>33</v>
      </c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8" t="s">
        <v>297</v>
      </c>
      <c r="Z68" s="63"/>
    </row>
    <row r="69" spans="1:26" x14ac:dyDescent="0.2">
      <c r="A69" s="115"/>
      <c r="B69" s="97" t="s">
        <v>33</v>
      </c>
      <c r="C69" s="767" t="s">
        <v>205</v>
      </c>
      <c r="D69" s="767"/>
      <c r="E69" s="767"/>
      <c r="F69" s="767"/>
      <c r="G69" s="767"/>
      <c r="H69" s="767"/>
      <c r="I69" s="767"/>
      <c r="J69" s="767"/>
      <c r="K69" s="767"/>
      <c r="L69" s="116">
        <v>18.63</v>
      </c>
      <c r="M69" s="117" t="s">
        <v>33</v>
      </c>
      <c r="N69" s="118" t="s">
        <v>33</v>
      </c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8" t="s">
        <v>205</v>
      </c>
      <c r="Z69" s="63"/>
    </row>
    <row r="70" spans="1:26" x14ac:dyDescent="0.2">
      <c r="A70" s="115"/>
      <c r="B70" s="97" t="s">
        <v>33</v>
      </c>
      <c r="C70" s="767" t="s">
        <v>206</v>
      </c>
      <c r="D70" s="767"/>
      <c r="E70" s="767"/>
      <c r="F70" s="767"/>
      <c r="G70" s="767"/>
      <c r="H70" s="767"/>
      <c r="I70" s="767"/>
      <c r="J70" s="767"/>
      <c r="K70" s="767"/>
      <c r="L70" s="116">
        <v>13.77</v>
      </c>
      <c r="M70" s="117" t="s">
        <v>33</v>
      </c>
      <c r="N70" s="118" t="s">
        <v>33</v>
      </c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8" t="s">
        <v>206</v>
      </c>
      <c r="Z70" s="63"/>
    </row>
    <row r="71" spans="1:26" x14ac:dyDescent="0.2">
      <c r="A71" s="115"/>
      <c r="B71" s="97" t="s">
        <v>33</v>
      </c>
      <c r="C71" s="767" t="s">
        <v>877</v>
      </c>
      <c r="D71" s="767"/>
      <c r="E71" s="767"/>
      <c r="F71" s="767"/>
      <c r="G71" s="767"/>
      <c r="H71" s="767"/>
      <c r="I71" s="767"/>
      <c r="J71" s="767"/>
      <c r="K71" s="767"/>
      <c r="L71" s="116">
        <v>2277.46</v>
      </c>
      <c r="M71" s="117" t="s">
        <v>33</v>
      </c>
      <c r="N71" s="118">
        <v>10271</v>
      </c>
      <c r="O71" s="63"/>
      <c r="P71" s="63"/>
      <c r="Q71" s="63"/>
      <c r="R71" s="63"/>
      <c r="S71" s="63"/>
      <c r="T71" s="63"/>
      <c r="U71" s="63"/>
      <c r="V71" s="63"/>
      <c r="W71" s="63"/>
      <c r="X71" s="63"/>
      <c r="Y71" s="68" t="s">
        <v>877</v>
      </c>
      <c r="Z71" s="63"/>
    </row>
    <row r="72" spans="1:26" x14ac:dyDescent="0.2">
      <c r="A72" s="115"/>
      <c r="B72" s="97" t="s">
        <v>173</v>
      </c>
      <c r="C72" s="767" t="s">
        <v>1005</v>
      </c>
      <c r="D72" s="767"/>
      <c r="E72" s="767"/>
      <c r="F72" s="767"/>
      <c r="G72" s="767"/>
      <c r="H72" s="767"/>
      <c r="I72" s="767"/>
      <c r="J72" s="767"/>
      <c r="K72" s="767"/>
      <c r="L72" s="116">
        <v>527.74</v>
      </c>
      <c r="M72" s="117">
        <v>4.51</v>
      </c>
      <c r="N72" s="118">
        <v>2380</v>
      </c>
      <c r="O72" s="63"/>
      <c r="P72" s="63"/>
      <c r="Q72" s="63"/>
      <c r="R72" s="63"/>
      <c r="S72" s="63"/>
      <c r="T72" s="63"/>
      <c r="U72" s="63"/>
      <c r="V72" s="63"/>
      <c r="W72" s="63"/>
      <c r="X72" s="63"/>
      <c r="Y72" s="68" t="s">
        <v>1005</v>
      </c>
      <c r="Z72" s="63"/>
    </row>
    <row r="73" spans="1:26" x14ac:dyDescent="0.2">
      <c r="A73" s="115"/>
      <c r="B73" s="97" t="s">
        <v>173</v>
      </c>
      <c r="C73" s="767" t="s">
        <v>1296</v>
      </c>
      <c r="D73" s="767"/>
      <c r="E73" s="767"/>
      <c r="F73" s="767"/>
      <c r="G73" s="767"/>
      <c r="H73" s="767"/>
      <c r="I73" s="767"/>
      <c r="J73" s="767"/>
      <c r="K73" s="767"/>
      <c r="L73" s="116">
        <v>1749.72</v>
      </c>
      <c r="M73" s="117">
        <v>4.51</v>
      </c>
      <c r="N73" s="118">
        <v>7891</v>
      </c>
      <c r="O73" s="63"/>
      <c r="P73" s="63"/>
      <c r="Q73" s="63"/>
      <c r="R73" s="63"/>
      <c r="S73" s="63"/>
      <c r="T73" s="63"/>
      <c r="U73" s="63"/>
      <c r="V73" s="63"/>
      <c r="W73" s="63"/>
      <c r="X73" s="63"/>
      <c r="Y73" s="68" t="s">
        <v>1296</v>
      </c>
      <c r="Z73" s="63"/>
    </row>
    <row r="74" spans="1:26" x14ac:dyDescent="0.2">
      <c r="A74" s="115"/>
      <c r="B74" s="97" t="s">
        <v>33</v>
      </c>
      <c r="C74" s="767" t="s">
        <v>207</v>
      </c>
      <c r="D74" s="767"/>
      <c r="E74" s="767"/>
      <c r="F74" s="767"/>
      <c r="G74" s="767"/>
      <c r="H74" s="767"/>
      <c r="I74" s="767"/>
      <c r="J74" s="767"/>
      <c r="K74" s="767"/>
      <c r="L74" s="116">
        <v>22.51</v>
      </c>
      <c r="M74" s="117" t="s">
        <v>33</v>
      </c>
      <c r="N74" s="118" t="s">
        <v>33</v>
      </c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8" t="s">
        <v>207</v>
      </c>
      <c r="Z74" s="63"/>
    </row>
    <row r="75" spans="1:26" x14ac:dyDescent="0.2">
      <c r="A75" s="115"/>
      <c r="B75" s="97" t="s">
        <v>33</v>
      </c>
      <c r="C75" s="767" t="s">
        <v>208</v>
      </c>
      <c r="D75" s="767"/>
      <c r="E75" s="767"/>
      <c r="F75" s="767"/>
      <c r="G75" s="767"/>
      <c r="H75" s="767"/>
      <c r="I75" s="767"/>
      <c r="J75" s="767"/>
      <c r="K75" s="767"/>
      <c r="L75" s="116">
        <v>18.63</v>
      </c>
      <c r="M75" s="117" t="s">
        <v>33</v>
      </c>
      <c r="N75" s="118" t="s">
        <v>33</v>
      </c>
      <c r="O75" s="63"/>
      <c r="P75" s="63"/>
      <c r="Q75" s="63"/>
      <c r="R75" s="63"/>
      <c r="S75" s="63"/>
      <c r="T75" s="63"/>
      <c r="U75" s="63"/>
      <c r="V75" s="63"/>
      <c r="W75" s="63"/>
      <c r="X75" s="63"/>
      <c r="Y75" s="68" t="s">
        <v>208</v>
      </c>
      <c r="Z75" s="63"/>
    </row>
    <row r="76" spans="1:26" x14ac:dyDescent="0.2">
      <c r="A76" s="115"/>
      <c r="B76" s="97" t="s">
        <v>33</v>
      </c>
      <c r="C76" s="767" t="s">
        <v>209</v>
      </c>
      <c r="D76" s="767"/>
      <c r="E76" s="767"/>
      <c r="F76" s="767"/>
      <c r="G76" s="767"/>
      <c r="H76" s="767"/>
      <c r="I76" s="767"/>
      <c r="J76" s="767"/>
      <c r="K76" s="767"/>
      <c r="L76" s="116">
        <v>13.77</v>
      </c>
      <c r="M76" s="117" t="s">
        <v>33</v>
      </c>
      <c r="N76" s="118" t="s">
        <v>33</v>
      </c>
      <c r="O76" s="63"/>
      <c r="P76" s="63"/>
      <c r="Q76" s="63"/>
      <c r="R76" s="63"/>
      <c r="S76" s="63"/>
      <c r="T76" s="63"/>
      <c r="U76" s="63"/>
      <c r="V76" s="63"/>
      <c r="W76" s="63"/>
      <c r="X76" s="63"/>
      <c r="Y76" s="68" t="s">
        <v>209</v>
      </c>
      <c r="Z76" s="63"/>
    </row>
    <row r="77" spans="1:26" x14ac:dyDescent="0.2">
      <c r="A77" s="115"/>
      <c r="B77" s="109" t="s">
        <v>33</v>
      </c>
      <c r="C77" s="782" t="s">
        <v>322</v>
      </c>
      <c r="D77" s="782"/>
      <c r="E77" s="782"/>
      <c r="F77" s="782"/>
      <c r="G77" s="782"/>
      <c r="H77" s="782"/>
      <c r="I77" s="782"/>
      <c r="J77" s="782"/>
      <c r="K77" s="782"/>
      <c r="L77" s="119">
        <v>2495.2399999999998</v>
      </c>
      <c r="M77" s="120" t="s">
        <v>33</v>
      </c>
      <c r="N77" s="125">
        <v>11861</v>
      </c>
      <c r="O77" s="63"/>
      <c r="P77" s="63"/>
      <c r="Q77" s="63"/>
      <c r="R77" s="63"/>
      <c r="S77" s="63"/>
      <c r="T77" s="63"/>
      <c r="U77" s="63"/>
      <c r="V77" s="63"/>
      <c r="W77" s="63"/>
      <c r="X77" s="63"/>
      <c r="Y77" s="63"/>
      <c r="Z77" s="68" t="s">
        <v>322</v>
      </c>
    </row>
    <row r="78" spans="1:26" ht="1.5" customHeight="1" x14ac:dyDescent="0.2">
      <c r="B78" s="109"/>
      <c r="C78" s="104"/>
      <c r="D78" s="104"/>
      <c r="E78" s="104"/>
      <c r="F78" s="104"/>
      <c r="G78" s="104"/>
      <c r="H78" s="104"/>
      <c r="I78" s="104"/>
      <c r="J78" s="104"/>
      <c r="K78" s="104"/>
      <c r="L78" s="119"/>
      <c r="M78" s="120"/>
      <c r="N78" s="126"/>
      <c r="O78" s="63"/>
      <c r="P78" s="63"/>
      <c r="Q78" s="63"/>
      <c r="R78" s="63"/>
      <c r="S78" s="63"/>
      <c r="T78" s="63"/>
      <c r="U78" s="63"/>
      <c r="V78" s="63"/>
      <c r="W78" s="63"/>
      <c r="X78" s="63"/>
      <c r="Y78" s="63"/>
      <c r="Z78" s="63"/>
    </row>
    <row r="79" spans="1:26" ht="53.25" customHeight="1" x14ac:dyDescent="0.2">
      <c r="A79" s="127"/>
      <c r="B79" s="127"/>
      <c r="C79" s="127"/>
      <c r="D79" s="127"/>
      <c r="E79" s="127"/>
      <c r="F79" s="127"/>
      <c r="G79" s="127"/>
      <c r="H79" s="127"/>
      <c r="I79" s="127"/>
      <c r="J79" s="127"/>
      <c r="K79" s="127"/>
      <c r="L79" s="127"/>
      <c r="M79" s="127"/>
      <c r="N79" s="127"/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3"/>
      <c r="Z79" s="63"/>
    </row>
    <row r="80" spans="1:26" x14ac:dyDescent="0.2">
      <c r="B80" s="128" t="s">
        <v>323</v>
      </c>
      <c r="C80" s="786" t="s">
        <v>33</v>
      </c>
      <c r="D80" s="786"/>
      <c r="E80" s="786"/>
      <c r="F80" s="786"/>
      <c r="G80" s="786"/>
      <c r="H80" s="786"/>
      <c r="I80" s="786"/>
      <c r="J80" s="786"/>
      <c r="K80" s="786"/>
      <c r="L80" s="786"/>
      <c r="O80" s="63"/>
      <c r="P80" s="63"/>
      <c r="Q80" s="63"/>
      <c r="R80" s="63"/>
      <c r="S80" s="63"/>
      <c r="T80" s="63"/>
      <c r="U80" s="63"/>
      <c r="V80" s="63"/>
      <c r="W80" s="63"/>
      <c r="X80" s="63"/>
      <c r="Y80" s="63"/>
      <c r="Z80" s="63"/>
    </row>
    <row r="81" spans="2:12" s="63" customFormat="1" ht="13.5" customHeight="1" x14ac:dyDescent="0.2">
      <c r="B81" s="64"/>
      <c r="C81" s="787" t="s">
        <v>11</v>
      </c>
      <c r="D81" s="787"/>
      <c r="E81" s="787"/>
      <c r="F81" s="787"/>
      <c r="G81" s="787"/>
      <c r="H81" s="787"/>
      <c r="I81" s="787"/>
      <c r="J81" s="787"/>
      <c r="K81" s="787"/>
      <c r="L81" s="787"/>
    </row>
    <row r="82" spans="2:12" s="63" customFormat="1" ht="12.75" customHeight="1" x14ac:dyDescent="0.2">
      <c r="B82" s="128" t="s">
        <v>324</v>
      </c>
      <c r="C82" s="786" t="s">
        <v>33</v>
      </c>
      <c r="D82" s="786"/>
      <c r="E82" s="786"/>
      <c r="F82" s="786"/>
      <c r="G82" s="786"/>
      <c r="H82" s="786"/>
      <c r="I82" s="786"/>
      <c r="J82" s="786"/>
      <c r="K82" s="786"/>
      <c r="L82" s="786"/>
    </row>
    <row r="83" spans="2:12" s="63" customFormat="1" ht="13.5" customHeight="1" x14ac:dyDescent="0.2">
      <c r="C83" s="787" t="s">
        <v>11</v>
      </c>
      <c r="D83" s="787"/>
      <c r="E83" s="787"/>
      <c r="F83" s="787"/>
      <c r="G83" s="787"/>
      <c r="H83" s="787"/>
      <c r="I83" s="787"/>
      <c r="J83" s="787"/>
      <c r="K83" s="787"/>
      <c r="L83" s="787"/>
    </row>
    <row r="97" s="63" customFormat="1" x14ac:dyDescent="0.2"/>
  </sheetData>
  <mergeCells count="69">
    <mergeCell ref="C77:K77"/>
    <mergeCell ref="C80:L80"/>
    <mergeCell ref="C81:L81"/>
    <mergeCell ref="C82:L82"/>
    <mergeCell ref="C83:L83"/>
    <mergeCell ref="C76:K76"/>
    <mergeCell ref="C65:K65"/>
    <mergeCell ref="C66:K66"/>
    <mergeCell ref="C67:K67"/>
    <mergeCell ref="C68:K68"/>
    <mergeCell ref="C69:K69"/>
    <mergeCell ref="C70:K70"/>
    <mergeCell ref="C71:K71"/>
    <mergeCell ref="C72:K72"/>
    <mergeCell ref="C73:K73"/>
    <mergeCell ref="C74:K74"/>
    <mergeCell ref="C75:K75"/>
    <mergeCell ref="C38:E38"/>
    <mergeCell ref="C64:K64"/>
    <mergeCell ref="C51:E51"/>
    <mergeCell ref="C52:E52"/>
    <mergeCell ref="C53:E53"/>
    <mergeCell ref="C54:E54"/>
    <mergeCell ref="C55:E55"/>
    <mergeCell ref="C56:E56"/>
    <mergeCell ref="C57:E57"/>
    <mergeCell ref="C58:E58"/>
    <mergeCell ref="C59:E59"/>
    <mergeCell ref="C60:N60"/>
    <mergeCell ref="C61:N61"/>
    <mergeCell ref="C50:N50"/>
    <mergeCell ref="C39:E39"/>
    <mergeCell ref="C40:E40"/>
    <mergeCell ref="C41:E41"/>
    <mergeCell ref="C42:E42"/>
    <mergeCell ref="C43:E43"/>
    <mergeCell ref="C44:N44"/>
    <mergeCell ref="C45:N45"/>
    <mergeCell ref="C46:E46"/>
    <mergeCell ref="C47:N47"/>
    <mergeCell ref="C48:N48"/>
    <mergeCell ref="C49:E49"/>
    <mergeCell ref="N27:N29"/>
    <mergeCell ref="C30:E30"/>
    <mergeCell ref="A31:N31"/>
    <mergeCell ref="G27:I28"/>
    <mergeCell ref="C37:E37"/>
    <mergeCell ref="C33:N33"/>
    <mergeCell ref="C34:E34"/>
    <mergeCell ref="C35:E35"/>
    <mergeCell ref="C36:E36"/>
    <mergeCell ref="A12:N12"/>
    <mergeCell ref="A13:N13"/>
    <mergeCell ref="B15:F15"/>
    <mergeCell ref="B16:F16"/>
    <mergeCell ref="L25:M25"/>
    <mergeCell ref="C32:E32"/>
    <mergeCell ref="A27:A29"/>
    <mergeCell ref="B27:B29"/>
    <mergeCell ref="C27:E29"/>
    <mergeCell ref="F27:F29"/>
    <mergeCell ref="J27:L28"/>
    <mergeCell ref="M27:M29"/>
    <mergeCell ref="A11:N11"/>
    <mergeCell ref="D5:N5"/>
    <mergeCell ref="A7:N7"/>
    <mergeCell ref="A8:N8"/>
    <mergeCell ref="A9:N9"/>
    <mergeCell ref="A10:N10"/>
  </mergeCells>
  <printOptions horizontalCentered="1"/>
  <pageMargins left="0.39370077848434398" right="0.39370077848434398" top="0.78740155696868896" bottom="0.74803149700164795" header="0.118110239505768" footer="0.118110239505768"/>
  <pageSetup paperSize="9" orientation="landscape"/>
  <headerFooter>
    <oddHeader>&amp;LГРАНД-Смета 2021</oddHeader>
  </headerFooter>
  <rowBreaks count="1" manualBreakCount="1">
    <brk id="26" max="96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25"/>
  <sheetViews>
    <sheetView topLeftCell="A79" zoomScale="115" zoomScaleNormal="115" workbookViewId="0">
      <selection activeCell="AB26" sqref="AB26"/>
    </sheetView>
  </sheetViews>
  <sheetFormatPr defaultColWidth="9.140625" defaultRowHeight="11.25" customHeight="1" x14ac:dyDescent="0.2"/>
  <cols>
    <col min="1" max="1" width="8.140625" style="63" customWidth="1"/>
    <col min="2" max="2" width="20.140625" style="63" customWidth="1"/>
    <col min="3" max="4" width="10.42578125" style="63" customWidth="1"/>
    <col min="5" max="5" width="13.28515625" style="63" customWidth="1"/>
    <col min="6" max="6" width="8.5703125" style="63" customWidth="1"/>
    <col min="7" max="7" width="7.85546875" style="63" customWidth="1"/>
    <col min="8" max="8" width="8.42578125" style="63" customWidth="1"/>
    <col min="9" max="9" width="8.7109375" style="63" customWidth="1"/>
    <col min="10" max="10" width="8.140625" style="63" customWidth="1"/>
    <col min="11" max="11" width="8.5703125" style="63" customWidth="1"/>
    <col min="12" max="12" width="10" style="63" customWidth="1"/>
    <col min="13" max="13" width="6" style="63" customWidth="1"/>
    <col min="14" max="14" width="9.7109375" style="63" customWidth="1"/>
    <col min="15" max="15" width="99.7109375" style="68" hidden="1" customWidth="1"/>
    <col min="16" max="16" width="138.42578125" style="68" hidden="1" customWidth="1"/>
    <col min="17" max="17" width="34.140625" style="68" hidden="1" customWidth="1"/>
    <col min="18" max="18" width="110.140625" style="68" hidden="1" customWidth="1"/>
    <col min="19" max="22" width="34.140625" style="68" hidden="1" customWidth="1"/>
    <col min="23" max="24" width="110.140625" style="68" hidden="1" customWidth="1"/>
    <col min="25" max="27" width="84.42578125" style="68" hidden="1" customWidth="1"/>
    <col min="28" max="16384" width="9.140625" style="63"/>
  </cols>
  <sheetData>
    <row r="1" spans="1:15" s="63" customFormat="1" x14ac:dyDescent="0.2">
      <c r="N1" s="64" t="s">
        <v>128</v>
      </c>
    </row>
    <row r="2" spans="1:15" s="63" customFormat="1" x14ac:dyDescent="0.2">
      <c r="N2" s="64" t="s">
        <v>12</v>
      </c>
    </row>
    <row r="3" spans="1:15" s="63" customFormat="1" x14ac:dyDescent="0.2">
      <c r="N3" s="64"/>
    </row>
    <row r="4" spans="1:15" s="63" customFormat="1" x14ac:dyDescent="0.2">
      <c r="F4" s="65"/>
    </row>
    <row r="5" spans="1:15" s="63" customFormat="1" ht="33.75" x14ac:dyDescent="0.2">
      <c r="A5" s="66" t="s">
        <v>129</v>
      </c>
      <c r="B5" s="67"/>
      <c r="D5" s="767" t="s">
        <v>550</v>
      </c>
      <c r="E5" s="767"/>
      <c r="F5" s="767"/>
      <c r="G5" s="767"/>
      <c r="H5" s="767"/>
      <c r="I5" s="767"/>
      <c r="J5" s="767"/>
      <c r="K5" s="767"/>
      <c r="L5" s="767"/>
      <c r="M5" s="767"/>
      <c r="N5" s="767"/>
      <c r="O5" s="68" t="s">
        <v>550</v>
      </c>
    </row>
    <row r="6" spans="1:15" s="63" customFormat="1" ht="15" customHeight="1" x14ac:dyDescent="0.2">
      <c r="A6" s="69" t="s">
        <v>130</v>
      </c>
      <c r="D6" s="70" t="s">
        <v>131</v>
      </c>
      <c r="E6" s="70"/>
      <c r="F6" s="71"/>
      <c r="G6" s="71"/>
      <c r="H6" s="71"/>
      <c r="I6" s="71"/>
      <c r="J6" s="71"/>
      <c r="K6" s="71"/>
      <c r="L6" s="71"/>
      <c r="M6" s="71"/>
      <c r="N6" s="71"/>
    </row>
    <row r="7" spans="1:15" s="63" customFormat="1" ht="43.5" customHeight="1" x14ac:dyDescent="0.2">
      <c r="A7" s="768" t="s">
        <v>24</v>
      </c>
      <c r="B7" s="768"/>
      <c r="C7" s="768"/>
      <c r="D7" s="768"/>
      <c r="E7" s="768"/>
      <c r="F7" s="768"/>
      <c r="G7" s="768"/>
      <c r="H7" s="768"/>
      <c r="I7" s="768"/>
      <c r="J7" s="768"/>
      <c r="K7" s="768"/>
      <c r="L7" s="768"/>
      <c r="M7" s="768"/>
      <c r="N7" s="768"/>
    </row>
    <row r="8" spans="1:15" s="63" customFormat="1" x14ac:dyDescent="0.2">
      <c r="A8" s="769" t="s">
        <v>3</v>
      </c>
      <c r="B8" s="769"/>
      <c r="C8" s="769"/>
      <c r="D8" s="769"/>
      <c r="E8" s="769"/>
      <c r="F8" s="769"/>
      <c r="G8" s="769"/>
      <c r="H8" s="769"/>
      <c r="I8" s="769"/>
      <c r="J8" s="769"/>
      <c r="K8" s="769"/>
      <c r="L8" s="769"/>
      <c r="M8" s="769"/>
      <c r="N8" s="769"/>
    </row>
    <row r="9" spans="1:15" s="63" customFormat="1" ht="30" customHeight="1" x14ac:dyDescent="0.2">
      <c r="A9" s="768" t="s">
        <v>37</v>
      </c>
      <c r="B9" s="768"/>
      <c r="C9" s="768"/>
      <c r="D9" s="768"/>
      <c r="E9" s="768"/>
      <c r="F9" s="768"/>
      <c r="G9" s="768"/>
      <c r="H9" s="768"/>
      <c r="I9" s="768"/>
      <c r="J9" s="768"/>
      <c r="K9" s="768"/>
      <c r="L9" s="768"/>
      <c r="M9" s="768"/>
      <c r="N9" s="768"/>
    </row>
    <row r="10" spans="1:15" s="63" customFormat="1" x14ac:dyDescent="0.2">
      <c r="A10" s="769" t="s">
        <v>132</v>
      </c>
      <c r="B10" s="769"/>
      <c r="C10" s="769"/>
      <c r="D10" s="769"/>
      <c r="E10" s="769"/>
      <c r="F10" s="769"/>
      <c r="G10" s="769"/>
      <c r="H10" s="769"/>
      <c r="I10" s="769"/>
      <c r="J10" s="769"/>
      <c r="K10" s="769"/>
      <c r="L10" s="769"/>
      <c r="M10" s="769"/>
      <c r="N10" s="769"/>
    </row>
    <row r="11" spans="1:15" s="63" customFormat="1" ht="28.5" customHeight="1" x14ac:dyDescent="0.25">
      <c r="A11" s="770" t="s">
        <v>1297</v>
      </c>
      <c r="B11" s="770"/>
      <c r="C11" s="770"/>
      <c r="D11" s="770"/>
      <c r="E11" s="770"/>
      <c r="F11" s="770"/>
      <c r="G11" s="770"/>
      <c r="H11" s="770"/>
      <c r="I11" s="770"/>
      <c r="J11" s="770"/>
      <c r="K11" s="770"/>
      <c r="L11" s="770"/>
      <c r="M11" s="770"/>
      <c r="N11" s="770"/>
    </row>
    <row r="12" spans="1:15" s="63" customFormat="1" ht="29.25" customHeight="1" x14ac:dyDescent="0.2">
      <c r="A12" s="768" t="s">
        <v>512</v>
      </c>
      <c r="B12" s="768"/>
      <c r="C12" s="768"/>
      <c r="D12" s="768"/>
      <c r="E12" s="768"/>
      <c r="F12" s="768"/>
      <c r="G12" s="768"/>
      <c r="H12" s="768"/>
      <c r="I12" s="768"/>
      <c r="J12" s="768"/>
      <c r="K12" s="768"/>
      <c r="L12" s="768"/>
      <c r="M12" s="768"/>
      <c r="N12" s="768"/>
    </row>
    <row r="13" spans="1:15" s="63" customFormat="1" ht="33.75" customHeight="1" x14ac:dyDescent="0.2">
      <c r="A13" s="769" t="s">
        <v>134</v>
      </c>
      <c r="B13" s="769"/>
      <c r="C13" s="769"/>
      <c r="D13" s="769"/>
      <c r="E13" s="769"/>
      <c r="F13" s="769"/>
      <c r="G13" s="769"/>
      <c r="H13" s="769"/>
      <c r="I13" s="769"/>
      <c r="J13" s="769"/>
      <c r="K13" s="769"/>
      <c r="L13" s="769"/>
      <c r="M13" s="769"/>
      <c r="N13" s="769"/>
    </row>
    <row r="14" spans="1:15" s="63" customFormat="1" ht="18" customHeight="1" x14ac:dyDescent="0.2">
      <c r="A14" s="63" t="s">
        <v>135</v>
      </c>
      <c r="B14" s="72" t="s">
        <v>136</v>
      </c>
      <c r="C14" s="63" t="s">
        <v>137</v>
      </c>
      <c r="F14" s="68"/>
      <c r="G14" s="68"/>
      <c r="H14" s="68"/>
      <c r="I14" s="68"/>
      <c r="J14" s="68"/>
      <c r="K14" s="68"/>
      <c r="L14" s="68"/>
      <c r="M14" s="68"/>
      <c r="N14" s="68"/>
    </row>
    <row r="15" spans="1:15" s="63" customFormat="1" ht="30.75" customHeight="1" x14ac:dyDescent="0.2">
      <c r="A15" s="63" t="s">
        <v>138</v>
      </c>
      <c r="B15" s="777" t="s">
        <v>1205</v>
      </c>
      <c r="C15" s="777"/>
      <c r="D15" s="777"/>
      <c r="E15" s="777"/>
      <c r="F15" s="777"/>
      <c r="G15" s="68"/>
      <c r="H15" s="68"/>
      <c r="I15" s="68"/>
      <c r="J15" s="68"/>
      <c r="K15" s="68"/>
      <c r="L15" s="68"/>
      <c r="M15" s="68"/>
      <c r="N15" s="68"/>
    </row>
    <row r="16" spans="1:15" s="63" customFormat="1" x14ac:dyDescent="0.2">
      <c r="B16" s="778" t="s">
        <v>140</v>
      </c>
      <c r="C16" s="778"/>
      <c r="D16" s="778"/>
      <c r="E16" s="778"/>
      <c r="F16" s="778"/>
      <c r="G16" s="73"/>
      <c r="H16" s="73"/>
      <c r="I16" s="73"/>
      <c r="J16" s="73"/>
      <c r="K16" s="73"/>
      <c r="L16" s="73"/>
      <c r="M16" s="74"/>
      <c r="N16" s="73"/>
    </row>
    <row r="17" spans="1:17" s="63" customFormat="1" ht="25.5" customHeight="1" x14ac:dyDescent="0.2">
      <c r="D17" s="75"/>
      <c r="E17" s="75"/>
      <c r="F17" s="75"/>
      <c r="G17" s="75"/>
      <c r="H17" s="75"/>
      <c r="I17" s="75"/>
      <c r="J17" s="75"/>
      <c r="K17" s="75"/>
      <c r="L17" s="75"/>
      <c r="M17" s="73"/>
      <c r="N17" s="73"/>
    </row>
    <row r="18" spans="1:17" s="63" customFormat="1" x14ac:dyDescent="0.2">
      <c r="A18" s="76" t="s">
        <v>141</v>
      </c>
      <c r="D18" s="70" t="s">
        <v>33</v>
      </c>
      <c r="F18" s="77"/>
      <c r="G18" s="77"/>
      <c r="H18" s="77"/>
      <c r="I18" s="77"/>
      <c r="J18" s="77"/>
      <c r="K18" s="77"/>
      <c r="L18" s="77"/>
      <c r="M18" s="77"/>
      <c r="N18" s="77"/>
    </row>
    <row r="19" spans="1:17" s="63" customFormat="1" ht="25.5" customHeight="1" x14ac:dyDescent="0.2"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</row>
    <row r="20" spans="1:17" s="63" customFormat="1" ht="12.75" customHeight="1" x14ac:dyDescent="0.2">
      <c r="A20" s="76" t="s">
        <v>142</v>
      </c>
      <c r="C20" s="78">
        <v>362.82</v>
      </c>
      <c r="D20" s="79" t="s">
        <v>1298</v>
      </c>
      <c r="E20" s="66" t="s">
        <v>144</v>
      </c>
      <c r="L20" s="80"/>
      <c r="M20" s="80"/>
    </row>
    <row r="21" spans="1:17" s="63" customFormat="1" ht="12.75" customHeight="1" x14ac:dyDescent="0.2">
      <c r="B21" s="63" t="s">
        <v>145</v>
      </c>
      <c r="C21" s="81"/>
      <c r="D21" s="82"/>
      <c r="E21" s="66"/>
    </row>
    <row r="22" spans="1:17" s="63" customFormat="1" ht="12.75" customHeight="1" x14ac:dyDescent="0.2">
      <c r="B22" s="63" t="s">
        <v>146</v>
      </c>
      <c r="C22" s="78">
        <v>0</v>
      </c>
      <c r="D22" s="79" t="s">
        <v>149</v>
      </c>
      <c r="E22" s="66" t="s">
        <v>144</v>
      </c>
      <c r="G22" s="63" t="s">
        <v>147</v>
      </c>
      <c r="L22" s="78">
        <v>0</v>
      </c>
      <c r="M22" s="79" t="s">
        <v>1299</v>
      </c>
      <c r="N22" s="66" t="s">
        <v>144</v>
      </c>
    </row>
    <row r="23" spans="1:17" s="63" customFormat="1" ht="12.75" customHeight="1" x14ac:dyDescent="0.2">
      <c r="B23" s="63" t="s">
        <v>5</v>
      </c>
      <c r="C23" s="78">
        <v>7.78</v>
      </c>
      <c r="D23" s="83" t="s">
        <v>1300</v>
      </c>
      <c r="E23" s="66" t="s">
        <v>144</v>
      </c>
      <c r="G23" s="63" t="s">
        <v>150</v>
      </c>
      <c r="L23" s="84"/>
      <c r="M23" s="84">
        <v>10.33</v>
      </c>
      <c r="N23" s="69" t="s">
        <v>151</v>
      </c>
    </row>
    <row r="24" spans="1:17" s="63" customFormat="1" ht="12.75" customHeight="1" x14ac:dyDescent="0.2">
      <c r="B24" s="63" t="s">
        <v>18</v>
      </c>
      <c r="C24" s="78">
        <v>355.04</v>
      </c>
      <c r="D24" s="83" t="s">
        <v>1301</v>
      </c>
      <c r="E24" s="66" t="s">
        <v>144</v>
      </c>
      <c r="G24" s="63" t="s">
        <v>152</v>
      </c>
      <c r="L24" s="84"/>
      <c r="M24" s="84">
        <v>1.51</v>
      </c>
      <c r="N24" s="69" t="s">
        <v>151</v>
      </c>
    </row>
    <row r="25" spans="1:17" s="63" customFormat="1" ht="12.75" customHeight="1" x14ac:dyDescent="0.2">
      <c r="B25" s="63" t="s">
        <v>19</v>
      </c>
      <c r="C25" s="78">
        <v>0</v>
      </c>
      <c r="D25" s="79" t="s">
        <v>149</v>
      </c>
      <c r="E25" s="66" t="s">
        <v>144</v>
      </c>
      <c r="G25" s="63" t="s">
        <v>153</v>
      </c>
      <c r="L25" s="779" t="s">
        <v>33</v>
      </c>
      <c r="M25" s="779"/>
    </row>
    <row r="26" spans="1:17" s="63" customFormat="1" x14ac:dyDescent="0.2">
      <c r="A26" s="85"/>
    </row>
    <row r="27" spans="1:17" s="63" customFormat="1" ht="36" customHeight="1" x14ac:dyDescent="0.2">
      <c r="A27" s="771" t="s">
        <v>154</v>
      </c>
      <c r="B27" s="771" t="s">
        <v>15</v>
      </c>
      <c r="C27" s="771" t="s">
        <v>155</v>
      </c>
      <c r="D27" s="771"/>
      <c r="E27" s="771"/>
      <c r="F27" s="771" t="s">
        <v>156</v>
      </c>
      <c r="G27" s="771" t="s">
        <v>157</v>
      </c>
      <c r="H27" s="771"/>
      <c r="I27" s="771"/>
      <c r="J27" s="771" t="s">
        <v>158</v>
      </c>
      <c r="K27" s="771"/>
      <c r="L27" s="771"/>
      <c r="M27" s="771" t="s">
        <v>159</v>
      </c>
      <c r="N27" s="771" t="s">
        <v>160</v>
      </c>
    </row>
    <row r="28" spans="1:17" s="63" customFormat="1" ht="36.75" customHeight="1" x14ac:dyDescent="0.2">
      <c r="A28" s="771"/>
      <c r="B28" s="771"/>
      <c r="C28" s="771"/>
      <c r="D28" s="771"/>
      <c r="E28" s="771"/>
      <c r="F28" s="771"/>
      <c r="G28" s="771"/>
      <c r="H28" s="771"/>
      <c r="I28" s="771"/>
      <c r="J28" s="771"/>
      <c r="K28" s="771"/>
      <c r="L28" s="771"/>
      <c r="M28" s="771"/>
      <c r="N28" s="771"/>
    </row>
    <row r="29" spans="1:17" s="63" customFormat="1" ht="42.75" customHeight="1" x14ac:dyDescent="0.2">
      <c r="A29" s="771"/>
      <c r="B29" s="771"/>
      <c r="C29" s="771"/>
      <c r="D29" s="771"/>
      <c r="E29" s="771"/>
      <c r="F29" s="771"/>
      <c r="G29" s="86" t="s">
        <v>161</v>
      </c>
      <c r="H29" s="86" t="s">
        <v>162</v>
      </c>
      <c r="I29" s="86" t="s">
        <v>163</v>
      </c>
      <c r="J29" s="86" t="s">
        <v>161</v>
      </c>
      <c r="K29" s="86" t="s">
        <v>162</v>
      </c>
      <c r="L29" s="86" t="s">
        <v>20</v>
      </c>
      <c r="M29" s="771"/>
      <c r="N29" s="771"/>
    </row>
    <row r="30" spans="1:17" s="63" customFormat="1" x14ac:dyDescent="0.2">
      <c r="A30" s="87">
        <v>1</v>
      </c>
      <c r="B30" s="87">
        <v>2</v>
      </c>
      <c r="C30" s="772">
        <v>3</v>
      </c>
      <c r="D30" s="772"/>
      <c r="E30" s="772"/>
      <c r="F30" s="87">
        <v>4</v>
      </c>
      <c r="G30" s="87">
        <v>5</v>
      </c>
      <c r="H30" s="87">
        <v>6</v>
      </c>
      <c r="I30" s="87">
        <v>7</v>
      </c>
      <c r="J30" s="87">
        <v>8</v>
      </c>
      <c r="K30" s="87">
        <v>9</v>
      </c>
      <c r="L30" s="87">
        <v>10</v>
      </c>
      <c r="M30" s="87">
        <v>11</v>
      </c>
      <c r="N30" s="87">
        <v>12</v>
      </c>
    </row>
    <row r="31" spans="1:17" s="63" customFormat="1" x14ac:dyDescent="0.2">
      <c r="A31" s="773" t="s">
        <v>1302</v>
      </c>
      <c r="B31" s="774"/>
      <c r="C31" s="774"/>
      <c r="D31" s="774"/>
      <c r="E31" s="774"/>
      <c r="F31" s="774"/>
      <c r="G31" s="774"/>
      <c r="H31" s="774"/>
      <c r="I31" s="774"/>
      <c r="J31" s="774"/>
      <c r="K31" s="774"/>
      <c r="L31" s="774"/>
      <c r="M31" s="774"/>
      <c r="N31" s="775"/>
      <c r="P31" s="68" t="s">
        <v>1302</v>
      </c>
    </row>
    <row r="32" spans="1:17" s="63" customFormat="1" ht="22.5" x14ac:dyDescent="0.2">
      <c r="A32" s="88" t="s">
        <v>165</v>
      </c>
      <c r="B32" s="89" t="s">
        <v>1303</v>
      </c>
      <c r="C32" s="776" t="s">
        <v>1304</v>
      </c>
      <c r="D32" s="776"/>
      <c r="E32" s="776"/>
      <c r="F32" s="90" t="s">
        <v>484</v>
      </c>
      <c r="G32" s="90" t="s">
        <v>33</v>
      </c>
      <c r="H32" s="90" t="s">
        <v>33</v>
      </c>
      <c r="I32" s="90" t="s">
        <v>165</v>
      </c>
      <c r="J32" s="91" t="s">
        <v>33</v>
      </c>
      <c r="K32" s="90" t="s">
        <v>33</v>
      </c>
      <c r="L32" s="91" t="s">
        <v>33</v>
      </c>
      <c r="M32" s="92" t="s">
        <v>33</v>
      </c>
      <c r="N32" s="93" t="s">
        <v>33</v>
      </c>
      <c r="Q32" s="68" t="s">
        <v>1304</v>
      </c>
    </row>
    <row r="33" spans="1:23" s="63" customFormat="1" ht="22.5" x14ac:dyDescent="0.2">
      <c r="A33" s="96"/>
      <c r="B33" s="97" t="s">
        <v>171</v>
      </c>
      <c r="C33" s="767" t="s">
        <v>172</v>
      </c>
      <c r="D33" s="767"/>
      <c r="E33" s="767"/>
      <c r="F33" s="767"/>
      <c r="G33" s="767"/>
      <c r="H33" s="767"/>
      <c r="I33" s="767"/>
      <c r="J33" s="767"/>
      <c r="K33" s="767"/>
      <c r="L33" s="767"/>
      <c r="M33" s="767"/>
      <c r="N33" s="781"/>
      <c r="R33" s="68" t="s">
        <v>172</v>
      </c>
    </row>
    <row r="34" spans="1:23" s="63" customFormat="1" x14ac:dyDescent="0.2">
      <c r="A34" s="98"/>
      <c r="B34" s="97" t="s">
        <v>165</v>
      </c>
      <c r="C34" s="767" t="s">
        <v>251</v>
      </c>
      <c r="D34" s="767"/>
      <c r="E34" s="767"/>
      <c r="F34" s="99" t="s">
        <v>33</v>
      </c>
      <c r="G34" s="99" t="s">
        <v>33</v>
      </c>
      <c r="H34" s="99" t="s">
        <v>33</v>
      </c>
      <c r="I34" s="99" t="s">
        <v>33</v>
      </c>
      <c r="J34" s="100">
        <v>37.6</v>
      </c>
      <c r="K34" s="99" t="s">
        <v>175</v>
      </c>
      <c r="L34" s="100">
        <v>47</v>
      </c>
      <c r="M34" s="101" t="s">
        <v>33</v>
      </c>
      <c r="N34" s="102" t="s">
        <v>33</v>
      </c>
      <c r="S34" s="68" t="s">
        <v>251</v>
      </c>
    </row>
    <row r="35" spans="1:23" s="63" customFormat="1" x14ac:dyDescent="0.2">
      <c r="A35" s="98"/>
      <c r="B35" s="97" t="s">
        <v>173</v>
      </c>
      <c r="C35" s="767" t="s">
        <v>174</v>
      </c>
      <c r="D35" s="767"/>
      <c r="E35" s="767"/>
      <c r="F35" s="99" t="s">
        <v>33</v>
      </c>
      <c r="G35" s="99" t="s">
        <v>33</v>
      </c>
      <c r="H35" s="99" t="s">
        <v>33</v>
      </c>
      <c r="I35" s="99" t="s">
        <v>33</v>
      </c>
      <c r="J35" s="100">
        <v>573.04999999999995</v>
      </c>
      <c r="K35" s="99" t="s">
        <v>175</v>
      </c>
      <c r="L35" s="100">
        <v>716.31</v>
      </c>
      <c r="M35" s="101" t="s">
        <v>33</v>
      </c>
      <c r="N35" s="102" t="s">
        <v>33</v>
      </c>
      <c r="S35" s="68" t="s">
        <v>174</v>
      </c>
    </row>
    <row r="36" spans="1:23" s="63" customFormat="1" x14ac:dyDescent="0.2">
      <c r="A36" s="98"/>
      <c r="B36" s="97" t="s">
        <v>176</v>
      </c>
      <c r="C36" s="767" t="s">
        <v>177</v>
      </c>
      <c r="D36" s="767"/>
      <c r="E36" s="767"/>
      <c r="F36" s="99" t="s">
        <v>33</v>
      </c>
      <c r="G36" s="99" t="s">
        <v>33</v>
      </c>
      <c r="H36" s="99" t="s">
        <v>33</v>
      </c>
      <c r="I36" s="99" t="s">
        <v>33</v>
      </c>
      <c r="J36" s="100">
        <v>17.28</v>
      </c>
      <c r="K36" s="99" t="s">
        <v>175</v>
      </c>
      <c r="L36" s="100">
        <v>21.6</v>
      </c>
      <c r="M36" s="101" t="s">
        <v>33</v>
      </c>
      <c r="N36" s="102" t="s">
        <v>33</v>
      </c>
      <c r="S36" s="68" t="s">
        <v>177</v>
      </c>
    </row>
    <row r="37" spans="1:23" s="63" customFormat="1" x14ac:dyDescent="0.2">
      <c r="A37" s="98"/>
      <c r="B37" s="97" t="s">
        <v>212</v>
      </c>
      <c r="C37" s="767" t="s">
        <v>252</v>
      </c>
      <c r="D37" s="767"/>
      <c r="E37" s="767"/>
      <c r="F37" s="99" t="s">
        <v>33</v>
      </c>
      <c r="G37" s="99" t="s">
        <v>33</v>
      </c>
      <c r="H37" s="99" t="s">
        <v>33</v>
      </c>
      <c r="I37" s="99" t="s">
        <v>33</v>
      </c>
      <c r="J37" s="100">
        <v>1.47</v>
      </c>
      <c r="K37" s="99" t="s">
        <v>33</v>
      </c>
      <c r="L37" s="100">
        <v>1.47</v>
      </c>
      <c r="M37" s="101" t="s">
        <v>33</v>
      </c>
      <c r="N37" s="102" t="s">
        <v>33</v>
      </c>
      <c r="S37" s="68" t="s">
        <v>252</v>
      </c>
    </row>
    <row r="38" spans="1:23" s="63" customFormat="1" x14ac:dyDescent="0.2">
      <c r="A38" s="98"/>
      <c r="B38" s="97" t="s">
        <v>33</v>
      </c>
      <c r="C38" s="767" t="s">
        <v>253</v>
      </c>
      <c r="D38" s="767"/>
      <c r="E38" s="767"/>
      <c r="F38" s="99" t="s">
        <v>179</v>
      </c>
      <c r="G38" s="99" t="s">
        <v>212</v>
      </c>
      <c r="H38" s="99" t="s">
        <v>175</v>
      </c>
      <c r="I38" s="99" t="s">
        <v>219</v>
      </c>
      <c r="J38" s="100" t="s">
        <v>33</v>
      </c>
      <c r="K38" s="99" t="s">
        <v>33</v>
      </c>
      <c r="L38" s="100" t="s">
        <v>33</v>
      </c>
      <c r="M38" s="101" t="s">
        <v>33</v>
      </c>
      <c r="N38" s="102" t="s">
        <v>33</v>
      </c>
      <c r="T38" s="68" t="s">
        <v>253</v>
      </c>
    </row>
    <row r="39" spans="1:23" s="63" customFormat="1" x14ac:dyDescent="0.2">
      <c r="A39" s="98"/>
      <c r="B39" s="97" t="s">
        <v>33</v>
      </c>
      <c r="C39" s="767" t="s">
        <v>178</v>
      </c>
      <c r="D39" s="767"/>
      <c r="E39" s="767"/>
      <c r="F39" s="99" t="s">
        <v>179</v>
      </c>
      <c r="G39" s="99" t="s">
        <v>1053</v>
      </c>
      <c r="H39" s="99" t="s">
        <v>175</v>
      </c>
      <c r="I39" s="99" t="s">
        <v>1054</v>
      </c>
      <c r="J39" s="100" t="s">
        <v>33</v>
      </c>
      <c r="K39" s="99" t="s">
        <v>33</v>
      </c>
      <c r="L39" s="100" t="s">
        <v>33</v>
      </c>
      <c r="M39" s="101" t="s">
        <v>33</v>
      </c>
      <c r="N39" s="102" t="s">
        <v>33</v>
      </c>
      <c r="T39" s="68" t="s">
        <v>178</v>
      </c>
    </row>
    <row r="40" spans="1:23" s="63" customFormat="1" x14ac:dyDescent="0.2">
      <c r="A40" s="98"/>
      <c r="B40" s="97" t="s">
        <v>33</v>
      </c>
      <c r="C40" s="776" t="s">
        <v>182</v>
      </c>
      <c r="D40" s="776"/>
      <c r="E40" s="776"/>
      <c r="F40" s="90" t="s">
        <v>33</v>
      </c>
      <c r="G40" s="90" t="s">
        <v>33</v>
      </c>
      <c r="H40" s="90" t="s">
        <v>33</v>
      </c>
      <c r="I40" s="90" t="s">
        <v>33</v>
      </c>
      <c r="J40" s="91">
        <v>612.12</v>
      </c>
      <c r="K40" s="90" t="s">
        <v>33</v>
      </c>
      <c r="L40" s="91">
        <v>764.78</v>
      </c>
      <c r="M40" s="92" t="s">
        <v>33</v>
      </c>
      <c r="N40" s="93" t="s">
        <v>33</v>
      </c>
      <c r="U40" s="68" t="s">
        <v>182</v>
      </c>
    </row>
    <row r="41" spans="1:23" s="63" customFormat="1" x14ac:dyDescent="0.2">
      <c r="A41" s="98"/>
      <c r="B41" s="97" t="s">
        <v>33</v>
      </c>
      <c r="C41" s="767" t="s">
        <v>183</v>
      </c>
      <c r="D41" s="767"/>
      <c r="E41" s="767"/>
      <c r="F41" s="99" t="s">
        <v>33</v>
      </c>
      <c r="G41" s="99" t="s">
        <v>33</v>
      </c>
      <c r="H41" s="99" t="s">
        <v>33</v>
      </c>
      <c r="I41" s="99" t="s">
        <v>33</v>
      </c>
      <c r="J41" s="100" t="s">
        <v>33</v>
      </c>
      <c r="K41" s="99" t="s">
        <v>33</v>
      </c>
      <c r="L41" s="100">
        <v>68.599999999999994</v>
      </c>
      <c r="M41" s="101" t="s">
        <v>33</v>
      </c>
      <c r="N41" s="102" t="s">
        <v>33</v>
      </c>
      <c r="T41" s="68" t="s">
        <v>183</v>
      </c>
    </row>
    <row r="42" spans="1:23" s="63" customFormat="1" ht="22.5" x14ac:dyDescent="0.2">
      <c r="A42" s="98"/>
      <c r="B42" s="97" t="s">
        <v>771</v>
      </c>
      <c r="C42" s="767" t="s">
        <v>772</v>
      </c>
      <c r="D42" s="767"/>
      <c r="E42" s="767"/>
      <c r="F42" s="99" t="s">
        <v>186</v>
      </c>
      <c r="G42" s="99" t="s">
        <v>341</v>
      </c>
      <c r="H42" s="99" t="s">
        <v>33</v>
      </c>
      <c r="I42" s="99" t="s">
        <v>341</v>
      </c>
      <c r="J42" s="100" t="s">
        <v>33</v>
      </c>
      <c r="K42" s="99" t="s">
        <v>33</v>
      </c>
      <c r="L42" s="100">
        <v>54.88</v>
      </c>
      <c r="M42" s="101" t="s">
        <v>33</v>
      </c>
      <c r="N42" s="102" t="s">
        <v>33</v>
      </c>
      <c r="T42" s="68" t="s">
        <v>772</v>
      </c>
    </row>
    <row r="43" spans="1:23" s="63" customFormat="1" ht="22.5" x14ac:dyDescent="0.2">
      <c r="A43" s="98"/>
      <c r="B43" s="97" t="s">
        <v>773</v>
      </c>
      <c r="C43" s="767" t="s">
        <v>774</v>
      </c>
      <c r="D43" s="767"/>
      <c r="E43" s="767"/>
      <c r="F43" s="99" t="s">
        <v>186</v>
      </c>
      <c r="G43" s="99" t="s">
        <v>775</v>
      </c>
      <c r="H43" s="99" t="s">
        <v>33</v>
      </c>
      <c r="I43" s="99" t="s">
        <v>775</v>
      </c>
      <c r="J43" s="100" t="s">
        <v>33</v>
      </c>
      <c r="K43" s="99" t="s">
        <v>33</v>
      </c>
      <c r="L43" s="100">
        <v>41.16</v>
      </c>
      <c r="M43" s="101" t="s">
        <v>33</v>
      </c>
      <c r="N43" s="102" t="s">
        <v>33</v>
      </c>
      <c r="T43" s="68" t="s">
        <v>774</v>
      </c>
    </row>
    <row r="44" spans="1:23" s="63" customFormat="1" x14ac:dyDescent="0.2">
      <c r="A44" s="103"/>
      <c r="B44" s="104"/>
      <c r="C44" s="780" t="s">
        <v>191</v>
      </c>
      <c r="D44" s="780"/>
      <c r="E44" s="780"/>
      <c r="F44" s="105" t="s">
        <v>33</v>
      </c>
      <c r="G44" s="105" t="s">
        <v>33</v>
      </c>
      <c r="H44" s="105" t="s">
        <v>33</v>
      </c>
      <c r="I44" s="105" t="s">
        <v>33</v>
      </c>
      <c r="J44" s="106" t="s">
        <v>33</v>
      </c>
      <c r="K44" s="105" t="s">
        <v>33</v>
      </c>
      <c r="L44" s="106">
        <v>860.82</v>
      </c>
      <c r="M44" s="92" t="s">
        <v>33</v>
      </c>
      <c r="N44" s="107" t="s">
        <v>33</v>
      </c>
      <c r="V44" s="68" t="s">
        <v>191</v>
      </c>
    </row>
    <row r="45" spans="1:23" s="63" customFormat="1" ht="67.5" x14ac:dyDescent="0.2">
      <c r="A45" s="88" t="s">
        <v>173</v>
      </c>
      <c r="B45" s="89" t="s">
        <v>1305</v>
      </c>
      <c r="C45" s="776" t="s">
        <v>1306</v>
      </c>
      <c r="D45" s="776"/>
      <c r="E45" s="776"/>
      <c r="F45" s="90" t="s">
        <v>484</v>
      </c>
      <c r="G45" s="90" t="s">
        <v>33</v>
      </c>
      <c r="H45" s="90" t="s">
        <v>33</v>
      </c>
      <c r="I45" s="90" t="s">
        <v>165</v>
      </c>
      <c r="J45" s="91">
        <v>77788.39</v>
      </c>
      <c r="K45" s="90" t="s">
        <v>778</v>
      </c>
      <c r="L45" s="91">
        <v>78721.850000000006</v>
      </c>
      <c r="M45" s="92" t="s">
        <v>33</v>
      </c>
      <c r="N45" s="93" t="s">
        <v>33</v>
      </c>
      <c r="Q45" s="68" t="s">
        <v>1306</v>
      </c>
    </row>
    <row r="46" spans="1:23" s="63" customFormat="1" x14ac:dyDescent="0.2">
      <c r="A46" s="94"/>
      <c r="B46" s="95"/>
      <c r="C46" s="767" t="s">
        <v>1307</v>
      </c>
      <c r="D46" s="767"/>
      <c r="E46" s="767"/>
      <c r="F46" s="767"/>
      <c r="G46" s="767"/>
      <c r="H46" s="767"/>
      <c r="I46" s="767"/>
      <c r="J46" s="767"/>
      <c r="K46" s="767"/>
      <c r="L46" s="767"/>
      <c r="M46" s="767"/>
      <c r="N46" s="781"/>
      <c r="W46" s="68" t="s">
        <v>1307</v>
      </c>
    </row>
    <row r="47" spans="1:23" s="63" customFormat="1" ht="22.5" x14ac:dyDescent="0.2">
      <c r="A47" s="96"/>
      <c r="B47" s="97" t="s">
        <v>780</v>
      </c>
      <c r="C47" s="767" t="s">
        <v>781</v>
      </c>
      <c r="D47" s="767"/>
      <c r="E47" s="767"/>
      <c r="F47" s="767"/>
      <c r="G47" s="767"/>
      <c r="H47" s="767"/>
      <c r="I47" s="767"/>
      <c r="J47" s="767"/>
      <c r="K47" s="767"/>
      <c r="L47" s="767"/>
      <c r="M47" s="767"/>
      <c r="N47" s="781"/>
      <c r="R47" s="68" t="s">
        <v>781</v>
      </c>
    </row>
    <row r="48" spans="1:23" s="63" customFormat="1" x14ac:dyDescent="0.2">
      <c r="A48" s="88" t="s">
        <v>176</v>
      </c>
      <c r="B48" s="89" t="s">
        <v>951</v>
      </c>
      <c r="C48" s="776" t="s">
        <v>952</v>
      </c>
      <c r="D48" s="776"/>
      <c r="E48" s="776"/>
      <c r="F48" s="90" t="s">
        <v>711</v>
      </c>
      <c r="G48" s="90" t="s">
        <v>33</v>
      </c>
      <c r="H48" s="90" t="s">
        <v>33</v>
      </c>
      <c r="I48" s="90" t="s">
        <v>614</v>
      </c>
      <c r="J48" s="91" t="s">
        <v>33</v>
      </c>
      <c r="K48" s="90" t="s">
        <v>33</v>
      </c>
      <c r="L48" s="91" t="s">
        <v>33</v>
      </c>
      <c r="M48" s="92" t="s">
        <v>33</v>
      </c>
      <c r="N48" s="93" t="s">
        <v>33</v>
      </c>
      <c r="Q48" s="68" t="s">
        <v>952</v>
      </c>
    </row>
    <row r="49" spans="1:24" s="63" customFormat="1" x14ac:dyDescent="0.2">
      <c r="A49" s="94"/>
      <c r="B49" s="95"/>
      <c r="C49" s="767" t="s">
        <v>1070</v>
      </c>
      <c r="D49" s="767"/>
      <c r="E49" s="767"/>
      <c r="F49" s="767"/>
      <c r="G49" s="767"/>
      <c r="H49" s="767"/>
      <c r="I49" s="767"/>
      <c r="J49" s="767"/>
      <c r="K49" s="767"/>
      <c r="L49" s="767"/>
      <c r="M49" s="767"/>
      <c r="N49" s="781"/>
      <c r="X49" s="68" t="s">
        <v>1070</v>
      </c>
    </row>
    <row r="50" spans="1:24" s="63" customFormat="1" ht="22.5" x14ac:dyDescent="0.2">
      <c r="A50" s="96"/>
      <c r="B50" s="97" t="s">
        <v>171</v>
      </c>
      <c r="C50" s="767" t="s">
        <v>172</v>
      </c>
      <c r="D50" s="767"/>
      <c r="E50" s="767"/>
      <c r="F50" s="767"/>
      <c r="G50" s="767"/>
      <c r="H50" s="767"/>
      <c r="I50" s="767"/>
      <c r="J50" s="767"/>
      <c r="K50" s="767"/>
      <c r="L50" s="767"/>
      <c r="M50" s="767"/>
      <c r="N50" s="781"/>
      <c r="R50" s="68" t="s">
        <v>172</v>
      </c>
    </row>
    <row r="51" spans="1:24" s="63" customFormat="1" x14ac:dyDescent="0.2">
      <c r="A51" s="98"/>
      <c r="B51" s="97" t="s">
        <v>165</v>
      </c>
      <c r="C51" s="767" t="s">
        <v>251</v>
      </c>
      <c r="D51" s="767"/>
      <c r="E51" s="767"/>
      <c r="F51" s="99" t="s">
        <v>33</v>
      </c>
      <c r="G51" s="99" t="s">
        <v>33</v>
      </c>
      <c r="H51" s="99" t="s">
        <v>33</v>
      </c>
      <c r="I51" s="99" t="s">
        <v>33</v>
      </c>
      <c r="J51" s="100">
        <v>154.91999999999999</v>
      </c>
      <c r="K51" s="99" t="s">
        <v>175</v>
      </c>
      <c r="L51" s="100">
        <v>38.729999999999997</v>
      </c>
      <c r="M51" s="101" t="s">
        <v>33</v>
      </c>
      <c r="N51" s="102" t="s">
        <v>33</v>
      </c>
      <c r="S51" s="68" t="s">
        <v>251</v>
      </c>
    </row>
    <row r="52" spans="1:24" s="63" customFormat="1" x14ac:dyDescent="0.2">
      <c r="A52" s="98"/>
      <c r="B52" s="97" t="s">
        <v>173</v>
      </c>
      <c r="C52" s="767" t="s">
        <v>174</v>
      </c>
      <c r="D52" s="767"/>
      <c r="E52" s="767"/>
      <c r="F52" s="99" t="s">
        <v>33</v>
      </c>
      <c r="G52" s="99" t="s">
        <v>33</v>
      </c>
      <c r="H52" s="99" t="s">
        <v>33</v>
      </c>
      <c r="I52" s="99" t="s">
        <v>33</v>
      </c>
      <c r="J52" s="100">
        <v>0.31</v>
      </c>
      <c r="K52" s="99" t="s">
        <v>175</v>
      </c>
      <c r="L52" s="100">
        <v>0.08</v>
      </c>
      <c r="M52" s="101" t="s">
        <v>33</v>
      </c>
      <c r="N52" s="102" t="s">
        <v>33</v>
      </c>
      <c r="S52" s="68" t="s">
        <v>174</v>
      </c>
    </row>
    <row r="53" spans="1:24" s="63" customFormat="1" x14ac:dyDescent="0.2">
      <c r="A53" s="98"/>
      <c r="B53" s="97" t="s">
        <v>176</v>
      </c>
      <c r="C53" s="767" t="s">
        <v>177</v>
      </c>
      <c r="D53" s="767"/>
      <c r="E53" s="767"/>
      <c r="F53" s="99" t="s">
        <v>33</v>
      </c>
      <c r="G53" s="99" t="s">
        <v>33</v>
      </c>
      <c r="H53" s="99" t="s">
        <v>33</v>
      </c>
      <c r="I53" s="99" t="s">
        <v>33</v>
      </c>
      <c r="J53" s="100">
        <v>0.14000000000000001</v>
      </c>
      <c r="K53" s="99" t="s">
        <v>175</v>
      </c>
      <c r="L53" s="100">
        <v>0.04</v>
      </c>
      <c r="M53" s="101" t="s">
        <v>33</v>
      </c>
      <c r="N53" s="102" t="s">
        <v>33</v>
      </c>
      <c r="S53" s="68" t="s">
        <v>177</v>
      </c>
    </row>
    <row r="54" spans="1:24" s="63" customFormat="1" x14ac:dyDescent="0.2">
      <c r="A54" s="98"/>
      <c r="B54" s="97" t="s">
        <v>212</v>
      </c>
      <c r="C54" s="767" t="s">
        <v>252</v>
      </c>
      <c r="D54" s="767"/>
      <c r="E54" s="767"/>
      <c r="F54" s="99" t="s">
        <v>33</v>
      </c>
      <c r="G54" s="99" t="s">
        <v>33</v>
      </c>
      <c r="H54" s="99" t="s">
        <v>33</v>
      </c>
      <c r="I54" s="99" t="s">
        <v>33</v>
      </c>
      <c r="J54" s="100">
        <v>51.53</v>
      </c>
      <c r="K54" s="99" t="s">
        <v>33</v>
      </c>
      <c r="L54" s="100">
        <v>10.31</v>
      </c>
      <c r="M54" s="101" t="s">
        <v>33</v>
      </c>
      <c r="N54" s="102" t="s">
        <v>33</v>
      </c>
      <c r="S54" s="68" t="s">
        <v>252</v>
      </c>
    </row>
    <row r="55" spans="1:24" s="63" customFormat="1" x14ac:dyDescent="0.2">
      <c r="A55" s="98"/>
      <c r="B55" s="97" t="s">
        <v>33</v>
      </c>
      <c r="C55" s="767" t="s">
        <v>253</v>
      </c>
      <c r="D55" s="767"/>
      <c r="E55" s="767"/>
      <c r="F55" s="99" t="s">
        <v>179</v>
      </c>
      <c r="G55" s="99" t="s">
        <v>955</v>
      </c>
      <c r="H55" s="99" t="s">
        <v>175</v>
      </c>
      <c r="I55" s="99" t="s">
        <v>1071</v>
      </c>
      <c r="J55" s="100" t="s">
        <v>33</v>
      </c>
      <c r="K55" s="99" t="s">
        <v>33</v>
      </c>
      <c r="L55" s="100" t="s">
        <v>33</v>
      </c>
      <c r="M55" s="101" t="s">
        <v>33</v>
      </c>
      <c r="N55" s="102" t="s">
        <v>33</v>
      </c>
      <c r="T55" s="68" t="s">
        <v>253</v>
      </c>
    </row>
    <row r="56" spans="1:24" s="63" customFormat="1" x14ac:dyDescent="0.2">
      <c r="A56" s="98"/>
      <c r="B56" s="97" t="s">
        <v>33</v>
      </c>
      <c r="C56" s="767" t="s">
        <v>178</v>
      </c>
      <c r="D56" s="767"/>
      <c r="E56" s="767"/>
      <c r="F56" s="99" t="s">
        <v>179</v>
      </c>
      <c r="G56" s="99" t="s">
        <v>957</v>
      </c>
      <c r="H56" s="99" t="s">
        <v>175</v>
      </c>
      <c r="I56" s="99" t="s">
        <v>1072</v>
      </c>
      <c r="J56" s="100" t="s">
        <v>33</v>
      </c>
      <c r="K56" s="99" t="s">
        <v>33</v>
      </c>
      <c r="L56" s="100" t="s">
        <v>33</v>
      </c>
      <c r="M56" s="101" t="s">
        <v>33</v>
      </c>
      <c r="N56" s="102" t="s">
        <v>33</v>
      </c>
      <c r="T56" s="68" t="s">
        <v>178</v>
      </c>
    </row>
    <row r="57" spans="1:24" s="63" customFormat="1" x14ac:dyDescent="0.2">
      <c r="A57" s="98"/>
      <c r="B57" s="97" t="s">
        <v>33</v>
      </c>
      <c r="C57" s="776" t="s">
        <v>182</v>
      </c>
      <c r="D57" s="776"/>
      <c r="E57" s="776"/>
      <c r="F57" s="90" t="s">
        <v>33</v>
      </c>
      <c r="G57" s="90" t="s">
        <v>33</v>
      </c>
      <c r="H57" s="90" t="s">
        <v>33</v>
      </c>
      <c r="I57" s="90" t="s">
        <v>33</v>
      </c>
      <c r="J57" s="91">
        <v>206.76</v>
      </c>
      <c r="K57" s="90" t="s">
        <v>33</v>
      </c>
      <c r="L57" s="91">
        <v>49.12</v>
      </c>
      <c r="M57" s="92" t="s">
        <v>33</v>
      </c>
      <c r="N57" s="93" t="s">
        <v>33</v>
      </c>
      <c r="U57" s="68" t="s">
        <v>182</v>
      </c>
    </row>
    <row r="58" spans="1:24" s="63" customFormat="1" x14ac:dyDescent="0.2">
      <c r="A58" s="98"/>
      <c r="B58" s="97" t="s">
        <v>33</v>
      </c>
      <c r="C58" s="767" t="s">
        <v>183</v>
      </c>
      <c r="D58" s="767"/>
      <c r="E58" s="767"/>
      <c r="F58" s="99" t="s">
        <v>33</v>
      </c>
      <c r="G58" s="99" t="s">
        <v>33</v>
      </c>
      <c r="H58" s="99" t="s">
        <v>33</v>
      </c>
      <c r="I58" s="99" t="s">
        <v>33</v>
      </c>
      <c r="J58" s="100" t="s">
        <v>33</v>
      </c>
      <c r="K58" s="99" t="s">
        <v>33</v>
      </c>
      <c r="L58" s="100">
        <v>38.770000000000003</v>
      </c>
      <c r="M58" s="101" t="s">
        <v>33</v>
      </c>
      <c r="N58" s="102" t="s">
        <v>33</v>
      </c>
      <c r="T58" s="68" t="s">
        <v>183</v>
      </c>
    </row>
    <row r="59" spans="1:24" s="63" customFormat="1" ht="22.5" x14ac:dyDescent="0.2">
      <c r="A59" s="98"/>
      <c r="B59" s="97" t="s">
        <v>959</v>
      </c>
      <c r="C59" s="767" t="s">
        <v>960</v>
      </c>
      <c r="D59" s="767"/>
      <c r="E59" s="767"/>
      <c r="F59" s="99" t="s">
        <v>186</v>
      </c>
      <c r="G59" s="99" t="s">
        <v>187</v>
      </c>
      <c r="H59" s="99" t="s">
        <v>33</v>
      </c>
      <c r="I59" s="99" t="s">
        <v>187</v>
      </c>
      <c r="J59" s="100" t="s">
        <v>33</v>
      </c>
      <c r="K59" s="99" t="s">
        <v>33</v>
      </c>
      <c r="L59" s="100">
        <v>36.83</v>
      </c>
      <c r="M59" s="101" t="s">
        <v>33</v>
      </c>
      <c r="N59" s="102" t="s">
        <v>33</v>
      </c>
      <c r="T59" s="68" t="s">
        <v>960</v>
      </c>
    </row>
    <row r="60" spans="1:24" s="63" customFormat="1" ht="22.5" x14ac:dyDescent="0.2">
      <c r="A60" s="98"/>
      <c r="B60" s="97" t="s">
        <v>961</v>
      </c>
      <c r="C60" s="767" t="s">
        <v>962</v>
      </c>
      <c r="D60" s="767"/>
      <c r="E60" s="767"/>
      <c r="F60" s="99" t="s">
        <v>186</v>
      </c>
      <c r="G60" s="99" t="s">
        <v>594</v>
      </c>
      <c r="H60" s="99" t="s">
        <v>33</v>
      </c>
      <c r="I60" s="99" t="s">
        <v>594</v>
      </c>
      <c r="J60" s="100" t="s">
        <v>33</v>
      </c>
      <c r="K60" s="99" t="s">
        <v>33</v>
      </c>
      <c r="L60" s="100">
        <v>25.2</v>
      </c>
      <c r="M60" s="101" t="s">
        <v>33</v>
      </c>
      <c r="N60" s="102" t="s">
        <v>33</v>
      </c>
      <c r="T60" s="68" t="s">
        <v>962</v>
      </c>
    </row>
    <row r="61" spans="1:24" s="63" customFormat="1" x14ac:dyDescent="0.2">
      <c r="A61" s="103"/>
      <c r="B61" s="104"/>
      <c r="C61" s="780" t="s">
        <v>191</v>
      </c>
      <c r="D61" s="780"/>
      <c r="E61" s="780"/>
      <c r="F61" s="105" t="s">
        <v>33</v>
      </c>
      <c r="G61" s="105" t="s">
        <v>33</v>
      </c>
      <c r="H61" s="105" t="s">
        <v>33</v>
      </c>
      <c r="I61" s="105" t="s">
        <v>33</v>
      </c>
      <c r="J61" s="106" t="s">
        <v>33</v>
      </c>
      <c r="K61" s="105" t="s">
        <v>33</v>
      </c>
      <c r="L61" s="106">
        <v>111.15</v>
      </c>
      <c r="M61" s="92" t="s">
        <v>33</v>
      </c>
      <c r="N61" s="107" t="s">
        <v>33</v>
      </c>
      <c r="V61" s="68" t="s">
        <v>191</v>
      </c>
    </row>
    <row r="62" spans="1:24" s="63" customFormat="1" ht="22.5" x14ac:dyDescent="0.2">
      <c r="A62" s="88" t="s">
        <v>212</v>
      </c>
      <c r="B62" s="89" t="s">
        <v>1254</v>
      </c>
      <c r="C62" s="776" t="s">
        <v>1255</v>
      </c>
      <c r="D62" s="776"/>
      <c r="E62" s="776"/>
      <c r="F62" s="90" t="s">
        <v>815</v>
      </c>
      <c r="G62" s="90" t="s">
        <v>33</v>
      </c>
      <c r="H62" s="90" t="s">
        <v>33</v>
      </c>
      <c r="I62" s="90" t="s">
        <v>308</v>
      </c>
      <c r="J62" s="91">
        <v>1.19</v>
      </c>
      <c r="K62" s="90" t="s">
        <v>33</v>
      </c>
      <c r="L62" s="91">
        <v>23.8</v>
      </c>
      <c r="M62" s="92" t="s">
        <v>33</v>
      </c>
      <c r="N62" s="93" t="s">
        <v>33</v>
      </c>
      <c r="Q62" s="68" t="s">
        <v>1255</v>
      </c>
    </row>
    <row r="63" spans="1:24" s="63" customFormat="1" x14ac:dyDescent="0.2">
      <c r="A63" s="88" t="s">
        <v>219</v>
      </c>
      <c r="B63" s="89" t="s">
        <v>975</v>
      </c>
      <c r="C63" s="776" t="s">
        <v>976</v>
      </c>
      <c r="D63" s="776"/>
      <c r="E63" s="776"/>
      <c r="F63" s="90" t="s">
        <v>711</v>
      </c>
      <c r="G63" s="90" t="s">
        <v>33</v>
      </c>
      <c r="H63" s="90" t="s">
        <v>33</v>
      </c>
      <c r="I63" s="90" t="s">
        <v>614</v>
      </c>
      <c r="J63" s="91" t="s">
        <v>33</v>
      </c>
      <c r="K63" s="90" t="s">
        <v>33</v>
      </c>
      <c r="L63" s="91" t="s">
        <v>33</v>
      </c>
      <c r="M63" s="92" t="s">
        <v>33</v>
      </c>
      <c r="N63" s="93" t="s">
        <v>33</v>
      </c>
      <c r="Q63" s="68" t="s">
        <v>976</v>
      </c>
    </row>
    <row r="64" spans="1:24" s="63" customFormat="1" x14ac:dyDescent="0.2">
      <c r="A64" s="94"/>
      <c r="B64" s="95"/>
      <c r="C64" s="767" t="s">
        <v>1070</v>
      </c>
      <c r="D64" s="767"/>
      <c r="E64" s="767"/>
      <c r="F64" s="767"/>
      <c r="G64" s="767"/>
      <c r="H64" s="767"/>
      <c r="I64" s="767"/>
      <c r="J64" s="767"/>
      <c r="K64" s="767"/>
      <c r="L64" s="767"/>
      <c r="M64" s="767"/>
      <c r="N64" s="781"/>
      <c r="X64" s="68" t="s">
        <v>1070</v>
      </c>
    </row>
    <row r="65" spans="1:24" s="63" customFormat="1" ht="22.5" x14ac:dyDescent="0.2">
      <c r="A65" s="96"/>
      <c r="B65" s="97" t="s">
        <v>171</v>
      </c>
      <c r="C65" s="767" t="s">
        <v>172</v>
      </c>
      <c r="D65" s="767"/>
      <c r="E65" s="767"/>
      <c r="F65" s="767"/>
      <c r="G65" s="767"/>
      <c r="H65" s="767"/>
      <c r="I65" s="767"/>
      <c r="J65" s="767"/>
      <c r="K65" s="767"/>
      <c r="L65" s="767"/>
      <c r="M65" s="767"/>
      <c r="N65" s="781"/>
      <c r="R65" s="68" t="s">
        <v>172</v>
      </c>
    </row>
    <row r="66" spans="1:24" s="63" customFormat="1" x14ac:dyDescent="0.2">
      <c r="A66" s="98"/>
      <c r="B66" s="97" t="s">
        <v>165</v>
      </c>
      <c r="C66" s="767" t="s">
        <v>251</v>
      </c>
      <c r="D66" s="767"/>
      <c r="E66" s="767"/>
      <c r="F66" s="99" t="s">
        <v>33</v>
      </c>
      <c r="G66" s="99" t="s">
        <v>33</v>
      </c>
      <c r="H66" s="99" t="s">
        <v>33</v>
      </c>
      <c r="I66" s="99" t="s">
        <v>33</v>
      </c>
      <c r="J66" s="100">
        <v>26.51</v>
      </c>
      <c r="K66" s="99" t="s">
        <v>175</v>
      </c>
      <c r="L66" s="100">
        <v>6.63</v>
      </c>
      <c r="M66" s="101" t="s">
        <v>33</v>
      </c>
      <c r="N66" s="102" t="s">
        <v>33</v>
      </c>
      <c r="S66" s="68" t="s">
        <v>251</v>
      </c>
    </row>
    <row r="67" spans="1:24" s="63" customFormat="1" x14ac:dyDescent="0.2">
      <c r="A67" s="98"/>
      <c r="B67" s="97" t="s">
        <v>173</v>
      </c>
      <c r="C67" s="767" t="s">
        <v>174</v>
      </c>
      <c r="D67" s="767"/>
      <c r="E67" s="767"/>
      <c r="F67" s="99" t="s">
        <v>33</v>
      </c>
      <c r="G67" s="99" t="s">
        <v>33</v>
      </c>
      <c r="H67" s="99" t="s">
        <v>33</v>
      </c>
      <c r="I67" s="99" t="s">
        <v>33</v>
      </c>
      <c r="J67" s="100">
        <v>1.81</v>
      </c>
      <c r="K67" s="99" t="s">
        <v>175</v>
      </c>
      <c r="L67" s="100">
        <v>0.45</v>
      </c>
      <c r="M67" s="101" t="s">
        <v>33</v>
      </c>
      <c r="N67" s="102" t="s">
        <v>33</v>
      </c>
      <c r="S67" s="68" t="s">
        <v>174</v>
      </c>
    </row>
    <row r="68" spans="1:24" s="63" customFormat="1" x14ac:dyDescent="0.2">
      <c r="A68" s="98"/>
      <c r="B68" s="97" t="s">
        <v>176</v>
      </c>
      <c r="C68" s="767" t="s">
        <v>177</v>
      </c>
      <c r="D68" s="767"/>
      <c r="E68" s="767"/>
      <c r="F68" s="99" t="s">
        <v>33</v>
      </c>
      <c r="G68" s="99" t="s">
        <v>33</v>
      </c>
      <c r="H68" s="99" t="s">
        <v>33</v>
      </c>
      <c r="I68" s="99" t="s">
        <v>33</v>
      </c>
      <c r="J68" s="100">
        <v>0.26</v>
      </c>
      <c r="K68" s="99" t="s">
        <v>175</v>
      </c>
      <c r="L68" s="100">
        <v>7.0000000000000007E-2</v>
      </c>
      <c r="M68" s="101" t="s">
        <v>33</v>
      </c>
      <c r="N68" s="102" t="s">
        <v>33</v>
      </c>
      <c r="S68" s="68" t="s">
        <v>177</v>
      </c>
    </row>
    <row r="69" spans="1:24" s="63" customFormat="1" x14ac:dyDescent="0.2">
      <c r="A69" s="98"/>
      <c r="B69" s="97" t="s">
        <v>212</v>
      </c>
      <c r="C69" s="767" t="s">
        <v>252</v>
      </c>
      <c r="D69" s="767"/>
      <c r="E69" s="767"/>
      <c r="F69" s="99" t="s">
        <v>33</v>
      </c>
      <c r="G69" s="99" t="s">
        <v>33</v>
      </c>
      <c r="H69" s="99" t="s">
        <v>33</v>
      </c>
      <c r="I69" s="99" t="s">
        <v>33</v>
      </c>
      <c r="J69" s="100">
        <v>10.27</v>
      </c>
      <c r="K69" s="99" t="s">
        <v>33</v>
      </c>
      <c r="L69" s="100">
        <v>2.0499999999999998</v>
      </c>
      <c r="M69" s="101" t="s">
        <v>33</v>
      </c>
      <c r="N69" s="102" t="s">
        <v>33</v>
      </c>
      <c r="S69" s="68" t="s">
        <v>252</v>
      </c>
    </row>
    <row r="70" spans="1:24" s="63" customFormat="1" x14ac:dyDescent="0.2">
      <c r="A70" s="98"/>
      <c r="B70" s="97" t="s">
        <v>33</v>
      </c>
      <c r="C70" s="767" t="s">
        <v>253</v>
      </c>
      <c r="D70" s="767"/>
      <c r="E70" s="767"/>
      <c r="F70" s="99" t="s">
        <v>179</v>
      </c>
      <c r="G70" s="99" t="s">
        <v>979</v>
      </c>
      <c r="H70" s="99" t="s">
        <v>175</v>
      </c>
      <c r="I70" s="99" t="s">
        <v>1308</v>
      </c>
      <c r="J70" s="100" t="s">
        <v>33</v>
      </c>
      <c r="K70" s="99" t="s">
        <v>33</v>
      </c>
      <c r="L70" s="100" t="s">
        <v>33</v>
      </c>
      <c r="M70" s="101" t="s">
        <v>33</v>
      </c>
      <c r="N70" s="102" t="s">
        <v>33</v>
      </c>
      <c r="T70" s="68" t="s">
        <v>253</v>
      </c>
    </row>
    <row r="71" spans="1:24" s="63" customFormat="1" x14ac:dyDescent="0.2">
      <c r="A71" s="98"/>
      <c r="B71" s="97" t="s">
        <v>33</v>
      </c>
      <c r="C71" s="767" t="s">
        <v>178</v>
      </c>
      <c r="D71" s="767"/>
      <c r="E71" s="767"/>
      <c r="F71" s="99" t="s">
        <v>179</v>
      </c>
      <c r="G71" s="99" t="s">
        <v>981</v>
      </c>
      <c r="H71" s="99" t="s">
        <v>175</v>
      </c>
      <c r="I71" s="99" t="s">
        <v>1309</v>
      </c>
      <c r="J71" s="100" t="s">
        <v>33</v>
      </c>
      <c r="K71" s="99" t="s">
        <v>33</v>
      </c>
      <c r="L71" s="100" t="s">
        <v>33</v>
      </c>
      <c r="M71" s="101" t="s">
        <v>33</v>
      </c>
      <c r="N71" s="102" t="s">
        <v>33</v>
      </c>
      <c r="T71" s="68" t="s">
        <v>178</v>
      </c>
    </row>
    <row r="72" spans="1:24" s="63" customFormat="1" x14ac:dyDescent="0.2">
      <c r="A72" s="98"/>
      <c r="B72" s="97" t="s">
        <v>33</v>
      </c>
      <c r="C72" s="776" t="s">
        <v>182</v>
      </c>
      <c r="D72" s="776"/>
      <c r="E72" s="776"/>
      <c r="F72" s="90" t="s">
        <v>33</v>
      </c>
      <c r="G72" s="90" t="s">
        <v>33</v>
      </c>
      <c r="H72" s="90" t="s">
        <v>33</v>
      </c>
      <c r="I72" s="90" t="s">
        <v>33</v>
      </c>
      <c r="J72" s="91">
        <v>38.590000000000003</v>
      </c>
      <c r="K72" s="90" t="s">
        <v>33</v>
      </c>
      <c r="L72" s="91">
        <v>9.1300000000000008</v>
      </c>
      <c r="M72" s="92" t="s">
        <v>33</v>
      </c>
      <c r="N72" s="93" t="s">
        <v>33</v>
      </c>
      <c r="U72" s="68" t="s">
        <v>182</v>
      </c>
    </row>
    <row r="73" spans="1:24" s="63" customFormat="1" x14ac:dyDescent="0.2">
      <c r="A73" s="98"/>
      <c r="B73" s="97" t="s">
        <v>33</v>
      </c>
      <c r="C73" s="767" t="s">
        <v>183</v>
      </c>
      <c r="D73" s="767"/>
      <c r="E73" s="767"/>
      <c r="F73" s="99" t="s">
        <v>33</v>
      </c>
      <c r="G73" s="99" t="s">
        <v>33</v>
      </c>
      <c r="H73" s="99" t="s">
        <v>33</v>
      </c>
      <c r="I73" s="99" t="s">
        <v>33</v>
      </c>
      <c r="J73" s="100" t="s">
        <v>33</v>
      </c>
      <c r="K73" s="99" t="s">
        <v>33</v>
      </c>
      <c r="L73" s="100">
        <v>6.7</v>
      </c>
      <c r="M73" s="101" t="s">
        <v>33</v>
      </c>
      <c r="N73" s="102" t="s">
        <v>33</v>
      </c>
      <c r="T73" s="68" t="s">
        <v>183</v>
      </c>
    </row>
    <row r="74" spans="1:24" s="63" customFormat="1" ht="22.5" x14ac:dyDescent="0.2">
      <c r="A74" s="98"/>
      <c r="B74" s="97" t="s">
        <v>959</v>
      </c>
      <c r="C74" s="767" t="s">
        <v>960</v>
      </c>
      <c r="D74" s="767"/>
      <c r="E74" s="767"/>
      <c r="F74" s="99" t="s">
        <v>186</v>
      </c>
      <c r="G74" s="99" t="s">
        <v>187</v>
      </c>
      <c r="H74" s="99" t="s">
        <v>33</v>
      </c>
      <c r="I74" s="99" t="s">
        <v>187</v>
      </c>
      <c r="J74" s="100" t="s">
        <v>33</v>
      </c>
      <c r="K74" s="99" t="s">
        <v>33</v>
      </c>
      <c r="L74" s="100">
        <v>6.37</v>
      </c>
      <c r="M74" s="101" t="s">
        <v>33</v>
      </c>
      <c r="N74" s="102" t="s">
        <v>33</v>
      </c>
      <c r="T74" s="68" t="s">
        <v>960</v>
      </c>
    </row>
    <row r="75" spans="1:24" s="63" customFormat="1" ht="22.5" x14ac:dyDescent="0.2">
      <c r="A75" s="98"/>
      <c r="B75" s="97" t="s">
        <v>961</v>
      </c>
      <c r="C75" s="767" t="s">
        <v>962</v>
      </c>
      <c r="D75" s="767"/>
      <c r="E75" s="767"/>
      <c r="F75" s="99" t="s">
        <v>186</v>
      </c>
      <c r="G75" s="99" t="s">
        <v>594</v>
      </c>
      <c r="H75" s="99" t="s">
        <v>33</v>
      </c>
      <c r="I75" s="99" t="s">
        <v>594</v>
      </c>
      <c r="J75" s="100" t="s">
        <v>33</v>
      </c>
      <c r="K75" s="99" t="s">
        <v>33</v>
      </c>
      <c r="L75" s="100">
        <v>4.3600000000000003</v>
      </c>
      <c r="M75" s="101" t="s">
        <v>33</v>
      </c>
      <c r="N75" s="102" t="s">
        <v>33</v>
      </c>
      <c r="T75" s="68" t="s">
        <v>962</v>
      </c>
    </row>
    <row r="76" spans="1:24" s="63" customFormat="1" x14ac:dyDescent="0.2">
      <c r="A76" s="103"/>
      <c r="B76" s="104"/>
      <c r="C76" s="780" t="s">
        <v>191</v>
      </c>
      <c r="D76" s="780"/>
      <c r="E76" s="780"/>
      <c r="F76" s="105" t="s">
        <v>33</v>
      </c>
      <c r="G76" s="105" t="s">
        <v>33</v>
      </c>
      <c r="H76" s="105" t="s">
        <v>33</v>
      </c>
      <c r="I76" s="105" t="s">
        <v>33</v>
      </c>
      <c r="J76" s="106" t="s">
        <v>33</v>
      </c>
      <c r="K76" s="105" t="s">
        <v>33</v>
      </c>
      <c r="L76" s="106">
        <v>19.86</v>
      </c>
      <c r="M76" s="92" t="s">
        <v>33</v>
      </c>
      <c r="N76" s="107" t="s">
        <v>33</v>
      </c>
      <c r="V76" s="68" t="s">
        <v>191</v>
      </c>
    </row>
    <row r="77" spans="1:24" s="63" customFormat="1" ht="33.75" x14ac:dyDescent="0.2">
      <c r="A77" s="88" t="s">
        <v>228</v>
      </c>
      <c r="B77" s="89" t="s">
        <v>1265</v>
      </c>
      <c r="C77" s="776" t="s">
        <v>1266</v>
      </c>
      <c r="D77" s="776"/>
      <c r="E77" s="776"/>
      <c r="F77" s="90" t="s">
        <v>1092</v>
      </c>
      <c r="G77" s="90" t="s">
        <v>33</v>
      </c>
      <c r="H77" s="90" t="s">
        <v>33</v>
      </c>
      <c r="I77" s="90" t="s">
        <v>1097</v>
      </c>
      <c r="J77" s="91">
        <v>1480.94</v>
      </c>
      <c r="K77" s="90" t="s">
        <v>33</v>
      </c>
      <c r="L77" s="91">
        <v>30.21</v>
      </c>
      <c r="M77" s="92" t="s">
        <v>33</v>
      </c>
      <c r="N77" s="93" t="s">
        <v>33</v>
      </c>
      <c r="Q77" s="68" t="s">
        <v>1266</v>
      </c>
    </row>
    <row r="78" spans="1:24" s="63" customFormat="1" x14ac:dyDescent="0.2">
      <c r="A78" s="94"/>
      <c r="B78" s="95"/>
      <c r="C78" s="767" t="s">
        <v>1098</v>
      </c>
      <c r="D78" s="767"/>
      <c r="E78" s="767"/>
      <c r="F78" s="767"/>
      <c r="G78" s="767"/>
      <c r="H78" s="767"/>
      <c r="I78" s="767"/>
      <c r="J78" s="767"/>
      <c r="K78" s="767"/>
      <c r="L78" s="767"/>
      <c r="M78" s="767"/>
      <c r="N78" s="781"/>
      <c r="X78" s="68" t="s">
        <v>1098</v>
      </c>
    </row>
    <row r="79" spans="1:24" s="63" customFormat="1" ht="33.75" x14ac:dyDescent="0.2">
      <c r="A79" s="88" t="s">
        <v>235</v>
      </c>
      <c r="B79" s="89" t="s">
        <v>988</v>
      </c>
      <c r="C79" s="776" t="s">
        <v>989</v>
      </c>
      <c r="D79" s="776"/>
      <c r="E79" s="776"/>
      <c r="F79" s="90" t="s">
        <v>484</v>
      </c>
      <c r="G79" s="90" t="s">
        <v>33</v>
      </c>
      <c r="H79" s="90" t="s">
        <v>33</v>
      </c>
      <c r="I79" s="90" t="s">
        <v>173</v>
      </c>
      <c r="J79" s="91" t="s">
        <v>33</v>
      </c>
      <c r="K79" s="90" t="s">
        <v>33</v>
      </c>
      <c r="L79" s="91" t="s">
        <v>33</v>
      </c>
      <c r="M79" s="92" t="s">
        <v>33</v>
      </c>
      <c r="N79" s="93" t="s">
        <v>33</v>
      </c>
      <c r="Q79" s="68" t="s">
        <v>989</v>
      </c>
    </row>
    <row r="80" spans="1:24" s="63" customFormat="1" ht="22.5" x14ac:dyDescent="0.2">
      <c r="A80" s="96"/>
      <c r="B80" s="97" t="s">
        <v>171</v>
      </c>
      <c r="C80" s="767" t="s">
        <v>172</v>
      </c>
      <c r="D80" s="767"/>
      <c r="E80" s="767"/>
      <c r="F80" s="767"/>
      <c r="G80" s="767"/>
      <c r="H80" s="767"/>
      <c r="I80" s="767"/>
      <c r="J80" s="767"/>
      <c r="K80" s="767"/>
      <c r="L80" s="767"/>
      <c r="M80" s="767"/>
      <c r="N80" s="781"/>
      <c r="R80" s="68" t="s">
        <v>172</v>
      </c>
    </row>
    <row r="81" spans="1:26" s="63" customFormat="1" x14ac:dyDescent="0.2">
      <c r="A81" s="98"/>
      <c r="B81" s="97" t="s">
        <v>165</v>
      </c>
      <c r="C81" s="767" t="s">
        <v>251</v>
      </c>
      <c r="D81" s="767"/>
      <c r="E81" s="767"/>
      <c r="F81" s="99" t="s">
        <v>33</v>
      </c>
      <c r="G81" s="99" t="s">
        <v>33</v>
      </c>
      <c r="H81" s="99" t="s">
        <v>33</v>
      </c>
      <c r="I81" s="99" t="s">
        <v>33</v>
      </c>
      <c r="J81" s="100">
        <v>2.0699999999999998</v>
      </c>
      <c r="K81" s="99" t="s">
        <v>175</v>
      </c>
      <c r="L81" s="100">
        <v>5.18</v>
      </c>
      <c r="M81" s="101" t="s">
        <v>33</v>
      </c>
      <c r="N81" s="102" t="s">
        <v>33</v>
      </c>
      <c r="S81" s="68" t="s">
        <v>251</v>
      </c>
    </row>
    <row r="82" spans="1:26" s="63" customFormat="1" x14ac:dyDescent="0.2">
      <c r="A82" s="98"/>
      <c r="B82" s="97" t="s">
        <v>212</v>
      </c>
      <c r="C82" s="767" t="s">
        <v>252</v>
      </c>
      <c r="D82" s="767"/>
      <c r="E82" s="767"/>
      <c r="F82" s="99" t="s">
        <v>33</v>
      </c>
      <c r="G82" s="99" t="s">
        <v>33</v>
      </c>
      <c r="H82" s="99" t="s">
        <v>33</v>
      </c>
      <c r="I82" s="99" t="s">
        <v>33</v>
      </c>
      <c r="J82" s="100">
        <v>0.04</v>
      </c>
      <c r="K82" s="99" t="s">
        <v>33</v>
      </c>
      <c r="L82" s="100">
        <v>0.08</v>
      </c>
      <c r="M82" s="101" t="s">
        <v>33</v>
      </c>
      <c r="N82" s="102" t="s">
        <v>33</v>
      </c>
      <c r="S82" s="68" t="s">
        <v>252</v>
      </c>
    </row>
    <row r="83" spans="1:26" s="63" customFormat="1" x14ac:dyDescent="0.2">
      <c r="A83" s="98"/>
      <c r="B83" s="97" t="s">
        <v>33</v>
      </c>
      <c r="C83" s="767" t="s">
        <v>253</v>
      </c>
      <c r="D83" s="767"/>
      <c r="E83" s="767"/>
      <c r="F83" s="99" t="s">
        <v>179</v>
      </c>
      <c r="G83" s="99" t="s">
        <v>991</v>
      </c>
      <c r="H83" s="99" t="s">
        <v>175</v>
      </c>
      <c r="I83" s="99" t="s">
        <v>405</v>
      </c>
      <c r="J83" s="100" t="s">
        <v>33</v>
      </c>
      <c r="K83" s="99" t="s">
        <v>33</v>
      </c>
      <c r="L83" s="100" t="s">
        <v>33</v>
      </c>
      <c r="M83" s="101" t="s">
        <v>33</v>
      </c>
      <c r="N83" s="102" t="s">
        <v>33</v>
      </c>
      <c r="T83" s="68" t="s">
        <v>253</v>
      </c>
    </row>
    <row r="84" spans="1:26" s="63" customFormat="1" x14ac:dyDescent="0.2">
      <c r="A84" s="98"/>
      <c r="B84" s="97" t="s">
        <v>33</v>
      </c>
      <c r="C84" s="776" t="s">
        <v>182</v>
      </c>
      <c r="D84" s="776"/>
      <c r="E84" s="776"/>
      <c r="F84" s="90" t="s">
        <v>33</v>
      </c>
      <c r="G84" s="90" t="s">
        <v>33</v>
      </c>
      <c r="H84" s="90" t="s">
        <v>33</v>
      </c>
      <c r="I84" s="90" t="s">
        <v>33</v>
      </c>
      <c r="J84" s="91">
        <v>2.11</v>
      </c>
      <c r="K84" s="90" t="s">
        <v>33</v>
      </c>
      <c r="L84" s="91">
        <v>5.26</v>
      </c>
      <c r="M84" s="92" t="s">
        <v>33</v>
      </c>
      <c r="N84" s="93" t="s">
        <v>33</v>
      </c>
      <c r="U84" s="68" t="s">
        <v>182</v>
      </c>
    </row>
    <row r="85" spans="1:26" s="63" customFormat="1" x14ac:dyDescent="0.2">
      <c r="A85" s="98"/>
      <c r="B85" s="97" t="s">
        <v>33</v>
      </c>
      <c r="C85" s="767" t="s">
        <v>183</v>
      </c>
      <c r="D85" s="767"/>
      <c r="E85" s="767"/>
      <c r="F85" s="99" t="s">
        <v>33</v>
      </c>
      <c r="G85" s="99" t="s">
        <v>33</v>
      </c>
      <c r="H85" s="99" t="s">
        <v>33</v>
      </c>
      <c r="I85" s="99" t="s">
        <v>33</v>
      </c>
      <c r="J85" s="100" t="s">
        <v>33</v>
      </c>
      <c r="K85" s="99" t="s">
        <v>33</v>
      </c>
      <c r="L85" s="100">
        <v>5.18</v>
      </c>
      <c r="M85" s="101" t="s">
        <v>33</v>
      </c>
      <c r="N85" s="102" t="s">
        <v>33</v>
      </c>
      <c r="T85" s="68" t="s">
        <v>183</v>
      </c>
    </row>
    <row r="86" spans="1:26" s="63" customFormat="1" ht="22.5" x14ac:dyDescent="0.2">
      <c r="A86" s="98"/>
      <c r="B86" s="97" t="s">
        <v>907</v>
      </c>
      <c r="C86" s="767" t="s">
        <v>908</v>
      </c>
      <c r="D86" s="767"/>
      <c r="E86" s="767"/>
      <c r="F86" s="99" t="s">
        <v>186</v>
      </c>
      <c r="G86" s="99" t="s">
        <v>909</v>
      </c>
      <c r="H86" s="99" t="s">
        <v>33</v>
      </c>
      <c r="I86" s="99" t="s">
        <v>909</v>
      </c>
      <c r="J86" s="100" t="s">
        <v>33</v>
      </c>
      <c r="K86" s="99" t="s">
        <v>33</v>
      </c>
      <c r="L86" s="100">
        <v>4.7699999999999996</v>
      </c>
      <c r="M86" s="101" t="s">
        <v>33</v>
      </c>
      <c r="N86" s="102" t="s">
        <v>33</v>
      </c>
      <c r="T86" s="68" t="s">
        <v>908</v>
      </c>
    </row>
    <row r="87" spans="1:26" s="63" customFormat="1" ht="22.5" x14ac:dyDescent="0.2">
      <c r="A87" s="98"/>
      <c r="B87" s="97" t="s">
        <v>910</v>
      </c>
      <c r="C87" s="767" t="s">
        <v>911</v>
      </c>
      <c r="D87" s="767"/>
      <c r="E87" s="767"/>
      <c r="F87" s="99" t="s">
        <v>186</v>
      </c>
      <c r="G87" s="99" t="s">
        <v>594</v>
      </c>
      <c r="H87" s="99" t="s">
        <v>33</v>
      </c>
      <c r="I87" s="99" t="s">
        <v>594</v>
      </c>
      <c r="J87" s="100" t="s">
        <v>33</v>
      </c>
      <c r="K87" s="99" t="s">
        <v>33</v>
      </c>
      <c r="L87" s="100">
        <v>3.37</v>
      </c>
      <c r="M87" s="101" t="s">
        <v>33</v>
      </c>
      <c r="N87" s="102" t="s">
        <v>33</v>
      </c>
      <c r="T87" s="68" t="s">
        <v>911</v>
      </c>
    </row>
    <row r="88" spans="1:26" s="63" customFormat="1" x14ac:dyDescent="0.2">
      <c r="A88" s="103"/>
      <c r="B88" s="104"/>
      <c r="C88" s="780" t="s">
        <v>191</v>
      </c>
      <c r="D88" s="780"/>
      <c r="E88" s="780"/>
      <c r="F88" s="105" t="s">
        <v>33</v>
      </c>
      <c r="G88" s="105" t="s">
        <v>33</v>
      </c>
      <c r="H88" s="105" t="s">
        <v>33</v>
      </c>
      <c r="I88" s="105" t="s">
        <v>33</v>
      </c>
      <c r="J88" s="106" t="s">
        <v>33</v>
      </c>
      <c r="K88" s="105" t="s">
        <v>33</v>
      </c>
      <c r="L88" s="106">
        <v>13.4</v>
      </c>
      <c r="M88" s="92" t="s">
        <v>33</v>
      </c>
      <c r="N88" s="107" t="s">
        <v>33</v>
      </c>
      <c r="V88" s="68" t="s">
        <v>191</v>
      </c>
    </row>
    <row r="89" spans="1:26" s="63" customFormat="1" ht="22.5" x14ac:dyDescent="0.2">
      <c r="A89" s="88" t="s">
        <v>240</v>
      </c>
      <c r="B89" s="89" t="s">
        <v>997</v>
      </c>
      <c r="C89" s="776" t="s">
        <v>998</v>
      </c>
      <c r="D89" s="776"/>
      <c r="E89" s="776"/>
      <c r="F89" s="90" t="s">
        <v>334</v>
      </c>
      <c r="G89" s="90" t="s">
        <v>33</v>
      </c>
      <c r="H89" s="90" t="s">
        <v>33</v>
      </c>
      <c r="I89" s="90" t="s">
        <v>981</v>
      </c>
      <c r="J89" s="91">
        <v>343.28</v>
      </c>
      <c r="K89" s="90" t="s">
        <v>33</v>
      </c>
      <c r="L89" s="91">
        <v>6.87</v>
      </c>
      <c r="M89" s="92" t="s">
        <v>33</v>
      </c>
      <c r="N89" s="93" t="s">
        <v>33</v>
      </c>
      <c r="Q89" s="68" t="s">
        <v>998</v>
      </c>
    </row>
    <row r="90" spans="1:26" s="63" customFormat="1" x14ac:dyDescent="0.2">
      <c r="A90" s="94"/>
      <c r="B90" s="95"/>
      <c r="C90" s="767" t="s">
        <v>1079</v>
      </c>
      <c r="D90" s="767"/>
      <c r="E90" s="767"/>
      <c r="F90" s="767"/>
      <c r="G90" s="767"/>
      <c r="H90" s="767"/>
      <c r="I90" s="767"/>
      <c r="J90" s="767"/>
      <c r="K90" s="767"/>
      <c r="L90" s="767"/>
      <c r="M90" s="767"/>
      <c r="N90" s="781"/>
      <c r="X90" s="68" t="s">
        <v>1079</v>
      </c>
    </row>
    <row r="91" spans="1:26" s="63" customFormat="1" ht="1.5" customHeight="1" x14ac:dyDescent="0.2">
      <c r="A91" s="108"/>
      <c r="B91" s="104"/>
      <c r="C91" s="104"/>
      <c r="D91" s="104"/>
      <c r="E91" s="104"/>
      <c r="F91" s="108"/>
      <c r="G91" s="108"/>
      <c r="H91" s="108"/>
      <c r="I91" s="108"/>
      <c r="J91" s="109"/>
      <c r="K91" s="108"/>
      <c r="L91" s="109"/>
      <c r="M91" s="99"/>
      <c r="N91" s="109"/>
    </row>
    <row r="92" spans="1:26" s="63" customFormat="1" ht="2.25" customHeight="1" x14ac:dyDescent="0.2"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122"/>
      <c r="M92" s="123"/>
      <c r="N92" s="124"/>
    </row>
    <row r="93" spans="1:26" s="63" customFormat="1" x14ac:dyDescent="0.2">
      <c r="A93" s="110"/>
      <c r="B93" s="111" t="s">
        <v>33</v>
      </c>
      <c r="C93" s="780" t="s">
        <v>321</v>
      </c>
      <c r="D93" s="780"/>
      <c r="E93" s="780"/>
      <c r="F93" s="780"/>
      <c r="G93" s="780"/>
      <c r="H93" s="780"/>
      <c r="I93" s="780"/>
      <c r="J93" s="780"/>
      <c r="K93" s="780"/>
      <c r="L93" s="112" t="s">
        <v>33</v>
      </c>
      <c r="M93" s="113" t="s">
        <v>33</v>
      </c>
      <c r="N93" s="114" t="s">
        <v>33</v>
      </c>
      <c r="Y93" s="68" t="s">
        <v>321</v>
      </c>
    </row>
    <row r="94" spans="1:26" s="63" customFormat="1" x14ac:dyDescent="0.2">
      <c r="A94" s="115"/>
      <c r="B94" s="97" t="s">
        <v>165</v>
      </c>
      <c r="C94" s="767" t="s">
        <v>876</v>
      </c>
      <c r="D94" s="767"/>
      <c r="E94" s="767"/>
      <c r="F94" s="767"/>
      <c r="G94" s="767"/>
      <c r="H94" s="767"/>
      <c r="I94" s="767"/>
      <c r="J94" s="767"/>
      <c r="K94" s="767"/>
      <c r="L94" s="116">
        <v>1066.1099999999999</v>
      </c>
      <c r="M94" s="117">
        <v>7.3</v>
      </c>
      <c r="N94" s="118">
        <v>7783</v>
      </c>
      <c r="Z94" s="68" t="s">
        <v>876</v>
      </c>
    </row>
    <row r="95" spans="1:26" s="63" customFormat="1" x14ac:dyDescent="0.2">
      <c r="A95" s="115"/>
      <c r="B95" s="97" t="s">
        <v>33</v>
      </c>
      <c r="C95" s="767" t="s">
        <v>203</v>
      </c>
      <c r="D95" s="767"/>
      <c r="E95" s="767"/>
      <c r="F95" s="767"/>
      <c r="G95" s="767"/>
      <c r="H95" s="767"/>
      <c r="I95" s="767"/>
      <c r="J95" s="767"/>
      <c r="K95" s="767"/>
      <c r="L95" s="116" t="s">
        <v>33</v>
      </c>
      <c r="M95" s="117" t="s">
        <v>33</v>
      </c>
      <c r="N95" s="118" t="s">
        <v>33</v>
      </c>
      <c r="Z95" s="68" t="s">
        <v>203</v>
      </c>
    </row>
    <row r="96" spans="1:26" s="63" customFormat="1" x14ac:dyDescent="0.2">
      <c r="A96" s="115"/>
      <c r="B96" s="97" t="s">
        <v>33</v>
      </c>
      <c r="C96" s="767" t="s">
        <v>296</v>
      </c>
      <c r="D96" s="767"/>
      <c r="E96" s="767"/>
      <c r="F96" s="767"/>
      <c r="G96" s="767"/>
      <c r="H96" s="767"/>
      <c r="I96" s="767"/>
      <c r="J96" s="767"/>
      <c r="K96" s="767"/>
      <c r="L96" s="116">
        <v>97.54</v>
      </c>
      <c r="M96" s="117" t="s">
        <v>33</v>
      </c>
      <c r="N96" s="118" t="s">
        <v>33</v>
      </c>
      <c r="Z96" s="68" t="s">
        <v>296</v>
      </c>
    </row>
    <row r="97" spans="1:27" x14ac:dyDescent="0.2">
      <c r="A97" s="115"/>
      <c r="B97" s="97" t="s">
        <v>33</v>
      </c>
      <c r="C97" s="767" t="s">
        <v>204</v>
      </c>
      <c r="D97" s="767"/>
      <c r="E97" s="767"/>
      <c r="F97" s="767"/>
      <c r="G97" s="767"/>
      <c r="H97" s="767"/>
      <c r="I97" s="767"/>
      <c r="J97" s="767"/>
      <c r="K97" s="767"/>
      <c r="L97" s="116">
        <v>716.84</v>
      </c>
      <c r="M97" s="117" t="s">
        <v>33</v>
      </c>
      <c r="N97" s="118" t="s">
        <v>33</v>
      </c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8" t="s">
        <v>204</v>
      </c>
      <c r="AA97" s="63"/>
    </row>
    <row r="98" spans="1:27" x14ac:dyDescent="0.2">
      <c r="A98" s="115"/>
      <c r="B98" s="97" t="s">
        <v>33</v>
      </c>
      <c r="C98" s="767" t="s">
        <v>297</v>
      </c>
      <c r="D98" s="767"/>
      <c r="E98" s="767"/>
      <c r="F98" s="767"/>
      <c r="G98" s="767"/>
      <c r="H98" s="767"/>
      <c r="I98" s="767"/>
      <c r="J98" s="767"/>
      <c r="K98" s="767"/>
      <c r="L98" s="116">
        <v>74.790000000000006</v>
      </c>
      <c r="M98" s="117" t="s">
        <v>33</v>
      </c>
      <c r="N98" s="118" t="s">
        <v>33</v>
      </c>
      <c r="O98" s="63"/>
      <c r="P98" s="63"/>
      <c r="Q98" s="63"/>
      <c r="R98" s="63"/>
      <c r="S98" s="63"/>
      <c r="T98" s="63"/>
      <c r="U98" s="63"/>
      <c r="V98" s="63"/>
      <c r="W98" s="63"/>
      <c r="X98" s="63"/>
      <c r="Y98" s="63"/>
      <c r="Z98" s="68" t="s">
        <v>297</v>
      </c>
      <c r="AA98" s="63"/>
    </row>
    <row r="99" spans="1:27" x14ac:dyDescent="0.2">
      <c r="A99" s="115"/>
      <c r="B99" s="97" t="s">
        <v>33</v>
      </c>
      <c r="C99" s="767" t="s">
        <v>205</v>
      </c>
      <c r="D99" s="767"/>
      <c r="E99" s="767"/>
      <c r="F99" s="767"/>
      <c r="G99" s="767"/>
      <c r="H99" s="767"/>
      <c r="I99" s="767"/>
      <c r="J99" s="767"/>
      <c r="K99" s="767"/>
      <c r="L99" s="116">
        <v>102.85</v>
      </c>
      <c r="M99" s="117" t="s">
        <v>33</v>
      </c>
      <c r="N99" s="118" t="s">
        <v>33</v>
      </c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8" t="s">
        <v>205</v>
      </c>
      <c r="AA99" s="63"/>
    </row>
    <row r="100" spans="1:27" x14ac:dyDescent="0.2">
      <c r="A100" s="115"/>
      <c r="B100" s="97" t="s">
        <v>33</v>
      </c>
      <c r="C100" s="767" t="s">
        <v>206</v>
      </c>
      <c r="D100" s="767"/>
      <c r="E100" s="767"/>
      <c r="F100" s="767"/>
      <c r="G100" s="767"/>
      <c r="H100" s="767"/>
      <c r="I100" s="767"/>
      <c r="J100" s="767"/>
      <c r="K100" s="767"/>
      <c r="L100" s="116">
        <v>74.09</v>
      </c>
      <c r="M100" s="117" t="s">
        <v>33</v>
      </c>
      <c r="N100" s="118" t="s">
        <v>33</v>
      </c>
      <c r="O100" s="63"/>
      <c r="P100" s="63"/>
      <c r="Q100" s="63"/>
      <c r="R100" s="63"/>
      <c r="S100" s="63"/>
      <c r="T100" s="63"/>
      <c r="U100" s="63"/>
      <c r="V100" s="63"/>
      <c r="W100" s="63"/>
      <c r="X100" s="63"/>
      <c r="Y100" s="63"/>
      <c r="Z100" s="68" t="s">
        <v>206</v>
      </c>
      <c r="AA100" s="63"/>
    </row>
    <row r="101" spans="1:27" x14ac:dyDescent="0.2">
      <c r="A101" s="115"/>
      <c r="B101" s="97" t="s">
        <v>173</v>
      </c>
      <c r="C101" s="767" t="s">
        <v>877</v>
      </c>
      <c r="D101" s="767"/>
      <c r="E101" s="767"/>
      <c r="F101" s="767"/>
      <c r="G101" s="767"/>
      <c r="H101" s="767"/>
      <c r="I101" s="767"/>
      <c r="J101" s="767"/>
      <c r="K101" s="767"/>
      <c r="L101" s="116">
        <v>78721.850000000006</v>
      </c>
      <c r="M101" s="117">
        <v>4.51</v>
      </c>
      <c r="N101" s="118">
        <v>355036</v>
      </c>
      <c r="O101" s="63"/>
      <c r="P101" s="63"/>
      <c r="Q101" s="63"/>
      <c r="R101" s="63"/>
      <c r="S101" s="63"/>
      <c r="T101" s="63"/>
      <c r="U101" s="63"/>
      <c r="V101" s="63"/>
      <c r="W101" s="63"/>
      <c r="X101" s="63"/>
      <c r="Y101" s="63"/>
      <c r="Z101" s="68" t="s">
        <v>877</v>
      </c>
      <c r="AA101" s="63"/>
    </row>
    <row r="102" spans="1:27" x14ac:dyDescent="0.2">
      <c r="A102" s="115"/>
      <c r="B102" s="97" t="s">
        <v>33</v>
      </c>
      <c r="C102" s="767" t="s">
        <v>207</v>
      </c>
      <c r="D102" s="767"/>
      <c r="E102" s="767"/>
      <c r="F102" s="767"/>
      <c r="G102" s="767"/>
      <c r="H102" s="767"/>
      <c r="I102" s="767"/>
      <c r="J102" s="767"/>
      <c r="K102" s="767"/>
      <c r="L102" s="116">
        <v>119.25</v>
      </c>
      <c r="M102" s="117" t="s">
        <v>33</v>
      </c>
      <c r="N102" s="118" t="s">
        <v>33</v>
      </c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  <c r="Z102" s="68" t="s">
        <v>207</v>
      </c>
      <c r="AA102" s="63"/>
    </row>
    <row r="103" spans="1:27" x14ac:dyDescent="0.2">
      <c r="A103" s="115"/>
      <c r="B103" s="97" t="s">
        <v>33</v>
      </c>
      <c r="C103" s="767" t="s">
        <v>208</v>
      </c>
      <c r="D103" s="767"/>
      <c r="E103" s="767"/>
      <c r="F103" s="767"/>
      <c r="G103" s="767"/>
      <c r="H103" s="767"/>
      <c r="I103" s="767"/>
      <c r="J103" s="767"/>
      <c r="K103" s="767"/>
      <c r="L103" s="116">
        <v>102.85</v>
      </c>
      <c r="M103" s="117" t="s">
        <v>33</v>
      </c>
      <c r="N103" s="118" t="s">
        <v>33</v>
      </c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63"/>
      <c r="Z103" s="68" t="s">
        <v>208</v>
      </c>
      <c r="AA103" s="63"/>
    </row>
    <row r="104" spans="1:27" x14ac:dyDescent="0.2">
      <c r="A104" s="115"/>
      <c r="B104" s="97" t="s">
        <v>33</v>
      </c>
      <c r="C104" s="767" t="s">
        <v>209</v>
      </c>
      <c r="D104" s="767"/>
      <c r="E104" s="767"/>
      <c r="F104" s="767"/>
      <c r="G104" s="767"/>
      <c r="H104" s="767"/>
      <c r="I104" s="767"/>
      <c r="J104" s="767"/>
      <c r="K104" s="767"/>
      <c r="L104" s="116">
        <v>74.09</v>
      </c>
      <c r="M104" s="117" t="s">
        <v>33</v>
      </c>
      <c r="N104" s="118" t="s">
        <v>33</v>
      </c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8" t="s">
        <v>209</v>
      </c>
      <c r="AA104" s="63"/>
    </row>
    <row r="105" spans="1:27" x14ac:dyDescent="0.2">
      <c r="A105" s="115"/>
      <c r="B105" s="109" t="s">
        <v>33</v>
      </c>
      <c r="C105" s="782" t="s">
        <v>322</v>
      </c>
      <c r="D105" s="782"/>
      <c r="E105" s="782"/>
      <c r="F105" s="782"/>
      <c r="G105" s="782"/>
      <c r="H105" s="782"/>
      <c r="I105" s="782"/>
      <c r="J105" s="782"/>
      <c r="K105" s="782"/>
      <c r="L105" s="119">
        <v>79787.960000000006</v>
      </c>
      <c r="M105" s="120" t="s">
        <v>33</v>
      </c>
      <c r="N105" s="125">
        <v>362819</v>
      </c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  <c r="Z105" s="63"/>
      <c r="AA105" s="68" t="s">
        <v>322</v>
      </c>
    </row>
    <row r="106" spans="1:27" ht="1.5" customHeight="1" x14ac:dyDescent="0.2">
      <c r="B106" s="109"/>
      <c r="C106" s="104"/>
      <c r="D106" s="104"/>
      <c r="E106" s="104"/>
      <c r="F106" s="104"/>
      <c r="G106" s="104"/>
      <c r="H106" s="104"/>
      <c r="I106" s="104"/>
      <c r="J106" s="104"/>
      <c r="K106" s="104"/>
      <c r="L106" s="119"/>
      <c r="M106" s="120"/>
      <c r="N106" s="126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  <c r="Z106" s="63"/>
      <c r="AA106" s="63"/>
    </row>
    <row r="107" spans="1:27" ht="53.25" customHeight="1" x14ac:dyDescent="0.2">
      <c r="A107" s="127"/>
      <c r="B107" s="127"/>
      <c r="C107" s="127"/>
      <c r="D107" s="127"/>
      <c r="E107" s="127"/>
      <c r="F107" s="127"/>
      <c r="G107" s="127"/>
      <c r="H107" s="127"/>
      <c r="I107" s="127"/>
      <c r="J107" s="127"/>
      <c r="K107" s="127"/>
      <c r="L107" s="127"/>
      <c r="M107" s="127"/>
      <c r="N107" s="127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  <c r="Z107" s="63"/>
      <c r="AA107" s="63"/>
    </row>
    <row r="108" spans="1:27" x14ac:dyDescent="0.2">
      <c r="B108" s="128" t="s">
        <v>323</v>
      </c>
      <c r="C108" s="786" t="s">
        <v>33</v>
      </c>
      <c r="D108" s="786"/>
      <c r="E108" s="786"/>
      <c r="F108" s="786"/>
      <c r="G108" s="786"/>
      <c r="H108" s="786"/>
      <c r="I108" s="786"/>
      <c r="J108" s="786"/>
      <c r="K108" s="786"/>
      <c r="L108" s="786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  <c r="Z108" s="63"/>
      <c r="AA108" s="63"/>
    </row>
    <row r="109" spans="1:27" ht="13.5" customHeight="1" x14ac:dyDescent="0.2">
      <c r="B109" s="64"/>
      <c r="C109" s="787" t="s">
        <v>11</v>
      </c>
      <c r="D109" s="787"/>
      <c r="E109" s="787"/>
      <c r="F109" s="787"/>
      <c r="G109" s="787"/>
      <c r="H109" s="787"/>
      <c r="I109" s="787"/>
      <c r="J109" s="787"/>
      <c r="K109" s="787"/>
      <c r="L109" s="787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Z109" s="63"/>
      <c r="AA109" s="63"/>
    </row>
    <row r="110" spans="1:27" ht="12.75" customHeight="1" x14ac:dyDescent="0.2">
      <c r="B110" s="128" t="s">
        <v>324</v>
      </c>
      <c r="C110" s="786" t="s">
        <v>33</v>
      </c>
      <c r="D110" s="786"/>
      <c r="E110" s="786"/>
      <c r="F110" s="786"/>
      <c r="G110" s="786"/>
      <c r="H110" s="786"/>
      <c r="I110" s="786"/>
      <c r="J110" s="786"/>
      <c r="K110" s="786"/>
      <c r="L110" s="786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  <c r="AA110" s="63"/>
    </row>
    <row r="111" spans="1:27" ht="13.5" customHeight="1" x14ac:dyDescent="0.2">
      <c r="C111" s="787" t="s">
        <v>11</v>
      </c>
      <c r="D111" s="787"/>
      <c r="E111" s="787"/>
      <c r="F111" s="787"/>
      <c r="G111" s="787"/>
      <c r="H111" s="787"/>
      <c r="I111" s="787"/>
      <c r="J111" s="787"/>
      <c r="K111" s="787"/>
      <c r="L111" s="787"/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  <c r="Z111" s="63"/>
      <c r="AA111" s="63"/>
    </row>
    <row r="125" s="63" customFormat="1" x14ac:dyDescent="0.2"/>
  </sheetData>
  <mergeCells count="97">
    <mergeCell ref="C109:L109"/>
    <mergeCell ref="C110:L110"/>
    <mergeCell ref="C111:L111"/>
    <mergeCell ref="C101:K101"/>
    <mergeCell ref="C102:K102"/>
    <mergeCell ref="C103:K103"/>
    <mergeCell ref="C104:K104"/>
    <mergeCell ref="C105:K105"/>
    <mergeCell ref="C108:L108"/>
    <mergeCell ref="C100:K100"/>
    <mergeCell ref="C87:E87"/>
    <mergeCell ref="C88:E88"/>
    <mergeCell ref="C89:E89"/>
    <mergeCell ref="C90:N90"/>
    <mergeCell ref="C93:K93"/>
    <mergeCell ref="C94:K94"/>
    <mergeCell ref="C95:K95"/>
    <mergeCell ref="C96:K96"/>
    <mergeCell ref="C97:K97"/>
    <mergeCell ref="C98:K98"/>
    <mergeCell ref="C99:K99"/>
    <mergeCell ref="C86:E86"/>
    <mergeCell ref="C75:E75"/>
    <mergeCell ref="C76:E76"/>
    <mergeCell ref="C77:E77"/>
    <mergeCell ref="C78:N78"/>
    <mergeCell ref="C79:E79"/>
    <mergeCell ref="C80:N80"/>
    <mergeCell ref="C81:E81"/>
    <mergeCell ref="C82:E82"/>
    <mergeCell ref="C83:E83"/>
    <mergeCell ref="C84:E84"/>
    <mergeCell ref="C85:E85"/>
    <mergeCell ref="C74:E74"/>
    <mergeCell ref="C63:E63"/>
    <mergeCell ref="C64:N64"/>
    <mergeCell ref="C65:N65"/>
    <mergeCell ref="C66:E66"/>
    <mergeCell ref="C67:E67"/>
    <mergeCell ref="C68:E68"/>
    <mergeCell ref="C69:E69"/>
    <mergeCell ref="C70:E70"/>
    <mergeCell ref="C71:E71"/>
    <mergeCell ref="C72:E72"/>
    <mergeCell ref="C73:E73"/>
    <mergeCell ref="C38:E38"/>
    <mergeCell ref="C62:E62"/>
    <mergeCell ref="C51:E51"/>
    <mergeCell ref="C52:E52"/>
    <mergeCell ref="C53:E53"/>
    <mergeCell ref="C54:E54"/>
    <mergeCell ref="C55:E55"/>
    <mergeCell ref="C56:E56"/>
    <mergeCell ref="C57:E57"/>
    <mergeCell ref="C58:E58"/>
    <mergeCell ref="C59:E59"/>
    <mergeCell ref="C60:E60"/>
    <mergeCell ref="C61:E61"/>
    <mergeCell ref="C50:N50"/>
    <mergeCell ref="C39:E39"/>
    <mergeCell ref="C40:E40"/>
    <mergeCell ref="C41:E41"/>
    <mergeCell ref="C42:E42"/>
    <mergeCell ref="C43:E43"/>
    <mergeCell ref="C44:E44"/>
    <mergeCell ref="C45:E45"/>
    <mergeCell ref="C46:N46"/>
    <mergeCell ref="C47:N47"/>
    <mergeCell ref="C48:E48"/>
    <mergeCell ref="C49:N49"/>
    <mergeCell ref="N27:N29"/>
    <mergeCell ref="C30:E30"/>
    <mergeCell ref="A31:N31"/>
    <mergeCell ref="G27:I28"/>
    <mergeCell ref="C37:E37"/>
    <mergeCell ref="C33:N33"/>
    <mergeCell ref="C34:E34"/>
    <mergeCell ref="C35:E35"/>
    <mergeCell ref="C36:E36"/>
    <mergeCell ref="A12:N12"/>
    <mergeCell ref="A13:N13"/>
    <mergeCell ref="B15:F15"/>
    <mergeCell ref="B16:F16"/>
    <mergeCell ref="L25:M25"/>
    <mergeCell ref="C32:E32"/>
    <mergeCell ref="A27:A29"/>
    <mergeCell ref="B27:B29"/>
    <mergeCell ref="C27:E29"/>
    <mergeCell ref="F27:F29"/>
    <mergeCell ref="J27:L28"/>
    <mergeCell ref="M27:M29"/>
    <mergeCell ref="A11:N11"/>
    <mergeCell ref="D5:N5"/>
    <mergeCell ref="A7:N7"/>
    <mergeCell ref="A8:N8"/>
    <mergeCell ref="A9:N9"/>
    <mergeCell ref="A10:N10"/>
  </mergeCells>
  <printOptions horizontalCentered="1"/>
  <pageMargins left="0.39370077848434398" right="0.39370077848434398" top="0.78740155696868896" bottom="0.74803149700164795" header="0.118110239505768" footer="0.118110239505768"/>
  <pageSetup paperSize="9" orientation="landscape"/>
  <headerFooter>
    <oddHeader>&amp;LГРАНД-Смета 2021</oddHeader>
  </headerFooter>
  <rowBreaks count="1" manualBreakCount="1">
    <brk id="26" max="124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46"/>
  <sheetViews>
    <sheetView topLeftCell="A100" zoomScale="115" zoomScaleNormal="115" workbookViewId="0">
      <selection activeCell="M19" sqref="M19"/>
    </sheetView>
  </sheetViews>
  <sheetFormatPr defaultColWidth="9.140625" defaultRowHeight="11.25" customHeight="1" x14ac:dyDescent="0.2"/>
  <cols>
    <col min="1" max="1" width="8.140625" style="63" customWidth="1"/>
    <col min="2" max="2" width="20.140625" style="63" customWidth="1"/>
    <col min="3" max="4" width="10.42578125" style="63" customWidth="1"/>
    <col min="5" max="5" width="13.28515625" style="63" customWidth="1"/>
    <col min="6" max="6" width="8.5703125" style="63" customWidth="1"/>
    <col min="7" max="7" width="7.85546875" style="63" customWidth="1"/>
    <col min="8" max="8" width="8.42578125" style="63" customWidth="1"/>
    <col min="9" max="9" width="8.7109375" style="63" customWidth="1"/>
    <col min="10" max="10" width="8.140625" style="63" customWidth="1"/>
    <col min="11" max="11" width="8.5703125" style="63" customWidth="1"/>
    <col min="12" max="12" width="10" style="63" customWidth="1"/>
    <col min="13" max="13" width="6" style="63" customWidth="1"/>
    <col min="14" max="14" width="9.7109375" style="63" customWidth="1"/>
    <col min="15" max="15" width="99.7109375" style="68" hidden="1" customWidth="1"/>
    <col min="16" max="16" width="138.42578125" style="68" hidden="1" customWidth="1"/>
    <col min="17" max="17" width="34.140625" style="68" hidden="1" customWidth="1"/>
    <col min="18" max="18" width="110.140625" style="68" hidden="1" customWidth="1"/>
    <col min="19" max="22" width="34.140625" style="68" hidden="1" customWidth="1"/>
    <col min="23" max="24" width="110.140625" style="68" hidden="1" customWidth="1"/>
    <col min="25" max="27" width="84.42578125" style="68" hidden="1" customWidth="1"/>
    <col min="28" max="16384" width="9.140625" style="63"/>
  </cols>
  <sheetData>
    <row r="1" spans="1:15" s="63" customFormat="1" x14ac:dyDescent="0.2">
      <c r="N1" s="64" t="s">
        <v>128</v>
      </c>
    </row>
    <row r="2" spans="1:15" s="63" customFormat="1" x14ac:dyDescent="0.2">
      <c r="N2" s="64" t="s">
        <v>12</v>
      </c>
    </row>
    <row r="3" spans="1:15" s="63" customFormat="1" x14ac:dyDescent="0.2">
      <c r="N3" s="64"/>
    </row>
    <row r="4" spans="1:15" s="63" customFormat="1" x14ac:dyDescent="0.2">
      <c r="F4" s="65"/>
    </row>
    <row r="5" spans="1:15" s="63" customFormat="1" ht="33.75" x14ac:dyDescent="0.2">
      <c r="A5" s="66" t="s">
        <v>129</v>
      </c>
      <c r="B5" s="67"/>
      <c r="D5" s="767" t="s">
        <v>550</v>
      </c>
      <c r="E5" s="767"/>
      <c r="F5" s="767"/>
      <c r="G5" s="767"/>
      <c r="H5" s="767"/>
      <c r="I5" s="767"/>
      <c r="J5" s="767"/>
      <c r="K5" s="767"/>
      <c r="L5" s="767"/>
      <c r="M5" s="767"/>
      <c r="N5" s="767"/>
      <c r="O5" s="68" t="s">
        <v>550</v>
      </c>
    </row>
    <row r="6" spans="1:15" s="63" customFormat="1" ht="15" customHeight="1" x14ac:dyDescent="0.2">
      <c r="A6" s="69" t="s">
        <v>130</v>
      </c>
      <c r="D6" s="70" t="s">
        <v>131</v>
      </c>
      <c r="E6" s="70"/>
      <c r="F6" s="71"/>
      <c r="G6" s="71"/>
      <c r="H6" s="71"/>
      <c r="I6" s="71"/>
      <c r="J6" s="71"/>
      <c r="K6" s="71"/>
      <c r="L6" s="71"/>
      <c r="M6" s="71"/>
      <c r="N6" s="71"/>
    </row>
    <row r="7" spans="1:15" s="63" customFormat="1" ht="43.5" customHeight="1" x14ac:dyDescent="0.2">
      <c r="A7" s="768" t="s">
        <v>24</v>
      </c>
      <c r="B7" s="768"/>
      <c r="C7" s="768"/>
      <c r="D7" s="768"/>
      <c r="E7" s="768"/>
      <c r="F7" s="768"/>
      <c r="G7" s="768"/>
      <c r="H7" s="768"/>
      <c r="I7" s="768"/>
      <c r="J7" s="768"/>
      <c r="K7" s="768"/>
      <c r="L7" s="768"/>
      <c r="M7" s="768"/>
      <c r="N7" s="768"/>
    </row>
    <row r="8" spans="1:15" s="63" customFormat="1" x14ac:dyDescent="0.2">
      <c r="A8" s="769" t="s">
        <v>3</v>
      </c>
      <c r="B8" s="769"/>
      <c r="C8" s="769"/>
      <c r="D8" s="769"/>
      <c r="E8" s="769"/>
      <c r="F8" s="769"/>
      <c r="G8" s="769"/>
      <c r="H8" s="769"/>
      <c r="I8" s="769"/>
      <c r="J8" s="769"/>
      <c r="K8" s="769"/>
      <c r="L8" s="769"/>
      <c r="M8" s="769"/>
      <c r="N8" s="769"/>
    </row>
    <row r="9" spans="1:15" s="63" customFormat="1" ht="30" customHeight="1" x14ac:dyDescent="0.2">
      <c r="A9" s="768" t="s">
        <v>37</v>
      </c>
      <c r="B9" s="768"/>
      <c r="C9" s="768"/>
      <c r="D9" s="768"/>
      <c r="E9" s="768"/>
      <c r="F9" s="768"/>
      <c r="G9" s="768"/>
      <c r="H9" s="768"/>
      <c r="I9" s="768"/>
      <c r="J9" s="768"/>
      <c r="K9" s="768"/>
      <c r="L9" s="768"/>
      <c r="M9" s="768"/>
      <c r="N9" s="768"/>
    </row>
    <row r="10" spans="1:15" s="63" customFormat="1" x14ac:dyDescent="0.2">
      <c r="A10" s="769" t="s">
        <v>132</v>
      </c>
      <c r="B10" s="769"/>
      <c r="C10" s="769"/>
      <c r="D10" s="769"/>
      <c r="E10" s="769"/>
      <c r="F10" s="769"/>
      <c r="G10" s="769"/>
      <c r="H10" s="769"/>
      <c r="I10" s="769"/>
      <c r="J10" s="769"/>
      <c r="K10" s="769"/>
      <c r="L10" s="769"/>
      <c r="M10" s="769"/>
      <c r="N10" s="769"/>
    </row>
    <row r="11" spans="1:15" s="63" customFormat="1" ht="28.5" customHeight="1" x14ac:dyDescent="0.25">
      <c r="A11" s="770" t="s">
        <v>1310</v>
      </c>
      <c r="B11" s="770"/>
      <c r="C11" s="770"/>
      <c r="D11" s="770"/>
      <c r="E11" s="770"/>
      <c r="F11" s="770"/>
      <c r="G11" s="770"/>
      <c r="H11" s="770"/>
      <c r="I11" s="770"/>
      <c r="J11" s="770"/>
      <c r="K11" s="770"/>
      <c r="L11" s="770"/>
      <c r="M11" s="770"/>
      <c r="N11" s="770"/>
    </row>
    <row r="12" spans="1:15" s="63" customFormat="1" ht="29.25" customHeight="1" x14ac:dyDescent="0.2">
      <c r="A12" s="768" t="s">
        <v>514</v>
      </c>
      <c r="B12" s="768"/>
      <c r="C12" s="768"/>
      <c r="D12" s="768"/>
      <c r="E12" s="768"/>
      <c r="F12" s="768"/>
      <c r="G12" s="768"/>
      <c r="H12" s="768"/>
      <c r="I12" s="768"/>
      <c r="J12" s="768"/>
      <c r="K12" s="768"/>
      <c r="L12" s="768"/>
      <c r="M12" s="768"/>
      <c r="N12" s="768"/>
    </row>
    <row r="13" spans="1:15" s="63" customFormat="1" ht="33.75" customHeight="1" x14ac:dyDescent="0.2">
      <c r="A13" s="769" t="s">
        <v>134</v>
      </c>
      <c r="B13" s="769"/>
      <c r="C13" s="769"/>
      <c r="D13" s="769"/>
      <c r="E13" s="769"/>
      <c r="F13" s="769"/>
      <c r="G13" s="769"/>
      <c r="H13" s="769"/>
      <c r="I13" s="769"/>
      <c r="J13" s="769"/>
      <c r="K13" s="769"/>
      <c r="L13" s="769"/>
      <c r="M13" s="769"/>
      <c r="N13" s="769"/>
    </row>
    <row r="14" spans="1:15" s="63" customFormat="1" ht="18" customHeight="1" x14ac:dyDescent="0.2">
      <c r="A14" s="63" t="s">
        <v>135</v>
      </c>
      <c r="B14" s="72" t="s">
        <v>136</v>
      </c>
      <c r="C14" s="63" t="s">
        <v>137</v>
      </c>
      <c r="F14" s="68"/>
      <c r="G14" s="68"/>
      <c r="H14" s="68"/>
      <c r="I14" s="68"/>
      <c r="J14" s="68"/>
      <c r="K14" s="68"/>
      <c r="L14" s="68"/>
      <c r="M14" s="68"/>
      <c r="N14" s="68"/>
    </row>
    <row r="15" spans="1:15" s="63" customFormat="1" ht="30.75" customHeight="1" x14ac:dyDescent="0.2">
      <c r="A15" s="63" t="s">
        <v>138</v>
      </c>
      <c r="B15" s="777" t="s">
        <v>1205</v>
      </c>
      <c r="C15" s="777"/>
      <c r="D15" s="777"/>
      <c r="E15" s="777"/>
      <c r="F15" s="777"/>
      <c r="G15" s="68"/>
      <c r="H15" s="68"/>
      <c r="I15" s="68"/>
      <c r="J15" s="68"/>
      <c r="K15" s="68"/>
      <c r="L15" s="68"/>
      <c r="M15" s="68"/>
      <c r="N15" s="68"/>
    </row>
    <row r="16" spans="1:15" s="63" customFormat="1" x14ac:dyDescent="0.2">
      <c r="B16" s="778" t="s">
        <v>140</v>
      </c>
      <c r="C16" s="778"/>
      <c r="D16" s="778"/>
      <c r="E16" s="778"/>
      <c r="F16" s="778"/>
      <c r="G16" s="73"/>
      <c r="H16" s="73"/>
      <c r="I16" s="73"/>
      <c r="J16" s="73"/>
      <c r="K16" s="73"/>
      <c r="L16" s="73"/>
      <c r="M16" s="74"/>
      <c r="N16" s="73"/>
    </row>
    <row r="17" spans="1:17" s="63" customFormat="1" ht="25.5" customHeight="1" x14ac:dyDescent="0.2">
      <c r="D17" s="75"/>
      <c r="E17" s="75"/>
      <c r="F17" s="75"/>
      <c r="G17" s="75"/>
      <c r="H17" s="75"/>
      <c r="I17" s="75"/>
      <c r="J17" s="75"/>
      <c r="K17" s="75"/>
      <c r="L17" s="75"/>
      <c r="M17" s="73"/>
      <c r="N17" s="73"/>
    </row>
    <row r="18" spans="1:17" s="63" customFormat="1" x14ac:dyDescent="0.2">
      <c r="A18" s="76" t="s">
        <v>141</v>
      </c>
      <c r="D18" s="70" t="s">
        <v>33</v>
      </c>
      <c r="F18" s="77"/>
      <c r="G18" s="77"/>
      <c r="H18" s="77"/>
      <c r="I18" s="77"/>
      <c r="J18" s="77"/>
      <c r="K18" s="77"/>
      <c r="L18" s="77"/>
      <c r="M18" s="77"/>
      <c r="N18" s="77"/>
    </row>
    <row r="19" spans="1:17" s="63" customFormat="1" ht="25.5" customHeight="1" x14ac:dyDescent="0.2"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</row>
    <row r="20" spans="1:17" s="63" customFormat="1" ht="12.75" customHeight="1" x14ac:dyDescent="0.2">
      <c r="A20" s="76" t="s">
        <v>142</v>
      </c>
      <c r="C20" s="78">
        <v>4990.13</v>
      </c>
      <c r="D20" s="79" t="s">
        <v>1311</v>
      </c>
      <c r="E20" s="66" t="s">
        <v>144</v>
      </c>
      <c r="L20" s="80"/>
      <c r="M20" s="80"/>
    </row>
    <row r="21" spans="1:17" s="63" customFormat="1" ht="12.75" customHeight="1" x14ac:dyDescent="0.2">
      <c r="B21" s="63" t="s">
        <v>145</v>
      </c>
      <c r="C21" s="81"/>
      <c r="D21" s="82"/>
      <c r="E21" s="66"/>
    </row>
    <row r="22" spans="1:17" s="63" customFormat="1" ht="12.75" customHeight="1" x14ac:dyDescent="0.2">
      <c r="B22" s="63" t="s">
        <v>146</v>
      </c>
      <c r="C22" s="78">
        <v>0</v>
      </c>
      <c r="D22" s="79" t="s">
        <v>149</v>
      </c>
      <c r="E22" s="66" t="s">
        <v>144</v>
      </c>
      <c r="G22" s="63" t="s">
        <v>147</v>
      </c>
      <c r="L22" s="78">
        <v>0</v>
      </c>
      <c r="M22" s="79" t="s">
        <v>1312</v>
      </c>
      <c r="N22" s="66" t="s">
        <v>144</v>
      </c>
    </row>
    <row r="23" spans="1:17" s="63" customFormat="1" ht="12.75" customHeight="1" x14ac:dyDescent="0.2">
      <c r="B23" s="63" t="s">
        <v>5</v>
      </c>
      <c r="C23" s="78">
        <v>12.29</v>
      </c>
      <c r="D23" s="83" t="s">
        <v>1313</v>
      </c>
      <c r="E23" s="66" t="s">
        <v>144</v>
      </c>
      <c r="G23" s="63" t="s">
        <v>150</v>
      </c>
      <c r="L23" s="84"/>
      <c r="M23" s="84">
        <v>31.65</v>
      </c>
      <c r="N23" s="69" t="s">
        <v>151</v>
      </c>
    </row>
    <row r="24" spans="1:17" s="63" customFormat="1" ht="12.75" customHeight="1" x14ac:dyDescent="0.2">
      <c r="B24" s="63" t="s">
        <v>18</v>
      </c>
      <c r="C24" s="78">
        <v>4977.84</v>
      </c>
      <c r="D24" s="83" t="s">
        <v>1314</v>
      </c>
      <c r="E24" s="66" t="s">
        <v>144</v>
      </c>
      <c r="G24" s="63" t="s">
        <v>152</v>
      </c>
      <c r="L24" s="84"/>
      <c r="M24" s="84">
        <v>0.04</v>
      </c>
      <c r="N24" s="69" t="s">
        <v>151</v>
      </c>
    </row>
    <row r="25" spans="1:17" s="63" customFormat="1" ht="12.75" customHeight="1" x14ac:dyDescent="0.2">
      <c r="B25" s="63" t="s">
        <v>19</v>
      </c>
      <c r="C25" s="78">
        <v>0</v>
      </c>
      <c r="D25" s="79" t="s">
        <v>149</v>
      </c>
      <c r="E25" s="66" t="s">
        <v>144</v>
      </c>
      <c r="G25" s="63" t="s">
        <v>153</v>
      </c>
      <c r="L25" s="779" t="s">
        <v>33</v>
      </c>
      <c r="M25" s="779"/>
    </row>
    <row r="26" spans="1:17" s="63" customFormat="1" x14ac:dyDescent="0.2">
      <c r="A26" s="85"/>
    </row>
    <row r="27" spans="1:17" s="63" customFormat="1" ht="36" customHeight="1" x14ac:dyDescent="0.2">
      <c r="A27" s="771" t="s">
        <v>154</v>
      </c>
      <c r="B27" s="771" t="s">
        <v>15</v>
      </c>
      <c r="C27" s="771" t="s">
        <v>155</v>
      </c>
      <c r="D27" s="771"/>
      <c r="E27" s="771"/>
      <c r="F27" s="771" t="s">
        <v>156</v>
      </c>
      <c r="G27" s="771" t="s">
        <v>157</v>
      </c>
      <c r="H27" s="771"/>
      <c r="I27" s="771"/>
      <c r="J27" s="771" t="s">
        <v>158</v>
      </c>
      <c r="K27" s="771"/>
      <c r="L27" s="771"/>
      <c r="M27" s="771" t="s">
        <v>159</v>
      </c>
      <c r="N27" s="771" t="s">
        <v>160</v>
      </c>
    </row>
    <row r="28" spans="1:17" s="63" customFormat="1" ht="36.75" customHeight="1" x14ac:dyDescent="0.2">
      <c r="A28" s="771"/>
      <c r="B28" s="771"/>
      <c r="C28" s="771"/>
      <c r="D28" s="771"/>
      <c r="E28" s="771"/>
      <c r="F28" s="771"/>
      <c r="G28" s="771"/>
      <c r="H28" s="771"/>
      <c r="I28" s="771"/>
      <c r="J28" s="771"/>
      <c r="K28" s="771"/>
      <c r="L28" s="771"/>
      <c r="M28" s="771"/>
      <c r="N28" s="771"/>
    </row>
    <row r="29" spans="1:17" s="63" customFormat="1" ht="42.75" customHeight="1" x14ac:dyDescent="0.2">
      <c r="A29" s="771"/>
      <c r="B29" s="771"/>
      <c r="C29" s="771"/>
      <c r="D29" s="771"/>
      <c r="E29" s="771"/>
      <c r="F29" s="771"/>
      <c r="G29" s="86" t="s">
        <v>161</v>
      </c>
      <c r="H29" s="86" t="s">
        <v>162</v>
      </c>
      <c r="I29" s="86" t="s">
        <v>163</v>
      </c>
      <c r="J29" s="86" t="s">
        <v>161</v>
      </c>
      <c r="K29" s="86" t="s">
        <v>162</v>
      </c>
      <c r="L29" s="86" t="s">
        <v>20</v>
      </c>
      <c r="M29" s="771"/>
      <c r="N29" s="771"/>
    </row>
    <row r="30" spans="1:17" s="63" customFormat="1" x14ac:dyDescent="0.2">
      <c r="A30" s="87">
        <v>1</v>
      </c>
      <c r="B30" s="87">
        <v>2</v>
      </c>
      <c r="C30" s="772">
        <v>3</v>
      </c>
      <c r="D30" s="772"/>
      <c r="E30" s="772"/>
      <c r="F30" s="87">
        <v>4</v>
      </c>
      <c r="G30" s="87">
        <v>5</v>
      </c>
      <c r="H30" s="87">
        <v>6</v>
      </c>
      <c r="I30" s="87">
        <v>7</v>
      </c>
      <c r="J30" s="87">
        <v>8</v>
      </c>
      <c r="K30" s="87">
        <v>9</v>
      </c>
      <c r="L30" s="87">
        <v>10</v>
      </c>
      <c r="M30" s="87">
        <v>11</v>
      </c>
      <c r="N30" s="87">
        <v>12</v>
      </c>
    </row>
    <row r="31" spans="1:17" s="63" customFormat="1" x14ac:dyDescent="0.2">
      <c r="A31" s="773" t="s">
        <v>1315</v>
      </c>
      <c r="B31" s="774"/>
      <c r="C31" s="774"/>
      <c r="D31" s="774"/>
      <c r="E31" s="774"/>
      <c r="F31" s="774"/>
      <c r="G31" s="774"/>
      <c r="H31" s="774"/>
      <c r="I31" s="774"/>
      <c r="J31" s="774"/>
      <c r="K31" s="774"/>
      <c r="L31" s="774"/>
      <c r="M31" s="774"/>
      <c r="N31" s="775"/>
      <c r="P31" s="68" t="s">
        <v>1315</v>
      </c>
    </row>
    <row r="32" spans="1:17" s="63" customFormat="1" x14ac:dyDescent="0.2">
      <c r="A32" s="88" t="s">
        <v>165</v>
      </c>
      <c r="B32" s="89" t="s">
        <v>1316</v>
      </c>
      <c r="C32" s="776" t="s">
        <v>1317</v>
      </c>
      <c r="D32" s="776"/>
      <c r="E32" s="776"/>
      <c r="F32" s="90" t="s">
        <v>484</v>
      </c>
      <c r="G32" s="90" t="s">
        <v>33</v>
      </c>
      <c r="H32" s="90" t="s">
        <v>33</v>
      </c>
      <c r="I32" s="90" t="s">
        <v>176</v>
      </c>
      <c r="J32" s="91" t="s">
        <v>33</v>
      </c>
      <c r="K32" s="90" t="s">
        <v>33</v>
      </c>
      <c r="L32" s="91" t="s">
        <v>33</v>
      </c>
      <c r="M32" s="92" t="s">
        <v>33</v>
      </c>
      <c r="N32" s="93" t="s">
        <v>33</v>
      </c>
      <c r="Q32" s="68" t="s">
        <v>1317</v>
      </c>
    </row>
    <row r="33" spans="1:23" s="63" customFormat="1" ht="22.5" x14ac:dyDescent="0.2">
      <c r="A33" s="96"/>
      <c r="B33" s="97" t="s">
        <v>171</v>
      </c>
      <c r="C33" s="767" t="s">
        <v>172</v>
      </c>
      <c r="D33" s="767"/>
      <c r="E33" s="767"/>
      <c r="F33" s="767"/>
      <c r="G33" s="767"/>
      <c r="H33" s="767"/>
      <c r="I33" s="767"/>
      <c r="J33" s="767"/>
      <c r="K33" s="767"/>
      <c r="L33" s="767"/>
      <c r="M33" s="767"/>
      <c r="N33" s="781"/>
      <c r="R33" s="68" t="s">
        <v>172</v>
      </c>
    </row>
    <row r="34" spans="1:23" s="63" customFormat="1" x14ac:dyDescent="0.2">
      <c r="A34" s="98"/>
      <c r="B34" s="97" t="s">
        <v>165</v>
      </c>
      <c r="C34" s="767" t="s">
        <v>251</v>
      </c>
      <c r="D34" s="767"/>
      <c r="E34" s="767"/>
      <c r="F34" s="99" t="s">
        <v>33</v>
      </c>
      <c r="G34" s="99" t="s">
        <v>33</v>
      </c>
      <c r="H34" s="99" t="s">
        <v>33</v>
      </c>
      <c r="I34" s="99" t="s">
        <v>33</v>
      </c>
      <c r="J34" s="100">
        <v>36.32</v>
      </c>
      <c r="K34" s="99" t="s">
        <v>175</v>
      </c>
      <c r="L34" s="100">
        <v>136.19999999999999</v>
      </c>
      <c r="M34" s="101" t="s">
        <v>33</v>
      </c>
      <c r="N34" s="102" t="s">
        <v>33</v>
      </c>
      <c r="S34" s="68" t="s">
        <v>251</v>
      </c>
    </row>
    <row r="35" spans="1:23" s="63" customFormat="1" x14ac:dyDescent="0.2">
      <c r="A35" s="98"/>
      <c r="B35" s="97" t="s">
        <v>212</v>
      </c>
      <c r="C35" s="767" t="s">
        <v>252</v>
      </c>
      <c r="D35" s="767"/>
      <c r="E35" s="767"/>
      <c r="F35" s="99" t="s">
        <v>33</v>
      </c>
      <c r="G35" s="99" t="s">
        <v>33</v>
      </c>
      <c r="H35" s="99" t="s">
        <v>33</v>
      </c>
      <c r="I35" s="99" t="s">
        <v>33</v>
      </c>
      <c r="J35" s="100">
        <v>0.73</v>
      </c>
      <c r="K35" s="99" t="s">
        <v>33</v>
      </c>
      <c r="L35" s="100">
        <v>2.19</v>
      </c>
      <c r="M35" s="101" t="s">
        <v>33</v>
      </c>
      <c r="N35" s="102" t="s">
        <v>33</v>
      </c>
      <c r="S35" s="68" t="s">
        <v>252</v>
      </c>
    </row>
    <row r="36" spans="1:23" s="63" customFormat="1" x14ac:dyDescent="0.2">
      <c r="A36" s="98"/>
      <c r="B36" s="97" t="s">
        <v>33</v>
      </c>
      <c r="C36" s="767" t="s">
        <v>253</v>
      </c>
      <c r="D36" s="767"/>
      <c r="E36" s="767"/>
      <c r="F36" s="99" t="s">
        <v>179</v>
      </c>
      <c r="G36" s="99" t="s">
        <v>1318</v>
      </c>
      <c r="H36" s="99" t="s">
        <v>175</v>
      </c>
      <c r="I36" s="99" t="s">
        <v>1319</v>
      </c>
      <c r="J36" s="100" t="s">
        <v>33</v>
      </c>
      <c r="K36" s="99" t="s">
        <v>33</v>
      </c>
      <c r="L36" s="100" t="s">
        <v>33</v>
      </c>
      <c r="M36" s="101" t="s">
        <v>33</v>
      </c>
      <c r="N36" s="102" t="s">
        <v>33</v>
      </c>
      <c r="T36" s="68" t="s">
        <v>253</v>
      </c>
    </row>
    <row r="37" spans="1:23" s="63" customFormat="1" x14ac:dyDescent="0.2">
      <c r="A37" s="98"/>
      <c r="B37" s="97" t="s">
        <v>33</v>
      </c>
      <c r="C37" s="776" t="s">
        <v>182</v>
      </c>
      <c r="D37" s="776"/>
      <c r="E37" s="776"/>
      <c r="F37" s="90" t="s">
        <v>33</v>
      </c>
      <c r="G37" s="90" t="s">
        <v>33</v>
      </c>
      <c r="H37" s="90" t="s">
        <v>33</v>
      </c>
      <c r="I37" s="90" t="s">
        <v>33</v>
      </c>
      <c r="J37" s="91">
        <v>37.049999999999997</v>
      </c>
      <c r="K37" s="90" t="s">
        <v>33</v>
      </c>
      <c r="L37" s="91">
        <v>138.38999999999999</v>
      </c>
      <c r="M37" s="92" t="s">
        <v>33</v>
      </c>
      <c r="N37" s="93" t="s">
        <v>33</v>
      </c>
      <c r="U37" s="68" t="s">
        <v>182</v>
      </c>
    </row>
    <row r="38" spans="1:23" s="63" customFormat="1" x14ac:dyDescent="0.2">
      <c r="A38" s="98"/>
      <c r="B38" s="97" t="s">
        <v>33</v>
      </c>
      <c r="C38" s="767" t="s">
        <v>183</v>
      </c>
      <c r="D38" s="767"/>
      <c r="E38" s="767"/>
      <c r="F38" s="99" t="s">
        <v>33</v>
      </c>
      <c r="G38" s="99" t="s">
        <v>33</v>
      </c>
      <c r="H38" s="99" t="s">
        <v>33</v>
      </c>
      <c r="I38" s="99" t="s">
        <v>33</v>
      </c>
      <c r="J38" s="100" t="s">
        <v>33</v>
      </c>
      <c r="K38" s="99" t="s">
        <v>33</v>
      </c>
      <c r="L38" s="100">
        <v>136.19999999999999</v>
      </c>
      <c r="M38" s="101" t="s">
        <v>33</v>
      </c>
      <c r="N38" s="102" t="s">
        <v>33</v>
      </c>
      <c r="T38" s="68" t="s">
        <v>183</v>
      </c>
    </row>
    <row r="39" spans="1:23" s="63" customFormat="1" ht="22.5" x14ac:dyDescent="0.2">
      <c r="A39" s="98"/>
      <c r="B39" s="97" t="s">
        <v>771</v>
      </c>
      <c r="C39" s="767" t="s">
        <v>772</v>
      </c>
      <c r="D39" s="767"/>
      <c r="E39" s="767"/>
      <c r="F39" s="99" t="s">
        <v>186</v>
      </c>
      <c r="G39" s="99" t="s">
        <v>341</v>
      </c>
      <c r="H39" s="99" t="s">
        <v>33</v>
      </c>
      <c r="I39" s="99" t="s">
        <v>341</v>
      </c>
      <c r="J39" s="100" t="s">
        <v>33</v>
      </c>
      <c r="K39" s="99" t="s">
        <v>33</v>
      </c>
      <c r="L39" s="100">
        <v>108.96</v>
      </c>
      <c r="M39" s="101" t="s">
        <v>33</v>
      </c>
      <c r="N39" s="102" t="s">
        <v>33</v>
      </c>
      <c r="T39" s="68" t="s">
        <v>772</v>
      </c>
    </row>
    <row r="40" spans="1:23" s="63" customFormat="1" ht="22.5" x14ac:dyDescent="0.2">
      <c r="A40" s="98"/>
      <c r="B40" s="97" t="s">
        <v>773</v>
      </c>
      <c r="C40" s="767" t="s">
        <v>774</v>
      </c>
      <c r="D40" s="767"/>
      <c r="E40" s="767"/>
      <c r="F40" s="99" t="s">
        <v>186</v>
      </c>
      <c r="G40" s="99" t="s">
        <v>775</v>
      </c>
      <c r="H40" s="99" t="s">
        <v>33</v>
      </c>
      <c r="I40" s="99" t="s">
        <v>775</v>
      </c>
      <c r="J40" s="100" t="s">
        <v>33</v>
      </c>
      <c r="K40" s="99" t="s">
        <v>33</v>
      </c>
      <c r="L40" s="100">
        <v>81.72</v>
      </c>
      <c r="M40" s="101" t="s">
        <v>33</v>
      </c>
      <c r="N40" s="102" t="s">
        <v>33</v>
      </c>
      <c r="T40" s="68" t="s">
        <v>774</v>
      </c>
    </row>
    <row r="41" spans="1:23" s="63" customFormat="1" x14ac:dyDescent="0.2">
      <c r="A41" s="103"/>
      <c r="B41" s="104"/>
      <c r="C41" s="780" t="s">
        <v>191</v>
      </c>
      <c r="D41" s="780"/>
      <c r="E41" s="780"/>
      <c r="F41" s="105" t="s">
        <v>33</v>
      </c>
      <c r="G41" s="105" t="s">
        <v>33</v>
      </c>
      <c r="H41" s="105" t="s">
        <v>33</v>
      </c>
      <c r="I41" s="105" t="s">
        <v>33</v>
      </c>
      <c r="J41" s="106" t="s">
        <v>33</v>
      </c>
      <c r="K41" s="105" t="s">
        <v>33</v>
      </c>
      <c r="L41" s="106">
        <v>329.07</v>
      </c>
      <c r="M41" s="92" t="s">
        <v>33</v>
      </c>
      <c r="N41" s="107" t="s">
        <v>33</v>
      </c>
      <c r="V41" s="68" t="s">
        <v>191</v>
      </c>
    </row>
    <row r="42" spans="1:23" s="63" customFormat="1" ht="67.5" x14ac:dyDescent="0.2">
      <c r="A42" s="88" t="s">
        <v>173</v>
      </c>
      <c r="B42" s="89" t="s">
        <v>1320</v>
      </c>
      <c r="C42" s="776" t="s">
        <v>1321</v>
      </c>
      <c r="D42" s="776"/>
      <c r="E42" s="776"/>
      <c r="F42" s="90" t="s">
        <v>484</v>
      </c>
      <c r="G42" s="90" t="s">
        <v>33</v>
      </c>
      <c r="H42" s="90" t="s">
        <v>33</v>
      </c>
      <c r="I42" s="90" t="s">
        <v>176</v>
      </c>
      <c r="J42" s="91">
        <v>230857.08</v>
      </c>
      <c r="K42" s="90" t="s">
        <v>778</v>
      </c>
      <c r="L42" s="91">
        <v>700882.1</v>
      </c>
      <c r="M42" s="92" t="s">
        <v>33</v>
      </c>
      <c r="N42" s="93" t="s">
        <v>33</v>
      </c>
      <c r="Q42" s="68" t="s">
        <v>1321</v>
      </c>
    </row>
    <row r="43" spans="1:23" s="63" customFormat="1" x14ac:dyDescent="0.2">
      <c r="A43" s="94"/>
      <c r="B43" s="95"/>
      <c r="C43" s="767" t="s">
        <v>1322</v>
      </c>
      <c r="D43" s="767"/>
      <c r="E43" s="767"/>
      <c r="F43" s="767"/>
      <c r="G43" s="767"/>
      <c r="H43" s="767"/>
      <c r="I43" s="767"/>
      <c r="J43" s="767"/>
      <c r="K43" s="767"/>
      <c r="L43" s="767"/>
      <c r="M43" s="767"/>
      <c r="N43" s="781"/>
      <c r="W43" s="68" t="s">
        <v>1322</v>
      </c>
    </row>
    <row r="44" spans="1:23" s="63" customFormat="1" ht="22.5" x14ac:dyDescent="0.2">
      <c r="A44" s="96"/>
      <c r="B44" s="97" t="s">
        <v>780</v>
      </c>
      <c r="C44" s="767" t="s">
        <v>781</v>
      </c>
      <c r="D44" s="767"/>
      <c r="E44" s="767"/>
      <c r="F44" s="767"/>
      <c r="G44" s="767"/>
      <c r="H44" s="767"/>
      <c r="I44" s="767"/>
      <c r="J44" s="767"/>
      <c r="K44" s="767"/>
      <c r="L44" s="767"/>
      <c r="M44" s="767"/>
      <c r="N44" s="781"/>
      <c r="R44" s="68" t="s">
        <v>781</v>
      </c>
    </row>
    <row r="45" spans="1:23" s="63" customFormat="1" x14ac:dyDescent="0.2">
      <c r="A45" s="88" t="s">
        <v>176</v>
      </c>
      <c r="B45" s="89" t="s">
        <v>1316</v>
      </c>
      <c r="C45" s="776" t="s">
        <v>1317</v>
      </c>
      <c r="D45" s="776"/>
      <c r="E45" s="776"/>
      <c r="F45" s="90" t="s">
        <v>484</v>
      </c>
      <c r="G45" s="90" t="s">
        <v>33</v>
      </c>
      <c r="H45" s="90" t="s">
        <v>33</v>
      </c>
      <c r="I45" s="90" t="s">
        <v>165</v>
      </c>
      <c r="J45" s="91" t="s">
        <v>33</v>
      </c>
      <c r="K45" s="90" t="s">
        <v>33</v>
      </c>
      <c r="L45" s="91" t="s">
        <v>33</v>
      </c>
      <c r="M45" s="92" t="s">
        <v>33</v>
      </c>
      <c r="N45" s="93" t="s">
        <v>33</v>
      </c>
      <c r="Q45" s="68" t="s">
        <v>1317</v>
      </c>
    </row>
    <row r="46" spans="1:23" s="63" customFormat="1" ht="22.5" x14ac:dyDescent="0.2">
      <c r="A46" s="96"/>
      <c r="B46" s="97" t="s">
        <v>171</v>
      </c>
      <c r="C46" s="767" t="s">
        <v>172</v>
      </c>
      <c r="D46" s="767"/>
      <c r="E46" s="767"/>
      <c r="F46" s="767"/>
      <c r="G46" s="767"/>
      <c r="H46" s="767"/>
      <c r="I46" s="767"/>
      <c r="J46" s="767"/>
      <c r="K46" s="767"/>
      <c r="L46" s="767"/>
      <c r="M46" s="767"/>
      <c r="N46" s="781"/>
      <c r="R46" s="68" t="s">
        <v>172</v>
      </c>
    </row>
    <row r="47" spans="1:23" s="63" customFormat="1" x14ac:dyDescent="0.2">
      <c r="A47" s="98"/>
      <c r="B47" s="97" t="s">
        <v>165</v>
      </c>
      <c r="C47" s="767" t="s">
        <v>251</v>
      </c>
      <c r="D47" s="767"/>
      <c r="E47" s="767"/>
      <c r="F47" s="99" t="s">
        <v>33</v>
      </c>
      <c r="G47" s="99" t="s">
        <v>33</v>
      </c>
      <c r="H47" s="99" t="s">
        <v>33</v>
      </c>
      <c r="I47" s="99" t="s">
        <v>33</v>
      </c>
      <c r="J47" s="100">
        <v>36.32</v>
      </c>
      <c r="K47" s="99" t="s">
        <v>175</v>
      </c>
      <c r="L47" s="100">
        <v>45.4</v>
      </c>
      <c r="M47" s="101" t="s">
        <v>33</v>
      </c>
      <c r="N47" s="102" t="s">
        <v>33</v>
      </c>
      <c r="S47" s="68" t="s">
        <v>251</v>
      </c>
    </row>
    <row r="48" spans="1:23" s="63" customFormat="1" x14ac:dyDescent="0.2">
      <c r="A48" s="98"/>
      <c r="B48" s="97" t="s">
        <v>212</v>
      </c>
      <c r="C48" s="767" t="s">
        <v>252</v>
      </c>
      <c r="D48" s="767"/>
      <c r="E48" s="767"/>
      <c r="F48" s="99" t="s">
        <v>33</v>
      </c>
      <c r="G48" s="99" t="s">
        <v>33</v>
      </c>
      <c r="H48" s="99" t="s">
        <v>33</v>
      </c>
      <c r="I48" s="99" t="s">
        <v>33</v>
      </c>
      <c r="J48" s="100">
        <v>0.73</v>
      </c>
      <c r="K48" s="99" t="s">
        <v>33</v>
      </c>
      <c r="L48" s="100">
        <v>0.73</v>
      </c>
      <c r="M48" s="101" t="s">
        <v>33</v>
      </c>
      <c r="N48" s="102" t="s">
        <v>33</v>
      </c>
      <c r="S48" s="68" t="s">
        <v>252</v>
      </c>
    </row>
    <row r="49" spans="1:23" s="63" customFormat="1" x14ac:dyDescent="0.2">
      <c r="A49" s="98"/>
      <c r="B49" s="97" t="s">
        <v>33</v>
      </c>
      <c r="C49" s="767" t="s">
        <v>253</v>
      </c>
      <c r="D49" s="767"/>
      <c r="E49" s="767"/>
      <c r="F49" s="99" t="s">
        <v>179</v>
      </c>
      <c r="G49" s="99" t="s">
        <v>1318</v>
      </c>
      <c r="H49" s="99" t="s">
        <v>175</v>
      </c>
      <c r="I49" s="99" t="s">
        <v>1323</v>
      </c>
      <c r="J49" s="100" t="s">
        <v>33</v>
      </c>
      <c r="K49" s="99" t="s">
        <v>33</v>
      </c>
      <c r="L49" s="100" t="s">
        <v>33</v>
      </c>
      <c r="M49" s="101" t="s">
        <v>33</v>
      </c>
      <c r="N49" s="102" t="s">
        <v>33</v>
      </c>
      <c r="T49" s="68" t="s">
        <v>253</v>
      </c>
    </row>
    <row r="50" spans="1:23" s="63" customFormat="1" x14ac:dyDescent="0.2">
      <c r="A50" s="98"/>
      <c r="B50" s="97" t="s">
        <v>33</v>
      </c>
      <c r="C50" s="776" t="s">
        <v>182</v>
      </c>
      <c r="D50" s="776"/>
      <c r="E50" s="776"/>
      <c r="F50" s="90" t="s">
        <v>33</v>
      </c>
      <c r="G50" s="90" t="s">
        <v>33</v>
      </c>
      <c r="H50" s="90" t="s">
        <v>33</v>
      </c>
      <c r="I50" s="90" t="s">
        <v>33</v>
      </c>
      <c r="J50" s="91">
        <v>37.049999999999997</v>
      </c>
      <c r="K50" s="90" t="s">
        <v>33</v>
      </c>
      <c r="L50" s="91">
        <v>46.13</v>
      </c>
      <c r="M50" s="92" t="s">
        <v>33</v>
      </c>
      <c r="N50" s="93" t="s">
        <v>33</v>
      </c>
      <c r="U50" s="68" t="s">
        <v>182</v>
      </c>
    </row>
    <row r="51" spans="1:23" s="63" customFormat="1" x14ac:dyDescent="0.2">
      <c r="A51" s="98"/>
      <c r="B51" s="97" t="s">
        <v>33</v>
      </c>
      <c r="C51" s="767" t="s">
        <v>183</v>
      </c>
      <c r="D51" s="767"/>
      <c r="E51" s="767"/>
      <c r="F51" s="99" t="s">
        <v>33</v>
      </c>
      <c r="G51" s="99" t="s">
        <v>33</v>
      </c>
      <c r="H51" s="99" t="s">
        <v>33</v>
      </c>
      <c r="I51" s="99" t="s">
        <v>33</v>
      </c>
      <c r="J51" s="100" t="s">
        <v>33</v>
      </c>
      <c r="K51" s="99" t="s">
        <v>33</v>
      </c>
      <c r="L51" s="100">
        <v>45.4</v>
      </c>
      <c r="M51" s="101" t="s">
        <v>33</v>
      </c>
      <c r="N51" s="102" t="s">
        <v>33</v>
      </c>
      <c r="T51" s="68" t="s">
        <v>183</v>
      </c>
    </row>
    <row r="52" spans="1:23" s="63" customFormat="1" ht="22.5" x14ac:dyDescent="0.2">
      <c r="A52" s="98"/>
      <c r="B52" s="97" t="s">
        <v>771</v>
      </c>
      <c r="C52" s="767" t="s">
        <v>772</v>
      </c>
      <c r="D52" s="767"/>
      <c r="E52" s="767"/>
      <c r="F52" s="99" t="s">
        <v>186</v>
      </c>
      <c r="G52" s="99" t="s">
        <v>341</v>
      </c>
      <c r="H52" s="99" t="s">
        <v>33</v>
      </c>
      <c r="I52" s="99" t="s">
        <v>341</v>
      </c>
      <c r="J52" s="100" t="s">
        <v>33</v>
      </c>
      <c r="K52" s="99" t="s">
        <v>33</v>
      </c>
      <c r="L52" s="100">
        <v>36.32</v>
      </c>
      <c r="M52" s="101" t="s">
        <v>33</v>
      </c>
      <c r="N52" s="102" t="s">
        <v>33</v>
      </c>
      <c r="T52" s="68" t="s">
        <v>772</v>
      </c>
    </row>
    <row r="53" spans="1:23" s="63" customFormat="1" ht="22.5" x14ac:dyDescent="0.2">
      <c r="A53" s="98"/>
      <c r="B53" s="97" t="s">
        <v>773</v>
      </c>
      <c r="C53" s="767" t="s">
        <v>774</v>
      </c>
      <c r="D53" s="767"/>
      <c r="E53" s="767"/>
      <c r="F53" s="99" t="s">
        <v>186</v>
      </c>
      <c r="G53" s="99" t="s">
        <v>775</v>
      </c>
      <c r="H53" s="99" t="s">
        <v>33</v>
      </c>
      <c r="I53" s="99" t="s">
        <v>775</v>
      </c>
      <c r="J53" s="100" t="s">
        <v>33</v>
      </c>
      <c r="K53" s="99" t="s">
        <v>33</v>
      </c>
      <c r="L53" s="100">
        <v>27.24</v>
      </c>
      <c r="M53" s="101" t="s">
        <v>33</v>
      </c>
      <c r="N53" s="102" t="s">
        <v>33</v>
      </c>
      <c r="T53" s="68" t="s">
        <v>774</v>
      </c>
    </row>
    <row r="54" spans="1:23" s="63" customFormat="1" x14ac:dyDescent="0.2">
      <c r="A54" s="103"/>
      <c r="B54" s="104"/>
      <c r="C54" s="780" t="s">
        <v>191</v>
      </c>
      <c r="D54" s="780"/>
      <c r="E54" s="780"/>
      <c r="F54" s="105" t="s">
        <v>33</v>
      </c>
      <c r="G54" s="105" t="s">
        <v>33</v>
      </c>
      <c r="H54" s="105" t="s">
        <v>33</v>
      </c>
      <c r="I54" s="105" t="s">
        <v>33</v>
      </c>
      <c r="J54" s="106" t="s">
        <v>33</v>
      </c>
      <c r="K54" s="105" t="s">
        <v>33</v>
      </c>
      <c r="L54" s="106">
        <v>109.69</v>
      </c>
      <c r="M54" s="92" t="s">
        <v>33</v>
      </c>
      <c r="N54" s="107" t="s">
        <v>33</v>
      </c>
      <c r="V54" s="68" t="s">
        <v>191</v>
      </c>
    </row>
    <row r="55" spans="1:23" s="63" customFormat="1" ht="67.5" x14ac:dyDescent="0.2">
      <c r="A55" s="88" t="s">
        <v>212</v>
      </c>
      <c r="B55" s="89" t="s">
        <v>1320</v>
      </c>
      <c r="C55" s="776" t="s">
        <v>1324</v>
      </c>
      <c r="D55" s="776"/>
      <c r="E55" s="776"/>
      <c r="F55" s="90" t="s">
        <v>484</v>
      </c>
      <c r="G55" s="90" t="s">
        <v>33</v>
      </c>
      <c r="H55" s="90" t="s">
        <v>33</v>
      </c>
      <c r="I55" s="90" t="s">
        <v>165</v>
      </c>
      <c r="J55" s="91">
        <v>247194.5</v>
      </c>
      <c r="K55" s="90" t="s">
        <v>778</v>
      </c>
      <c r="L55" s="91">
        <v>250160.83</v>
      </c>
      <c r="M55" s="92" t="s">
        <v>33</v>
      </c>
      <c r="N55" s="93" t="s">
        <v>33</v>
      </c>
      <c r="Q55" s="68" t="s">
        <v>1324</v>
      </c>
    </row>
    <row r="56" spans="1:23" s="63" customFormat="1" x14ac:dyDescent="0.2">
      <c r="A56" s="94"/>
      <c r="B56" s="95"/>
      <c r="C56" s="767" t="s">
        <v>1325</v>
      </c>
      <c r="D56" s="767"/>
      <c r="E56" s="767"/>
      <c r="F56" s="767"/>
      <c r="G56" s="767"/>
      <c r="H56" s="767"/>
      <c r="I56" s="767"/>
      <c r="J56" s="767"/>
      <c r="K56" s="767"/>
      <c r="L56" s="767"/>
      <c r="M56" s="767"/>
      <c r="N56" s="781"/>
      <c r="W56" s="68" t="s">
        <v>1325</v>
      </c>
    </row>
    <row r="57" spans="1:23" s="63" customFormat="1" ht="22.5" x14ac:dyDescent="0.2">
      <c r="A57" s="96"/>
      <c r="B57" s="97" t="s">
        <v>780</v>
      </c>
      <c r="C57" s="767" t="s">
        <v>781</v>
      </c>
      <c r="D57" s="767"/>
      <c r="E57" s="767"/>
      <c r="F57" s="767"/>
      <c r="G57" s="767"/>
      <c r="H57" s="767"/>
      <c r="I57" s="767"/>
      <c r="J57" s="767"/>
      <c r="K57" s="767"/>
      <c r="L57" s="767"/>
      <c r="M57" s="767"/>
      <c r="N57" s="781"/>
      <c r="R57" s="68" t="s">
        <v>781</v>
      </c>
    </row>
    <row r="58" spans="1:23" s="63" customFormat="1" ht="78.75" x14ac:dyDescent="0.2">
      <c r="A58" s="88" t="s">
        <v>219</v>
      </c>
      <c r="B58" s="89" t="s">
        <v>1320</v>
      </c>
      <c r="C58" s="776" t="s">
        <v>1326</v>
      </c>
      <c r="D58" s="776"/>
      <c r="E58" s="776"/>
      <c r="F58" s="90" t="s">
        <v>484</v>
      </c>
      <c r="G58" s="90" t="s">
        <v>33</v>
      </c>
      <c r="H58" s="90" t="s">
        <v>33</v>
      </c>
      <c r="I58" s="90" t="s">
        <v>165</v>
      </c>
      <c r="J58" s="91">
        <v>12697.48</v>
      </c>
      <c r="K58" s="90" t="s">
        <v>778</v>
      </c>
      <c r="L58" s="91">
        <v>12849.85</v>
      </c>
      <c r="M58" s="92" t="s">
        <v>33</v>
      </c>
      <c r="N58" s="93" t="s">
        <v>33</v>
      </c>
      <c r="Q58" s="68" t="s">
        <v>1326</v>
      </c>
    </row>
    <row r="59" spans="1:23" s="63" customFormat="1" x14ac:dyDescent="0.2">
      <c r="A59" s="94"/>
      <c r="B59" s="95"/>
      <c r="C59" s="767" t="s">
        <v>1327</v>
      </c>
      <c r="D59" s="767"/>
      <c r="E59" s="767"/>
      <c r="F59" s="767"/>
      <c r="G59" s="767"/>
      <c r="H59" s="767"/>
      <c r="I59" s="767"/>
      <c r="J59" s="767"/>
      <c r="K59" s="767"/>
      <c r="L59" s="767"/>
      <c r="M59" s="767"/>
      <c r="N59" s="781"/>
      <c r="W59" s="68" t="s">
        <v>1327</v>
      </c>
    </row>
    <row r="60" spans="1:23" s="63" customFormat="1" ht="22.5" x14ac:dyDescent="0.2">
      <c r="A60" s="96"/>
      <c r="B60" s="97" t="s">
        <v>780</v>
      </c>
      <c r="C60" s="767" t="s">
        <v>781</v>
      </c>
      <c r="D60" s="767"/>
      <c r="E60" s="767"/>
      <c r="F60" s="767"/>
      <c r="G60" s="767"/>
      <c r="H60" s="767"/>
      <c r="I60" s="767"/>
      <c r="J60" s="767"/>
      <c r="K60" s="767"/>
      <c r="L60" s="767"/>
      <c r="M60" s="767"/>
      <c r="N60" s="781"/>
      <c r="R60" s="68" t="s">
        <v>781</v>
      </c>
    </row>
    <row r="61" spans="1:23" s="63" customFormat="1" ht="33.75" x14ac:dyDescent="0.2">
      <c r="A61" s="88" t="s">
        <v>228</v>
      </c>
      <c r="B61" s="89" t="s">
        <v>1328</v>
      </c>
      <c r="C61" s="776" t="s">
        <v>1329</v>
      </c>
      <c r="D61" s="776"/>
      <c r="E61" s="776"/>
      <c r="F61" s="90" t="s">
        <v>484</v>
      </c>
      <c r="G61" s="90" t="s">
        <v>33</v>
      </c>
      <c r="H61" s="90" t="s">
        <v>33</v>
      </c>
      <c r="I61" s="90" t="s">
        <v>165</v>
      </c>
      <c r="J61" s="91">
        <v>38847.01</v>
      </c>
      <c r="K61" s="90" t="s">
        <v>778</v>
      </c>
      <c r="L61" s="91">
        <v>39313.17</v>
      </c>
      <c r="M61" s="92" t="s">
        <v>33</v>
      </c>
      <c r="N61" s="93" t="s">
        <v>33</v>
      </c>
      <c r="Q61" s="68" t="s">
        <v>1329</v>
      </c>
    </row>
    <row r="62" spans="1:23" s="63" customFormat="1" x14ac:dyDescent="0.2">
      <c r="A62" s="94"/>
      <c r="B62" s="95"/>
      <c r="C62" s="767" t="s">
        <v>1330</v>
      </c>
      <c r="D62" s="767"/>
      <c r="E62" s="767"/>
      <c r="F62" s="767"/>
      <c r="G62" s="767"/>
      <c r="H62" s="767"/>
      <c r="I62" s="767"/>
      <c r="J62" s="767"/>
      <c r="K62" s="767"/>
      <c r="L62" s="767"/>
      <c r="M62" s="767"/>
      <c r="N62" s="781"/>
      <c r="W62" s="68" t="s">
        <v>1330</v>
      </c>
    </row>
    <row r="63" spans="1:23" s="63" customFormat="1" ht="22.5" x14ac:dyDescent="0.2">
      <c r="A63" s="96"/>
      <c r="B63" s="97" t="s">
        <v>780</v>
      </c>
      <c r="C63" s="767" t="s">
        <v>781</v>
      </c>
      <c r="D63" s="767"/>
      <c r="E63" s="767"/>
      <c r="F63" s="767"/>
      <c r="G63" s="767"/>
      <c r="H63" s="767"/>
      <c r="I63" s="767"/>
      <c r="J63" s="767"/>
      <c r="K63" s="767"/>
      <c r="L63" s="767"/>
      <c r="M63" s="767"/>
      <c r="N63" s="781"/>
      <c r="R63" s="68" t="s">
        <v>781</v>
      </c>
    </row>
    <row r="64" spans="1:23" s="63" customFormat="1" ht="33.75" x14ac:dyDescent="0.2">
      <c r="A64" s="88" t="s">
        <v>235</v>
      </c>
      <c r="B64" s="89" t="s">
        <v>1328</v>
      </c>
      <c r="C64" s="776" t="s">
        <v>1331</v>
      </c>
      <c r="D64" s="776"/>
      <c r="E64" s="776"/>
      <c r="F64" s="90" t="s">
        <v>484</v>
      </c>
      <c r="G64" s="90" t="s">
        <v>33</v>
      </c>
      <c r="H64" s="90" t="s">
        <v>33</v>
      </c>
      <c r="I64" s="90" t="s">
        <v>212</v>
      </c>
      <c r="J64" s="91">
        <v>24833.7</v>
      </c>
      <c r="K64" s="90" t="s">
        <v>778</v>
      </c>
      <c r="L64" s="91">
        <v>100526.82</v>
      </c>
      <c r="M64" s="92" t="s">
        <v>33</v>
      </c>
      <c r="N64" s="93" t="s">
        <v>33</v>
      </c>
      <c r="Q64" s="68" t="s">
        <v>1331</v>
      </c>
    </row>
    <row r="65" spans="1:24" s="63" customFormat="1" x14ac:dyDescent="0.2">
      <c r="A65" s="94"/>
      <c r="B65" s="95"/>
      <c r="C65" s="767" t="s">
        <v>1332</v>
      </c>
      <c r="D65" s="767"/>
      <c r="E65" s="767"/>
      <c r="F65" s="767"/>
      <c r="G65" s="767"/>
      <c r="H65" s="767"/>
      <c r="I65" s="767"/>
      <c r="J65" s="767"/>
      <c r="K65" s="767"/>
      <c r="L65" s="767"/>
      <c r="M65" s="767"/>
      <c r="N65" s="781"/>
      <c r="W65" s="68" t="s">
        <v>1332</v>
      </c>
    </row>
    <row r="66" spans="1:24" s="63" customFormat="1" ht="22.5" x14ac:dyDescent="0.2">
      <c r="A66" s="96"/>
      <c r="B66" s="97" t="s">
        <v>780</v>
      </c>
      <c r="C66" s="767" t="s">
        <v>781</v>
      </c>
      <c r="D66" s="767"/>
      <c r="E66" s="767"/>
      <c r="F66" s="767"/>
      <c r="G66" s="767"/>
      <c r="H66" s="767"/>
      <c r="I66" s="767"/>
      <c r="J66" s="767"/>
      <c r="K66" s="767"/>
      <c r="L66" s="767"/>
      <c r="M66" s="767"/>
      <c r="N66" s="781"/>
      <c r="R66" s="68" t="s">
        <v>781</v>
      </c>
    </row>
    <row r="67" spans="1:24" s="63" customFormat="1" ht="45" x14ac:dyDescent="0.2">
      <c r="A67" s="88" t="s">
        <v>240</v>
      </c>
      <c r="B67" s="89" t="s">
        <v>1333</v>
      </c>
      <c r="C67" s="776" t="s">
        <v>1334</v>
      </c>
      <c r="D67" s="776"/>
      <c r="E67" s="776"/>
      <c r="F67" s="90" t="s">
        <v>711</v>
      </c>
      <c r="G67" s="90" t="s">
        <v>33</v>
      </c>
      <c r="H67" s="90" t="s">
        <v>33</v>
      </c>
      <c r="I67" s="90" t="s">
        <v>690</v>
      </c>
      <c r="J67" s="91" t="s">
        <v>33</v>
      </c>
      <c r="K67" s="90" t="s">
        <v>33</v>
      </c>
      <c r="L67" s="91" t="s">
        <v>33</v>
      </c>
      <c r="M67" s="92" t="s">
        <v>33</v>
      </c>
      <c r="N67" s="93" t="s">
        <v>33</v>
      </c>
      <c r="Q67" s="68" t="s">
        <v>1334</v>
      </c>
    </row>
    <row r="68" spans="1:24" s="63" customFormat="1" x14ac:dyDescent="0.2">
      <c r="A68" s="94"/>
      <c r="B68" s="95"/>
      <c r="C68" s="767" t="s">
        <v>1251</v>
      </c>
      <c r="D68" s="767"/>
      <c r="E68" s="767"/>
      <c r="F68" s="767"/>
      <c r="G68" s="767"/>
      <c r="H68" s="767"/>
      <c r="I68" s="767"/>
      <c r="J68" s="767"/>
      <c r="K68" s="767"/>
      <c r="L68" s="767"/>
      <c r="M68" s="767"/>
      <c r="N68" s="781"/>
      <c r="X68" s="68" t="s">
        <v>1251</v>
      </c>
    </row>
    <row r="69" spans="1:24" s="63" customFormat="1" ht="22.5" x14ac:dyDescent="0.2">
      <c r="A69" s="96"/>
      <c r="B69" s="97" t="s">
        <v>171</v>
      </c>
      <c r="C69" s="767" t="s">
        <v>172</v>
      </c>
      <c r="D69" s="767"/>
      <c r="E69" s="767"/>
      <c r="F69" s="767"/>
      <c r="G69" s="767"/>
      <c r="H69" s="767"/>
      <c r="I69" s="767"/>
      <c r="J69" s="767"/>
      <c r="K69" s="767"/>
      <c r="L69" s="767"/>
      <c r="M69" s="767"/>
      <c r="N69" s="781"/>
      <c r="R69" s="68" t="s">
        <v>172</v>
      </c>
    </row>
    <row r="70" spans="1:24" s="63" customFormat="1" x14ac:dyDescent="0.2">
      <c r="A70" s="98"/>
      <c r="B70" s="97" t="s">
        <v>165</v>
      </c>
      <c r="C70" s="767" t="s">
        <v>251</v>
      </c>
      <c r="D70" s="767"/>
      <c r="E70" s="767"/>
      <c r="F70" s="99" t="s">
        <v>33</v>
      </c>
      <c r="G70" s="99" t="s">
        <v>33</v>
      </c>
      <c r="H70" s="99" t="s">
        <v>33</v>
      </c>
      <c r="I70" s="99" t="s">
        <v>33</v>
      </c>
      <c r="J70" s="100">
        <v>139.54</v>
      </c>
      <c r="K70" s="99" t="s">
        <v>175</v>
      </c>
      <c r="L70" s="100">
        <v>87.21</v>
      </c>
      <c r="M70" s="101" t="s">
        <v>33</v>
      </c>
      <c r="N70" s="102" t="s">
        <v>33</v>
      </c>
      <c r="S70" s="68" t="s">
        <v>251</v>
      </c>
    </row>
    <row r="71" spans="1:24" s="63" customFormat="1" x14ac:dyDescent="0.2">
      <c r="A71" s="98"/>
      <c r="B71" s="97" t="s">
        <v>212</v>
      </c>
      <c r="C71" s="767" t="s">
        <v>252</v>
      </c>
      <c r="D71" s="767"/>
      <c r="E71" s="767"/>
      <c r="F71" s="99" t="s">
        <v>33</v>
      </c>
      <c r="G71" s="99" t="s">
        <v>33</v>
      </c>
      <c r="H71" s="99" t="s">
        <v>33</v>
      </c>
      <c r="I71" s="99" t="s">
        <v>33</v>
      </c>
      <c r="J71" s="100">
        <v>16.79</v>
      </c>
      <c r="K71" s="99" t="s">
        <v>33</v>
      </c>
      <c r="L71" s="100">
        <v>8.4</v>
      </c>
      <c r="M71" s="101" t="s">
        <v>33</v>
      </c>
      <c r="N71" s="102" t="s">
        <v>33</v>
      </c>
      <c r="S71" s="68" t="s">
        <v>252</v>
      </c>
    </row>
    <row r="72" spans="1:24" s="63" customFormat="1" x14ac:dyDescent="0.2">
      <c r="A72" s="98"/>
      <c r="B72" s="97" t="s">
        <v>33</v>
      </c>
      <c r="C72" s="767" t="s">
        <v>253</v>
      </c>
      <c r="D72" s="767"/>
      <c r="E72" s="767"/>
      <c r="F72" s="99" t="s">
        <v>179</v>
      </c>
      <c r="G72" s="99" t="s">
        <v>1335</v>
      </c>
      <c r="H72" s="99" t="s">
        <v>175</v>
      </c>
      <c r="I72" s="99" t="s">
        <v>1336</v>
      </c>
      <c r="J72" s="100" t="s">
        <v>33</v>
      </c>
      <c r="K72" s="99" t="s">
        <v>33</v>
      </c>
      <c r="L72" s="100" t="s">
        <v>33</v>
      </c>
      <c r="M72" s="101" t="s">
        <v>33</v>
      </c>
      <c r="N72" s="102" t="s">
        <v>33</v>
      </c>
      <c r="T72" s="68" t="s">
        <v>253</v>
      </c>
    </row>
    <row r="73" spans="1:24" s="63" customFormat="1" x14ac:dyDescent="0.2">
      <c r="A73" s="98"/>
      <c r="B73" s="97" t="s">
        <v>33</v>
      </c>
      <c r="C73" s="776" t="s">
        <v>182</v>
      </c>
      <c r="D73" s="776"/>
      <c r="E73" s="776"/>
      <c r="F73" s="90" t="s">
        <v>33</v>
      </c>
      <c r="G73" s="90" t="s">
        <v>33</v>
      </c>
      <c r="H73" s="90" t="s">
        <v>33</v>
      </c>
      <c r="I73" s="90" t="s">
        <v>33</v>
      </c>
      <c r="J73" s="91">
        <v>156.33000000000001</v>
      </c>
      <c r="K73" s="90" t="s">
        <v>33</v>
      </c>
      <c r="L73" s="91">
        <v>95.61</v>
      </c>
      <c r="M73" s="92" t="s">
        <v>33</v>
      </c>
      <c r="N73" s="93" t="s">
        <v>33</v>
      </c>
      <c r="U73" s="68" t="s">
        <v>182</v>
      </c>
    </row>
    <row r="74" spans="1:24" s="63" customFormat="1" x14ac:dyDescent="0.2">
      <c r="A74" s="98"/>
      <c r="B74" s="97" t="s">
        <v>33</v>
      </c>
      <c r="C74" s="767" t="s">
        <v>183</v>
      </c>
      <c r="D74" s="767"/>
      <c r="E74" s="767"/>
      <c r="F74" s="99" t="s">
        <v>33</v>
      </c>
      <c r="G74" s="99" t="s">
        <v>33</v>
      </c>
      <c r="H74" s="99" t="s">
        <v>33</v>
      </c>
      <c r="I74" s="99" t="s">
        <v>33</v>
      </c>
      <c r="J74" s="100" t="s">
        <v>33</v>
      </c>
      <c r="K74" s="99" t="s">
        <v>33</v>
      </c>
      <c r="L74" s="100">
        <v>87.21</v>
      </c>
      <c r="M74" s="101" t="s">
        <v>33</v>
      </c>
      <c r="N74" s="102" t="s">
        <v>33</v>
      </c>
      <c r="T74" s="68" t="s">
        <v>183</v>
      </c>
    </row>
    <row r="75" spans="1:24" s="63" customFormat="1" ht="22.5" x14ac:dyDescent="0.2">
      <c r="A75" s="98"/>
      <c r="B75" s="97" t="s">
        <v>959</v>
      </c>
      <c r="C75" s="767" t="s">
        <v>960</v>
      </c>
      <c r="D75" s="767"/>
      <c r="E75" s="767"/>
      <c r="F75" s="99" t="s">
        <v>186</v>
      </c>
      <c r="G75" s="99" t="s">
        <v>187</v>
      </c>
      <c r="H75" s="99" t="s">
        <v>33</v>
      </c>
      <c r="I75" s="99" t="s">
        <v>187</v>
      </c>
      <c r="J75" s="100" t="s">
        <v>33</v>
      </c>
      <c r="K75" s="99" t="s">
        <v>33</v>
      </c>
      <c r="L75" s="100">
        <v>82.85</v>
      </c>
      <c r="M75" s="101" t="s">
        <v>33</v>
      </c>
      <c r="N75" s="102" t="s">
        <v>33</v>
      </c>
      <c r="T75" s="68" t="s">
        <v>960</v>
      </c>
    </row>
    <row r="76" spans="1:24" s="63" customFormat="1" ht="22.5" x14ac:dyDescent="0.2">
      <c r="A76" s="98"/>
      <c r="B76" s="97" t="s">
        <v>961</v>
      </c>
      <c r="C76" s="767" t="s">
        <v>962</v>
      </c>
      <c r="D76" s="767"/>
      <c r="E76" s="767"/>
      <c r="F76" s="99" t="s">
        <v>186</v>
      </c>
      <c r="G76" s="99" t="s">
        <v>594</v>
      </c>
      <c r="H76" s="99" t="s">
        <v>33</v>
      </c>
      <c r="I76" s="99" t="s">
        <v>594</v>
      </c>
      <c r="J76" s="100" t="s">
        <v>33</v>
      </c>
      <c r="K76" s="99" t="s">
        <v>33</v>
      </c>
      <c r="L76" s="100">
        <v>56.69</v>
      </c>
      <c r="M76" s="101" t="s">
        <v>33</v>
      </c>
      <c r="N76" s="102" t="s">
        <v>33</v>
      </c>
      <c r="T76" s="68" t="s">
        <v>962</v>
      </c>
    </row>
    <row r="77" spans="1:24" s="63" customFormat="1" x14ac:dyDescent="0.2">
      <c r="A77" s="103"/>
      <c r="B77" s="104"/>
      <c r="C77" s="780" t="s">
        <v>191</v>
      </c>
      <c r="D77" s="780"/>
      <c r="E77" s="780"/>
      <c r="F77" s="105" t="s">
        <v>33</v>
      </c>
      <c r="G77" s="105" t="s">
        <v>33</v>
      </c>
      <c r="H77" s="105" t="s">
        <v>33</v>
      </c>
      <c r="I77" s="105" t="s">
        <v>33</v>
      </c>
      <c r="J77" s="106" t="s">
        <v>33</v>
      </c>
      <c r="K77" s="105" t="s">
        <v>33</v>
      </c>
      <c r="L77" s="106">
        <v>235.15</v>
      </c>
      <c r="M77" s="92" t="s">
        <v>33</v>
      </c>
      <c r="N77" s="107" t="s">
        <v>33</v>
      </c>
      <c r="V77" s="68" t="s">
        <v>191</v>
      </c>
    </row>
    <row r="78" spans="1:24" s="63" customFormat="1" ht="22.5" x14ac:dyDescent="0.2">
      <c r="A78" s="88" t="s">
        <v>246</v>
      </c>
      <c r="B78" s="89" t="s">
        <v>1337</v>
      </c>
      <c r="C78" s="776" t="s">
        <v>1338</v>
      </c>
      <c r="D78" s="776"/>
      <c r="E78" s="776"/>
      <c r="F78" s="90" t="s">
        <v>815</v>
      </c>
      <c r="G78" s="90" t="s">
        <v>33</v>
      </c>
      <c r="H78" s="90" t="s">
        <v>33</v>
      </c>
      <c r="I78" s="90" t="s">
        <v>1339</v>
      </c>
      <c r="J78" s="91">
        <v>11.71</v>
      </c>
      <c r="K78" s="90" t="s">
        <v>33</v>
      </c>
      <c r="L78" s="91">
        <v>597.21</v>
      </c>
      <c r="M78" s="92" t="s">
        <v>33</v>
      </c>
      <c r="N78" s="93" t="s">
        <v>33</v>
      </c>
      <c r="Q78" s="68" t="s">
        <v>1338</v>
      </c>
    </row>
    <row r="79" spans="1:24" s="63" customFormat="1" x14ac:dyDescent="0.2">
      <c r="A79" s="94"/>
      <c r="B79" s="95"/>
      <c r="C79" s="767" t="s">
        <v>1340</v>
      </c>
      <c r="D79" s="767"/>
      <c r="E79" s="767"/>
      <c r="F79" s="767"/>
      <c r="G79" s="767"/>
      <c r="H79" s="767"/>
      <c r="I79" s="767"/>
      <c r="J79" s="767"/>
      <c r="K79" s="767"/>
      <c r="L79" s="767"/>
      <c r="M79" s="767"/>
      <c r="N79" s="781"/>
      <c r="X79" s="68" t="s">
        <v>1340</v>
      </c>
    </row>
    <row r="80" spans="1:24" s="63" customFormat="1" ht="45" x14ac:dyDescent="0.2">
      <c r="A80" s="88" t="s">
        <v>258</v>
      </c>
      <c r="B80" s="89" t="s">
        <v>1341</v>
      </c>
      <c r="C80" s="776" t="s">
        <v>1342</v>
      </c>
      <c r="D80" s="776"/>
      <c r="E80" s="776"/>
      <c r="F80" s="90" t="s">
        <v>711</v>
      </c>
      <c r="G80" s="90" t="s">
        <v>33</v>
      </c>
      <c r="H80" s="90" t="s">
        <v>33</v>
      </c>
      <c r="I80" s="90" t="s">
        <v>690</v>
      </c>
      <c r="J80" s="91" t="s">
        <v>33</v>
      </c>
      <c r="K80" s="90" t="s">
        <v>33</v>
      </c>
      <c r="L80" s="91" t="s">
        <v>33</v>
      </c>
      <c r="M80" s="92" t="s">
        <v>33</v>
      </c>
      <c r="N80" s="93" t="s">
        <v>33</v>
      </c>
      <c r="Q80" s="68" t="s">
        <v>1342</v>
      </c>
    </row>
    <row r="81" spans="1:24" s="63" customFormat="1" x14ac:dyDescent="0.2">
      <c r="A81" s="94"/>
      <c r="B81" s="95"/>
      <c r="C81" s="767" t="s">
        <v>1251</v>
      </c>
      <c r="D81" s="767"/>
      <c r="E81" s="767"/>
      <c r="F81" s="767"/>
      <c r="G81" s="767"/>
      <c r="H81" s="767"/>
      <c r="I81" s="767"/>
      <c r="J81" s="767"/>
      <c r="K81" s="767"/>
      <c r="L81" s="767"/>
      <c r="M81" s="767"/>
      <c r="N81" s="781"/>
      <c r="X81" s="68" t="s">
        <v>1251</v>
      </c>
    </row>
    <row r="82" spans="1:24" s="63" customFormat="1" ht="22.5" x14ac:dyDescent="0.2">
      <c r="A82" s="96"/>
      <c r="B82" s="97" t="s">
        <v>171</v>
      </c>
      <c r="C82" s="767" t="s">
        <v>172</v>
      </c>
      <c r="D82" s="767"/>
      <c r="E82" s="767"/>
      <c r="F82" s="767"/>
      <c r="G82" s="767"/>
      <c r="H82" s="767"/>
      <c r="I82" s="767"/>
      <c r="J82" s="767"/>
      <c r="K82" s="767"/>
      <c r="L82" s="767"/>
      <c r="M82" s="767"/>
      <c r="N82" s="781"/>
      <c r="R82" s="68" t="s">
        <v>172</v>
      </c>
    </row>
    <row r="83" spans="1:24" s="63" customFormat="1" x14ac:dyDescent="0.2">
      <c r="A83" s="98"/>
      <c r="B83" s="97" t="s">
        <v>165</v>
      </c>
      <c r="C83" s="767" t="s">
        <v>251</v>
      </c>
      <c r="D83" s="767"/>
      <c r="E83" s="767"/>
      <c r="F83" s="99" t="s">
        <v>33</v>
      </c>
      <c r="G83" s="99" t="s">
        <v>33</v>
      </c>
      <c r="H83" s="99" t="s">
        <v>33</v>
      </c>
      <c r="I83" s="99" t="s">
        <v>33</v>
      </c>
      <c r="J83" s="100">
        <v>42.21</v>
      </c>
      <c r="K83" s="99" t="s">
        <v>175</v>
      </c>
      <c r="L83" s="100">
        <v>26.38</v>
      </c>
      <c r="M83" s="101" t="s">
        <v>33</v>
      </c>
      <c r="N83" s="102" t="s">
        <v>33</v>
      </c>
      <c r="S83" s="68" t="s">
        <v>251</v>
      </c>
    </row>
    <row r="84" spans="1:24" s="63" customFormat="1" x14ac:dyDescent="0.2">
      <c r="A84" s="98"/>
      <c r="B84" s="97" t="s">
        <v>173</v>
      </c>
      <c r="C84" s="767" t="s">
        <v>174</v>
      </c>
      <c r="D84" s="767"/>
      <c r="E84" s="767"/>
      <c r="F84" s="99" t="s">
        <v>33</v>
      </c>
      <c r="G84" s="99" t="s">
        <v>33</v>
      </c>
      <c r="H84" s="99" t="s">
        <v>33</v>
      </c>
      <c r="I84" s="99" t="s">
        <v>33</v>
      </c>
      <c r="J84" s="100">
        <v>1.81</v>
      </c>
      <c r="K84" s="99" t="s">
        <v>175</v>
      </c>
      <c r="L84" s="100">
        <v>1.1299999999999999</v>
      </c>
      <c r="M84" s="101" t="s">
        <v>33</v>
      </c>
      <c r="N84" s="102" t="s">
        <v>33</v>
      </c>
      <c r="S84" s="68" t="s">
        <v>174</v>
      </c>
    </row>
    <row r="85" spans="1:24" s="63" customFormat="1" x14ac:dyDescent="0.2">
      <c r="A85" s="98"/>
      <c r="B85" s="97" t="s">
        <v>176</v>
      </c>
      <c r="C85" s="767" t="s">
        <v>177</v>
      </c>
      <c r="D85" s="767"/>
      <c r="E85" s="767"/>
      <c r="F85" s="99" t="s">
        <v>33</v>
      </c>
      <c r="G85" s="99" t="s">
        <v>33</v>
      </c>
      <c r="H85" s="99" t="s">
        <v>33</v>
      </c>
      <c r="I85" s="99" t="s">
        <v>33</v>
      </c>
      <c r="J85" s="100">
        <v>0.26</v>
      </c>
      <c r="K85" s="99" t="s">
        <v>175</v>
      </c>
      <c r="L85" s="100">
        <v>0.16</v>
      </c>
      <c r="M85" s="101" t="s">
        <v>33</v>
      </c>
      <c r="N85" s="102" t="s">
        <v>33</v>
      </c>
      <c r="S85" s="68" t="s">
        <v>177</v>
      </c>
    </row>
    <row r="86" spans="1:24" s="63" customFormat="1" x14ac:dyDescent="0.2">
      <c r="A86" s="98"/>
      <c r="B86" s="97" t="s">
        <v>212</v>
      </c>
      <c r="C86" s="767" t="s">
        <v>252</v>
      </c>
      <c r="D86" s="767"/>
      <c r="E86" s="767"/>
      <c r="F86" s="99" t="s">
        <v>33</v>
      </c>
      <c r="G86" s="99" t="s">
        <v>33</v>
      </c>
      <c r="H86" s="99" t="s">
        <v>33</v>
      </c>
      <c r="I86" s="99" t="s">
        <v>33</v>
      </c>
      <c r="J86" s="100">
        <v>11.27</v>
      </c>
      <c r="K86" s="99" t="s">
        <v>33</v>
      </c>
      <c r="L86" s="100">
        <v>5.64</v>
      </c>
      <c r="M86" s="101" t="s">
        <v>33</v>
      </c>
      <c r="N86" s="102" t="s">
        <v>33</v>
      </c>
      <c r="S86" s="68" t="s">
        <v>252</v>
      </c>
    </row>
    <row r="87" spans="1:24" s="63" customFormat="1" x14ac:dyDescent="0.2">
      <c r="A87" s="98"/>
      <c r="B87" s="97" t="s">
        <v>33</v>
      </c>
      <c r="C87" s="767" t="s">
        <v>253</v>
      </c>
      <c r="D87" s="767"/>
      <c r="E87" s="767"/>
      <c r="F87" s="99" t="s">
        <v>179</v>
      </c>
      <c r="G87" s="99" t="s">
        <v>1343</v>
      </c>
      <c r="H87" s="99" t="s">
        <v>175</v>
      </c>
      <c r="I87" s="99" t="s">
        <v>1344</v>
      </c>
      <c r="J87" s="100" t="s">
        <v>33</v>
      </c>
      <c r="K87" s="99" t="s">
        <v>33</v>
      </c>
      <c r="L87" s="100" t="s">
        <v>33</v>
      </c>
      <c r="M87" s="101" t="s">
        <v>33</v>
      </c>
      <c r="N87" s="102" t="s">
        <v>33</v>
      </c>
      <c r="T87" s="68" t="s">
        <v>253</v>
      </c>
    </row>
    <row r="88" spans="1:24" s="63" customFormat="1" x14ac:dyDescent="0.2">
      <c r="A88" s="98"/>
      <c r="B88" s="97" t="s">
        <v>33</v>
      </c>
      <c r="C88" s="767" t="s">
        <v>178</v>
      </c>
      <c r="D88" s="767"/>
      <c r="E88" s="767"/>
      <c r="F88" s="99" t="s">
        <v>179</v>
      </c>
      <c r="G88" s="99" t="s">
        <v>981</v>
      </c>
      <c r="H88" s="99" t="s">
        <v>175</v>
      </c>
      <c r="I88" s="99" t="s">
        <v>1143</v>
      </c>
      <c r="J88" s="100" t="s">
        <v>33</v>
      </c>
      <c r="K88" s="99" t="s">
        <v>33</v>
      </c>
      <c r="L88" s="100" t="s">
        <v>33</v>
      </c>
      <c r="M88" s="101" t="s">
        <v>33</v>
      </c>
      <c r="N88" s="102" t="s">
        <v>33</v>
      </c>
      <c r="T88" s="68" t="s">
        <v>178</v>
      </c>
    </row>
    <row r="89" spans="1:24" s="63" customFormat="1" x14ac:dyDescent="0.2">
      <c r="A89" s="98"/>
      <c r="B89" s="97" t="s">
        <v>33</v>
      </c>
      <c r="C89" s="776" t="s">
        <v>182</v>
      </c>
      <c r="D89" s="776"/>
      <c r="E89" s="776"/>
      <c r="F89" s="90" t="s">
        <v>33</v>
      </c>
      <c r="G89" s="90" t="s">
        <v>33</v>
      </c>
      <c r="H89" s="90" t="s">
        <v>33</v>
      </c>
      <c r="I89" s="90" t="s">
        <v>33</v>
      </c>
      <c r="J89" s="91">
        <v>55.29</v>
      </c>
      <c r="K89" s="90" t="s">
        <v>33</v>
      </c>
      <c r="L89" s="91">
        <v>33.15</v>
      </c>
      <c r="M89" s="92" t="s">
        <v>33</v>
      </c>
      <c r="N89" s="93" t="s">
        <v>33</v>
      </c>
      <c r="U89" s="68" t="s">
        <v>182</v>
      </c>
    </row>
    <row r="90" spans="1:24" s="63" customFormat="1" x14ac:dyDescent="0.2">
      <c r="A90" s="98"/>
      <c r="B90" s="97" t="s">
        <v>33</v>
      </c>
      <c r="C90" s="767" t="s">
        <v>183</v>
      </c>
      <c r="D90" s="767"/>
      <c r="E90" s="767"/>
      <c r="F90" s="99" t="s">
        <v>33</v>
      </c>
      <c r="G90" s="99" t="s">
        <v>33</v>
      </c>
      <c r="H90" s="99" t="s">
        <v>33</v>
      </c>
      <c r="I90" s="99" t="s">
        <v>33</v>
      </c>
      <c r="J90" s="100" t="s">
        <v>33</v>
      </c>
      <c r="K90" s="99" t="s">
        <v>33</v>
      </c>
      <c r="L90" s="100">
        <v>26.54</v>
      </c>
      <c r="M90" s="101" t="s">
        <v>33</v>
      </c>
      <c r="N90" s="102" t="s">
        <v>33</v>
      </c>
      <c r="T90" s="68" t="s">
        <v>183</v>
      </c>
    </row>
    <row r="91" spans="1:24" s="63" customFormat="1" ht="22.5" x14ac:dyDescent="0.2">
      <c r="A91" s="98"/>
      <c r="B91" s="97" t="s">
        <v>959</v>
      </c>
      <c r="C91" s="767" t="s">
        <v>960</v>
      </c>
      <c r="D91" s="767"/>
      <c r="E91" s="767"/>
      <c r="F91" s="99" t="s">
        <v>186</v>
      </c>
      <c r="G91" s="99" t="s">
        <v>187</v>
      </c>
      <c r="H91" s="99" t="s">
        <v>33</v>
      </c>
      <c r="I91" s="99" t="s">
        <v>187</v>
      </c>
      <c r="J91" s="100" t="s">
        <v>33</v>
      </c>
      <c r="K91" s="99" t="s">
        <v>33</v>
      </c>
      <c r="L91" s="100">
        <v>25.21</v>
      </c>
      <c r="M91" s="101" t="s">
        <v>33</v>
      </c>
      <c r="N91" s="102" t="s">
        <v>33</v>
      </c>
      <c r="T91" s="68" t="s">
        <v>960</v>
      </c>
    </row>
    <row r="92" spans="1:24" s="63" customFormat="1" ht="22.5" x14ac:dyDescent="0.2">
      <c r="A92" s="98"/>
      <c r="B92" s="97" t="s">
        <v>961</v>
      </c>
      <c r="C92" s="767" t="s">
        <v>962</v>
      </c>
      <c r="D92" s="767"/>
      <c r="E92" s="767"/>
      <c r="F92" s="99" t="s">
        <v>186</v>
      </c>
      <c r="G92" s="99" t="s">
        <v>594</v>
      </c>
      <c r="H92" s="99" t="s">
        <v>33</v>
      </c>
      <c r="I92" s="99" t="s">
        <v>594</v>
      </c>
      <c r="J92" s="100" t="s">
        <v>33</v>
      </c>
      <c r="K92" s="99" t="s">
        <v>33</v>
      </c>
      <c r="L92" s="100">
        <v>17.25</v>
      </c>
      <c r="M92" s="101" t="s">
        <v>33</v>
      </c>
      <c r="N92" s="102" t="s">
        <v>33</v>
      </c>
      <c r="T92" s="68" t="s">
        <v>962</v>
      </c>
    </row>
    <row r="93" spans="1:24" s="63" customFormat="1" x14ac:dyDescent="0.2">
      <c r="A93" s="103"/>
      <c r="B93" s="104"/>
      <c r="C93" s="780" t="s">
        <v>191</v>
      </c>
      <c r="D93" s="780"/>
      <c r="E93" s="780"/>
      <c r="F93" s="105" t="s">
        <v>33</v>
      </c>
      <c r="G93" s="105" t="s">
        <v>33</v>
      </c>
      <c r="H93" s="105" t="s">
        <v>33</v>
      </c>
      <c r="I93" s="105" t="s">
        <v>33</v>
      </c>
      <c r="J93" s="106" t="s">
        <v>33</v>
      </c>
      <c r="K93" s="105" t="s">
        <v>33</v>
      </c>
      <c r="L93" s="106">
        <v>75.61</v>
      </c>
      <c r="M93" s="92" t="s">
        <v>33</v>
      </c>
      <c r="N93" s="107" t="s">
        <v>33</v>
      </c>
      <c r="V93" s="68" t="s">
        <v>191</v>
      </c>
    </row>
    <row r="94" spans="1:24" s="63" customFormat="1" ht="56.25" x14ac:dyDescent="0.2">
      <c r="A94" s="88" t="s">
        <v>262</v>
      </c>
      <c r="B94" s="89" t="s">
        <v>1345</v>
      </c>
      <c r="C94" s="776" t="s">
        <v>1346</v>
      </c>
      <c r="D94" s="776"/>
      <c r="E94" s="776"/>
      <c r="F94" s="90" t="s">
        <v>711</v>
      </c>
      <c r="G94" s="90" t="s">
        <v>33</v>
      </c>
      <c r="H94" s="90" t="s">
        <v>33</v>
      </c>
      <c r="I94" s="90" t="s">
        <v>1053</v>
      </c>
      <c r="J94" s="91" t="s">
        <v>33</v>
      </c>
      <c r="K94" s="90" t="s">
        <v>33</v>
      </c>
      <c r="L94" s="91" t="s">
        <v>33</v>
      </c>
      <c r="M94" s="92" t="s">
        <v>33</v>
      </c>
      <c r="N94" s="93" t="s">
        <v>33</v>
      </c>
      <c r="Q94" s="68" t="s">
        <v>1346</v>
      </c>
    </row>
    <row r="95" spans="1:24" s="63" customFormat="1" x14ac:dyDescent="0.2">
      <c r="A95" s="94"/>
      <c r="B95" s="95"/>
      <c r="C95" s="767" t="s">
        <v>1347</v>
      </c>
      <c r="D95" s="767"/>
      <c r="E95" s="767"/>
      <c r="F95" s="767"/>
      <c r="G95" s="767"/>
      <c r="H95" s="767"/>
      <c r="I95" s="767"/>
      <c r="J95" s="767"/>
      <c r="K95" s="767"/>
      <c r="L95" s="767"/>
      <c r="M95" s="767"/>
      <c r="N95" s="781"/>
      <c r="X95" s="68" t="s">
        <v>1347</v>
      </c>
    </row>
    <row r="96" spans="1:24" s="63" customFormat="1" ht="22.5" x14ac:dyDescent="0.2">
      <c r="A96" s="96"/>
      <c r="B96" s="97" t="s">
        <v>171</v>
      </c>
      <c r="C96" s="767" t="s">
        <v>172</v>
      </c>
      <c r="D96" s="767"/>
      <c r="E96" s="767"/>
      <c r="F96" s="767"/>
      <c r="G96" s="767"/>
      <c r="H96" s="767"/>
      <c r="I96" s="767"/>
      <c r="J96" s="767"/>
      <c r="K96" s="767"/>
      <c r="L96" s="767"/>
      <c r="M96" s="767"/>
      <c r="N96" s="781"/>
      <c r="R96" s="68" t="s">
        <v>172</v>
      </c>
    </row>
    <row r="97" spans="1:24" s="63" customFormat="1" x14ac:dyDescent="0.2">
      <c r="A97" s="98"/>
      <c r="B97" s="97" t="s">
        <v>165</v>
      </c>
      <c r="C97" s="767" t="s">
        <v>251</v>
      </c>
      <c r="D97" s="767"/>
      <c r="E97" s="767"/>
      <c r="F97" s="99" t="s">
        <v>33</v>
      </c>
      <c r="G97" s="99" t="s">
        <v>33</v>
      </c>
      <c r="H97" s="99" t="s">
        <v>33</v>
      </c>
      <c r="I97" s="99" t="s">
        <v>33</v>
      </c>
      <c r="J97" s="100">
        <v>17.2</v>
      </c>
      <c r="K97" s="99" t="s">
        <v>175</v>
      </c>
      <c r="L97" s="100">
        <v>25.8</v>
      </c>
      <c r="M97" s="101" t="s">
        <v>33</v>
      </c>
      <c r="N97" s="102" t="s">
        <v>33</v>
      </c>
      <c r="S97" s="68" t="s">
        <v>251</v>
      </c>
    </row>
    <row r="98" spans="1:24" s="63" customFormat="1" x14ac:dyDescent="0.2">
      <c r="A98" s="98"/>
      <c r="B98" s="97" t="s">
        <v>173</v>
      </c>
      <c r="C98" s="767" t="s">
        <v>174</v>
      </c>
      <c r="D98" s="767"/>
      <c r="E98" s="767"/>
      <c r="F98" s="99" t="s">
        <v>33</v>
      </c>
      <c r="G98" s="99" t="s">
        <v>33</v>
      </c>
      <c r="H98" s="99" t="s">
        <v>33</v>
      </c>
      <c r="I98" s="99" t="s">
        <v>33</v>
      </c>
      <c r="J98" s="100">
        <v>1.81</v>
      </c>
      <c r="K98" s="99" t="s">
        <v>175</v>
      </c>
      <c r="L98" s="100">
        <v>2.72</v>
      </c>
      <c r="M98" s="101" t="s">
        <v>33</v>
      </c>
      <c r="N98" s="102" t="s">
        <v>33</v>
      </c>
      <c r="S98" s="68" t="s">
        <v>174</v>
      </c>
    </row>
    <row r="99" spans="1:24" s="63" customFormat="1" x14ac:dyDescent="0.2">
      <c r="A99" s="98"/>
      <c r="B99" s="97" t="s">
        <v>176</v>
      </c>
      <c r="C99" s="767" t="s">
        <v>177</v>
      </c>
      <c r="D99" s="767"/>
      <c r="E99" s="767"/>
      <c r="F99" s="99" t="s">
        <v>33</v>
      </c>
      <c r="G99" s="99" t="s">
        <v>33</v>
      </c>
      <c r="H99" s="99" t="s">
        <v>33</v>
      </c>
      <c r="I99" s="99" t="s">
        <v>33</v>
      </c>
      <c r="J99" s="100">
        <v>0.26</v>
      </c>
      <c r="K99" s="99" t="s">
        <v>175</v>
      </c>
      <c r="L99" s="100">
        <v>0.39</v>
      </c>
      <c r="M99" s="101" t="s">
        <v>33</v>
      </c>
      <c r="N99" s="102" t="s">
        <v>33</v>
      </c>
      <c r="S99" s="68" t="s">
        <v>177</v>
      </c>
    </row>
    <row r="100" spans="1:24" s="63" customFormat="1" x14ac:dyDescent="0.2">
      <c r="A100" s="98"/>
      <c r="B100" s="97" t="s">
        <v>212</v>
      </c>
      <c r="C100" s="767" t="s">
        <v>252</v>
      </c>
      <c r="D100" s="767"/>
      <c r="E100" s="767"/>
      <c r="F100" s="99" t="s">
        <v>33</v>
      </c>
      <c r="G100" s="99" t="s">
        <v>33</v>
      </c>
      <c r="H100" s="99" t="s">
        <v>33</v>
      </c>
      <c r="I100" s="99" t="s">
        <v>33</v>
      </c>
      <c r="J100" s="100">
        <v>8.31</v>
      </c>
      <c r="K100" s="99" t="s">
        <v>33</v>
      </c>
      <c r="L100" s="100">
        <v>9.9700000000000006</v>
      </c>
      <c r="M100" s="101" t="s">
        <v>33</v>
      </c>
      <c r="N100" s="102" t="s">
        <v>33</v>
      </c>
      <c r="S100" s="68" t="s">
        <v>252</v>
      </c>
    </row>
    <row r="101" spans="1:24" s="63" customFormat="1" x14ac:dyDescent="0.2">
      <c r="A101" s="98"/>
      <c r="B101" s="97" t="s">
        <v>33</v>
      </c>
      <c r="C101" s="767" t="s">
        <v>253</v>
      </c>
      <c r="D101" s="767"/>
      <c r="E101" s="767"/>
      <c r="F101" s="99" t="s">
        <v>179</v>
      </c>
      <c r="G101" s="99" t="s">
        <v>1348</v>
      </c>
      <c r="H101" s="99" t="s">
        <v>175</v>
      </c>
      <c r="I101" s="99" t="s">
        <v>1349</v>
      </c>
      <c r="J101" s="100" t="s">
        <v>33</v>
      </c>
      <c r="K101" s="99" t="s">
        <v>33</v>
      </c>
      <c r="L101" s="100" t="s">
        <v>33</v>
      </c>
      <c r="M101" s="101" t="s">
        <v>33</v>
      </c>
      <c r="N101" s="102" t="s">
        <v>33</v>
      </c>
      <c r="T101" s="68" t="s">
        <v>253</v>
      </c>
    </row>
    <row r="102" spans="1:24" s="63" customFormat="1" x14ac:dyDescent="0.2">
      <c r="A102" s="98"/>
      <c r="B102" s="97" t="s">
        <v>33</v>
      </c>
      <c r="C102" s="767" t="s">
        <v>178</v>
      </c>
      <c r="D102" s="767"/>
      <c r="E102" s="767"/>
      <c r="F102" s="99" t="s">
        <v>179</v>
      </c>
      <c r="G102" s="99" t="s">
        <v>981</v>
      </c>
      <c r="H102" s="99" t="s">
        <v>175</v>
      </c>
      <c r="I102" s="99" t="s">
        <v>967</v>
      </c>
      <c r="J102" s="100" t="s">
        <v>33</v>
      </c>
      <c r="K102" s="99" t="s">
        <v>33</v>
      </c>
      <c r="L102" s="100" t="s">
        <v>33</v>
      </c>
      <c r="M102" s="101" t="s">
        <v>33</v>
      </c>
      <c r="N102" s="102" t="s">
        <v>33</v>
      </c>
      <c r="T102" s="68" t="s">
        <v>178</v>
      </c>
    </row>
    <row r="103" spans="1:24" s="63" customFormat="1" x14ac:dyDescent="0.2">
      <c r="A103" s="98"/>
      <c r="B103" s="97" t="s">
        <v>33</v>
      </c>
      <c r="C103" s="776" t="s">
        <v>182</v>
      </c>
      <c r="D103" s="776"/>
      <c r="E103" s="776"/>
      <c r="F103" s="90" t="s">
        <v>33</v>
      </c>
      <c r="G103" s="90" t="s">
        <v>33</v>
      </c>
      <c r="H103" s="90" t="s">
        <v>33</v>
      </c>
      <c r="I103" s="90" t="s">
        <v>33</v>
      </c>
      <c r="J103" s="91">
        <v>27.32</v>
      </c>
      <c r="K103" s="90" t="s">
        <v>33</v>
      </c>
      <c r="L103" s="91">
        <v>38.49</v>
      </c>
      <c r="M103" s="92" t="s">
        <v>33</v>
      </c>
      <c r="N103" s="93" t="s">
        <v>33</v>
      </c>
      <c r="U103" s="68" t="s">
        <v>182</v>
      </c>
    </row>
    <row r="104" spans="1:24" s="63" customFormat="1" x14ac:dyDescent="0.2">
      <c r="A104" s="98"/>
      <c r="B104" s="97" t="s">
        <v>33</v>
      </c>
      <c r="C104" s="767" t="s">
        <v>183</v>
      </c>
      <c r="D104" s="767"/>
      <c r="E104" s="767"/>
      <c r="F104" s="99" t="s">
        <v>33</v>
      </c>
      <c r="G104" s="99" t="s">
        <v>33</v>
      </c>
      <c r="H104" s="99" t="s">
        <v>33</v>
      </c>
      <c r="I104" s="99" t="s">
        <v>33</v>
      </c>
      <c r="J104" s="100" t="s">
        <v>33</v>
      </c>
      <c r="K104" s="99" t="s">
        <v>33</v>
      </c>
      <c r="L104" s="100">
        <v>26.19</v>
      </c>
      <c r="M104" s="101" t="s">
        <v>33</v>
      </c>
      <c r="N104" s="102" t="s">
        <v>33</v>
      </c>
      <c r="T104" s="68" t="s">
        <v>183</v>
      </c>
    </row>
    <row r="105" spans="1:24" s="63" customFormat="1" ht="22.5" x14ac:dyDescent="0.2">
      <c r="A105" s="98"/>
      <c r="B105" s="97" t="s">
        <v>959</v>
      </c>
      <c r="C105" s="767" t="s">
        <v>960</v>
      </c>
      <c r="D105" s="767"/>
      <c r="E105" s="767"/>
      <c r="F105" s="99" t="s">
        <v>186</v>
      </c>
      <c r="G105" s="99" t="s">
        <v>187</v>
      </c>
      <c r="H105" s="99" t="s">
        <v>33</v>
      </c>
      <c r="I105" s="99" t="s">
        <v>187</v>
      </c>
      <c r="J105" s="100" t="s">
        <v>33</v>
      </c>
      <c r="K105" s="99" t="s">
        <v>33</v>
      </c>
      <c r="L105" s="100">
        <v>24.88</v>
      </c>
      <c r="M105" s="101" t="s">
        <v>33</v>
      </c>
      <c r="N105" s="102" t="s">
        <v>33</v>
      </c>
      <c r="T105" s="68" t="s">
        <v>960</v>
      </c>
    </row>
    <row r="106" spans="1:24" s="63" customFormat="1" ht="22.5" x14ac:dyDescent="0.2">
      <c r="A106" s="98"/>
      <c r="B106" s="97" t="s">
        <v>961</v>
      </c>
      <c r="C106" s="767" t="s">
        <v>962</v>
      </c>
      <c r="D106" s="767"/>
      <c r="E106" s="767"/>
      <c r="F106" s="99" t="s">
        <v>186</v>
      </c>
      <c r="G106" s="99" t="s">
        <v>594</v>
      </c>
      <c r="H106" s="99" t="s">
        <v>33</v>
      </c>
      <c r="I106" s="99" t="s">
        <v>594</v>
      </c>
      <c r="J106" s="100" t="s">
        <v>33</v>
      </c>
      <c r="K106" s="99" t="s">
        <v>33</v>
      </c>
      <c r="L106" s="100">
        <v>17.02</v>
      </c>
      <c r="M106" s="101" t="s">
        <v>33</v>
      </c>
      <c r="N106" s="102" t="s">
        <v>33</v>
      </c>
      <c r="T106" s="68" t="s">
        <v>962</v>
      </c>
    </row>
    <row r="107" spans="1:24" s="63" customFormat="1" x14ac:dyDescent="0.2">
      <c r="A107" s="103"/>
      <c r="B107" s="104"/>
      <c r="C107" s="780" t="s">
        <v>191</v>
      </c>
      <c r="D107" s="780"/>
      <c r="E107" s="780"/>
      <c r="F107" s="105" t="s">
        <v>33</v>
      </c>
      <c r="G107" s="105" t="s">
        <v>33</v>
      </c>
      <c r="H107" s="105" t="s">
        <v>33</v>
      </c>
      <c r="I107" s="105" t="s">
        <v>33</v>
      </c>
      <c r="J107" s="106" t="s">
        <v>33</v>
      </c>
      <c r="K107" s="105" t="s">
        <v>33</v>
      </c>
      <c r="L107" s="106">
        <v>80.39</v>
      </c>
      <c r="M107" s="92" t="s">
        <v>33</v>
      </c>
      <c r="N107" s="107" t="s">
        <v>33</v>
      </c>
      <c r="V107" s="68" t="s">
        <v>191</v>
      </c>
    </row>
    <row r="108" spans="1:24" s="63" customFormat="1" ht="33.75" x14ac:dyDescent="0.2">
      <c r="A108" s="88" t="s">
        <v>267</v>
      </c>
      <c r="B108" s="89" t="s">
        <v>1265</v>
      </c>
      <c r="C108" s="776" t="s">
        <v>1350</v>
      </c>
      <c r="D108" s="776"/>
      <c r="E108" s="776"/>
      <c r="F108" s="90" t="s">
        <v>1092</v>
      </c>
      <c r="G108" s="90" t="s">
        <v>33</v>
      </c>
      <c r="H108" s="90" t="s">
        <v>33</v>
      </c>
      <c r="I108" s="90" t="s">
        <v>1351</v>
      </c>
      <c r="J108" s="91">
        <v>1480.94</v>
      </c>
      <c r="K108" s="90" t="s">
        <v>33</v>
      </c>
      <c r="L108" s="91">
        <v>226.58</v>
      </c>
      <c r="M108" s="92" t="s">
        <v>33</v>
      </c>
      <c r="N108" s="93" t="s">
        <v>33</v>
      </c>
      <c r="Q108" s="68" t="s">
        <v>1350</v>
      </c>
    </row>
    <row r="109" spans="1:24" s="63" customFormat="1" x14ac:dyDescent="0.2">
      <c r="A109" s="94"/>
      <c r="B109" s="95"/>
      <c r="C109" s="767" t="s">
        <v>1352</v>
      </c>
      <c r="D109" s="767"/>
      <c r="E109" s="767"/>
      <c r="F109" s="767"/>
      <c r="G109" s="767"/>
      <c r="H109" s="767"/>
      <c r="I109" s="767"/>
      <c r="J109" s="767"/>
      <c r="K109" s="767"/>
      <c r="L109" s="767"/>
      <c r="M109" s="767"/>
      <c r="N109" s="781"/>
      <c r="X109" s="68" t="s">
        <v>1352</v>
      </c>
    </row>
    <row r="110" spans="1:24" s="63" customFormat="1" ht="33.75" x14ac:dyDescent="0.2">
      <c r="A110" s="88" t="s">
        <v>274</v>
      </c>
      <c r="B110" s="89" t="s">
        <v>1265</v>
      </c>
      <c r="C110" s="776" t="s">
        <v>1266</v>
      </c>
      <c r="D110" s="776"/>
      <c r="E110" s="776"/>
      <c r="F110" s="90" t="s">
        <v>1092</v>
      </c>
      <c r="G110" s="90" t="s">
        <v>33</v>
      </c>
      <c r="H110" s="90" t="s">
        <v>33</v>
      </c>
      <c r="I110" s="90" t="s">
        <v>1097</v>
      </c>
      <c r="J110" s="91">
        <v>1480.94</v>
      </c>
      <c r="K110" s="90" t="s">
        <v>33</v>
      </c>
      <c r="L110" s="91">
        <v>30.21</v>
      </c>
      <c r="M110" s="92" t="s">
        <v>33</v>
      </c>
      <c r="N110" s="93" t="s">
        <v>33</v>
      </c>
      <c r="Q110" s="68" t="s">
        <v>1266</v>
      </c>
    </row>
    <row r="111" spans="1:24" s="63" customFormat="1" x14ac:dyDescent="0.2">
      <c r="A111" s="94"/>
      <c r="B111" s="95"/>
      <c r="C111" s="767" t="s">
        <v>1098</v>
      </c>
      <c r="D111" s="767"/>
      <c r="E111" s="767"/>
      <c r="F111" s="767"/>
      <c r="G111" s="767"/>
      <c r="H111" s="767"/>
      <c r="I111" s="767"/>
      <c r="J111" s="767"/>
      <c r="K111" s="767"/>
      <c r="L111" s="767"/>
      <c r="M111" s="767"/>
      <c r="N111" s="781"/>
      <c r="X111" s="68" t="s">
        <v>1098</v>
      </c>
    </row>
    <row r="112" spans="1:24" s="63" customFormat="1" ht="1.5" customHeight="1" x14ac:dyDescent="0.2">
      <c r="A112" s="108"/>
      <c r="B112" s="104"/>
      <c r="C112" s="104"/>
      <c r="D112" s="104"/>
      <c r="E112" s="104"/>
      <c r="F112" s="108"/>
      <c r="G112" s="108"/>
      <c r="H112" s="108"/>
      <c r="I112" s="108"/>
      <c r="J112" s="109"/>
      <c r="K112" s="108"/>
      <c r="L112" s="109"/>
      <c r="M112" s="99"/>
      <c r="N112" s="109"/>
    </row>
    <row r="113" spans="1:27" ht="2.25" customHeight="1" x14ac:dyDescent="0.2"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122"/>
      <c r="M113" s="123"/>
      <c r="N113" s="124"/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  <c r="Z113" s="63"/>
      <c r="AA113" s="63"/>
    </row>
    <row r="114" spans="1:27" x14ac:dyDescent="0.2">
      <c r="A114" s="110"/>
      <c r="B114" s="111" t="s">
        <v>33</v>
      </c>
      <c r="C114" s="780" t="s">
        <v>321</v>
      </c>
      <c r="D114" s="780"/>
      <c r="E114" s="780"/>
      <c r="F114" s="780"/>
      <c r="G114" s="780"/>
      <c r="H114" s="780"/>
      <c r="I114" s="780"/>
      <c r="J114" s="780"/>
      <c r="K114" s="780"/>
      <c r="L114" s="112" t="s">
        <v>33</v>
      </c>
      <c r="M114" s="113" t="s">
        <v>33</v>
      </c>
      <c r="N114" s="114" t="s">
        <v>33</v>
      </c>
      <c r="O114" s="63"/>
      <c r="P114" s="63"/>
      <c r="Q114" s="63"/>
      <c r="R114" s="63"/>
      <c r="S114" s="63"/>
      <c r="T114" s="63"/>
      <c r="U114" s="63"/>
      <c r="V114" s="63"/>
      <c r="W114" s="63"/>
      <c r="X114" s="63"/>
      <c r="Y114" s="68" t="s">
        <v>321</v>
      </c>
      <c r="Z114" s="63"/>
      <c r="AA114" s="63"/>
    </row>
    <row r="115" spans="1:27" x14ac:dyDescent="0.2">
      <c r="A115" s="115"/>
      <c r="B115" s="97" t="s">
        <v>165</v>
      </c>
      <c r="C115" s="767" t="s">
        <v>876</v>
      </c>
      <c r="D115" s="767"/>
      <c r="E115" s="767"/>
      <c r="F115" s="767"/>
      <c r="G115" s="767"/>
      <c r="H115" s="767"/>
      <c r="I115" s="767"/>
      <c r="J115" s="767"/>
      <c r="K115" s="767"/>
      <c r="L115" s="116">
        <v>1683.91</v>
      </c>
      <c r="M115" s="117">
        <v>7.3</v>
      </c>
      <c r="N115" s="118">
        <v>12293</v>
      </c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  <c r="Z115" s="68" t="s">
        <v>876</v>
      </c>
      <c r="AA115" s="63"/>
    </row>
    <row r="116" spans="1:27" x14ac:dyDescent="0.2">
      <c r="A116" s="115"/>
      <c r="B116" s="97" t="s">
        <v>33</v>
      </c>
      <c r="C116" s="767" t="s">
        <v>203</v>
      </c>
      <c r="D116" s="767"/>
      <c r="E116" s="767"/>
      <c r="F116" s="767"/>
      <c r="G116" s="767"/>
      <c r="H116" s="767"/>
      <c r="I116" s="767"/>
      <c r="J116" s="767"/>
      <c r="K116" s="767"/>
      <c r="L116" s="116" t="s">
        <v>33</v>
      </c>
      <c r="M116" s="117" t="s">
        <v>33</v>
      </c>
      <c r="N116" s="118" t="s">
        <v>33</v>
      </c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3"/>
      <c r="Z116" s="68" t="s">
        <v>203</v>
      </c>
      <c r="AA116" s="63"/>
    </row>
    <row r="117" spans="1:27" x14ac:dyDescent="0.2">
      <c r="A117" s="115"/>
      <c r="B117" s="97" t="s">
        <v>33</v>
      </c>
      <c r="C117" s="767" t="s">
        <v>296</v>
      </c>
      <c r="D117" s="767"/>
      <c r="E117" s="767"/>
      <c r="F117" s="767"/>
      <c r="G117" s="767"/>
      <c r="H117" s="767"/>
      <c r="I117" s="767"/>
      <c r="J117" s="767"/>
      <c r="K117" s="767"/>
      <c r="L117" s="116">
        <v>320.99</v>
      </c>
      <c r="M117" s="117" t="s">
        <v>33</v>
      </c>
      <c r="N117" s="118" t="s">
        <v>33</v>
      </c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  <c r="Z117" s="68" t="s">
        <v>296</v>
      </c>
      <c r="AA117" s="63"/>
    </row>
    <row r="118" spans="1:27" x14ac:dyDescent="0.2">
      <c r="A118" s="115"/>
      <c r="B118" s="97" t="s">
        <v>33</v>
      </c>
      <c r="C118" s="767" t="s">
        <v>204</v>
      </c>
      <c r="D118" s="767"/>
      <c r="E118" s="767"/>
      <c r="F118" s="767"/>
      <c r="G118" s="767"/>
      <c r="H118" s="767"/>
      <c r="I118" s="767"/>
      <c r="J118" s="767"/>
      <c r="K118" s="767"/>
      <c r="L118" s="116">
        <v>3.85</v>
      </c>
      <c r="M118" s="117" t="s">
        <v>33</v>
      </c>
      <c r="N118" s="118" t="s">
        <v>33</v>
      </c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3"/>
      <c r="Z118" s="68" t="s">
        <v>204</v>
      </c>
      <c r="AA118" s="63"/>
    </row>
    <row r="119" spans="1:27" x14ac:dyDescent="0.2">
      <c r="A119" s="115"/>
      <c r="B119" s="97" t="s">
        <v>33</v>
      </c>
      <c r="C119" s="767" t="s">
        <v>297</v>
      </c>
      <c r="D119" s="767"/>
      <c r="E119" s="767"/>
      <c r="F119" s="767"/>
      <c r="G119" s="767"/>
      <c r="H119" s="767"/>
      <c r="I119" s="767"/>
      <c r="J119" s="767"/>
      <c r="K119" s="767"/>
      <c r="L119" s="116">
        <v>880.93</v>
      </c>
      <c r="M119" s="117" t="s">
        <v>33</v>
      </c>
      <c r="N119" s="118" t="s">
        <v>33</v>
      </c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8" t="s">
        <v>297</v>
      </c>
      <c r="AA119" s="63"/>
    </row>
    <row r="120" spans="1:27" x14ac:dyDescent="0.2">
      <c r="A120" s="115"/>
      <c r="B120" s="97" t="s">
        <v>33</v>
      </c>
      <c r="C120" s="767" t="s">
        <v>205</v>
      </c>
      <c r="D120" s="767"/>
      <c r="E120" s="767"/>
      <c r="F120" s="767"/>
      <c r="G120" s="767"/>
      <c r="H120" s="767"/>
      <c r="I120" s="767"/>
      <c r="J120" s="767"/>
      <c r="K120" s="767"/>
      <c r="L120" s="116">
        <v>278.22000000000003</v>
      </c>
      <c r="M120" s="117" t="s">
        <v>33</v>
      </c>
      <c r="N120" s="118" t="s">
        <v>33</v>
      </c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8" t="s">
        <v>205</v>
      </c>
      <c r="AA120" s="63"/>
    </row>
    <row r="121" spans="1:27" x14ac:dyDescent="0.2">
      <c r="A121" s="115"/>
      <c r="B121" s="97" t="s">
        <v>33</v>
      </c>
      <c r="C121" s="767" t="s">
        <v>206</v>
      </c>
      <c r="D121" s="767"/>
      <c r="E121" s="767"/>
      <c r="F121" s="767"/>
      <c r="G121" s="767"/>
      <c r="H121" s="767"/>
      <c r="I121" s="767"/>
      <c r="J121" s="767"/>
      <c r="K121" s="767"/>
      <c r="L121" s="116">
        <v>199.92</v>
      </c>
      <c r="M121" s="117" t="s">
        <v>33</v>
      </c>
      <c r="N121" s="118" t="s">
        <v>33</v>
      </c>
      <c r="O121" s="63"/>
      <c r="P121" s="63"/>
      <c r="Q121" s="63"/>
      <c r="R121" s="63"/>
      <c r="S121" s="63"/>
      <c r="T121" s="63"/>
      <c r="U121" s="63"/>
      <c r="V121" s="63"/>
      <c r="W121" s="63"/>
      <c r="X121" s="63"/>
      <c r="Y121" s="63"/>
      <c r="Z121" s="68" t="s">
        <v>206</v>
      </c>
      <c r="AA121" s="63"/>
    </row>
    <row r="122" spans="1:27" x14ac:dyDescent="0.2">
      <c r="A122" s="115"/>
      <c r="B122" s="97" t="s">
        <v>173</v>
      </c>
      <c r="C122" s="767" t="s">
        <v>877</v>
      </c>
      <c r="D122" s="767"/>
      <c r="E122" s="767"/>
      <c r="F122" s="767"/>
      <c r="G122" s="767"/>
      <c r="H122" s="767"/>
      <c r="I122" s="767"/>
      <c r="J122" s="767"/>
      <c r="K122" s="767"/>
      <c r="L122" s="116">
        <v>1103732.77</v>
      </c>
      <c r="M122" s="117">
        <v>4.51</v>
      </c>
      <c r="N122" s="118">
        <v>4977835</v>
      </c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3"/>
      <c r="Z122" s="68" t="s">
        <v>877</v>
      </c>
      <c r="AA122" s="63"/>
    </row>
    <row r="123" spans="1:27" x14ac:dyDescent="0.2">
      <c r="A123" s="115"/>
      <c r="B123" s="97" t="s">
        <v>33</v>
      </c>
      <c r="C123" s="767" t="s">
        <v>207</v>
      </c>
      <c r="D123" s="767"/>
      <c r="E123" s="767"/>
      <c r="F123" s="767"/>
      <c r="G123" s="767"/>
      <c r="H123" s="767"/>
      <c r="I123" s="767"/>
      <c r="J123" s="767"/>
      <c r="K123" s="767"/>
      <c r="L123" s="116">
        <v>321.54000000000002</v>
      </c>
      <c r="M123" s="117" t="s">
        <v>33</v>
      </c>
      <c r="N123" s="118" t="s">
        <v>33</v>
      </c>
      <c r="O123" s="63"/>
      <c r="P123" s="63"/>
      <c r="Q123" s="63"/>
      <c r="R123" s="63"/>
      <c r="S123" s="63"/>
      <c r="T123" s="63"/>
      <c r="U123" s="63"/>
      <c r="V123" s="63"/>
      <c r="W123" s="63"/>
      <c r="X123" s="63"/>
      <c r="Y123" s="63"/>
      <c r="Z123" s="68" t="s">
        <v>207</v>
      </c>
      <c r="AA123" s="63"/>
    </row>
    <row r="124" spans="1:27" x14ac:dyDescent="0.2">
      <c r="A124" s="115"/>
      <c r="B124" s="97" t="s">
        <v>33</v>
      </c>
      <c r="C124" s="767" t="s">
        <v>208</v>
      </c>
      <c r="D124" s="767"/>
      <c r="E124" s="767"/>
      <c r="F124" s="767"/>
      <c r="G124" s="767"/>
      <c r="H124" s="767"/>
      <c r="I124" s="767"/>
      <c r="J124" s="767"/>
      <c r="K124" s="767"/>
      <c r="L124" s="116">
        <v>278.22000000000003</v>
      </c>
      <c r="M124" s="117" t="s">
        <v>33</v>
      </c>
      <c r="N124" s="118" t="s">
        <v>33</v>
      </c>
      <c r="O124" s="63"/>
      <c r="P124" s="63"/>
      <c r="Q124" s="63"/>
      <c r="R124" s="63"/>
      <c r="S124" s="63"/>
      <c r="T124" s="63"/>
      <c r="U124" s="63"/>
      <c r="V124" s="63"/>
      <c r="W124" s="63"/>
      <c r="X124" s="63"/>
      <c r="Y124" s="63"/>
      <c r="Z124" s="68" t="s">
        <v>208</v>
      </c>
      <c r="AA124" s="63"/>
    </row>
    <row r="125" spans="1:27" x14ac:dyDescent="0.2">
      <c r="A125" s="115"/>
      <c r="B125" s="97" t="s">
        <v>33</v>
      </c>
      <c r="C125" s="767" t="s">
        <v>209</v>
      </c>
      <c r="D125" s="767"/>
      <c r="E125" s="767"/>
      <c r="F125" s="767"/>
      <c r="G125" s="767"/>
      <c r="H125" s="767"/>
      <c r="I125" s="767"/>
      <c r="J125" s="767"/>
      <c r="K125" s="767"/>
      <c r="L125" s="116">
        <v>199.92</v>
      </c>
      <c r="M125" s="117" t="s">
        <v>33</v>
      </c>
      <c r="N125" s="118" t="s">
        <v>33</v>
      </c>
      <c r="O125" s="63"/>
      <c r="P125" s="63"/>
      <c r="Q125" s="63"/>
      <c r="R125" s="63"/>
      <c r="S125" s="63"/>
      <c r="T125" s="63"/>
      <c r="U125" s="63"/>
      <c r="V125" s="63"/>
      <c r="W125" s="63"/>
      <c r="X125" s="63"/>
      <c r="Y125" s="63"/>
      <c r="Z125" s="68" t="s">
        <v>209</v>
      </c>
      <c r="AA125" s="63"/>
    </row>
    <row r="126" spans="1:27" x14ac:dyDescent="0.2">
      <c r="A126" s="115"/>
      <c r="B126" s="109" t="s">
        <v>33</v>
      </c>
      <c r="C126" s="782" t="s">
        <v>322</v>
      </c>
      <c r="D126" s="782"/>
      <c r="E126" s="782"/>
      <c r="F126" s="782"/>
      <c r="G126" s="782"/>
      <c r="H126" s="782"/>
      <c r="I126" s="782"/>
      <c r="J126" s="782"/>
      <c r="K126" s="782"/>
      <c r="L126" s="119">
        <v>1105416.68</v>
      </c>
      <c r="M126" s="120" t="s">
        <v>33</v>
      </c>
      <c r="N126" s="125">
        <v>4990128</v>
      </c>
      <c r="O126" s="63"/>
      <c r="P126" s="63"/>
      <c r="Q126" s="63"/>
      <c r="R126" s="63"/>
      <c r="S126" s="63"/>
      <c r="T126" s="63"/>
      <c r="U126" s="63"/>
      <c r="V126" s="63"/>
      <c r="W126" s="63"/>
      <c r="X126" s="63"/>
      <c r="Y126" s="63"/>
      <c r="Z126" s="63"/>
      <c r="AA126" s="68" t="s">
        <v>322</v>
      </c>
    </row>
    <row r="127" spans="1:27" ht="1.5" customHeight="1" x14ac:dyDescent="0.2">
      <c r="B127" s="109"/>
      <c r="C127" s="104"/>
      <c r="D127" s="104"/>
      <c r="E127" s="104"/>
      <c r="F127" s="104"/>
      <c r="G127" s="104"/>
      <c r="H127" s="104"/>
      <c r="I127" s="104"/>
      <c r="J127" s="104"/>
      <c r="K127" s="104"/>
      <c r="L127" s="119"/>
      <c r="M127" s="120"/>
      <c r="N127" s="126"/>
      <c r="O127" s="63"/>
      <c r="P127" s="63"/>
      <c r="Q127" s="63"/>
      <c r="R127" s="63"/>
      <c r="S127" s="63"/>
      <c r="T127" s="63"/>
      <c r="U127" s="63"/>
      <c r="V127" s="63"/>
      <c r="W127" s="63"/>
      <c r="X127" s="63"/>
      <c r="Y127" s="63"/>
      <c r="Z127" s="63"/>
      <c r="AA127" s="63"/>
    </row>
    <row r="128" spans="1:27" ht="53.25" customHeight="1" x14ac:dyDescent="0.2">
      <c r="A128" s="127"/>
      <c r="B128" s="127"/>
      <c r="C128" s="127"/>
      <c r="D128" s="127"/>
      <c r="E128" s="127"/>
      <c r="F128" s="127"/>
      <c r="G128" s="127"/>
      <c r="H128" s="127"/>
      <c r="I128" s="127"/>
      <c r="J128" s="127"/>
      <c r="K128" s="127"/>
      <c r="L128" s="127"/>
      <c r="M128" s="127"/>
      <c r="N128" s="127"/>
      <c r="O128" s="63"/>
      <c r="P128" s="63"/>
      <c r="Q128" s="63"/>
      <c r="R128" s="63"/>
      <c r="S128" s="63"/>
      <c r="T128" s="63"/>
      <c r="U128" s="63"/>
      <c r="V128" s="63"/>
      <c r="W128" s="63"/>
      <c r="X128" s="63"/>
      <c r="Y128" s="63"/>
      <c r="Z128" s="63"/>
      <c r="AA128" s="63"/>
    </row>
    <row r="129" spans="2:12" s="63" customFormat="1" x14ac:dyDescent="0.2">
      <c r="B129" s="128" t="s">
        <v>323</v>
      </c>
      <c r="C129" s="786" t="s">
        <v>33</v>
      </c>
      <c r="D129" s="786"/>
      <c r="E129" s="786"/>
      <c r="F129" s="786"/>
      <c r="G129" s="786"/>
      <c r="H129" s="786"/>
      <c r="I129" s="786"/>
      <c r="J129" s="786"/>
      <c r="K129" s="786"/>
      <c r="L129" s="786"/>
    </row>
    <row r="130" spans="2:12" s="63" customFormat="1" ht="13.5" customHeight="1" x14ac:dyDescent="0.2">
      <c r="B130" s="64"/>
      <c r="C130" s="787" t="s">
        <v>11</v>
      </c>
      <c r="D130" s="787"/>
      <c r="E130" s="787"/>
      <c r="F130" s="787"/>
      <c r="G130" s="787"/>
      <c r="H130" s="787"/>
      <c r="I130" s="787"/>
      <c r="J130" s="787"/>
      <c r="K130" s="787"/>
      <c r="L130" s="787"/>
    </row>
    <row r="131" spans="2:12" s="63" customFormat="1" ht="12.75" customHeight="1" x14ac:dyDescent="0.2">
      <c r="B131" s="128" t="s">
        <v>324</v>
      </c>
      <c r="C131" s="786" t="s">
        <v>33</v>
      </c>
      <c r="D131" s="786"/>
      <c r="E131" s="786"/>
      <c r="F131" s="786"/>
      <c r="G131" s="786"/>
      <c r="H131" s="786"/>
      <c r="I131" s="786"/>
      <c r="J131" s="786"/>
      <c r="K131" s="786"/>
      <c r="L131" s="786"/>
    </row>
    <row r="132" spans="2:12" s="63" customFormat="1" ht="13.5" customHeight="1" x14ac:dyDescent="0.2">
      <c r="C132" s="787" t="s">
        <v>11</v>
      </c>
      <c r="D132" s="787"/>
      <c r="E132" s="787"/>
      <c r="F132" s="787"/>
      <c r="G132" s="787"/>
      <c r="H132" s="787"/>
      <c r="I132" s="787"/>
      <c r="J132" s="787"/>
      <c r="K132" s="787"/>
      <c r="L132" s="787"/>
    </row>
    <row r="146" s="63" customFormat="1" x14ac:dyDescent="0.2"/>
  </sheetData>
  <mergeCells count="118">
    <mergeCell ref="C125:K125"/>
    <mergeCell ref="C126:K126"/>
    <mergeCell ref="C129:L129"/>
    <mergeCell ref="C130:L130"/>
    <mergeCell ref="C131:L131"/>
    <mergeCell ref="C132:L132"/>
    <mergeCell ref="C119:K119"/>
    <mergeCell ref="C120:K120"/>
    <mergeCell ref="C121:K121"/>
    <mergeCell ref="C122:K122"/>
    <mergeCell ref="C123:K123"/>
    <mergeCell ref="C124:K124"/>
    <mergeCell ref="C111:N111"/>
    <mergeCell ref="C114:K114"/>
    <mergeCell ref="C115:K115"/>
    <mergeCell ref="C116:K116"/>
    <mergeCell ref="C117:K117"/>
    <mergeCell ref="C118:K118"/>
    <mergeCell ref="C105:E105"/>
    <mergeCell ref="C106:E106"/>
    <mergeCell ref="C107:E107"/>
    <mergeCell ref="C108:E108"/>
    <mergeCell ref="C109:N109"/>
    <mergeCell ref="C110:E110"/>
    <mergeCell ref="C99:E99"/>
    <mergeCell ref="C100:E100"/>
    <mergeCell ref="C101:E101"/>
    <mergeCell ref="C102:E102"/>
    <mergeCell ref="C103:E103"/>
    <mergeCell ref="C104:E104"/>
    <mergeCell ref="C93:E93"/>
    <mergeCell ref="C94:E94"/>
    <mergeCell ref="C95:N95"/>
    <mergeCell ref="C96:N96"/>
    <mergeCell ref="C97:E97"/>
    <mergeCell ref="C98:E98"/>
    <mergeCell ref="C87:E87"/>
    <mergeCell ref="C88:E88"/>
    <mergeCell ref="C89:E89"/>
    <mergeCell ref="C90:E90"/>
    <mergeCell ref="C91:E91"/>
    <mergeCell ref="C92:E92"/>
    <mergeCell ref="C81:N81"/>
    <mergeCell ref="C82:N82"/>
    <mergeCell ref="C83:E83"/>
    <mergeCell ref="C84:E84"/>
    <mergeCell ref="C85:E85"/>
    <mergeCell ref="C86:E86"/>
    <mergeCell ref="C75:E75"/>
    <mergeCell ref="C76:E76"/>
    <mergeCell ref="C77:E77"/>
    <mergeCell ref="C78:E78"/>
    <mergeCell ref="C79:N79"/>
    <mergeCell ref="C80:E80"/>
    <mergeCell ref="C69:N69"/>
    <mergeCell ref="C70:E70"/>
    <mergeCell ref="C71:E71"/>
    <mergeCell ref="C72:E72"/>
    <mergeCell ref="C73:E73"/>
    <mergeCell ref="C74:E74"/>
    <mergeCell ref="C63:N63"/>
    <mergeCell ref="C64:E64"/>
    <mergeCell ref="C65:N65"/>
    <mergeCell ref="C66:N66"/>
    <mergeCell ref="C67:E67"/>
    <mergeCell ref="C68:N68"/>
    <mergeCell ref="C57:N57"/>
    <mergeCell ref="C58:E58"/>
    <mergeCell ref="C59:N59"/>
    <mergeCell ref="C60:N60"/>
    <mergeCell ref="C61:E61"/>
    <mergeCell ref="C62:N62"/>
    <mergeCell ref="C51:E51"/>
    <mergeCell ref="C52:E52"/>
    <mergeCell ref="C53:E53"/>
    <mergeCell ref="C54:E54"/>
    <mergeCell ref="C55:E55"/>
    <mergeCell ref="C56:N56"/>
    <mergeCell ref="C45:E45"/>
    <mergeCell ref="C46:N46"/>
    <mergeCell ref="C47:E47"/>
    <mergeCell ref="C48:E48"/>
    <mergeCell ref="C49:E49"/>
    <mergeCell ref="C50:E50"/>
    <mergeCell ref="C39:E39"/>
    <mergeCell ref="C40:E40"/>
    <mergeCell ref="C41:E41"/>
    <mergeCell ref="C42:E42"/>
    <mergeCell ref="C43:N43"/>
    <mergeCell ref="C44:N44"/>
    <mergeCell ref="C33:N33"/>
    <mergeCell ref="C34:E34"/>
    <mergeCell ref="C35:E35"/>
    <mergeCell ref="C36:E36"/>
    <mergeCell ref="C37:E37"/>
    <mergeCell ref="C38:E38"/>
    <mergeCell ref="C30:E30"/>
    <mergeCell ref="A31:N31"/>
    <mergeCell ref="C32:E32"/>
    <mergeCell ref="A12:N12"/>
    <mergeCell ref="A13:N13"/>
    <mergeCell ref="B15:F15"/>
    <mergeCell ref="B16:F16"/>
    <mergeCell ref="L25:M25"/>
    <mergeCell ref="A27:A29"/>
    <mergeCell ref="B27:B29"/>
    <mergeCell ref="C27:E29"/>
    <mergeCell ref="F27:F29"/>
    <mergeCell ref="G27:I28"/>
    <mergeCell ref="D5:N5"/>
    <mergeCell ref="A7:N7"/>
    <mergeCell ref="A8:N8"/>
    <mergeCell ref="A9:N9"/>
    <mergeCell ref="A10:N10"/>
    <mergeCell ref="A11:N11"/>
    <mergeCell ref="J27:L28"/>
    <mergeCell ref="M27:M29"/>
    <mergeCell ref="N27:N29"/>
  </mergeCells>
  <printOptions horizontalCentered="1"/>
  <pageMargins left="0.39370077848434398" right="0.39370077848434398" top="0.78740155696868896" bottom="0.74803149700164795" header="0.118110239505768" footer="0.118110239505768"/>
  <pageSetup paperSize="9" orientation="landscape"/>
  <headerFooter>
    <oddHeader>&amp;LГРАНД-Смета 2021</oddHeader>
  </headerFooter>
  <rowBreaks count="1" manualBreakCount="1">
    <brk id="26" max="145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45"/>
  <sheetViews>
    <sheetView topLeftCell="A100" zoomScale="115" zoomScaleNormal="115" workbookViewId="0">
      <selection activeCell="N19" sqref="N19"/>
    </sheetView>
  </sheetViews>
  <sheetFormatPr defaultColWidth="9.140625" defaultRowHeight="11.25" customHeight="1" x14ac:dyDescent="0.2"/>
  <cols>
    <col min="1" max="1" width="8.140625" style="63" customWidth="1"/>
    <col min="2" max="2" width="20.140625" style="63" customWidth="1"/>
    <col min="3" max="4" width="10.42578125" style="63" customWidth="1"/>
    <col min="5" max="5" width="13.28515625" style="63" customWidth="1"/>
    <col min="6" max="6" width="8.5703125" style="63" customWidth="1"/>
    <col min="7" max="7" width="7.85546875" style="63" customWidth="1"/>
    <col min="8" max="8" width="8.42578125" style="63" customWidth="1"/>
    <col min="9" max="9" width="8.7109375" style="63" customWidth="1"/>
    <col min="10" max="10" width="8.140625" style="63" customWidth="1"/>
    <col min="11" max="11" width="8.5703125" style="63" customWidth="1"/>
    <col min="12" max="12" width="10" style="63" customWidth="1"/>
    <col min="13" max="13" width="6" style="63" customWidth="1"/>
    <col min="14" max="14" width="9.7109375" style="63" customWidth="1"/>
    <col min="15" max="15" width="99.7109375" style="68" hidden="1" customWidth="1"/>
    <col min="16" max="16" width="138.42578125" style="68" hidden="1" customWidth="1"/>
    <col min="17" max="17" width="34.140625" style="68" hidden="1" customWidth="1"/>
    <col min="18" max="18" width="110.140625" style="68" hidden="1" customWidth="1"/>
    <col min="19" max="22" width="34.140625" style="68" hidden="1" customWidth="1"/>
    <col min="23" max="24" width="110.140625" style="68" hidden="1" customWidth="1"/>
    <col min="25" max="27" width="84.42578125" style="68" hidden="1" customWidth="1"/>
    <col min="28" max="16384" width="9.140625" style="63"/>
  </cols>
  <sheetData>
    <row r="1" spans="1:15" s="63" customFormat="1" x14ac:dyDescent="0.2">
      <c r="N1" s="64" t="s">
        <v>128</v>
      </c>
    </row>
    <row r="2" spans="1:15" s="63" customFormat="1" x14ac:dyDescent="0.2">
      <c r="N2" s="64" t="s">
        <v>12</v>
      </c>
    </row>
    <row r="3" spans="1:15" s="63" customFormat="1" x14ac:dyDescent="0.2">
      <c r="N3" s="64"/>
    </row>
    <row r="4" spans="1:15" s="63" customFormat="1" x14ac:dyDescent="0.2">
      <c r="F4" s="65"/>
    </row>
    <row r="5" spans="1:15" s="63" customFormat="1" ht="33.75" x14ac:dyDescent="0.2">
      <c r="A5" s="66" t="s">
        <v>129</v>
      </c>
      <c r="B5" s="67"/>
      <c r="D5" s="767" t="s">
        <v>550</v>
      </c>
      <c r="E5" s="767"/>
      <c r="F5" s="767"/>
      <c r="G5" s="767"/>
      <c r="H5" s="767"/>
      <c r="I5" s="767"/>
      <c r="J5" s="767"/>
      <c r="K5" s="767"/>
      <c r="L5" s="767"/>
      <c r="M5" s="767"/>
      <c r="N5" s="767"/>
      <c r="O5" s="68" t="s">
        <v>550</v>
      </c>
    </row>
    <row r="6" spans="1:15" s="63" customFormat="1" ht="15" customHeight="1" x14ac:dyDescent="0.2">
      <c r="A6" s="69" t="s">
        <v>130</v>
      </c>
      <c r="D6" s="70" t="s">
        <v>131</v>
      </c>
      <c r="E6" s="70"/>
      <c r="F6" s="71"/>
      <c r="G6" s="71"/>
      <c r="H6" s="71"/>
      <c r="I6" s="71"/>
      <c r="J6" s="71"/>
      <c r="K6" s="71"/>
      <c r="L6" s="71"/>
      <c r="M6" s="71"/>
      <c r="N6" s="71"/>
    </row>
    <row r="7" spans="1:15" s="63" customFormat="1" ht="43.5" customHeight="1" x14ac:dyDescent="0.2">
      <c r="A7" s="768" t="s">
        <v>24</v>
      </c>
      <c r="B7" s="768"/>
      <c r="C7" s="768"/>
      <c r="D7" s="768"/>
      <c r="E7" s="768"/>
      <c r="F7" s="768"/>
      <c r="G7" s="768"/>
      <c r="H7" s="768"/>
      <c r="I7" s="768"/>
      <c r="J7" s="768"/>
      <c r="K7" s="768"/>
      <c r="L7" s="768"/>
      <c r="M7" s="768"/>
      <c r="N7" s="768"/>
    </row>
    <row r="8" spans="1:15" s="63" customFormat="1" x14ac:dyDescent="0.2">
      <c r="A8" s="769" t="s">
        <v>3</v>
      </c>
      <c r="B8" s="769"/>
      <c r="C8" s="769"/>
      <c r="D8" s="769"/>
      <c r="E8" s="769"/>
      <c r="F8" s="769"/>
      <c r="G8" s="769"/>
      <c r="H8" s="769"/>
      <c r="I8" s="769"/>
      <c r="J8" s="769"/>
      <c r="K8" s="769"/>
      <c r="L8" s="769"/>
      <c r="M8" s="769"/>
      <c r="N8" s="769"/>
    </row>
    <row r="9" spans="1:15" s="63" customFormat="1" ht="30" customHeight="1" x14ac:dyDescent="0.2">
      <c r="A9" s="768" t="s">
        <v>1353</v>
      </c>
      <c r="B9" s="768"/>
      <c r="C9" s="768"/>
      <c r="D9" s="768"/>
      <c r="E9" s="768"/>
      <c r="F9" s="768"/>
      <c r="G9" s="768"/>
      <c r="H9" s="768"/>
      <c r="I9" s="768"/>
      <c r="J9" s="768"/>
      <c r="K9" s="768"/>
      <c r="L9" s="768"/>
      <c r="M9" s="768"/>
      <c r="N9" s="768"/>
    </row>
    <row r="10" spans="1:15" s="63" customFormat="1" x14ac:dyDescent="0.2">
      <c r="A10" s="769" t="s">
        <v>132</v>
      </c>
      <c r="B10" s="769"/>
      <c r="C10" s="769"/>
      <c r="D10" s="769"/>
      <c r="E10" s="769"/>
      <c r="F10" s="769"/>
      <c r="G10" s="769"/>
      <c r="H10" s="769"/>
      <c r="I10" s="769"/>
      <c r="J10" s="769"/>
      <c r="K10" s="769"/>
      <c r="L10" s="769"/>
      <c r="M10" s="769"/>
      <c r="N10" s="769"/>
    </row>
    <row r="11" spans="1:15" s="63" customFormat="1" ht="28.5" customHeight="1" x14ac:dyDescent="0.25">
      <c r="A11" s="770" t="s">
        <v>1354</v>
      </c>
      <c r="B11" s="770"/>
      <c r="C11" s="770"/>
      <c r="D11" s="770"/>
      <c r="E11" s="770"/>
      <c r="F11" s="770"/>
      <c r="G11" s="770"/>
      <c r="H11" s="770"/>
      <c r="I11" s="770"/>
      <c r="J11" s="770"/>
      <c r="K11" s="770"/>
      <c r="L11" s="770"/>
      <c r="M11" s="770"/>
      <c r="N11" s="770"/>
    </row>
    <row r="12" spans="1:15" s="63" customFormat="1" ht="29.25" customHeight="1" x14ac:dyDescent="0.2">
      <c r="A12" s="768" t="s">
        <v>516</v>
      </c>
      <c r="B12" s="768"/>
      <c r="C12" s="768"/>
      <c r="D12" s="768"/>
      <c r="E12" s="768"/>
      <c r="F12" s="768"/>
      <c r="G12" s="768"/>
      <c r="H12" s="768"/>
      <c r="I12" s="768"/>
      <c r="J12" s="768"/>
      <c r="K12" s="768"/>
      <c r="L12" s="768"/>
      <c r="M12" s="768"/>
      <c r="N12" s="768"/>
    </row>
    <row r="13" spans="1:15" s="63" customFormat="1" ht="33.75" customHeight="1" x14ac:dyDescent="0.2">
      <c r="A13" s="769" t="s">
        <v>134</v>
      </c>
      <c r="B13" s="769"/>
      <c r="C13" s="769"/>
      <c r="D13" s="769"/>
      <c r="E13" s="769"/>
      <c r="F13" s="769"/>
      <c r="G13" s="769"/>
      <c r="H13" s="769"/>
      <c r="I13" s="769"/>
      <c r="J13" s="769"/>
      <c r="K13" s="769"/>
      <c r="L13" s="769"/>
      <c r="M13" s="769"/>
      <c r="N13" s="769"/>
    </row>
    <row r="14" spans="1:15" s="63" customFormat="1" ht="18" customHeight="1" x14ac:dyDescent="0.2">
      <c r="A14" s="63" t="s">
        <v>135</v>
      </c>
      <c r="B14" s="72" t="s">
        <v>136</v>
      </c>
      <c r="C14" s="63" t="s">
        <v>137</v>
      </c>
      <c r="F14" s="68"/>
      <c r="G14" s="68"/>
      <c r="H14" s="68"/>
      <c r="I14" s="68"/>
      <c r="J14" s="68"/>
      <c r="K14" s="68"/>
      <c r="L14" s="68"/>
      <c r="M14" s="68"/>
      <c r="N14" s="68"/>
    </row>
    <row r="15" spans="1:15" s="63" customFormat="1" ht="30.75" customHeight="1" x14ac:dyDescent="0.2">
      <c r="A15" s="63" t="s">
        <v>138</v>
      </c>
      <c r="B15" s="777" t="s">
        <v>1205</v>
      </c>
      <c r="C15" s="777"/>
      <c r="D15" s="777"/>
      <c r="E15" s="777"/>
      <c r="F15" s="777"/>
      <c r="G15" s="68"/>
      <c r="H15" s="68"/>
      <c r="I15" s="68"/>
      <c r="J15" s="68"/>
      <c r="K15" s="68"/>
      <c r="L15" s="68"/>
      <c r="M15" s="68"/>
      <c r="N15" s="68"/>
    </row>
    <row r="16" spans="1:15" s="63" customFormat="1" x14ac:dyDescent="0.2">
      <c r="B16" s="778" t="s">
        <v>140</v>
      </c>
      <c r="C16" s="778"/>
      <c r="D16" s="778"/>
      <c r="E16" s="778"/>
      <c r="F16" s="778"/>
      <c r="G16" s="73"/>
      <c r="H16" s="73"/>
      <c r="I16" s="73"/>
      <c r="J16" s="73"/>
      <c r="K16" s="73"/>
      <c r="L16" s="73"/>
      <c r="M16" s="74"/>
      <c r="N16" s="73"/>
    </row>
    <row r="17" spans="1:17" s="63" customFormat="1" ht="25.5" customHeight="1" x14ac:dyDescent="0.2">
      <c r="D17" s="75"/>
      <c r="E17" s="75"/>
      <c r="F17" s="75"/>
      <c r="G17" s="75"/>
      <c r="H17" s="75"/>
      <c r="I17" s="75"/>
      <c r="J17" s="75"/>
      <c r="K17" s="75"/>
      <c r="L17" s="75"/>
      <c r="M17" s="73"/>
      <c r="N17" s="73"/>
    </row>
    <row r="18" spans="1:17" s="63" customFormat="1" x14ac:dyDescent="0.2">
      <c r="A18" s="76" t="s">
        <v>141</v>
      </c>
      <c r="D18" s="70" t="s">
        <v>33</v>
      </c>
      <c r="F18" s="77"/>
      <c r="G18" s="77"/>
      <c r="H18" s="77"/>
      <c r="I18" s="77"/>
      <c r="J18" s="77"/>
      <c r="K18" s="77"/>
      <c r="L18" s="77"/>
      <c r="M18" s="77"/>
      <c r="N18" s="77"/>
    </row>
    <row r="19" spans="1:17" s="63" customFormat="1" ht="25.5" customHeight="1" x14ac:dyDescent="0.2"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</row>
    <row r="20" spans="1:17" s="63" customFormat="1" ht="12.75" customHeight="1" x14ac:dyDescent="0.2">
      <c r="A20" s="76" t="s">
        <v>142</v>
      </c>
      <c r="C20" s="78">
        <v>153.09</v>
      </c>
      <c r="D20" s="79" t="s">
        <v>1355</v>
      </c>
      <c r="E20" s="66" t="s">
        <v>144</v>
      </c>
      <c r="L20" s="80"/>
      <c r="M20" s="80"/>
    </row>
    <row r="21" spans="1:17" s="63" customFormat="1" ht="12.75" customHeight="1" x14ac:dyDescent="0.2">
      <c r="B21" s="63" t="s">
        <v>145</v>
      </c>
      <c r="C21" s="81"/>
      <c r="D21" s="82"/>
      <c r="E21" s="66"/>
    </row>
    <row r="22" spans="1:17" s="63" customFormat="1" ht="12.75" customHeight="1" x14ac:dyDescent="0.2">
      <c r="B22" s="63" t="s">
        <v>146</v>
      </c>
      <c r="C22" s="78">
        <v>0</v>
      </c>
      <c r="D22" s="79" t="s">
        <v>149</v>
      </c>
      <c r="E22" s="66" t="s">
        <v>144</v>
      </c>
      <c r="G22" s="63" t="s">
        <v>147</v>
      </c>
      <c r="L22" s="78">
        <v>0</v>
      </c>
      <c r="M22" s="79" t="s">
        <v>1356</v>
      </c>
      <c r="N22" s="66" t="s">
        <v>144</v>
      </c>
    </row>
    <row r="23" spans="1:17" s="63" customFormat="1" ht="12.75" customHeight="1" x14ac:dyDescent="0.2">
      <c r="B23" s="63" t="s">
        <v>5</v>
      </c>
      <c r="C23" s="78">
        <v>9.9499999999999993</v>
      </c>
      <c r="D23" s="83" t="s">
        <v>1357</v>
      </c>
      <c r="E23" s="66" t="s">
        <v>144</v>
      </c>
      <c r="G23" s="63" t="s">
        <v>150</v>
      </c>
      <c r="L23" s="84"/>
      <c r="M23" s="84">
        <v>39.83</v>
      </c>
      <c r="N23" s="69" t="s">
        <v>151</v>
      </c>
    </row>
    <row r="24" spans="1:17" s="63" customFormat="1" ht="12.75" customHeight="1" x14ac:dyDescent="0.2">
      <c r="B24" s="63" t="s">
        <v>18</v>
      </c>
      <c r="C24" s="78">
        <v>143.13999999999999</v>
      </c>
      <c r="D24" s="83" t="s">
        <v>1358</v>
      </c>
      <c r="E24" s="66" t="s">
        <v>144</v>
      </c>
      <c r="G24" s="63" t="s">
        <v>152</v>
      </c>
      <c r="L24" s="84"/>
      <c r="M24" s="84">
        <v>1</v>
      </c>
      <c r="N24" s="69" t="s">
        <v>151</v>
      </c>
    </row>
    <row r="25" spans="1:17" s="63" customFormat="1" ht="12.75" customHeight="1" x14ac:dyDescent="0.2">
      <c r="B25" s="63" t="s">
        <v>19</v>
      </c>
      <c r="C25" s="78">
        <v>0</v>
      </c>
      <c r="D25" s="79" t="s">
        <v>149</v>
      </c>
      <c r="E25" s="66" t="s">
        <v>144</v>
      </c>
      <c r="G25" s="63" t="s">
        <v>153</v>
      </c>
      <c r="L25" s="779" t="s">
        <v>33</v>
      </c>
      <c r="M25" s="779"/>
    </row>
    <row r="26" spans="1:17" s="63" customFormat="1" x14ac:dyDescent="0.2">
      <c r="A26" s="85"/>
    </row>
    <row r="27" spans="1:17" s="63" customFormat="1" ht="36" customHeight="1" x14ac:dyDescent="0.2">
      <c r="A27" s="771" t="s">
        <v>154</v>
      </c>
      <c r="B27" s="771" t="s">
        <v>15</v>
      </c>
      <c r="C27" s="771" t="s">
        <v>155</v>
      </c>
      <c r="D27" s="771"/>
      <c r="E27" s="771"/>
      <c r="F27" s="771" t="s">
        <v>156</v>
      </c>
      <c r="G27" s="771" t="s">
        <v>157</v>
      </c>
      <c r="H27" s="771"/>
      <c r="I27" s="771"/>
      <c r="J27" s="771" t="s">
        <v>158</v>
      </c>
      <c r="K27" s="771"/>
      <c r="L27" s="771"/>
      <c r="M27" s="771" t="s">
        <v>159</v>
      </c>
      <c r="N27" s="771" t="s">
        <v>160</v>
      </c>
    </row>
    <row r="28" spans="1:17" s="63" customFormat="1" ht="36.75" customHeight="1" x14ac:dyDescent="0.2">
      <c r="A28" s="771"/>
      <c r="B28" s="771"/>
      <c r="C28" s="771"/>
      <c r="D28" s="771"/>
      <c r="E28" s="771"/>
      <c r="F28" s="771"/>
      <c r="G28" s="771"/>
      <c r="H28" s="771"/>
      <c r="I28" s="771"/>
      <c r="J28" s="771"/>
      <c r="K28" s="771"/>
      <c r="L28" s="771"/>
      <c r="M28" s="771"/>
      <c r="N28" s="771"/>
    </row>
    <row r="29" spans="1:17" s="63" customFormat="1" ht="42.75" customHeight="1" x14ac:dyDescent="0.2">
      <c r="A29" s="771"/>
      <c r="B29" s="771"/>
      <c r="C29" s="771"/>
      <c r="D29" s="771"/>
      <c r="E29" s="771"/>
      <c r="F29" s="771"/>
      <c r="G29" s="86" t="s">
        <v>161</v>
      </c>
      <c r="H29" s="86" t="s">
        <v>162</v>
      </c>
      <c r="I29" s="86" t="s">
        <v>163</v>
      </c>
      <c r="J29" s="86" t="s">
        <v>161</v>
      </c>
      <c r="K29" s="86" t="s">
        <v>162</v>
      </c>
      <c r="L29" s="86" t="s">
        <v>20</v>
      </c>
      <c r="M29" s="771"/>
      <c r="N29" s="771"/>
    </row>
    <row r="30" spans="1:17" s="63" customFormat="1" x14ac:dyDescent="0.2">
      <c r="A30" s="87">
        <v>1</v>
      </c>
      <c r="B30" s="87">
        <v>2</v>
      </c>
      <c r="C30" s="772">
        <v>3</v>
      </c>
      <c r="D30" s="772"/>
      <c r="E30" s="772"/>
      <c r="F30" s="87">
        <v>4</v>
      </c>
      <c r="G30" s="87">
        <v>5</v>
      </c>
      <c r="H30" s="87">
        <v>6</v>
      </c>
      <c r="I30" s="87">
        <v>7</v>
      </c>
      <c r="J30" s="87">
        <v>8</v>
      </c>
      <c r="K30" s="87">
        <v>9</v>
      </c>
      <c r="L30" s="87">
        <v>10</v>
      </c>
      <c r="M30" s="87">
        <v>11</v>
      </c>
      <c r="N30" s="87">
        <v>12</v>
      </c>
    </row>
    <row r="31" spans="1:17" s="63" customFormat="1" x14ac:dyDescent="0.2">
      <c r="A31" s="773" t="s">
        <v>1359</v>
      </c>
      <c r="B31" s="774"/>
      <c r="C31" s="774"/>
      <c r="D31" s="774"/>
      <c r="E31" s="774"/>
      <c r="F31" s="774"/>
      <c r="G31" s="774"/>
      <c r="H31" s="774"/>
      <c r="I31" s="774"/>
      <c r="J31" s="774"/>
      <c r="K31" s="774"/>
      <c r="L31" s="774"/>
      <c r="M31" s="774"/>
      <c r="N31" s="775"/>
      <c r="P31" s="68" t="s">
        <v>1359</v>
      </c>
    </row>
    <row r="32" spans="1:17" s="63" customFormat="1" ht="33.75" x14ac:dyDescent="0.2">
      <c r="A32" s="88" t="s">
        <v>165</v>
      </c>
      <c r="B32" s="89" t="s">
        <v>1360</v>
      </c>
      <c r="C32" s="776" t="s">
        <v>1361</v>
      </c>
      <c r="D32" s="776"/>
      <c r="E32" s="776"/>
      <c r="F32" s="90" t="s">
        <v>1362</v>
      </c>
      <c r="G32" s="90" t="s">
        <v>33</v>
      </c>
      <c r="H32" s="90" t="s">
        <v>33</v>
      </c>
      <c r="I32" s="90" t="s">
        <v>173</v>
      </c>
      <c r="J32" s="91" t="s">
        <v>33</v>
      </c>
      <c r="K32" s="90" t="s">
        <v>33</v>
      </c>
      <c r="L32" s="91" t="s">
        <v>33</v>
      </c>
      <c r="M32" s="92" t="s">
        <v>33</v>
      </c>
      <c r="N32" s="93" t="s">
        <v>33</v>
      </c>
      <c r="Q32" s="68" t="s">
        <v>1361</v>
      </c>
    </row>
    <row r="33" spans="1:23" s="63" customFormat="1" ht="22.5" x14ac:dyDescent="0.2">
      <c r="A33" s="96"/>
      <c r="B33" s="97" t="s">
        <v>171</v>
      </c>
      <c r="C33" s="767" t="s">
        <v>172</v>
      </c>
      <c r="D33" s="767"/>
      <c r="E33" s="767"/>
      <c r="F33" s="767"/>
      <c r="G33" s="767"/>
      <c r="H33" s="767"/>
      <c r="I33" s="767"/>
      <c r="J33" s="767"/>
      <c r="K33" s="767"/>
      <c r="L33" s="767"/>
      <c r="M33" s="767"/>
      <c r="N33" s="781"/>
      <c r="R33" s="68" t="s">
        <v>172</v>
      </c>
    </row>
    <row r="34" spans="1:23" s="63" customFormat="1" x14ac:dyDescent="0.2">
      <c r="A34" s="98"/>
      <c r="B34" s="97" t="s">
        <v>165</v>
      </c>
      <c r="C34" s="767" t="s">
        <v>251</v>
      </c>
      <c r="D34" s="767"/>
      <c r="E34" s="767"/>
      <c r="F34" s="99" t="s">
        <v>33</v>
      </c>
      <c r="G34" s="99" t="s">
        <v>33</v>
      </c>
      <c r="H34" s="99" t="s">
        <v>33</v>
      </c>
      <c r="I34" s="99" t="s">
        <v>33</v>
      </c>
      <c r="J34" s="100">
        <v>56.56</v>
      </c>
      <c r="K34" s="99" t="s">
        <v>175</v>
      </c>
      <c r="L34" s="100">
        <v>141.4</v>
      </c>
      <c r="M34" s="101" t="s">
        <v>33</v>
      </c>
      <c r="N34" s="102" t="s">
        <v>33</v>
      </c>
      <c r="S34" s="68" t="s">
        <v>251</v>
      </c>
    </row>
    <row r="35" spans="1:23" s="63" customFormat="1" x14ac:dyDescent="0.2">
      <c r="A35" s="98"/>
      <c r="B35" s="97" t="s">
        <v>173</v>
      </c>
      <c r="C35" s="767" t="s">
        <v>174</v>
      </c>
      <c r="D35" s="767"/>
      <c r="E35" s="767"/>
      <c r="F35" s="99" t="s">
        <v>33</v>
      </c>
      <c r="G35" s="99" t="s">
        <v>33</v>
      </c>
      <c r="H35" s="99" t="s">
        <v>33</v>
      </c>
      <c r="I35" s="99" t="s">
        <v>33</v>
      </c>
      <c r="J35" s="100">
        <v>18</v>
      </c>
      <c r="K35" s="99" t="s">
        <v>175</v>
      </c>
      <c r="L35" s="100">
        <v>45</v>
      </c>
      <c r="M35" s="101" t="s">
        <v>33</v>
      </c>
      <c r="N35" s="102" t="s">
        <v>33</v>
      </c>
      <c r="S35" s="68" t="s">
        <v>174</v>
      </c>
    </row>
    <row r="36" spans="1:23" s="63" customFormat="1" x14ac:dyDescent="0.2">
      <c r="A36" s="98"/>
      <c r="B36" s="97" t="s">
        <v>176</v>
      </c>
      <c r="C36" s="767" t="s">
        <v>177</v>
      </c>
      <c r="D36" s="767"/>
      <c r="E36" s="767"/>
      <c r="F36" s="99" t="s">
        <v>33</v>
      </c>
      <c r="G36" s="99" t="s">
        <v>33</v>
      </c>
      <c r="H36" s="99" t="s">
        <v>33</v>
      </c>
      <c r="I36" s="99" t="s">
        <v>33</v>
      </c>
      <c r="J36" s="100">
        <v>2.0099999999999998</v>
      </c>
      <c r="K36" s="99" t="s">
        <v>175</v>
      </c>
      <c r="L36" s="100">
        <v>5.03</v>
      </c>
      <c r="M36" s="101" t="s">
        <v>33</v>
      </c>
      <c r="N36" s="102" t="s">
        <v>33</v>
      </c>
      <c r="S36" s="68" t="s">
        <v>177</v>
      </c>
    </row>
    <row r="37" spans="1:23" s="63" customFormat="1" x14ac:dyDescent="0.2">
      <c r="A37" s="98"/>
      <c r="B37" s="97" t="s">
        <v>212</v>
      </c>
      <c r="C37" s="767" t="s">
        <v>252</v>
      </c>
      <c r="D37" s="767"/>
      <c r="E37" s="767"/>
      <c r="F37" s="99" t="s">
        <v>33</v>
      </c>
      <c r="G37" s="99" t="s">
        <v>33</v>
      </c>
      <c r="H37" s="99" t="s">
        <v>33</v>
      </c>
      <c r="I37" s="99" t="s">
        <v>33</v>
      </c>
      <c r="J37" s="100">
        <v>11.2</v>
      </c>
      <c r="K37" s="99" t="s">
        <v>33</v>
      </c>
      <c r="L37" s="100">
        <v>22.4</v>
      </c>
      <c r="M37" s="101" t="s">
        <v>33</v>
      </c>
      <c r="N37" s="102" t="s">
        <v>33</v>
      </c>
      <c r="S37" s="68" t="s">
        <v>252</v>
      </c>
    </row>
    <row r="38" spans="1:23" s="63" customFormat="1" x14ac:dyDescent="0.2">
      <c r="A38" s="98"/>
      <c r="B38" s="97" t="s">
        <v>33</v>
      </c>
      <c r="C38" s="767" t="s">
        <v>253</v>
      </c>
      <c r="D38" s="767"/>
      <c r="E38" s="767"/>
      <c r="F38" s="99" t="s">
        <v>179</v>
      </c>
      <c r="G38" s="99" t="s">
        <v>1109</v>
      </c>
      <c r="H38" s="99" t="s">
        <v>175</v>
      </c>
      <c r="I38" s="99" t="s">
        <v>1363</v>
      </c>
      <c r="J38" s="100" t="s">
        <v>33</v>
      </c>
      <c r="K38" s="99" t="s">
        <v>33</v>
      </c>
      <c r="L38" s="100" t="s">
        <v>33</v>
      </c>
      <c r="M38" s="101" t="s">
        <v>33</v>
      </c>
      <c r="N38" s="102" t="s">
        <v>33</v>
      </c>
      <c r="T38" s="68" t="s">
        <v>253</v>
      </c>
    </row>
    <row r="39" spans="1:23" s="63" customFormat="1" x14ac:dyDescent="0.2">
      <c r="A39" s="98"/>
      <c r="B39" s="97" t="s">
        <v>33</v>
      </c>
      <c r="C39" s="767" t="s">
        <v>178</v>
      </c>
      <c r="D39" s="767"/>
      <c r="E39" s="767"/>
      <c r="F39" s="99" t="s">
        <v>179</v>
      </c>
      <c r="G39" s="99" t="s">
        <v>614</v>
      </c>
      <c r="H39" s="99" t="s">
        <v>175</v>
      </c>
      <c r="I39" s="99" t="s">
        <v>690</v>
      </c>
      <c r="J39" s="100" t="s">
        <v>33</v>
      </c>
      <c r="K39" s="99" t="s">
        <v>33</v>
      </c>
      <c r="L39" s="100" t="s">
        <v>33</v>
      </c>
      <c r="M39" s="101" t="s">
        <v>33</v>
      </c>
      <c r="N39" s="102" t="s">
        <v>33</v>
      </c>
      <c r="T39" s="68" t="s">
        <v>178</v>
      </c>
    </row>
    <row r="40" spans="1:23" s="63" customFormat="1" x14ac:dyDescent="0.2">
      <c r="A40" s="98"/>
      <c r="B40" s="97" t="s">
        <v>33</v>
      </c>
      <c r="C40" s="776" t="s">
        <v>182</v>
      </c>
      <c r="D40" s="776"/>
      <c r="E40" s="776"/>
      <c r="F40" s="90" t="s">
        <v>33</v>
      </c>
      <c r="G40" s="90" t="s">
        <v>33</v>
      </c>
      <c r="H40" s="90" t="s">
        <v>33</v>
      </c>
      <c r="I40" s="90" t="s">
        <v>33</v>
      </c>
      <c r="J40" s="91">
        <v>85.76</v>
      </c>
      <c r="K40" s="90" t="s">
        <v>33</v>
      </c>
      <c r="L40" s="91">
        <v>208.8</v>
      </c>
      <c r="M40" s="92" t="s">
        <v>33</v>
      </c>
      <c r="N40" s="93" t="s">
        <v>33</v>
      </c>
      <c r="U40" s="68" t="s">
        <v>182</v>
      </c>
    </row>
    <row r="41" spans="1:23" s="63" customFormat="1" x14ac:dyDescent="0.2">
      <c r="A41" s="98"/>
      <c r="B41" s="97" t="s">
        <v>33</v>
      </c>
      <c r="C41" s="767" t="s">
        <v>183</v>
      </c>
      <c r="D41" s="767"/>
      <c r="E41" s="767"/>
      <c r="F41" s="99" t="s">
        <v>33</v>
      </c>
      <c r="G41" s="99" t="s">
        <v>33</v>
      </c>
      <c r="H41" s="99" t="s">
        <v>33</v>
      </c>
      <c r="I41" s="99" t="s">
        <v>33</v>
      </c>
      <c r="J41" s="100" t="s">
        <v>33</v>
      </c>
      <c r="K41" s="99" t="s">
        <v>33</v>
      </c>
      <c r="L41" s="100">
        <v>146.43</v>
      </c>
      <c r="M41" s="101" t="s">
        <v>33</v>
      </c>
      <c r="N41" s="102" t="s">
        <v>33</v>
      </c>
      <c r="T41" s="68" t="s">
        <v>183</v>
      </c>
    </row>
    <row r="42" spans="1:23" s="63" customFormat="1" ht="22.5" x14ac:dyDescent="0.2">
      <c r="A42" s="98"/>
      <c r="B42" s="97" t="s">
        <v>771</v>
      </c>
      <c r="C42" s="767" t="s">
        <v>772</v>
      </c>
      <c r="D42" s="767"/>
      <c r="E42" s="767"/>
      <c r="F42" s="99" t="s">
        <v>186</v>
      </c>
      <c r="G42" s="99" t="s">
        <v>341</v>
      </c>
      <c r="H42" s="99" t="s">
        <v>33</v>
      </c>
      <c r="I42" s="99" t="s">
        <v>341</v>
      </c>
      <c r="J42" s="100" t="s">
        <v>33</v>
      </c>
      <c r="K42" s="99" t="s">
        <v>33</v>
      </c>
      <c r="L42" s="100">
        <v>117.14</v>
      </c>
      <c r="M42" s="101" t="s">
        <v>33</v>
      </c>
      <c r="N42" s="102" t="s">
        <v>33</v>
      </c>
      <c r="T42" s="68" t="s">
        <v>772</v>
      </c>
    </row>
    <row r="43" spans="1:23" s="63" customFormat="1" ht="22.5" x14ac:dyDescent="0.2">
      <c r="A43" s="98"/>
      <c r="B43" s="97" t="s">
        <v>773</v>
      </c>
      <c r="C43" s="767" t="s">
        <v>774</v>
      </c>
      <c r="D43" s="767"/>
      <c r="E43" s="767"/>
      <c r="F43" s="99" t="s">
        <v>186</v>
      </c>
      <c r="G43" s="99" t="s">
        <v>775</v>
      </c>
      <c r="H43" s="99" t="s">
        <v>33</v>
      </c>
      <c r="I43" s="99" t="s">
        <v>775</v>
      </c>
      <c r="J43" s="100" t="s">
        <v>33</v>
      </c>
      <c r="K43" s="99" t="s">
        <v>33</v>
      </c>
      <c r="L43" s="100">
        <v>87.86</v>
      </c>
      <c r="M43" s="101" t="s">
        <v>33</v>
      </c>
      <c r="N43" s="102" t="s">
        <v>33</v>
      </c>
      <c r="T43" s="68" t="s">
        <v>774</v>
      </c>
    </row>
    <row r="44" spans="1:23" s="63" customFormat="1" x14ac:dyDescent="0.2">
      <c r="A44" s="103"/>
      <c r="B44" s="104"/>
      <c r="C44" s="780" t="s">
        <v>191</v>
      </c>
      <c r="D44" s="780"/>
      <c r="E44" s="780"/>
      <c r="F44" s="105" t="s">
        <v>33</v>
      </c>
      <c r="G44" s="105" t="s">
        <v>33</v>
      </c>
      <c r="H44" s="105" t="s">
        <v>33</v>
      </c>
      <c r="I44" s="105" t="s">
        <v>33</v>
      </c>
      <c r="J44" s="106" t="s">
        <v>33</v>
      </c>
      <c r="K44" s="105" t="s">
        <v>33</v>
      </c>
      <c r="L44" s="106">
        <v>413.8</v>
      </c>
      <c r="M44" s="92" t="s">
        <v>33</v>
      </c>
      <c r="N44" s="107" t="s">
        <v>33</v>
      </c>
      <c r="V44" s="68" t="s">
        <v>191</v>
      </c>
    </row>
    <row r="45" spans="1:23" s="63" customFormat="1" ht="22.5" x14ac:dyDescent="0.2">
      <c r="A45" s="88" t="s">
        <v>173</v>
      </c>
      <c r="B45" s="89" t="s">
        <v>1048</v>
      </c>
      <c r="C45" s="776" t="s">
        <v>1364</v>
      </c>
      <c r="D45" s="776"/>
      <c r="E45" s="776"/>
      <c r="F45" s="90" t="s">
        <v>484</v>
      </c>
      <c r="G45" s="90" t="s">
        <v>33</v>
      </c>
      <c r="H45" s="90" t="s">
        <v>33</v>
      </c>
      <c r="I45" s="90" t="s">
        <v>173</v>
      </c>
      <c r="J45" s="91">
        <v>3772.1</v>
      </c>
      <c r="K45" s="90" t="s">
        <v>778</v>
      </c>
      <c r="L45" s="91">
        <v>7634.73</v>
      </c>
      <c r="M45" s="92" t="s">
        <v>33</v>
      </c>
      <c r="N45" s="93" t="s">
        <v>33</v>
      </c>
      <c r="Q45" s="68" t="s">
        <v>1364</v>
      </c>
    </row>
    <row r="46" spans="1:23" s="63" customFormat="1" x14ac:dyDescent="0.2">
      <c r="A46" s="94"/>
      <c r="B46" s="95"/>
      <c r="C46" s="767" t="s">
        <v>1365</v>
      </c>
      <c r="D46" s="767"/>
      <c r="E46" s="767"/>
      <c r="F46" s="767"/>
      <c r="G46" s="767"/>
      <c r="H46" s="767"/>
      <c r="I46" s="767"/>
      <c r="J46" s="767"/>
      <c r="K46" s="767"/>
      <c r="L46" s="767"/>
      <c r="M46" s="767"/>
      <c r="N46" s="781"/>
      <c r="W46" s="68" t="s">
        <v>1365</v>
      </c>
    </row>
    <row r="47" spans="1:23" s="63" customFormat="1" ht="22.5" x14ac:dyDescent="0.2">
      <c r="A47" s="96"/>
      <c r="B47" s="97" t="s">
        <v>780</v>
      </c>
      <c r="C47" s="767" t="s">
        <v>781</v>
      </c>
      <c r="D47" s="767"/>
      <c r="E47" s="767"/>
      <c r="F47" s="767"/>
      <c r="G47" s="767"/>
      <c r="H47" s="767"/>
      <c r="I47" s="767"/>
      <c r="J47" s="767"/>
      <c r="K47" s="767"/>
      <c r="L47" s="767"/>
      <c r="M47" s="767"/>
      <c r="N47" s="781"/>
      <c r="R47" s="68" t="s">
        <v>781</v>
      </c>
    </row>
    <row r="48" spans="1:23" s="63" customFormat="1" ht="22.5" x14ac:dyDescent="0.2">
      <c r="A48" s="88" t="s">
        <v>176</v>
      </c>
      <c r="B48" s="89" t="s">
        <v>1366</v>
      </c>
      <c r="C48" s="776" t="s">
        <v>1367</v>
      </c>
      <c r="D48" s="776"/>
      <c r="E48" s="776"/>
      <c r="F48" s="90" t="s">
        <v>484</v>
      </c>
      <c r="G48" s="90" t="s">
        <v>33</v>
      </c>
      <c r="H48" s="90" t="s">
        <v>33</v>
      </c>
      <c r="I48" s="90" t="s">
        <v>173</v>
      </c>
      <c r="J48" s="91" t="s">
        <v>33</v>
      </c>
      <c r="K48" s="90" t="s">
        <v>33</v>
      </c>
      <c r="L48" s="91" t="s">
        <v>33</v>
      </c>
      <c r="M48" s="92" t="s">
        <v>33</v>
      </c>
      <c r="N48" s="93" t="s">
        <v>33</v>
      </c>
      <c r="Q48" s="68" t="s">
        <v>1367</v>
      </c>
    </row>
    <row r="49" spans="1:23" s="63" customFormat="1" ht="22.5" x14ac:dyDescent="0.2">
      <c r="A49" s="96"/>
      <c r="B49" s="97" t="s">
        <v>171</v>
      </c>
      <c r="C49" s="767" t="s">
        <v>172</v>
      </c>
      <c r="D49" s="767"/>
      <c r="E49" s="767"/>
      <c r="F49" s="767"/>
      <c r="G49" s="767"/>
      <c r="H49" s="767"/>
      <c r="I49" s="767"/>
      <c r="J49" s="767"/>
      <c r="K49" s="767"/>
      <c r="L49" s="767"/>
      <c r="M49" s="767"/>
      <c r="N49" s="781"/>
      <c r="R49" s="68" t="s">
        <v>172</v>
      </c>
    </row>
    <row r="50" spans="1:23" s="63" customFormat="1" x14ac:dyDescent="0.2">
      <c r="A50" s="98"/>
      <c r="B50" s="97" t="s">
        <v>165</v>
      </c>
      <c r="C50" s="767" t="s">
        <v>251</v>
      </c>
      <c r="D50" s="767"/>
      <c r="E50" s="767"/>
      <c r="F50" s="99" t="s">
        <v>33</v>
      </c>
      <c r="G50" s="99" t="s">
        <v>33</v>
      </c>
      <c r="H50" s="99" t="s">
        <v>33</v>
      </c>
      <c r="I50" s="99" t="s">
        <v>33</v>
      </c>
      <c r="J50" s="100">
        <v>50.02</v>
      </c>
      <c r="K50" s="99" t="s">
        <v>175</v>
      </c>
      <c r="L50" s="100">
        <v>125.05</v>
      </c>
      <c r="M50" s="101" t="s">
        <v>33</v>
      </c>
      <c r="N50" s="102" t="s">
        <v>33</v>
      </c>
      <c r="S50" s="68" t="s">
        <v>251</v>
      </c>
    </row>
    <row r="51" spans="1:23" s="63" customFormat="1" x14ac:dyDescent="0.2">
      <c r="A51" s="98"/>
      <c r="B51" s="97" t="s">
        <v>173</v>
      </c>
      <c r="C51" s="767" t="s">
        <v>174</v>
      </c>
      <c r="D51" s="767"/>
      <c r="E51" s="767"/>
      <c r="F51" s="99" t="s">
        <v>33</v>
      </c>
      <c r="G51" s="99" t="s">
        <v>33</v>
      </c>
      <c r="H51" s="99" t="s">
        <v>33</v>
      </c>
      <c r="I51" s="99" t="s">
        <v>33</v>
      </c>
      <c r="J51" s="100">
        <v>18</v>
      </c>
      <c r="K51" s="99" t="s">
        <v>175</v>
      </c>
      <c r="L51" s="100">
        <v>45</v>
      </c>
      <c r="M51" s="101" t="s">
        <v>33</v>
      </c>
      <c r="N51" s="102" t="s">
        <v>33</v>
      </c>
      <c r="S51" s="68" t="s">
        <v>174</v>
      </c>
    </row>
    <row r="52" spans="1:23" s="63" customFormat="1" x14ac:dyDescent="0.2">
      <c r="A52" s="98"/>
      <c r="B52" s="97" t="s">
        <v>176</v>
      </c>
      <c r="C52" s="767" t="s">
        <v>177</v>
      </c>
      <c r="D52" s="767"/>
      <c r="E52" s="767"/>
      <c r="F52" s="99" t="s">
        <v>33</v>
      </c>
      <c r="G52" s="99" t="s">
        <v>33</v>
      </c>
      <c r="H52" s="99" t="s">
        <v>33</v>
      </c>
      <c r="I52" s="99" t="s">
        <v>33</v>
      </c>
      <c r="J52" s="100">
        <v>2.0099999999999998</v>
      </c>
      <c r="K52" s="99" t="s">
        <v>175</v>
      </c>
      <c r="L52" s="100">
        <v>5.03</v>
      </c>
      <c r="M52" s="101" t="s">
        <v>33</v>
      </c>
      <c r="N52" s="102" t="s">
        <v>33</v>
      </c>
      <c r="S52" s="68" t="s">
        <v>177</v>
      </c>
    </row>
    <row r="53" spans="1:23" s="63" customFormat="1" x14ac:dyDescent="0.2">
      <c r="A53" s="98"/>
      <c r="B53" s="97" t="s">
        <v>212</v>
      </c>
      <c r="C53" s="767" t="s">
        <v>252</v>
      </c>
      <c r="D53" s="767"/>
      <c r="E53" s="767"/>
      <c r="F53" s="99" t="s">
        <v>33</v>
      </c>
      <c r="G53" s="99" t="s">
        <v>33</v>
      </c>
      <c r="H53" s="99" t="s">
        <v>33</v>
      </c>
      <c r="I53" s="99" t="s">
        <v>33</v>
      </c>
      <c r="J53" s="100">
        <v>4.49</v>
      </c>
      <c r="K53" s="99" t="s">
        <v>33</v>
      </c>
      <c r="L53" s="100">
        <v>8.98</v>
      </c>
      <c r="M53" s="101" t="s">
        <v>33</v>
      </c>
      <c r="N53" s="102" t="s">
        <v>33</v>
      </c>
      <c r="S53" s="68" t="s">
        <v>252</v>
      </c>
    </row>
    <row r="54" spans="1:23" s="63" customFormat="1" x14ac:dyDescent="0.2">
      <c r="A54" s="98"/>
      <c r="B54" s="97" t="s">
        <v>33</v>
      </c>
      <c r="C54" s="767" t="s">
        <v>253</v>
      </c>
      <c r="D54" s="767"/>
      <c r="E54" s="767"/>
      <c r="F54" s="99" t="s">
        <v>179</v>
      </c>
      <c r="G54" s="99" t="s">
        <v>1368</v>
      </c>
      <c r="H54" s="99" t="s">
        <v>175</v>
      </c>
      <c r="I54" s="99" t="s">
        <v>274</v>
      </c>
      <c r="J54" s="100" t="s">
        <v>33</v>
      </c>
      <c r="K54" s="99" t="s">
        <v>33</v>
      </c>
      <c r="L54" s="100" t="s">
        <v>33</v>
      </c>
      <c r="M54" s="101" t="s">
        <v>33</v>
      </c>
      <c r="N54" s="102" t="s">
        <v>33</v>
      </c>
      <c r="T54" s="68" t="s">
        <v>253</v>
      </c>
    </row>
    <row r="55" spans="1:23" s="63" customFormat="1" x14ac:dyDescent="0.2">
      <c r="A55" s="98"/>
      <c r="B55" s="97" t="s">
        <v>33</v>
      </c>
      <c r="C55" s="767" t="s">
        <v>178</v>
      </c>
      <c r="D55" s="767"/>
      <c r="E55" s="767"/>
      <c r="F55" s="99" t="s">
        <v>179</v>
      </c>
      <c r="G55" s="99" t="s">
        <v>614</v>
      </c>
      <c r="H55" s="99" t="s">
        <v>175</v>
      </c>
      <c r="I55" s="99" t="s">
        <v>690</v>
      </c>
      <c r="J55" s="100" t="s">
        <v>33</v>
      </c>
      <c r="K55" s="99" t="s">
        <v>33</v>
      </c>
      <c r="L55" s="100" t="s">
        <v>33</v>
      </c>
      <c r="M55" s="101" t="s">
        <v>33</v>
      </c>
      <c r="N55" s="102" t="s">
        <v>33</v>
      </c>
      <c r="T55" s="68" t="s">
        <v>178</v>
      </c>
    </row>
    <row r="56" spans="1:23" s="63" customFormat="1" x14ac:dyDescent="0.2">
      <c r="A56" s="98"/>
      <c r="B56" s="97" t="s">
        <v>33</v>
      </c>
      <c r="C56" s="776" t="s">
        <v>182</v>
      </c>
      <c r="D56" s="776"/>
      <c r="E56" s="776"/>
      <c r="F56" s="90" t="s">
        <v>33</v>
      </c>
      <c r="G56" s="90" t="s">
        <v>33</v>
      </c>
      <c r="H56" s="90" t="s">
        <v>33</v>
      </c>
      <c r="I56" s="90" t="s">
        <v>33</v>
      </c>
      <c r="J56" s="91">
        <v>72.510000000000005</v>
      </c>
      <c r="K56" s="90" t="s">
        <v>33</v>
      </c>
      <c r="L56" s="91">
        <v>179.03</v>
      </c>
      <c r="M56" s="92" t="s">
        <v>33</v>
      </c>
      <c r="N56" s="93" t="s">
        <v>33</v>
      </c>
      <c r="U56" s="68" t="s">
        <v>182</v>
      </c>
    </row>
    <row r="57" spans="1:23" s="63" customFormat="1" x14ac:dyDescent="0.2">
      <c r="A57" s="98"/>
      <c r="B57" s="97" t="s">
        <v>33</v>
      </c>
      <c r="C57" s="767" t="s">
        <v>183</v>
      </c>
      <c r="D57" s="767"/>
      <c r="E57" s="767"/>
      <c r="F57" s="99" t="s">
        <v>33</v>
      </c>
      <c r="G57" s="99" t="s">
        <v>33</v>
      </c>
      <c r="H57" s="99" t="s">
        <v>33</v>
      </c>
      <c r="I57" s="99" t="s">
        <v>33</v>
      </c>
      <c r="J57" s="100" t="s">
        <v>33</v>
      </c>
      <c r="K57" s="99" t="s">
        <v>33</v>
      </c>
      <c r="L57" s="100">
        <v>130.08000000000001</v>
      </c>
      <c r="M57" s="101" t="s">
        <v>33</v>
      </c>
      <c r="N57" s="102" t="s">
        <v>33</v>
      </c>
      <c r="T57" s="68" t="s">
        <v>183</v>
      </c>
    </row>
    <row r="58" spans="1:23" s="63" customFormat="1" ht="22.5" x14ac:dyDescent="0.2">
      <c r="A58" s="98"/>
      <c r="B58" s="97" t="s">
        <v>771</v>
      </c>
      <c r="C58" s="767" t="s">
        <v>772</v>
      </c>
      <c r="D58" s="767"/>
      <c r="E58" s="767"/>
      <c r="F58" s="99" t="s">
        <v>186</v>
      </c>
      <c r="G58" s="99" t="s">
        <v>341</v>
      </c>
      <c r="H58" s="99" t="s">
        <v>33</v>
      </c>
      <c r="I58" s="99" t="s">
        <v>341</v>
      </c>
      <c r="J58" s="100" t="s">
        <v>33</v>
      </c>
      <c r="K58" s="99" t="s">
        <v>33</v>
      </c>
      <c r="L58" s="100">
        <v>104.06</v>
      </c>
      <c r="M58" s="101" t="s">
        <v>33</v>
      </c>
      <c r="N58" s="102" t="s">
        <v>33</v>
      </c>
      <c r="T58" s="68" t="s">
        <v>772</v>
      </c>
    </row>
    <row r="59" spans="1:23" s="63" customFormat="1" ht="22.5" x14ac:dyDescent="0.2">
      <c r="A59" s="98"/>
      <c r="B59" s="97" t="s">
        <v>773</v>
      </c>
      <c r="C59" s="767" t="s">
        <v>774</v>
      </c>
      <c r="D59" s="767"/>
      <c r="E59" s="767"/>
      <c r="F59" s="99" t="s">
        <v>186</v>
      </c>
      <c r="G59" s="99" t="s">
        <v>775</v>
      </c>
      <c r="H59" s="99" t="s">
        <v>33</v>
      </c>
      <c r="I59" s="99" t="s">
        <v>775</v>
      </c>
      <c r="J59" s="100" t="s">
        <v>33</v>
      </c>
      <c r="K59" s="99" t="s">
        <v>33</v>
      </c>
      <c r="L59" s="100">
        <v>78.05</v>
      </c>
      <c r="M59" s="101" t="s">
        <v>33</v>
      </c>
      <c r="N59" s="102" t="s">
        <v>33</v>
      </c>
      <c r="T59" s="68" t="s">
        <v>774</v>
      </c>
    </row>
    <row r="60" spans="1:23" s="63" customFormat="1" x14ac:dyDescent="0.2">
      <c r="A60" s="103"/>
      <c r="B60" s="104"/>
      <c r="C60" s="780" t="s">
        <v>191</v>
      </c>
      <c r="D60" s="780"/>
      <c r="E60" s="780"/>
      <c r="F60" s="105" t="s">
        <v>33</v>
      </c>
      <c r="G60" s="105" t="s">
        <v>33</v>
      </c>
      <c r="H60" s="105" t="s">
        <v>33</v>
      </c>
      <c r="I60" s="105" t="s">
        <v>33</v>
      </c>
      <c r="J60" s="106" t="s">
        <v>33</v>
      </c>
      <c r="K60" s="105" t="s">
        <v>33</v>
      </c>
      <c r="L60" s="106">
        <v>361.14</v>
      </c>
      <c r="M60" s="92" t="s">
        <v>33</v>
      </c>
      <c r="N60" s="107" t="s">
        <v>33</v>
      </c>
      <c r="V60" s="68" t="s">
        <v>191</v>
      </c>
    </row>
    <row r="61" spans="1:23" s="63" customFormat="1" ht="22.5" x14ac:dyDescent="0.2">
      <c r="A61" s="88" t="s">
        <v>212</v>
      </c>
      <c r="B61" s="89" t="s">
        <v>1369</v>
      </c>
      <c r="C61" s="776" t="s">
        <v>1370</v>
      </c>
      <c r="D61" s="776"/>
      <c r="E61" s="776"/>
      <c r="F61" s="90" t="s">
        <v>484</v>
      </c>
      <c r="G61" s="90" t="s">
        <v>33</v>
      </c>
      <c r="H61" s="90" t="s">
        <v>33</v>
      </c>
      <c r="I61" s="90" t="s">
        <v>173</v>
      </c>
      <c r="J61" s="91">
        <v>11632.8</v>
      </c>
      <c r="K61" s="90" t="s">
        <v>778</v>
      </c>
      <c r="L61" s="91">
        <v>23544.79</v>
      </c>
      <c r="M61" s="92" t="s">
        <v>33</v>
      </c>
      <c r="N61" s="93" t="s">
        <v>33</v>
      </c>
      <c r="Q61" s="68" t="s">
        <v>1370</v>
      </c>
    </row>
    <row r="62" spans="1:23" s="63" customFormat="1" x14ac:dyDescent="0.2">
      <c r="A62" s="94"/>
      <c r="B62" s="95"/>
      <c r="C62" s="767" t="s">
        <v>1371</v>
      </c>
      <c r="D62" s="767"/>
      <c r="E62" s="767"/>
      <c r="F62" s="767"/>
      <c r="G62" s="767"/>
      <c r="H62" s="767"/>
      <c r="I62" s="767"/>
      <c r="J62" s="767"/>
      <c r="K62" s="767"/>
      <c r="L62" s="767"/>
      <c r="M62" s="767"/>
      <c r="N62" s="781"/>
      <c r="W62" s="68" t="s">
        <v>1371</v>
      </c>
    </row>
    <row r="63" spans="1:23" s="63" customFormat="1" ht="22.5" x14ac:dyDescent="0.2">
      <c r="A63" s="96"/>
      <c r="B63" s="97" t="s">
        <v>780</v>
      </c>
      <c r="C63" s="767" t="s">
        <v>781</v>
      </c>
      <c r="D63" s="767"/>
      <c r="E63" s="767"/>
      <c r="F63" s="767"/>
      <c r="G63" s="767"/>
      <c r="H63" s="767"/>
      <c r="I63" s="767"/>
      <c r="J63" s="767"/>
      <c r="K63" s="767"/>
      <c r="L63" s="767"/>
      <c r="M63" s="767"/>
      <c r="N63" s="781"/>
      <c r="R63" s="68" t="s">
        <v>781</v>
      </c>
    </row>
    <row r="64" spans="1:23" s="63" customFormat="1" ht="22.5" x14ac:dyDescent="0.2">
      <c r="A64" s="88" t="s">
        <v>219</v>
      </c>
      <c r="B64" s="89" t="s">
        <v>1372</v>
      </c>
      <c r="C64" s="776" t="s">
        <v>1373</v>
      </c>
      <c r="D64" s="776"/>
      <c r="E64" s="776"/>
      <c r="F64" s="90" t="s">
        <v>1374</v>
      </c>
      <c r="G64" s="90" t="s">
        <v>33</v>
      </c>
      <c r="H64" s="90" t="s">
        <v>33</v>
      </c>
      <c r="I64" s="90" t="s">
        <v>981</v>
      </c>
      <c r="J64" s="91" t="s">
        <v>33</v>
      </c>
      <c r="K64" s="90" t="s">
        <v>33</v>
      </c>
      <c r="L64" s="91" t="s">
        <v>33</v>
      </c>
      <c r="M64" s="92" t="s">
        <v>33</v>
      </c>
      <c r="N64" s="93" t="s">
        <v>33</v>
      </c>
      <c r="Q64" s="68" t="s">
        <v>1373</v>
      </c>
    </row>
    <row r="65" spans="1:24" s="63" customFormat="1" x14ac:dyDescent="0.2">
      <c r="A65" s="94"/>
      <c r="B65" s="95"/>
      <c r="C65" s="767" t="s">
        <v>1079</v>
      </c>
      <c r="D65" s="767"/>
      <c r="E65" s="767"/>
      <c r="F65" s="767"/>
      <c r="G65" s="767"/>
      <c r="H65" s="767"/>
      <c r="I65" s="767"/>
      <c r="J65" s="767"/>
      <c r="K65" s="767"/>
      <c r="L65" s="767"/>
      <c r="M65" s="767"/>
      <c r="N65" s="781"/>
      <c r="X65" s="68" t="s">
        <v>1079</v>
      </c>
    </row>
    <row r="66" spans="1:24" s="63" customFormat="1" ht="22.5" x14ac:dyDescent="0.2">
      <c r="A66" s="96"/>
      <c r="B66" s="97" t="s">
        <v>171</v>
      </c>
      <c r="C66" s="767" t="s">
        <v>172</v>
      </c>
      <c r="D66" s="767"/>
      <c r="E66" s="767"/>
      <c r="F66" s="767"/>
      <c r="G66" s="767"/>
      <c r="H66" s="767"/>
      <c r="I66" s="767"/>
      <c r="J66" s="767"/>
      <c r="K66" s="767"/>
      <c r="L66" s="767"/>
      <c r="M66" s="767"/>
      <c r="N66" s="781"/>
      <c r="R66" s="68" t="s">
        <v>172</v>
      </c>
    </row>
    <row r="67" spans="1:24" s="63" customFormat="1" x14ac:dyDescent="0.2">
      <c r="A67" s="98"/>
      <c r="B67" s="97" t="s">
        <v>165</v>
      </c>
      <c r="C67" s="767" t="s">
        <v>251</v>
      </c>
      <c r="D67" s="767"/>
      <c r="E67" s="767"/>
      <c r="F67" s="99" t="s">
        <v>33</v>
      </c>
      <c r="G67" s="99" t="s">
        <v>33</v>
      </c>
      <c r="H67" s="99" t="s">
        <v>33</v>
      </c>
      <c r="I67" s="99" t="s">
        <v>33</v>
      </c>
      <c r="J67" s="100">
        <v>3826.03</v>
      </c>
      <c r="K67" s="99" t="s">
        <v>175</v>
      </c>
      <c r="L67" s="100">
        <v>95.65</v>
      </c>
      <c r="M67" s="101" t="s">
        <v>33</v>
      </c>
      <c r="N67" s="102" t="s">
        <v>33</v>
      </c>
      <c r="S67" s="68" t="s">
        <v>251</v>
      </c>
    </row>
    <row r="68" spans="1:24" s="63" customFormat="1" x14ac:dyDescent="0.2">
      <c r="A68" s="98"/>
      <c r="B68" s="97" t="s">
        <v>212</v>
      </c>
      <c r="C68" s="767" t="s">
        <v>252</v>
      </c>
      <c r="D68" s="767"/>
      <c r="E68" s="767"/>
      <c r="F68" s="99" t="s">
        <v>33</v>
      </c>
      <c r="G68" s="99" t="s">
        <v>33</v>
      </c>
      <c r="H68" s="99" t="s">
        <v>33</v>
      </c>
      <c r="I68" s="99" t="s">
        <v>33</v>
      </c>
      <c r="J68" s="100">
        <v>76.52</v>
      </c>
      <c r="K68" s="99" t="s">
        <v>33</v>
      </c>
      <c r="L68" s="100">
        <v>1.53</v>
      </c>
      <c r="M68" s="101" t="s">
        <v>33</v>
      </c>
      <c r="N68" s="102" t="s">
        <v>33</v>
      </c>
      <c r="S68" s="68" t="s">
        <v>252</v>
      </c>
    </row>
    <row r="69" spans="1:24" s="63" customFormat="1" x14ac:dyDescent="0.2">
      <c r="A69" s="98"/>
      <c r="B69" s="97" t="s">
        <v>33</v>
      </c>
      <c r="C69" s="767" t="s">
        <v>253</v>
      </c>
      <c r="D69" s="767"/>
      <c r="E69" s="767"/>
      <c r="F69" s="99" t="s">
        <v>179</v>
      </c>
      <c r="G69" s="99" t="s">
        <v>1375</v>
      </c>
      <c r="H69" s="99" t="s">
        <v>175</v>
      </c>
      <c r="I69" s="99" t="s">
        <v>1376</v>
      </c>
      <c r="J69" s="100" t="s">
        <v>33</v>
      </c>
      <c r="K69" s="99" t="s">
        <v>33</v>
      </c>
      <c r="L69" s="100" t="s">
        <v>33</v>
      </c>
      <c r="M69" s="101" t="s">
        <v>33</v>
      </c>
      <c r="N69" s="102" t="s">
        <v>33</v>
      </c>
      <c r="T69" s="68" t="s">
        <v>253</v>
      </c>
    </row>
    <row r="70" spans="1:24" s="63" customFormat="1" x14ac:dyDescent="0.2">
      <c r="A70" s="98"/>
      <c r="B70" s="97" t="s">
        <v>33</v>
      </c>
      <c r="C70" s="776" t="s">
        <v>182</v>
      </c>
      <c r="D70" s="776"/>
      <c r="E70" s="776"/>
      <c r="F70" s="90" t="s">
        <v>33</v>
      </c>
      <c r="G70" s="90" t="s">
        <v>33</v>
      </c>
      <c r="H70" s="90" t="s">
        <v>33</v>
      </c>
      <c r="I70" s="90" t="s">
        <v>33</v>
      </c>
      <c r="J70" s="91">
        <v>3902.55</v>
      </c>
      <c r="K70" s="90" t="s">
        <v>33</v>
      </c>
      <c r="L70" s="91">
        <v>97.18</v>
      </c>
      <c r="M70" s="92" t="s">
        <v>33</v>
      </c>
      <c r="N70" s="93" t="s">
        <v>33</v>
      </c>
      <c r="U70" s="68" t="s">
        <v>182</v>
      </c>
    </row>
    <row r="71" spans="1:24" s="63" customFormat="1" x14ac:dyDescent="0.2">
      <c r="A71" s="98"/>
      <c r="B71" s="97" t="s">
        <v>33</v>
      </c>
      <c r="C71" s="767" t="s">
        <v>183</v>
      </c>
      <c r="D71" s="767"/>
      <c r="E71" s="767"/>
      <c r="F71" s="99" t="s">
        <v>33</v>
      </c>
      <c r="G71" s="99" t="s">
        <v>33</v>
      </c>
      <c r="H71" s="99" t="s">
        <v>33</v>
      </c>
      <c r="I71" s="99" t="s">
        <v>33</v>
      </c>
      <c r="J71" s="100" t="s">
        <v>33</v>
      </c>
      <c r="K71" s="99" t="s">
        <v>33</v>
      </c>
      <c r="L71" s="100">
        <v>95.65</v>
      </c>
      <c r="M71" s="101" t="s">
        <v>33</v>
      </c>
      <c r="N71" s="102" t="s">
        <v>33</v>
      </c>
      <c r="T71" s="68" t="s">
        <v>183</v>
      </c>
    </row>
    <row r="72" spans="1:24" s="63" customFormat="1" ht="22.5" x14ac:dyDescent="0.2">
      <c r="A72" s="98"/>
      <c r="B72" s="97" t="s">
        <v>771</v>
      </c>
      <c r="C72" s="767" t="s">
        <v>772</v>
      </c>
      <c r="D72" s="767"/>
      <c r="E72" s="767"/>
      <c r="F72" s="99" t="s">
        <v>186</v>
      </c>
      <c r="G72" s="99" t="s">
        <v>341</v>
      </c>
      <c r="H72" s="99" t="s">
        <v>33</v>
      </c>
      <c r="I72" s="99" t="s">
        <v>341</v>
      </c>
      <c r="J72" s="100" t="s">
        <v>33</v>
      </c>
      <c r="K72" s="99" t="s">
        <v>33</v>
      </c>
      <c r="L72" s="100">
        <v>76.52</v>
      </c>
      <c r="M72" s="101" t="s">
        <v>33</v>
      </c>
      <c r="N72" s="102" t="s">
        <v>33</v>
      </c>
      <c r="T72" s="68" t="s">
        <v>772</v>
      </c>
    </row>
    <row r="73" spans="1:24" s="63" customFormat="1" ht="22.5" x14ac:dyDescent="0.2">
      <c r="A73" s="98"/>
      <c r="B73" s="97" t="s">
        <v>773</v>
      </c>
      <c r="C73" s="767" t="s">
        <v>774</v>
      </c>
      <c r="D73" s="767"/>
      <c r="E73" s="767"/>
      <c r="F73" s="99" t="s">
        <v>186</v>
      </c>
      <c r="G73" s="99" t="s">
        <v>775</v>
      </c>
      <c r="H73" s="99" t="s">
        <v>33</v>
      </c>
      <c r="I73" s="99" t="s">
        <v>775</v>
      </c>
      <c r="J73" s="100" t="s">
        <v>33</v>
      </c>
      <c r="K73" s="99" t="s">
        <v>33</v>
      </c>
      <c r="L73" s="100">
        <v>57.39</v>
      </c>
      <c r="M73" s="101" t="s">
        <v>33</v>
      </c>
      <c r="N73" s="102" t="s">
        <v>33</v>
      </c>
      <c r="T73" s="68" t="s">
        <v>774</v>
      </c>
    </row>
    <row r="74" spans="1:24" s="63" customFormat="1" x14ac:dyDescent="0.2">
      <c r="A74" s="103"/>
      <c r="B74" s="104"/>
      <c r="C74" s="780" t="s">
        <v>191</v>
      </c>
      <c r="D74" s="780"/>
      <c r="E74" s="780"/>
      <c r="F74" s="105" t="s">
        <v>33</v>
      </c>
      <c r="G74" s="105" t="s">
        <v>33</v>
      </c>
      <c r="H74" s="105" t="s">
        <v>33</v>
      </c>
      <c r="I74" s="105" t="s">
        <v>33</v>
      </c>
      <c r="J74" s="106" t="s">
        <v>33</v>
      </c>
      <c r="K74" s="105" t="s">
        <v>33</v>
      </c>
      <c r="L74" s="106">
        <v>231.09</v>
      </c>
      <c r="M74" s="92" t="s">
        <v>33</v>
      </c>
      <c r="N74" s="107" t="s">
        <v>33</v>
      </c>
      <c r="V74" s="68" t="s">
        <v>191</v>
      </c>
    </row>
    <row r="75" spans="1:24" s="63" customFormat="1" ht="45" x14ac:dyDescent="0.2">
      <c r="A75" s="88" t="s">
        <v>228</v>
      </c>
      <c r="B75" s="89" t="s">
        <v>1377</v>
      </c>
      <c r="C75" s="776" t="s">
        <v>1378</v>
      </c>
      <c r="D75" s="776"/>
      <c r="E75" s="776"/>
      <c r="F75" s="90" t="s">
        <v>484</v>
      </c>
      <c r="G75" s="90" t="s">
        <v>33</v>
      </c>
      <c r="H75" s="90" t="s">
        <v>33</v>
      </c>
      <c r="I75" s="90" t="s">
        <v>173</v>
      </c>
      <c r="J75" s="91" t="s">
        <v>33</v>
      </c>
      <c r="K75" s="90" t="s">
        <v>33</v>
      </c>
      <c r="L75" s="91" t="s">
        <v>33</v>
      </c>
      <c r="M75" s="92" t="s">
        <v>33</v>
      </c>
      <c r="N75" s="93" t="s">
        <v>33</v>
      </c>
      <c r="Q75" s="68" t="s">
        <v>1378</v>
      </c>
    </row>
    <row r="76" spans="1:24" s="63" customFormat="1" ht="22.5" x14ac:dyDescent="0.2">
      <c r="A76" s="96"/>
      <c r="B76" s="97" t="s">
        <v>171</v>
      </c>
      <c r="C76" s="767" t="s">
        <v>172</v>
      </c>
      <c r="D76" s="767"/>
      <c r="E76" s="767"/>
      <c r="F76" s="767"/>
      <c r="G76" s="767"/>
      <c r="H76" s="767"/>
      <c r="I76" s="767"/>
      <c r="J76" s="767"/>
      <c r="K76" s="767"/>
      <c r="L76" s="767"/>
      <c r="M76" s="767"/>
      <c r="N76" s="781"/>
      <c r="R76" s="68" t="s">
        <v>172</v>
      </c>
    </row>
    <row r="77" spans="1:24" s="63" customFormat="1" x14ac:dyDescent="0.2">
      <c r="A77" s="98"/>
      <c r="B77" s="97" t="s">
        <v>165</v>
      </c>
      <c r="C77" s="767" t="s">
        <v>251</v>
      </c>
      <c r="D77" s="767"/>
      <c r="E77" s="767"/>
      <c r="F77" s="99" t="s">
        <v>33</v>
      </c>
      <c r="G77" s="99" t="s">
        <v>33</v>
      </c>
      <c r="H77" s="99" t="s">
        <v>33</v>
      </c>
      <c r="I77" s="99" t="s">
        <v>33</v>
      </c>
      <c r="J77" s="100">
        <v>30.98</v>
      </c>
      <c r="K77" s="99" t="s">
        <v>175</v>
      </c>
      <c r="L77" s="100">
        <v>77.45</v>
      </c>
      <c r="M77" s="101" t="s">
        <v>33</v>
      </c>
      <c r="N77" s="102" t="s">
        <v>33</v>
      </c>
      <c r="S77" s="68" t="s">
        <v>251</v>
      </c>
    </row>
    <row r="78" spans="1:24" s="63" customFormat="1" x14ac:dyDescent="0.2">
      <c r="A78" s="98"/>
      <c r="B78" s="97" t="s">
        <v>212</v>
      </c>
      <c r="C78" s="767" t="s">
        <v>252</v>
      </c>
      <c r="D78" s="767"/>
      <c r="E78" s="767"/>
      <c r="F78" s="99" t="s">
        <v>33</v>
      </c>
      <c r="G78" s="99" t="s">
        <v>33</v>
      </c>
      <c r="H78" s="99" t="s">
        <v>33</v>
      </c>
      <c r="I78" s="99" t="s">
        <v>33</v>
      </c>
      <c r="J78" s="100">
        <v>0.62</v>
      </c>
      <c r="K78" s="99" t="s">
        <v>33</v>
      </c>
      <c r="L78" s="100">
        <v>1.24</v>
      </c>
      <c r="M78" s="101" t="s">
        <v>33</v>
      </c>
      <c r="N78" s="102" t="s">
        <v>33</v>
      </c>
      <c r="S78" s="68" t="s">
        <v>252</v>
      </c>
    </row>
    <row r="79" spans="1:24" s="63" customFormat="1" x14ac:dyDescent="0.2">
      <c r="A79" s="98"/>
      <c r="B79" s="97" t="s">
        <v>33</v>
      </c>
      <c r="C79" s="767" t="s">
        <v>253</v>
      </c>
      <c r="D79" s="767"/>
      <c r="E79" s="767"/>
      <c r="F79" s="99" t="s">
        <v>179</v>
      </c>
      <c r="G79" s="99" t="s">
        <v>173</v>
      </c>
      <c r="H79" s="99" t="s">
        <v>175</v>
      </c>
      <c r="I79" s="99" t="s">
        <v>219</v>
      </c>
      <c r="J79" s="100" t="s">
        <v>33</v>
      </c>
      <c r="K79" s="99" t="s">
        <v>33</v>
      </c>
      <c r="L79" s="100" t="s">
        <v>33</v>
      </c>
      <c r="M79" s="101" t="s">
        <v>33</v>
      </c>
      <c r="N79" s="102" t="s">
        <v>33</v>
      </c>
      <c r="T79" s="68" t="s">
        <v>253</v>
      </c>
    </row>
    <row r="80" spans="1:24" s="63" customFormat="1" x14ac:dyDescent="0.2">
      <c r="A80" s="98"/>
      <c r="B80" s="97" t="s">
        <v>33</v>
      </c>
      <c r="C80" s="776" t="s">
        <v>182</v>
      </c>
      <c r="D80" s="776"/>
      <c r="E80" s="776"/>
      <c r="F80" s="90" t="s">
        <v>33</v>
      </c>
      <c r="G80" s="90" t="s">
        <v>33</v>
      </c>
      <c r="H80" s="90" t="s">
        <v>33</v>
      </c>
      <c r="I80" s="90" t="s">
        <v>33</v>
      </c>
      <c r="J80" s="91">
        <v>31.6</v>
      </c>
      <c r="K80" s="90" t="s">
        <v>33</v>
      </c>
      <c r="L80" s="91">
        <v>78.69</v>
      </c>
      <c r="M80" s="92" t="s">
        <v>33</v>
      </c>
      <c r="N80" s="93" t="s">
        <v>33</v>
      </c>
      <c r="U80" s="68" t="s">
        <v>182</v>
      </c>
    </row>
    <row r="81" spans="1:23" s="63" customFormat="1" x14ac:dyDescent="0.2">
      <c r="A81" s="98"/>
      <c r="B81" s="97" t="s">
        <v>33</v>
      </c>
      <c r="C81" s="767" t="s">
        <v>183</v>
      </c>
      <c r="D81" s="767"/>
      <c r="E81" s="767"/>
      <c r="F81" s="99" t="s">
        <v>33</v>
      </c>
      <c r="G81" s="99" t="s">
        <v>33</v>
      </c>
      <c r="H81" s="99" t="s">
        <v>33</v>
      </c>
      <c r="I81" s="99" t="s">
        <v>33</v>
      </c>
      <c r="J81" s="100" t="s">
        <v>33</v>
      </c>
      <c r="K81" s="99" t="s">
        <v>33</v>
      </c>
      <c r="L81" s="100">
        <v>77.45</v>
      </c>
      <c r="M81" s="101" t="s">
        <v>33</v>
      </c>
      <c r="N81" s="102" t="s">
        <v>33</v>
      </c>
      <c r="T81" s="68" t="s">
        <v>183</v>
      </c>
    </row>
    <row r="82" spans="1:23" s="63" customFormat="1" ht="22.5" x14ac:dyDescent="0.2">
      <c r="A82" s="98"/>
      <c r="B82" s="97" t="s">
        <v>771</v>
      </c>
      <c r="C82" s="767" t="s">
        <v>772</v>
      </c>
      <c r="D82" s="767"/>
      <c r="E82" s="767"/>
      <c r="F82" s="99" t="s">
        <v>186</v>
      </c>
      <c r="G82" s="99" t="s">
        <v>341</v>
      </c>
      <c r="H82" s="99" t="s">
        <v>33</v>
      </c>
      <c r="I82" s="99" t="s">
        <v>341</v>
      </c>
      <c r="J82" s="100" t="s">
        <v>33</v>
      </c>
      <c r="K82" s="99" t="s">
        <v>33</v>
      </c>
      <c r="L82" s="100">
        <v>61.96</v>
      </c>
      <c r="M82" s="101" t="s">
        <v>33</v>
      </c>
      <c r="N82" s="102" t="s">
        <v>33</v>
      </c>
      <c r="T82" s="68" t="s">
        <v>772</v>
      </c>
    </row>
    <row r="83" spans="1:23" s="63" customFormat="1" ht="22.5" x14ac:dyDescent="0.2">
      <c r="A83" s="98"/>
      <c r="B83" s="97" t="s">
        <v>773</v>
      </c>
      <c r="C83" s="767" t="s">
        <v>774</v>
      </c>
      <c r="D83" s="767"/>
      <c r="E83" s="767"/>
      <c r="F83" s="99" t="s">
        <v>186</v>
      </c>
      <c r="G83" s="99" t="s">
        <v>775</v>
      </c>
      <c r="H83" s="99" t="s">
        <v>33</v>
      </c>
      <c r="I83" s="99" t="s">
        <v>775</v>
      </c>
      <c r="J83" s="100" t="s">
        <v>33</v>
      </c>
      <c r="K83" s="99" t="s">
        <v>33</v>
      </c>
      <c r="L83" s="100">
        <v>46.47</v>
      </c>
      <c r="M83" s="101" t="s">
        <v>33</v>
      </c>
      <c r="N83" s="102" t="s">
        <v>33</v>
      </c>
      <c r="T83" s="68" t="s">
        <v>774</v>
      </c>
    </row>
    <row r="84" spans="1:23" s="63" customFormat="1" x14ac:dyDescent="0.2">
      <c r="A84" s="103"/>
      <c r="B84" s="104"/>
      <c r="C84" s="780" t="s">
        <v>191</v>
      </c>
      <c r="D84" s="780"/>
      <c r="E84" s="780"/>
      <c r="F84" s="105" t="s">
        <v>33</v>
      </c>
      <c r="G84" s="105" t="s">
        <v>33</v>
      </c>
      <c r="H84" s="105" t="s">
        <v>33</v>
      </c>
      <c r="I84" s="105" t="s">
        <v>33</v>
      </c>
      <c r="J84" s="106" t="s">
        <v>33</v>
      </c>
      <c r="K84" s="105" t="s">
        <v>33</v>
      </c>
      <c r="L84" s="106">
        <v>187.12</v>
      </c>
      <c r="M84" s="92" t="s">
        <v>33</v>
      </c>
      <c r="N84" s="107" t="s">
        <v>33</v>
      </c>
      <c r="V84" s="68" t="s">
        <v>191</v>
      </c>
    </row>
    <row r="85" spans="1:23" s="63" customFormat="1" ht="22.5" x14ac:dyDescent="0.2">
      <c r="A85" s="88" t="s">
        <v>235</v>
      </c>
      <c r="B85" s="89" t="s">
        <v>1284</v>
      </c>
      <c r="C85" s="776" t="s">
        <v>1285</v>
      </c>
      <c r="D85" s="776"/>
      <c r="E85" s="776"/>
      <c r="F85" s="90" t="s">
        <v>484</v>
      </c>
      <c r="G85" s="90" t="s">
        <v>33</v>
      </c>
      <c r="H85" s="90" t="s">
        <v>33</v>
      </c>
      <c r="I85" s="90" t="s">
        <v>173</v>
      </c>
      <c r="J85" s="91" t="s">
        <v>33</v>
      </c>
      <c r="K85" s="90" t="s">
        <v>33</v>
      </c>
      <c r="L85" s="91" t="s">
        <v>33</v>
      </c>
      <c r="M85" s="92" t="s">
        <v>33</v>
      </c>
      <c r="N85" s="93" t="s">
        <v>33</v>
      </c>
      <c r="Q85" s="68" t="s">
        <v>1285</v>
      </c>
    </row>
    <row r="86" spans="1:23" s="63" customFormat="1" ht="22.5" x14ac:dyDescent="0.2">
      <c r="A86" s="96"/>
      <c r="B86" s="97" t="s">
        <v>171</v>
      </c>
      <c r="C86" s="767" t="s">
        <v>172</v>
      </c>
      <c r="D86" s="767"/>
      <c r="E86" s="767"/>
      <c r="F86" s="767"/>
      <c r="G86" s="767"/>
      <c r="H86" s="767"/>
      <c r="I86" s="767"/>
      <c r="J86" s="767"/>
      <c r="K86" s="767"/>
      <c r="L86" s="767"/>
      <c r="M86" s="767"/>
      <c r="N86" s="781"/>
      <c r="R86" s="68" t="s">
        <v>172</v>
      </c>
    </row>
    <row r="87" spans="1:23" s="63" customFormat="1" x14ac:dyDescent="0.2">
      <c r="A87" s="98"/>
      <c r="B87" s="97" t="s">
        <v>165</v>
      </c>
      <c r="C87" s="767" t="s">
        <v>251</v>
      </c>
      <c r="D87" s="767"/>
      <c r="E87" s="767"/>
      <c r="F87" s="99" t="s">
        <v>33</v>
      </c>
      <c r="G87" s="99" t="s">
        <v>33</v>
      </c>
      <c r="H87" s="99" t="s">
        <v>33</v>
      </c>
      <c r="I87" s="99" t="s">
        <v>33</v>
      </c>
      <c r="J87" s="100">
        <v>6.93</v>
      </c>
      <c r="K87" s="99" t="s">
        <v>175</v>
      </c>
      <c r="L87" s="100">
        <v>17.329999999999998</v>
      </c>
      <c r="M87" s="101" t="s">
        <v>33</v>
      </c>
      <c r="N87" s="102" t="s">
        <v>33</v>
      </c>
      <c r="S87" s="68" t="s">
        <v>251</v>
      </c>
    </row>
    <row r="88" spans="1:23" s="63" customFormat="1" x14ac:dyDescent="0.2">
      <c r="A88" s="98"/>
      <c r="B88" s="97" t="s">
        <v>212</v>
      </c>
      <c r="C88" s="767" t="s">
        <v>252</v>
      </c>
      <c r="D88" s="767"/>
      <c r="E88" s="767"/>
      <c r="F88" s="99" t="s">
        <v>33</v>
      </c>
      <c r="G88" s="99" t="s">
        <v>33</v>
      </c>
      <c r="H88" s="99" t="s">
        <v>33</v>
      </c>
      <c r="I88" s="99" t="s">
        <v>33</v>
      </c>
      <c r="J88" s="100">
        <v>10.64</v>
      </c>
      <c r="K88" s="99" t="s">
        <v>33</v>
      </c>
      <c r="L88" s="100">
        <v>21.28</v>
      </c>
      <c r="M88" s="101" t="s">
        <v>33</v>
      </c>
      <c r="N88" s="102" t="s">
        <v>33</v>
      </c>
      <c r="S88" s="68" t="s">
        <v>252</v>
      </c>
    </row>
    <row r="89" spans="1:23" s="63" customFormat="1" x14ac:dyDescent="0.2">
      <c r="A89" s="98"/>
      <c r="B89" s="97" t="s">
        <v>33</v>
      </c>
      <c r="C89" s="767" t="s">
        <v>253</v>
      </c>
      <c r="D89" s="767"/>
      <c r="E89" s="767"/>
      <c r="F89" s="99" t="s">
        <v>179</v>
      </c>
      <c r="G89" s="99" t="s">
        <v>1286</v>
      </c>
      <c r="H89" s="99" t="s">
        <v>175</v>
      </c>
      <c r="I89" s="99" t="s">
        <v>1287</v>
      </c>
      <c r="J89" s="100" t="s">
        <v>33</v>
      </c>
      <c r="K89" s="99" t="s">
        <v>33</v>
      </c>
      <c r="L89" s="100" t="s">
        <v>33</v>
      </c>
      <c r="M89" s="101" t="s">
        <v>33</v>
      </c>
      <c r="N89" s="102" t="s">
        <v>33</v>
      </c>
      <c r="T89" s="68" t="s">
        <v>253</v>
      </c>
    </row>
    <row r="90" spans="1:23" s="63" customFormat="1" x14ac:dyDescent="0.2">
      <c r="A90" s="98"/>
      <c r="B90" s="97" t="s">
        <v>33</v>
      </c>
      <c r="C90" s="776" t="s">
        <v>182</v>
      </c>
      <c r="D90" s="776"/>
      <c r="E90" s="776"/>
      <c r="F90" s="90" t="s">
        <v>33</v>
      </c>
      <c r="G90" s="90" t="s">
        <v>33</v>
      </c>
      <c r="H90" s="90" t="s">
        <v>33</v>
      </c>
      <c r="I90" s="90" t="s">
        <v>33</v>
      </c>
      <c r="J90" s="91">
        <v>17.57</v>
      </c>
      <c r="K90" s="90" t="s">
        <v>33</v>
      </c>
      <c r="L90" s="91">
        <v>38.61</v>
      </c>
      <c r="M90" s="92" t="s">
        <v>33</v>
      </c>
      <c r="N90" s="93" t="s">
        <v>33</v>
      </c>
      <c r="U90" s="68" t="s">
        <v>182</v>
      </c>
    </row>
    <row r="91" spans="1:23" s="63" customFormat="1" x14ac:dyDescent="0.2">
      <c r="A91" s="98"/>
      <c r="B91" s="97" t="s">
        <v>33</v>
      </c>
      <c r="C91" s="767" t="s">
        <v>183</v>
      </c>
      <c r="D91" s="767"/>
      <c r="E91" s="767"/>
      <c r="F91" s="99" t="s">
        <v>33</v>
      </c>
      <c r="G91" s="99" t="s">
        <v>33</v>
      </c>
      <c r="H91" s="99" t="s">
        <v>33</v>
      </c>
      <c r="I91" s="99" t="s">
        <v>33</v>
      </c>
      <c r="J91" s="100" t="s">
        <v>33</v>
      </c>
      <c r="K91" s="99" t="s">
        <v>33</v>
      </c>
      <c r="L91" s="100">
        <v>17.329999999999998</v>
      </c>
      <c r="M91" s="101" t="s">
        <v>33</v>
      </c>
      <c r="N91" s="102" t="s">
        <v>33</v>
      </c>
      <c r="T91" s="68" t="s">
        <v>183</v>
      </c>
    </row>
    <row r="92" spans="1:23" s="63" customFormat="1" ht="22.5" x14ac:dyDescent="0.2">
      <c r="A92" s="98"/>
      <c r="B92" s="97" t="s">
        <v>771</v>
      </c>
      <c r="C92" s="767" t="s">
        <v>772</v>
      </c>
      <c r="D92" s="767"/>
      <c r="E92" s="767"/>
      <c r="F92" s="99" t="s">
        <v>186</v>
      </c>
      <c r="G92" s="99" t="s">
        <v>341</v>
      </c>
      <c r="H92" s="99" t="s">
        <v>33</v>
      </c>
      <c r="I92" s="99" t="s">
        <v>341</v>
      </c>
      <c r="J92" s="100" t="s">
        <v>33</v>
      </c>
      <c r="K92" s="99" t="s">
        <v>33</v>
      </c>
      <c r="L92" s="100">
        <v>13.86</v>
      </c>
      <c r="M92" s="101" t="s">
        <v>33</v>
      </c>
      <c r="N92" s="102" t="s">
        <v>33</v>
      </c>
      <c r="T92" s="68" t="s">
        <v>772</v>
      </c>
    </row>
    <row r="93" spans="1:23" s="63" customFormat="1" ht="22.5" x14ac:dyDescent="0.2">
      <c r="A93" s="98"/>
      <c r="B93" s="97" t="s">
        <v>773</v>
      </c>
      <c r="C93" s="767" t="s">
        <v>774</v>
      </c>
      <c r="D93" s="767"/>
      <c r="E93" s="767"/>
      <c r="F93" s="99" t="s">
        <v>186</v>
      </c>
      <c r="G93" s="99" t="s">
        <v>775</v>
      </c>
      <c r="H93" s="99" t="s">
        <v>33</v>
      </c>
      <c r="I93" s="99" t="s">
        <v>775</v>
      </c>
      <c r="J93" s="100" t="s">
        <v>33</v>
      </c>
      <c r="K93" s="99" t="s">
        <v>33</v>
      </c>
      <c r="L93" s="100">
        <v>10.4</v>
      </c>
      <c r="M93" s="101" t="s">
        <v>33</v>
      </c>
      <c r="N93" s="102" t="s">
        <v>33</v>
      </c>
      <c r="T93" s="68" t="s">
        <v>774</v>
      </c>
    </row>
    <row r="94" spans="1:23" s="63" customFormat="1" x14ac:dyDescent="0.2">
      <c r="A94" s="103"/>
      <c r="B94" s="104"/>
      <c r="C94" s="780" t="s">
        <v>191</v>
      </c>
      <c r="D94" s="780"/>
      <c r="E94" s="780"/>
      <c r="F94" s="105" t="s">
        <v>33</v>
      </c>
      <c r="G94" s="105" t="s">
        <v>33</v>
      </c>
      <c r="H94" s="105" t="s">
        <v>33</v>
      </c>
      <c r="I94" s="105" t="s">
        <v>33</v>
      </c>
      <c r="J94" s="106" t="s">
        <v>33</v>
      </c>
      <c r="K94" s="105" t="s">
        <v>33</v>
      </c>
      <c r="L94" s="106">
        <v>62.87</v>
      </c>
      <c r="M94" s="92" t="s">
        <v>33</v>
      </c>
      <c r="N94" s="107" t="s">
        <v>33</v>
      </c>
      <c r="V94" s="68" t="s">
        <v>191</v>
      </c>
    </row>
    <row r="95" spans="1:23" s="63" customFormat="1" ht="22.5" x14ac:dyDescent="0.2">
      <c r="A95" s="88" t="s">
        <v>240</v>
      </c>
      <c r="B95" s="89" t="s">
        <v>1379</v>
      </c>
      <c r="C95" s="776" t="s">
        <v>1380</v>
      </c>
      <c r="D95" s="776"/>
      <c r="E95" s="776"/>
      <c r="F95" s="90" t="s">
        <v>33</v>
      </c>
      <c r="G95" s="90" t="s">
        <v>33</v>
      </c>
      <c r="H95" s="90" t="s">
        <v>33</v>
      </c>
      <c r="I95" s="90" t="s">
        <v>173</v>
      </c>
      <c r="J95" s="91">
        <v>276.14999999999998</v>
      </c>
      <c r="K95" s="90" t="s">
        <v>778</v>
      </c>
      <c r="L95" s="91">
        <v>558.92999999999995</v>
      </c>
      <c r="M95" s="92" t="s">
        <v>33</v>
      </c>
      <c r="N95" s="93" t="s">
        <v>33</v>
      </c>
      <c r="Q95" s="68" t="s">
        <v>1380</v>
      </c>
    </row>
    <row r="96" spans="1:23" s="63" customFormat="1" x14ac:dyDescent="0.2">
      <c r="A96" s="94"/>
      <c r="B96" s="95"/>
      <c r="C96" s="767" t="s">
        <v>1381</v>
      </c>
      <c r="D96" s="767"/>
      <c r="E96" s="767"/>
      <c r="F96" s="767"/>
      <c r="G96" s="767"/>
      <c r="H96" s="767"/>
      <c r="I96" s="767"/>
      <c r="J96" s="767"/>
      <c r="K96" s="767"/>
      <c r="L96" s="767"/>
      <c r="M96" s="767"/>
      <c r="N96" s="781"/>
      <c r="W96" s="68" t="s">
        <v>1381</v>
      </c>
    </row>
    <row r="97" spans="1:23" s="63" customFormat="1" ht="22.5" x14ac:dyDescent="0.2">
      <c r="A97" s="96"/>
      <c r="B97" s="97" t="s">
        <v>780</v>
      </c>
      <c r="C97" s="767" t="s">
        <v>781</v>
      </c>
      <c r="D97" s="767"/>
      <c r="E97" s="767"/>
      <c r="F97" s="767"/>
      <c r="G97" s="767"/>
      <c r="H97" s="767"/>
      <c r="I97" s="767"/>
      <c r="J97" s="767"/>
      <c r="K97" s="767"/>
      <c r="L97" s="767"/>
      <c r="M97" s="767"/>
      <c r="N97" s="781"/>
      <c r="R97" s="68" t="s">
        <v>781</v>
      </c>
    </row>
    <row r="98" spans="1:23" s="63" customFormat="1" ht="33.75" x14ac:dyDescent="0.2">
      <c r="A98" s="88" t="s">
        <v>246</v>
      </c>
      <c r="B98" s="89" t="s">
        <v>988</v>
      </c>
      <c r="C98" s="776" t="s">
        <v>989</v>
      </c>
      <c r="D98" s="776"/>
      <c r="E98" s="776"/>
      <c r="F98" s="90" t="s">
        <v>484</v>
      </c>
      <c r="G98" s="90" t="s">
        <v>33</v>
      </c>
      <c r="H98" s="90" t="s">
        <v>33</v>
      </c>
      <c r="I98" s="90" t="s">
        <v>212</v>
      </c>
      <c r="J98" s="91" t="s">
        <v>33</v>
      </c>
      <c r="K98" s="90" t="s">
        <v>33</v>
      </c>
      <c r="L98" s="91" t="s">
        <v>33</v>
      </c>
      <c r="M98" s="92" t="s">
        <v>33</v>
      </c>
      <c r="N98" s="93" t="s">
        <v>33</v>
      </c>
      <c r="Q98" s="68" t="s">
        <v>989</v>
      </c>
    </row>
    <row r="99" spans="1:23" s="63" customFormat="1" ht="22.5" x14ac:dyDescent="0.2">
      <c r="A99" s="96"/>
      <c r="B99" s="97" t="s">
        <v>171</v>
      </c>
      <c r="C99" s="767" t="s">
        <v>172</v>
      </c>
      <c r="D99" s="767"/>
      <c r="E99" s="767"/>
      <c r="F99" s="767"/>
      <c r="G99" s="767"/>
      <c r="H99" s="767"/>
      <c r="I99" s="767"/>
      <c r="J99" s="767"/>
      <c r="K99" s="767"/>
      <c r="L99" s="767"/>
      <c r="M99" s="767"/>
      <c r="N99" s="781"/>
      <c r="R99" s="68" t="s">
        <v>172</v>
      </c>
    </row>
    <row r="100" spans="1:23" s="63" customFormat="1" x14ac:dyDescent="0.2">
      <c r="A100" s="98"/>
      <c r="B100" s="97" t="s">
        <v>165</v>
      </c>
      <c r="C100" s="767" t="s">
        <v>251</v>
      </c>
      <c r="D100" s="767"/>
      <c r="E100" s="767"/>
      <c r="F100" s="99" t="s">
        <v>33</v>
      </c>
      <c r="G100" s="99" t="s">
        <v>33</v>
      </c>
      <c r="H100" s="99" t="s">
        <v>33</v>
      </c>
      <c r="I100" s="99" t="s">
        <v>33</v>
      </c>
      <c r="J100" s="100">
        <v>2.0699999999999998</v>
      </c>
      <c r="K100" s="99" t="s">
        <v>175</v>
      </c>
      <c r="L100" s="100">
        <v>10.35</v>
      </c>
      <c r="M100" s="101" t="s">
        <v>33</v>
      </c>
      <c r="N100" s="102" t="s">
        <v>33</v>
      </c>
      <c r="S100" s="68" t="s">
        <v>251</v>
      </c>
    </row>
    <row r="101" spans="1:23" s="63" customFormat="1" x14ac:dyDescent="0.2">
      <c r="A101" s="98"/>
      <c r="B101" s="97" t="s">
        <v>212</v>
      </c>
      <c r="C101" s="767" t="s">
        <v>252</v>
      </c>
      <c r="D101" s="767"/>
      <c r="E101" s="767"/>
      <c r="F101" s="99" t="s">
        <v>33</v>
      </c>
      <c r="G101" s="99" t="s">
        <v>33</v>
      </c>
      <c r="H101" s="99" t="s">
        <v>33</v>
      </c>
      <c r="I101" s="99" t="s">
        <v>33</v>
      </c>
      <c r="J101" s="100">
        <v>0.04</v>
      </c>
      <c r="K101" s="99" t="s">
        <v>33</v>
      </c>
      <c r="L101" s="100">
        <v>0.16</v>
      </c>
      <c r="M101" s="101" t="s">
        <v>33</v>
      </c>
      <c r="N101" s="102" t="s">
        <v>33</v>
      </c>
      <c r="S101" s="68" t="s">
        <v>252</v>
      </c>
    </row>
    <row r="102" spans="1:23" s="63" customFormat="1" x14ac:dyDescent="0.2">
      <c r="A102" s="98"/>
      <c r="B102" s="97" t="s">
        <v>33</v>
      </c>
      <c r="C102" s="767" t="s">
        <v>253</v>
      </c>
      <c r="D102" s="767"/>
      <c r="E102" s="767"/>
      <c r="F102" s="99" t="s">
        <v>179</v>
      </c>
      <c r="G102" s="99" t="s">
        <v>991</v>
      </c>
      <c r="H102" s="99" t="s">
        <v>175</v>
      </c>
      <c r="I102" s="99" t="s">
        <v>1196</v>
      </c>
      <c r="J102" s="100" t="s">
        <v>33</v>
      </c>
      <c r="K102" s="99" t="s">
        <v>33</v>
      </c>
      <c r="L102" s="100" t="s">
        <v>33</v>
      </c>
      <c r="M102" s="101" t="s">
        <v>33</v>
      </c>
      <c r="N102" s="102" t="s">
        <v>33</v>
      </c>
      <c r="T102" s="68" t="s">
        <v>253</v>
      </c>
    </row>
    <row r="103" spans="1:23" s="63" customFormat="1" x14ac:dyDescent="0.2">
      <c r="A103" s="98"/>
      <c r="B103" s="97" t="s">
        <v>33</v>
      </c>
      <c r="C103" s="776" t="s">
        <v>182</v>
      </c>
      <c r="D103" s="776"/>
      <c r="E103" s="776"/>
      <c r="F103" s="90" t="s">
        <v>33</v>
      </c>
      <c r="G103" s="90" t="s">
        <v>33</v>
      </c>
      <c r="H103" s="90" t="s">
        <v>33</v>
      </c>
      <c r="I103" s="90" t="s">
        <v>33</v>
      </c>
      <c r="J103" s="91">
        <v>2.11</v>
      </c>
      <c r="K103" s="90" t="s">
        <v>33</v>
      </c>
      <c r="L103" s="91">
        <v>10.51</v>
      </c>
      <c r="M103" s="92" t="s">
        <v>33</v>
      </c>
      <c r="N103" s="93" t="s">
        <v>33</v>
      </c>
      <c r="U103" s="68" t="s">
        <v>182</v>
      </c>
    </row>
    <row r="104" spans="1:23" s="63" customFormat="1" x14ac:dyDescent="0.2">
      <c r="A104" s="98"/>
      <c r="B104" s="97" t="s">
        <v>33</v>
      </c>
      <c r="C104" s="767" t="s">
        <v>183</v>
      </c>
      <c r="D104" s="767"/>
      <c r="E104" s="767"/>
      <c r="F104" s="99" t="s">
        <v>33</v>
      </c>
      <c r="G104" s="99" t="s">
        <v>33</v>
      </c>
      <c r="H104" s="99" t="s">
        <v>33</v>
      </c>
      <c r="I104" s="99" t="s">
        <v>33</v>
      </c>
      <c r="J104" s="100" t="s">
        <v>33</v>
      </c>
      <c r="K104" s="99" t="s">
        <v>33</v>
      </c>
      <c r="L104" s="100">
        <v>10.35</v>
      </c>
      <c r="M104" s="101" t="s">
        <v>33</v>
      </c>
      <c r="N104" s="102" t="s">
        <v>33</v>
      </c>
      <c r="T104" s="68" t="s">
        <v>183</v>
      </c>
    </row>
    <row r="105" spans="1:23" s="63" customFormat="1" ht="22.5" x14ac:dyDescent="0.2">
      <c r="A105" s="98"/>
      <c r="B105" s="97" t="s">
        <v>907</v>
      </c>
      <c r="C105" s="767" t="s">
        <v>908</v>
      </c>
      <c r="D105" s="767"/>
      <c r="E105" s="767"/>
      <c r="F105" s="99" t="s">
        <v>186</v>
      </c>
      <c r="G105" s="99" t="s">
        <v>909</v>
      </c>
      <c r="H105" s="99" t="s">
        <v>33</v>
      </c>
      <c r="I105" s="99" t="s">
        <v>909</v>
      </c>
      <c r="J105" s="100" t="s">
        <v>33</v>
      </c>
      <c r="K105" s="99" t="s">
        <v>33</v>
      </c>
      <c r="L105" s="100">
        <v>9.52</v>
      </c>
      <c r="M105" s="101" t="s">
        <v>33</v>
      </c>
      <c r="N105" s="102" t="s">
        <v>33</v>
      </c>
      <c r="T105" s="68" t="s">
        <v>908</v>
      </c>
    </row>
    <row r="106" spans="1:23" s="63" customFormat="1" ht="22.5" x14ac:dyDescent="0.2">
      <c r="A106" s="98"/>
      <c r="B106" s="97" t="s">
        <v>910</v>
      </c>
      <c r="C106" s="767" t="s">
        <v>911</v>
      </c>
      <c r="D106" s="767"/>
      <c r="E106" s="767"/>
      <c r="F106" s="99" t="s">
        <v>186</v>
      </c>
      <c r="G106" s="99" t="s">
        <v>594</v>
      </c>
      <c r="H106" s="99" t="s">
        <v>33</v>
      </c>
      <c r="I106" s="99" t="s">
        <v>594</v>
      </c>
      <c r="J106" s="100" t="s">
        <v>33</v>
      </c>
      <c r="K106" s="99" t="s">
        <v>33</v>
      </c>
      <c r="L106" s="100">
        <v>6.73</v>
      </c>
      <c r="M106" s="101" t="s">
        <v>33</v>
      </c>
      <c r="N106" s="102" t="s">
        <v>33</v>
      </c>
      <c r="T106" s="68" t="s">
        <v>911</v>
      </c>
    </row>
    <row r="107" spans="1:23" s="63" customFormat="1" x14ac:dyDescent="0.2">
      <c r="A107" s="103"/>
      <c r="B107" s="104"/>
      <c r="C107" s="780" t="s">
        <v>191</v>
      </c>
      <c r="D107" s="780"/>
      <c r="E107" s="780"/>
      <c r="F107" s="105" t="s">
        <v>33</v>
      </c>
      <c r="G107" s="105" t="s">
        <v>33</v>
      </c>
      <c r="H107" s="105" t="s">
        <v>33</v>
      </c>
      <c r="I107" s="105" t="s">
        <v>33</v>
      </c>
      <c r="J107" s="106" t="s">
        <v>33</v>
      </c>
      <c r="K107" s="105" t="s">
        <v>33</v>
      </c>
      <c r="L107" s="106">
        <v>26.76</v>
      </c>
      <c r="M107" s="92" t="s">
        <v>33</v>
      </c>
      <c r="N107" s="107" t="s">
        <v>33</v>
      </c>
      <c r="V107" s="68" t="s">
        <v>191</v>
      </c>
    </row>
    <row r="108" spans="1:23" s="63" customFormat="1" ht="22.5" x14ac:dyDescent="0.2">
      <c r="A108" s="88" t="s">
        <v>258</v>
      </c>
      <c r="B108" s="89" t="s">
        <v>947</v>
      </c>
      <c r="C108" s="776" t="s">
        <v>993</v>
      </c>
      <c r="D108" s="776"/>
      <c r="E108" s="776"/>
      <c r="F108" s="90" t="s">
        <v>484</v>
      </c>
      <c r="G108" s="90" t="s">
        <v>33</v>
      </c>
      <c r="H108" s="90" t="s">
        <v>33</v>
      </c>
      <c r="I108" s="90" t="s">
        <v>212</v>
      </c>
      <c r="J108" s="91">
        <v>19.559999999999999</v>
      </c>
      <c r="K108" s="90" t="s">
        <v>856</v>
      </c>
      <c r="L108" s="91">
        <v>79.8</v>
      </c>
      <c r="M108" s="92" t="s">
        <v>33</v>
      </c>
      <c r="N108" s="93" t="s">
        <v>33</v>
      </c>
      <c r="Q108" s="68" t="s">
        <v>993</v>
      </c>
    </row>
    <row r="109" spans="1:23" s="63" customFormat="1" x14ac:dyDescent="0.2">
      <c r="A109" s="94"/>
      <c r="B109" s="95"/>
      <c r="C109" s="767" t="s">
        <v>994</v>
      </c>
      <c r="D109" s="767"/>
      <c r="E109" s="767"/>
      <c r="F109" s="767"/>
      <c r="G109" s="767"/>
      <c r="H109" s="767"/>
      <c r="I109" s="767"/>
      <c r="J109" s="767"/>
      <c r="K109" s="767"/>
      <c r="L109" s="767"/>
      <c r="M109" s="767"/>
      <c r="N109" s="781"/>
      <c r="W109" s="68" t="s">
        <v>994</v>
      </c>
    </row>
    <row r="110" spans="1:23" s="63" customFormat="1" ht="22.5" x14ac:dyDescent="0.2">
      <c r="A110" s="96"/>
      <c r="B110" s="97" t="s">
        <v>858</v>
      </c>
      <c r="C110" s="767" t="s">
        <v>859</v>
      </c>
      <c r="D110" s="767"/>
      <c r="E110" s="767"/>
      <c r="F110" s="767"/>
      <c r="G110" s="767"/>
      <c r="H110" s="767"/>
      <c r="I110" s="767"/>
      <c r="J110" s="767"/>
      <c r="K110" s="767"/>
      <c r="L110" s="767"/>
      <c r="M110" s="767"/>
      <c r="N110" s="781"/>
      <c r="R110" s="68" t="s">
        <v>859</v>
      </c>
    </row>
    <row r="111" spans="1:23" s="63" customFormat="1" ht="1.5" customHeight="1" x14ac:dyDescent="0.2">
      <c r="A111" s="108"/>
      <c r="B111" s="104"/>
      <c r="C111" s="104"/>
      <c r="D111" s="104"/>
      <c r="E111" s="104"/>
      <c r="F111" s="108"/>
      <c r="G111" s="108"/>
      <c r="H111" s="108"/>
      <c r="I111" s="108"/>
      <c r="J111" s="109"/>
      <c r="K111" s="108"/>
      <c r="L111" s="109"/>
      <c r="M111" s="99"/>
      <c r="N111" s="109"/>
    </row>
    <row r="112" spans="1:23" s="63" customFormat="1" ht="2.25" customHeight="1" x14ac:dyDescent="0.2">
      <c r="B112" s="67"/>
      <c r="C112" s="67"/>
      <c r="D112" s="67"/>
      <c r="E112" s="67"/>
      <c r="F112" s="67"/>
      <c r="G112" s="67"/>
      <c r="H112" s="67"/>
      <c r="I112" s="67"/>
      <c r="J112" s="67"/>
      <c r="K112" s="67"/>
      <c r="L112" s="122"/>
      <c r="M112" s="123"/>
      <c r="N112" s="124"/>
    </row>
    <row r="113" spans="1:27" x14ac:dyDescent="0.2">
      <c r="A113" s="110"/>
      <c r="B113" s="111" t="s">
        <v>33</v>
      </c>
      <c r="C113" s="780" t="s">
        <v>321</v>
      </c>
      <c r="D113" s="780"/>
      <c r="E113" s="780"/>
      <c r="F113" s="780"/>
      <c r="G113" s="780"/>
      <c r="H113" s="780"/>
      <c r="I113" s="780"/>
      <c r="J113" s="780"/>
      <c r="K113" s="780"/>
      <c r="L113" s="112" t="s">
        <v>33</v>
      </c>
      <c r="M113" s="113" t="s">
        <v>33</v>
      </c>
      <c r="N113" s="114" t="s">
        <v>33</v>
      </c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8" t="s">
        <v>321</v>
      </c>
      <c r="Z113" s="63"/>
      <c r="AA113" s="63"/>
    </row>
    <row r="114" spans="1:27" x14ac:dyDescent="0.2">
      <c r="A114" s="115"/>
      <c r="B114" s="97" t="s">
        <v>165</v>
      </c>
      <c r="C114" s="767" t="s">
        <v>876</v>
      </c>
      <c r="D114" s="767"/>
      <c r="E114" s="767"/>
      <c r="F114" s="767"/>
      <c r="G114" s="767"/>
      <c r="H114" s="767"/>
      <c r="I114" s="767"/>
      <c r="J114" s="767"/>
      <c r="K114" s="767"/>
      <c r="L114" s="116">
        <v>1362.58</v>
      </c>
      <c r="M114" s="117">
        <v>7.3</v>
      </c>
      <c r="N114" s="118">
        <v>9947</v>
      </c>
      <c r="O114" s="63"/>
      <c r="P114" s="63"/>
      <c r="Q114" s="63"/>
      <c r="R114" s="63"/>
      <c r="S114" s="63"/>
      <c r="T114" s="63"/>
      <c r="U114" s="63"/>
      <c r="V114" s="63"/>
      <c r="W114" s="63"/>
      <c r="X114" s="63"/>
      <c r="Y114" s="63"/>
      <c r="Z114" s="68" t="s">
        <v>876</v>
      </c>
      <c r="AA114" s="63"/>
    </row>
    <row r="115" spans="1:27" x14ac:dyDescent="0.2">
      <c r="A115" s="115"/>
      <c r="B115" s="97" t="s">
        <v>33</v>
      </c>
      <c r="C115" s="767" t="s">
        <v>203</v>
      </c>
      <c r="D115" s="767"/>
      <c r="E115" s="767"/>
      <c r="F115" s="767"/>
      <c r="G115" s="767"/>
      <c r="H115" s="767"/>
      <c r="I115" s="767"/>
      <c r="J115" s="767"/>
      <c r="K115" s="767"/>
      <c r="L115" s="116" t="s">
        <v>33</v>
      </c>
      <c r="M115" s="117" t="s">
        <v>33</v>
      </c>
      <c r="N115" s="118" t="s">
        <v>33</v>
      </c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  <c r="Z115" s="68" t="s">
        <v>203</v>
      </c>
      <c r="AA115" s="63"/>
    </row>
    <row r="116" spans="1:27" x14ac:dyDescent="0.2">
      <c r="A116" s="115"/>
      <c r="B116" s="97" t="s">
        <v>33</v>
      </c>
      <c r="C116" s="767" t="s">
        <v>296</v>
      </c>
      <c r="D116" s="767"/>
      <c r="E116" s="767"/>
      <c r="F116" s="767"/>
      <c r="G116" s="767"/>
      <c r="H116" s="767"/>
      <c r="I116" s="767"/>
      <c r="J116" s="767"/>
      <c r="K116" s="767"/>
      <c r="L116" s="116">
        <v>467.23</v>
      </c>
      <c r="M116" s="117" t="s">
        <v>33</v>
      </c>
      <c r="N116" s="118" t="s">
        <v>33</v>
      </c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3"/>
      <c r="Z116" s="68" t="s">
        <v>296</v>
      </c>
      <c r="AA116" s="63"/>
    </row>
    <row r="117" spans="1:27" x14ac:dyDescent="0.2">
      <c r="A117" s="115"/>
      <c r="B117" s="97" t="s">
        <v>33</v>
      </c>
      <c r="C117" s="767" t="s">
        <v>204</v>
      </c>
      <c r="D117" s="767"/>
      <c r="E117" s="767"/>
      <c r="F117" s="767"/>
      <c r="G117" s="767"/>
      <c r="H117" s="767"/>
      <c r="I117" s="767"/>
      <c r="J117" s="767"/>
      <c r="K117" s="767"/>
      <c r="L117" s="116">
        <v>90</v>
      </c>
      <c r="M117" s="117" t="s">
        <v>33</v>
      </c>
      <c r="N117" s="118" t="s">
        <v>33</v>
      </c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  <c r="Z117" s="68" t="s">
        <v>204</v>
      </c>
      <c r="AA117" s="63"/>
    </row>
    <row r="118" spans="1:27" x14ac:dyDescent="0.2">
      <c r="A118" s="115"/>
      <c r="B118" s="97" t="s">
        <v>33</v>
      </c>
      <c r="C118" s="767" t="s">
        <v>297</v>
      </c>
      <c r="D118" s="767"/>
      <c r="E118" s="767"/>
      <c r="F118" s="767"/>
      <c r="G118" s="767"/>
      <c r="H118" s="767"/>
      <c r="I118" s="767"/>
      <c r="J118" s="767"/>
      <c r="K118" s="767"/>
      <c r="L118" s="116">
        <v>135.38999999999999</v>
      </c>
      <c r="M118" s="117" t="s">
        <v>33</v>
      </c>
      <c r="N118" s="118" t="s">
        <v>33</v>
      </c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3"/>
      <c r="Z118" s="68" t="s">
        <v>297</v>
      </c>
      <c r="AA118" s="63"/>
    </row>
    <row r="119" spans="1:27" x14ac:dyDescent="0.2">
      <c r="A119" s="115"/>
      <c r="B119" s="97" t="s">
        <v>33</v>
      </c>
      <c r="C119" s="767" t="s">
        <v>205</v>
      </c>
      <c r="D119" s="767"/>
      <c r="E119" s="767"/>
      <c r="F119" s="767"/>
      <c r="G119" s="767"/>
      <c r="H119" s="767"/>
      <c r="I119" s="767"/>
      <c r="J119" s="767"/>
      <c r="K119" s="767"/>
      <c r="L119" s="116">
        <v>383.06</v>
      </c>
      <c r="M119" s="117" t="s">
        <v>33</v>
      </c>
      <c r="N119" s="118" t="s">
        <v>33</v>
      </c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8" t="s">
        <v>205</v>
      </c>
      <c r="AA119" s="63"/>
    </row>
    <row r="120" spans="1:27" x14ac:dyDescent="0.2">
      <c r="A120" s="115"/>
      <c r="B120" s="97" t="s">
        <v>33</v>
      </c>
      <c r="C120" s="767" t="s">
        <v>206</v>
      </c>
      <c r="D120" s="767"/>
      <c r="E120" s="767"/>
      <c r="F120" s="767"/>
      <c r="G120" s="767"/>
      <c r="H120" s="767"/>
      <c r="I120" s="767"/>
      <c r="J120" s="767"/>
      <c r="K120" s="767"/>
      <c r="L120" s="116">
        <v>286.89999999999998</v>
      </c>
      <c r="M120" s="117" t="s">
        <v>33</v>
      </c>
      <c r="N120" s="118" t="s">
        <v>33</v>
      </c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3"/>
      <c r="Z120" s="68" t="s">
        <v>206</v>
      </c>
      <c r="AA120" s="63"/>
    </row>
    <row r="121" spans="1:27" x14ac:dyDescent="0.2">
      <c r="A121" s="115"/>
      <c r="B121" s="97" t="s">
        <v>173</v>
      </c>
      <c r="C121" s="767" t="s">
        <v>877</v>
      </c>
      <c r="D121" s="767"/>
      <c r="E121" s="767"/>
      <c r="F121" s="767"/>
      <c r="G121" s="767"/>
      <c r="H121" s="767"/>
      <c r="I121" s="767"/>
      <c r="J121" s="767"/>
      <c r="K121" s="767"/>
      <c r="L121" s="116">
        <v>31738.45</v>
      </c>
      <c r="M121" s="117">
        <v>4.51</v>
      </c>
      <c r="N121" s="118">
        <v>143140</v>
      </c>
      <c r="O121" s="63"/>
      <c r="P121" s="63"/>
      <c r="Q121" s="63"/>
      <c r="R121" s="63"/>
      <c r="S121" s="63"/>
      <c r="T121" s="63"/>
      <c r="U121" s="63"/>
      <c r="V121" s="63"/>
      <c r="W121" s="63"/>
      <c r="X121" s="63"/>
      <c r="Y121" s="63"/>
      <c r="Z121" s="68" t="s">
        <v>877</v>
      </c>
      <c r="AA121" s="63"/>
    </row>
    <row r="122" spans="1:27" x14ac:dyDescent="0.2">
      <c r="A122" s="115"/>
      <c r="B122" s="97" t="s">
        <v>33</v>
      </c>
      <c r="C122" s="767" t="s">
        <v>207</v>
      </c>
      <c r="D122" s="767"/>
      <c r="E122" s="767"/>
      <c r="F122" s="767"/>
      <c r="G122" s="767"/>
      <c r="H122" s="767"/>
      <c r="I122" s="767"/>
      <c r="J122" s="767"/>
      <c r="K122" s="767"/>
      <c r="L122" s="116">
        <v>477.29</v>
      </c>
      <c r="M122" s="117" t="s">
        <v>33</v>
      </c>
      <c r="N122" s="118" t="s">
        <v>33</v>
      </c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3"/>
      <c r="Z122" s="68" t="s">
        <v>207</v>
      </c>
      <c r="AA122" s="63"/>
    </row>
    <row r="123" spans="1:27" x14ac:dyDescent="0.2">
      <c r="A123" s="115"/>
      <c r="B123" s="97" t="s">
        <v>33</v>
      </c>
      <c r="C123" s="767" t="s">
        <v>208</v>
      </c>
      <c r="D123" s="767"/>
      <c r="E123" s="767"/>
      <c r="F123" s="767"/>
      <c r="G123" s="767"/>
      <c r="H123" s="767"/>
      <c r="I123" s="767"/>
      <c r="J123" s="767"/>
      <c r="K123" s="767"/>
      <c r="L123" s="116">
        <v>383.06</v>
      </c>
      <c r="M123" s="117" t="s">
        <v>33</v>
      </c>
      <c r="N123" s="118" t="s">
        <v>33</v>
      </c>
      <c r="O123" s="63"/>
      <c r="P123" s="63"/>
      <c r="Q123" s="63"/>
      <c r="R123" s="63"/>
      <c r="S123" s="63"/>
      <c r="T123" s="63"/>
      <c r="U123" s="63"/>
      <c r="V123" s="63"/>
      <c r="W123" s="63"/>
      <c r="X123" s="63"/>
      <c r="Y123" s="63"/>
      <c r="Z123" s="68" t="s">
        <v>208</v>
      </c>
      <c r="AA123" s="63"/>
    </row>
    <row r="124" spans="1:27" x14ac:dyDescent="0.2">
      <c r="A124" s="115"/>
      <c r="B124" s="97" t="s">
        <v>33</v>
      </c>
      <c r="C124" s="767" t="s">
        <v>209</v>
      </c>
      <c r="D124" s="767"/>
      <c r="E124" s="767"/>
      <c r="F124" s="767"/>
      <c r="G124" s="767"/>
      <c r="H124" s="767"/>
      <c r="I124" s="767"/>
      <c r="J124" s="767"/>
      <c r="K124" s="767"/>
      <c r="L124" s="116">
        <v>286.89999999999998</v>
      </c>
      <c r="M124" s="117" t="s">
        <v>33</v>
      </c>
      <c r="N124" s="118" t="s">
        <v>33</v>
      </c>
      <c r="O124" s="63"/>
      <c r="P124" s="63"/>
      <c r="Q124" s="63"/>
      <c r="R124" s="63"/>
      <c r="S124" s="63"/>
      <c r="T124" s="63"/>
      <c r="U124" s="63"/>
      <c r="V124" s="63"/>
      <c r="W124" s="63"/>
      <c r="X124" s="63"/>
      <c r="Y124" s="63"/>
      <c r="Z124" s="68" t="s">
        <v>209</v>
      </c>
      <c r="AA124" s="63"/>
    </row>
    <row r="125" spans="1:27" x14ac:dyDescent="0.2">
      <c r="A125" s="115"/>
      <c r="B125" s="109" t="s">
        <v>33</v>
      </c>
      <c r="C125" s="782" t="s">
        <v>322</v>
      </c>
      <c r="D125" s="782"/>
      <c r="E125" s="782"/>
      <c r="F125" s="782"/>
      <c r="G125" s="782"/>
      <c r="H125" s="782"/>
      <c r="I125" s="782"/>
      <c r="J125" s="782"/>
      <c r="K125" s="782"/>
      <c r="L125" s="119">
        <v>33101.03</v>
      </c>
      <c r="M125" s="120" t="s">
        <v>33</v>
      </c>
      <c r="N125" s="125">
        <v>153087</v>
      </c>
      <c r="O125" s="63"/>
      <c r="P125" s="63"/>
      <c r="Q125" s="63"/>
      <c r="R125" s="63"/>
      <c r="S125" s="63"/>
      <c r="T125" s="63"/>
      <c r="U125" s="63"/>
      <c r="V125" s="63"/>
      <c r="W125" s="63"/>
      <c r="X125" s="63"/>
      <c r="Y125" s="63"/>
      <c r="Z125" s="63"/>
      <c r="AA125" s="68" t="s">
        <v>322</v>
      </c>
    </row>
    <row r="126" spans="1:27" ht="1.5" customHeight="1" x14ac:dyDescent="0.2">
      <c r="B126" s="109"/>
      <c r="C126" s="104"/>
      <c r="D126" s="104"/>
      <c r="E126" s="104"/>
      <c r="F126" s="104"/>
      <c r="G126" s="104"/>
      <c r="H126" s="104"/>
      <c r="I126" s="104"/>
      <c r="J126" s="104"/>
      <c r="K126" s="104"/>
      <c r="L126" s="119"/>
      <c r="M126" s="120"/>
      <c r="N126" s="126"/>
      <c r="O126" s="63"/>
      <c r="P126" s="63"/>
      <c r="Q126" s="63"/>
      <c r="R126" s="63"/>
      <c r="S126" s="63"/>
      <c r="T126" s="63"/>
      <c r="U126" s="63"/>
      <c r="V126" s="63"/>
      <c r="W126" s="63"/>
      <c r="X126" s="63"/>
      <c r="Y126" s="63"/>
      <c r="Z126" s="63"/>
      <c r="AA126" s="63"/>
    </row>
    <row r="127" spans="1:27" ht="53.25" customHeight="1" x14ac:dyDescent="0.2">
      <c r="A127" s="127"/>
      <c r="B127" s="127"/>
      <c r="C127" s="127"/>
      <c r="D127" s="127"/>
      <c r="E127" s="127"/>
      <c r="F127" s="127"/>
      <c r="G127" s="127"/>
      <c r="H127" s="127"/>
      <c r="I127" s="127"/>
      <c r="J127" s="127"/>
      <c r="K127" s="127"/>
      <c r="L127" s="127"/>
      <c r="M127" s="127"/>
      <c r="N127" s="127"/>
      <c r="O127" s="63"/>
      <c r="P127" s="63"/>
      <c r="Q127" s="63"/>
      <c r="R127" s="63"/>
      <c r="S127" s="63"/>
      <c r="T127" s="63"/>
      <c r="U127" s="63"/>
      <c r="V127" s="63"/>
      <c r="W127" s="63"/>
      <c r="X127" s="63"/>
      <c r="Y127" s="63"/>
      <c r="Z127" s="63"/>
      <c r="AA127" s="63"/>
    </row>
    <row r="128" spans="1:27" x14ac:dyDescent="0.2">
      <c r="B128" s="128" t="s">
        <v>323</v>
      </c>
      <c r="C128" s="786" t="s">
        <v>33</v>
      </c>
      <c r="D128" s="786"/>
      <c r="E128" s="786"/>
      <c r="F128" s="786"/>
      <c r="G128" s="786"/>
      <c r="H128" s="786"/>
      <c r="I128" s="786"/>
      <c r="J128" s="786"/>
      <c r="K128" s="786"/>
      <c r="L128" s="786"/>
      <c r="O128" s="63"/>
      <c r="P128" s="63"/>
      <c r="Q128" s="63"/>
      <c r="R128" s="63"/>
      <c r="S128" s="63"/>
      <c r="T128" s="63"/>
      <c r="U128" s="63"/>
      <c r="V128" s="63"/>
      <c r="W128" s="63"/>
      <c r="X128" s="63"/>
      <c r="Y128" s="63"/>
      <c r="Z128" s="63"/>
      <c r="AA128" s="63"/>
    </row>
    <row r="129" spans="2:12" s="63" customFormat="1" ht="13.5" customHeight="1" x14ac:dyDescent="0.2">
      <c r="B129" s="64"/>
      <c r="C129" s="787" t="s">
        <v>11</v>
      </c>
      <c r="D129" s="787"/>
      <c r="E129" s="787"/>
      <c r="F129" s="787"/>
      <c r="G129" s="787"/>
      <c r="H129" s="787"/>
      <c r="I129" s="787"/>
      <c r="J129" s="787"/>
      <c r="K129" s="787"/>
      <c r="L129" s="787"/>
    </row>
    <row r="130" spans="2:12" s="63" customFormat="1" ht="12.75" customHeight="1" x14ac:dyDescent="0.2">
      <c r="B130" s="128" t="s">
        <v>324</v>
      </c>
      <c r="C130" s="786" t="s">
        <v>33</v>
      </c>
      <c r="D130" s="786"/>
      <c r="E130" s="786"/>
      <c r="F130" s="786"/>
      <c r="G130" s="786"/>
      <c r="H130" s="786"/>
      <c r="I130" s="786"/>
      <c r="J130" s="786"/>
      <c r="K130" s="786"/>
      <c r="L130" s="786"/>
    </row>
    <row r="131" spans="2:12" s="63" customFormat="1" ht="13.5" customHeight="1" x14ac:dyDescent="0.2">
      <c r="C131" s="787" t="s">
        <v>11</v>
      </c>
      <c r="D131" s="787"/>
      <c r="E131" s="787"/>
      <c r="F131" s="787"/>
      <c r="G131" s="787"/>
      <c r="H131" s="787"/>
      <c r="I131" s="787"/>
      <c r="J131" s="787"/>
      <c r="K131" s="787"/>
      <c r="L131" s="787"/>
    </row>
    <row r="145" s="63" customFormat="1" x14ac:dyDescent="0.2"/>
  </sheetData>
  <mergeCells count="117">
    <mergeCell ref="C125:K125"/>
    <mergeCell ref="C128:L128"/>
    <mergeCell ref="C129:L129"/>
    <mergeCell ref="C130:L130"/>
    <mergeCell ref="C131:L131"/>
    <mergeCell ref="C119:K119"/>
    <mergeCell ref="C120:K120"/>
    <mergeCell ref="C121:K121"/>
    <mergeCell ref="C122:K122"/>
    <mergeCell ref="C123:K123"/>
    <mergeCell ref="C124:K124"/>
    <mergeCell ref="C113:K113"/>
    <mergeCell ref="C114:K114"/>
    <mergeCell ref="C115:K115"/>
    <mergeCell ref="C116:K116"/>
    <mergeCell ref="C117:K117"/>
    <mergeCell ref="C118:K118"/>
    <mergeCell ref="C105:E105"/>
    <mergeCell ref="C106:E106"/>
    <mergeCell ref="C107:E107"/>
    <mergeCell ref="C108:E108"/>
    <mergeCell ref="C109:N109"/>
    <mergeCell ref="C110:N110"/>
    <mergeCell ref="C99:N99"/>
    <mergeCell ref="C100:E100"/>
    <mergeCell ref="C101:E101"/>
    <mergeCell ref="C102:E102"/>
    <mergeCell ref="C103:E103"/>
    <mergeCell ref="C104:E104"/>
    <mergeCell ref="C93:E93"/>
    <mergeCell ref="C94:E94"/>
    <mergeCell ref="C95:E95"/>
    <mergeCell ref="C96:N96"/>
    <mergeCell ref="C97:N97"/>
    <mergeCell ref="C98:E98"/>
    <mergeCell ref="C87:E87"/>
    <mergeCell ref="C88:E88"/>
    <mergeCell ref="C89:E89"/>
    <mergeCell ref="C90:E90"/>
    <mergeCell ref="C91:E91"/>
    <mergeCell ref="C92:E92"/>
    <mergeCell ref="C81:E81"/>
    <mergeCell ref="C82:E82"/>
    <mergeCell ref="C83:E83"/>
    <mergeCell ref="C84:E84"/>
    <mergeCell ref="C85:E85"/>
    <mergeCell ref="C86:N86"/>
    <mergeCell ref="C75:E75"/>
    <mergeCell ref="C76:N76"/>
    <mergeCell ref="C77:E77"/>
    <mergeCell ref="C78:E78"/>
    <mergeCell ref="C79:E79"/>
    <mergeCell ref="C80:E80"/>
    <mergeCell ref="C69:E69"/>
    <mergeCell ref="C70:E70"/>
    <mergeCell ref="C71:E71"/>
    <mergeCell ref="C72:E72"/>
    <mergeCell ref="C73:E73"/>
    <mergeCell ref="C74:E74"/>
    <mergeCell ref="C63:N63"/>
    <mergeCell ref="C64:E64"/>
    <mergeCell ref="C65:N65"/>
    <mergeCell ref="C66:N66"/>
    <mergeCell ref="C67:E67"/>
    <mergeCell ref="C68:E68"/>
    <mergeCell ref="C57:E57"/>
    <mergeCell ref="C58:E58"/>
    <mergeCell ref="C59:E59"/>
    <mergeCell ref="C60:E60"/>
    <mergeCell ref="C61:E61"/>
    <mergeCell ref="C62:N62"/>
    <mergeCell ref="C51:E51"/>
    <mergeCell ref="C52:E52"/>
    <mergeCell ref="C53:E53"/>
    <mergeCell ref="C54:E54"/>
    <mergeCell ref="C55:E55"/>
    <mergeCell ref="C56:E56"/>
    <mergeCell ref="C45:E45"/>
    <mergeCell ref="C46:N46"/>
    <mergeCell ref="C47:N47"/>
    <mergeCell ref="C48:E48"/>
    <mergeCell ref="C49:N49"/>
    <mergeCell ref="C50:E50"/>
    <mergeCell ref="C39:E39"/>
    <mergeCell ref="C40:E40"/>
    <mergeCell ref="C41:E41"/>
    <mergeCell ref="C42:E42"/>
    <mergeCell ref="C43:E43"/>
    <mergeCell ref="C44:E44"/>
    <mergeCell ref="C33:N33"/>
    <mergeCell ref="C34:E34"/>
    <mergeCell ref="C35:E35"/>
    <mergeCell ref="C36:E36"/>
    <mergeCell ref="C37:E37"/>
    <mergeCell ref="C38:E38"/>
    <mergeCell ref="C30:E30"/>
    <mergeCell ref="A31:N31"/>
    <mergeCell ref="C32:E32"/>
    <mergeCell ref="A12:N12"/>
    <mergeCell ref="A13:N13"/>
    <mergeCell ref="B15:F15"/>
    <mergeCell ref="B16:F16"/>
    <mergeCell ref="L25:M25"/>
    <mergeCell ref="A27:A29"/>
    <mergeCell ref="B27:B29"/>
    <mergeCell ref="C27:E29"/>
    <mergeCell ref="F27:F29"/>
    <mergeCell ref="G27:I28"/>
    <mergeCell ref="D5:N5"/>
    <mergeCell ref="A7:N7"/>
    <mergeCell ref="A8:N8"/>
    <mergeCell ref="A9:N9"/>
    <mergeCell ref="A10:N10"/>
    <mergeCell ref="A11:N11"/>
    <mergeCell ref="J27:L28"/>
    <mergeCell ref="M27:M29"/>
    <mergeCell ref="N27:N29"/>
  </mergeCells>
  <printOptions horizontalCentered="1"/>
  <pageMargins left="0.39370077848434398" right="0.39370077848434398" top="0.78740155696868896" bottom="0.74803149700164795" header="0.118110239505768" footer="0.118110239505768"/>
  <pageSetup paperSize="9" orientation="landscape"/>
  <headerFooter>
    <oddHeader>&amp;LГРАНД-Смета 2021</oddHeader>
  </headerFooter>
  <rowBreaks count="1" manualBreakCount="1">
    <brk id="26" max="144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90"/>
  <sheetViews>
    <sheetView zoomScale="115" zoomScaleNormal="115" workbookViewId="0">
      <selection activeCell="L20" sqref="L20"/>
    </sheetView>
  </sheetViews>
  <sheetFormatPr defaultColWidth="9.140625" defaultRowHeight="11.25" customHeight="1" x14ac:dyDescent="0.2"/>
  <cols>
    <col min="1" max="1" width="8.140625" style="63" customWidth="1"/>
    <col min="2" max="2" width="20.140625" style="63" customWidth="1"/>
    <col min="3" max="4" width="10.42578125" style="63" customWidth="1"/>
    <col min="5" max="5" width="13.28515625" style="63" customWidth="1"/>
    <col min="6" max="6" width="8.5703125" style="63" customWidth="1"/>
    <col min="7" max="7" width="7.85546875" style="63" customWidth="1"/>
    <col min="8" max="8" width="8.42578125" style="63" customWidth="1"/>
    <col min="9" max="9" width="8.7109375" style="63" customWidth="1"/>
    <col min="10" max="10" width="8.140625" style="63" customWidth="1"/>
    <col min="11" max="11" width="8.5703125" style="63" customWidth="1"/>
    <col min="12" max="12" width="10" style="63" customWidth="1"/>
    <col min="13" max="13" width="6" style="63" customWidth="1"/>
    <col min="14" max="14" width="9.7109375" style="63" customWidth="1"/>
    <col min="15" max="15" width="99.7109375" style="68" hidden="1" customWidth="1"/>
    <col min="16" max="16" width="138.42578125" style="68" hidden="1" customWidth="1"/>
    <col min="17" max="17" width="34.140625" style="68" hidden="1" customWidth="1"/>
    <col min="18" max="18" width="110.140625" style="68" hidden="1" customWidth="1"/>
    <col min="19" max="22" width="34.140625" style="68" hidden="1" customWidth="1"/>
    <col min="23" max="24" width="110.140625" style="68" hidden="1" customWidth="1"/>
    <col min="25" max="27" width="84.42578125" style="68" hidden="1" customWidth="1"/>
    <col min="28" max="16384" width="9.140625" style="63"/>
  </cols>
  <sheetData>
    <row r="1" spans="1:15" s="63" customFormat="1" x14ac:dyDescent="0.2">
      <c r="N1" s="64" t="s">
        <v>128</v>
      </c>
    </row>
    <row r="2" spans="1:15" s="63" customFormat="1" x14ac:dyDescent="0.2">
      <c r="N2" s="64" t="s">
        <v>12</v>
      </c>
    </row>
    <row r="3" spans="1:15" s="63" customFormat="1" x14ac:dyDescent="0.2">
      <c r="N3" s="64"/>
    </row>
    <row r="4" spans="1:15" s="63" customFormat="1" x14ac:dyDescent="0.2">
      <c r="F4" s="65"/>
    </row>
    <row r="5" spans="1:15" s="63" customFormat="1" ht="33.75" x14ac:dyDescent="0.2">
      <c r="A5" s="66" t="s">
        <v>129</v>
      </c>
      <c r="B5" s="67"/>
      <c r="D5" s="767" t="s">
        <v>550</v>
      </c>
      <c r="E5" s="767"/>
      <c r="F5" s="767"/>
      <c r="G5" s="767"/>
      <c r="H5" s="767"/>
      <c r="I5" s="767"/>
      <c r="J5" s="767"/>
      <c r="K5" s="767"/>
      <c r="L5" s="767"/>
      <c r="M5" s="767"/>
      <c r="N5" s="767"/>
      <c r="O5" s="68" t="s">
        <v>550</v>
      </c>
    </row>
    <row r="6" spans="1:15" s="63" customFormat="1" ht="15" customHeight="1" x14ac:dyDescent="0.2">
      <c r="A6" s="69" t="s">
        <v>130</v>
      </c>
      <c r="D6" s="70" t="s">
        <v>131</v>
      </c>
      <c r="E6" s="70"/>
      <c r="F6" s="71"/>
      <c r="G6" s="71"/>
      <c r="H6" s="71"/>
      <c r="I6" s="71"/>
      <c r="J6" s="71"/>
      <c r="K6" s="71"/>
      <c r="L6" s="71"/>
      <c r="M6" s="71"/>
      <c r="N6" s="71"/>
    </row>
    <row r="7" spans="1:15" s="63" customFormat="1" ht="43.5" customHeight="1" x14ac:dyDescent="0.2">
      <c r="A7" s="768" t="s">
        <v>24</v>
      </c>
      <c r="B7" s="768"/>
      <c r="C7" s="768"/>
      <c r="D7" s="768"/>
      <c r="E7" s="768"/>
      <c r="F7" s="768"/>
      <c r="G7" s="768"/>
      <c r="H7" s="768"/>
      <c r="I7" s="768"/>
      <c r="J7" s="768"/>
      <c r="K7" s="768"/>
      <c r="L7" s="768"/>
      <c r="M7" s="768"/>
      <c r="N7" s="768"/>
    </row>
    <row r="8" spans="1:15" s="63" customFormat="1" x14ac:dyDescent="0.2">
      <c r="A8" s="769" t="s">
        <v>3</v>
      </c>
      <c r="B8" s="769"/>
      <c r="C8" s="769"/>
      <c r="D8" s="769"/>
      <c r="E8" s="769"/>
      <c r="F8" s="769"/>
      <c r="G8" s="769"/>
      <c r="H8" s="769"/>
      <c r="I8" s="769"/>
      <c r="J8" s="769"/>
      <c r="K8" s="769"/>
      <c r="L8" s="769"/>
      <c r="M8" s="769"/>
      <c r="N8" s="769"/>
    </row>
    <row r="9" spans="1:15" s="63" customFormat="1" ht="30" customHeight="1" x14ac:dyDescent="0.2">
      <c r="A9" s="768" t="s">
        <v>37</v>
      </c>
      <c r="B9" s="768"/>
      <c r="C9" s="768"/>
      <c r="D9" s="768"/>
      <c r="E9" s="768"/>
      <c r="F9" s="768"/>
      <c r="G9" s="768"/>
      <c r="H9" s="768"/>
      <c r="I9" s="768"/>
      <c r="J9" s="768"/>
      <c r="K9" s="768"/>
      <c r="L9" s="768"/>
      <c r="M9" s="768"/>
      <c r="N9" s="768"/>
    </row>
    <row r="10" spans="1:15" s="63" customFormat="1" x14ac:dyDescent="0.2">
      <c r="A10" s="769" t="s">
        <v>132</v>
      </c>
      <c r="B10" s="769"/>
      <c r="C10" s="769"/>
      <c r="D10" s="769"/>
      <c r="E10" s="769"/>
      <c r="F10" s="769"/>
      <c r="G10" s="769"/>
      <c r="H10" s="769"/>
      <c r="I10" s="769"/>
      <c r="J10" s="769"/>
      <c r="K10" s="769"/>
      <c r="L10" s="769"/>
      <c r="M10" s="769"/>
      <c r="N10" s="769"/>
    </row>
    <row r="11" spans="1:15" s="63" customFormat="1" ht="28.5" customHeight="1" x14ac:dyDescent="0.25">
      <c r="A11" s="770" t="s">
        <v>1382</v>
      </c>
      <c r="B11" s="770"/>
      <c r="C11" s="770"/>
      <c r="D11" s="770"/>
      <c r="E11" s="770"/>
      <c r="F11" s="770"/>
      <c r="G11" s="770"/>
      <c r="H11" s="770"/>
      <c r="I11" s="770"/>
      <c r="J11" s="770"/>
      <c r="K11" s="770"/>
      <c r="L11" s="770"/>
      <c r="M11" s="770"/>
      <c r="N11" s="770"/>
    </row>
    <row r="12" spans="1:15" s="63" customFormat="1" ht="29.25" customHeight="1" x14ac:dyDescent="0.2">
      <c r="A12" s="768" t="s">
        <v>518</v>
      </c>
      <c r="B12" s="768"/>
      <c r="C12" s="768"/>
      <c r="D12" s="768"/>
      <c r="E12" s="768"/>
      <c r="F12" s="768"/>
      <c r="G12" s="768"/>
      <c r="H12" s="768"/>
      <c r="I12" s="768"/>
      <c r="J12" s="768"/>
      <c r="K12" s="768"/>
      <c r="L12" s="768"/>
      <c r="M12" s="768"/>
      <c r="N12" s="768"/>
    </row>
    <row r="13" spans="1:15" s="63" customFormat="1" ht="33.75" customHeight="1" x14ac:dyDescent="0.2">
      <c r="A13" s="769" t="s">
        <v>134</v>
      </c>
      <c r="B13" s="769"/>
      <c r="C13" s="769"/>
      <c r="D13" s="769"/>
      <c r="E13" s="769"/>
      <c r="F13" s="769"/>
      <c r="G13" s="769"/>
      <c r="H13" s="769"/>
      <c r="I13" s="769"/>
      <c r="J13" s="769"/>
      <c r="K13" s="769"/>
      <c r="L13" s="769"/>
      <c r="M13" s="769"/>
      <c r="N13" s="769"/>
    </row>
    <row r="14" spans="1:15" s="63" customFormat="1" ht="18" customHeight="1" x14ac:dyDescent="0.2">
      <c r="A14" s="63" t="s">
        <v>135</v>
      </c>
      <c r="B14" s="72" t="s">
        <v>136</v>
      </c>
      <c r="C14" s="63" t="s">
        <v>137</v>
      </c>
      <c r="F14" s="68"/>
      <c r="G14" s="68"/>
      <c r="H14" s="68"/>
      <c r="I14" s="68"/>
      <c r="J14" s="68"/>
      <c r="K14" s="68"/>
      <c r="L14" s="68"/>
      <c r="M14" s="68"/>
      <c r="N14" s="68"/>
    </row>
    <row r="15" spans="1:15" s="63" customFormat="1" ht="30.75" customHeight="1" x14ac:dyDescent="0.2">
      <c r="A15" s="63" t="s">
        <v>138</v>
      </c>
      <c r="B15" s="777" t="s">
        <v>1383</v>
      </c>
      <c r="C15" s="777"/>
      <c r="D15" s="777"/>
      <c r="E15" s="777"/>
      <c r="F15" s="777"/>
      <c r="G15" s="68"/>
      <c r="H15" s="68"/>
      <c r="I15" s="68"/>
      <c r="J15" s="68"/>
      <c r="K15" s="68"/>
      <c r="L15" s="68"/>
      <c r="M15" s="68"/>
      <c r="N15" s="68"/>
    </row>
    <row r="16" spans="1:15" s="63" customFormat="1" x14ac:dyDescent="0.2">
      <c r="B16" s="778" t="s">
        <v>140</v>
      </c>
      <c r="C16" s="778"/>
      <c r="D16" s="778"/>
      <c r="E16" s="778"/>
      <c r="F16" s="778"/>
      <c r="G16" s="73"/>
      <c r="H16" s="73"/>
      <c r="I16" s="73"/>
      <c r="J16" s="73"/>
      <c r="K16" s="73"/>
      <c r="L16" s="73"/>
      <c r="M16" s="74"/>
      <c r="N16" s="73"/>
    </row>
    <row r="17" spans="1:17" s="63" customFormat="1" ht="25.5" customHeight="1" x14ac:dyDescent="0.2">
      <c r="D17" s="75"/>
      <c r="E17" s="75"/>
      <c r="F17" s="75"/>
      <c r="G17" s="75"/>
      <c r="H17" s="75"/>
      <c r="I17" s="75"/>
      <c r="J17" s="75"/>
      <c r="K17" s="75"/>
      <c r="L17" s="75"/>
      <c r="M17" s="73"/>
      <c r="N17" s="73"/>
    </row>
    <row r="18" spans="1:17" s="63" customFormat="1" x14ac:dyDescent="0.2">
      <c r="A18" s="76" t="s">
        <v>141</v>
      </c>
      <c r="D18" s="70" t="s">
        <v>33</v>
      </c>
      <c r="F18" s="77"/>
      <c r="G18" s="77"/>
      <c r="H18" s="77"/>
      <c r="I18" s="77"/>
      <c r="J18" s="77"/>
      <c r="K18" s="77"/>
      <c r="L18" s="77"/>
      <c r="M18" s="77"/>
      <c r="N18" s="77"/>
    </row>
    <row r="19" spans="1:17" s="63" customFormat="1" ht="25.5" customHeight="1" x14ac:dyDescent="0.2"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</row>
    <row r="20" spans="1:17" s="63" customFormat="1" ht="12.75" customHeight="1" x14ac:dyDescent="0.2">
      <c r="A20" s="76" t="s">
        <v>142</v>
      </c>
      <c r="C20" s="78">
        <v>94.97</v>
      </c>
      <c r="D20" s="79" t="s">
        <v>1384</v>
      </c>
      <c r="E20" s="66" t="s">
        <v>144</v>
      </c>
      <c r="L20" s="80"/>
      <c r="M20" s="80"/>
    </row>
    <row r="21" spans="1:17" s="63" customFormat="1" ht="12.75" customHeight="1" x14ac:dyDescent="0.2">
      <c r="B21" s="63" t="s">
        <v>145</v>
      </c>
      <c r="C21" s="81"/>
      <c r="D21" s="82"/>
      <c r="E21" s="66"/>
    </row>
    <row r="22" spans="1:17" s="63" customFormat="1" ht="12.75" customHeight="1" x14ac:dyDescent="0.2">
      <c r="B22" s="63" t="s">
        <v>146</v>
      </c>
      <c r="C22" s="78">
        <v>0</v>
      </c>
      <c r="D22" s="79" t="s">
        <v>149</v>
      </c>
      <c r="E22" s="66" t="s">
        <v>144</v>
      </c>
      <c r="G22" s="63" t="s">
        <v>147</v>
      </c>
      <c r="L22" s="78">
        <v>0</v>
      </c>
      <c r="M22" s="79" t="s">
        <v>1385</v>
      </c>
      <c r="N22" s="66" t="s">
        <v>144</v>
      </c>
    </row>
    <row r="23" spans="1:17" s="63" customFormat="1" ht="12.75" customHeight="1" x14ac:dyDescent="0.2">
      <c r="B23" s="63" t="s">
        <v>5</v>
      </c>
      <c r="C23" s="78">
        <v>20.93</v>
      </c>
      <c r="D23" s="83" t="s">
        <v>1386</v>
      </c>
      <c r="E23" s="66" t="s">
        <v>144</v>
      </c>
      <c r="G23" s="63" t="s">
        <v>150</v>
      </c>
      <c r="L23" s="84"/>
      <c r="M23" s="84">
        <v>76.2</v>
      </c>
      <c r="N23" s="69" t="s">
        <v>151</v>
      </c>
    </row>
    <row r="24" spans="1:17" s="63" customFormat="1" ht="12.75" customHeight="1" x14ac:dyDescent="0.2">
      <c r="B24" s="63" t="s">
        <v>18</v>
      </c>
      <c r="C24" s="78">
        <v>74.040000000000006</v>
      </c>
      <c r="D24" s="83" t="s">
        <v>1387</v>
      </c>
      <c r="E24" s="66" t="s">
        <v>144</v>
      </c>
      <c r="G24" s="63" t="s">
        <v>152</v>
      </c>
      <c r="L24" s="84"/>
      <c r="M24" s="84">
        <v>0.75</v>
      </c>
      <c r="N24" s="69" t="s">
        <v>151</v>
      </c>
    </row>
    <row r="25" spans="1:17" s="63" customFormat="1" ht="12.75" customHeight="1" x14ac:dyDescent="0.2">
      <c r="B25" s="63" t="s">
        <v>19</v>
      </c>
      <c r="C25" s="78">
        <v>0</v>
      </c>
      <c r="D25" s="79" t="s">
        <v>149</v>
      </c>
      <c r="E25" s="66" t="s">
        <v>144</v>
      </c>
      <c r="G25" s="63" t="s">
        <v>153</v>
      </c>
      <c r="L25" s="779" t="s">
        <v>33</v>
      </c>
      <c r="M25" s="779"/>
    </row>
    <row r="26" spans="1:17" s="63" customFormat="1" x14ac:dyDescent="0.2">
      <c r="A26" s="85"/>
    </row>
    <row r="27" spans="1:17" s="63" customFormat="1" ht="36" customHeight="1" x14ac:dyDescent="0.2">
      <c r="A27" s="771" t="s">
        <v>154</v>
      </c>
      <c r="B27" s="771" t="s">
        <v>15</v>
      </c>
      <c r="C27" s="771" t="s">
        <v>155</v>
      </c>
      <c r="D27" s="771"/>
      <c r="E27" s="771"/>
      <c r="F27" s="771" t="s">
        <v>156</v>
      </c>
      <c r="G27" s="771" t="s">
        <v>157</v>
      </c>
      <c r="H27" s="771"/>
      <c r="I27" s="771"/>
      <c r="J27" s="771" t="s">
        <v>158</v>
      </c>
      <c r="K27" s="771"/>
      <c r="L27" s="771"/>
      <c r="M27" s="771" t="s">
        <v>159</v>
      </c>
      <c r="N27" s="771" t="s">
        <v>160</v>
      </c>
    </row>
    <row r="28" spans="1:17" s="63" customFormat="1" ht="36.75" customHeight="1" x14ac:dyDescent="0.2">
      <c r="A28" s="771"/>
      <c r="B28" s="771"/>
      <c r="C28" s="771"/>
      <c r="D28" s="771"/>
      <c r="E28" s="771"/>
      <c r="F28" s="771"/>
      <c r="G28" s="771"/>
      <c r="H28" s="771"/>
      <c r="I28" s="771"/>
      <c r="J28" s="771"/>
      <c r="K28" s="771"/>
      <c r="L28" s="771"/>
      <c r="M28" s="771"/>
      <c r="N28" s="771"/>
    </row>
    <row r="29" spans="1:17" s="63" customFormat="1" ht="42.75" customHeight="1" x14ac:dyDescent="0.2">
      <c r="A29" s="771"/>
      <c r="B29" s="771"/>
      <c r="C29" s="771"/>
      <c r="D29" s="771"/>
      <c r="E29" s="771"/>
      <c r="F29" s="771"/>
      <c r="G29" s="86" t="s">
        <v>161</v>
      </c>
      <c r="H29" s="86" t="s">
        <v>162</v>
      </c>
      <c r="I29" s="86" t="s">
        <v>163</v>
      </c>
      <c r="J29" s="86" t="s">
        <v>161</v>
      </c>
      <c r="K29" s="86" t="s">
        <v>162</v>
      </c>
      <c r="L29" s="86" t="s">
        <v>20</v>
      </c>
      <c r="M29" s="771"/>
      <c r="N29" s="771"/>
    </row>
    <row r="30" spans="1:17" s="63" customFormat="1" x14ac:dyDescent="0.2">
      <c r="A30" s="87">
        <v>1</v>
      </c>
      <c r="B30" s="87">
        <v>2</v>
      </c>
      <c r="C30" s="772">
        <v>3</v>
      </c>
      <c r="D30" s="772"/>
      <c r="E30" s="772"/>
      <c r="F30" s="87">
        <v>4</v>
      </c>
      <c r="G30" s="87">
        <v>5</v>
      </c>
      <c r="H30" s="87">
        <v>6</v>
      </c>
      <c r="I30" s="87">
        <v>7</v>
      </c>
      <c r="J30" s="87">
        <v>8</v>
      </c>
      <c r="K30" s="87">
        <v>9</v>
      </c>
      <c r="L30" s="87">
        <v>10</v>
      </c>
      <c r="M30" s="87">
        <v>11</v>
      </c>
      <c r="N30" s="87">
        <v>12</v>
      </c>
    </row>
    <row r="31" spans="1:17" s="63" customFormat="1" x14ac:dyDescent="0.2">
      <c r="A31" s="773" t="s">
        <v>1388</v>
      </c>
      <c r="B31" s="774"/>
      <c r="C31" s="774"/>
      <c r="D31" s="774"/>
      <c r="E31" s="774"/>
      <c r="F31" s="774"/>
      <c r="G31" s="774"/>
      <c r="H31" s="774"/>
      <c r="I31" s="774"/>
      <c r="J31" s="774"/>
      <c r="K31" s="774"/>
      <c r="L31" s="774"/>
      <c r="M31" s="774"/>
      <c r="N31" s="775"/>
      <c r="P31" s="68" t="s">
        <v>1388</v>
      </c>
    </row>
    <row r="32" spans="1:17" s="63" customFormat="1" ht="22.5" x14ac:dyDescent="0.2">
      <c r="A32" s="88" t="s">
        <v>165</v>
      </c>
      <c r="B32" s="89" t="s">
        <v>1389</v>
      </c>
      <c r="C32" s="776" t="s">
        <v>1390</v>
      </c>
      <c r="D32" s="776"/>
      <c r="E32" s="776"/>
      <c r="F32" s="90" t="s">
        <v>484</v>
      </c>
      <c r="G32" s="90" t="s">
        <v>33</v>
      </c>
      <c r="H32" s="90" t="s">
        <v>33</v>
      </c>
      <c r="I32" s="90" t="s">
        <v>165</v>
      </c>
      <c r="J32" s="91" t="s">
        <v>33</v>
      </c>
      <c r="K32" s="90" t="s">
        <v>33</v>
      </c>
      <c r="L32" s="91" t="s">
        <v>33</v>
      </c>
      <c r="M32" s="92" t="s">
        <v>33</v>
      </c>
      <c r="N32" s="93" t="s">
        <v>33</v>
      </c>
      <c r="Q32" s="68" t="s">
        <v>1390</v>
      </c>
    </row>
    <row r="33" spans="1:23" s="63" customFormat="1" ht="22.5" x14ac:dyDescent="0.2">
      <c r="A33" s="96"/>
      <c r="B33" s="97" t="s">
        <v>171</v>
      </c>
      <c r="C33" s="767" t="s">
        <v>172</v>
      </c>
      <c r="D33" s="767"/>
      <c r="E33" s="767"/>
      <c r="F33" s="767"/>
      <c r="G33" s="767"/>
      <c r="H33" s="767"/>
      <c r="I33" s="767"/>
      <c r="J33" s="767"/>
      <c r="K33" s="767"/>
      <c r="L33" s="767"/>
      <c r="M33" s="767"/>
      <c r="N33" s="781"/>
      <c r="R33" s="68" t="s">
        <v>172</v>
      </c>
    </row>
    <row r="34" spans="1:23" s="63" customFormat="1" x14ac:dyDescent="0.2">
      <c r="A34" s="98"/>
      <c r="B34" s="97" t="s">
        <v>165</v>
      </c>
      <c r="C34" s="767" t="s">
        <v>251</v>
      </c>
      <c r="D34" s="767"/>
      <c r="E34" s="767"/>
      <c r="F34" s="99" t="s">
        <v>33</v>
      </c>
      <c r="G34" s="99" t="s">
        <v>33</v>
      </c>
      <c r="H34" s="99" t="s">
        <v>33</v>
      </c>
      <c r="I34" s="99" t="s">
        <v>33</v>
      </c>
      <c r="J34" s="100">
        <v>59</v>
      </c>
      <c r="K34" s="99" t="s">
        <v>175</v>
      </c>
      <c r="L34" s="100">
        <v>73.75</v>
      </c>
      <c r="M34" s="101" t="s">
        <v>33</v>
      </c>
      <c r="N34" s="102" t="s">
        <v>33</v>
      </c>
      <c r="S34" s="68" t="s">
        <v>251</v>
      </c>
    </row>
    <row r="35" spans="1:23" s="63" customFormat="1" x14ac:dyDescent="0.2">
      <c r="A35" s="98"/>
      <c r="B35" s="97" t="s">
        <v>212</v>
      </c>
      <c r="C35" s="767" t="s">
        <v>252</v>
      </c>
      <c r="D35" s="767"/>
      <c r="E35" s="767"/>
      <c r="F35" s="99" t="s">
        <v>33</v>
      </c>
      <c r="G35" s="99" t="s">
        <v>33</v>
      </c>
      <c r="H35" s="99" t="s">
        <v>33</v>
      </c>
      <c r="I35" s="99" t="s">
        <v>33</v>
      </c>
      <c r="J35" s="100">
        <v>4.38</v>
      </c>
      <c r="K35" s="99" t="s">
        <v>33</v>
      </c>
      <c r="L35" s="100">
        <v>4.38</v>
      </c>
      <c r="M35" s="101" t="s">
        <v>33</v>
      </c>
      <c r="N35" s="102" t="s">
        <v>33</v>
      </c>
      <c r="S35" s="68" t="s">
        <v>252</v>
      </c>
    </row>
    <row r="36" spans="1:23" s="63" customFormat="1" x14ac:dyDescent="0.2">
      <c r="A36" s="98"/>
      <c r="B36" s="97" t="s">
        <v>33</v>
      </c>
      <c r="C36" s="767" t="s">
        <v>253</v>
      </c>
      <c r="D36" s="767"/>
      <c r="E36" s="767"/>
      <c r="F36" s="99" t="s">
        <v>179</v>
      </c>
      <c r="G36" s="99" t="s">
        <v>1120</v>
      </c>
      <c r="H36" s="99" t="s">
        <v>175</v>
      </c>
      <c r="I36" s="99" t="s">
        <v>1391</v>
      </c>
      <c r="J36" s="100" t="s">
        <v>33</v>
      </c>
      <c r="K36" s="99" t="s">
        <v>33</v>
      </c>
      <c r="L36" s="100" t="s">
        <v>33</v>
      </c>
      <c r="M36" s="101" t="s">
        <v>33</v>
      </c>
      <c r="N36" s="102" t="s">
        <v>33</v>
      </c>
      <c r="T36" s="68" t="s">
        <v>253</v>
      </c>
    </row>
    <row r="37" spans="1:23" s="63" customFormat="1" x14ac:dyDescent="0.2">
      <c r="A37" s="98"/>
      <c r="B37" s="97" t="s">
        <v>33</v>
      </c>
      <c r="C37" s="776" t="s">
        <v>182</v>
      </c>
      <c r="D37" s="776"/>
      <c r="E37" s="776"/>
      <c r="F37" s="90" t="s">
        <v>33</v>
      </c>
      <c r="G37" s="90" t="s">
        <v>33</v>
      </c>
      <c r="H37" s="90" t="s">
        <v>33</v>
      </c>
      <c r="I37" s="90" t="s">
        <v>33</v>
      </c>
      <c r="J37" s="91">
        <v>63.38</v>
      </c>
      <c r="K37" s="90" t="s">
        <v>33</v>
      </c>
      <c r="L37" s="91">
        <v>78.13</v>
      </c>
      <c r="M37" s="92" t="s">
        <v>33</v>
      </c>
      <c r="N37" s="93" t="s">
        <v>33</v>
      </c>
      <c r="U37" s="68" t="s">
        <v>182</v>
      </c>
    </row>
    <row r="38" spans="1:23" s="63" customFormat="1" x14ac:dyDescent="0.2">
      <c r="A38" s="98"/>
      <c r="B38" s="97" t="s">
        <v>33</v>
      </c>
      <c r="C38" s="767" t="s">
        <v>183</v>
      </c>
      <c r="D38" s="767"/>
      <c r="E38" s="767"/>
      <c r="F38" s="99" t="s">
        <v>33</v>
      </c>
      <c r="G38" s="99" t="s">
        <v>33</v>
      </c>
      <c r="H38" s="99" t="s">
        <v>33</v>
      </c>
      <c r="I38" s="99" t="s">
        <v>33</v>
      </c>
      <c r="J38" s="100" t="s">
        <v>33</v>
      </c>
      <c r="K38" s="99" t="s">
        <v>33</v>
      </c>
      <c r="L38" s="100">
        <v>73.75</v>
      </c>
      <c r="M38" s="101" t="s">
        <v>33</v>
      </c>
      <c r="N38" s="102" t="s">
        <v>33</v>
      </c>
      <c r="T38" s="68" t="s">
        <v>183</v>
      </c>
    </row>
    <row r="39" spans="1:23" s="63" customFormat="1" ht="22.5" x14ac:dyDescent="0.2">
      <c r="A39" s="98"/>
      <c r="B39" s="97" t="s">
        <v>771</v>
      </c>
      <c r="C39" s="767" t="s">
        <v>772</v>
      </c>
      <c r="D39" s="767"/>
      <c r="E39" s="767"/>
      <c r="F39" s="99" t="s">
        <v>186</v>
      </c>
      <c r="G39" s="99" t="s">
        <v>341</v>
      </c>
      <c r="H39" s="99" t="s">
        <v>33</v>
      </c>
      <c r="I39" s="99" t="s">
        <v>341</v>
      </c>
      <c r="J39" s="100" t="s">
        <v>33</v>
      </c>
      <c r="K39" s="99" t="s">
        <v>33</v>
      </c>
      <c r="L39" s="100">
        <v>59</v>
      </c>
      <c r="M39" s="101" t="s">
        <v>33</v>
      </c>
      <c r="N39" s="102" t="s">
        <v>33</v>
      </c>
      <c r="T39" s="68" t="s">
        <v>772</v>
      </c>
    </row>
    <row r="40" spans="1:23" s="63" customFormat="1" ht="22.5" x14ac:dyDescent="0.2">
      <c r="A40" s="98"/>
      <c r="B40" s="97" t="s">
        <v>773</v>
      </c>
      <c r="C40" s="767" t="s">
        <v>774</v>
      </c>
      <c r="D40" s="767"/>
      <c r="E40" s="767"/>
      <c r="F40" s="99" t="s">
        <v>186</v>
      </c>
      <c r="G40" s="99" t="s">
        <v>775</v>
      </c>
      <c r="H40" s="99" t="s">
        <v>33</v>
      </c>
      <c r="I40" s="99" t="s">
        <v>775</v>
      </c>
      <c r="J40" s="100" t="s">
        <v>33</v>
      </c>
      <c r="K40" s="99" t="s">
        <v>33</v>
      </c>
      <c r="L40" s="100">
        <v>44.25</v>
      </c>
      <c r="M40" s="101" t="s">
        <v>33</v>
      </c>
      <c r="N40" s="102" t="s">
        <v>33</v>
      </c>
      <c r="T40" s="68" t="s">
        <v>774</v>
      </c>
    </row>
    <row r="41" spans="1:23" s="63" customFormat="1" x14ac:dyDescent="0.2">
      <c r="A41" s="103"/>
      <c r="B41" s="104"/>
      <c r="C41" s="780" t="s">
        <v>191</v>
      </c>
      <c r="D41" s="780"/>
      <c r="E41" s="780"/>
      <c r="F41" s="105" t="s">
        <v>33</v>
      </c>
      <c r="G41" s="105" t="s">
        <v>33</v>
      </c>
      <c r="H41" s="105" t="s">
        <v>33</v>
      </c>
      <c r="I41" s="105" t="s">
        <v>33</v>
      </c>
      <c r="J41" s="106" t="s">
        <v>33</v>
      </c>
      <c r="K41" s="105" t="s">
        <v>33</v>
      </c>
      <c r="L41" s="106">
        <v>181.38</v>
      </c>
      <c r="M41" s="92" t="s">
        <v>33</v>
      </c>
      <c r="N41" s="107" t="s">
        <v>33</v>
      </c>
      <c r="V41" s="68" t="s">
        <v>191</v>
      </c>
    </row>
    <row r="42" spans="1:23" s="63" customFormat="1" ht="22.5" x14ac:dyDescent="0.2">
      <c r="A42" s="88" t="s">
        <v>173</v>
      </c>
      <c r="B42" s="89" t="s">
        <v>1043</v>
      </c>
      <c r="C42" s="776" t="s">
        <v>1044</v>
      </c>
      <c r="D42" s="776"/>
      <c r="E42" s="776"/>
      <c r="F42" s="90" t="s">
        <v>484</v>
      </c>
      <c r="G42" s="90" t="s">
        <v>33</v>
      </c>
      <c r="H42" s="90" t="s">
        <v>33</v>
      </c>
      <c r="I42" s="90" t="s">
        <v>173</v>
      </c>
      <c r="J42" s="91">
        <v>175.63</v>
      </c>
      <c r="K42" s="90" t="s">
        <v>33</v>
      </c>
      <c r="L42" s="91">
        <v>351.26</v>
      </c>
      <c r="M42" s="92" t="s">
        <v>33</v>
      </c>
      <c r="N42" s="93" t="s">
        <v>33</v>
      </c>
      <c r="Q42" s="68" t="s">
        <v>1044</v>
      </c>
    </row>
    <row r="43" spans="1:23" s="63" customFormat="1" ht="22.5" x14ac:dyDescent="0.2">
      <c r="A43" s="88" t="s">
        <v>176</v>
      </c>
      <c r="B43" s="89" t="s">
        <v>1060</v>
      </c>
      <c r="C43" s="776" t="s">
        <v>1392</v>
      </c>
      <c r="D43" s="776"/>
      <c r="E43" s="776"/>
      <c r="F43" s="90" t="s">
        <v>484</v>
      </c>
      <c r="G43" s="90" t="s">
        <v>33</v>
      </c>
      <c r="H43" s="90" t="s">
        <v>33</v>
      </c>
      <c r="I43" s="90" t="s">
        <v>173</v>
      </c>
      <c r="J43" s="91">
        <v>230.51</v>
      </c>
      <c r="K43" s="90" t="s">
        <v>33</v>
      </c>
      <c r="L43" s="91">
        <v>461.02</v>
      </c>
      <c r="M43" s="92" t="s">
        <v>33</v>
      </c>
      <c r="N43" s="93" t="s">
        <v>33</v>
      </c>
      <c r="Q43" s="68" t="s">
        <v>1392</v>
      </c>
    </row>
    <row r="44" spans="1:23" s="63" customFormat="1" ht="22.5" x14ac:dyDescent="0.2">
      <c r="A44" s="88" t="s">
        <v>212</v>
      </c>
      <c r="B44" s="89" t="s">
        <v>1393</v>
      </c>
      <c r="C44" s="776" t="s">
        <v>1394</v>
      </c>
      <c r="D44" s="776"/>
      <c r="E44" s="776"/>
      <c r="F44" s="90" t="s">
        <v>334</v>
      </c>
      <c r="G44" s="90" t="s">
        <v>33</v>
      </c>
      <c r="H44" s="90" t="s">
        <v>33</v>
      </c>
      <c r="I44" s="90" t="s">
        <v>957</v>
      </c>
      <c r="J44" s="91" t="s">
        <v>33</v>
      </c>
      <c r="K44" s="90" t="s">
        <v>33</v>
      </c>
      <c r="L44" s="91" t="s">
        <v>33</v>
      </c>
      <c r="M44" s="92" t="s">
        <v>33</v>
      </c>
      <c r="N44" s="93" t="s">
        <v>33</v>
      </c>
      <c r="Q44" s="68" t="s">
        <v>1394</v>
      </c>
    </row>
    <row r="45" spans="1:23" s="63" customFormat="1" x14ac:dyDescent="0.2">
      <c r="A45" s="94"/>
      <c r="B45" s="95"/>
      <c r="C45" s="767" t="s">
        <v>1395</v>
      </c>
      <c r="D45" s="767"/>
      <c r="E45" s="767"/>
      <c r="F45" s="767"/>
      <c r="G45" s="767"/>
      <c r="H45" s="767"/>
      <c r="I45" s="767"/>
      <c r="J45" s="767"/>
      <c r="K45" s="767"/>
      <c r="L45" s="767"/>
      <c r="M45" s="767"/>
      <c r="N45" s="781"/>
      <c r="W45" s="68" t="s">
        <v>1395</v>
      </c>
    </row>
    <row r="46" spans="1:23" s="63" customFormat="1" ht="22.5" x14ac:dyDescent="0.2">
      <c r="A46" s="96"/>
      <c r="B46" s="97" t="s">
        <v>171</v>
      </c>
      <c r="C46" s="767" t="s">
        <v>172</v>
      </c>
      <c r="D46" s="767"/>
      <c r="E46" s="767"/>
      <c r="F46" s="767"/>
      <c r="G46" s="767"/>
      <c r="H46" s="767"/>
      <c r="I46" s="767"/>
      <c r="J46" s="767"/>
      <c r="K46" s="767"/>
      <c r="L46" s="767"/>
      <c r="M46" s="767"/>
      <c r="N46" s="781"/>
      <c r="R46" s="68" t="s">
        <v>172</v>
      </c>
    </row>
    <row r="47" spans="1:23" s="63" customFormat="1" x14ac:dyDescent="0.2">
      <c r="A47" s="98"/>
      <c r="B47" s="97" t="s">
        <v>165</v>
      </c>
      <c r="C47" s="767" t="s">
        <v>251</v>
      </c>
      <c r="D47" s="767"/>
      <c r="E47" s="767"/>
      <c r="F47" s="99" t="s">
        <v>33</v>
      </c>
      <c r="G47" s="99" t="s">
        <v>33</v>
      </c>
      <c r="H47" s="99" t="s">
        <v>33</v>
      </c>
      <c r="I47" s="99" t="s">
        <v>33</v>
      </c>
      <c r="J47" s="100">
        <v>394.42</v>
      </c>
      <c r="K47" s="99" t="s">
        <v>175</v>
      </c>
      <c r="L47" s="100">
        <v>4.93</v>
      </c>
      <c r="M47" s="101" t="s">
        <v>33</v>
      </c>
      <c r="N47" s="102" t="s">
        <v>33</v>
      </c>
      <c r="S47" s="68" t="s">
        <v>251</v>
      </c>
    </row>
    <row r="48" spans="1:23" s="63" customFormat="1" x14ac:dyDescent="0.2">
      <c r="A48" s="98"/>
      <c r="B48" s="97" t="s">
        <v>173</v>
      </c>
      <c r="C48" s="767" t="s">
        <v>174</v>
      </c>
      <c r="D48" s="767"/>
      <c r="E48" s="767"/>
      <c r="F48" s="99" t="s">
        <v>33</v>
      </c>
      <c r="G48" s="99" t="s">
        <v>33</v>
      </c>
      <c r="H48" s="99" t="s">
        <v>33</v>
      </c>
      <c r="I48" s="99" t="s">
        <v>33</v>
      </c>
      <c r="J48" s="100">
        <v>7.45</v>
      </c>
      <c r="K48" s="99" t="s">
        <v>175</v>
      </c>
      <c r="L48" s="100">
        <v>0.09</v>
      </c>
      <c r="M48" s="101" t="s">
        <v>33</v>
      </c>
      <c r="N48" s="102" t="s">
        <v>33</v>
      </c>
      <c r="S48" s="68" t="s">
        <v>174</v>
      </c>
    </row>
    <row r="49" spans="1:24" s="63" customFormat="1" x14ac:dyDescent="0.2">
      <c r="A49" s="98"/>
      <c r="B49" s="97" t="s">
        <v>176</v>
      </c>
      <c r="C49" s="767" t="s">
        <v>177</v>
      </c>
      <c r="D49" s="767"/>
      <c r="E49" s="767"/>
      <c r="F49" s="99" t="s">
        <v>33</v>
      </c>
      <c r="G49" s="99" t="s">
        <v>33</v>
      </c>
      <c r="H49" s="99" t="s">
        <v>33</v>
      </c>
      <c r="I49" s="99" t="s">
        <v>33</v>
      </c>
      <c r="J49" s="100">
        <v>1</v>
      </c>
      <c r="K49" s="99" t="s">
        <v>175</v>
      </c>
      <c r="L49" s="100">
        <v>0.01</v>
      </c>
      <c r="M49" s="101" t="s">
        <v>33</v>
      </c>
      <c r="N49" s="102" t="s">
        <v>33</v>
      </c>
      <c r="S49" s="68" t="s">
        <v>177</v>
      </c>
    </row>
    <row r="50" spans="1:24" s="63" customFormat="1" x14ac:dyDescent="0.2">
      <c r="A50" s="98"/>
      <c r="B50" s="97" t="s">
        <v>212</v>
      </c>
      <c r="C50" s="767" t="s">
        <v>252</v>
      </c>
      <c r="D50" s="767"/>
      <c r="E50" s="767"/>
      <c r="F50" s="99" t="s">
        <v>33</v>
      </c>
      <c r="G50" s="99" t="s">
        <v>33</v>
      </c>
      <c r="H50" s="99" t="s">
        <v>33</v>
      </c>
      <c r="I50" s="99" t="s">
        <v>33</v>
      </c>
      <c r="J50" s="100">
        <v>96.2</v>
      </c>
      <c r="K50" s="99" t="s">
        <v>33</v>
      </c>
      <c r="L50" s="100">
        <v>0.96</v>
      </c>
      <c r="M50" s="101" t="s">
        <v>33</v>
      </c>
      <c r="N50" s="102" t="s">
        <v>33</v>
      </c>
      <c r="S50" s="68" t="s">
        <v>252</v>
      </c>
    </row>
    <row r="51" spans="1:24" s="63" customFormat="1" x14ac:dyDescent="0.2">
      <c r="A51" s="98"/>
      <c r="B51" s="97" t="s">
        <v>33</v>
      </c>
      <c r="C51" s="767" t="s">
        <v>253</v>
      </c>
      <c r="D51" s="767"/>
      <c r="E51" s="767"/>
      <c r="F51" s="99" t="s">
        <v>179</v>
      </c>
      <c r="G51" s="99" t="s">
        <v>1396</v>
      </c>
      <c r="H51" s="99" t="s">
        <v>175</v>
      </c>
      <c r="I51" s="99" t="s">
        <v>1397</v>
      </c>
      <c r="J51" s="100" t="s">
        <v>33</v>
      </c>
      <c r="K51" s="99" t="s">
        <v>33</v>
      </c>
      <c r="L51" s="100" t="s">
        <v>33</v>
      </c>
      <c r="M51" s="101" t="s">
        <v>33</v>
      </c>
      <c r="N51" s="102" t="s">
        <v>33</v>
      </c>
      <c r="T51" s="68" t="s">
        <v>253</v>
      </c>
    </row>
    <row r="52" spans="1:24" s="63" customFormat="1" x14ac:dyDescent="0.2">
      <c r="A52" s="98"/>
      <c r="B52" s="97" t="s">
        <v>33</v>
      </c>
      <c r="C52" s="767" t="s">
        <v>178</v>
      </c>
      <c r="D52" s="767"/>
      <c r="E52" s="767"/>
      <c r="F52" s="99" t="s">
        <v>179</v>
      </c>
      <c r="G52" s="99" t="s">
        <v>849</v>
      </c>
      <c r="H52" s="99" t="s">
        <v>175</v>
      </c>
      <c r="I52" s="99" t="s">
        <v>1398</v>
      </c>
      <c r="J52" s="100" t="s">
        <v>33</v>
      </c>
      <c r="K52" s="99" t="s">
        <v>33</v>
      </c>
      <c r="L52" s="100" t="s">
        <v>33</v>
      </c>
      <c r="M52" s="101" t="s">
        <v>33</v>
      </c>
      <c r="N52" s="102" t="s">
        <v>33</v>
      </c>
      <c r="T52" s="68" t="s">
        <v>178</v>
      </c>
    </row>
    <row r="53" spans="1:24" s="63" customFormat="1" x14ac:dyDescent="0.2">
      <c r="A53" s="98"/>
      <c r="B53" s="97" t="s">
        <v>33</v>
      </c>
      <c r="C53" s="776" t="s">
        <v>182</v>
      </c>
      <c r="D53" s="776"/>
      <c r="E53" s="776"/>
      <c r="F53" s="90" t="s">
        <v>33</v>
      </c>
      <c r="G53" s="90" t="s">
        <v>33</v>
      </c>
      <c r="H53" s="90" t="s">
        <v>33</v>
      </c>
      <c r="I53" s="90" t="s">
        <v>33</v>
      </c>
      <c r="J53" s="91">
        <v>498.07</v>
      </c>
      <c r="K53" s="90" t="s">
        <v>33</v>
      </c>
      <c r="L53" s="91">
        <v>5.98</v>
      </c>
      <c r="M53" s="92" t="s">
        <v>33</v>
      </c>
      <c r="N53" s="93" t="s">
        <v>33</v>
      </c>
      <c r="U53" s="68" t="s">
        <v>182</v>
      </c>
    </row>
    <row r="54" spans="1:24" s="63" customFormat="1" x14ac:dyDescent="0.2">
      <c r="A54" s="98"/>
      <c r="B54" s="97" t="s">
        <v>33</v>
      </c>
      <c r="C54" s="767" t="s">
        <v>183</v>
      </c>
      <c r="D54" s="767"/>
      <c r="E54" s="767"/>
      <c r="F54" s="99" t="s">
        <v>33</v>
      </c>
      <c r="G54" s="99" t="s">
        <v>33</v>
      </c>
      <c r="H54" s="99" t="s">
        <v>33</v>
      </c>
      <c r="I54" s="99" t="s">
        <v>33</v>
      </c>
      <c r="J54" s="100" t="s">
        <v>33</v>
      </c>
      <c r="K54" s="99" t="s">
        <v>33</v>
      </c>
      <c r="L54" s="100">
        <v>4.9400000000000004</v>
      </c>
      <c r="M54" s="101" t="s">
        <v>33</v>
      </c>
      <c r="N54" s="102" t="s">
        <v>33</v>
      </c>
      <c r="T54" s="68" t="s">
        <v>183</v>
      </c>
    </row>
    <row r="55" spans="1:24" s="63" customFormat="1" ht="22.5" x14ac:dyDescent="0.2">
      <c r="A55" s="98"/>
      <c r="B55" s="97" t="s">
        <v>771</v>
      </c>
      <c r="C55" s="767" t="s">
        <v>772</v>
      </c>
      <c r="D55" s="767"/>
      <c r="E55" s="767"/>
      <c r="F55" s="99" t="s">
        <v>186</v>
      </c>
      <c r="G55" s="99" t="s">
        <v>341</v>
      </c>
      <c r="H55" s="99" t="s">
        <v>33</v>
      </c>
      <c r="I55" s="99" t="s">
        <v>341</v>
      </c>
      <c r="J55" s="100" t="s">
        <v>33</v>
      </c>
      <c r="K55" s="99" t="s">
        <v>33</v>
      </c>
      <c r="L55" s="100">
        <v>3.95</v>
      </c>
      <c r="M55" s="101" t="s">
        <v>33</v>
      </c>
      <c r="N55" s="102" t="s">
        <v>33</v>
      </c>
      <c r="T55" s="68" t="s">
        <v>772</v>
      </c>
    </row>
    <row r="56" spans="1:24" s="63" customFormat="1" ht="22.5" x14ac:dyDescent="0.2">
      <c r="A56" s="98"/>
      <c r="B56" s="97" t="s">
        <v>773</v>
      </c>
      <c r="C56" s="767" t="s">
        <v>774</v>
      </c>
      <c r="D56" s="767"/>
      <c r="E56" s="767"/>
      <c r="F56" s="99" t="s">
        <v>186</v>
      </c>
      <c r="G56" s="99" t="s">
        <v>775</v>
      </c>
      <c r="H56" s="99" t="s">
        <v>33</v>
      </c>
      <c r="I56" s="99" t="s">
        <v>775</v>
      </c>
      <c r="J56" s="100" t="s">
        <v>33</v>
      </c>
      <c r="K56" s="99" t="s">
        <v>33</v>
      </c>
      <c r="L56" s="100">
        <v>2.96</v>
      </c>
      <c r="M56" s="101" t="s">
        <v>33</v>
      </c>
      <c r="N56" s="102" t="s">
        <v>33</v>
      </c>
      <c r="T56" s="68" t="s">
        <v>774</v>
      </c>
    </row>
    <row r="57" spans="1:24" s="63" customFormat="1" x14ac:dyDescent="0.2">
      <c r="A57" s="103"/>
      <c r="B57" s="104"/>
      <c r="C57" s="780" t="s">
        <v>191</v>
      </c>
      <c r="D57" s="780"/>
      <c r="E57" s="780"/>
      <c r="F57" s="105" t="s">
        <v>33</v>
      </c>
      <c r="G57" s="105" t="s">
        <v>33</v>
      </c>
      <c r="H57" s="105" t="s">
        <v>33</v>
      </c>
      <c r="I57" s="105" t="s">
        <v>33</v>
      </c>
      <c r="J57" s="106" t="s">
        <v>33</v>
      </c>
      <c r="K57" s="105" t="s">
        <v>33</v>
      </c>
      <c r="L57" s="106">
        <v>12.89</v>
      </c>
      <c r="M57" s="92" t="s">
        <v>33</v>
      </c>
      <c r="N57" s="107" t="s">
        <v>33</v>
      </c>
      <c r="V57" s="68" t="s">
        <v>191</v>
      </c>
    </row>
    <row r="58" spans="1:24" s="63" customFormat="1" ht="22.5" x14ac:dyDescent="0.2">
      <c r="A58" s="88" t="s">
        <v>219</v>
      </c>
      <c r="B58" s="89" t="s">
        <v>1399</v>
      </c>
      <c r="C58" s="776" t="s">
        <v>1400</v>
      </c>
      <c r="D58" s="776"/>
      <c r="E58" s="776"/>
      <c r="F58" s="90" t="s">
        <v>484</v>
      </c>
      <c r="G58" s="90" t="s">
        <v>33</v>
      </c>
      <c r="H58" s="90" t="s">
        <v>33</v>
      </c>
      <c r="I58" s="90" t="s">
        <v>165</v>
      </c>
      <c r="J58" s="91">
        <v>8331.1200000000008</v>
      </c>
      <c r="K58" s="90" t="s">
        <v>778</v>
      </c>
      <c r="L58" s="91">
        <v>8431.09</v>
      </c>
      <c r="M58" s="92" t="s">
        <v>33</v>
      </c>
      <c r="N58" s="93" t="s">
        <v>33</v>
      </c>
      <c r="Q58" s="68" t="s">
        <v>1400</v>
      </c>
    </row>
    <row r="59" spans="1:24" s="63" customFormat="1" x14ac:dyDescent="0.2">
      <c r="A59" s="94"/>
      <c r="B59" s="95"/>
      <c r="C59" s="767" t="s">
        <v>1401</v>
      </c>
      <c r="D59" s="767"/>
      <c r="E59" s="767"/>
      <c r="F59" s="767"/>
      <c r="G59" s="767"/>
      <c r="H59" s="767"/>
      <c r="I59" s="767"/>
      <c r="J59" s="767"/>
      <c r="K59" s="767"/>
      <c r="L59" s="767"/>
      <c r="M59" s="767"/>
      <c r="N59" s="781"/>
      <c r="X59" s="68" t="s">
        <v>1401</v>
      </c>
    </row>
    <row r="60" spans="1:24" s="63" customFormat="1" ht="22.5" x14ac:dyDescent="0.2">
      <c r="A60" s="96"/>
      <c r="B60" s="97" t="s">
        <v>780</v>
      </c>
      <c r="C60" s="767" t="s">
        <v>781</v>
      </c>
      <c r="D60" s="767"/>
      <c r="E60" s="767"/>
      <c r="F60" s="767"/>
      <c r="G60" s="767"/>
      <c r="H60" s="767"/>
      <c r="I60" s="767"/>
      <c r="J60" s="767"/>
      <c r="K60" s="767"/>
      <c r="L60" s="767"/>
      <c r="M60" s="767"/>
      <c r="N60" s="781"/>
      <c r="R60" s="68" t="s">
        <v>781</v>
      </c>
    </row>
    <row r="61" spans="1:24" s="63" customFormat="1" ht="22.5" x14ac:dyDescent="0.2">
      <c r="A61" s="88" t="s">
        <v>228</v>
      </c>
      <c r="B61" s="89" t="s">
        <v>1039</v>
      </c>
      <c r="C61" s="776" t="s">
        <v>1040</v>
      </c>
      <c r="D61" s="776"/>
      <c r="E61" s="776"/>
      <c r="F61" s="90" t="s">
        <v>484</v>
      </c>
      <c r="G61" s="90" t="s">
        <v>33</v>
      </c>
      <c r="H61" s="90" t="s">
        <v>33</v>
      </c>
      <c r="I61" s="90" t="s">
        <v>165</v>
      </c>
      <c r="J61" s="91" t="s">
        <v>33</v>
      </c>
      <c r="K61" s="90" t="s">
        <v>33</v>
      </c>
      <c r="L61" s="91" t="s">
        <v>33</v>
      </c>
      <c r="M61" s="92" t="s">
        <v>33</v>
      </c>
      <c r="N61" s="93" t="s">
        <v>33</v>
      </c>
      <c r="Q61" s="68" t="s">
        <v>1040</v>
      </c>
    </row>
    <row r="62" spans="1:24" s="63" customFormat="1" ht="22.5" x14ac:dyDescent="0.2">
      <c r="A62" s="96"/>
      <c r="B62" s="97" t="s">
        <v>171</v>
      </c>
      <c r="C62" s="767" t="s">
        <v>172</v>
      </c>
      <c r="D62" s="767"/>
      <c r="E62" s="767"/>
      <c r="F62" s="767"/>
      <c r="G62" s="767"/>
      <c r="H62" s="767"/>
      <c r="I62" s="767"/>
      <c r="J62" s="767"/>
      <c r="K62" s="767"/>
      <c r="L62" s="767"/>
      <c r="M62" s="767"/>
      <c r="N62" s="781"/>
      <c r="R62" s="68" t="s">
        <v>172</v>
      </c>
    </row>
    <row r="63" spans="1:24" s="63" customFormat="1" x14ac:dyDescent="0.2">
      <c r="A63" s="98"/>
      <c r="B63" s="97" t="s">
        <v>165</v>
      </c>
      <c r="C63" s="767" t="s">
        <v>251</v>
      </c>
      <c r="D63" s="767"/>
      <c r="E63" s="767"/>
      <c r="F63" s="99" t="s">
        <v>33</v>
      </c>
      <c r="G63" s="99" t="s">
        <v>33</v>
      </c>
      <c r="H63" s="99" t="s">
        <v>33</v>
      </c>
      <c r="I63" s="99" t="s">
        <v>33</v>
      </c>
      <c r="J63" s="100">
        <v>36.76</v>
      </c>
      <c r="K63" s="99" t="s">
        <v>175</v>
      </c>
      <c r="L63" s="100">
        <v>45.95</v>
      </c>
      <c r="M63" s="101" t="s">
        <v>33</v>
      </c>
      <c r="N63" s="102" t="s">
        <v>33</v>
      </c>
      <c r="S63" s="68" t="s">
        <v>251</v>
      </c>
    </row>
    <row r="64" spans="1:24" s="63" customFormat="1" x14ac:dyDescent="0.2">
      <c r="A64" s="98"/>
      <c r="B64" s="97" t="s">
        <v>212</v>
      </c>
      <c r="C64" s="767" t="s">
        <v>252</v>
      </c>
      <c r="D64" s="767"/>
      <c r="E64" s="767"/>
      <c r="F64" s="99" t="s">
        <v>33</v>
      </c>
      <c r="G64" s="99" t="s">
        <v>33</v>
      </c>
      <c r="H64" s="99" t="s">
        <v>33</v>
      </c>
      <c r="I64" s="99" t="s">
        <v>33</v>
      </c>
      <c r="J64" s="100">
        <v>4.5999999999999996</v>
      </c>
      <c r="K64" s="99" t="s">
        <v>33</v>
      </c>
      <c r="L64" s="100">
        <v>4.5999999999999996</v>
      </c>
      <c r="M64" s="101" t="s">
        <v>33</v>
      </c>
      <c r="N64" s="102" t="s">
        <v>33</v>
      </c>
      <c r="S64" s="68" t="s">
        <v>252</v>
      </c>
    </row>
    <row r="65" spans="1:22" s="63" customFormat="1" x14ac:dyDescent="0.2">
      <c r="A65" s="98"/>
      <c r="B65" s="97" t="s">
        <v>33</v>
      </c>
      <c r="C65" s="767" t="s">
        <v>253</v>
      </c>
      <c r="D65" s="767"/>
      <c r="E65" s="767"/>
      <c r="F65" s="99" t="s">
        <v>179</v>
      </c>
      <c r="G65" s="99" t="s">
        <v>1041</v>
      </c>
      <c r="H65" s="99" t="s">
        <v>175</v>
      </c>
      <c r="I65" s="99" t="s">
        <v>1042</v>
      </c>
      <c r="J65" s="100" t="s">
        <v>33</v>
      </c>
      <c r="K65" s="99" t="s">
        <v>33</v>
      </c>
      <c r="L65" s="100" t="s">
        <v>33</v>
      </c>
      <c r="M65" s="101" t="s">
        <v>33</v>
      </c>
      <c r="N65" s="102" t="s">
        <v>33</v>
      </c>
      <c r="T65" s="68" t="s">
        <v>253</v>
      </c>
    </row>
    <row r="66" spans="1:22" s="63" customFormat="1" x14ac:dyDescent="0.2">
      <c r="A66" s="98"/>
      <c r="B66" s="97" t="s">
        <v>33</v>
      </c>
      <c r="C66" s="776" t="s">
        <v>182</v>
      </c>
      <c r="D66" s="776"/>
      <c r="E66" s="776"/>
      <c r="F66" s="90" t="s">
        <v>33</v>
      </c>
      <c r="G66" s="90" t="s">
        <v>33</v>
      </c>
      <c r="H66" s="90" t="s">
        <v>33</v>
      </c>
      <c r="I66" s="90" t="s">
        <v>33</v>
      </c>
      <c r="J66" s="91">
        <v>41.36</v>
      </c>
      <c r="K66" s="90" t="s">
        <v>33</v>
      </c>
      <c r="L66" s="91">
        <v>50.55</v>
      </c>
      <c r="M66" s="92" t="s">
        <v>33</v>
      </c>
      <c r="N66" s="93" t="s">
        <v>33</v>
      </c>
      <c r="U66" s="68" t="s">
        <v>182</v>
      </c>
    </row>
    <row r="67" spans="1:22" s="63" customFormat="1" x14ac:dyDescent="0.2">
      <c r="A67" s="98"/>
      <c r="B67" s="97" t="s">
        <v>33</v>
      </c>
      <c r="C67" s="767" t="s">
        <v>183</v>
      </c>
      <c r="D67" s="767"/>
      <c r="E67" s="767"/>
      <c r="F67" s="99" t="s">
        <v>33</v>
      </c>
      <c r="G67" s="99" t="s">
        <v>33</v>
      </c>
      <c r="H67" s="99" t="s">
        <v>33</v>
      </c>
      <c r="I67" s="99" t="s">
        <v>33</v>
      </c>
      <c r="J67" s="100" t="s">
        <v>33</v>
      </c>
      <c r="K67" s="99" t="s">
        <v>33</v>
      </c>
      <c r="L67" s="100">
        <v>45.95</v>
      </c>
      <c r="M67" s="101" t="s">
        <v>33</v>
      </c>
      <c r="N67" s="102" t="s">
        <v>33</v>
      </c>
      <c r="T67" s="68" t="s">
        <v>183</v>
      </c>
    </row>
    <row r="68" spans="1:22" s="63" customFormat="1" ht="22.5" x14ac:dyDescent="0.2">
      <c r="A68" s="98"/>
      <c r="B68" s="97" t="s">
        <v>771</v>
      </c>
      <c r="C68" s="767" t="s">
        <v>772</v>
      </c>
      <c r="D68" s="767"/>
      <c r="E68" s="767"/>
      <c r="F68" s="99" t="s">
        <v>186</v>
      </c>
      <c r="G68" s="99" t="s">
        <v>341</v>
      </c>
      <c r="H68" s="99" t="s">
        <v>33</v>
      </c>
      <c r="I68" s="99" t="s">
        <v>341</v>
      </c>
      <c r="J68" s="100" t="s">
        <v>33</v>
      </c>
      <c r="K68" s="99" t="s">
        <v>33</v>
      </c>
      <c r="L68" s="100">
        <v>36.76</v>
      </c>
      <c r="M68" s="101" t="s">
        <v>33</v>
      </c>
      <c r="N68" s="102" t="s">
        <v>33</v>
      </c>
      <c r="T68" s="68" t="s">
        <v>772</v>
      </c>
    </row>
    <row r="69" spans="1:22" s="63" customFormat="1" ht="22.5" x14ac:dyDescent="0.2">
      <c r="A69" s="98"/>
      <c r="B69" s="97" t="s">
        <v>773</v>
      </c>
      <c r="C69" s="767" t="s">
        <v>774</v>
      </c>
      <c r="D69" s="767"/>
      <c r="E69" s="767"/>
      <c r="F69" s="99" t="s">
        <v>186</v>
      </c>
      <c r="G69" s="99" t="s">
        <v>775</v>
      </c>
      <c r="H69" s="99" t="s">
        <v>33</v>
      </c>
      <c r="I69" s="99" t="s">
        <v>775</v>
      </c>
      <c r="J69" s="100" t="s">
        <v>33</v>
      </c>
      <c r="K69" s="99" t="s">
        <v>33</v>
      </c>
      <c r="L69" s="100">
        <v>27.57</v>
      </c>
      <c r="M69" s="101" t="s">
        <v>33</v>
      </c>
      <c r="N69" s="102" t="s">
        <v>33</v>
      </c>
      <c r="T69" s="68" t="s">
        <v>774</v>
      </c>
    </row>
    <row r="70" spans="1:22" s="63" customFormat="1" x14ac:dyDescent="0.2">
      <c r="A70" s="103"/>
      <c r="B70" s="104"/>
      <c r="C70" s="780" t="s">
        <v>191</v>
      </c>
      <c r="D70" s="780"/>
      <c r="E70" s="780"/>
      <c r="F70" s="105" t="s">
        <v>33</v>
      </c>
      <c r="G70" s="105" t="s">
        <v>33</v>
      </c>
      <c r="H70" s="105" t="s">
        <v>33</v>
      </c>
      <c r="I70" s="105" t="s">
        <v>33</v>
      </c>
      <c r="J70" s="106" t="s">
        <v>33</v>
      </c>
      <c r="K70" s="105" t="s">
        <v>33</v>
      </c>
      <c r="L70" s="106">
        <v>114.88</v>
      </c>
      <c r="M70" s="92" t="s">
        <v>33</v>
      </c>
      <c r="N70" s="107" t="s">
        <v>33</v>
      </c>
      <c r="V70" s="68" t="s">
        <v>191</v>
      </c>
    </row>
    <row r="71" spans="1:22" s="63" customFormat="1" ht="33.75" x14ac:dyDescent="0.2">
      <c r="A71" s="88" t="s">
        <v>235</v>
      </c>
      <c r="B71" s="89" t="s">
        <v>1402</v>
      </c>
      <c r="C71" s="776" t="s">
        <v>1403</v>
      </c>
      <c r="D71" s="776"/>
      <c r="E71" s="776"/>
      <c r="F71" s="90" t="s">
        <v>484</v>
      </c>
      <c r="G71" s="90" t="s">
        <v>33</v>
      </c>
      <c r="H71" s="90" t="s">
        <v>33</v>
      </c>
      <c r="I71" s="90" t="s">
        <v>165</v>
      </c>
      <c r="J71" s="91">
        <v>692.04</v>
      </c>
      <c r="K71" s="90" t="s">
        <v>33</v>
      </c>
      <c r="L71" s="91">
        <v>692.04</v>
      </c>
      <c r="M71" s="92" t="s">
        <v>33</v>
      </c>
      <c r="N71" s="93" t="s">
        <v>33</v>
      </c>
      <c r="Q71" s="68" t="s">
        <v>1403</v>
      </c>
    </row>
    <row r="72" spans="1:22" s="63" customFormat="1" ht="22.5" x14ac:dyDescent="0.2">
      <c r="A72" s="88" t="s">
        <v>240</v>
      </c>
      <c r="B72" s="89" t="s">
        <v>921</v>
      </c>
      <c r="C72" s="776" t="s">
        <v>922</v>
      </c>
      <c r="D72" s="776"/>
      <c r="E72" s="776"/>
      <c r="F72" s="90" t="s">
        <v>484</v>
      </c>
      <c r="G72" s="90" t="s">
        <v>33</v>
      </c>
      <c r="H72" s="90" t="s">
        <v>33</v>
      </c>
      <c r="I72" s="90" t="s">
        <v>165</v>
      </c>
      <c r="J72" s="91" t="s">
        <v>33</v>
      </c>
      <c r="K72" s="90" t="s">
        <v>33</v>
      </c>
      <c r="L72" s="91" t="s">
        <v>33</v>
      </c>
      <c r="M72" s="92" t="s">
        <v>33</v>
      </c>
      <c r="N72" s="93" t="s">
        <v>33</v>
      </c>
      <c r="Q72" s="68" t="s">
        <v>922</v>
      </c>
    </row>
    <row r="73" spans="1:22" s="63" customFormat="1" ht="22.5" x14ac:dyDescent="0.2">
      <c r="A73" s="96"/>
      <c r="B73" s="97" t="s">
        <v>171</v>
      </c>
      <c r="C73" s="767" t="s">
        <v>172</v>
      </c>
      <c r="D73" s="767"/>
      <c r="E73" s="767"/>
      <c r="F73" s="767"/>
      <c r="G73" s="767"/>
      <c r="H73" s="767"/>
      <c r="I73" s="767"/>
      <c r="J73" s="767"/>
      <c r="K73" s="767"/>
      <c r="L73" s="767"/>
      <c r="M73" s="767"/>
      <c r="N73" s="781"/>
      <c r="R73" s="68" t="s">
        <v>172</v>
      </c>
    </row>
    <row r="74" spans="1:22" s="63" customFormat="1" x14ac:dyDescent="0.2">
      <c r="A74" s="98"/>
      <c r="B74" s="97" t="s">
        <v>165</v>
      </c>
      <c r="C74" s="767" t="s">
        <v>251</v>
      </c>
      <c r="D74" s="767"/>
      <c r="E74" s="767"/>
      <c r="F74" s="99" t="s">
        <v>33</v>
      </c>
      <c r="G74" s="99" t="s">
        <v>33</v>
      </c>
      <c r="H74" s="99" t="s">
        <v>33</v>
      </c>
      <c r="I74" s="99" t="s">
        <v>33</v>
      </c>
      <c r="J74" s="100">
        <v>103.14</v>
      </c>
      <c r="K74" s="99" t="s">
        <v>175</v>
      </c>
      <c r="L74" s="100">
        <v>128.93</v>
      </c>
      <c r="M74" s="101" t="s">
        <v>33</v>
      </c>
      <c r="N74" s="102" t="s">
        <v>33</v>
      </c>
      <c r="S74" s="68" t="s">
        <v>251</v>
      </c>
    </row>
    <row r="75" spans="1:22" s="63" customFormat="1" x14ac:dyDescent="0.2">
      <c r="A75" s="98"/>
      <c r="B75" s="97" t="s">
        <v>173</v>
      </c>
      <c r="C75" s="767" t="s">
        <v>174</v>
      </c>
      <c r="D75" s="767"/>
      <c r="E75" s="767"/>
      <c r="F75" s="99" t="s">
        <v>33</v>
      </c>
      <c r="G75" s="99" t="s">
        <v>33</v>
      </c>
      <c r="H75" s="99" t="s">
        <v>33</v>
      </c>
      <c r="I75" s="99" t="s">
        <v>33</v>
      </c>
      <c r="J75" s="100">
        <v>36</v>
      </c>
      <c r="K75" s="99" t="s">
        <v>175</v>
      </c>
      <c r="L75" s="100">
        <v>45</v>
      </c>
      <c r="M75" s="101" t="s">
        <v>33</v>
      </c>
      <c r="N75" s="102" t="s">
        <v>33</v>
      </c>
      <c r="S75" s="68" t="s">
        <v>174</v>
      </c>
    </row>
    <row r="76" spans="1:22" s="63" customFormat="1" x14ac:dyDescent="0.2">
      <c r="A76" s="98"/>
      <c r="B76" s="97" t="s">
        <v>176</v>
      </c>
      <c r="C76" s="767" t="s">
        <v>177</v>
      </c>
      <c r="D76" s="767"/>
      <c r="E76" s="767"/>
      <c r="F76" s="99" t="s">
        <v>33</v>
      </c>
      <c r="G76" s="99" t="s">
        <v>33</v>
      </c>
      <c r="H76" s="99" t="s">
        <v>33</v>
      </c>
      <c r="I76" s="99" t="s">
        <v>33</v>
      </c>
      <c r="J76" s="100">
        <v>4.0199999999999996</v>
      </c>
      <c r="K76" s="99" t="s">
        <v>175</v>
      </c>
      <c r="L76" s="100">
        <v>5.03</v>
      </c>
      <c r="M76" s="101" t="s">
        <v>33</v>
      </c>
      <c r="N76" s="102" t="s">
        <v>33</v>
      </c>
      <c r="S76" s="68" t="s">
        <v>177</v>
      </c>
    </row>
    <row r="77" spans="1:22" s="63" customFormat="1" x14ac:dyDescent="0.2">
      <c r="A77" s="98"/>
      <c r="B77" s="97" t="s">
        <v>212</v>
      </c>
      <c r="C77" s="767" t="s">
        <v>252</v>
      </c>
      <c r="D77" s="767"/>
      <c r="E77" s="767"/>
      <c r="F77" s="99" t="s">
        <v>33</v>
      </c>
      <c r="G77" s="99" t="s">
        <v>33</v>
      </c>
      <c r="H77" s="99" t="s">
        <v>33</v>
      </c>
      <c r="I77" s="99" t="s">
        <v>33</v>
      </c>
      <c r="J77" s="100">
        <v>48.16</v>
      </c>
      <c r="K77" s="99" t="s">
        <v>33</v>
      </c>
      <c r="L77" s="100">
        <v>48.16</v>
      </c>
      <c r="M77" s="101" t="s">
        <v>33</v>
      </c>
      <c r="N77" s="102" t="s">
        <v>33</v>
      </c>
      <c r="S77" s="68" t="s">
        <v>252</v>
      </c>
    </row>
    <row r="78" spans="1:22" s="63" customFormat="1" x14ac:dyDescent="0.2">
      <c r="A78" s="98"/>
      <c r="B78" s="97" t="s">
        <v>33</v>
      </c>
      <c r="C78" s="767" t="s">
        <v>253</v>
      </c>
      <c r="D78" s="767"/>
      <c r="E78" s="767"/>
      <c r="F78" s="99" t="s">
        <v>179</v>
      </c>
      <c r="G78" s="99" t="s">
        <v>923</v>
      </c>
      <c r="H78" s="99" t="s">
        <v>175</v>
      </c>
      <c r="I78" s="99" t="s">
        <v>924</v>
      </c>
      <c r="J78" s="100" t="s">
        <v>33</v>
      </c>
      <c r="K78" s="99" t="s">
        <v>33</v>
      </c>
      <c r="L78" s="100" t="s">
        <v>33</v>
      </c>
      <c r="M78" s="101" t="s">
        <v>33</v>
      </c>
      <c r="N78" s="102" t="s">
        <v>33</v>
      </c>
      <c r="T78" s="68" t="s">
        <v>253</v>
      </c>
    </row>
    <row r="79" spans="1:22" s="63" customFormat="1" x14ac:dyDescent="0.2">
      <c r="A79" s="98"/>
      <c r="B79" s="97" t="s">
        <v>33</v>
      </c>
      <c r="C79" s="767" t="s">
        <v>178</v>
      </c>
      <c r="D79" s="767"/>
      <c r="E79" s="767"/>
      <c r="F79" s="99" t="s">
        <v>179</v>
      </c>
      <c r="G79" s="99" t="s">
        <v>925</v>
      </c>
      <c r="H79" s="99" t="s">
        <v>175</v>
      </c>
      <c r="I79" s="99" t="s">
        <v>690</v>
      </c>
      <c r="J79" s="100" t="s">
        <v>33</v>
      </c>
      <c r="K79" s="99" t="s">
        <v>33</v>
      </c>
      <c r="L79" s="100" t="s">
        <v>33</v>
      </c>
      <c r="M79" s="101" t="s">
        <v>33</v>
      </c>
      <c r="N79" s="102" t="s">
        <v>33</v>
      </c>
      <c r="T79" s="68" t="s">
        <v>178</v>
      </c>
    </row>
    <row r="80" spans="1:22" s="63" customFormat="1" x14ac:dyDescent="0.2">
      <c r="A80" s="98"/>
      <c r="B80" s="97" t="s">
        <v>33</v>
      </c>
      <c r="C80" s="776" t="s">
        <v>182</v>
      </c>
      <c r="D80" s="776"/>
      <c r="E80" s="776"/>
      <c r="F80" s="90" t="s">
        <v>33</v>
      </c>
      <c r="G80" s="90" t="s">
        <v>33</v>
      </c>
      <c r="H80" s="90" t="s">
        <v>33</v>
      </c>
      <c r="I80" s="90" t="s">
        <v>33</v>
      </c>
      <c r="J80" s="91">
        <v>187.3</v>
      </c>
      <c r="K80" s="90" t="s">
        <v>33</v>
      </c>
      <c r="L80" s="91">
        <v>222.09</v>
      </c>
      <c r="M80" s="92" t="s">
        <v>33</v>
      </c>
      <c r="N80" s="93" t="s">
        <v>33</v>
      </c>
      <c r="U80" s="68" t="s">
        <v>182</v>
      </c>
    </row>
    <row r="81" spans="1:22" s="63" customFormat="1" x14ac:dyDescent="0.2">
      <c r="A81" s="98"/>
      <c r="B81" s="97" t="s">
        <v>33</v>
      </c>
      <c r="C81" s="767" t="s">
        <v>183</v>
      </c>
      <c r="D81" s="767"/>
      <c r="E81" s="767"/>
      <c r="F81" s="99" t="s">
        <v>33</v>
      </c>
      <c r="G81" s="99" t="s">
        <v>33</v>
      </c>
      <c r="H81" s="99" t="s">
        <v>33</v>
      </c>
      <c r="I81" s="99" t="s">
        <v>33</v>
      </c>
      <c r="J81" s="100" t="s">
        <v>33</v>
      </c>
      <c r="K81" s="99" t="s">
        <v>33</v>
      </c>
      <c r="L81" s="100">
        <v>133.96</v>
      </c>
      <c r="M81" s="101" t="s">
        <v>33</v>
      </c>
      <c r="N81" s="102" t="s">
        <v>33</v>
      </c>
      <c r="T81" s="68" t="s">
        <v>183</v>
      </c>
    </row>
    <row r="82" spans="1:22" s="63" customFormat="1" ht="22.5" x14ac:dyDescent="0.2">
      <c r="A82" s="98"/>
      <c r="B82" s="97" t="s">
        <v>771</v>
      </c>
      <c r="C82" s="767" t="s">
        <v>772</v>
      </c>
      <c r="D82" s="767"/>
      <c r="E82" s="767"/>
      <c r="F82" s="99" t="s">
        <v>186</v>
      </c>
      <c r="G82" s="99" t="s">
        <v>341</v>
      </c>
      <c r="H82" s="99" t="s">
        <v>33</v>
      </c>
      <c r="I82" s="99" t="s">
        <v>341</v>
      </c>
      <c r="J82" s="100" t="s">
        <v>33</v>
      </c>
      <c r="K82" s="99" t="s">
        <v>33</v>
      </c>
      <c r="L82" s="100">
        <v>107.17</v>
      </c>
      <c r="M82" s="101" t="s">
        <v>33</v>
      </c>
      <c r="N82" s="102" t="s">
        <v>33</v>
      </c>
      <c r="T82" s="68" t="s">
        <v>772</v>
      </c>
    </row>
    <row r="83" spans="1:22" s="63" customFormat="1" ht="22.5" x14ac:dyDescent="0.2">
      <c r="A83" s="98"/>
      <c r="B83" s="97" t="s">
        <v>773</v>
      </c>
      <c r="C83" s="767" t="s">
        <v>774</v>
      </c>
      <c r="D83" s="767"/>
      <c r="E83" s="767"/>
      <c r="F83" s="99" t="s">
        <v>186</v>
      </c>
      <c r="G83" s="99" t="s">
        <v>775</v>
      </c>
      <c r="H83" s="99" t="s">
        <v>33</v>
      </c>
      <c r="I83" s="99" t="s">
        <v>775</v>
      </c>
      <c r="J83" s="100" t="s">
        <v>33</v>
      </c>
      <c r="K83" s="99" t="s">
        <v>33</v>
      </c>
      <c r="L83" s="100">
        <v>80.38</v>
      </c>
      <c r="M83" s="101" t="s">
        <v>33</v>
      </c>
      <c r="N83" s="102" t="s">
        <v>33</v>
      </c>
      <c r="T83" s="68" t="s">
        <v>774</v>
      </c>
    </row>
    <row r="84" spans="1:22" s="63" customFormat="1" x14ac:dyDescent="0.2">
      <c r="A84" s="103"/>
      <c r="B84" s="104"/>
      <c r="C84" s="780" t="s">
        <v>191</v>
      </c>
      <c r="D84" s="780"/>
      <c r="E84" s="780"/>
      <c r="F84" s="105" t="s">
        <v>33</v>
      </c>
      <c r="G84" s="105" t="s">
        <v>33</v>
      </c>
      <c r="H84" s="105" t="s">
        <v>33</v>
      </c>
      <c r="I84" s="105" t="s">
        <v>33</v>
      </c>
      <c r="J84" s="106" t="s">
        <v>33</v>
      </c>
      <c r="K84" s="105" t="s">
        <v>33</v>
      </c>
      <c r="L84" s="106">
        <v>409.64</v>
      </c>
      <c r="M84" s="92" t="s">
        <v>33</v>
      </c>
      <c r="N84" s="107" t="s">
        <v>33</v>
      </c>
      <c r="V84" s="68" t="s">
        <v>191</v>
      </c>
    </row>
    <row r="85" spans="1:22" s="63" customFormat="1" ht="22.5" x14ac:dyDescent="0.2">
      <c r="A85" s="88" t="s">
        <v>246</v>
      </c>
      <c r="B85" s="89" t="s">
        <v>1404</v>
      </c>
      <c r="C85" s="776" t="s">
        <v>1405</v>
      </c>
      <c r="D85" s="776"/>
      <c r="E85" s="776"/>
      <c r="F85" s="90" t="s">
        <v>484</v>
      </c>
      <c r="G85" s="90" t="s">
        <v>33</v>
      </c>
      <c r="H85" s="90" t="s">
        <v>33</v>
      </c>
      <c r="I85" s="90" t="s">
        <v>165</v>
      </c>
      <c r="J85" s="91">
        <v>1046.03</v>
      </c>
      <c r="K85" s="90" t="s">
        <v>33</v>
      </c>
      <c r="L85" s="91">
        <v>1046.03</v>
      </c>
      <c r="M85" s="92" t="s">
        <v>33</v>
      </c>
      <c r="N85" s="93" t="s">
        <v>33</v>
      </c>
      <c r="Q85" s="68" t="s">
        <v>1405</v>
      </c>
    </row>
    <row r="86" spans="1:22" s="63" customFormat="1" ht="45" x14ac:dyDescent="0.2">
      <c r="A86" s="88" t="s">
        <v>258</v>
      </c>
      <c r="B86" s="89" t="s">
        <v>1406</v>
      </c>
      <c r="C86" s="776" t="s">
        <v>1407</v>
      </c>
      <c r="D86" s="776"/>
      <c r="E86" s="776"/>
      <c r="F86" s="90" t="s">
        <v>484</v>
      </c>
      <c r="G86" s="90" t="s">
        <v>33</v>
      </c>
      <c r="H86" s="90" t="s">
        <v>33</v>
      </c>
      <c r="I86" s="90" t="s">
        <v>173</v>
      </c>
      <c r="J86" s="91">
        <v>331.13</v>
      </c>
      <c r="K86" s="90" t="s">
        <v>33</v>
      </c>
      <c r="L86" s="91">
        <v>662.26</v>
      </c>
      <c r="M86" s="92" t="s">
        <v>33</v>
      </c>
      <c r="N86" s="93" t="s">
        <v>33</v>
      </c>
      <c r="Q86" s="68" t="s">
        <v>1407</v>
      </c>
    </row>
    <row r="87" spans="1:22" s="63" customFormat="1" ht="45" x14ac:dyDescent="0.2">
      <c r="A87" s="88" t="s">
        <v>262</v>
      </c>
      <c r="B87" s="89" t="s">
        <v>1408</v>
      </c>
      <c r="C87" s="776" t="s">
        <v>1409</v>
      </c>
      <c r="D87" s="776"/>
      <c r="E87" s="776"/>
      <c r="F87" s="90" t="s">
        <v>484</v>
      </c>
      <c r="G87" s="90" t="s">
        <v>33</v>
      </c>
      <c r="H87" s="90" t="s">
        <v>33</v>
      </c>
      <c r="I87" s="90" t="s">
        <v>240</v>
      </c>
      <c r="J87" s="91" t="s">
        <v>33</v>
      </c>
      <c r="K87" s="90" t="s">
        <v>33</v>
      </c>
      <c r="L87" s="91" t="s">
        <v>33</v>
      </c>
      <c r="M87" s="92" t="s">
        <v>33</v>
      </c>
      <c r="N87" s="93" t="s">
        <v>33</v>
      </c>
      <c r="Q87" s="68" t="s">
        <v>1409</v>
      </c>
    </row>
    <row r="88" spans="1:22" s="63" customFormat="1" ht="22.5" x14ac:dyDescent="0.2">
      <c r="A88" s="96"/>
      <c r="B88" s="97" t="s">
        <v>171</v>
      </c>
      <c r="C88" s="767" t="s">
        <v>172</v>
      </c>
      <c r="D88" s="767"/>
      <c r="E88" s="767"/>
      <c r="F88" s="767"/>
      <c r="G88" s="767"/>
      <c r="H88" s="767"/>
      <c r="I88" s="767"/>
      <c r="J88" s="767"/>
      <c r="K88" s="767"/>
      <c r="L88" s="767"/>
      <c r="M88" s="767"/>
      <c r="N88" s="781"/>
      <c r="R88" s="68" t="s">
        <v>172</v>
      </c>
    </row>
    <row r="89" spans="1:22" s="63" customFormat="1" x14ac:dyDescent="0.2">
      <c r="A89" s="98"/>
      <c r="B89" s="97" t="s">
        <v>165</v>
      </c>
      <c r="C89" s="767" t="s">
        <v>251</v>
      </c>
      <c r="D89" s="767"/>
      <c r="E89" s="767"/>
      <c r="F89" s="99" t="s">
        <v>33</v>
      </c>
      <c r="G89" s="99" t="s">
        <v>33</v>
      </c>
      <c r="H89" s="99" t="s">
        <v>33</v>
      </c>
      <c r="I89" s="99" t="s">
        <v>33</v>
      </c>
      <c r="J89" s="100">
        <v>16.16</v>
      </c>
      <c r="K89" s="99" t="s">
        <v>175</v>
      </c>
      <c r="L89" s="100">
        <v>161.6</v>
      </c>
      <c r="M89" s="101" t="s">
        <v>33</v>
      </c>
      <c r="N89" s="102" t="s">
        <v>33</v>
      </c>
      <c r="S89" s="68" t="s">
        <v>251</v>
      </c>
    </row>
    <row r="90" spans="1:22" s="63" customFormat="1" x14ac:dyDescent="0.2">
      <c r="A90" s="98"/>
      <c r="B90" s="97" t="s">
        <v>212</v>
      </c>
      <c r="C90" s="767" t="s">
        <v>252</v>
      </c>
      <c r="D90" s="767"/>
      <c r="E90" s="767"/>
      <c r="F90" s="99" t="s">
        <v>33</v>
      </c>
      <c r="G90" s="99" t="s">
        <v>33</v>
      </c>
      <c r="H90" s="99" t="s">
        <v>33</v>
      </c>
      <c r="I90" s="99" t="s">
        <v>33</v>
      </c>
      <c r="J90" s="100">
        <v>3.08</v>
      </c>
      <c r="K90" s="99" t="s">
        <v>33</v>
      </c>
      <c r="L90" s="100">
        <v>24.64</v>
      </c>
      <c r="M90" s="101" t="s">
        <v>33</v>
      </c>
      <c r="N90" s="102" t="s">
        <v>33</v>
      </c>
      <c r="S90" s="68" t="s">
        <v>252</v>
      </c>
    </row>
    <row r="91" spans="1:22" s="63" customFormat="1" x14ac:dyDescent="0.2">
      <c r="A91" s="98"/>
      <c r="B91" s="97" t="s">
        <v>33</v>
      </c>
      <c r="C91" s="767" t="s">
        <v>253</v>
      </c>
      <c r="D91" s="767"/>
      <c r="E91" s="767"/>
      <c r="F91" s="99" t="s">
        <v>179</v>
      </c>
      <c r="G91" s="99" t="s">
        <v>1410</v>
      </c>
      <c r="H91" s="99" t="s">
        <v>175</v>
      </c>
      <c r="I91" s="99" t="s">
        <v>1411</v>
      </c>
      <c r="J91" s="100" t="s">
        <v>33</v>
      </c>
      <c r="K91" s="99" t="s">
        <v>33</v>
      </c>
      <c r="L91" s="100" t="s">
        <v>33</v>
      </c>
      <c r="M91" s="101" t="s">
        <v>33</v>
      </c>
      <c r="N91" s="102" t="s">
        <v>33</v>
      </c>
      <c r="T91" s="68" t="s">
        <v>253</v>
      </c>
    </row>
    <row r="92" spans="1:22" s="63" customFormat="1" x14ac:dyDescent="0.2">
      <c r="A92" s="98"/>
      <c r="B92" s="97" t="s">
        <v>33</v>
      </c>
      <c r="C92" s="776" t="s">
        <v>182</v>
      </c>
      <c r="D92" s="776"/>
      <c r="E92" s="776"/>
      <c r="F92" s="90" t="s">
        <v>33</v>
      </c>
      <c r="G92" s="90" t="s">
        <v>33</v>
      </c>
      <c r="H92" s="90" t="s">
        <v>33</v>
      </c>
      <c r="I92" s="90" t="s">
        <v>33</v>
      </c>
      <c r="J92" s="91">
        <v>19.239999999999998</v>
      </c>
      <c r="K92" s="90" t="s">
        <v>33</v>
      </c>
      <c r="L92" s="91">
        <v>186.24</v>
      </c>
      <c r="M92" s="92" t="s">
        <v>33</v>
      </c>
      <c r="N92" s="93" t="s">
        <v>33</v>
      </c>
      <c r="U92" s="68" t="s">
        <v>182</v>
      </c>
    </row>
    <row r="93" spans="1:22" s="63" customFormat="1" x14ac:dyDescent="0.2">
      <c r="A93" s="98"/>
      <c r="B93" s="97" t="s">
        <v>33</v>
      </c>
      <c r="C93" s="767" t="s">
        <v>183</v>
      </c>
      <c r="D93" s="767"/>
      <c r="E93" s="767"/>
      <c r="F93" s="99" t="s">
        <v>33</v>
      </c>
      <c r="G93" s="99" t="s">
        <v>33</v>
      </c>
      <c r="H93" s="99" t="s">
        <v>33</v>
      </c>
      <c r="I93" s="99" t="s">
        <v>33</v>
      </c>
      <c r="J93" s="100" t="s">
        <v>33</v>
      </c>
      <c r="K93" s="99" t="s">
        <v>33</v>
      </c>
      <c r="L93" s="100">
        <v>161.6</v>
      </c>
      <c r="M93" s="101" t="s">
        <v>33</v>
      </c>
      <c r="N93" s="102" t="s">
        <v>33</v>
      </c>
      <c r="T93" s="68" t="s">
        <v>183</v>
      </c>
    </row>
    <row r="94" spans="1:22" s="63" customFormat="1" ht="22.5" x14ac:dyDescent="0.2">
      <c r="A94" s="98"/>
      <c r="B94" s="97" t="s">
        <v>771</v>
      </c>
      <c r="C94" s="767" t="s">
        <v>772</v>
      </c>
      <c r="D94" s="767"/>
      <c r="E94" s="767"/>
      <c r="F94" s="99" t="s">
        <v>186</v>
      </c>
      <c r="G94" s="99" t="s">
        <v>341</v>
      </c>
      <c r="H94" s="99" t="s">
        <v>33</v>
      </c>
      <c r="I94" s="99" t="s">
        <v>341</v>
      </c>
      <c r="J94" s="100" t="s">
        <v>33</v>
      </c>
      <c r="K94" s="99" t="s">
        <v>33</v>
      </c>
      <c r="L94" s="100">
        <v>129.28</v>
      </c>
      <c r="M94" s="101" t="s">
        <v>33</v>
      </c>
      <c r="N94" s="102" t="s">
        <v>33</v>
      </c>
      <c r="T94" s="68" t="s">
        <v>772</v>
      </c>
    </row>
    <row r="95" spans="1:22" s="63" customFormat="1" ht="22.5" x14ac:dyDescent="0.2">
      <c r="A95" s="98"/>
      <c r="B95" s="97" t="s">
        <v>773</v>
      </c>
      <c r="C95" s="767" t="s">
        <v>774</v>
      </c>
      <c r="D95" s="767"/>
      <c r="E95" s="767"/>
      <c r="F95" s="99" t="s">
        <v>186</v>
      </c>
      <c r="G95" s="99" t="s">
        <v>775</v>
      </c>
      <c r="H95" s="99" t="s">
        <v>33</v>
      </c>
      <c r="I95" s="99" t="s">
        <v>775</v>
      </c>
      <c r="J95" s="100" t="s">
        <v>33</v>
      </c>
      <c r="K95" s="99" t="s">
        <v>33</v>
      </c>
      <c r="L95" s="100">
        <v>96.96</v>
      </c>
      <c r="M95" s="101" t="s">
        <v>33</v>
      </c>
      <c r="N95" s="102" t="s">
        <v>33</v>
      </c>
      <c r="T95" s="68" t="s">
        <v>774</v>
      </c>
    </row>
    <row r="96" spans="1:22" s="63" customFormat="1" x14ac:dyDescent="0.2">
      <c r="A96" s="103"/>
      <c r="B96" s="104"/>
      <c r="C96" s="780" t="s">
        <v>191</v>
      </c>
      <c r="D96" s="780"/>
      <c r="E96" s="780"/>
      <c r="F96" s="105" t="s">
        <v>33</v>
      </c>
      <c r="G96" s="105" t="s">
        <v>33</v>
      </c>
      <c r="H96" s="105" t="s">
        <v>33</v>
      </c>
      <c r="I96" s="105" t="s">
        <v>33</v>
      </c>
      <c r="J96" s="106" t="s">
        <v>33</v>
      </c>
      <c r="K96" s="105" t="s">
        <v>33</v>
      </c>
      <c r="L96" s="106">
        <v>412.48</v>
      </c>
      <c r="M96" s="92" t="s">
        <v>33</v>
      </c>
      <c r="N96" s="107" t="s">
        <v>33</v>
      </c>
      <c r="V96" s="68" t="s">
        <v>191</v>
      </c>
    </row>
    <row r="97" spans="1:22" s="63" customFormat="1" ht="45" x14ac:dyDescent="0.2">
      <c r="A97" s="88" t="s">
        <v>267</v>
      </c>
      <c r="B97" s="89" t="s">
        <v>1412</v>
      </c>
      <c r="C97" s="776" t="s">
        <v>1413</v>
      </c>
      <c r="D97" s="776"/>
      <c r="E97" s="776"/>
      <c r="F97" s="90" t="s">
        <v>484</v>
      </c>
      <c r="G97" s="90" t="s">
        <v>33</v>
      </c>
      <c r="H97" s="90" t="s">
        <v>33</v>
      </c>
      <c r="I97" s="90" t="s">
        <v>240</v>
      </c>
      <c r="J97" s="91">
        <v>116.52</v>
      </c>
      <c r="K97" s="90" t="s">
        <v>33</v>
      </c>
      <c r="L97" s="91">
        <v>932.16</v>
      </c>
      <c r="M97" s="92" t="s">
        <v>33</v>
      </c>
      <c r="N97" s="93" t="s">
        <v>33</v>
      </c>
      <c r="Q97" s="68" t="s">
        <v>1413</v>
      </c>
    </row>
    <row r="98" spans="1:22" s="63" customFormat="1" ht="56.25" x14ac:dyDescent="0.2">
      <c r="A98" s="88" t="s">
        <v>274</v>
      </c>
      <c r="B98" s="89" t="s">
        <v>1021</v>
      </c>
      <c r="C98" s="776" t="s">
        <v>1022</v>
      </c>
      <c r="D98" s="776"/>
      <c r="E98" s="776"/>
      <c r="F98" s="90" t="s">
        <v>484</v>
      </c>
      <c r="G98" s="90" t="s">
        <v>33</v>
      </c>
      <c r="H98" s="90" t="s">
        <v>33</v>
      </c>
      <c r="I98" s="90" t="s">
        <v>173</v>
      </c>
      <c r="J98" s="91" t="s">
        <v>33</v>
      </c>
      <c r="K98" s="90" t="s">
        <v>33</v>
      </c>
      <c r="L98" s="91" t="s">
        <v>33</v>
      </c>
      <c r="M98" s="92" t="s">
        <v>33</v>
      </c>
      <c r="N98" s="93" t="s">
        <v>33</v>
      </c>
      <c r="Q98" s="68" t="s">
        <v>1022</v>
      </c>
    </row>
    <row r="99" spans="1:22" s="63" customFormat="1" ht="22.5" x14ac:dyDescent="0.2">
      <c r="A99" s="96"/>
      <c r="B99" s="97" t="s">
        <v>171</v>
      </c>
      <c r="C99" s="767" t="s">
        <v>172</v>
      </c>
      <c r="D99" s="767"/>
      <c r="E99" s="767"/>
      <c r="F99" s="767"/>
      <c r="G99" s="767"/>
      <c r="H99" s="767"/>
      <c r="I99" s="767"/>
      <c r="J99" s="767"/>
      <c r="K99" s="767"/>
      <c r="L99" s="767"/>
      <c r="M99" s="767"/>
      <c r="N99" s="781"/>
      <c r="R99" s="68" t="s">
        <v>172</v>
      </c>
    </row>
    <row r="100" spans="1:22" s="63" customFormat="1" x14ac:dyDescent="0.2">
      <c r="A100" s="98"/>
      <c r="B100" s="97" t="s">
        <v>165</v>
      </c>
      <c r="C100" s="767" t="s">
        <v>251</v>
      </c>
      <c r="D100" s="767"/>
      <c r="E100" s="767"/>
      <c r="F100" s="99" t="s">
        <v>33</v>
      </c>
      <c r="G100" s="99" t="s">
        <v>33</v>
      </c>
      <c r="H100" s="99" t="s">
        <v>33</v>
      </c>
      <c r="I100" s="99" t="s">
        <v>33</v>
      </c>
      <c r="J100" s="100">
        <v>9.91</v>
      </c>
      <c r="K100" s="99" t="s">
        <v>175</v>
      </c>
      <c r="L100" s="100">
        <v>24.78</v>
      </c>
      <c r="M100" s="101" t="s">
        <v>33</v>
      </c>
      <c r="N100" s="102" t="s">
        <v>33</v>
      </c>
      <c r="S100" s="68" t="s">
        <v>251</v>
      </c>
    </row>
    <row r="101" spans="1:22" s="63" customFormat="1" x14ac:dyDescent="0.2">
      <c r="A101" s="98"/>
      <c r="B101" s="97" t="s">
        <v>173</v>
      </c>
      <c r="C101" s="767" t="s">
        <v>174</v>
      </c>
      <c r="D101" s="767"/>
      <c r="E101" s="767"/>
      <c r="F101" s="99" t="s">
        <v>33</v>
      </c>
      <c r="G101" s="99" t="s">
        <v>33</v>
      </c>
      <c r="H101" s="99" t="s">
        <v>33</v>
      </c>
      <c r="I101" s="99" t="s">
        <v>33</v>
      </c>
      <c r="J101" s="100">
        <v>5.43</v>
      </c>
      <c r="K101" s="99" t="s">
        <v>175</v>
      </c>
      <c r="L101" s="100">
        <v>13.58</v>
      </c>
      <c r="M101" s="101" t="s">
        <v>33</v>
      </c>
      <c r="N101" s="102" t="s">
        <v>33</v>
      </c>
      <c r="S101" s="68" t="s">
        <v>174</v>
      </c>
    </row>
    <row r="102" spans="1:22" s="63" customFormat="1" x14ac:dyDescent="0.2">
      <c r="A102" s="98"/>
      <c r="B102" s="97" t="s">
        <v>176</v>
      </c>
      <c r="C102" s="767" t="s">
        <v>177</v>
      </c>
      <c r="D102" s="767"/>
      <c r="E102" s="767"/>
      <c r="F102" s="99" t="s">
        <v>33</v>
      </c>
      <c r="G102" s="99" t="s">
        <v>33</v>
      </c>
      <c r="H102" s="99" t="s">
        <v>33</v>
      </c>
      <c r="I102" s="99" t="s">
        <v>33</v>
      </c>
      <c r="J102" s="100">
        <v>0.76</v>
      </c>
      <c r="K102" s="99" t="s">
        <v>175</v>
      </c>
      <c r="L102" s="100">
        <v>1.9</v>
      </c>
      <c r="M102" s="101" t="s">
        <v>33</v>
      </c>
      <c r="N102" s="102" t="s">
        <v>33</v>
      </c>
      <c r="S102" s="68" t="s">
        <v>177</v>
      </c>
    </row>
    <row r="103" spans="1:22" s="63" customFormat="1" x14ac:dyDescent="0.2">
      <c r="A103" s="98"/>
      <c r="B103" s="97" t="s">
        <v>212</v>
      </c>
      <c r="C103" s="767" t="s">
        <v>252</v>
      </c>
      <c r="D103" s="767"/>
      <c r="E103" s="767"/>
      <c r="F103" s="99" t="s">
        <v>33</v>
      </c>
      <c r="G103" s="99" t="s">
        <v>33</v>
      </c>
      <c r="H103" s="99" t="s">
        <v>33</v>
      </c>
      <c r="I103" s="99" t="s">
        <v>33</v>
      </c>
      <c r="J103" s="100">
        <v>0.74</v>
      </c>
      <c r="K103" s="99" t="s">
        <v>33</v>
      </c>
      <c r="L103" s="100">
        <v>1.48</v>
      </c>
      <c r="M103" s="101" t="s">
        <v>33</v>
      </c>
      <c r="N103" s="102" t="s">
        <v>33</v>
      </c>
      <c r="S103" s="68" t="s">
        <v>252</v>
      </c>
    </row>
    <row r="104" spans="1:22" s="63" customFormat="1" x14ac:dyDescent="0.2">
      <c r="A104" s="98"/>
      <c r="B104" s="97" t="s">
        <v>33</v>
      </c>
      <c r="C104" s="767" t="s">
        <v>253</v>
      </c>
      <c r="D104" s="767"/>
      <c r="E104" s="767"/>
      <c r="F104" s="99" t="s">
        <v>179</v>
      </c>
      <c r="G104" s="99" t="s">
        <v>1023</v>
      </c>
      <c r="H104" s="99" t="s">
        <v>175</v>
      </c>
      <c r="I104" s="99" t="s">
        <v>1024</v>
      </c>
      <c r="J104" s="100" t="s">
        <v>33</v>
      </c>
      <c r="K104" s="99" t="s">
        <v>33</v>
      </c>
      <c r="L104" s="100" t="s">
        <v>33</v>
      </c>
      <c r="M104" s="101" t="s">
        <v>33</v>
      </c>
      <c r="N104" s="102" t="s">
        <v>33</v>
      </c>
      <c r="T104" s="68" t="s">
        <v>253</v>
      </c>
    </row>
    <row r="105" spans="1:22" s="63" customFormat="1" x14ac:dyDescent="0.2">
      <c r="A105" s="98"/>
      <c r="B105" s="97" t="s">
        <v>33</v>
      </c>
      <c r="C105" s="767" t="s">
        <v>178</v>
      </c>
      <c r="D105" s="767"/>
      <c r="E105" s="767"/>
      <c r="F105" s="99" t="s">
        <v>179</v>
      </c>
      <c r="G105" s="99" t="s">
        <v>809</v>
      </c>
      <c r="H105" s="99" t="s">
        <v>175</v>
      </c>
      <c r="I105" s="99" t="s">
        <v>1025</v>
      </c>
      <c r="J105" s="100" t="s">
        <v>33</v>
      </c>
      <c r="K105" s="99" t="s">
        <v>33</v>
      </c>
      <c r="L105" s="100" t="s">
        <v>33</v>
      </c>
      <c r="M105" s="101" t="s">
        <v>33</v>
      </c>
      <c r="N105" s="102" t="s">
        <v>33</v>
      </c>
      <c r="T105" s="68" t="s">
        <v>178</v>
      </c>
    </row>
    <row r="106" spans="1:22" s="63" customFormat="1" x14ac:dyDescent="0.2">
      <c r="A106" s="98"/>
      <c r="B106" s="97" t="s">
        <v>33</v>
      </c>
      <c r="C106" s="776" t="s">
        <v>182</v>
      </c>
      <c r="D106" s="776"/>
      <c r="E106" s="776"/>
      <c r="F106" s="90" t="s">
        <v>33</v>
      </c>
      <c r="G106" s="90" t="s">
        <v>33</v>
      </c>
      <c r="H106" s="90" t="s">
        <v>33</v>
      </c>
      <c r="I106" s="90" t="s">
        <v>33</v>
      </c>
      <c r="J106" s="91">
        <v>16.079999999999998</v>
      </c>
      <c r="K106" s="90" t="s">
        <v>33</v>
      </c>
      <c r="L106" s="91">
        <v>39.840000000000003</v>
      </c>
      <c r="M106" s="92" t="s">
        <v>33</v>
      </c>
      <c r="N106" s="93" t="s">
        <v>33</v>
      </c>
      <c r="U106" s="68" t="s">
        <v>182</v>
      </c>
    </row>
    <row r="107" spans="1:22" s="63" customFormat="1" x14ac:dyDescent="0.2">
      <c r="A107" s="98"/>
      <c r="B107" s="97" t="s">
        <v>33</v>
      </c>
      <c r="C107" s="767" t="s">
        <v>183</v>
      </c>
      <c r="D107" s="767"/>
      <c r="E107" s="767"/>
      <c r="F107" s="99" t="s">
        <v>33</v>
      </c>
      <c r="G107" s="99" t="s">
        <v>33</v>
      </c>
      <c r="H107" s="99" t="s">
        <v>33</v>
      </c>
      <c r="I107" s="99" t="s">
        <v>33</v>
      </c>
      <c r="J107" s="100" t="s">
        <v>33</v>
      </c>
      <c r="K107" s="99" t="s">
        <v>33</v>
      </c>
      <c r="L107" s="100">
        <v>26.68</v>
      </c>
      <c r="M107" s="101" t="s">
        <v>33</v>
      </c>
      <c r="N107" s="102" t="s">
        <v>33</v>
      </c>
      <c r="T107" s="68" t="s">
        <v>183</v>
      </c>
    </row>
    <row r="108" spans="1:22" s="63" customFormat="1" ht="22.5" x14ac:dyDescent="0.2">
      <c r="A108" s="98"/>
      <c r="B108" s="97" t="s">
        <v>959</v>
      </c>
      <c r="C108" s="767" t="s">
        <v>960</v>
      </c>
      <c r="D108" s="767"/>
      <c r="E108" s="767"/>
      <c r="F108" s="99" t="s">
        <v>186</v>
      </c>
      <c r="G108" s="99" t="s">
        <v>187</v>
      </c>
      <c r="H108" s="99" t="s">
        <v>33</v>
      </c>
      <c r="I108" s="99" t="s">
        <v>187</v>
      </c>
      <c r="J108" s="100" t="s">
        <v>33</v>
      </c>
      <c r="K108" s="99" t="s">
        <v>33</v>
      </c>
      <c r="L108" s="100">
        <v>25.35</v>
      </c>
      <c r="M108" s="101" t="s">
        <v>33</v>
      </c>
      <c r="N108" s="102" t="s">
        <v>33</v>
      </c>
      <c r="T108" s="68" t="s">
        <v>960</v>
      </c>
    </row>
    <row r="109" spans="1:22" s="63" customFormat="1" ht="22.5" x14ac:dyDescent="0.2">
      <c r="A109" s="98"/>
      <c r="B109" s="97" t="s">
        <v>961</v>
      </c>
      <c r="C109" s="767" t="s">
        <v>962</v>
      </c>
      <c r="D109" s="767"/>
      <c r="E109" s="767"/>
      <c r="F109" s="99" t="s">
        <v>186</v>
      </c>
      <c r="G109" s="99" t="s">
        <v>594</v>
      </c>
      <c r="H109" s="99" t="s">
        <v>33</v>
      </c>
      <c r="I109" s="99" t="s">
        <v>594</v>
      </c>
      <c r="J109" s="100" t="s">
        <v>33</v>
      </c>
      <c r="K109" s="99" t="s">
        <v>33</v>
      </c>
      <c r="L109" s="100">
        <v>17.34</v>
      </c>
      <c r="M109" s="101" t="s">
        <v>33</v>
      </c>
      <c r="N109" s="102" t="s">
        <v>33</v>
      </c>
      <c r="T109" s="68" t="s">
        <v>962</v>
      </c>
    </row>
    <row r="110" spans="1:22" s="63" customFormat="1" x14ac:dyDescent="0.2">
      <c r="A110" s="103"/>
      <c r="B110" s="104"/>
      <c r="C110" s="780" t="s">
        <v>191</v>
      </c>
      <c r="D110" s="780"/>
      <c r="E110" s="780"/>
      <c r="F110" s="105" t="s">
        <v>33</v>
      </c>
      <c r="G110" s="105" t="s">
        <v>33</v>
      </c>
      <c r="H110" s="105" t="s">
        <v>33</v>
      </c>
      <c r="I110" s="105" t="s">
        <v>33</v>
      </c>
      <c r="J110" s="106" t="s">
        <v>33</v>
      </c>
      <c r="K110" s="105" t="s">
        <v>33</v>
      </c>
      <c r="L110" s="106">
        <v>82.53</v>
      </c>
      <c r="M110" s="92" t="s">
        <v>33</v>
      </c>
      <c r="N110" s="107" t="s">
        <v>33</v>
      </c>
      <c r="V110" s="68" t="s">
        <v>191</v>
      </c>
    </row>
    <row r="111" spans="1:22" s="63" customFormat="1" ht="45" x14ac:dyDescent="0.2">
      <c r="A111" s="88" t="s">
        <v>282</v>
      </c>
      <c r="B111" s="89" t="s">
        <v>1414</v>
      </c>
      <c r="C111" s="776" t="s">
        <v>1415</v>
      </c>
      <c r="D111" s="776"/>
      <c r="E111" s="776"/>
      <c r="F111" s="90" t="s">
        <v>484</v>
      </c>
      <c r="G111" s="90" t="s">
        <v>33</v>
      </c>
      <c r="H111" s="90" t="s">
        <v>33</v>
      </c>
      <c r="I111" s="90" t="s">
        <v>173</v>
      </c>
      <c r="J111" s="91">
        <v>145.41999999999999</v>
      </c>
      <c r="K111" s="90" t="s">
        <v>33</v>
      </c>
      <c r="L111" s="91">
        <v>290.83999999999997</v>
      </c>
      <c r="M111" s="92" t="s">
        <v>33</v>
      </c>
      <c r="N111" s="93" t="s">
        <v>33</v>
      </c>
      <c r="Q111" s="68" t="s">
        <v>1415</v>
      </c>
    </row>
    <row r="112" spans="1:22" s="63" customFormat="1" ht="22.5" x14ac:dyDescent="0.2">
      <c r="A112" s="88" t="s">
        <v>287</v>
      </c>
      <c r="B112" s="89" t="s">
        <v>1057</v>
      </c>
      <c r="C112" s="776" t="s">
        <v>1058</v>
      </c>
      <c r="D112" s="776"/>
      <c r="E112" s="776"/>
      <c r="F112" s="90" t="s">
        <v>484</v>
      </c>
      <c r="G112" s="90" t="s">
        <v>33</v>
      </c>
      <c r="H112" s="90" t="s">
        <v>33</v>
      </c>
      <c r="I112" s="90" t="s">
        <v>173</v>
      </c>
      <c r="J112" s="91" t="s">
        <v>33</v>
      </c>
      <c r="K112" s="90" t="s">
        <v>33</v>
      </c>
      <c r="L112" s="91" t="s">
        <v>33</v>
      </c>
      <c r="M112" s="92" t="s">
        <v>33</v>
      </c>
      <c r="N112" s="93" t="s">
        <v>33</v>
      </c>
      <c r="Q112" s="68" t="s">
        <v>1058</v>
      </c>
    </row>
    <row r="113" spans="1:24" s="63" customFormat="1" ht="22.5" x14ac:dyDescent="0.2">
      <c r="A113" s="96"/>
      <c r="B113" s="97" t="s">
        <v>171</v>
      </c>
      <c r="C113" s="767" t="s">
        <v>172</v>
      </c>
      <c r="D113" s="767"/>
      <c r="E113" s="767"/>
      <c r="F113" s="767"/>
      <c r="G113" s="767"/>
      <c r="H113" s="767"/>
      <c r="I113" s="767"/>
      <c r="J113" s="767"/>
      <c r="K113" s="767"/>
      <c r="L113" s="767"/>
      <c r="M113" s="767"/>
      <c r="N113" s="781"/>
      <c r="R113" s="68" t="s">
        <v>172</v>
      </c>
    </row>
    <row r="114" spans="1:24" s="63" customFormat="1" x14ac:dyDescent="0.2">
      <c r="A114" s="98"/>
      <c r="B114" s="97" t="s">
        <v>165</v>
      </c>
      <c r="C114" s="767" t="s">
        <v>251</v>
      </c>
      <c r="D114" s="767"/>
      <c r="E114" s="767"/>
      <c r="F114" s="99" t="s">
        <v>33</v>
      </c>
      <c r="G114" s="99" t="s">
        <v>33</v>
      </c>
      <c r="H114" s="99" t="s">
        <v>33</v>
      </c>
      <c r="I114" s="99" t="s">
        <v>33</v>
      </c>
      <c r="J114" s="100">
        <v>8.9</v>
      </c>
      <c r="K114" s="99" t="s">
        <v>175</v>
      </c>
      <c r="L114" s="100">
        <v>22.25</v>
      </c>
      <c r="M114" s="101" t="s">
        <v>33</v>
      </c>
      <c r="N114" s="102" t="s">
        <v>33</v>
      </c>
      <c r="S114" s="68" t="s">
        <v>251</v>
      </c>
    </row>
    <row r="115" spans="1:24" s="63" customFormat="1" x14ac:dyDescent="0.2">
      <c r="A115" s="98"/>
      <c r="B115" s="97" t="s">
        <v>173</v>
      </c>
      <c r="C115" s="767" t="s">
        <v>174</v>
      </c>
      <c r="D115" s="767"/>
      <c r="E115" s="767"/>
      <c r="F115" s="99" t="s">
        <v>33</v>
      </c>
      <c r="G115" s="99" t="s">
        <v>33</v>
      </c>
      <c r="H115" s="99" t="s">
        <v>33</v>
      </c>
      <c r="I115" s="99" t="s">
        <v>33</v>
      </c>
      <c r="J115" s="100">
        <v>0.66</v>
      </c>
      <c r="K115" s="99" t="s">
        <v>175</v>
      </c>
      <c r="L115" s="100">
        <v>1.65</v>
      </c>
      <c r="M115" s="101" t="s">
        <v>33</v>
      </c>
      <c r="N115" s="102" t="s">
        <v>33</v>
      </c>
      <c r="S115" s="68" t="s">
        <v>174</v>
      </c>
    </row>
    <row r="116" spans="1:24" s="63" customFormat="1" x14ac:dyDescent="0.2">
      <c r="A116" s="98"/>
      <c r="B116" s="97" t="s">
        <v>176</v>
      </c>
      <c r="C116" s="767" t="s">
        <v>177</v>
      </c>
      <c r="D116" s="767"/>
      <c r="E116" s="767"/>
      <c r="F116" s="99" t="s">
        <v>33</v>
      </c>
      <c r="G116" s="99" t="s">
        <v>33</v>
      </c>
      <c r="H116" s="99" t="s">
        <v>33</v>
      </c>
      <c r="I116" s="99" t="s">
        <v>33</v>
      </c>
      <c r="J116" s="100">
        <v>0.12</v>
      </c>
      <c r="K116" s="99" t="s">
        <v>175</v>
      </c>
      <c r="L116" s="100">
        <v>0.3</v>
      </c>
      <c r="M116" s="101" t="s">
        <v>33</v>
      </c>
      <c r="N116" s="102" t="s">
        <v>33</v>
      </c>
      <c r="S116" s="68" t="s">
        <v>177</v>
      </c>
    </row>
    <row r="117" spans="1:24" s="63" customFormat="1" x14ac:dyDescent="0.2">
      <c r="A117" s="98"/>
      <c r="B117" s="97" t="s">
        <v>212</v>
      </c>
      <c r="C117" s="767" t="s">
        <v>252</v>
      </c>
      <c r="D117" s="767"/>
      <c r="E117" s="767"/>
      <c r="F117" s="99" t="s">
        <v>33</v>
      </c>
      <c r="G117" s="99" t="s">
        <v>33</v>
      </c>
      <c r="H117" s="99" t="s">
        <v>33</v>
      </c>
      <c r="I117" s="99" t="s">
        <v>33</v>
      </c>
      <c r="J117" s="100">
        <v>0.18</v>
      </c>
      <c r="K117" s="99" t="s">
        <v>33</v>
      </c>
      <c r="L117" s="100">
        <v>0.36</v>
      </c>
      <c r="M117" s="101" t="s">
        <v>33</v>
      </c>
      <c r="N117" s="102" t="s">
        <v>33</v>
      </c>
      <c r="S117" s="68" t="s">
        <v>252</v>
      </c>
    </row>
    <row r="118" spans="1:24" s="63" customFormat="1" x14ac:dyDescent="0.2">
      <c r="A118" s="98"/>
      <c r="B118" s="97" t="s">
        <v>33</v>
      </c>
      <c r="C118" s="767" t="s">
        <v>253</v>
      </c>
      <c r="D118" s="767"/>
      <c r="E118" s="767"/>
      <c r="F118" s="99" t="s">
        <v>179</v>
      </c>
      <c r="G118" s="99" t="s">
        <v>1023</v>
      </c>
      <c r="H118" s="99" t="s">
        <v>175</v>
      </c>
      <c r="I118" s="99" t="s">
        <v>1024</v>
      </c>
      <c r="J118" s="100" t="s">
        <v>33</v>
      </c>
      <c r="K118" s="99" t="s">
        <v>33</v>
      </c>
      <c r="L118" s="100" t="s">
        <v>33</v>
      </c>
      <c r="M118" s="101" t="s">
        <v>33</v>
      </c>
      <c r="N118" s="102" t="s">
        <v>33</v>
      </c>
      <c r="T118" s="68" t="s">
        <v>253</v>
      </c>
    </row>
    <row r="119" spans="1:24" s="63" customFormat="1" x14ac:dyDescent="0.2">
      <c r="A119" s="98"/>
      <c r="B119" s="97" t="s">
        <v>33</v>
      </c>
      <c r="C119" s="767" t="s">
        <v>178</v>
      </c>
      <c r="D119" s="767"/>
      <c r="E119" s="767"/>
      <c r="F119" s="99" t="s">
        <v>179</v>
      </c>
      <c r="G119" s="99" t="s">
        <v>957</v>
      </c>
      <c r="H119" s="99" t="s">
        <v>175</v>
      </c>
      <c r="I119" s="99" t="s">
        <v>1059</v>
      </c>
      <c r="J119" s="100" t="s">
        <v>33</v>
      </c>
      <c r="K119" s="99" t="s">
        <v>33</v>
      </c>
      <c r="L119" s="100" t="s">
        <v>33</v>
      </c>
      <c r="M119" s="101" t="s">
        <v>33</v>
      </c>
      <c r="N119" s="102" t="s">
        <v>33</v>
      </c>
      <c r="T119" s="68" t="s">
        <v>178</v>
      </c>
    </row>
    <row r="120" spans="1:24" s="63" customFormat="1" x14ac:dyDescent="0.2">
      <c r="A120" s="98"/>
      <c r="B120" s="97" t="s">
        <v>33</v>
      </c>
      <c r="C120" s="776" t="s">
        <v>182</v>
      </c>
      <c r="D120" s="776"/>
      <c r="E120" s="776"/>
      <c r="F120" s="90" t="s">
        <v>33</v>
      </c>
      <c r="G120" s="90" t="s">
        <v>33</v>
      </c>
      <c r="H120" s="90" t="s">
        <v>33</v>
      </c>
      <c r="I120" s="90" t="s">
        <v>33</v>
      </c>
      <c r="J120" s="91">
        <v>9.74</v>
      </c>
      <c r="K120" s="90" t="s">
        <v>33</v>
      </c>
      <c r="L120" s="91">
        <v>24.26</v>
      </c>
      <c r="M120" s="92" t="s">
        <v>33</v>
      </c>
      <c r="N120" s="93" t="s">
        <v>33</v>
      </c>
      <c r="U120" s="68" t="s">
        <v>182</v>
      </c>
    </row>
    <row r="121" spans="1:24" s="63" customFormat="1" x14ac:dyDescent="0.2">
      <c r="A121" s="98"/>
      <c r="B121" s="97" t="s">
        <v>33</v>
      </c>
      <c r="C121" s="767" t="s">
        <v>183</v>
      </c>
      <c r="D121" s="767"/>
      <c r="E121" s="767"/>
      <c r="F121" s="99" t="s">
        <v>33</v>
      </c>
      <c r="G121" s="99" t="s">
        <v>33</v>
      </c>
      <c r="H121" s="99" t="s">
        <v>33</v>
      </c>
      <c r="I121" s="99" t="s">
        <v>33</v>
      </c>
      <c r="J121" s="100" t="s">
        <v>33</v>
      </c>
      <c r="K121" s="99" t="s">
        <v>33</v>
      </c>
      <c r="L121" s="100">
        <v>22.55</v>
      </c>
      <c r="M121" s="101" t="s">
        <v>33</v>
      </c>
      <c r="N121" s="102" t="s">
        <v>33</v>
      </c>
      <c r="T121" s="68" t="s">
        <v>183</v>
      </c>
    </row>
    <row r="122" spans="1:24" s="63" customFormat="1" ht="22.5" x14ac:dyDescent="0.2">
      <c r="A122" s="98"/>
      <c r="B122" s="97" t="s">
        <v>907</v>
      </c>
      <c r="C122" s="767" t="s">
        <v>908</v>
      </c>
      <c r="D122" s="767"/>
      <c r="E122" s="767"/>
      <c r="F122" s="99" t="s">
        <v>186</v>
      </c>
      <c r="G122" s="99" t="s">
        <v>909</v>
      </c>
      <c r="H122" s="99" t="s">
        <v>33</v>
      </c>
      <c r="I122" s="99" t="s">
        <v>909</v>
      </c>
      <c r="J122" s="100" t="s">
        <v>33</v>
      </c>
      <c r="K122" s="99" t="s">
        <v>33</v>
      </c>
      <c r="L122" s="100">
        <v>20.75</v>
      </c>
      <c r="M122" s="101" t="s">
        <v>33</v>
      </c>
      <c r="N122" s="102" t="s">
        <v>33</v>
      </c>
      <c r="T122" s="68" t="s">
        <v>908</v>
      </c>
    </row>
    <row r="123" spans="1:24" s="63" customFormat="1" ht="22.5" x14ac:dyDescent="0.2">
      <c r="A123" s="98"/>
      <c r="B123" s="97" t="s">
        <v>910</v>
      </c>
      <c r="C123" s="767" t="s">
        <v>911</v>
      </c>
      <c r="D123" s="767"/>
      <c r="E123" s="767"/>
      <c r="F123" s="99" t="s">
        <v>186</v>
      </c>
      <c r="G123" s="99" t="s">
        <v>594</v>
      </c>
      <c r="H123" s="99" t="s">
        <v>33</v>
      </c>
      <c r="I123" s="99" t="s">
        <v>594</v>
      </c>
      <c r="J123" s="100" t="s">
        <v>33</v>
      </c>
      <c r="K123" s="99" t="s">
        <v>33</v>
      </c>
      <c r="L123" s="100">
        <v>14.66</v>
      </c>
      <c r="M123" s="101" t="s">
        <v>33</v>
      </c>
      <c r="N123" s="102" t="s">
        <v>33</v>
      </c>
      <c r="T123" s="68" t="s">
        <v>911</v>
      </c>
    </row>
    <row r="124" spans="1:24" s="63" customFormat="1" x14ac:dyDescent="0.2">
      <c r="A124" s="103"/>
      <c r="B124" s="104"/>
      <c r="C124" s="780" t="s">
        <v>191</v>
      </c>
      <c r="D124" s="780"/>
      <c r="E124" s="780"/>
      <c r="F124" s="105" t="s">
        <v>33</v>
      </c>
      <c r="G124" s="105" t="s">
        <v>33</v>
      </c>
      <c r="H124" s="105" t="s">
        <v>33</v>
      </c>
      <c r="I124" s="105" t="s">
        <v>33</v>
      </c>
      <c r="J124" s="106" t="s">
        <v>33</v>
      </c>
      <c r="K124" s="105" t="s">
        <v>33</v>
      </c>
      <c r="L124" s="106">
        <v>59.67</v>
      </c>
      <c r="M124" s="92" t="s">
        <v>33</v>
      </c>
      <c r="N124" s="107" t="s">
        <v>33</v>
      </c>
      <c r="V124" s="68" t="s">
        <v>191</v>
      </c>
    </row>
    <row r="125" spans="1:24" s="63" customFormat="1" ht="22.5" x14ac:dyDescent="0.2">
      <c r="A125" s="88" t="s">
        <v>217</v>
      </c>
      <c r="B125" s="89" t="s">
        <v>1218</v>
      </c>
      <c r="C125" s="776" t="s">
        <v>1416</v>
      </c>
      <c r="D125" s="776"/>
      <c r="E125" s="776"/>
      <c r="F125" s="90" t="s">
        <v>484</v>
      </c>
      <c r="G125" s="90" t="s">
        <v>33</v>
      </c>
      <c r="H125" s="90" t="s">
        <v>33</v>
      </c>
      <c r="I125" s="90" t="s">
        <v>173</v>
      </c>
      <c r="J125" s="91">
        <v>77.94</v>
      </c>
      <c r="K125" s="90" t="s">
        <v>778</v>
      </c>
      <c r="L125" s="91">
        <v>157.75</v>
      </c>
      <c r="M125" s="92" t="s">
        <v>33</v>
      </c>
      <c r="N125" s="93" t="s">
        <v>33</v>
      </c>
      <c r="Q125" s="68" t="s">
        <v>1416</v>
      </c>
    </row>
    <row r="126" spans="1:24" s="63" customFormat="1" x14ac:dyDescent="0.2">
      <c r="A126" s="94"/>
      <c r="B126" s="95"/>
      <c r="C126" s="767" t="s">
        <v>1417</v>
      </c>
      <c r="D126" s="767"/>
      <c r="E126" s="767"/>
      <c r="F126" s="767"/>
      <c r="G126" s="767"/>
      <c r="H126" s="767"/>
      <c r="I126" s="767"/>
      <c r="J126" s="767"/>
      <c r="K126" s="767"/>
      <c r="L126" s="767"/>
      <c r="M126" s="767"/>
      <c r="N126" s="781"/>
      <c r="X126" s="68" t="s">
        <v>1417</v>
      </c>
    </row>
    <row r="127" spans="1:24" s="63" customFormat="1" ht="22.5" x14ac:dyDescent="0.2">
      <c r="A127" s="96"/>
      <c r="B127" s="97" t="s">
        <v>780</v>
      </c>
      <c r="C127" s="767" t="s">
        <v>781</v>
      </c>
      <c r="D127" s="767"/>
      <c r="E127" s="767"/>
      <c r="F127" s="767"/>
      <c r="G127" s="767"/>
      <c r="H127" s="767"/>
      <c r="I127" s="767"/>
      <c r="J127" s="767"/>
      <c r="K127" s="767"/>
      <c r="L127" s="767"/>
      <c r="M127" s="767"/>
      <c r="N127" s="781"/>
      <c r="R127" s="68" t="s">
        <v>781</v>
      </c>
    </row>
    <row r="128" spans="1:24" s="63" customFormat="1" ht="33.75" x14ac:dyDescent="0.2">
      <c r="A128" s="88" t="s">
        <v>291</v>
      </c>
      <c r="B128" s="89" t="s">
        <v>942</v>
      </c>
      <c r="C128" s="776" t="s">
        <v>943</v>
      </c>
      <c r="D128" s="776"/>
      <c r="E128" s="776"/>
      <c r="F128" s="90" t="s">
        <v>484</v>
      </c>
      <c r="G128" s="90" t="s">
        <v>33</v>
      </c>
      <c r="H128" s="90" t="s">
        <v>33</v>
      </c>
      <c r="I128" s="90" t="s">
        <v>173</v>
      </c>
      <c r="J128" s="91" t="s">
        <v>33</v>
      </c>
      <c r="K128" s="90" t="s">
        <v>33</v>
      </c>
      <c r="L128" s="91" t="s">
        <v>33</v>
      </c>
      <c r="M128" s="92" t="s">
        <v>33</v>
      </c>
      <c r="N128" s="93" t="s">
        <v>33</v>
      </c>
      <c r="Q128" s="68" t="s">
        <v>943</v>
      </c>
    </row>
    <row r="129" spans="1:24" s="63" customFormat="1" ht="22.5" x14ac:dyDescent="0.2">
      <c r="A129" s="96"/>
      <c r="B129" s="97" t="s">
        <v>171</v>
      </c>
      <c r="C129" s="767" t="s">
        <v>172</v>
      </c>
      <c r="D129" s="767"/>
      <c r="E129" s="767"/>
      <c r="F129" s="767"/>
      <c r="G129" s="767"/>
      <c r="H129" s="767"/>
      <c r="I129" s="767"/>
      <c r="J129" s="767"/>
      <c r="K129" s="767"/>
      <c r="L129" s="767"/>
      <c r="M129" s="767"/>
      <c r="N129" s="781"/>
      <c r="R129" s="68" t="s">
        <v>172</v>
      </c>
    </row>
    <row r="130" spans="1:24" s="63" customFormat="1" x14ac:dyDescent="0.2">
      <c r="A130" s="98"/>
      <c r="B130" s="97" t="s">
        <v>165</v>
      </c>
      <c r="C130" s="767" t="s">
        <v>251</v>
      </c>
      <c r="D130" s="767"/>
      <c r="E130" s="767"/>
      <c r="F130" s="99" t="s">
        <v>33</v>
      </c>
      <c r="G130" s="99" t="s">
        <v>33</v>
      </c>
      <c r="H130" s="99" t="s">
        <v>33</v>
      </c>
      <c r="I130" s="99" t="s">
        <v>33</v>
      </c>
      <c r="J130" s="100">
        <v>5.16</v>
      </c>
      <c r="K130" s="99" t="s">
        <v>175</v>
      </c>
      <c r="L130" s="100">
        <v>12.9</v>
      </c>
      <c r="M130" s="101" t="s">
        <v>33</v>
      </c>
      <c r="N130" s="102" t="s">
        <v>33</v>
      </c>
      <c r="S130" s="68" t="s">
        <v>251</v>
      </c>
    </row>
    <row r="131" spans="1:24" s="63" customFormat="1" x14ac:dyDescent="0.2">
      <c r="A131" s="98"/>
      <c r="B131" s="97" t="s">
        <v>212</v>
      </c>
      <c r="C131" s="767" t="s">
        <v>252</v>
      </c>
      <c r="D131" s="767"/>
      <c r="E131" s="767"/>
      <c r="F131" s="99" t="s">
        <v>33</v>
      </c>
      <c r="G131" s="99" t="s">
        <v>33</v>
      </c>
      <c r="H131" s="99" t="s">
        <v>33</v>
      </c>
      <c r="I131" s="99" t="s">
        <v>33</v>
      </c>
      <c r="J131" s="100">
        <v>1.0900000000000001</v>
      </c>
      <c r="K131" s="99" t="s">
        <v>33</v>
      </c>
      <c r="L131" s="100">
        <v>2.1800000000000002</v>
      </c>
      <c r="M131" s="101" t="s">
        <v>33</v>
      </c>
      <c r="N131" s="102" t="s">
        <v>33</v>
      </c>
      <c r="S131" s="68" t="s">
        <v>252</v>
      </c>
    </row>
    <row r="132" spans="1:24" s="63" customFormat="1" x14ac:dyDescent="0.2">
      <c r="A132" s="98"/>
      <c r="B132" s="97" t="s">
        <v>33</v>
      </c>
      <c r="C132" s="767" t="s">
        <v>253</v>
      </c>
      <c r="D132" s="767"/>
      <c r="E132" s="767"/>
      <c r="F132" s="99" t="s">
        <v>179</v>
      </c>
      <c r="G132" s="99" t="s">
        <v>944</v>
      </c>
      <c r="H132" s="99" t="s">
        <v>175</v>
      </c>
      <c r="I132" s="99" t="s">
        <v>1418</v>
      </c>
      <c r="J132" s="100" t="s">
        <v>33</v>
      </c>
      <c r="K132" s="99" t="s">
        <v>33</v>
      </c>
      <c r="L132" s="100" t="s">
        <v>33</v>
      </c>
      <c r="M132" s="101" t="s">
        <v>33</v>
      </c>
      <c r="N132" s="102" t="s">
        <v>33</v>
      </c>
      <c r="T132" s="68" t="s">
        <v>253</v>
      </c>
    </row>
    <row r="133" spans="1:24" s="63" customFormat="1" x14ac:dyDescent="0.2">
      <c r="A133" s="98"/>
      <c r="B133" s="97" t="s">
        <v>33</v>
      </c>
      <c r="C133" s="776" t="s">
        <v>182</v>
      </c>
      <c r="D133" s="776"/>
      <c r="E133" s="776"/>
      <c r="F133" s="90" t="s">
        <v>33</v>
      </c>
      <c r="G133" s="90" t="s">
        <v>33</v>
      </c>
      <c r="H133" s="90" t="s">
        <v>33</v>
      </c>
      <c r="I133" s="90" t="s">
        <v>33</v>
      </c>
      <c r="J133" s="91">
        <v>6.25</v>
      </c>
      <c r="K133" s="90" t="s">
        <v>33</v>
      </c>
      <c r="L133" s="91">
        <v>15.08</v>
      </c>
      <c r="M133" s="92" t="s">
        <v>33</v>
      </c>
      <c r="N133" s="93" t="s">
        <v>33</v>
      </c>
      <c r="U133" s="68" t="s">
        <v>182</v>
      </c>
    </row>
    <row r="134" spans="1:24" s="63" customFormat="1" x14ac:dyDescent="0.2">
      <c r="A134" s="98"/>
      <c r="B134" s="97" t="s">
        <v>33</v>
      </c>
      <c r="C134" s="767" t="s">
        <v>183</v>
      </c>
      <c r="D134" s="767"/>
      <c r="E134" s="767"/>
      <c r="F134" s="99" t="s">
        <v>33</v>
      </c>
      <c r="G134" s="99" t="s">
        <v>33</v>
      </c>
      <c r="H134" s="99" t="s">
        <v>33</v>
      </c>
      <c r="I134" s="99" t="s">
        <v>33</v>
      </c>
      <c r="J134" s="100" t="s">
        <v>33</v>
      </c>
      <c r="K134" s="99" t="s">
        <v>33</v>
      </c>
      <c r="L134" s="100">
        <v>12.9</v>
      </c>
      <c r="M134" s="101" t="s">
        <v>33</v>
      </c>
      <c r="N134" s="102" t="s">
        <v>33</v>
      </c>
      <c r="T134" s="68" t="s">
        <v>183</v>
      </c>
    </row>
    <row r="135" spans="1:24" s="63" customFormat="1" ht="22.5" x14ac:dyDescent="0.2">
      <c r="A135" s="98"/>
      <c r="B135" s="97" t="s">
        <v>771</v>
      </c>
      <c r="C135" s="767" t="s">
        <v>772</v>
      </c>
      <c r="D135" s="767"/>
      <c r="E135" s="767"/>
      <c r="F135" s="99" t="s">
        <v>186</v>
      </c>
      <c r="G135" s="99" t="s">
        <v>341</v>
      </c>
      <c r="H135" s="99" t="s">
        <v>33</v>
      </c>
      <c r="I135" s="99" t="s">
        <v>341</v>
      </c>
      <c r="J135" s="100" t="s">
        <v>33</v>
      </c>
      <c r="K135" s="99" t="s">
        <v>33</v>
      </c>
      <c r="L135" s="100">
        <v>10.32</v>
      </c>
      <c r="M135" s="101" t="s">
        <v>33</v>
      </c>
      <c r="N135" s="102" t="s">
        <v>33</v>
      </c>
      <c r="T135" s="68" t="s">
        <v>772</v>
      </c>
    </row>
    <row r="136" spans="1:24" s="63" customFormat="1" ht="22.5" x14ac:dyDescent="0.2">
      <c r="A136" s="98"/>
      <c r="B136" s="97" t="s">
        <v>773</v>
      </c>
      <c r="C136" s="767" t="s">
        <v>774</v>
      </c>
      <c r="D136" s="767"/>
      <c r="E136" s="767"/>
      <c r="F136" s="99" t="s">
        <v>186</v>
      </c>
      <c r="G136" s="99" t="s">
        <v>775</v>
      </c>
      <c r="H136" s="99" t="s">
        <v>33</v>
      </c>
      <c r="I136" s="99" t="s">
        <v>775</v>
      </c>
      <c r="J136" s="100" t="s">
        <v>33</v>
      </c>
      <c r="K136" s="99" t="s">
        <v>33</v>
      </c>
      <c r="L136" s="100">
        <v>7.74</v>
      </c>
      <c r="M136" s="101" t="s">
        <v>33</v>
      </c>
      <c r="N136" s="102" t="s">
        <v>33</v>
      </c>
      <c r="T136" s="68" t="s">
        <v>774</v>
      </c>
    </row>
    <row r="137" spans="1:24" s="63" customFormat="1" x14ac:dyDescent="0.2">
      <c r="A137" s="103"/>
      <c r="B137" s="104"/>
      <c r="C137" s="780" t="s">
        <v>191</v>
      </c>
      <c r="D137" s="780"/>
      <c r="E137" s="780"/>
      <c r="F137" s="105" t="s">
        <v>33</v>
      </c>
      <c r="G137" s="105" t="s">
        <v>33</v>
      </c>
      <c r="H137" s="105" t="s">
        <v>33</v>
      </c>
      <c r="I137" s="105" t="s">
        <v>33</v>
      </c>
      <c r="J137" s="106" t="s">
        <v>33</v>
      </c>
      <c r="K137" s="105" t="s">
        <v>33</v>
      </c>
      <c r="L137" s="106">
        <v>33.14</v>
      </c>
      <c r="M137" s="92" t="s">
        <v>33</v>
      </c>
      <c r="N137" s="107" t="s">
        <v>33</v>
      </c>
      <c r="V137" s="68" t="s">
        <v>191</v>
      </c>
    </row>
    <row r="138" spans="1:24" s="63" customFormat="1" ht="22.5" x14ac:dyDescent="0.2">
      <c r="A138" s="88" t="s">
        <v>293</v>
      </c>
      <c r="B138" s="89" t="s">
        <v>1419</v>
      </c>
      <c r="C138" s="776" t="s">
        <v>1420</v>
      </c>
      <c r="D138" s="776"/>
      <c r="E138" s="776"/>
      <c r="F138" s="90" t="s">
        <v>484</v>
      </c>
      <c r="G138" s="90" t="s">
        <v>33</v>
      </c>
      <c r="H138" s="90" t="s">
        <v>33</v>
      </c>
      <c r="I138" s="90" t="s">
        <v>173</v>
      </c>
      <c r="J138" s="91">
        <v>1311.39</v>
      </c>
      <c r="K138" s="90" t="s">
        <v>778</v>
      </c>
      <c r="L138" s="91">
        <v>2654.25</v>
      </c>
      <c r="M138" s="92" t="s">
        <v>33</v>
      </c>
      <c r="N138" s="93" t="s">
        <v>33</v>
      </c>
      <c r="Q138" s="68" t="s">
        <v>1420</v>
      </c>
    </row>
    <row r="139" spans="1:24" s="63" customFormat="1" x14ac:dyDescent="0.2">
      <c r="A139" s="94"/>
      <c r="B139" s="95"/>
      <c r="C139" s="767" t="s">
        <v>1421</v>
      </c>
      <c r="D139" s="767"/>
      <c r="E139" s="767"/>
      <c r="F139" s="767"/>
      <c r="G139" s="767"/>
      <c r="H139" s="767"/>
      <c r="I139" s="767"/>
      <c r="J139" s="767"/>
      <c r="K139" s="767"/>
      <c r="L139" s="767"/>
      <c r="M139" s="767"/>
      <c r="N139" s="781"/>
      <c r="X139" s="68" t="s">
        <v>1421</v>
      </c>
    </row>
    <row r="140" spans="1:24" s="63" customFormat="1" ht="22.5" x14ac:dyDescent="0.2">
      <c r="A140" s="96"/>
      <c r="B140" s="97" t="s">
        <v>780</v>
      </c>
      <c r="C140" s="767" t="s">
        <v>781</v>
      </c>
      <c r="D140" s="767"/>
      <c r="E140" s="767"/>
      <c r="F140" s="767"/>
      <c r="G140" s="767"/>
      <c r="H140" s="767"/>
      <c r="I140" s="767"/>
      <c r="J140" s="767"/>
      <c r="K140" s="767"/>
      <c r="L140" s="767"/>
      <c r="M140" s="767"/>
      <c r="N140" s="781"/>
      <c r="R140" s="68" t="s">
        <v>781</v>
      </c>
    </row>
    <row r="141" spans="1:24" s="63" customFormat="1" ht="22.5" x14ac:dyDescent="0.2">
      <c r="A141" s="88" t="s">
        <v>301</v>
      </c>
      <c r="B141" s="89" t="s">
        <v>1057</v>
      </c>
      <c r="C141" s="776" t="s">
        <v>1058</v>
      </c>
      <c r="D141" s="776"/>
      <c r="E141" s="776"/>
      <c r="F141" s="90" t="s">
        <v>484</v>
      </c>
      <c r="G141" s="90" t="s">
        <v>33</v>
      </c>
      <c r="H141" s="90" t="s">
        <v>33</v>
      </c>
      <c r="I141" s="90" t="s">
        <v>165</v>
      </c>
      <c r="J141" s="91" t="s">
        <v>33</v>
      </c>
      <c r="K141" s="90" t="s">
        <v>33</v>
      </c>
      <c r="L141" s="91" t="s">
        <v>33</v>
      </c>
      <c r="M141" s="92" t="s">
        <v>33</v>
      </c>
      <c r="N141" s="93" t="s">
        <v>33</v>
      </c>
      <c r="Q141" s="68" t="s">
        <v>1058</v>
      </c>
    </row>
    <row r="142" spans="1:24" s="63" customFormat="1" ht="22.5" x14ac:dyDescent="0.2">
      <c r="A142" s="96"/>
      <c r="B142" s="97" t="s">
        <v>171</v>
      </c>
      <c r="C142" s="767" t="s">
        <v>172</v>
      </c>
      <c r="D142" s="767"/>
      <c r="E142" s="767"/>
      <c r="F142" s="767"/>
      <c r="G142" s="767"/>
      <c r="H142" s="767"/>
      <c r="I142" s="767"/>
      <c r="J142" s="767"/>
      <c r="K142" s="767"/>
      <c r="L142" s="767"/>
      <c r="M142" s="767"/>
      <c r="N142" s="781"/>
      <c r="R142" s="68" t="s">
        <v>172</v>
      </c>
    </row>
    <row r="143" spans="1:24" s="63" customFormat="1" x14ac:dyDescent="0.2">
      <c r="A143" s="98"/>
      <c r="B143" s="97" t="s">
        <v>165</v>
      </c>
      <c r="C143" s="767" t="s">
        <v>251</v>
      </c>
      <c r="D143" s="767"/>
      <c r="E143" s="767"/>
      <c r="F143" s="99" t="s">
        <v>33</v>
      </c>
      <c r="G143" s="99" t="s">
        <v>33</v>
      </c>
      <c r="H143" s="99" t="s">
        <v>33</v>
      </c>
      <c r="I143" s="99" t="s">
        <v>33</v>
      </c>
      <c r="J143" s="100">
        <v>8.9</v>
      </c>
      <c r="K143" s="99" t="s">
        <v>175</v>
      </c>
      <c r="L143" s="100">
        <v>11.13</v>
      </c>
      <c r="M143" s="101" t="s">
        <v>33</v>
      </c>
      <c r="N143" s="102" t="s">
        <v>33</v>
      </c>
      <c r="S143" s="68" t="s">
        <v>251</v>
      </c>
    </row>
    <row r="144" spans="1:24" s="63" customFormat="1" x14ac:dyDescent="0.2">
      <c r="A144" s="98"/>
      <c r="B144" s="97" t="s">
        <v>173</v>
      </c>
      <c r="C144" s="767" t="s">
        <v>174</v>
      </c>
      <c r="D144" s="767"/>
      <c r="E144" s="767"/>
      <c r="F144" s="99" t="s">
        <v>33</v>
      </c>
      <c r="G144" s="99" t="s">
        <v>33</v>
      </c>
      <c r="H144" s="99" t="s">
        <v>33</v>
      </c>
      <c r="I144" s="99" t="s">
        <v>33</v>
      </c>
      <c r="J144" s="100">
        <v>0.66</v>
      </c>
      <c r="K144" s="99" t="s">
        <v>175</v>
      </c>
      <c r="L144" s="100">
        <v>0.83</v>
      </c>
      <c r="M144" s="101" t="s">
        <v>33</v>
      </c>
      <c r="N144" s="102" t="s">
        <v>33</v>
      </c>
      <c r="S144" s="68" t="s">
        <v>174</v>
      </c>
    </row>
    <row r="145" spans="1:24" s="63" customFormat="1" x14ac:dyDescent="0.2">
      <c r="A145" s="98"/>
      <c r="B145" s="97" t="s">
        <v>176</v>
      </c>
      <c r="C145" s="767" t="s">
        <v>177</v>
      </c>
      <c r="D145" s="767"/>
      <c r="E145" s="767"/>
      <c r="F145" s="99" t="s">
        <v>33</v>
      </c>
      <c r="G145" s="99" t="s">
        <v>33</v>
      </c>
      <c r="H145" s="99" t="s">
        <v>33</v>
      </c>
      <c r="I145" s="99" t="s">
        <v>33</v>
      </c>
      <c r="J145" s="100">
        <v>0.12</v>
      </c>
      <c r="K145" s="99" t="s">
        <v>175</v>
      </c>
      <c r="L145" s="100">
        <v>0.15</v>
      </c>
      <c r="M145" s="101" t="s">
        <v>33</v>
      </c>
      <c r="N145" s="102" t="s">
        <v>33</v>
      </c>
      <c r="S145" s="68" t="s">
        <v>177</v>
      </c>
    </row>
    <row r="146" spans="1:24" s="63" customFormat="1" x14ac:dyDescent="0.2">
      <c r="A146" s="98"/>
      <c r="B146" s="97" t="s">
        <v>212</v>
      </c>
      <c r="C146" s="767" t="s">
        <v>252</v>
      </c>
      <c r="D146" s="767"/>
      <c r="E146" s="767"/>
      <c r="F146" s="99" t="s">
        <v>33</v>
      </c>
      <c r="G146" s="99" t="s">
        <v>33</v>
      </c>
      <c r="H146" s="99" t="s">
        <v>33</v>
      </c>
      <c r="I146" s="99" t="s">
        <v>33</v>
      </c>
      <c r="J146" s="100">
        <v>0.18</v>
      </c>
      <c r="K146" s="99" t="s">
        <v>33</v>
      </c>
      <c r="L146" s="100">
        <v>0.18</v>
      </c>
      <c r="M146" s="101" t="s">
        <v>33</v>
      </c>
      <c r="N146" s="102" t="s">
        <v>33</v>
      </c>
      <c r="S146" s="68" t="s">
        <v>252</v>
      </c>
    </row>
    <row r="147" spans="1:24" s="63" customFormat="1" x14ac:dyDescent="0.2">
      <c r="A147" s="98"/>
      <c r="B147" s="97" t="s">
        <v>33</v>
      </c>
      <c r="C147" s="767" t="s">
        <v>253</v>
      </c>
      <c r="D147" s="767"/>
      <c r="E147" s="767"/>
      <c r="F147" s="99" t="s">
        <v>179</v>
      </c>
      <c r="G147" s="99" t="s">
        <v>1023</v>
      </c>
      <c r="H147" s="99" t="s">
        <v>175</v>
      </c>
      <c r="I147" s="99" t="s">
        <v>1231</v>
      </c>
      <c r="J147" s="100" t="s">
        <v>33</v>
      </c>
      <c r="K147" s="99" t="s">
        <v>33</v>
      </c>
      <c r="L147" s="100" t="s">
        <v>33</v>
      </c>
      <c r="M147" s="101" t="s">
        <v>33</v>
      </c>
      <c r="N147" s="102" t="s">
        <v>33</v>
      </c>
      <c r="T147" s="68" t="s">
        <v>253</v>
      </c>
    </row>
    <row r="148" spans="1:24" s="63" customFormat="1" x14ac:dyDescent="0.2">
      <c r="A148" s="98"/>
      <c r="B148" s="97" t="s">
        <v>33</v>
      </c>
      <c r="C148" s="767" t="s">
        <v>178</v>
      </c>
      <c r="D148" s="767"/>
      <c r="E148" s="767"/>
      <c r="F148" s="99" t="s">
        <v>179</v>
      </c>
      <c r="G148" s="99" t="s">
        <v>957</v>
      </c>
      <c r="H148" s="99" t="s">
        <v>175</v>
      </c>
      <c r="I148" s="99" t="s">
        <v>1143</v>
      </c>
      <c r="J148" s="100" t="s">
        <v>33</v>
      </c>
      <c r="K148" s="99" t="s">
        <v>33</v>
      </c>
      <c r="L148" s="100" t="s">
        <v>33</v>
      </c>
      <c r="M148" s="101" t="s">
        <v>33</v>
      </c>
      <c r="N148" s="102" t="s">
        <v>33</v>
      </c>
      <c r="T148" s="68" t="s">
        <v>178</v>
      </c>
    </row>
    <row r="149" spans="1:24" s="63" customFormat="1" x14ac:dyDescent="0.2">
      <c r="A149" s="98"/>
      <c r="B149" s="97" t="s">
        <v>33</v>
      </c>
      <c r="C149" s="776" t="s">
        <v>182</v>
      </c>
      <c r="D149" s="776"/>
      <c r="E149" s="776"/>
      <c r="F149" s="90" t="s">
        <v>33</v>
      </c>
      <c r="G149" s="90" t="s">
        <v>33</v>
      </c>
      <c r="H149" s="90" t="s">
        <v>33</v>
      </c>
      <c r="I149" s="90" t="s">
        <v>33</v>
      </c>
      <c r="J149" s="91">
        <v>9.74</v>
      </c>
      <c r="K149" s="90" t="s">
        <v>33</v>
      </c>
      <c r="L149" s="91">
        <v>12.14</v>
      </c>
      <c r="M149" s="92" t="s">
        <v>33</v>
      </c>
      <c r="N149" s="93" t="s">
        <v>33</v>
      </c>
      <c r="U149" s="68" t="s">
        <v>182</v>
      </c>
    </row>
    <row r="150" spans="1:24" s="63" customFormat="1" x14ac:dyDescent="0.2">
      <c r="A150" s="98"/>
      <c r="B150" s="97" t="s">
        <v>33</v>
      </c>
      <c r="C150" s="767" t="s">
        <v>183</v>
      </c>
      <c r="D150" s="767"/>
      <c r="E150" s="767"/>
      <c r="F150" s="99" t="s">
        <v>33</v>
      </c>
      <c r="G150" s="99" t="s">
        <v>33</v>
      </c>
      <c r="H150" s="99" t="s">
        <v>33</v>
      </c>
      <c r="I150" s="99" t="s">
        <v>33</v>
      </c>
      <c r="J150" s="100" t="s">
        <v>33</v>
      </c>
      <c r="K150" s="99" t="s">
        <v>33</v>
      </c>
      <c r="L150" s="100">
        <v>11.28</v>
      </c>
      <c r="M150" s="101" t="s">
        <v>33</v>
      </c>
      <c r="N150" s="102" t="s">
        <v>33</v>
      </c>
      <c r="T150" s="68" t="s">
        <v>183</v>
      </c>
    </row>
    <row r="151" spans="1:24" s="63" customFormat="1" ht="22.5" x14ac:dyDescent="0.2">
      <c r="A151" s="98"/>
      <c r="B151" s="97" t="s">
        <v>907</v>
      </c>
      <c r="C151" s="767" t="s">
        <v>908</v>
      </c>
      <c r="D151" s="767"/>
      <c r="E151" s="767"/>
      <c r="F151" s="99" t="s">
        <v>186</v>
      </c>
      <c r="G151" s="99" t="s">
        <v>909</v>
      </c>
      <c r="H151" s="99" t="s">
        <v>33</v>
      </c>
      <c r="I151" s="99" t="s">
        <v>909</v>
      </c>
      <c r="J151" s="100" t="s">
        <v>33</v>
      </c>
      <c r="K151" s="99" t="s">
        <v>33</v>
      </c>
      <c r="L151" s="100">
        <v>10.38</v>
      </c>
      <c r="M151" s="101" t="s">
        <v>33</v>
      </c>
      <c r="N151" s="102" t="s">
        <v>33</v>
      </c>
      <c r="T151" s="68" t="s">
        <v>908</v>
      </c>
    </row>
    <row r="152" spans="1:24" s="63" customFormat="1" ht="22.5" x14ac:dyDescent="0.2">
      <c r="A152" s="98"/>
      <c r="B152" s="97" t="s">
        <v>910</v>
      </c>
      <c r="C152" s="767" t="s">
        <v>911</v>
      </c>
      <c r="D152" s="767"/>
      <c r="E152" s="767"/>
      <c r="F152" s="99" t="s">
        <v>186</v>
      </c>
      <c r="G152" s="99" t="s">
        <v>594</v>
      </c>
      <c r="H152" s="99" t="s">
        <v>33</v>
      </c>
      <c r="I152" s="99" t="s">
        <v>594</v>
      </c>
      <c r="J152" s="100" t="s">
        <v>33</v>
      </c>
      <c r="K152" s="99" t="s">
        <v>33</v>
      </c>
      <c r="L152" s="100">
        <v>7.33</v>
      </c>
      <c r="M152" s="101" t="s">
        <v>33</v>
      </c>
      <c r="N152" s="102" t="s">
        <v>33</v>
      </c>
      <c r="T152" s="68" t="s">
        <v>911</v>
      </c>
    </row>
    <row r="153" spans="1:24" s="63" customFormat="1" x14ac:dyDescent="0.2">
      <c r="A153" s="103"/>
      <c r="B153" s="104"/>
      <c r="C153" s="780" t="s">
        <v>191</v>
      </c>
      <c r="D153" s="780"/>
      <c r="E153" s="780"/>
      <c r="F153" s="105" t="s">
        <v>33</v>
      </c>
      <c r="G153" s="105" t="s">
        <v>33</v>
      </c>
      <c r="H153" s="105" t="s">
        <v>33</v>
      </c>
      <c r="I153" s="105" t="s">
        <v>33</v>
      </c>
      <c r="J153" s="106" t="s">
        <v>33</v>
      </c>
      <c r="K153" s="105" t="s">
        <v>33</v>
      </c>
      <c r="L153" s="106">
        <v>29.85</v>
      </c>
      <c r="M153" s="92" t="s">
        <v>33</v>
      </c>
      <c r="N153" s="107" t="s">
        <v>33</v>
      </c>
      <c r="V153" s="68" t="s">
        <v>191</v>
      </c>
    </row>
    <row r="154" spans="1:24" s="63" customFormat="1" ht="22.5" x14ac:dyDescent="0.2">
      <c r="A154" s="88" t="s">
        <v>308</v>
      </c>
      <c r="B154" s="89" t="s">
        <v>1048</v>
      </c>
      <c r="C154" s="776" t="s">
        <v>1422</v>
      </c>
      <c r="D154" s="776"/>
      <c r="E154" s="776"/>
      <c r="F154" s="90" t="s">
        <v>484</v>
      </c>
      <c r="G154" s="90" t="s">
        <v>33</v>
      </c>
      <c r="H154" s="90" t="s">
        <v>33</v>
      </c>
      <c r="I154" s="90" t="s">
        <v>165</v>
      </c>
      <c r="J154" s="91">
        <v>441.48</v>
      </c>
      <c r="K154" s="90" t="s">
        <v>778</v>
      </c>
      <c r="L154" s="91">
        <v>446.78</v>
      </c>
      <c r="M154" s="92" t="s">
        <v>33</v>
      </c>
      <c r="N154" s="93" t="s">
        <v>33</v>
      </c>
      <c r="Q154" s="68" t="s">
        <v>1422</v>
      </c>
    </row>
    <row r="155" spans="1:24" s="63" customFormat="1" x14ac:dyDescent="0.2">
      <c r="A155" s="94"/>
      <c r="B155" s="95"/>
      <c r="C155" s="767" t="s">
        <v>1423</v>
      </c>
      <c r="D155" s="767"/>
      <c r="E155" s="767"/>
      <c r="F155" s="767"/>
      <c r="G155" s="767"/>
      <c r="H155" s="767"/>
      <c r="I155" s="767"/>
      <c r="J155" s="767"/>
      <c r="K155" s="767"/>
      <c r="L155" s="767"/>
      <c r="M155" s="767"/>
      <c r="N155" s="781"/>
      <c r="X155" s="68" t="s">
        <v>1423</v>
      </c>
    </row>
    <row r="156" spans="1:24" s="63" customFormat="1" ht="22.5" x14ac:dyDescent="0.2">
      <c r="A156" s="96"/>
      <c r="B156" s="97" t="s">
        <v>780</v>
      </c>
      <c r="C156" s="767" t="s">
        <v>781</v>
      </c>
      <c r="D156" s="767"/>
      <c r="E156" s="767"/>
      <c r="F156" s="767"/>
      <c r="G156" s="767"/>
      <c r="H156" s="767"/>
      <c r="I156" s="767"/>
      <c r="J156" s="767"/>
      <c r="K156" s="767"/>
      <c r="L156" s="767"/>
      <c r="M156" s="767"/>
      <c r="N156" s="781"/>
      <c r="R156" s="68" t="s">
        <v>781</v>
      </c>
    </row>
    <row r="157" spans="1:24" s="63" customFormat="1" ht="22.5" x14ac:dyDescent="0.2">
      <c r="A157" s="88" t="s">
        <v>312</v>
      </c>
      <c r="B157" s="89" t="s">
        <v>1057</v>
      </c>
      <c r="C157" s="776" t="s">
        <v>1058</v>
      </c>
      <c r="D157" s="776"/>
      <c r="E157" s="776"/>
      <c r="F157" s="90" t="s">
        <v>484</v>
      </c>
      <c r="G157" s="90" t="s">
        <v>33</v>
      </c>
      <c r="H157" s="90" t="s">
        <v>33</v>
      </c>
      <c r="I157" s="90" t="s">
        <v>176</v>
      </c>
      <c r="J157" s="91" t="s">
        <v>33</v>
      </c>
      <c r="K157" s="90" t="s">
        <v>33</v>
      </c>
      <c r="L157" s="91" t="s">
        <v>33</v>
      </c>
      <c r="M157" s="92" t="s">
        <v>33</v>
      </c>
      <c r="N157" s="93" t="s">
        <v>33</v>
      </c>
      <c r="Q157" s="68" t="s">
        <v>1058</v>
      </c>
    </row>
    <row r="158" spans="1:24" s="63" customFormat="1" ht="22.5" x14ac:dyDescent="0.2">
      <c r="A158" s="96"/>
      <c r="B158" s="97" t="s">
        <v>171</v>
      </c>
      <c r="C158" s="767" t="s">
        <v>172</v>
      </c>
      <c r="D158" s="767"/>
      <c r="E158" s="767"/>
      <c r="F158" s="767"/>
      <c r="G158" s="767"/>
      <c r="H158" s="767"/>
      <c r="I158" s="767"/>
      <c r="J158" s="767"/>
      <c r="K158" s="767"/>
      <c r="L158" s="767"/>
      <c r="M158" s="767"/>
      <c r="N158" s="781"/>
      <c r="R158" s="68" t="s">
        <v>172</v>
      </c>
    </row>
    <row r="159" spans="1:24" s="63" customFormat="1" x14ac:dyDescent="0.2">
      <c r="A159" s="98"/>
      <c r="B159" s="97" t="s">
        <v>165</v>
      </c>
      <c r="C159" s="767" t="s">
        <v>251</v>
      </c>
      <c r="D159" s="767"/>
      <c r="E159" s="767"/>
      <c r="F159" s="99" t="s">
        <v>33</v>
      </c>
      <c r="G159" s="99" t="s">
        <v>33</v>
      </c>
      <c r="H159" s="99" t="s">
        <v>33</v>
      </c>
      <c r="I159" s="99" t="s">
        <v>33</v>
      </c>
      <c r="J159" s="100">
        <v>8.9</v>
      </c>
      <c r="K159" s="99" t="s">
        <v>175</v>
      </c>
      <c r="L159" s="100">
        <v>33.380000000000003</v>
      </c>
      <c r="M159" s="101" t="s">
        <v>33</v>
      </c>
      <c r="N159" s="102" t="s">
        <v>33</v>
      </c>
      <c r="S159" s="68" t="s">
        <v>251</v>
      </c>
    </row>
    <row r="160" spans="1:24" s="63" customFormat="1" x14ac:dyDescent="0.2">
      <c r="A160" s="98"/>
      <c r="B160" s="97" t="s">
        <v>173</v>
      </c>
      <c r="C160" s="767" t="s">
        <v>174</v>
      </c>
      <c r="D160" s="767"/>
      <c r="E160" s="767"/>
      <c r="F160" s="99" t="s">
        <v>33</v>
      </c>
      <c r="G160" s="99" t="s">
        <v>33</v>
      </c>
      <c r="H160" s="99" t="s">
        <v>33</v>
      </c>
      <c r="I160" s="99" t="s">
        <v>33</v>
      </c>
      <c r="J160" s="100">
        <v>0.66</v>
      </c>
      <c r="K160" s="99" t="s">
        <v>175</v>
      </c>
      <c r="L160" s="100">
        <v>2.48</v>
      </c>
      <c r="M160" s="101" t="s">
        <v>33</v>
      </c>
      <c r="N160" s="102" t="s">
        <v>33</v>
      </c>
      <c r="S160" s="68" t="s">
        <v>174</v>
      </c>
    </row>
    <row r="161" spans="1:23" s="63" customFormat="1" x14ac:dyDescent="0.2">
      <c r="A161" s="98"/>
      <c r="B161" s="97" t="s">
        <v>176</v>
      </c>
      <c r="C161" s="767" t="s">
        <v>177</v>
      </c>
      <c r="D161" s="767"/>
      <c r="E161" s="767"/>
      <c r="F161" s="99" t="s">
        <v>33</v>
      </c>
      <c r="G161" s="99" t="s">
        <v>33</v>
      </c>
      <c r="H161" s="99" t="s">
        <v>33</v>
      </c>
      <c r="I161" s="99" t="s">
        <v>33</v>
      </c>
      <c r="J161" s="100">
        <v>0.12</v>
      </c>
      <c r="K161" s="99" t="s">
        <v>175</v>
      </c>
      <c r="L161" s="100">
        <v>0.45</v>
      </c>
      <c r="M161" s="101" t="s">
        <v>33</v>
      </c>
      <c r="N161" s="102" t="s">
        <v>33</v>
      </c>
      <c r="S161" s="68" t="s">
        <v>177</v>
      </c>
    </row>
    <row r="162" spans="1:23" s="63" customFormat="1" x14ac:dyDescent="0.2">
      <c r="A162" s="98"/>
      <c r="B162" s="97" t="s">
        <v>212</v>
      </c>
      <c r="C162" s="767" t="s">
        <v>252</v>
      </c>
      <c r="D162" s="767"/>
      <c r="E162" s="767"/>
      <c r="F162" s="99" t="s">
        <v>33</v>
      </c>
      <c r="G162" s="99" t="s">
        <v>33</v>
      </c>
      <c r="H162" s="99" t="s">
        <v>33</v>
      </c>
      <c r="I162" s="99" t="s">
        <v>33</v>
      </c>
      <c r="J162" s="100">
        <v>0.18</v>
      </c>
      <c r="K162" s="99" t="s">
        <v>33</v>
      </c>
      <c r="L162" s="100">
        <v>0.54</v>
      </c>
      <c r="M162" s="101" t="s">
        <v>33</v>
      </c>
      <c r="N162" s="102" t="s">
        <v>33</v>
      </c>
      <c r="S162" s="68" t="s">
        <v>252</v>
      </c>
    </row>
    <row r="163" spans="1:23" s="63" customFormat="1" x14ac:dyDescent="0.2">
      <c r="A163" s="98"/>
      <c r="B163" s="97" t="s">
        <v>33</v>
      </c>
      <c r="C163" s="767" t="s">
        <v>253</v>
      </c>
      <c r="D163" s="767"/>
      <c r="E163" s="767"/>
      <c r="F163" s="99" t="s">
        <v>179</v>
      </c>
      <c r="G163" s="99" t="s">
        <v>1023</v>
      </c>
      <c r="H163" s="99" t="s">
        <v>175</v>
      </c>
      <c r="I163" s="99" t="s">
        <v>1424</v>
      </c>
      <c r="J163" s="100" t="s">
        <v>33</v>
      </c>
      <c r="K163" s="99" t="s">
        <v>33</v>
      </c>
      <c r="L163" s="100" t="s">
        <v>33</v>
      </c>
      <c r="M163" s="101" t="s">
        <v>33</v>
      </c>
      <c r="N163" s="102" t="s">
        <v>33</v>
      </c>
      <c r="T163" s="68" t="s">
        <v>253</v>
      </c>
    </row>
    <row r="164" spans="1:23" s="63" customFormat="1" x14ac:dyDescent="0.2">
      <c r="A164" s="98"/>
      <c r="B164" s="97" t="s">
        <v>33</v>
      </c>
      <c r="C164" s="767" t="s">
        <v>178</v>
      </c>
      <c r="D164" s="767"/>
      <c r="E164" s="767"/>
      <c r="F164" s="99" t="s">
        <v>179</v>
      </c>
      <c r="G164" s="99" t="s">
        <v>957</v>
      </c>
      <c r="H164" s="99" t="s">
        <v>175</v>
      </c>
      <c r="I164" s="99" t="s">
        <v>1425</v>
      </c>
      <c r="J164" s="100" t="s">
        <v>33</v>
      </c>
      <c r="K164" s="99" t="s">
        <v>33</v>
      </c>
      <c r="L164" s="100" t="s">
        <v>33</v>
      </c>
      <c r="M164" s="101" t="s">
        <v>33</v>
      </c>
      <c r="N164" s="102" t="s">
        <v>33</v>
      </c>
      <c r="T164" s="68" t="s">
        <v>178</v>
      </c>
    </row>
    <row r="165" spans="1:23" s="63" customFormat="1" x14ac:dyDescent="0.2">
      <c r="A165" s="98"/>
      <c r="B165" s="97" t="s">
        <v>33</v>
      </c>
      <c r="C165" s="776" t="s">
        <v>182</v>
      </c>
      <c r="D165" s="776"/>
      <c r="E165" s="776"/>
      <c r="F165" s="90" t="s">
        <v>33</v>
      </c>
      <c r="G165" s="90" t="s">
        <v>33</v>
      </c>
      <c r="H165" s="90" t="s">
        <v>33</v>
      </c>
      <c r="I165" s="90" t="s">
        <v>33</v>
      </c>
      <c r="J165" s="91">
        <v>9.74</v>
      </c>
      <c r="K165" s="90" t="s">
        <v>33</v>
      </c>
      <c r="L165" s="91">
        <v>36.4</v>
      </c>
      <c r="M165" s="92" t="s">
        <v>33</v>
      </c>
      <c r="N165" s="93" t="s">
        <v>33</v>
      </c>
      <c r="U165" s="68" t="s">
        <v>182</v>
      </c>
    </row>
    <row r="166" spans="1:23" s="63" customFormat="1" x14ac:dyDescent="0.2">
      <c r="A166" s="98"/>
      <c r="B166" s="97" t="s">
        <v>33</v>
      </c>
      <c r="C166" s="767" t="s">
        <v>183</v>
      </c>
      <c r="D166" s="767"/>
      <c r="E166" s="767"/>
      <c r="F166" s="99" t="s">
        <v>33</v>
      </c>
      <c r="G166" s="99" t="s">
        <v>33</v>
      </c>
      <c r="H166" s="99" t="s">
        <v>33</v>
      </c>
      <c r="I166" s="99" t="s">
        <v>33</v>
      </c>
      <c r="J166" s="100" t="s">
        <v>33</v>
      </c>
      <c r="K166" s="99" t="s">
        <v>33</v>
      </c>
      <c r="L166" s="100">
        <v>33.83</v>
      </c>
      <c r="M166" s="101" t="s">
        <v>33</v>
      </c>
      <c r="N166" s="102" t="s">
        <v>33</v>
      </c>
      <c r="T166" s="68" t="s">
        <v>183</v>
      </c>
    </row>
    <row r="167" spans="1:23" s="63" customFormat="1" ht="22.5" x14ac:dyDescent="0.2">
      <c r="A167" s="98"/>
      <c r="B167" s="97" t="s">
        <v>907</v>
      </c>
      <c r="C167" s="767" t="s">
        <v>908</v>
      </c>
      <c r="D167" s="767"/>
      <c r="E167" s="767"/>
      <c r="F167" s="99" t="s">
        <v>186</v>
      </c>
      <c r="G167" s="99" t="s">
        <v>909</v>
      </c>
      <c r="H167" s="99" t="s">
        <v>33</v>
      </c>
      <c r="I167" s="99" t="s">
        <v>909</v>
      </c>
      <c r="J167" s="100" t="s">
        <v>33</v>
      </c>
      <c r="K167" s="99" t="s">
        <v>33</v>
      </c>
      <c r="L167" s="100">
        <v>31.12</v>
      </c>
      <c r="M167" s="101" t="s">
        <v>33</v>
      </c>
      <c r="N167" s="102" t="s">
        <v>33</v>
      </c>
      <c r="T167" s="68" t="s">
        <v>908</v>
      </c>
    </row>
    <row r="168" spans="1:23" s="63" customFormat="1" ht="22.5" x14ac:dyDescent="0.2">
      <c r="A168" s="98"/>
      <c r="B168" s="97" t="s">
        <v>910</v>
      </c>
      <c r="C168" s="767" t="s">
        <v>911</v>
      </c>
      <c r="D168" s="767"/>
      <c r="E168" s="767"/>
      <c r="F168" s="99" t="s">
        <v>186</v>
      </c>
      <c r="G168" s="99" t="s">
        <v>594</v>
      </c>
      <c r="H168" s="99" t="s">
        <v>33</v>
      </c>
      <c r="I168" s="99" t="s">
        <v>594</v>
      </c>
      <c r="J168" s="100" t="s">
        <v>33</v>
      </c>
      <c r="K168" s="99" t="s">
        <v>33</v>
      </c>
      <c r="L168" s="100">
        <v>21.99</v>
      </c>
      <c r="M168" s="101" t="s">
        <v>33</v>
      </c>
      <c r="N168" s="102" t="s">
        <v>33</v>
      </c>
      <c r="T168" s="68" t="s">
        <v>911</v>
      </c>
    </row>
    <row r="169" spans="1:23" s="63" customFormat="1" x14ac:dyDescent="0.2">
      <c r="A169" s="103"/>
      <c r="B169" s="104"/>
      <c r="C169" s="780" t="s">
        <v>191</v>
      </c>
      <c r="D169" s="780"/>
      <c r="E169" s="780"/>
      <c r="F169" s="105" t="s">
        <v>33</v>
      </c>
      <c r="G169" s="105" t="s">
        <v>33</v>
      </c>
      <c r="H169" s="105" t="s">
        <v>33</v>
      </c>
      <c r="I169" s="105" t="s">
        <v>33</v>
      </c>
      <c r="J169" s="106" t="s">
        <v>33</v>
      </c>
      <c r="K169" s="105" t="s">
        <v>33</v>
      </c>
      <c r="L169" s="106">
        <v>89.51</v>
      </c>
      <c r="M169" s="92" t="s">
        <v>33</v>
      </c>
      <c r="N169" s="107" t="s">
        <v>33</v>
      </c>
      <c r="V169" s="68" t="s">
        <v>191</v>
      </c>
    </row>
    <row r="170" spans="1:23" s="63" customFormat="1" ht="22.5" x14ac:dyDescent="0.2">
      <c r="A170" s="88" t="s">
        <v>316</v>
      </c>
      <c r="B170" s="89" t="s">
        <v>1426</v>
      </c>
      <c r="C170" s="776" t="s">
        <v>1427</v>
      </c>
      <c r="D170" s="776"/>
      <c r="E170" s="776"/>
      <c r="F170" s="90" t="s">
        <v>484</v>
      </c>
      <c r="G170" s="90" t="s">
        <v>33</v>
      </c>
      <c r="H170" s="90" t="s">
        <v>33</v>
      </c>
      <c r="I170" s="90" t="s">
        <v>176</v>
      </c>
      <c r="J170" s="91">
        <v>97.47</v>
      </c>
      <c r="K170" s="90" t="s">
        <v>33</v>
      </c>
      <c r="L170" s="91">
        <v>292.41000000000003</v>
      </c>
      <c r="M170" s="92" t="s">
        <v>33</v>
      </c>
      <c r="N170" s="93" t="s">
        <v>33</v>
      </c>
      <c r="Q170" s="68" t="s">
        <v>1427</v>
      </c>
    </row>
    <row r="171" spans="1:23" s="63" customFormat="1" x14ac:dyDescent="0.2">
      <c r="A171" s="88" t="s">
        <v>689</v>
      </c>
      <c r="B171" s="89" t="s">
        <v>1077</v>
      </c>
      <c r="C171" s="776" t="s">
        <v>1078</v>
      </c>
      <c r="D171" s="776"/>
      <c r="E171" s="776"/>
      <c r="F171" s="90" t="s">
        <v>711</v>
      </c>
      <c r="G171" s="90" t="s">
        <v>33</v>
      </c>
      <c r="H171" s="90" t="s">
        <v>33</v>
      </c>
      <c r="I171" s="90" t="s">
        <v>981</v>
      </c>
      <c r="J171" s="91" t="s">
        <v>33</v>
      </c>
      <c r="K171" s="90" t="s">
        <v>33</v>
      </c>
      <c r="L171" s="91" t="s">
        <v>33</v>
      </c>
      <c r="M171" s="92" t="s">
        <v>33</v>
      </c>
      <c r="N171" s="93" t="s">
        <v>33</v>
      </c>
      <c r="Q171" s="68" t="s">
        <v>1078</v>
      </c>
    </row>
    <row r="172" spans="1:23" s="63" customFormat="1" x14ac:dyDescent="0.2">
      <c r="A172" s="94"/>
      <c r="B172" s="95"/>
      <c r="C172" s="767" t="s">
        <v>1079</v>
      </c>
      <c r="D172" s="767"/>
      <c r="E172" s="767"/>
      <c r="F172" s="767"/>
      <c r="G172" s="767"/>
      <c r="H172" s="767"/>
      <c r="I172" s="767"/>
      <c r="J172" s="767"/>
      <c r="K172" s="767"/>
      <c r="L172" s="767"/>
      <c r="M172" s="767"/>
      <c r="N172" s="781"/>
      <c r="W172" s="68" t="s">
        <v>1079</v>
      </c>
    </row>
    <row r="173" spans="1:23" s="63" customFormat="1" ht="22.5" x14ac:dyDescent="0.2">
      <c r="A173" s="96"/>
      <c r="B173" s="97" t="s">
        <v>171</v>
      </c>
      <c r="C173" s="767" t="s">
        <v>172</v>
      </c>
      <c r="D173" s="767"/>
      <c r="E173" s="767"/>
      <c r="F173" s="767"/>
      <c r="G173" s="767"/>
      <c r="H173" s="767"/>
      <c r="I173" s="767"/>
      <c r="J173" s="767"/>
      <c r="K173" s="767"/>
      <c r="L173" s="767"/>
      <c r="M173" s="767"/>
      <c r="N173" s="781"/>
      <c r="R173" s="68" t="s">
        <v>172</v>
      </c>
    </row>
    <row r="174" spans="1:23" s="63" customFormat="1" x14ac:dyDescent="0.2">
      <c r="A174" s="98"/>
      <c r="B174" s="97" t="s">
        <v>165</v>
      </c>
      <c r="C174" s="767" t="s">
        <v>251</v>
      </c>
      <c r="D174" s="767"/>
      <c r="E174" s="767"/>
      <c r="F174" s="99" t="s">
        <v>33</v>
      </c>
      <c r="G174" s="99" t="s">
        <v>33</v>
      </c>
      <c r="H174" s="99" t="s">
        <v>33</v>
      </c>
      <c r="I174" s="99" t="s">
        <v>33</v>
      </c>
      <c r="J174" s="100">
        <v>174.89</v>
      </c>
      <c r="K174" s="99" t="s">
        <v>175</v>
      </c>
      <c r="L174" s="100">
        <v>4.37</v>
      </c>
      <c r="M174" s="101" t="s">
        <v>33</v>
      </c>
      <c r="N174" s="102" t="s">
        <v>33</v>
      </c>
      <c r="S174" s="68" t="s">
        <v>251</v>
      </c>
    </row>
    <row r="175" spans="1:23" s="63" customFormat="1" x14ac:dyDescent="0.2">
      <c r="A175" s="98"/>
      <c r="B175" s="97" t="s">
        <v>173</v>
      </c>
      <c r="C175" s="767" t="s">
        <v>174</v>
      </c>
      <c r="D175" s="767"/>
      <c r="E175" s="767"/>
      <c r="F175" s="99" t="s">
        <v>33</v>
      </c>
      <c r="G175" s="99" t="s">
        <v>33</v>
      </c>
      <c r="H175" s="99" t="s">
        <v>33</v>
      </c>
      <c r="I175" s="99" t="s">
        <v>33</v>
      </c>
      <c r="J175" s="100">
        <v>0.31</v>
      </c>
      <c r="K175" s="99" t="s">
        <v>175</v>
      </c>
      <c r="L175" s="100">
        <v>0.01</v>
      </c>
      <c r="M175" s="101" t="s">
        <v>33</v>
      </c>
      <c r="N175" s="102" t="s">
        <v>33</v>
      </c>
      <c r="S175" s="68" t="s">
        <v>174</v>
      </c>
    </row>
    <row r="176" spans="1:23" s="63" customFormat="1" x14ac:dyDescent="0.2">
      <c r="A176" s="98"/>
      <c r="B176" s="97" t="s">
        <v>176</v>
      </c>
      <c r="C176" s="767" t="s">
        <v>177</v>
      </c>
      <c r="D176" s="767"/>
      <c r="E176" s="767"/>
      <c r="F176" s="99" t="s">
        <v>33</v>
      </c>
      <c r="G176" s="99" t="s">
        <v>33</v>
      </c>
      <c r="H176" s="99" t="s">
        <v>33</v>
      </c>
      <c r="I176" s="99" t="s">
        <v>33</v>
      </c>
      <c r="J176" s="100">
        <v>0.14000000000000001</v>
      </c>
      <c r="K176" s="99" t="s">
        <v>175</v>
      </c>
      <c r="L176" s="100">
        <v>0</v>
      </c>
      <c r="M176" s="101" t="s">
        <v>33</v>
      </c>
      <c r="N176" s="102" t="s">
        <v>33</v>
      </c>
      <c r="S176" s="68" t="s">
        <v>177</v>
      </c>
    </row>
    <row r="177" spans="1:23" s="63" customFormat="1" x14ac:dyDescent="0.2">
      <c r="A177" s="98"/>
      <c r="B177" s="97" t="s">
        <v>212</v>
      </c>
      <c r="C177" s="767" t="s">
        <v>252</v>
      </c>
      <c r="D177" s="767"/>
      <c r="E177" s="767"/>
      <c r="F177" s="99" t="s">
        <v>33</v>
      </c>
      <c r="G177" s="99" t="s">
        <v>33</v>
      </c>
      <c r="H177" s="99" t="s">
        <v>33</v>
      </c>
      <c r="I177" s="99" t="s">
        <v>33</v>
      </c>
      <c r="J177" s="100">
        <v>69.930000000000007</v>
      </c>
      <c r="K177" s="99" t="s">
        <v>33</v>
      </c>
      <c r="L177" s="100">
        <v>1.4</v>
      </c>
      <c r="M177" s="101" t="s">
        <v>33</v>
      </c>
      <c r="N177" s="102" t="s">
        <v>33</v>
      </c>
      <c r="S177" s="68" t="s">
        <v>252</v>
      </c>
    </row>
    <row r="178" spans="1:23" s="63" customFormat="1" x14ac:dyDescent="0.2">
      <c r="A178" s="98"/>
      <c r="B178" s="97" t="s">
        <v>33</v>
      </c>
      <c r="C178" s="767" t="s">
        <v>253</v>
      </c>
      <c r="D178" s="767"/>
      <c r="E178" s="767"/>
      <c r="F178" s="99" t="s">
        <v>179</v>
      </c>
      <c r="G178" s="99" t="s">
        <v>1080</v>
      </c>
      <c r="H178" s="99" t="s">
        <v>175</v>
      </c>
      <c r="I178" s="99" t="s">
        <v>1081</v>
      </c>
      <c r="J178" s="100" t="s">
        <v>33</v>
      </c>
      <c r="K178" s="99" t="s">
        <v>33</v>
      </c>
      <c r="L178" s="100" t="s">
        <v>33</v>
      </c>
      <c r="M178" s="101" t="s">
        <v>33</v>
      </c>
      <c r="N178" s="102" t="s">
        <v>33</v>
      </c>
      <c r="T178" s="68" t="s">
        <v>253</v>
      </c>
    </row>
    <row r="179" spans="1:23" s="63" customFormat="1" x14ac:dyDescent="0.2">
      <c r="A179" s="98"/>
      <c r="B179" s="97" t="s">
        <v>33</v>
      </c>
      <c r="C179" s="767" t="s">
        <v>178</v>
      </c>
      <c r="D179" s="767"/>
      <c r="E179" s="767"/>
      <c r="F179" s="99" t="s">
        <v>179</v>
      </c>
      <c r="G179" s="99" t="s">
        <v>957</v>
      </c>
      <c r="H179" s="99" t="s">
        <v>175</v>
      </c>
      <c r="I179" s="99" t="s">
        <v>1082</v>
      </c>
      <c r="J179" s="100" t="s">
        <v>33</v>
      </c>
      <c r="K179" s="99" t="s">
        <v>33</v>
      </c>
      <c r="L179" s="100" t="s">
        <v>33</v>
      </c>
      <c r="M179" s="101" t="s">
        <v>33</v>
      </c>
      <c r="N179" s="102" t="s">
        <v>33</v>
      </c>
      <c r="T179" s="68" t="s">
        <v>178</v>
      </c>
    </row>
    <row r="180" spans="1:23" s="63" customFormat="1" x14ac:dyDescent="0.2">
      <c r="A180" s="98"/>
      <c r="B180" s="97" t="s">
        <v>33</v>
      </c>
      <c r="C180" s="776" t="s">
        <v>182</v>
      </c>
      <c r="D180" s="776"/>
      <c r="E180" s="776"/>
      <c r="F180" s="90" t="s">
        <v>33</v>
      </c>
      <c r="G180" s="90" t="s">
        <v>33</v>
      </c>
      <c r="H180" s="90" t="s">
        <v>33</v>
      </c>
      <c r="I180" s="90" t="s">
        <v>33</v>
      </c>
      <c r="J180" s="91">
        <v>245.13</v>
      </c>
      <c r="K180" s="90" t="s">
        <v>33</v>
      </c>
      <c r="L180" s="91">
        <v>5.78</v>
      </c>
      <c r="M180" s="92" t="s">
        <v>33</v>
      </c>
      <c r="N180" s="93" t="s">
        <v>33</v>
      </c>
      <c r="U180" s="68" t="s">
        <v>182</v>
      </c>
    </row>
    <row r="181" spans="1:23" s="63" customFormat="1" x14ac:dyDescent="0.2">
      <c r="A181" s="98"/>
      <c r="B181" s="97" t="s">
        <v>33</v>
      </c>
      <c r="C181" s="767" t="s">
        <v>183</v>
      </c>
      <c r="D181" s="767"/>
      <c r="E181" s="767"/>
      <c r="F181" s="99" t="s">
        <v>33</v>
      </c>
      <c r="G181" s="99" t="s">
        <v>33</v>
      </c>
      <c r="H181" s="99" t="s">
        <v>33</v>
      </c>
      <c r="I181" s="99" t="s">
        <v>33</v>
      </c>
      <c r="J181" s="100" t="s">
        <v>33</v>
      </c>
      <c r="K181" s="99" t="s">
        <v>33</v>
      </c>
      <c r="L181" s="100">
        <v>4.37</v>
      </c>
      <c r="M181" s="101" t="s">
        <v>33</v>
      </c>
      <c r="N181" s="102" t="s">
        <v>33</v>
      </c>
      <c r="T181" s="68" t="s">
        <v>183</v>
      </c>
    </row>
    <row r="182" spans="1:23" s="63" customFormat="1" ht="22.5" x14ac:dyDescent="0.2">
      <c r="A182" s="98"/>
      <c r="B182" s="97" t="s">
        <v>959</v>
      </c>
      <c r="C182" s="767" t="s">
        <v>960</v>
      </c>
      <c r="D182" s="767"/>
      <c r="E182" s="767"/>
      <c r="F182" s="99" t="s">
        <v>186</v>
      </c>
      <c r="G182" s="99" t="s">
        <v>187</v>
      </c>
      <c r="H182" s="99" t="s">
        <v>33</v>
      </c>
      <c r="I182" s="99" t="s">
        <v>187</v>
      </c>
      <c r="J182" s="100" t="s">
        <v>33</v>
      </c>
      <c r="K182" s="99" t="s">
        <v>33</v>
      </c>
      <c r="L182" s="100">
        <v>4.1500000000000004</v>
      </c>
      <c r="M182" s="101" t="s">
        <v>33</v>
      </c>
      <c r="N182" s="102" t="s">
        <v>33</v>
      </c>
      <c r="T182" s="68" t="s">
        <v>960</v>
      </c>
    </row>
    <row r="183" spans="1:23" s="63" customFormat="1" ht="22.5" x14ac:dyDescent="0.2">
      <c r="A183" s="98"/>
      <c r="B183" s="97" t="s">
        <v>961</v>
      </c>
      <c r="C183" s="767" t="s">
        <v>962</v>
      </c>
      <c r="D183" s="767"/>
      <c r="E183" s="767"/>
      <c r="F183" s="99" t="s">
        <v>186</v>
      </c>
      <c r="G183" s="99" t="s">
        <v>594</v>
      </c>
      <c r="H183" s="99" t="s">
        <v>33</v>
      </c>
      <c r="I183" s="99" t="s">
        <v>594</v>
      </c>
      <c r="J183" s="100" t="s">
        <v>33</v>
      </c>
      <c r="K183" s="99" t="s">
        <v>33</v>
      </c>
      <c r="L183" s="100">
        <v>2.84</v>
      </c>
      <c r="M183" s="101" t="s">
        <v>33</v>
      </c>
      <c r="N183" s="102" t="s">
        <v>33</v>
      </c>
      <c r="T183" s="68" t="s">
        <v>962</v>
      </c>
    </row>
    <row r="184" spans="1:23" s="63" customFormat="1" x14ac:dyDescent="0.2">
      <c r="A184" s="103"/>
      <c r="B184" s="104"/>
      <c r="C184" s="780" t="s">
        <v>191</v>
      </c>
      <c r="D184" s="780"/>
      <c r="E184" s="780"/>
      <c r="F184" s="105" t="s">
        <v>33</v>
      </c>
      <c r="G184" s="105" t="s">
        <v>33</v>
      </c>
      <c r="H184" s="105" t="s">
        <v>33</v>
      </c>
      <c r="I184" s="105" t="s">
        <v>33</v>
      </c>
      <c r="J184" s="106" t="s">
        <v>33</v>
      </c>
      <c r="K184" s="105" t="s">
        <v>33</v>
      </c>
      <c r="L184" s="106">
        <v>12.77</v>
      </c>
      <c r="M184" s="92" t="s">
        <v>33</v>
      </c>
      <c r="N184" s="107" t="s">
        <v>33</v>
      </c>
      <c r="V184" s="68" t="s">
        <v>191</v>
      </c>
    </row>
    <row r="185" spans="1:23" s="63" customFormat="1" ht="33.75" x14ac:dyDescent="0.2">
      <c r="A185" s="88" t="s">
        <v>692</v>
      </c>
      <c r="B185" s="89" t="s">
        <v>1428</v>
      </c>
      <c r="C185" s="776" t="s">
        <v>1429</v>
      </c>
      <c r="D185" s="776"/>
      <c r="E185" s="776"/>
      <c r="F185" s="90" t="s">
        <v>815</v>
      </c>
      <c r="G185" s="90" t="s">
        <v>33</v>
      </c>
      <c r="H185" s="90" t="s">
        <v>33</v>
      </c>
      <c r="I185" s="90" t="s">
        <v>173</v>
      </c>
      <c r="J185" s="91">
        <v>9.27</v>
      </c>
      <c r="K185" s="90" t="s">
        <v>33</v>
      </c>
      <c r="L185" s="91">
        <v>18.54</v>
      </c>
      <c r="M185" s="92" t="s">
        <v>33</v>
      </c>
      <c r="N185" s="93" t="s">
        <v>33</v>
      </c>
      <c r="Q185" s="68" t="s">
        <v>1429</v>
      </c>
    </row>
    <row r="186" spans="1:23" s="63" customFormat="1" ht="22.5" x14ac:dyDescent="0.2">
      <c r="A186" s="88" t="s">
        <v>233</v>
      </c>
      <c r="B186" s="89" t="s">
        <v>1430</v>
      </c>
      <c r="C186" s="776" t="s">
        <v>1431</v>
      </c>
      <c r="D186" s="776"/>
      <c r="E186" s="776"/>
      <c r="F186" s="90" t="s">
        <v>711</v>
      </c>
      <c r="G186" s="90" t="s">
        <v>33</v>
      </c>
      <c r="H186" s="90" t="s">
        <v>33</v>
      </c>
      <c r="I186" s="90" t="s">
        <v>981</v>
      </c>
      <c r="J186" s="91">
        <v>861</v>
      </c>
      <c r="K186" s="90" t="s">
        <v>33</v>
      </c>
      <c r="L186" s="91">
        <v>17.22</v>
      </c>
      <c r="M186" s="92" t="s">
        <v>33</v>
      </c>
      <c r="N186" s="93" t="s">
        <v>33</v>
      </c>
      <c r="Q186" s="68" t="s">
        <v>1431</v>
      </c>
    </row>
    <row r="187" spans="1:23" s="63" customFormat="1" x14ac:dyDescent="0.2">
      <c r="A187" s="94"/>
      <c r="B187" s="95"/>
      <c r="C187" s="767" t="s">
        <v>1079</v>
      </c>
      <c r="D187" s="767"/>
      <c r="E187" s="767"/>
      <c r="F187" s="767"/>
      <c r="G187" s="767"/>
      <c r="H187" s="767"/>
      <c r="I187" s="767"/>
      <c r="J187" s="767"/>
      <c r="K187" s="767"/>
      <c r="L187" s="767"/>
      <c r="M187" s="767"/>
      <c r="N187" s="781"/>
      <c r="W187" s="68" t="s">
        <v>1079</v>
      </c>
    </row>
    <row r="188" spans="1:23" s="63" customFormat="1" x14ac:dyDescent="0.2">
      <c r="A188" s="88" t="s">
        <v>704</v>
      </c>
      <c r="B188" s="89" t="s">
        <v>951</v>
      </c>
      <c r="C188" s="776" t="s">
        <v>952</v>
      </c>
      <c r="D188" s="776"/>
      <c r="E188" s="776"/>
      <c r="F188" s="90" t="s">
        <v>711</v>
      </c>
      <c r="G188" s="90" t="s">
        <v>33</v>
      </c>
      <c r="H188" s="90" t="s">
        <v>33</v>
      </c>
      <c r="I188" s="90" t="s">
        <v>977</v>
      </c>
      <c r="J188" s="91" t="s">
        <v>33</v>
      </c>
      <c r="K188" s="90" t="s">
        <v>33</v>
      </c>
      <c r="L188" s="91" t="s">
        <v>33</v>
      </c>
      <c r="M188" s="92" t="s">
        <v>33</v>
      </c>
      <c r="N188" s="93" t="s">
        <v>33</v>
      </c>
      <c r="Q188" s="68" t="s">
        <v>952</v>
      </c>
    </row>
    <row r="189" spans="1:23" s="63" customFormat="1" x14ac:dyDescent="0.2">
      <c r="A189" s="94"/>
      <c r="B189" s="95"/>
      <c r="C189" s="767" t="s">
        <v>978</v>
      </c>
      <c r="D189" s="767"/>
      <c r="E189" s="767"/>
      <c r="F189" s="767"/>
      <c r="G189" s="767"/>
      <c r="H189" s="767"/>
      <c r="I189" s="767"/>
      <c r="J189" s="767"/>
      <c r="K189" s="767"/>
      <c r="L189" s="767"/>
      <c r="M189" s="767"/>
      <c r="N189" s="781"/>
      <c r="W189" s="68" t="s">
        <v>978</v>
      </c>
    </row>
    <row r="190" spans="1:23" s="63" customFormat="1" ht="22.5" x14ac:dyDescent="0.2">
      <c r="A190" s="96"/>
      <c r="B190" s="97" t="s">
        <v>171</v>
      </c>
      <c r="C190" s="767" t="s">
        <v>172</v>
      </c>
      <c r="D190" s="767"/>
      <c r="E190" s="767"/>
      <c r="F190" s="767"/>
      <c r="G190" s="767"/>
      <c r="H190" s="767"/>
      <c r="I190" s="767"/>
      <c r="J190" s="767"/>
      <c r="K190" s="767"/>
      <c r="L190" s="767"/>
      <c r="M190" s="767"/>
      <c r="N190" s="781"/>
      <c r="R190" s="68" t="s">
        <v>172</v>
      </c>
    </row>
    <row r="191" spans="1:23" s="63" customFormat="1" x14ac:dyDescent="0.2">
      <c r="A191" s="98"/>
      <c r="B191" s="97" t="s">
        <v>165</v>
      </c>
      <c r="C191" s="767" t="s">
        <v>251</v>
      </c>
      <c r="D191" s="767"/>
      <c r="E191" s="767"/>
      <c r="F191" s="99" t="s">
        <v>33</v>
      </c>
      <c r="G191" s="99" t="s">
        <v>33</v>
      </c>
      <c r="H191" s="99" t="s">
        <v>33</v>
      </c>
      <c r="I191" s="99" t="s">
        <v>33</v>
      </c>
      <c r="J191" s="100">
        <v>154.91999999999999</v>
      </c>
      <c r="K191" s="99" t="s">
        <v>175</v>
      </c>
      <c r="L191" s="100">
        <v>58.1</v>
      </c>
      <c r="M191" s="101" t="s">
        <v>33</v>
      </c>
      <c r="N191" s="102" t="s">
        <v>33</v>
      </c>
      <c r="S191" s="68" t="s">
        <v>251</v>
      </c>
    </row>
    <row r="192" spans="1:23" s="63" customFormat="1" x14ac:dyDescent="0.2">
      <c r="A192" s="98"/>
      <c r="B192" s="97" t="s">
        <v>173</v>
      </c>
      <c r="C192" s="767" t="s">
        <v>174</v>
      </c>
      <c r="D192" s="767"/>
      <c r="E192" s="767"/>
      <c r="F192" s="99" t="s">
        <v>33</v>
      </c>
      <c r="G192" s="99" t="s">
        <v>33</v>
      </c>
      <c r="H192" s="99" t="s">
        <v>33</v>
      </c>
      <c r="I192" s="99" t="s">
        <v>33</v>
      </c>
      <c r="J192" s="100">
        <v>0.31</v>
      </c>
      <c r="K192" s="99" t="s">
        <v>175</v>
      </c>
      <c r="L192" s="100">
        <v>0.12</v>
      </c>
      <c r="M192" s="101" t="s">
        <v>33</v>
      </c>
      <c r="N192" s="102" t="s">
        <v>33</v>
      </c>
      <c r="S192" s="68" t="s">
        <v>174</v>
      </c>
    </row>
    <row r="193" spans="1:23" s="63" customFormat="1" x14ac:dyDescent="0.2">
      <c r="A193" s="98"/>
      <c r="B193" s="97" t="s">
        <v>176</v>
      </c>
      <c r="C193" s="767" t="s">
        <v>177</v>
      </c>
      <c r="D193" s="767"/>
      <c r="E193" s="767"/>
      <c r="F193" s="99" t="s">
        <v>33</v>
      </c>
      <c r="G193" s="99" t="s">
        <v>33</v>
      </c>
      <c r="H193" s="99" t="s">
        <v>33</v>
      </c>
      <c r="I193" s="99" t="s">
        <v>33</v>
      </c>
      <c r="J193" s="100">
        <v>0.14000000000000001</v>
      </c>
      <c r="K193" s="99" t="s">
        <v>175</v>
      </c>
      <c r="L193" s="100">
        <v>0.05</v>
      </c>
      <c r="M193" s="101" t="s">
        <v>33</v>
      </c>
      <c r="N193" s="102" t="s">
        <v>33</v>
      </c>
      <c r="S193" s="68" t="s">
        <v>177</v>
      </c>
    </row>
    <row r="194" spans="1:23" s="63" customFormat="1" x14ac:dyDescent="0.2">
      <c r="A194" s="98"/>
      <c r="B194" s="97" t="s">
        <v>212</v>
      </c>
      <c r="C194" s="767" t="s">
        <v>252</v>
      </c>
      <c r="D194" s="767"/>
      <c r="E194" s="767"/>
      <c r="F194" s="99" t="s">
        <v>33</v>
      </c>
      <c r="G194" s="99" t="s">
        <v>33</v>
      </c>
      <c r="H194" s="99" t="s">
        <v>33</v>
      </c>
      <c r="I194" s="99" t="s">
        <v>33</v>
      </c>
      <c r="J194" s="100">
        <v>51.53</v>
      </c>
      <c r="K194" s="99" t="s">
        <v>33</v>
      </c>
      <c r="L194" s="100">
        <v>15.46</v>
      </c>
      <c r="M194" s="101" t="s">
        <v>33</v>
      </c>
      <c r="N194" s="102" t="s">
        <v>33</v>
      </c>
      <c r="S194" s="68" t="s">
        <v>252</v>
      </c>
    </row>
    <row r="195" spans="1:23" s="63" customFormat="1" x14ac:dyDescent="0.2">
      <c r="A195" s="98"/>
      <c r="B195" s="97" t="s">
        <v>33</v>
      </c>
      <c r="C195" s="767" t="s">
        <v>253</v>
      </c>
      <c r="D195" s="767"/>
      <c r="E195" s="767"/>
      <c r="F195" s="99" t="s">
        <v>179</v>
      </c>
      <c r="G195" s="99" t="s">
        <v>955</v>
      </c>
      <c r="H195" s="99" t="s">
        <v>175</v>
      </c>
      <c r="I195" s="99" t="s">
        <v>1432</v>
      </c>
      <c r="J195" s="100" t="s">
        <v>33</v>
      </c>
      <c r="K195" s="99" t="s">
        <v>33</v>
      </c>
      <c r="L195" s="100" t="s">
        <v>33</v>
      </c>
      <c r="M195" s="101" t="s">
        <v>33</v>
      </c>
      <c r="N195" s="102" t="s">
        <v>33</v>
      </c>
      <c r="T195" s="68" t="s">
        <v>253</v>
      </c>
    </row>
    <row r="196" spans="1:23" s="63" customFormat="1" x14ac:dyDescent="0.2">
      <c r="A196" s="98"/>
      <c r="B196" s="97" t="s">
        <v>33</v>
      </c>
      <c r="C196" s="767" t="s">
        <v>178</v>
      </c>
      <c r="D196" s="767"/>
      <c r="E196" s="767"/>
      <c r="F196" s="99" t="s">
        <v>179</v>
      </c>
      <c r="G196" s="99" t="s">
        <v>957</v>
      </c>
      <c r="H196" s="99" t="s">
        <v>175</v>
      </c>
      <c r="I196" s="99" t="s">
        <v>1433</v>
      </c>
      <c r="J196" s="100" t="s">
        <v>33</v>
      </c>
      <c r="K196" s="99" t="s">
        <v>33</v>
      </c>
      <c r="L196" s="100" t="s">
        <v>33</v>
      </c>
      <c r="M196" s="101" t="s">
        <v>33</v>
      </c>
      <c r="N196" s="102" t="s">
        <v>33</v>
      </c>
      <c r="T196" s="68" t="s">
        <v>178</v>
      </c>
    </row>
    <row r="197" spans="1:23" s="63" customFormat="1" x14ac:dyDescent="0.2">
      <c r="A197" s="98"/>
      <c r="B197" s="97" t="s">
        <v>33</v>
      </c>
      <c r="C197" s="776" t="s">
        <v>182</v>
      </c>
      <c r="D197" s="776"/>
      <c r="E197" s="776"/>
      <c r="F197" s="90" t="s">
        <v>33</v>
      </c>
      <c r="G197" s="90" t="s">
        <v>33</v>
      </c>
      <c r="H197" s="90" t="s">
        <v>33</v>
      </c>
      <c r="I197" s="90" t="s">
        <v>33</v>
      </c>
      <c r="J197" s="91">
        <v>206.76</v>
      </c>
      <c r="K197" s="90" t="s">
        <v>33</v>
      </c>
      <c r="L197" s="91">
        <v>73.680000000000007</v>
      </c>
      <c r="M197" s="92" t="s">
        <v>33</v>
      </c>
      <c r="N197" s="93" t="s">
        <v>33</v>
      </c>
      <c r="U197" s="68" t="s">
        <v>182</v>
      </c>
    </row>
    <row r="198" spans="1:23" s="63" customFormat="1" x14ac:dyDescent="0.2">
      <c r="A198" s="98"/>
      <c r="B198" s="97" t="s">
        <v>33</v>
      </c>
      <c r="C198" s="767" t="s">
        <v>183</v>
      </c>
      <c r="D198" s="767"/>
      <c r="E198" s="767"/>
      <c r="F198" s="99" t="s">
        <v>33</v>
      </c>
      <c r="G198" s="99" t="s">
        <v>33</v>
      </c>
      <c r="H198" s="99" t="s">
        <v>33</v>
      </c>
      <c r="I198" s="99" t="s">
        <v>33</v>
      </c>
      <c r="J198" s="100" t="s">
        <v>33</v>
      </c>
      <c r="K198" s="99" t="s">
        <v>33</v>
      </c>
      <c r="L198" s="100">
        <v>58.15</v>
      </c>
      <c r="M198" s="101" t="s">
        <v>33</v>
      </c>
      <c r="N198" s="102" t="s">
        <v>33</v>
      </c>
      <c r="T198" s="68" t="s">
        <v>183</v>
      </c>
    </row>
    <row r="199" spans="1:23" s="63" customFormat="1" ht="22.5" x14ac:dyDescent="0.2">
      <c r="A199" s="98"/>
      <c r="B199" s="97" t="s">
        <v>959</v>
      </c>
      <c r="C199" s="767" t="s">
        <v>960</v>
      </c>
      <c r="D199" s="767"/>
      <c r="E199" s="767"/>
      <c r="F199" s="99" t="s">
        <v>186</v>
      </c>
      <c r="G199" s="99" t="s">
        <v>187</v>
      </c>
      <c r="H199" s="99" t="s">
        <v>33</v>
      </c>
      <c r="I199" s="99" t="s">
        <v>187</v>
      </c>
      <c r="J199" s="100" t="s">
        <v>33</v>
      </c>
      <c r="K199" s="99" t="s">
        <v>33</v>
      </c>
      <c r="L199" s="100">
        <v>55.24</v>
      </c>
      <c r="M199" s="101" t="s">
        <v>33</v>
      </c>
      <c r="N199" s="102" t="s">
        <v>33</v>
      </c>
      <c r="T199" s="68" t="s">
        <v>960</v>
      </c>
    </row>
    <row r="200" spans="1:23" s="63" customFormat="1" ht="22.5" x14ac:dyDescent="0.2">
      <c r="A200" s="98"/>
      <c r="B200" s="97" t="s">
        <v>961</v>
      </c>
      <c r="C200" s="767" t="s">
        <v>962</v>
      </c>
      <c r="D200" s="767"/>
      <c r="E200" s="767"/>
      <c r="F200" s="99" t="s">
        <v>186</v>
      </c>
      <c r="G200" s="99" t="s">
        <v>594</v>
      </c>
      <c r="H200" s="99" t="s">
        <v>33</v>
      </c>
      <c r="I200" s="99" t="s">
        <v>594</v>
      </c>
      <c r="J200" s="100" t="s">
        <v>33</v>
      </c>
      <c r="K200" s="99" t="s">
        <v>33</v>
      </c>
      <c r="L200" s="100">
        <v>37.799999999999997</v>
      </c>
      <c r="M200" s="101" t="s">
        <v>33</v>
      </c>
      <c r="N200" s="102" t="s">
        <v>33</v>
      </c>
      <c r="T200" s="68" t="s">
        <v>962</v>
      </c>
    </row>
    <row r="201" spans="1:23" s="63" customFormat="1" x14ac:dyDescent="0.2">
      <c r="A201" s="103"/>
      <c r="B201" s="104"/>
      <c r="C201" s="780" t="s">
        <v>191</v>
      </c>
      <c r="D201" s="780"/>
      <c r="E201" s="780"/>
      <c r="F201" s="105" t="s">
        <v>33</v>
      </c>
      <c r="G201" s="105" t="s">
        <v>33</v>
      </c>
      <c r="H201" s="105" t="s">
        <v>33</v>
      </c>
      <c r="I201" s="105" t="s">
        <v>33</v>
      </c>
      <c r="J201" s="106" t="s">
        <v>33</v>
      </c>
      <c r="K201" s="105" t="s">
        <v>33</v>
      </c>
      <c r="L201" s="106">
        <v>166.72</v>
      </c>
      <c r="M201" s="92" t="s">
        <v>33</v>
      </c>
      <c r="N201" s="107" t="s">
        <v>33</v>
      </c>
      <c r="V201" s="68" t="s">
        <v>191</v>
      </c>
    </row>
    <row r="202" spans="1:23" s="63" customFormat="1" ht="22.5" x14ac:dyDescent="0.2">
      <c r="A202" s="88" t="s">
        <v>309</v>
      </c>
      <c r="B202" s="89" t="s">
        <v>969</v>
      </c>
      <c r="C202" s="776" t="s">
        <v>1434</v>
      </c>
      <c r="D202" s="776"/>
      <c r="E202" s="776"/>
      <c r="F202" s="90" t="s">
        <v>815</v>
      </c>
      <c r="G202" s="90" t="s">
        <v>33</v>
      </c>
      <c r="H202" s="90" t="s">
        <v>33</v>
      </c>
      <c r="I202" s="90" t="s">
        <v>741</v>
      </c>
      <c r="J202" s="91">
        <v>1.18</v>
      </c>
      <c r="K202" s="90" t="s">
        <v>33</v>
      </c>
      <c r="L202" s="91">
        <v>35.4</v>
      </c>
      <c r="M202" s="92" t="s">
        <v>33</v>
      </c>
      <c r="N202" s="93" t="s">
        <v>33</v>
      </c>
      <c r="Q202" s="68" t="s">
        <v>1434</v>
      </c>
    </row>
    <row r="203" spans="1:23" s="63" customFormat="1" ht="22.5" x14ac:dyDescent="0.2">
      <c r="A203" s="88" t="s">
        <v>722</v>
      </c>
      <c r="B203" s="89" t="s">
        <v>1073</v>
      </c>
      <c r="C203" s="776" t="s">
        <v>1435</v>
      </c>
      <c r="D203" s="776"/>
      <c r="E203" s="776"/>
      <c r="F203" s="90" t="s">
        <v>334</v>
      </c>
      <c r="G203" s="90" t="s">
        <v>33</v>
      </c>
      <c r="H203" s="90" t="s">
        <v>33</v>
      </c>
      <c r="I203" s="90" t="s">
        <v>973</v>
      </c>
      <c r="J203" s="91">
        <v>290</v>
      </c>
      <c r="K203" s="90" t="s">
        <v>33</v>
      </c>
      <c r="L203" s="91">
        <v>14.5</v>
      </c>
      <c r="M203" s="92" t="s">
        <v>33</v>
      </c>
      <c r="N203" s="93" t="s">
        <v>33</v>
      </c>
      <c r="Q203" s="68" t="s">
        <v>1435</v>
      </c>
    </row>
    <row r="204" spans="1:23" s="63" customFormat="1" x14ac:dyDescent="0.2">
      <c r="A204" s="94"/>
      <c r="B204" s="95"/>
      <c r="C204" s="767" t="s">
        <v>974</v>
      </c>
      <c r="D204" s="767"/>
      <c r="E204" s="767"/>
      <c r="F204" s="767"/>
      <c r="G204" s="767"/>
      <c r="H204" s="767"/>
      <c r="I204" s="767"/>
      <c r="J204" s="767"/>
      <c r="K204" s="767"/>
      <c r="L204" s="767"/>
      <c r="M204" s="767"/>
      <c r="N204" s="781"/>
      <c r="W204" s="68" t="s">
        <v>974</v>
      </c>
    </row>
    <row r="205" spans="1:23" s="63" customFormat="1" ht="22.5" x14ac:dyDescent="0.2">
      <c r="A205" s="88" t="s">
        <v>736</v>
      </c>
      <c r="B205" s="89" t="s">
        <v>1075</v>
      </c>
      <c r="C205" s="776" t="s">
        <v>1436</v>
      </c>
      <c r="D205" s="776"/>
      <c r="E205" s="776"/>
      <c r="F205" s="90" t="s">
        <v>334</v>
      </c>
      <c r="G205" s="90" t="s">
        <v>33</v>
      </c>
      <c r="H205" s="90" t="s">
        <v>33</v>
      </c>
      <c r="I205" s="90" t="s">
        <v>973</v>
      </c>
      <c r="J205" s="91">
        <v>415</v>
      </c>
      <c r="K205" s="90" t="s">
        <v>33</v>
      </c>
      <c r="L205" s="91">
        <v>20.75</v>
      </c>
      <c r="M205" s="92" t="s">
        <v>33</v>
      </c>
      <c r="N205" s="93" t="s">
        <v>33</v>
      </c>
      <c r="Q205" s="68" t="s">
        <v>1436</v>
      </c>
    </row>
    <row r="206" spans="1:23" s="63" customFormat="1" x14ac:dyDescent="0.2">
      <c r="A206" s="94"/>
      <c r="B206" s="95"/>
      <c r="C206" s="767" t="s">
        <v>974</v>
      </c>
      <c r="D206" s="767"/>
      <c r="E206" s="767"/>
      <c r="F206" s="767"/>
      <c r="G206" s="767"/>
      <c r="H206" s="767"/>
      <c r="I206" s="767"/>
      <c r="J206" s="767"/>
      <c r="K206" s="767"/>
      <c r="L206" s="767"/>
      <c r="M206" s="767"/>
      <c r="N206" s="781"/>
      <c r="W206" s="68" t="s">
        <v>974</v>
      </c>
    </row>
    <row r="207" spans="1:23" s="63" customFormat="1" x14ac:dyDescent="0.2">
      <c r="A207" s="88" t="s">
        <v>741</v>
      </c>
      <c r="B207" s="89" t="s">
        <v>975</v>
      </c>
      <c r="C207" s="776" t="s">
        <v>976</v>
      </c>
      <c r="D207" s="776"/>
      <c r="E207" s="776"/>
      <c r="F207" s="90" t="s">
        <v>711</v>
      </c>
      <c r="G207" s="90" t="s">
        <v>33</v>
      </c>
      <c r="H207" s="90" t="s">
        <v>33</v>
      </c>
      <c r="I207" s="90" t="s">
        <v>1437</v>
      </c>
      <c r="J207" s="91" t="s">
        <v>33</v>
      </c>
      <c r="K207" s="90" t="s">
        <v>33</v>
      </c>
      <c r="L207" s="91" t="s">
        <v>33</v>
      </c>
      <c r="M207" s="92" t="s">
        <v>33</v>
      </c>
      <c r="N207" s="93" t="s">
        <v>33</v>
      </c>
      <c r="Q207" s="68" t="s">
        <v>976</v>
      </c>
    </row>
    <row r="208" spans="1:23" s="63" customFormat="1" x14ac:dyDescent="0.2">
      <c r="A208" s="94"/>
      <c r="B208" s="95"/>
      <c r="C208" s="767" t="s">
        <v>1438</v>
      </c>
      <c r="D208" s="767"/>
      <c r="E208" s="767"/>
      <c r="F208" s="767"/>
      <c r="G208" s="767"/>
      <c r="H208" s="767"/>
      <c r="I208" s="767"/>
      <c r="J208" s="767"/>
      <c r="K208" s="767"/>
      <c r="L208" s="767"/>
      <c r="M208" s="767"/>
      <c r="N208" s="781"/>
      <c r="W208" s="68" t="s">
        <v>1438</v>
      </c>
    </row>
    <row r="209" spans="1:23" s="63" customFormat="1" ht="22.5" x14ac:dyDescent="0.2">
      <c r="A209" s="96"/>
      <c r="B209" s="97" t="s">
        <v>171</v>
      </c>
      <c r="C209" s="767" t="s">
        <v>172</v>
      </c>
      <c r="D209" s="767"/>
      <c r="E209" s="767"/>
      <c r="F209" s="767"/>
      <c r="G209" s="767"/>
      <c r="H209" s="767"/>
      <c r="I209" s="767"/>
      <c r="J209" s="767"/>
      <c r="K209" s="767"/>
      <c r="L209" s="767"/>
      <c r="M209" s="767"/>
      <c r="N209" s="781"/>
      <c r="R209" s="68" t="s">
        <v>172</v>
      </c>
    </row>
    <row r="210" spans="1:23" s="63" customFormat="1" x14ac:dyDescent="0.2">
      <c r="A210" s="98"/>
      <c r="B210" s="97" t="s">
        <v>165</v>
      </c>
      <c r="C210" s="767" t="s">
        <v>251</v>
      </c>
      <c r="D210" s="767"/>
      <c r="E210" s="767"/>
      <c r="F210" s="99" t="s">
        <v>33</v>
      </c>
      <c r="G210" s="99" t="s">
        <v>33</v>
      </c>
      <c r="H210" s="99" t="s">
        <v>33</v>
      </c>
      <c r="I210" s="99" t="s">
        <v>33</v>
      </c>
      <c r="J210" s="100">
        <v>26.51</v>
      </c>
      <c r="K210" s="99" t="s">
        <v>175</v>
      </c>
      <c r="L210" s="100">
        <v>19.88</v>
      </c>
      <c r="M210" s="101" t="s">
        <v>33</v>
      </c>
      <c r="N210" s="102" t="s">
        <v>33</v>
      </c>
      <c r="S210" s="68" t="s">
        <v>251</v>
      </c>
    </row>
    <row r="211" spans="1:23" s="63" customFormat="1" x14ac:dyDescent="0.2">
      <c r="A211" s="98"/>
      <c r="B211" s="97" t="s">
        <v>173</v>
      </c>
      <c r="C211" s="767" t="s">
        <v>174</v>
      </c>
      <c r="D211" s="767"/>
      <c r="E211" s="767"/>
      <c r="F211" s="99" t="s">
        <v>33</v>
      </c>
      <c r="G211" s="99" t="s">
        <v>33</v>
      </c>
      <c r="H211" s="99" t="s">
        <v>33</v>
      </c>
      <c r="I211" s="99" t="s">
        <v>33</v>
      </c>
      <c r="J211" s="100">
        <v>1.81</v>
      </c>
      <c r="K211" s="99" t="s">
        <v>175</v>
      </c>
      <c r="L211" s="100">
        <v>1.36</v>
      </c>
      <c r="M211" s="101" t="s">
        <v>33</v>
      </c>
      <c r="N211" s="102" t="s">
        <v>33</v>
      </c>
      <c r="S211" s="68" t="s">
        <v>174</v>
      </c>
    </row>
    <row r="212" spans="1:23" s="63" customFormat="1" x14ac:dyDescent="0.2">
      <c r="A212" s="98"/>
      <c r="B212" s="97" t="s">
        <v>176</v>
      </c>
      <c r="C212" s="767" t="s">
        <v>177</v>
      </c>
      <c r="D212" s="767"/>
      <c r="E212" s="767"/>
      <c r="F212" s="99" t="s">
        <v>33</v>
      </c>
      <c r="G212" s="99" t="s">
        <v>33</v>
      </c>
      <c r="H212" s="99" t="s">
        <v>33</v>
      </c>
      <c r="I212" s="99" t="s">
        <v>33</v>
      </c>
      <c r="J212" s="100">
        <v>0.26</v>
      </c>
      <c r="K212" s="99" t="s">
        <v>175</v>
      </c>
      <c r="L212" s="100">
        <v>0.2</v>
      </c>
      <c r="M212" s="101" t="s">
        <v>33</v>
      </c>
      <c r="N212" s="102" t="s">
        <v>33</v>
      </c>
      <c r="S212" s="68" t="s">
        <v>177</v>
      </c>
    </row>
    <row r="213" spans="1:23" s="63" customFormat="1" x14ac:dyDescent="0.2">
      <c r="A213" s="98"/>
      <c r="B213" s="97" t="s">
        <v>212</v>
      </c>
      <c r="C213" s="767" t="s">
        <v>252</v>
      </c>
      <c r="D213" s="767"/>
      <c r="E213" s="767"/>
      <c r="F213" s="99" t="s">
        <v>33</v>
      </c>
      <c r="G213" s="99" t="s">
        <v>33</v>
      </c>
      <c r="H213" s="99" t="s">
        <v>33</v>
      </c>
      <c r="I213" s="99" t="s">
        <v>33</v>
      </c>
      <c r="J213" s="100">
        <v>10.27</v>
      </c>
      <c r="K213" s="99" t="s">
        <v>33</v>
      </c>
      <c r="L213" s="100">
        <v>6.16</v>
      </c>
      <c r="M213" s="101" t="s">
        <v>33</v>
      </c>
      <c r="N213" s="102" t="s">
        <v>33</v>
      </c>
      <c r="S213" s="68" t="s">
        <v>252</v>
      </c>
    </row>
    <row r="214" spans="1:23" s="63" customFormat="1" x14ac:dyDescent="0.2">
      <c r="A214" s="98"/>
      <c r="B214" s="97" t="s">
        <v>33</v>
      </c>
      <c r="C214" s="767" t="s">
        <v>253</v>
      </c>
      <c r="D214" s="767"/>
      <c r="E214" s="767"/>
      <c r="F214" s="99" t="s">
        <v>179</v>
      </c>
      <c r="G214" s="99" t="s">
        <v>979</v>
      </c>
      <c r="H214" s="99" t="s">
        <v>175</v>
      </c>
      <c r="I214" s="99" t="s">
        <v>1439</v>
      </c>
      <c r="J214" s="100" t="s">
        <v>33</v>
      </c>
      <c r="K214" s="99" t="s">
        <v>33</v>
      </c>
      <c r="L214" s="100" t="s">
        <v>33</v>
      </c>
      <c r="M214" s="101" t="s">
        <v>33</v>
      </c>
      <c r="N214" s="102" t="s">
        <v>33</v>
      </c>
      <c r="T214" s="68" t="s">
        <v>253</v>
      </c>
    </row>
    <row r="215" spans="1:23" s="63" customFormat="1" x14ac:dyDescent="0.2">
      <c r="A215" s="98"/>
      <c r="B215" s="97" t="s">
        <v>33</v>
      </c>
      <c r="C215" s="767" t="s">
        <v>178</v>
      </c>
      <c r="D215" s="767"/>
      <c r="E215" s="767"/>
      <c r="F215" s="99" t="s">
        <v>179</v>
      </c>
      <c r="G215" s="99" t="s">
        <v>981</v>
      </c>
      <c r="H215" s="99" t="s">
        <v>175</v>
      </c>
      <c r="I215" s="99" t="s">
        <v>304</v>
      </c>
      <c r="J215" s="100" t="s">
        <v>33</v>
      </c>
      <c r="K215" s="99" t="s">
        <v>33</v>
      </c>
      <c r="L215" s="100" t="s">
        <v>33</v>
      </c>
      <c r="M215" s="101" t="s">
        <v>33</v>
      </c>
      <c r="N215" s="102" t="s">
        <v>33</v>
      </c>
      <c r="T215" s="68" t="s">
        <v>178</v>
      </c>
    </row>
    <row r="216" spans="1:23" s="63" customFormat="1" x14ac:dyDescent="0.2">
      <c r="A216" s="98"/>
      <c r="B216" s="97" t="s">
        <v>33</v>
      </c>
      <c r="C216" s="776" t="s">
        <v>182</v>
      </c>
      <c r="D216" s="776"/>
      <c r="E216" s="776"/>
      <c r="F216" s="90" t="s">
        <v>33</v>
      </c>
      <c r="G216" s="90" t="s">
        <v>33</v>
      </c>
      <c r="H216" s="90" t="s">
        <v>33</v>
      </c>
      <c r="I216" s="90" t="s">
        <v>33</v>
      </c>
      <c r="J216" s="91">
        <v>38.590000000000003</v>
      </c>
      <c r="K216" s="90" t="s">
        <v>33</v>
      </c>
      <c r="L216" s="91">
        <v>27.4</v>
      </c>
      <c r="M216" s="92" t="s">
        <v>33</v>
      </c>
      <c r="N216" s="93" t="s">
        <v>33</v>
      </c>
      <c r="U216" s="68" t="s">
        <v>182</v>
      </c>
    </row>
    <row r="217" spans="1:23" s="63" customFormat="1" x14ac:dyDescent="0.2">
      <c r="A217" s="98"/>
      <c r="B217" s="97" t="s">
        <v>33</v>
      </c>
      <c r="C217" s="767" t="s">
        <v>183</v>
      </c>
      <c r="D217" s="767"/>
      <c r="E217" s="767"/>
      <c r="F217" s="99" t="s">
        <v>33</v>
      </c>
      <c r="G217" s="99" t="s">
        <v>33</v>
      </c>
      <c r="H217" s="99" t="s">
        <v>33</v>
      </c>
      <c r="I217" s="99" t="s">
        <v>33</v>
      </c>
      <c r="J217" s="100" t="s">
        <v>33</v>
      </c>
      <c r="K217" s="99" t="s">
        <v>33</v>
      </c>
      <c r="L217" s="100">
        <v>20.079999999999998</v>
      </c>
      <c r="M217" s="101" t="s">
        <v>33</v>
      </c>
      <c r="N217" s="102" t="s">
        <v>33</v>
      </c>
      <c r="T217" s="68" t="s">
        <v>183</v>
      </c>
    </row>
    <row r="218" spans="1:23" s="63" customFormat="1" ht="22.5" x14ac:dyDescent="0.2">
      <c r="A218" s="98"/>
      <c r="B218" s="97" t="s">
        <v>959</v>
      </c>
      <c r="C218" s="767" t="s">
        <v>960</v>
      </c>
      <c r="D218" s="767"/>
      <c r="E218" s="767"/>
      <c r="F218" s="99" t="s">
        <v>186</v>
      </c>
      <c r="G218" s="99" t="s">
        <v>187</v>
      </c>
      <c r="H218" s="99" t="s">
        <v>33</v>
      </c>
      <c r="I218" s="99" t="s">
        <v>187</v>
      </c>
      <c r="J218" s="100" t="s">
        <v>33</v>
      </c>
      <c r="K218" s="99" t="s">
        <v>33</v>
      </c>
      <c r="L218" s="100">
        <v>19.079999999999998</v>
      </c>
      <c r="M218" s="101" t="s">
        <v>33</v>
      </c>
      <c r="N218" s="102" t="s">
        <v>33</v>
      </c>
      <c r="T218" s="68" t="s">
        <v>960</v>
      </c>
    </row>
    <row r="219" spans="1:23" s="63" customFormat="1" ht="22.5" x14ac:dyDescent="0.2">
      <c r="A219" s="98"/>
      <c r="B219" s="97" t="s">
        <v>961</v>
      </c>
      <c r="C219" s="767" t="s">
        <v>962</v>
      </c>
      <c r="D219" s="767"/>
      <c r="E219" s="767"/>
      <c r="F219" s="99" t="s">
        <v>186</v>
      </c>
      <c r="G219" s="99" t="s">
        <v>594</v>
      </c>
      <c r="H219" s="99" t="s">
        <v>33</v>
      </c>
      <c r="I219" s="99" t="s">
        <v>594</v>
      </c>
      <c r="J219" s="100" t="s">
        <v>33</v>
      </c>
      <c r="K219" s="99" t="s">
        <v>33</v>
      </c>
      <c r="L219" s="100">
        <v>13.05</v>
      </c>
      <c r="M219" s="101" t="s">
        <v>33</v>
      </c>
      <c r="N219" s="102" t="s">
        <v>33</v>
      </c>
      <c r="T219" s="68" t="s">
        <v>962</v>
      </c>
    </row>
    <row r="220" spans="1:23" s="63" customFormat="1" x14ac:dyDescent="0.2">
      <c r="A220" s="103"/>
      <c r="B220" s="104"/>
      <c r="C220" s="780" t="s">
        <v>191</v>
      </c>
      <c r="D220" s="780"/>
      <c r="E220" s="780"/>
      <c r="F220" s="105" t="s">
        <v>33</v>
      </c>
      <c r="G220" s="105" t="s">
        <v>33</v>
      </c>
      <c r="H220" s="105" t="s">
        <v>33</v>
      </c>
      <c r="I220" s="105" t="s">
        <v>33</v>
      </c>
      <c r="J220" s="106" t="s">
        <v>33</v>
      </c>
      <c r="K220" s="105" t="s">
        <v>33</v>
      </c>
      <c r="L220" s="106">
        <v>59.53</v>
      </c>
      <c r="M220" s="92" t="s">
        <v>33</v>
      </c>
      <c r="N220" s="107" t="s">
        <v>33</v>
      </c>
      <c r="V220" s="68" t="s">
        <v>191</v>
      </c>
    </row>
    <row r="221" spans="1:23" s="63" customFormat="1" ht="101.25" x14ac:dyDescent="0.2">
      <c r="A221" s="88" t="s">
        <v>745</v>
      </c>
      <c r="B221" s="89" t="s">
        <v>1148</v>
      </c>
      <c r="C221" s="776" t="s">
        <v>1440</v>
      </c>
      <c r="D221" s="776"/>
      <c r="E221" s="776"/>
      <c r="F221" s="90" t="s">
        <v>1092</v>
      </c>
      <c r="G221" s="90" t="s">
        <v>33</v>
      </c>
      <c r="H221" s="90" t="s">
        <v>33</v>
      </c>
      <c r="I221" s="90" t="s">
        <v>1093</v>
      </c>
      <c r="J221" s="91">
        <v>5167.54</v>
      </c>
      <c r="K221" s="90" t="s">
        <v>33</v>
      </c>
      <c r="L221" s="91">
        <v>210.84</v>
      </c>
      <c r="M221" s="92" t="s">
        <v>33</v>
      </c>
      <c r="N221" s="93" t="s">
        <v>33</v>
      </c>
      <c r="Q221" s="68" t="s">
        <v>1440</v>
      </c>
    </row>
    <row r="222" spans="1:23" s="63" customFormat="1" x14ac:dyDescent="0.2">
      <c r="A222" s="94"/>
      <c r="B222" s="95"/>
      <c r="C222" s="767" t="s">
        <v>1094</v>
      </c>
      <c r="D222" s="767"/>
      <c r="E222" s="767"/>
      <c r="F222" s="767"/>
      <c r="G222" s="767"/>
      <c r="H222" s="767"/>
      <c r="I222" s="767"/>
      <c r="J222" s="767"/>
      <c r="K222" s="767"/>
      <c r="L222" s="767"/>
      <c r="M222" s="767"/>
      <c r="N222" s="781"/>
      <c r="W222" s="68" t="s">
        <v>1094</v>
      </c>
    </row>
    <row r="223" spans="1:23" s="63" customFormat="1" ht="112.5" x14ac:dyDescent="0.2">
      <c r="A223" s="88" t="s">
        <v>749</v>
      </c>
      <c r="B223" s="89" t="s">
        <v>1441</v>
      </c>
      <c r="C223" s="776" t="s">
        <v>1442</v>
      </c>
      <c r="D223" s="776"/>
      <c r="E223" s="776"/>
      <c r="F223" s="90" t="s">
        <v>1092</v>
      </c>
      <c r="G223" s="90" t="s">
        <v>33</v>
      </c>
      <c r="H223" s="90" t="s">
        <v>33</v>
      </c>
      <c r="I223" s="90" t="s">
        <v>1097</v>
      </c>
      <c r="J223" s="91">
        <v>16358.22</v>
      </c>
      <c r="K223" s="90" t="s">
        <v>33</v>
      </c>
      <c r="L223" s="91">
        <v>333.71</v>
      </c>
      <c r="M223" s="92" t="s">
        <v>33</v>
      </c>
      <c r="N223" s="93" t="s">
        <v>33</v>
      </c>
      <c r="Q223" s="68" t="s">
        <v>1442</v>
      </c>
    </row>
    <row r="224" spans="1:23" s="63" customFormat="1" x14ac:dyDescent="0.2">
      <c r="A224" s="94"/>
      <c r="B224" s="95"/>
      <c r="C224" s="767" t="s">
        <v>1098</v>
      </c>
      <c r="D224" s="767"/>
      <c r="E224" s="767"/>
      <c r="F224" s="767"/>
      <c r="G224" s="767"/>
      <c r="H224" s="767"/>
      <c r="I224" s="767"/>
      <c r="J224" s="767"/>
      <c r="K224" s="767"/>
      <c r="L224" s="767"/>
      <c r="M224" s="767"/>
      <c r="N224" s="781"/>
      <c r="W224" s="68" t="s">
        <v>1098</v>
      </c>
    </row>
    <row r="225" spans="1:24" s="63" customFormat="1" ht="22.5" x14ac:dyDescent="0.2">
      <c r="A225" s="88" t="s">
        <v>306</v>
      </c>
      <c r="B225" s="89" t="s">
        <v>1101</v>
      </c>
      <c r="C225" s="776" t="s">
        <v>1102</v>
      </c>
      <c r="D225" s="776"/>
      <c r="E225" s="776"/>
      <c r="F225" s="90" t="s">
        <v>334</v>
      </c>
      <c r="G225" s="90" t="s">
        <v>33</v>
      </c>
      <c r="H225" s="90" t="s">
        <v>33</v>
      </c>
      <c r="I225" s="90" t="s">
        <v>648</v>
      </c>
      <c r="J225" s="91">
        <v>125</v>
      </c>
      <c r="K225" s="90" t="s">
        <v>33</v>
      </c>
      <c r="L225" s="91">
        <v>12.5</v>
      </c>
      <c r="M225" s="92" t="s">
        <v>33</v>
      </c>
      <c r="N225" s="93" t="s">
        <v>33</v>
      </c>
      <c r="Q225" s="68" t="s">
        <v>1102</v>
      </c>
    </row>
    <row r="226" spans="1:24" s="63" customFormat="1" x14ac:dyDescent="0.2">
      <c r="A226" s="94"/>
      <c r="B226" s="95"/>
      <c r="C226" s="767" t="s">
        <v>1103</v>
      </c>
      <c r="D226" s="767"/>
      <c r="E226" s="767"/>
      <c r="F226" s="767"/>
      <c r="G226" s="767"/>
      <c r="H226" s="767"/>
      <c r="I226" s="767"/>
      <c r="J226" s="767"/>
      <c r="K226" s="767"/>
      <c r="L226" s="767"/>
      <c r="M226" s="767"/>
      <c r="N226" s="781"/>
      <c r="W226" s="68" t="s">
        <v>1103</v>
      </c>
    </row>
    <row r="227" spans="1:24" s="63" customFormat="1" ht="33.75" x14ac:dyDescent="0.2">
      <c r="A227" s="88" t="s">
        <v>1273</v>
      </c>
      <c r="B227" s="89" t="s">
        <v>988</v>
      </c>
      <c r="C227" s="776" t="s">
        <v>989</v>
      </c>
      <c r="D227" s="776"/>
      <c r="E227" s="776"/>
      <c r="F227" s="90" t="s">
        <v>484</v>
      </c>
      <c r="G227" s="90" t="s">
        <v>33</v>
      </c>
      <c r="H227" s="90" t="s">
        <v>33</v>
      </c>
      <c r="I227" s="90" t="s">
        <v>212</v>
      </c>
      <c r="J227" s="91" t="s">
        <v>33</v>
      </c>
      <c r="K227" s="90" t="s">
        <v>33</v>
      </c>
      <c r="L227" s="91" t="s">
        <v>33</v>
      </c>
      <c r="M227" s="92" t="s">
        <v>33</v>
      </c>
      <c r="N227" s="93" t="s">
        <v>33</v>
      </c>
      <c r="Q227" s="68" t="s">
        <v>989</v>
      </c>
    </row>
    <row r="228" spans="1:24" s="63" customFormat="1" x14ac:dyDescent="0.2">
      <c r="A228" s="94"/>
      <c r="B228" s="95"/>
      <c r="C228" s="767" t="s">
        <v>1443</v>
      </c>
      <c r="D228" s="767"/>
      <c r="E228" s="767"/>
      <c r="F228" s="767"/>
      <c r="G228" s="767"/>
      <c r="H228" s="767"/>
      <c r="I228" s="767"/>
      <c r="J228" s="767"/>
      <c r="K228" s="767"/>
      <c r="L228" s="767"/>
      <c r="M228" s="767"/>
      <c r="N228" s="781"/>
      <c r="W228" s="68" t="s">
        <v>1443</v>
      </c>
    </row>
    <row r="229" spans="1:24" s="63" customFormat="1" ht="22.5" x14ac:dyDescent="0.2">
      <c r="A229" s="96"/>
      <c r="B229" s="97" t="s">
        <v>171</v>
      </c>
      <c r="C229" s="767" t="s">
        <v>172</v>
      </c>
      <c r="D229" s="767"/>
      <c r="E229" s="767"/>
      <c r="F229" s="767"/>
      <c r="G229" s="767"/>
      <c r="H229" s="767"/>
      <c r="I229" s="767"/>
      <c r="J229" s="767"/>
      <c r="K229" s="767"/>
      <c r="L229" s="767"/>
      <c r="M229" s="767"/>
      <c r="N229" s="781"/>
      <c r="R229" s="68" t="s">
        <v>172</v>
      </c>
    </row>
    <row r="230" spans="1:24" s="63" customFormat="1" x14ac:dyDescent="0.2">
      <c r="A230" s="98"/>
      <c r="B230" s="97" t="s">
        <v>165</v>
      </c>
      <c r="C230" s="767" t="s">
        <v>251</v>
      </c>
      <c r="D230" s="767"/>
      <c r="E230" s="767"/>
      <c r="F230" s="99" t="s">
        <v>33</v>
      </c>
      <c r="G230" s="99" t="s">
        <v>33</v>
      </c>
      <c r="H230" s="99" t="s">
        <v>33</v>
      </c>
      <c r="I230" s="99" t="s">
        <v>33</v>
      </c>
      <c r="J230" s="100">
        <v>2.0699999999999998</v>
      </c>
      <c r="K230" s="99" t="s">
        <v>175</v>
      </c>
      <c r="L230" s="100">
        <v>10.35</v>
      </c>
      <c r="M230" s="101" t="s">
        <v>33</v>
      </c>
      <c r="N230" s="102" t="s">
        <v>33</v>
      </c>
      <c r="S230" s="68" t="s">
        <v>251</v>
      </c>
    </row>
    <row r="231" spans="1:24" s="63" customFormat="1" x14ac:dyDescent="0.2">
      <c r="A231" s="98"/>
      <c r="B231" s="97" t="s">
        <v>212</v>
      </c>
      <c r="C231" s="767" t="s">
        <v>252</v>
      </c>
      <c r="D231" s="767"/>
      <c r="E231" s="767"/>
      <c r="F231" s="99" t="s">
        <v>33</v>
      </c>
      <c r="G231" s="99" t="s">
        <v>33</v>
      </c>
      <c r="H231" s="99" t="s">
        <v>33</v>
      </c>
      <c r="I231" s="99" t="s">
        <v>33</v>
      </c>
      <c r="J231" s="100">
        <v>0.04</v>
      </c>
      <c r="K231" s="99" t="s">
        <v>33</v>
      </c>
      <c r="L231" s="100">
        <v>0.16</v>
      </c>
      <c r="M231" s="101" t="s">
        <v>33</v>
      </c>
      <c r="N231" s="102" t="s">
        <v>33</v>
      </c>
      <c r="S231" s="68" t="s">
        <v>252</v>
      </c>
    </row>
    <row r="232" spans="1:24" s="63" customFormat="1" x14ac:dyDescent="0.2">
      <c r="A232" s="98"/>
      <c r="B232" s="97" t="s">
        <v>33</v>
      </c>
      <c r="C232" s="767" t="s">
        <v>253</v>
      </c>
      <c r="D232" s="767"/>
      <c r="E232" s="767"/>
      <c r="F232" s="99" t="s">
        <v>179</v>
      </c>
      <c r="G232" s="99" t="s">
        <v>991</v>
      </c>
      <c r="H232" s="99" t="s">
        <v>175</v>
      </c>
      <c r="I232" s="99" t="s">
        <v>1196</v>
      </c>
      <c r="J232" s="100" t="s">
        <v>33</v>
      </c>
      <c r="K232" s="99" t="s">
        <v>33</v>
      </c>
      <c r="L232" s="100" t="s">
        <v>33</v>
      </c>
      <c r="M232" s="101" t="s">
        <v>33</v>
      </c>
      <c r="N232" s="102" t="s">
        <v>33</v>
      </c>
      <c r="T232" s="68" t="s">
        <v>253</v>
      </c>
    </row>
    <row r="233" spans="1:24" s="63" customFormat="1" x14ac:dyDescent="0.2">
      <c r="A233" s="98"/>
      <c r="B233" s="97" t="s">
        <v>33</v>
      </c>
      <c r="C233" s="776" t="s">
        <v>182</v>
      </c>
      <c r="D233" s="776"/>
      <c r="E233" s="776"/>
      <c r="F233" s="90" t="s">
        <v>33</v>
      </c>
      <c r="G233" s="90" t="s">
        <v>33</v>
      </c>
      <c r="H233" s="90" t="s">
        <v>33</v>
      </c>
      <c r="I233" s="90" t="s">
        <v>33</v>
      </c>
      <c r="J233" s="91">
        <v>2.11</v>
      </c>
      <c r="K233" s="90" t="s">
        <v>33</v>
      </c>
      <c r="L233" s="91">
        <v>10.51</v>
      </c>
      <c r="M233" s="92" t="s">
        <v>33</v>
      </c>
      <c r="N233" s="93" t="s">
        <v>33</v>
      </c>
      <c r="U233" s="68" t="s">
        <v>182</v>
      </c>
    </row>
    <row r="234" spans="1:24" s="63" customFormat="1" x14ac:dyDescent="0.2">
      <c r="A234" s="98"/>
      <c r="B234" s="97" t="s">
        <v>33</v>
      </c>
      <c r="C234" s="767" t="s">
        <v>183</v>
      </c>
      <c r="D234" s="767"/>
      <c r="E234" s="767"/>
      <c r="F234" s="99" t="s">
        <v>33</v>
      </c>
      <c r="G234" s="99" t="s">
        <v>33</v>
      </c>
      <c r="H234" s="99" t="s">
        <v>33</v>
      </c>
      <c r="I234" s="99" t="s">
        <v>33</v>
      </c>
      <c r="J234" s="100" t="s">
        <v>33</v>
      </c>
      <c r="K234" s="99" t="s">
        <v>33</v>
      </c>
      <c r="L234" s="100">
        <v>10.35</v>
      </c>
      <c r="M234" s="101" t="s">
        <v>33</v>
      </c>
      <c r="N234" s="102" t="s">
        <v>33</v>
      </c>
      <c r="T234" s="68" t="s">
        <v>183</v>
      </c>
    </row>
    <row r="235" spans="1:24" s="63" customFormat="1" ht="22.5" x14ac:dyDescent="0.2">
      <c r="A235" s="98"/>
      <c r="B235" s="97" t="s">
        <v>907</v>
      </c>
      <c r="C235" s="767" t="s">
        <v>908</v>
      </c>
      <c r="D235" s="767"/>
      <c r="E235" s="767"/>
      <c r="F235" s="99" t="s">
        <v>186</v>
      </c>
      <c r="G235" s="99" t="s">
        <v>909</v>
      </c>
      <c r="H235" s="99" t="s">
        <v>33</v>
      </c>
      <c r="I235" s="99" t="s">
        <v>909</v>
      </c>
      <c r="J235" s="100" t="s">
        <v>33</v>
      </c>
      <c r="K235" s="99" t="s">
        <v>33</v>
      </c>
      <c r="L235" s="100">
        <v>9.52</v>
      </c>
      <c r="M235" s="101" t="s">
        <v>33</v>
      </c>
      <c r="N235" s="102" t="s">
        <v>33</v>
      </c>
      <c r="T235" s="68" t="s">
        <v>908</v>
      </c>
    </row>
    <row r="236" spans="1:24" s="63" customFormat="1" ht="22.5" x14ac:dyDescent="0.2">
      <c r="A236" s="98"/>
      <c r="B236" s="97" t="s">
        <v>910</v>
      </c>
      <c r="C236" s="767" t="s">
        <v>911</v>
      </c>
      <c r="D236" s="767"/>
      <c r="E236" s="767"/>
      <c r="F236" s="99" t="s">
        <v>186</v>
      </c>
      <c r="G236" s="99" t="s">
        <v>594</v>
      </c>
      <c r="H236" s="99" t="s">
        <v>33</v>
      </c>
      <c r="I236" s="99" t="s">
        <v>594</v>
      </c>
      <c r="J236" s="100" t="s">
        <v>33</v>
      </c>
      <c r="K236" s="99" t="s">
        <v>33</v>
      </c>
      <c r="L236" s="100">
        <v>6.73</v>
      </c>
      <c r="M236" s="101" t="s">
        <v>33</v>
      </c>
      <c r="N236" s="102" t="s">
        <v>33</v>
      </c>
      <c r="T236" s="68" t="s">
        <v>911</v>
      </c>
    </row>
    <row r="237" spans="1:24" s="63" customFormat="1" x14ac:dyDescent="0.2">
      <c r="A237" s="103"/>
      <c r="B237" s="104"/>
      <c r="C237" s="780" t="s">
        <v>191</v>
      </c>
      <c r="D237" s="780"/>
      <c r="E237" s="780"/>
      <c r="F237" s="105" t="s">
        <v>33</v>
      </c>
      <c r="G237" s="105" t="s">
        <v>33</v>
      </c>
      <c r="H237" s="105" t="s">
        <v>33</v>
      </c>
      <c r="I237" s="105" t="s">
        <v>33</v>
      </c>
      <c r="J237" s="106" t="s">
        <v>33</v>
      </c>
      <c r="K237" s="105" t="s">
        <v>33</v>
      </c>
      <c r="L237" s="106">
        <v>26.76</v>
      </c>
      <c r="M237" s="92" t="s">
        <v>33</v>
      </c>
      <c r="N237" s="107" t="s">
        <v>33</v>
      </c>
      <c r="V237" s="68" t="s">
        <v>191</v>
      </c>
    </row>
    <row r="238" spans="1:24" s="63" customFormat="1" ht="22.5" x14ac:dyDescent="0.2">
      <c r="A238" s="88" t="s">
        <v>194</v>
      </c>
      <c r="B238" s="89" t="s">
        <v>947</v>
      </c>
      <c r="C238" s="776" t="s">
        <v>1444</v>
      </c>
      <c r="D238" s="776"/>
      <c r="E238" s="776"/>
      <c r="F238" s="90" t="s">
        <v>484</v>
      </c>
      <c r="G238" s="90" t="s">
        <v>33</v>
      </c>
      <c r="H238" s="90" t="s">
        <v>33</v>
      </c>
      <c r="I238" s="90" t="s">
        <v>173</v>
      </c>
      <c r="J238" s="91">
        <v>18</v>
      </c>
      <c r="K238" s="90" t="s">
        <v>856</v>
      </c>
      <c r="L238" s="91">
        <v>36.72</v>
      </c>
      <c r="M238" s="92" t="s">
        <v>33</v>
      </c>
      <c r="N238" s="93" t="s">
        <v>33</v>
      </c>
      <c r="Q238" s="68" t="s">
        <v>1444</v>
      </c>
    </row>
    <row r="239" spans="1:24" s="63" customFormat="1" x14ac:dyDescent="0.2">
      <c r="A239" s="94"/>
      <c r="B239" s="95"/>
      <c r="C239" s="767" t="s">
        <v>1445</v>
      </c>
      <c r="D239" s="767"/>
      <c r="E239" s="767"/>
      <c r="F239" s="767"/>
      <c r="G239" s="767"/>
      <c r="H239" s="767"/>
      <c r="I239" s="767"/>
      <c r="J239" s="767"/>
      <c r="K239" s="767"/>
      <c r="L239" s="767"/>
      <c r="M239" s="767"/>
      <c r="N239" s="781"/>
      <c r="X239" s="68" t="s">
        <v>1445</v>
      </c>
    </row>
    <row r="240" spans="1:24" s="63" customFormat="1" ht="22.5" x14ac:dyDescent="0.2">
      <c r="A240" s="96"/>
      <c r="B240" s="97" t="s">
        <v>858</v>
      </c>
      <c r="C240" s="767" t="s">
        <v>859</v>
      </c>
      <c r="D240" s="767"/>
      <c r="E240" s="767"/>
      <c r="F240" s="767"/>
      <c r="G240" s="767"/>
      <c r="H240" s="767"/>
      <c r="I240" s="767"/>
      <c r="J240" s="767"/>
      <c r="K240" s="767"/>
      <c r="L240" s="767"/>
      <c r="M240" s="767"/>
      <c r="N240" s="781"/>
      <c r="R240" s="68" t="s">
        <v>859</v>
      </c>
    </row>
    <row r="241" spans="1:25" s="63" customFormat="1" ht="33.75" x14ac:dyDescent="0.2">
      <c r="A241" s="88" t="s">
        <v>1276</v>
      </c>
      <c r="B241" s="89" t="s">
        <v>1446</v>
      </c>
      <c r="C241" s="776" t="s">
        <v>1447</v>
      </c>
      <c r="D241" s="776"/>
      <c r="E241" s="776"/>
      <c r="F241" s="90" t="s">
        <v>1448</v>
      </c>
      <c r="G241" s="90" t="s">
        <v>33</v>
      </c>
      <c r="H241" s="90" t="s">
        <v>33</v>
      </c>
      <c r="I241" s="90" t="s">
        <v>981</v>
      </c>
      <c r="J241" s="91">
        <v>728.52</v>
      </c>
      <c r="K241" s="90" t="s">
        <v>33</v>
      </c>
      <c r="L241" s="91">
        <v>14.57</v>
      </c>
      <c r="M241" s="92" t="s">
        <v>33</v>
      </c>
      <c r="N241" s="93" t="s">
        <v>33</v>
      </c>
      <c r="Q241" s="68" t="s">
        <v>1447</v>
      </c>
    </row>
    <row r="242" spans="1:25" s="63" customFormat="1" x14ac:dyDescent="0.2">
      <c r="A242" s="94"/>
      <c r="B242" s="95"/>
      <c r="C242" s="767" t="s">
        <v>1079</v>
      </c>
      <c r="D242" s="767"/>
      <c r="E242" s="767"/>
      <c r="F242" s="767"/>
      <c r="G242" s="767"/>
      <c r="H242" s="767"/>
      <c r="I242" s="767"/>
      <c r="J242" s="767"/>
      <c r="K242" s="767"/>
      <c r="L242" s="767"/>
      <c r="M242" s="767"/>
      <c r="N242" s="781"/>
      <c r="W242" s="68" t="s">
        <v>1079</v>
      </c>
    </row>
    <row r="243" spans="1:25" s="63" customFormat="1" ht="45" x14ac:dyDescent="0.2">
      <c r="A243" s="88" t="s">
        <v>1449</v>
      </c>
      <c r="B243" s="89" t="s">
        <v>999</v>
      </c>
      <c r="C243" s="776" t="s">
        <v>1000</v>
      </c>
      <c r="D243" s="776"/>
      <c r="E243" s="776"/>
      <c r="F243" s="90" t="s">
        <v>484</v>
      </c>
      <c r="G243" s="90" t="s">
        <v>33</v>
      </c>
      <c r="H243" s="90" t="s">
        <v>33</v>
      </c>
      <c r="I243" s="90" t="s">
        <v>741</v>
      </c>
      <c r="J243" s="91" t="s">
        <v>33</v>
      </c>
      <c r="K243" s="90" t="s">
        <v>33</v>
      </c>
      <c r="L243" s="91" t="s">
        <v>33</v>
      </c>
      <c r="M243" s="92" t="s">
        <v>33</v>
      </c>
      <c r="N243" s="93" t="s">
        <v>33</v>
      </c>
      <c r="Q243" s="68" t="s">
        <v>1000</v>
      </c>
    </row>
    <row r="244" spans="1:25" s="63" customFormat="1" ht="22.5" x14ac:dyDescent="0.2">
      <c r="A244" s="96"/>
      <c r="B244" s="97" t="s">
        <v>171</v>
      </c>
      <c r="C244" s="767" t="s">
        <v>172</v>
      </c>
      <c r="D244" s="767"/>
      <c r="E244" s="767"/>
      <c r="F244" s="767"/>
      <c r="G244" s="767"/>
      <c r="H244" s="767"/>
      <c r="I244" s="767"/>
      <c r="J244" s="767"/>
      <c r="K244" s="767"/>
      <c r="L244" s="767"/>
      <c r="M244" s="767"/>
      <c r="N244" s="781"/>
      <c r="R244" s="68" t="s">
        <v>172</v>
      </c>
    </row>
    <row r="245" spans="1:25" s="63" customFormat="1" x14ac:dyDescent="0.2">
      <c r="A245" s="98"/>
      <c r="B245" s="97" t="s">
        <v>165</v>
      </c>
      <c r="C245" s="767" t="s">
        <v>251</v>
      </c>
      <c r="D245" s="767"/>
      <c r="E245" s="767"/>
      <c r="F245" s="99" t="s">
        <v>33</v>
      </c>
      <c r="G245" s="99" t="s">
        <v>33</v>
      </c>
      <c r="H245" s="99" t="s">
        <v>33</v>
      </c>
      <c r="I245" s="99" t="s">
        <v>33</v>
      </c>
      <c r="J245" s="100">
        <v>3.57</v>
      </c>
      <c r="K245" s="99" t="s">
        <v>175</v>
      </c>
      <c r="L245" s="100">
        <v>133.88</v>
      </c>
      <c r="M245" s="101" t="s">
        <v>33</v>
      </c>
      <c r="N245" s="102" t="s">
        <v>33</v>
      </c>
      <c r="S245" s="68" t="s">
        <v>251</v>
      </c>
    </row>
    <row r="246" spans="1:25" s="63" customFormat="1" x14ac:dyDescent="0.2">
      <c r="A246" s="98"/>
      <c r="B246" s="97" t="s">
        <v>212</v>
      </c>
      <c r="C246" s="767" t="s">
        <v>252</v>
      </c>
      <c r="D246" s="767"/>
      <c r="E246" s="767"/>
      <c r="F246" s="99" t="s">
        <v>33</v>
      </c>
      <c r="G246" s="99" t="s">
        <v>33</v>
      </c>
      <c r="H246" s="99" t="s">
        <v>33</v>
      </c>
      <c r="I246" s="99" t="s">
        <v>33</v>
      </c>
      <c r="J246" s="100">
        <v>15.07</v>
      </c>
      <c r="K246" s="99" t="s">
        <v>33</v>
      </c>
      <c r="L246" s="100">
        <v>2.1</v>
      </c>
      <c r="M246" s="101" t="s">
        <v>33</v>
      </c>
      <c r="N246" s="102" t="s">
        <v>33</v>
      </c>
      <c r="S246" s="68" t="s">
        <v>252</v>
      </c>
    </row>
    <row r="247" spans="1:25" s="63" customFormat="1" x14ac:dyDescent="0.2">
      <c r="A247" s="98"/>
      <c r="B247" s="97" t="s">
        <v>33</v>
      </c>
      <c r="C247" s="767" t="s">
        <v>253</v>
      </c>
      <c r="D247" s="767"/>
      <c r="E247" s="767"/>
      <c r="F247" s="99" t="s">
        <v>179</v>
      </c>
      <c r="G247" s="99" t="s">
        <v>1001</v>
      </c>
      <c r="H247" s="99" t="s">
        <v>175</v>
      </c>
      <c r="I247" s="99" t="s">
        <v>1002</v>
      </c>
      <c r="J247" s="100" t="s">
        <v>33</v>
      </c>
      <c r="K247" s="99" t="s">
        <v>33</v>
      </c>
      <c r="L247" s="100" t="s">
        <v>33</v>
      </c>
      <c r="M247" s="101" t="s">
        <v>33</v>
      </c>
      <c r="N247" s="102" t="s">
        <v>33</v>
      </c>
      <c r="T247" s="68" t="s">
        <v>253</v>
      </c>
    </row>
    <row r="248" spans="1:25" s="63" customFormat="1" x14ac:dyDescent="0.2">
      <c r="A248" s="98"/>
      <c r="B248" s="97" t="s">
        <v>33</v>
      </c>
      <c r="C248" s="776" t="s">
        <v>182</v>
      </c>
      <c r="D248" s="776"/>
      <c r="E248" s="776"/>
      <c r="F248" s="90" t="s">
        <v>33</v>
      </c>
      <c r="G248" s="90" t="s">
        <v>33</v>
      </c>
      <c r="H248" s="90" t="s">
        <v>33</v>
      </c>
      <c r="I248" s="90" t="s">
        <v>33</v>
      </c>
      <c r="J248" s="91">
        <v>3.64</v>
      </c>
      <c r="K248" s="90" t="s">
        <v>33</v>
      </c>
      <c r="L248" s="91">
        <v>135.97999999999999</v>
      </c>
      <c r="M248" s="92" t="s">
        <v>33</v>
      </c>
      <c r="N248" s="93" t="s">
        <v>33</v>
      </c>
      <c r="U248" s="68" t="s">
        <v>182</v>
      </c>
    </row>
    <row r="249" spans="1:25" s="63" customFormat="1" x14ac:dyDescent="0.2">
      <c r="A249" s="98"/>
      <c r="B249" s="97" t="s">
        <v>33</v>
      </c>
      <c r="C249" s="767" t="s">
        <v>183</v>
      </c>
      <c r="D249" s="767"/>
      <c r="E249" s="767"/>
      <c r="F249" s="99" t="s">
        <v>33</v>
      </c>
      <c r="G249" s="99" t="s">
        <v>33</v>
      </c>
      <c r="H249" s="99" t="s">
        <v>33</v>
      </c>
      <c r="I249" s="99" t="s">
        <v>33</v>
      </c>
      <c r="J249" s="100" t="s">
        <v>33</v>
      </c>
      <c r="K249" s="99" t="s">
        <v>33</v>
      </c>
      <c r="L249" s="100">
        <v>133.88</v>
      </c>
      <c r="M249" s="101" t="s">
        <v>33</v>
      </c>
      <c r="N249" s="102" t="s">
        <v>33</v>
      </c>
      <c r="T249" s="68" t="s">
        <v>183</v>
      </c>
    </row>
    <row r="250" spans="1:25" s="63" customFormat="1" ht="22.5" x14ac:dyDescent="0.2">
      <c r="A250" s="98"/>
      <c r="B250" s="97" t="s">
        <v>959</v>
      </c>
      <c r="C250" s="767" t="s">
        <v>960</v>
      </c>
      <c r="D250" s="767"/>
      <c r="E250" s="767"/>
      <c r="F250" s="99" t="s">
        <v>186</v>
      </c>
      <c r="G250" s="99" t="s">
        <v>187</v>
      </c>
      <c r="H250" s="99" t="s">
        <v>33</v>
      </c>
      <c r="I250" s="99" t="s">
        <v>187</v>
      </c>
      <c r="J250" s="100" t="s">
        <v>33</v>
      </c>
      <c r="K250" s="99" t="s">
        <v>33</v>
      </c>
      <c r="L250" s="100">
        <v>127.19</v>
      </c>
      <c r="M250" s="101" t="s">
        <v>33</v>
      </c>
      <c r="N250" s="102" t="s">
        <v>33</v>
      </c>
      <c r="T250" s="68" t="s">
        <v>960</v>
      </c>
    </row>
    <row r="251" spans="1:25" s="63" customFormat="1" ht="22.5" x14ac:dyDescent="0.2">
      <c r="A251" s="98"/>
      <c r="B251" s="97" t="s">
        <v>961</v>
      </c>
      <c r="C251" s="767" t="s">
        <v>962</v>
      </c>
      <c r="D251" s="767"/>
      <c r="E251" s="767"/>
      <c r="F251" s="99" t="s">
        <v>186</v>
      </c>
      <c r="G251" s="99" t="s">
        <v>594</v>
      </c>
      <c r="H251" s="99" t="s">
        <v>33</v>
      </c>
      <c r="I251" s="99" t="s">
        <v>594</v>
      </c>
      <c r="J251" s="100" t="s">
        <v>33</v>
      </c>
      <c r="K251" s="99" t="s">
        <v>33</v>
      </c>
      <c r="L251" s="100">
        <v>87.02</v>
      </c>
      <c r="M251" s="101" t="s">
        <v>33</v>
      </c>
      <c r="N251" s="102" t="s">
        <v>33</v>
      </c>
      <c r="T251" s="68" t="s">
        <v>962</v>
      </c>
    </row>
    <row r="252" spans="1:25" s="63" customFormat="1" x14ac:dyDescent="0.2">
      <c r="A252" s="103"/>
      <c r="B252" s="104"/>
      <c r="C252" s="780" t="s">
        <v>191</v>
      </c>
      <c r="D252" s="780"/>
      <c r="E252" s="780"/>
      <c r="F252" s="105" t="s">
        <v>33</v>
      </c>
      <c r="G252" s="105" t="s">
        <v>33</v>
      </c>
      <c r="H252" s="105" t="s">
        <v>33</v>
      </c>
      <c r="I252" s="105" t="s">
        <v>33</v>
      </c>
      <c r="J252" s="106" t="s">
        <v>33</v>
      </c>
      <c r="K252" s="105" t="s">
        <v>33</v>
      </c>
      <c r="L252" s="106">
        <v>350.19</v>
      </c>
      <c r="M252" s="92" t="s">
        <v>33</v>
      </c>
      <c r="N252" s="107" t="s">
        <v>33</v>
      </c>
      <c r="V252" s="68" t="s">
        <v>191</v>
      </c>
    </row>
    <row r="253" spans="1:25" s="63" customFormat="1" ht="78.75" x14ac:dyDescent="0.2">
      <c r="A253" s="88" t="s">
        <v>1450</v>
      </c>
      <c r="B253" s="89" t="s">
        <v>1003</v>
      </c>
      <c r="C253" s="776" t="s">
        <v>1004</v>
      </c>
      <c r="D253" s="776"/>
      <c r="E253" s="776"/>
      <c r="F253" s="90" t="s">
        <v>484</v>
      </c>
      <c r="G253" s="90" t="s">
        <v>33</v>
      </c>
      <c r="H253" s="90" t="s">
        <v>33</v>
      </c>
      <c r="I253" s="90" t="s">
        <v>165</v>
      </c>
      <c r="J253" s="91">
        <v>110.11</v>
      </c>
      <c r="K253" s="90" t="s">
        <v>33</v>
      </c>
      <c r="L253" s="91">
        <v>110.11</v>
      </c>
      <c r="M253" s="92" t="s">
        <v>33</v>
      </c>
      <c r="N253" s="93" t="s">
        <v>33</v>
      </c>
      <c r="Q253" s="68" t="s">
        <v>1004</v>
      </c>
    </row>
    <row r="254" spans="1:25" s="63" customFormat="1" ht="1.5" customHeight="1" x14ac:dyDescent="0.2">
      <c r="A254" s="108"/>
      <c r="B254" s="104"/>
      <c r="C254" s="104"/>
      <c r="D254" s="104"/>
      <c r="E254" s="104"/>
      <c r="F254" s="108"/>
      <c r="G254" s="108"/>
      <c r="H254" s="108"/>
      <c r="I254" s="108"/>
      <c r="J254" s="109"/>
      <c r="K254" s="108"/>
      <c r="L254" s="109"/>
      <c r="M254" s="99"/>
      <c r="N254" s="109"/>
    </row>
    <row r="255" spans="1:25" s="63" customFormat="1" ht="2.25" customHeight="1" x14ac:dyDescent="0.2">
      <c r="B255" s="67"/>
      <c r="C255" s="67"/>
      <c r="D255" s="67"/>
      <c r="E255" s="67"/>
      <c r="F255" s="67"/>
      <c r="G255" s="67"/>
      <c r="H255" s="67"/>
      <c r="I255" s="67"/>
      <c r="J255" s="67"/>
      <c r="K255" s="67"/>
      <c r="L255" s="122"/>
      <c r="M255" s="123"/>
      <c r="N255" s="124"/>
    </row>
    <row r="256" spans="1:25" s="63" customFormat="1" x14ac:dyDescent="0.2">
      <c r="A256" s="110"/>
      <c r="B256" s="111" t="s">
        <v>33</v>
      </c>
      <c r="C256" s="780" t="s">
        <v>321</v>
      </c>
      <c r="D256" s="780"/>
      <c r="E256" s="780"/>
      <c r="F256" s="780"/>
      <c r="G256" s="780"/>
      <c r="H256" s="780"/>
      <c r="I256" s="780"/>
      <c r="J256" s="780"/>
      <c r="K256" s="780"/>
      <c r="L256" s="112" t="s">
        <v>33</v>
      </c>
      <c r="M256" s="113" t="s">
        <v>33</v>
      </c>
      <c r="N256" s="114" t="s">
        <v>33</v>
      </c>
      <c r="Y256" s="68" t="s">
        <v>321</v>
      </c>
    </row>
    <row r="257" spans="1:27" x14ac:dyDescent="0.2">
      <c r="A257" s="115"/>
      <c r="B257" s="97" t="s">
        <v>165</v>
      </c>
      <c r="C257" s="767" t="s">
        <v>876</v>
      </c>
      <c r="D257" s="767"/>
      <c r="E257" s="767"/>
      <c r="F257" s="767"/>
      <c r="G257" s="767"/>
      <c r="H257" s="767"/>
      <c r="I257" s="767"/>
      <c r="J257" s="767"/>
      <c r="K257" s="767"/>
      <c r="L257" s="116">
        <v>2866.8</v>
      </c>
      <c r="M257" s="117">
        <v>7.3</v>
      </c>
      <c r="N257" s="118">
        <v>20928</v>
      </c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  <c r="Z257" s="68" t="s">
        <v>876</v>
      </c>
      <c r="AA257" s="63"/>
    </row>
    <row r="258" spans="1:27" x14ac:dyDescent="0.2">
      <c r="A258" s="115"/>
      <c r="B258" s="97" t="s">
        <v>33</v>
      </c>
      <c r="C258" s="767" t="s">
        <v>203</v>
      </c>
      <c r="D258" s="767"/>
      <c r="E258" s="767"/>
      <c r="F258" s="767"/>
      <c r="G258" s="767"/>
      <c r="H258" s="767"/>
      <c r="I258" s="767"/>
      <c r="J258" s="767"/>
      <c r="K258" s="767"/>
      <c r="L258" s="116" t="s">
        <v>33</v>
      </c>
      <c r="M258" s="117" t="s">
        <v>33</v>
      </c>
      <c r="N258" s="118" t="s">
        <v>33</v>
      </c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  <c r="Z258" s="68" t="s">
        <v>203</v>
      </c>
      <c r="AA258" s="63"/>
    </row>
    <row r="259" spans="1:27" x14ac:dyDescent="0.2">
      <c r="A259" s="115"/>
      <c r="B259" s="97" t="s">
        <v>33</v>
      </c>
      <c r="C259" s="767" t="s">
        <v>296</v>
      </c>
      <c r="D259" s="767"/>
      <c r="E259" s="767"/>
      <c r="F259" s="767"/>
      <c r="G259" s="767"/>
      <c r="H259" s="767"/>
      <c r="I259" s="767"/>
      <c r="J259" s="767"/>
      <c r="K259" s="767"/>
      <c r="L259" s="116">
        <v>746.18</v>
      </c>
      <c r="M259" s="117" t="s">
        <v>33</v>
      </c>
      <c r="N259" s="118" t="s">
        <v>33</v>
      </c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  <c r="Z259" s="68" t="s">
        <v>296</v>
      </c>
      <c r="AA259" s="63"/>
    </row>
    <row r="260" spans="1:27" x14ac:dyDescent="0.2">
      <c r="A260" s="115"/>
      <c r="B260" s="97" t="s">
        <v>33</v>
      </c>
      <c r="C260" s="767" t="s">
        <v>204</v>
      </c>
      <c r="D260" s="767"/>
      <c r="E260" s="767"/>
      <c r="F260" s="767"/>
      <c r="G260" s="767"/>
      <c r="H260" s="767"/>
      <c r="I260" s="767"/>
      <c r="J260" s="767"/>
      <c r="K260" s="767"/>
      <c r="L260" s="116">
        <v>65.12</v>
      </c>
      <c r="M260" s="117" t="s">
        <v>33</v>
      </c>
      <c r="N260" s="118" t="s">
        <v>33</v>
      </c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  <c r="Z260" s="68" t="s">
        <v>204</v>
      </c>
      <c r="AA260" s="63"/>
    </row>
    <row r="261" spans="1:27" x14ac:dyDescent="0.2">
      <c r="A261" s="115"/>
      <c r="B261" s="97" t="s">
        <v>33</v>
      </c>
      <c r="C261" s="767" t="s">
        <v>297</v>
      </c>
      <c r="D261" s="767"/>
      <c r="E261" s="767"/>
      <c r="F261" s="767"/>
      <c r="G261" s="767"/>
      <c r="H261" s="767"/>
      <c r="I261" s="767"/>
      <c r="J261" s="767"/>
      <c r="K261" s="767"/>
      <c r="L261" s="116">
        <v>937.62</v>
      </c>
      <c r="M261" s="117" t="s">
        <v>33</v>
      </c>
      <c r="N261" s="118" t="s">
        <v>33</v>
      </c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  <c r="Z261" s="68" t="s">
        <v>297</v>
      </c>
      <c r="AA261" s="63"/>
    </row>
    <row r="262" spans="1:27" x14ac:dyDescent="0.2">
      <c r="A262" s="115"/>
      <c r="B262" s="97" t="s">
        <v>33</v>
      </c>
      <c r="C262" s="767" t="s">
        <v>205</v>
      </c>
      <c r="D262" s="767"/>
      <c r="E262" s="767"/>
      <c r="F262" s="767"/>
      <c r="G262" s="767"/>
      <c r="H262" s="767"/>
      <c r="I262" s="767"/>
      <c r="J262" s="767"/>
      <c r="K262" s="767"/>
      <c r="L262" s="116">
        <v>649.26</v>
      </c>
      <c r="M262" s="117" t="s">
        <v>33</v>
      </c>
      <c r="N262" s="118" t="s">
        <v>33</v>
      </c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  <c r="Z262" s="68" t="s">
        <v>205</v>
      </c>
      <c r="AA262" s="63"/>
    </row>
    <row r="263" spans="1:27" x14ac:dyDescent="0.2">
      <c r="A263" s="115"/>
      <c r="B263" s="97" t="s">
        <v>33</v>
      </c>
      <c r="C263" s="767" t="s">
        <v>206</v>
      </c>
      <c r="D263" s="767"/>
      <c r="E263" s="767"/>
      <c r="F263" s="767"/>
      <c r="G263" s="767"/>
      <c r="H263" s="767"/>
      <c r="I263" s="767"/>
      <c r="J263" s="767"/>
      <c r="K263" s="767"/>
      <c r="L263" s="116">
        <v>468.62</v>
      </c>
      <c r="M263" s="117" t="s">
        <v>33</v>
      </c>
      <c r="N263" s="118" t="s">
        <v>33</v>
      </c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  <c r="Z263" s="68" t="s">
        <v>206</v>
      </c>
      <c r="AA263" s="63"/>
    </row>
    <row r="264" spans="1:27" x14ac:dyDescent="0.2">
      <c r="A264" s="115"/>
      <c r="B264" s="97" t="s">
        <v>33</v>
      </c>
      <c r="C264" s="767" t="s">
        <v>877</v>
      </c>
      <c r="D264" s="767"/>
      <c r="E264" s="767"/>
      <c r="F264" s="767"/>
      <c r="G264" s="767"/>
      <c r="H264" s="767"/>
      <c r="I264" s="767"/>
      <c r="J264" s="767"/>
      <c r="K264" s="767"/>
      <c r="L264" s="116">
        <v>16417.89</v>
      </c>
      <c r="M264" s="117" t="s">
        <v>33</v>
      </c>
      <c r="N264" s="118">
        <v>74044</v>
      </c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8" t="s">
        <v>877</v>
      </c>
      <c r="AA264" s="63"/>
    </row>
    <row r="265" spans="1:27" x14ac:dyDescent="0.2">
      <c r="A265" s="115"/>
      <c r="B265" s="97" t="s">
        <v>173</v>
      </c>
      <c r="C265" s="767" t="s">
        <v>1005</v>
      </c>
      <c r="D265" s="767"/>
      <c r="E265" s="767"/>
      <c r="F265" s="767"/>
      <c r="G265" s="767"/>
      <c r="H265" s="767"/>
      <c r="I265" s="767"/>
      <c r="J265" s="767"/>
      <c r="K265" s="767"/>
      <c r="L265" s="116">
        <v>11689.87</v>
      </c>
      <c r="M265" s="117">
        <v>4.51</v>
      </c>
      <c r="N265" s="118">
        <v>52721</v>
      </c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  <c r="Z265" s="68" t="s">
        <v>1005</v>
      </c>
      <c r="AA265" s="63"/>
    </row>
    <row r="266" spans="1:27" x14ac:dyDescent="0.2">
      <c r="A266" s="115"/>
      <c r="B266" s="97" t="s">
        <v>173</v>
      </c>
      <c r="C266" s="767" t="s">
        <v>1006</v>
      </c>
      <c r="D266" s="767"/>
      <c r="E266" s="767"/>
      <c r="F266" s="767"/>
      <c r="G266" s="767"/>
      <c r="H266" s="767"/>
      <c r="I266" s="767"/>
      <c r="J266" s="767"/>
      <c r="K266" s="767"/>
      <c r="L266" s="116">
        <v>4728.0200000000004</v>
      </c>
      <c r="M266" s="117">
        <v>4.51</v>
      </c>
      <c r="N266" s="118">
        <v>21323</v>
      </c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  <c r="Z266" s="68" t="s">
        <v>1006</v>
      </c>
      <c r="AA266" s="63"/>
    </row>
    <row r="267" spans="1:27" x14ac:dyDescent="0.2">
      <c r="A267" s="115"/>
      <c r="B267" s="97" t="s">
        <v>33</v>
      </c>
      <c r="C267" s="767" t="s">
        <v>207</v>
      </c>
      <c r="D267" s="767"/>
      <c r="E267" s="767"/>
      <c r="F267" s="767"/>
      <c r="G267" s="767"/>
      <c r="H267" s="767"/>
      <c r="I267" s="767"/>
      <c r="J267" s="767"/>
      <c r="K267" s="767"/>
      <c r="L267" s="116">
        <v>754.27</v>
      </c>
      <c r="M267" s="117" t="s">
        <v>33</v>
      </c>
      <c r="N267" s="118" t="s">
        <v>33</v>
      </c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  <c r="Z267" s="68" t="s">
        <v>207</v>
      </c>
      <c r="AA267" s="63"/>
    </row>
    <row r="268" spans="1:27" x14ac:dyDescent="0.2">
      <c r="A268" s="115"/>
      <c r="B268" s="97" t="s">
        <v>33</v>
      </c>
      <c r="C268" s="767" t="s">
        <v>208</v>
      </c>
      <c r="D268" s="767"/>
      <c r="E268" s="767"/>
      <c r="F268" s="767"/>
      <c r="G268" s="767"/>
      <c r="H268" s="767"/>
      <c r="I268" s="767"/>
      <c r="J268" s="767"/>
      <c r="K268" s="767"/>
      <c r="L268" s="116">
        <v>649.26</v>
      </c>
      <c r="M268" s="117" t="s">
        <v>33</v>
      </c>
      <c r="N268" s="118" t="s">
        <v>33</v>
      </c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  <c r="Z268" s="68" t="s">
        <v>208</v>
      </c>
      <c r="AA268" s="63"/>
    </row>
    <row r="269" spans="1:27" x14ac:dyDescent="0.2">
      <c r="A269" s="115"/>
      <c r="B269" s="97" t="s">
        <v>33</v>
      </c>
      <c r="C269" s="767" t="s">
        <v>209</v>
      </c>
      <c r="D269" s="767"/>
      <c r="E269" s="767"/>
      <c r="F269" s="767"/>
      <c r="G269" s="767"/>
      <c r="H269" s="767"/>
      <c r="I269" s="767"/>
      <c r="J269" s="767"/>
      <c r="K269" s="767"/>
      <c r="L269" s="116">
        <v>468.62</v>
      </c>
      <c r="M269" s="117" t="s">
        <v>33</v>
      </c>
      <c r="N269" s="118" t="s">
        <v>33</v>
      </c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  <c r="Z269" s="68" t="s">
        <v>209</v>
      </c>
      <c r="AA269" s="63"/>
    </row>
    <row r="270" spans="1:27" x14ac:dyDescent="0.2">
      <c r="A270" s="115"/>
      <c r="B270" s="109" t="s">
        <v>33</v>
      </c>
      <c r="C270" s="782" t="s">
        <v>322</v>
      </c>
      <c r="D270" s="782"/>
      <c r="E270" s="782"/>
      <c r="F270" s="782"/>
      <c r="G270" s="782"/>
      <c r="H270" s="782"/>
      <c r="I270" s="782"/>
      <c r="J270" s="782"/>
      <c r="K270" s="782"/>
      <c r="L270" s="119">
        <v>19284.689999999999</v>
      </c>
      <c r="M270" s="120" t="s">
        <v>33</v>
      </c>
      <c r="N270" s="125">
        <v>94972</v>
      </c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  <c r="Z270" s="63"/>
      <c r="AA270" s="68" t="s">
        <v>322</v>
      </c>
    </row>
    <row r="271" spans="1:27" ht="1.5" customHeight="1" x14ac:dyDescent="0.2">
      <c r="B271" s="109"/>
      <c r="C271" s="104"/>
      <c r="D271" s="104"/>
      <c r="E271" s="104"/>
      <c r="F271" s="104"/>
      <c r="G271" s="104"/>
      <c r="H271" s="104"/>
      <c r="I271" s="104"/>
      <c r="J271" s="104"/>
      <c r="K271" s="104"/>
      <c r="L271" s="119"/>
      <c r="M271" s="120"/>
      <c r="N271" s="126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  <c r="Z271" s="63"/>
      <c r="AA271" s="63"/>
    </row>
    <row r="272" spans="1:27" ht="53.25" customHeight="1" x14ac:dyDescent="0.2">
      <c r="A272" s="127"/>
      <c r="B272" s="127"/>
      <c r="C272" s="127"/>
      <c r="D272" s="127"/>
      <c r="E272" s="127"/>
      <c r="F272" s="127"/>
      <c r="G272" s="127"/>
      <c r="H272" s="127"/>
      <c r="I272" s="127"/>
      <c r="J272" s="127"/>
      <c r="K272" s="127"/>
      <c r="L272" s="127"/>
      <c r="M272" s="127"/>
      <c r="N272" s="127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  <c r="Z272" s="63"/>
      <c r="AA272" s="63"/>
    </row>
    <row r="273" spans="2:12" s="63" customFormat="1" x14ac:dyDescent="0.2">
      <c r="B273" s="128" t="s">
        <v>323</v>
      </c>
      <c r="C273" s="786" t="s">
        <v>33</v>
      </c>
      <c r="D273" s="786"/>
      <c r="E273" s="786"/>
      <c r="F273" s="786"/>
      <c r="G273" s="786"/>
      <c r="H273" s="786"/>
      <c r="I273" s="786"/>
      <c r="J273" s="786"/>
      <c r="K273" s="786"/>
      <c r="L273" s="786"/>
    </row>
    <row r="274" spans="2:12" s="63" customFormat="1" ht="13.5" customHeight="1" x14ac:dyDescent="0.2">
      <c r="B274" s="64"/>
      <c r="C274" s="787" t="s">
        <v>11</v>
      </c>
      <c r="D274" s="787"/>
      <c r="E274" s="787"/>
      <c r="F274" s="787"/>
      <c r="G274" s="787"/>
      <c r="H274" s="787"/>
      <c r="I274" s="787"/>
      <c r="J274" s="787"/>
      <c r="K274" s="787"/>
      <c r="L274" s="787"/>
    </row>
    <row r="275" spans="2:12" s="63" customFormat="1" ht="12.75" customHeight="1" x14ac:dyDescent="0.2">
      <c r="B275" s="128" t="s">
        <v>324</v>
      </c>
      <c r="C275" s="786" t="s">
        <v>33</v>
      </c>
      <c r="D275" s="786"/>
      <c r="E275" s="786"/>
      <c r="F275" s="786"/>
      <c r="G275" s="786"/>
      <c r="H275" s="786"/>
      <c r="I275" s="786"/>
      <c r="J275" s="786"/>
      <c r="K275" s="786"/>
      <c r="L275" s="786"/>
    </row>
    <row r="276" spans="2:12" s="63" customFormat="1" ht="13.5" customHeight="1" x14ac:dyDescent="0.2">
      <c r="C276" s="787" t="s">
        <v>11</v>
      </c>
      <c r="D276" s="787"/>
      <c r="E276" s="787"/>
      <c r="F276" s="787"/>
      <c r="G276" s="787"/>
      <c r="H276" s="787"/>
      <c r="I276" s="787"/>
      <c r="J276" s="787"/>
      <c r="K276" s="787"/>
      <c r="L276" s="787"/>
    </row>
    <row r="290" s="63" customFormat="1" x14ac:dyDescent="0.2"/>
  </sheetData>
  <mergeCells count="262">
    <mergeCell ref="C269:K269"/>
    <mergeCell ref="C270:K270"/>
    <mergeCell ref="C273:L273"/>
    <mergeCell ref="C274:L274"/>
    <mergeCell ref="C275:L275"/>
    <mergeCell ref="C276:L276"/>
    <mergeCell ref="C263:K263"/>
    <mergeCell ref="C264:K264"/>
    <mergeCell ref="C265:K265"/>
    <mergeCell ref="C266:K266"/>
    <mergeCell ref="C267:K267"/>
    <mergeCell ref="C268:K268"/>
    <mergeCell ref="C257:K257"/>
    <mergeCell ref="C258:K258"/>
    <mergeCell ref="C259:K259"/>
    <mergeCell ref="C260:K260"/>
    <mergeCell ref="C261:K261"/>
    <mergeCell ref="C262:K262"/>
    <mergeCell ref="C249:E249"/>
    <mergeCell ref="C250:E250"/>
    <mergeCell ref="C251:E251"/>
    <mergeCell ref="C252:E252"/>
    <mergeCell ref="C253:E253"/>
    <mergeCell ref="C256:K256"/>
    <mergeCell ref="C243:E243"/>
    <mergeCell ref="C244:N244"/>
    <mergeCell ref="C245:E245"/>
    <mergeCell ref="C246:E246"/>
    <mergeCell ref="C247:E247"/>
    <mergeCell ref="C248:E248"/>
    <mergeCell ref="C237:E237"/>
    <mergeCell ref="C238:E238"/>
    <mergeCell ref="C239:N239"/>
    <mergeCell ref="C240:N240"/>
    <mergeCell ref="C241:E241"/>
    <mergeCell ref="C242:N242"/>
    <mergeCell ref="C231:E231"/>
    <mergeCell ref="C232:E232"/>
    <mergeCell ref="C233:E233"/>
    <mergeCell ref="C234:E234"/>
    <mergeCell ref="C235:E235"/>
    <mergeCell ref="C236:E236"/>
    <mergeCell ref="C225:E225"/>
    <mergeCell ref="C226:N226"/>
    <mergeCell ref="C227:E227"/>
    <mergeCell ref="C228:N228"/>
    <mergeCell ref="C229:N229"/>
    <mergeCell ref="C230:E230"/>
    <mergeCell ref="C219:E219"/>
    <mergeCell ref="C220:E220"/>
    <mergeCell ref="C221:E221"/>
    <mergeCell ref="C222:N222"/>
    <mergeCell ref="C223:E223"/>
    <mergeCell ref="C224:N224"/>
    <mergeCell ref="C213:E213"/>
    <mergeCell ref="C214:E214"/>
    <mergeCell ref="C215:E215"/>
    <mergeCell ref="C216:E216"/>
    <mergeCell ref="C217:E217"/>
    <mergeCell ref="C218:E218"/>
    <mergeCell ref="C207:E207"/>
    <mergeCell ref="C208:N208"/>
    <mergeCell ref="C209:N209"/>
    <mergeCell ref="C210:E210"/>
    <mergeCell ref="C211:E211"/>
    <mergeCell ref="C212:E212"/>
    <mergeCell ref="C201:E201"/>
    <mergeCell ref="C202:E202"/>
    <mergeCell ref="C203:E203"/>
    <mergeCell ref="C204:N204"/>
    <mergeCell ref="C205:E205"/>
    <mergeCell ref="C206:N206"/>
    <mergeCell ref="C195:E195"/>
    <mergeCell ref="C196:E196"/>
    <mergeCell ref="C197:E197"/>
    <mergeCell ref="C198:E198"/>
    <mergeCell ref="C199:E199"/>
    <mergeCell ref="C200:E200"/>
    <mergeCell ref="C189:N189"/>
    <mergeCell ref="C190:N190"/>
    <mergeCell ref="C191:E191"/>
    <mergeCell ref="C192:E192"/>
    <mergeCell ref="C193:E193"/>
    <mergeCell ref="C194:E194"/>
    <mergeCell ref="C183:E183"/>
    <mergeCell ref="C184:E184"/>
    <mergeCell ref="C185:E185"/>
    <mergeCell ref="C186:E186"/>
    <mergeCell ref="C187:N187"/>
    <mergeCell ref="C188:E188"/>
    <mergeCell ref="C177:E177"/>
    <mergeCell ref="C178:E178"/>
    <mergeCell ref="C179:E179"/>
    <mergeCell ref="C180:E180"/>
    <mergeCell ref="C181:E181"/>
    <mergeCell ref="C182:E182"/>
    <mergeCell ref="C171:E171"/>
    <mergeCell ref="C172:N172"/>
    <mergeCell ref="C173:N173"/>
    <mergeCell ref="C174:E174"/>
    <mergeCell ref="C175:E175"/>
    <mergeCell ref="C176:E176"/>
    <mergeCell ref="C165:E165"/>
    <mergeCell ref="C166:E166"/>
    <mergeCell ref="C167:E167"/>
    <mergeCell ref="C168:E168"/>
    <mergeCell ref="C169:E169"/>
    <mergeCell ref="C170:E170"/>
    <mergeCell ref="C159:E159"/>
    <mergeCell ref="C160:E160"/>
    <mergeCell ref="C161:E161"/>
    <mergeCell ref="C162:E162"/>
    <mergeCell ref="C163:E163"/>
    <mergeCell ref="C164:E164"/>
    <mergeCell ref="C153:E153"/>
    <mergeCell ref="C154:E154"/>
    <mergeCell ref="C155:N155"/>
    <mergeCell ref="C156:N156"/>
    <mergeCell ref="C157:E157"/>
    <mergeCell ref="C158:N158"/>
    <mergeCell ref="C147:E147"/>
    <mergeCell ref="C148:E148"/>
    <mergeCell ref="C149:E149"/>
    <mergeCell ref="C150:E150"/>
    <mergeCell ref="C151:E151"/>
    <mergeCell ref="C152:E152"/>
    <mergeCell ref="C141:E141"/>
    <mergeCell ref="C142:N142"/>
    <mergeCell ref="C143:E143"/>
    <mergeCell ref="C144:E144"/>
    <mergeCell ref="C145:E145"/>
    <mergeCell ref="C146:E146"/>
    <mergeCell ref="C135:E135"/>
    <mergeCell ref="C136:E136"/>
    <mergeCell ref="C137:E137"/>
    <mergeCell ref="C138:E138"/>
    <mergeCell ref="C139:N139"/>
    <mergeCell ref="C140:N140"/>
    <mergeCell ref="C129:N129"/>
    <mergeCell ref="C130:E130"/>
    <mergeCell ref="C131:E131"/>
    <mergeCell ref="C132:E132"/>
    <mergeCell ref="C133:E133"/>
    <mergeCell ref="C134:E134"/>
    <mergeCell ref="C123:E123"/>
    <mergeCell ref="C124:E124"/>
    <mergeCell ref="C125:E125"/>
    <mergeCell ref="C126:N126"/>
    <mergeCell ref="C127:N127"/>
    <mergeCell ref="C128:E128"/>
    <mergeCell ref="C117:E117"/>
    <mergeCell ref="C118:E118"/>
    <mergeCell ref="C119:E119"/>
    <mergeCell ref="C120:E120"/>
    <mergeCell ref="C121:E121"/>
    <mergeCell ref="C122:E122"/>
    <mergeCell ref="C111:E111"/>
    <mergeCell ref="C112:E112"/>
    <mergeCell ref="C113:N113"/>
    <mergeCell ref="C114:E114"/>
    <mergeCell ref="C115:E115"/>
    <mergeCell ref="C116:E116"/>
    <mergeCell ref="C105:E105"/>
    <mergeCell ref="C106:E106"/>
    <mergeCell ref="C107:E107"/>
    <mergeCell ref="C108:E108"/>
    <mergeCell ref="C109:E109"/>
    <mergeCell ref="C110:E110"/>
    <mergeCell ref="C99:N99"/>
    <mergeCell ref="C100:E100"/>
    <mergeCell ref="C101:E101"/>
    <mergeCell ref="C102:E102"/>
    <mergeCell ref="C103:E103"/>
    <mergeCell ref="C104:E104"/>
    <mergeCell ref="C93:E93"/>
    <mergeCell ref="C94:E94"/>
    <mergeCell ref="C95:E95"/>
    <mergeCell ref="C96:E96"/>
    <mergeCell ref="C97:E97"/>
    <mergeCell ref="C98:E98"/>
    <mergeCell ref="C87:E87"/>
    <mergeCell ref="C88:N88"/>
    <mergeCell ref="C89:E89"/>
    <mergeCell ref="C90:E90"/>
    <mergeCell ref="C91:E91"/>
    <mergeCell ref="C92:E92"/>
    <mergeCell ref="C81:E81"/>
    <mergeCell ref="C82:E82"/>
    <mergeCell ref="C83:E83"/>
    <mergeCell ref="C84:E84"/>
    <mergeCell ref="C85:E85"/>
    <mergeCell ref="C86:E86"/>
    <mergeCell ref="C75:E75"/>
    <mergeCell ref="C76:E76"/>
    <mergeCell ref="C77:E77"/>
    <mergeCell ref="C78:E78"/>
    <mergeCell ref="C79:E79"/>
    <mergeCell ref="C80:E80"/>
    <mergeCell ref="C69:E69"/>
    <mergeCell ref="C70:E70"/>
    <mergeCell ref="C71:E71"/>
    <mergeCell ref="C72:E72"/>
    <mergeCell ref="C73:N73"/>
    <mergeCell ref="C74:E74"/>
    <mergeCell ref="C63:E63"/>
    <mergeCell ref="C64:E64"/>
    <mergeCell ref="C65:E65"/>
    <mergeCell ref="C66:E66"/>
    <mergeCell ref="C67:E67"/>
    <mergeCell ref="C68:E68"/>
    <mergeCell ref="C57:E57"/>
    <mergeCell ref="C58:E58"/>
    <mergeCell ref="C59:N59"/>
    <mergeCell ref="C60:N60"/>
    <mergeCell ref="C61:E61"/>
    <mergeCell ref="C62:N62"/>
    <mergeCell ref="C51:E51"/>
    <mergeCell ref="C52:E52"/>
    <mergeCell ref="C53:E53"/>
    <mergeCell ref="C54:E54"/>
    <mergeCell ref="C55:E55"/>
    <mergeCell ref="C56:E56"/>
    <mergeCell ref="C45:N45"/>
    <mergeCell ref="C46:N46"/>
    <mergeCell ref="C47:E47"/>
    <mergeCell ref="C48:E48"/>
    <mergeCell ref="C49:E49"/>
    <mergeCell ref="C50:E50"/>
    <mergeCell ref="C39:E39"/>
    <mergeCell ref="C40:E40"/>
    <mergeCell ref="C41:E41"/>
    <mergeCell ref="C42:E42"/>
    <mergeCell ref="C43:E43"/>
    <mergeCell ref="C44:E44"/>
    <mergeCell ref="C33:N33"/>
    <mergeCell ref="C34:E34"/>
    <mergeCell ref="C35:E35"/>
    <mergeCell ref="C36:E36"/>
    <mergeCell ref="C37:E37"/>
    <mergeCell ref="C38:E38"/>
    <mergeCell ref="C30:E30"/>
    <mergeCell ref="A31:N31"/>
    <mergeCell ref="C32:E32"/>
    <mergeCell ref="A12:N12"/>
    <mergeCell ref="A13:N13"/>
    <mergeCell ref="B15:F15"/>
    <mergeCell ref="B16:F16"/>
    <mergeCell ref="L25:M25"/>
    <mergeCell ref="A27:A29"/>
    <mergeCell ref="B27:B29"/>
    <mergeCell ref="C27:E29"/>
    <mergeCell ref="F27:F29"/>
    <mergeCell ref="G27:I28"/>
    <mergeCell ref="D5:N5"/>
    <mergeCell ref="A7:N7"/>
    <mergeCell ref="A8:N8"/>
    <mergeCell ref="A9:N9"/>
    <mergeCell ref="A10:N10"/>
    <mergeCell ref="A11:N11"/>
    <mergeCell ref="J27:L28"/>
    <mergeCell ref="M27:M29"/>
    <mergeCell ref="N27:N29"/>
  </mergeCells>
  <printOptions horizontalCentered="1"/>
  <pageMargins left="0.39370077848434398" right="0.39370077848434398" top="0.78740155696868896" bottom="0.74803149700164795" header="0.118110239505768" footer="0.118110239505768"/>
  <pageSetup paperSize="9" orientation="landscape"/>
  <headerFooter>
    <oddHeader>&amp;LГРАНД-Смета 2021</oddHeader>
  </headerFooter>
  <rowBreaks count="1" manualBreakCount="1">
    <brk id="26" max="289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86"/>
  <sheetViews>
    <sheetView zoomScale="115" zoomScaleNormal="115" workbookViewId="0">
      <selection activeCell="K19" sqref="K19"/>
    </sheetView>
  </sheetViews>
  <sheetFormatPr defaultColWidth="9.140625" defaultRowHeight="11.25" customHeight="1" x14ac:dyDescent="0.2"/>
  <cols>
    <col min="1" max="1" width="8.140625" style="63" customWidth="1"/>
    <col min="2" max="2" width="20.140625" style="63" customWidth="1"/>
    <col min="3" max="4" width="10.42578125" style="63" customWidth="1"/>
    <col min="5" max="5" width="13.28515625" style="63" customWidth="1"/>
    <col min="6" max="6" width="8.5703125" style="63" customWidth="1"/>
    <col min="7" max="7" width="7.85546875" style="63" customWidth="1"/>
    <col min="8" max="8" width="8.42578125" style="63" customWidth="1"/>
    <col min="9" max="9" width="8.7109375" style="63" customWidth="1"/>
    <col min="10" max="10" width="8.140625" style="63" customWidth="1"/>
    <col min="11" max="11" width="8.5703125" style="63" customWidth="1"/>
    <col min="12" max="12" width="10" style="63" customWidth="1"/>
    <col min="13" max="13" width="6" style="63" customWidth="1"/>
    <col min="14" max="14" width="9.7109375" style="63" customWidth="1"/>
    <col min="15" max="15" width="99.7109375" style="68" hidden="1" customWidth="1"/>
    <col min="16" max="16" width="138.42578125" style="68" hidden="1" customWidth="1"/>
    <col min="17" max="17" width="34.140625" style="68" hidden="1" customWidth="1"/>
    <col min="18" max="18" width="110.140625" style="68" hidden="1" customWidth="1"/>
    <col min="19" max="22" width="34.140625" style="68" hidden="1" customWidth="1"/>
    <col min="23" max="24" width="110.140625" style="68" hidden="1" customWidth="1"/>
    <col min="25" max="27" width="84.42578125" style="68" hidden="1" customWidth="1"/>
    <col min="28" max="16384" width="9.140625" style="63"/>
  </cols>
  <sheetData>
    <row r="1" spans="1:15" s="63" customFormat="1" x14ac:dyDescent="0.2">
      <c r="N1" s="64" t="s">
        <v>128</v>
      </c>
    </row>
    <row r="2" spans="1:15" s="63" customFormat="1" x14ac:dyDescent="0.2">
      <c r="N2" s="64" t="s">
        <v>12</v>
      </c>
    </row>
    <row r="3" spans="1:15" s="63" customFormat="1" x14ac:dyDescent="0.2">
      <c r="N3" s="64"/>
    </row>
    <row r="4" spans="1:15" s="63" customFormat="1" x14ac:dyDescent="0.2">
      <c r="F4" s="65"/>
    </row>
    <row r="5" spans="1:15" s="63" customFormat="1" ht="33.75" x14ac:dyDescent="0.2">
      <c r="A5" s="66" t="s">
        <v>129</v>
      </c>
      <c r="B5" s="67"/>
      <c r="D5" s="767" t="s">
        <v>550</v>
      </c>
      <c r="E5" s="767"/>
      <c r="F5" s="767"/>
      <c r="G5" s="767"/>
      <c r="H5" s="767"/>
      <c r="I5" s="767"/>
      <c r="J5" s="767"/>
      <c r="K5" s="767"/>
      <c r="L5" s="767"/>
      <c r="M5" s="767"/>
      <c r="N5" s="767"/>
      <c r="O5" s="68" t="s">
        <v>550</v>
      </c>
    </row>
    <row r="6" spans="1:15" s="63" customFormat="1" ht="15" customHeight="1" x14ac:dyDescent="0.2">
      <c r="A6" s="69" t="s">
        <v>130</v>
      </c>
      <c r="D6" s="70" t="s">
        <v>131</v>
      </c>
      <c r="E6" s="70"/>
      <c r="F6" s="71"/>
      <c r="G6" s="71"/>
      <c r="H6" s="71"/>
      <c r="I6" s="71"/>
      <c r="J6" s="71"/>
      <c r="K6" s="71"/>
      <c r="L6" s="71"/>
      <c r="M6" s="71"/>
      <c r="N6" s="71"/>
    </row>
    <row r="7" spans="1:15" s="63" customFormat="1" ht="43.5" customHeight="1" x14ac:dyDescent="0.2">
      <c r="A7" s="768" t="s">
        <v>24</v>
      </c>
      <c r="B7" s="768"/>
      <c r="C7" s="768"/>
      <c r="D7" s="768"/>
      <c r="E7" s="768"/>
      <c r="F7" s="768"/>
      <c r="G7" s="768"/>
      <c r="H7" s="768"/>
      <c r="I7" s="768"/>
      <c r="J7" s="768"/>
      <c r="K7" s="768"/>
      <c r="L7" s="768"/>
      <c r="M7" s="768"/>
      <c r="N7" s="768"/>
    </row>
    <row r="8" spans="1:15" s="63" customFormat="1" x14ac:dyDescent="0.2">
      <c r="A8" s="769" t="s">
        <v>3</v>
      </c>
      <c r="B8" s="769"/>
      <c r="C8" s="769"/>
      <c r="D8" s="769"/>
      <c r="E8" s="769"/>
      <c r="F8" s="769"/>
      <c r="G8" s="769"/>
      <c r="H8" s="769"/>
      <c r="I8" s="769"/>
      <c r="J8" s="769"/>
      <c r="K8" s="769"/>
      <c r="L8" s="769"/>
      <c r="M8" s="769"/>
      <c r="N8" s="769"/>
    </row>
    <row r="9" spans="1:15" s="63" customFormat="1" ht="30" customHeight="1" x14ac:dyDescent="0.2">
      <c r="A9" s="768" t="s">
        <v>37</v>
      </c>
      <c r="B9" s="768"/>
      <c r="C9" s="768"/>
      <c r="D9" s="768"/>
      <c r="E9" s="768"/>
      <c r="F9" s="768"/>
      <c r="G9" s="768"/>
      <c r="H9" s="768"/>
      <c r="I9" s="768"/>
      <c r="J9" s="768"/>
      <c r="K9" s="768"/>
      <c r="L9" s="768"/>
      <c r="M9" s="768"/>
      <c r="N9" s="768"/>
    </row>
    <row r="10" spans="1:15" s="63" customFormat="1" x14ac:dyDescent="0.2">
      <c r="A10" s="769" t="s">
        <v>132</v>
      </c>
      <c r="B10" s="769"/>
      <c r="C10" s="769"/>
      <c r="D10" s="769"/>
      <c r="E10" s="769"/>
      <c r="F10" s="769"/>
      <c r="G10" s="769"/>
      <c r="H10" s="769"/>
      <c r="I10" s="769"/>
      <c r="J10" s="769"/>
      <c r="K10" s="769"/>
      <c r="L10" s="769"/>
      <c r="M10" s="769"/>
      <c r="N10" s="769"/>
    </row>
    <row r="11" spans="1:15" s="63" customFormat="1" ht="28.5" customHeight="1" x14ac:dyDescent="0.25">
      <c r="A11" s="770" t="s">
        <v>1451</v>
      </c>
      <c r="B11" s="770"/>
      <c r="C11" s="770"/>
      <c r="D11" s="770"/>
      <c r="E11" s="770"/>
      <c r="F11" s="770"/>
      <c r="G11" s="770"/>
      <c r="H11" s="770"/>
      <c r="I11" s="770"/>
      <c r="J11" s="770"/>
      <c r="K11" s="770"/>
      <c r="L11" s="770"/>
      <c r="M11" s="770"/>
      <c r="N11" s="770"/>
    </row>
    <row r="12" spans="1:15" s="63" customFormat="1" ht="29.25" customHeight="1" x14ac:dyDescent="0.2">
      <c r="A12" s="768" t="s">
        <v>520</v>
      </c>
      <c r="B12" s="768"/>
      <c r="C12" s="768"/>
      <c r="D12" s="768"/>
      <c r="E12" s="768"/>
      <c r="F12" s="768"/>
      <c r="G12" s="768"/>
      <c r="H12" s="768"/>
      <c r="I12" s="768"/>
      <c r="J12" s="768"/>
      <c r="K12" s="768"/>
      <c r="L12" s="768"/>
      <c r="M12" s="768"/>
      <c r="N12" s="768"/>
    </row>
    <row r="13" spans="1:15" s="63" customFormat="1" ht="33.75" customHeight="1" x14ac:dyDescent="0.2">
      <c r="A13" s="769" t="s">
        <v>134</v>
      </c>
      <c r="B13" s="769"/>
      <c r="C13" s="769"/>
      <c r="D13" s="769"/>
      <c r="E13" s="769"/>
      <c r="F13" s="769"/>
      <c r="G13" s="769"/>
      <c r="H13" s="769"/>
      <c r="I13" s="769"/>
      <c r="J13" s="769"/>
      <c r="K13" s="769"/>
      <c r="L13" s="769"/>
      <c r="M13" s="769"/>
      <c r="N13" s="769"/>
    </row>
    <row r="14" spans="1:15" s="63" customFormat="1" ht="18" customHeight="1" x14ac:dyDescent="0.2">
      <c r="A14" s="63" t="s">
        <v>135</v>
      </c>
      <c r="B14" s="72" t="s">
        <v>136</v>
      </c>
      <c r="C14" s="63" t="s">
        <v>137</v>
      </c>
      <c r="F14" s="68"/>
      <c r="G14" s="68"/>
      <c r="H14" s="68"/>
      <c r="I14" s="68"/>
      <c r="J14" s="68"/>
      <c r="K14" s="68"/>
      <c r="L14" s="68"/>
      <c r="M14" s="68"/>
      <c r="N14" s="68"/>
    </row>
    <row r="15" spans="1:15" s="63" customFormat="1" ht="30.75" customHeight="1" x14ac:dyDescent="0.2">
      <c r="A15" s="63" t="s">
        <v>138</v>
      </c>
      <c r="B15" s="777" t="s">
        <v>1383</v>
      </c>
      <c r="C15" s="777"/>
      <c r="D15" s="777"/>
      <c r="E15" s="777"/>
      <c r="F15" s="777"/>
      <c r="G15" s="68"/>
      <c r="H15" s="68"/>
      <c r="I15" s="68"/>
      <c r="J15" s="68"/>
      <c r="K15" s="68"/>
      <c r="L15" s="68"/>
      <c r="M15" s="68"/>
      <c r="N15" s="68"/>
    </row>
    <row r="16" spans="1:15" s="63" customFormat="1" x14ac:dyDescent="0.2">
      <c r="B16" s="778" t="s">
        <v>140</v>
      </c>
      <c r="C16" s="778"/>
      <c r="D16" s="778"/>
      <c r="E16" s="778"/>
      <c r="F16" s="778"/>
      <c r="G16" s="73"/>
      <c r="H16" s="73"/>
      <c r="I16" s="73"/>
      <c r="J16" s="73"/>
      <c r="K16" s="73"/>
      <c r="L16" s="73"/>
      <c r="M16" s="74"/>
      <c r="N16" s="73"/>
    </row>
    <row r="17" spans="1:17" s="63" customFormat="1" ht="25.5" customHeight="1" x14ac:dyDescent="0.2">
      <c r="D17" s="75"/>
      <c r="E17" s="75"/>
      <c r="F17" s="75"/>
      <c r="G17" s="75"/>
      <c r="H17" s="75"/>
      <c r="I17" s="75"/>
      <c r="J17" s="75"/>
      <c r="K17" s="75"/>
      <c r="L17" s="75"/>
      <c r="M17" s="73"/>
      <c r="N17" s="73"/>
    </row>
    <row r="18" spans="1:17" s="63" customFormat="1" x14ac:dyDescent="0.2">
      <c r="A18" s="76" t="s">
        <v>141</v>
      </c>
      <c r="D18" s="70" t="s">
        <v>33</v>
      </c>
      <c r="F18" s="77"/>
      <c r="G18" s="77"/>
      <c r="H18" s="77"/>
      <c r="I18" s="77"/>
      <c r="J18" s="77"/>
      <c r="K18" s="77"/>
      <c r="L18" s="77"/>
      <c r="M18" s="77"/>
      <c r="N18" s="77"/>
    </row>
    <row r="19" spans="1:17" s="63" customFormat="1" ht="25.5" customHeight="1" x14ac:dyDescent="0.2"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</row>
    <row r="20" spans="1:17" s="63" customFormat="1" ht="12.75" customHeight="1" x14ac:dyDescent="0.2">
      <c r="A20" s="76" t="s">
        <v>142</v>
      </c>
      <c r="C20" s="78">
        <v>456.22</v>
      </c>
      <c r="D20" s="79" t="s">
        <v>1452</v>
      </c>
      <c r="E20" s="66" t="s">
        <v>144</v>
      </c>
      <c r="L20" s="80"/>
      <c r="M20" s="80"/>
    </row>
    <row r="21" spans="1:17" s="63" customFormat="1" ht="12.75" customHeight="1" x14ac:dyDescent="0.2">
      <c r="B21" s="63" t="s">
        <v>145</v>
      </c>
      <c r="C21" s="81"/>
      <c r="D21" s="82"/>
      <c r="E21" s="66"/>
    </row>
    <row r="22" spans="1:17" s="63" customFormat="1" ht="12.75" customHeight="1" x14ac:dyDescent="0.2">
      <c r="B22" s="63" t="s">
        <v>146</v>
      </c>
      <c r="C22" s="78">
        <v>0</v>
      </c>
      <c r="D22" s="79" t="s">
        <v>149</v>
      </c>
      <c r="E22" s="66" t="s">
        <v>144</v>
      </c>
      <c r="G22" s="63" t="s">
        <v>147</v>
      </c>
      <c r="L22" s="78">
        <v>0</v>
      </c>
      <c r="M22" s="79" t="s">
        <v>1453</v>
      </c>
      <c r="N22" s="66" t="s">
        <v>144</v>
      </c>
    </row>
    <row r="23" spans="1:17" s="63" customFormat="1" ht="12.75" customHeight="1" x14ac:dyDescent="0.2">
      <c r="B23" s="63" t="s">
        <v>5</v>
      </c>
      <c r="C23" s="78">
        <v>22.76</v>
      </c>
      <c r="D23" s="83" t="s">
        <v>884</v>
      </c>
      <c r="E23" s="66" t="s">
        <v>144</v>
      </c>
      <c r="G23" s="63" t="s">
        <v>150</v>
      </c>
      <c r="L23" s="84"/>
      <c r="M23" s="84">
        <v>113.01</v>
      </c>
      <c r="N23" s="69" t="s">
        <v>151</v>
      </c>
    </row>
    <row r="24" spans="1:17" s="63" customFormat="1" ht="12.75" customHeight="1" x14ac:dyDescent="0.2">
      <c r="B24" s="63" t="s">
        <v>18</v>
      </c>
      <c r="C24" s="78">
        <v>433.46</v>
      </c>
      <c r="D24" s="83" t="s">
        <v>1454</v>
      </c>
      <c r="E24" s="66" t="s">
        <v>144</v>
      </c>
      <c r="G24" s="63" t="s">
        <v>152</v>
      </c>
      <c r="L24" s="84"/>
      <c r="M24" s="84">
        <v>0.9</v>
      </c>
      <c r="N24" s="69" t="s">
        <v>151</v>
      </c>
    </row>
    <row r="25" spans="1:17" s="63" customFormat="1" ht="12.75" customHeight="1" x14ac:dyDescent="0.2">
      <c r="B25" s="63" t="s">
        <v>19</v>
      </c>
      <c r="C25" s="78">
        <v>0</v>
      </c>
      <c r="D25" s="79" t="s">
        <v>149</v>
      </c>
      <c r="E25" s="66" t="s">
        <v>144</v>
      </c>
      <c r="G25" s="63" t="s">
        <v>153</v>
      </c>
      <c r="L25" s="779" t="s">
        <v>33</v>
      </c>
      <c r="M25" s="779"/>
    </row>
    <row r="26" spans="1:17" s="63" customFormat="1" x14ac:dyDescent="0.2">
      <c r="A26" s="85"/>
    </row>
    <row r="27" spans="1:17" s="63" customFormat="1" ht="36" customHeight="1" x14ac:dyDescent="0.2">
      <c r="A27" s="771" t="s">
        <v>154</v>
      </c>
      <c r="B27" s="771" t="s">
        <v>15</v>
      </c>
      <c r="C27" s="771" t="s">
        <v>155</v>
      </c>
      <c r="D27" s="771"/>
      <c r="E27" s="771"/>
      <c r="F27" s="771" t="s">
        <v>156</v>
      </c>
      <c r="G27" s="771" t="s">
        <v>157</v>
      </c>
      <c r="H27" s="771"/>
      <c r="I27" s="771"/>
      <c r="J27" s="771" t="s">
        <v>158</v>
      </c>
      <c r="K27" s="771"/>
      <c r="L27" s="771"/>
      <c r="M27" s="771" t="s">
        <v>159</v>
      </c>
      <c r="N27" s="771" t="s">
        <v>160</v>
      </c>
    </row>
    <row r="28" spans="1:17" s="63" customFormat="1" ht="36.75" customHeight="1" x14ac:dyDescent="0.2">
      <c r="A28" s="771"/>
      <c r="B28" s="771"/>
      <c r="C28" s="771"/>
      <c r="D28" s="771"/>
      <c r="E28" s="771"/>
      <c r="F28" s="771"/>
      <c r="G28" s="771"/>
      <c r="H28" s="771"/>
      <c r="I28" s="771"/>
      <c r="J28" s="771"/>
      <c r="K28" s="771"/>
      <c r="L28" s="771"/>
      <c r="M28" s="771"/>
      <c r="N28" s="771"/>
    </row>
    <row r="29" spans="1:17" s="63" customFormat="1" ht="42.75" customHeight="1" x14ac:dyDescent="0.2">
      <c r="A29" s="771"/>
      <c r="B29" s="771"/>
      <c r="C29" s="771"/>
      <c r="D29" s="771"/>
      <c r="E29" s="771"/>
      <c r="F29" s="771"/>
      <c r="G29" s="86" t="s">
        <v>161</v>
      </c>
      <c r="H29" s="86" t="s">
        <v>162</v>
      </c>
      <c r="I29" s="86" t="s">
        <v>163</v>
      </c>
      <c r="J29" s="86" t="s">
        <v>161</v>
      </c>
      <c r="K29" s="86" t="s">
        <v>162</v>
      </c>
      <c r="L29" s="86" t="s">
        <v>20</v>
      </c>
      <c r="M29" s="771"/>
      <c r="N29" s="771"/>
    </row>
    <row r="30" spans="1:17" s="63" customFormat="1" x14ac:dyDescent="0.2">
      <c r="A30" s="87">
        <v>1</v>
      </c>
      <c r="B30" s="87">
        <v>2</v>
      </c>
      <c r="C30" s="772">
        <v>3</v>
      </c>
      <c r="D30" s="772"/>
      <c r="E30" s="772"/>
      <c r="F30" s="87">
        <v>4</v>
      </c>
      <c r="G30" s="87">
        <v>5</v>
      </c>
      <c r="H30" s="87">
        <v>6</v>
      </c>
      <c r="I30" s="87">
        <v>7</v>
      </c>
      <c r="J30" s="87">
        <v>8</v>
      </c>
      <c r="K30" s="87">
        <v>9</v>
      </c>
      <c r="L30" s="87">
        <v>10</v>
      </c>
      <c r="M30" s="87">
        <v>11</v>
      </c>
      <c r="N30" s="87">
        <v>12</v>
      </c>
    </row>
    <row r="31" spans="1:17" s="63" customFormat="1" x14ac:dyDescent="0.2">
      <c r="A31" s="773" t="s">
        <v>1455</v>
      </c>
      <c r="B31" s="774"/>
      <c r="C31" s="774"/>
      <c r="D31" s="774"/>
      <c r="E31" s="774"/>
      <c r="F31" s="774"/>
      <c r="G31" s="774"/>
      <c r="H31" s="774"/>
      <c r="I31" s="774"/>
      <c r="J31" s="774"/>
      <c r="K31" s="774"/>
      <c r="L31" s="774"/>
      <c r="M31" s="774"/>
      <c r="N31" s="775"/>
      <c r="P31" s="68" t="s">
        <v>1455</v>
      </c>
    </row>
    <row r="32" spans="1:17" s="63" customFormat="1" ht="22.5" x14ac:dyDescent="0.2">
      <c r="A32" s="88" t="s">
        <v>165</v>
      </c>
      <c r="B32" s="89" t="s">
        <v>1057</v>
      </c>
      <c r="C32" s="776" t="s">
        <v>1058</v>
      </c>
      <c r="D32" s="776"/>
      <c r="E32" s="776"/>
      <c r="F32" s="90" t="s">
        <v>484</v>
      </c>
      <c r="G32" s="90" t="s">
        <v>33</v>
      </c>
      <c r="H32" s="90" t="s">
        <v>33</v>
      </c>
      <c r="I32" s="90" t="s">
        <v>165</v>
      </c>
      <c r="J32" s="91" t="s">
        <v>33</v>
      </c>
      <c r="K32" s="90" t="s">
        <v>33</v>
      </c>
      <c r="L32" s="91" t="s">
        <v>33</v>
      </c>
      <c r="M32" s="92" t="s">
        <v>33</v>
      </c>
      <c r="N32" s="93" t="s">
        <v>33</v>
      </c>
      <c r="Q32" s="68" t="s">
        <v>1058</v>
      </c>
    </row>
    <row r="33" spans="1:23" s="63" customFormat="1" ht="22.5" x14ac:dyDescent="0.2">
      <c r="A33" s="96"/>
      <c r="B33" s="97" t="s">
        <v>171</v>
      </c>
      <c r="C33" s="767" t="s">
        <v>172</v>
      </c>
      <c r="D33" s="767"/>
      <c r="E33" s="767"/>
      <c r="F33" s="767"/>
      <c r="G33" s="767"/>
      <c r="H33" s="767"/>
      <c r="I33" s="767"/>
      <c r="J33" s="767"/>
      <c r="K33" s="767"/>
      <c r="L33" s="767"/>
      <c r="M33" s="767"/>
      <c r="N33" s="781"/>
      <c r="R33" s="68" t="s">
        <v>172</v>
      </c>
    </row>
    <row r="34" spans="1:23" s="63" customFormat="1" x14ac:dyDescent="0.2">
      <c r="A34" s="98"/>
      <c r="B34" s="97" t="s">
        <v>165</v>
      </c>
      <c r="C34" s="767" t="s">
        <v>251</v>
      </c>
      <c r="D34" s="767"/>
      <c r="E34" s="767"/>
      <c r="F34" s="99" t="s">
        <v>33</v>
      </c>
      <c r="G34" s="99" t="s">
        <v>33</v>
      </c>
      <c r="H34" s="99" t="s">
        <v>33</v>
      </c>
      <c r="I34" s="99" t="s">
        <v>33</v>
      </c>
      <c r="J34" s="100">
        <v>8.9</v>
      </c>
      <c r="K34" s="99" t="s">
        <v>175</v>
      </c>
      <c r="L34" s="100">
        <v>11.13</v>
      </c>
      <c r="M34" s="101" t="s">
        <v>33</v>
      </c>
      <c r="N34" s="102" t="s">
        <v>33</v>
      </c>
      <c r="S34" s="68" t="s">
        <v>251</v>
      </c>
    </row>
    <row r="35" spans="1:23" s="63" customFormat="1" x14ac:dyDescent="0.2">
      <c r="A35" s="98"/>
      <c r="B35" s="97" t="s">
        <v>173</v>
      </c>
      <c r="C35" s="767" t="s">
        <v>174</v>
      </c>
      <c r="D35" s="767"/>
      <c r="E35" s="767"/>
      <c r="F35" s="99" t="s">
        <v>33</v>
      </c>
      <c r="G35" s="99" t="s">
        <v>33</v>
      </c>
      <c r="H35" s="99" t="s">
        <v>33</v>
      </c>
      <c r="I35" s="99" t="s">
        <v>33</v>
      </c>
      <c r="J35" s="100">
        <v>0.66</v>
      </c>
      <c r="K35" s="99" t="s">
        <v>175</v>
      </c>
      <c r="L35" s="100">
        <v>0.83</v>
      </c>
      <c r="M35" s="101" t="s">
        <v>33</v>
      </c>
      <c r="N35" s="102" t="s">
        <v>33</v>
      </c>
      <c r="S35" s="68" t="s">
        <v>174</v>
      </c>
    </row>
    <row r="36" spans="1:23" s="63" customFormat="1" x14ac:dyDescent="0.2">
      <c r="A36" s="98"/>
      <c r="B36" s="97" t="s">
        <v>176</v>
      </c>
      <c r="C36" s="767" t="s">
        <v>177</v>
      </c>
      <c r="D36" s="767"/>
      <c r="E36" s="767"/>
      <c r="F36" s="99" t="s">
        <v>33</v>
      </c>
      <c r="G36" s="99" t="s">
        <v>33</v>
      </c>
      <c r="H36" s="99" t="s">
        <v>33</v>
      </c>
      <c r="I36" s="99" t="s">
        <v>33</v>
      </c>
      <c r="J36" s="100">
        <v>0.12</v>
      </c>
      <c r="K36" s="99" t="s">
        <v>175</v>
      </c>
      <c r="L36" s="100">
        <v>0.15</v>
      </c>
      <c r="M36" s="101" t="s">
        <v>33</v>
      </c>
      <c r="N36" s="102" t="s">
        <v>33</v>
      </c>
      <c r="S36" s="68" t="s">
        <v>177</v>
      </c>
    </row>
    <row r="37" spans="1:23" s="63" customFormat="1" x14ac:dyDescent="0.2">
      <c r="A37" s="98"/>
      <c r="B37" s="97" t="s">
        <v>212</v>
      </c>
      <c r="C37" s="767" t="s">
        <v>252</v>
      </c>
      <c r="D37" s="767"/>
      <c r="E37" s="767"/>
      <c r="F37" s="99" t="s">
        <v>33</v>
      </c>
      <c r="G37" s="99" t="s">
        <v>33</v>
      </c>
      <c r="H37" s="99" t="s">
        <v>33</v>
      </c>
      <c r="I37" s="99" t="s">
        <v>33</v>
      </c>
      <c r="J37" s="100">
        <v>0.18</v>
      </c>
      <c r="K37" s="99" t="s">
        <v>33</v>
      </c>
      <c r="L37" s="100">
        <v>0.18</v>
      </c>
      <c r="M37" s="101" t="s">
        <v>33</v>
      </c>
      <c r="N37" s="102" t="s">
        <v>33</v>
      </c>
      <c r="S37" s="68" t="s">
        <v>252</v>
      </c>
    </row>
    <row r="38" spans="1:23" s="63" customFormat="1" x14ac:dyDescent="0.2">
      <c r="A38" s="98"/>
      <c r="B38" s="97" t="s">
        <v>33</v>
      </c>
      <c r="C38" s="767" t="s">
        <v>253</v>
      </c>
      <c r="D38" s="767"/>
      <c r="E38" s="767"/>
      <c r="F38" s="99" t="s">
        <v>179</v>
      </c>
      <c r="G38" s="99" t="s">
        <v>1023</v>
      </c>
      <c r="H38" s="99" t="s">
        <v>175</v>
      </c>
      <c r="I38" s="99" t="s">
        <v>1231</v>
      </c>
      <c r="J38" s="100" t="s">
        <v>33</v>
      </c>
      <c r="K38" s="99" t="s">
        <v>33</v>
      </c>
      <c r="L38" s="100" t="s">
        <v>33</v>
      </c>
      <c r="M38" s="101" t="s">
        <v>33</v>
      </c>
      <c r="N38" s="102" t="s">
        <v>33</v>
      </c>
      <c r="T38" s="68" t="s">
        <v>253</v>
      </c>
    </row>
    <row r="39" spans="1:23" s="63" customFormat="1" x14ac:dyDescent="0.2">
      <c r="A39" s="98"/>
      <c r="B39" s="97" t="s">
        <v>33</v>
      </c>
      <c r="C39" s="767" t="s">
        <v>178</v>
      </c>
      <c r="D39" s="767"/>
      <c r="E39" s="767"/>
      <c r="F39" s="99" t="s">
        <v>179</v>
      </c>
      <c r="G39" s="99" t="s">
        <v>957</v>
      </c>
      <c r="H39" s="99" t="s">
        <v>175</v>
      </c>
      <c r="I39" s="99" t="s">
        <v>1143</v>
      </c>
      <c r="J39" s="100" t="s">
        <v>33</v>
      </c>
      <c r="K39" s="99" t="s">
        <v>33</v>
      </c>
      <c r="L39" s="100" t="s">
        <v>33</v>
      </c>
      <c r="M39" s="101" t="s">
        <v>33</v>
      </c>
      <c r="N39" s="102" t="s">
        <v>33</v>
      </c>
      <c r="T39" s="68" t="s">
        <v>178</v>
      </c>
    </row>
    <row r="40" spans="1:23" s="63" customFormat="1" x14ac:dyDescent="0.2">
      <c r="A40" s="98"/>
      <c r="B40" s="97" t="s">
        <v>33</v>
      </c>
      <c r="C40" s="776" t="s">
        <v>182</v>
      </c>
      <c r="D40" s="776"/>
      <c r="E40" s="776"/>
      <c r="F40" s="90" t="s">
        <v>33</v>
      </c>
      <c r="G40" s="90" t="s">
        <v>33</v>
      </c>
      <c r="H40" s="90" t="s">
        <v>33</v>
      </c>
      <c r="I40" s="90" t="s">
        <v>33</v>
      </c>
      <c r="J40" s="91">
        <v>9.74</v>
      </c>
      <c r="K40" s="90" t="s">
        <v>33</v>
      </c>
      <c r="L40" s="91">
        <v>12.14</v>
      </c>
      <c r="M40" s="92" t="s">
        <v>33</v>
      </c>
      <c r="N40" s="93" t="s">
        <v>33</v>
      </c>
      <c r="U40" s="68" t="s">
        <v>182</v>
      </c>
    </row>
    <row r="41" spans="1:23" s="63" customFormat="1" x14ac:dyDescent="0.2">
      <c r="A41" s="98"/>
      <c r="B41" s="97" t="s">
        <v>33</v>
      </c>
      <c r="C41" s="767" t="s">
        <v>183</v>
      </c>
      <c r="D41" s="767"/>
      <c r="E41" s="767"/>
      <c r="F41" s="99" t="s">
        <v>33</v>
      </c>
      <c r="G41" s="99" t="s">
        <v>33</v>
      </c>
      <c r="H41" s="99" t="s">
        <v>33</v>
      </c>
      <c r="I41" s="99" t="s">
        <v>33</v>
      </c>
      <c r="J41" s="100" t="s">
        <v>33</v>
      </c>
      <c r="K41" s="99" t="s">
        <v>33</v>
      </c>
      <c r="L41" s="100">
        <v>11.28</v>
      </c>
      <c r="M41" s="101" t="s">
        <v>33</v>
      </c>
      <c r="N41" s="102" t="s">
        <v>33</v>
      </c>
      <c r="T41" s="68" t="s">
        <v>183</v>
      </c>
    </row>
    <row r="42" spans="1:23" s="63" customFormat="1" ht="22.5" x14ac:dyDescent="0.2">
      <c r="A42" s="98"/>
      <c r="B42" s="97" t="s">
        <v>907</v>
      </c>
      <c r="C42" s="767" t="s">
        <v>908</v>
      </c>
      <c r="D42" s="767"/>
      <c r="E42" s="767"/>
      <c r="F42" s="99" t="s">
        <v>186</v>
      </c>
      <c r="G42" s="99" t="s">
        <v>909</v>
      </c>
      <c r="H42" s="99" t="s">
        <v>33</v>
      </c>
      <c r="I42" s="99" t="s">
        <v>909</v>
      </c>
      <c r="J42" s="100" t="s">
        <v>33</v>
      </c>
      <c r="K42" s="99" t="s">
        <v>33</v>
      </c>
      <c r="L42" s="100">
        <v>10.38</v>
      </c>
      <c r="M42" s="101" t="s">
        <v>33</v>
      </c>
      <c r="N42" s="102" t="s">
        <v>33</v>
      </c>
      <c r="T42" s="68" t="s">
        <v>908</v>
      </c>
    </row>
    <row r="43" spans="1:23" s="63" customFormat="1" ht="22.5" x14ac:dyDescent="0.2">
      <c r="A43" s="98"/>
      <c r="B43" s="97" t="s">
        <v>910</v>
      </c>
      <c r="C43" s="767" t="s">
        <v>911</v>
      </c>
      <c r="D43" s="767"/>
      <c r="E43" s="767"/>
      <c r="F43" s="99" t="s">
        <v>186</v>
      </c>
      <c r="G43" s="99" t="s">
        <v>594</v>
      </c>
      <c r="H43" s="99" t="s">
        <v>33</v>
      </c>
      <c r="I43" s="99" t="s">
        <v>594</v>
      </c>
      <c r="J43" s="100" t="s">
        <v>33</v>
      </c>
      <c r="K43" s="99" t="s">
        <v>33</v>
      </c>
      <c r="L43" s="100">
        <v>7.33</v>
      </c>
      <c r="M43" s="101" t="s">
        <v>33</v>
      </c>
      <c r="N43" s="102" t="s">
        <v>33</v>
      </c>
      <c r="T43" s="68" t="s">
        <v>911</v>
      </c>
    </row>
    <row r="44" spans="1:23" s="63" customFormat="1" x14ac:dyDescent="0.2">
      <c r="A44" s="103"/>
      <c r="B44" s="104"/>
      <c r="C44" s="780" t="s">
        <v>191</v>
      </c>
      <c r="D44" s="780"/>
      <c r="E44" s="780"/>
      <c r="F44" s="105" t="s">
        <v>33</v>
      </c>
      <c r="G44" s="105" t="s">
        <v>33</v>
      </c>
      <c r="H44" s="105" t="s">
        <v>33</v>
      </c>
      <c r="I44" s="105" t="s">
        <v>33</v>
      </c>
      <c r="J44" s="106" t="s">
        <v>33</v>
      </c>
      <c r="K44" s="105" t="s">
        <v>33</v>
      </c>
      <c r="L44" s="106">
        <v>29.85</v>
      </c>
      <c r="M44" s="92" t="s">
        <v>33</v>
      </c>
      <c r="N44" s="107" t="s">
        <v>33</v>
      </c>
      <c r="V44" s="68" t="s">
        <v>191</v>
      </c>
    </row>
    <row r="45" spans="1:23" s="63" customFormat="1" ht="22.5" x14ac:dyDescent="0.2">
      <c r="A45" s="88" t="s">
        <v>173</v>
      </c>
      <c r="B45" s="89" t="s">
        <v>1419</v>
      </c>
      <c r="C45" s="776" t="s">
        <v>1456</v>
      </c>
      <c r="D45" s="776"/>
      <c r="E45" s="776"/>
      <c r="F45" s="90" t="s">
        <v>484</v>
      </c>
      <c r="G45" s="90" t="s">
        <v>33</v>
      </c>
      <c r="H45" s="90" t="s">
        <v>33</v>
      </c>
      <c r="I45" s="90" t="s">
        <v>165</v>
      </c>
      <c r="J45" s="91">
        <v>10293.540000000001</v>
      </c>
      <c r="K45" s="90" t="s">
        <v>778</v>
      </c>
      <c r="L45" s="91">
        <v>10417.06</v>
      </c>
      <c r="M45" s="92" t="s">
        <v>33</v>
      </c>
      <c r="N45" s="93" t="s">
        <v>33</v>
      </c>
      <c r="Q45" s="68" t="s">
        <v>1456</v>
      </c>
    </row>
    <row r="46" spans="1:23" s="63" customFormat="1" x14ac:dyDescent="0.2">
      <c r="A46" s="94"/>
      <c r="B46" s="95"/>
      <c r="C46" s="767" t="s">
        <v>1457</v>
      </c>
      <c r="D46" s="767"/>
      <c r="E46" s="767"/>
      <c r="F46" s="767"/>
      <c r="G46" s="767"/>
      <c r="H46" s="767"/>
      <c r="I46" s="767"/>
      <c r="J46" s="767"/>
      <c r="K46" s="767"/>
      <c r="L46" s="767"/>
      <c r="M46" s="767"/>
      <c r="N46" s="781"/>
      <c r="W46" s="68" t="s">
        <v>1457</v>
      </c>
    </row>
    <row r="47" spans="1:23" s="63" customFormat="1" ht="22.5" x14ac:dyDescent="0.2">
      <c r="A47" s="96"/>
      <c r="B47" s="97" t="s">
        <v>780</v>
      </c>
      <c r="C47" s="767" t="s">
        <v>781</v>
      </c>
      <c r="D47" s="767"/>
      <c r="E47" s="767"/>
      <c r="F47" s="767"/>
      <c r="G47" s="767"/>
      <c r="H47" s="767"/>
      <c r="I47" s="767"/>
      <c r="J47" s="767"/>
      <c r="K47" s="767"/>
      <c r="L47" s="767"/>
      <c r="M47" s="767"/>
      <c r="N47" s="781"/>
      <c r="R47" s="68" t="s">
        <v>781</v>
      </c>
    </row>
    <row r="48" spans="1:23" s="63" customFormat="1" x14ac:dyDescent="0.2">
      <c r="A48" s="88" t="s">
        <v>176</v>
      </c>
      <c r="B48" s="89" t="s">
        <v>1458</v>
      </c>
      <c r="C48" s="776" t="s">
        <v>1459</v>
      </c>
      <c r="D48" s="776"/>
      <c r="E48" s="776"/>
      <c r="F48" s="90" t="s">
        <v>484</v>
      </c>
      <c r="G48" s="90" t="s">
        <v>33</v>
      </c>
      <c r="H48" s="90" t="s">
        <v>33</v>
      </c>
      <c r="I48" s="90" t="s">
        <v>165</v>
      </c>
      <c r="J48" s="91" t="s">
        <v>33</v>
      </c>
      <c r="K48" s="90" t="s">
        <v>33</v>
      </c>
      <c r="L48" s="91" t="s">
        <v>33</v>
      </c>
      <c r="M48" s="92" t="s">
        <v>33</v>
      </c>
      <c r="N48" s="93" t="s">
        <v>33</v>
      </c>
      <c r="Q48" s="68" t="s">
        <v>1459</v>
      </c>
    </row>
    <row r="49" spans="1:23" s="63" customFormat="1" ht="22.5" x14ac:dyDescent="0.2">
      <c r="A49" s="96"/>
      <c r="B49" s="97" t="s">
        <v>171</v>
      </c>
      <c r="C49" s="767" t="s">
        <v>172</v>
      </c>
      <c r="D49" s="767"/>
      <c r="E49" s="767"/>
      <c r="F49" s="767"/>
      <c r="G49" s="767"/>
      <c r="H49" s="767"/>
      <c r="I49" s="767"/>
      <c r="J49" s="767"/>
      <c r="K49" s="767"/>
      <c r="L49" s="767"/>
      <c r="M49" s="767"/>
      <c r="N49" s="781"/>
      <c r="R49" s="68" t="s">
        <v>172</v>
      </c>
    </row>
    <row r="50" spans="1:23" s="63" customFormat="1" x14ac:dyDescent="0.2">
      <c r="A50" s="98"/>
      <c r="B50" s="97" t="s">
        <v>165</v>
      </c>
      <c r="C50" s="767" t="s">
        <v>251</v>
      </c>
      <c r="D50" s="767"/>
      <c r="E50" s="767"/>
      <c r="F50" s="99" t="s">
        <v>33</v>
      </c>
      <c r="G50" s="99" t="s">
        <v>33</v>
      </c>
      <c r="H50" s="99" t="s">
        <v>33</v>
      </c>
      <c r="I50" s="99" t="s">
        <v>33</v>
      </c>
      <c r="J50" s="100">
        <v>9.82</v>
      </c>
      <c r="K50" s="99" t="s">
        <v>175</v>
      </c>
      <c r="L50" s="100">
        <v>12.28</v>
      </c>
      <c r="M50" s="101" t="s">
        <v>33</v>
      </c>
      <c r="N50" s="102" t="s">
        <v>33</v>
      </c>
      <c r="S50" s="68" t="s">
        <v>251</v>
      </c>
    </row>
    <row r="51" spans="1:23" s="63" customFormat="1" x14ac:dyDescent="0.2">
      <c r="A51" s="98"/>
      <c r="B51" s="97" t="s">
        <v>173</v>
      </c>
      <c r="C51" s="767" t="s">
        <v>174</v>
      </c>
      <c r="D51" s="767"/>
      <c r="E51" s="767"/>
      <c r="F51" s="99" t="s">
        <v>33</v>
      </c>
      <c r="G51" s="99" t="s">
        <v>33</v>
      </c>
      <c r="H51" s="99" t="s">
        <v>33</v>
      </c>
      <c r="I51" s="99" t="s">
        <v>33</v>
      </c>
      <c r="J51" s="100">
        <v>9.06</v>
      </c>
      <c r="K51" s="99" t="s">
        <v>175</v>
      </c>
      <c r="L51" s="100">
        <v>11.33</v>
      </c>
      <c r="M51" s="101" t="s">
        <v>33</v>
      </c>
      <c r="N51" s="102" t="s">
        <v>33</v>
      </c>
      <c r="S51" s="68" t="s">
        <v>174</v>
      </c>
    </row>
    <row r="52" spans="1:23" s="63" customFormat="1" x14ac:dyDescent="0.2">
      <c r="A52" s="98"/>
      <c r="B52" s="97" t="s">
        <v>176</v>
      </c>
      <c r="C52" s="767" t="s">
        <v>177</v>
      </c>
      <c r="D52" s="767"/>
      <c r="E52" s="767"/>
      <c r="F52" s="99" t="s">
        <v>33</v>
      </c>
      <c r="G52" s="99" t="s">
        <v>33</v>
      </c>
      <c r="H52" s="99" t="s">
        <v>33</v>
      </c>
      <c r="I52" s="99" t="s">
        <v>33</v>
      </c>
      <c r="J52" s="100">
        <v>1.26</v>
      </c>
      <c r="K52" s="99" t="s">
        <v>175</v>
      </c>
      <c r="L52" s="100">
        <v>1.58</v>
      </c>
      <c r="M52" s="101" t="s">
        <v>33</v>
      </c>
      <c r="N52" s="102" t="s">
        <v>33</v>
      </c>
      <c r="S52" s="68" t="s">
        <v>177</v>
      </c>
    </row>
    <row r="53" spans="1:23" s="63" customFormat="1" x14ac:dyDescent="0.2">
      <c r="A53" s="98"/>
      <c r="B53" s="97" t="s">
        <v>212</v>
      </c>
      <c r="C53" s="767" t="s">
        <v>252</v>
      </c>
      <c r="D53" s="767"/>
      <c r="E53" s="767"/>
      <c r="F53" s="99" t="s">
        <v>33</v>
      </c>
      <c r="G53" s="99" t="s">
        <v>33</v>
      </c>
      <c r="H53" s="99" t="s">
        <v>33</v>
      </c>
      <c r="I53" s="99" t="s">
        <v>33</v>
      </c>
      <c r="J53" s="100">
        <v>0.81</v>
      </c>
      <c r="K53" s="99" t="s">
        <v>33</v>
      </c>
      <c r="L53" s="100">
        <v>0.81</v>
      </c>
      <c r="M53" s="101" t="s">
        <v>33</v>
      </c>
      <c r="N53" s="102" t="s">
        <v>33</v>
      </c>
      <c r="S53" s="68" t="s">
        <v>252</v>
      </c>
    </row>
    <row r="54" spans="1:23" s="63" customFormat="1" x14ac:dyDescent="0.2">
      <c r="A54" s="98"/>
      <c r="B54" s="97" t="s">
        <v>33</v>
      </c>
      <c r="C54" s="767" t="s">
        <v>253</v>
      </c>
      <c r="D54" s="767"/>
      <c r="E54" s="767"/>
      <c r="F54" s="99" t="s">
        <v>179</v>
      </c>
      <c r="G54" s="99" t="s">
        <v>1460</v>
      </c>
      <c r="H54" s="99" t="s">
        <v>175</v>
      </c>
      <c r="I54" s="99" t="s">
        <v>1461</v>
      </c>
      <c r="J54" s="100" t="s">
        <v>33</v>
      </c>
      <c r="K54" s="99" t="s">
        <v>33</v>
      </c>
      <c r="L54" s="100" t="s">
        <v>33</v>
      </c>
      <c r="M54" s="101" t="s">
        <v>33</v>
      </c>
      <c r="N54" s="102" t="s">
        <v>33</v>
      </c>
      <c r="T54" s="68" t="s">
        <v>253</v>
      </c>
    </row>
    <row r="55" spans="1:23" s="63" customFormat="1" x14ac:dyDescent="0.2">
      <c r="A55" s="98"/>
      <c r="B55" s="97" t="s">
        <v>33</v>
      </c>
      <c r="C55" s="767" t="s">
        <v>178</v>
      </c>
      <c r="D55" s="767"/>
      <c r="E55" s="767"/>
      <c r="F55" s="99" t="s">
        <v>179</v>
      </c>
      <c r="G55" s="99" t="s">
        <v>648</v>
      </c>
      <c r="H55" s="99" t="s">
        <v>175</v>
      </c>
      <c r="I55" s="99" t="s">
        <v>1462</v>
      </c>
      <c r="J55" s="100" t="s">
        <v>33</v>
      </c>
      <c r="K55" s="99" t="s">
        <v>33</v>
      </c>
      <c r="L55" s="100" t="s">
        <v>33</v>
      </c>
      <c r="M55" s="101" t="s">
        <v>33</v>
      </c>
      <c r="N55" s="102" t="s">
        <v>33</v>
      </c>
      <c r="T55" s="68" t="s">
        <v>178</v>
      </c>
    </row>
    <row r="56" spans="1:23" s="63" customFormat="1" x14ac:dyDescent="0.2">
      <c r="A56" s="98"/>
      <c r="B56" s="97" t="s">
        <v>33</v>
      </c>
      <c r="C56" s="776" t="s">
        <v>182</v>
      </c>
      <c r="D56" s="776"/>
      <c r="E56" s="776"/>
      <c r="F56" s="90" t="s">
        <v>33</v>
      </c>
      <c r="G56" s="90" t="s">
        <v>33</v>
      </c>
      <c r="H56" s="90" t="s">
        <v>33</v>
      </c>
      <c r="I56" s="90" t="s">
        <v>33</v>
      </c>
      <c r="J56" s="91">
        <v>19.690000000000001</v>
      </c>
      <c r="K56" s="90" t="s">
        <v>33</v>
      </c>
      <c r="L56" s="91">
        <v>24.42</v>
      </c>
      <c r="M56" s="92" t="s">
        <v>33</v>
      </c>
      <c r="N56" s="93" t="s">
        <v>33</v>
      </c>
      <c r="U56" s="68" t="s">
        <v>182</v>
      </c>
    </row>
    <row r="57" spans="1:23" s="63" customFormat="1" x14ac:dyDescent="0.2">
      <c r="A57" s="98"/>
      <c r="B57" s="97" t="s">
        <v>33</v>
      </c>
      <c r="C57" s="767" t="s">
        <v>183</v>
      </c>
      <c r="D57" s="767"/>
      <c r="E57" s="767"/>
      <c r="F57" s="99" t="s">
        <v>33</v>
      </c>
      <c r="G57" s="99" t="s">
        <v>33</v>
      </c>
      <c r="H57" s="99" t="s">
        <v>33</v>
      </c>
      <c r="I57" s="99" t="s">
        <v>33</v>
      </c>
      <c r="J57" s="100" t="s">
        <v>33</v>
      </c>
      <c r="K57" s="99" t="s">
        <v>33</v>
      </c>
      <c r="L57" s="100">
        <v>13.86</v>
      </c>
      <c r="M57" s="101" t="s">
        <v>33</v>
      </c>
      <c r="N57" s="102" t="s">
        <v>33</v>
      </c>
      <c r="T57" s="68" t="s">
        <v>183</v>
      </c>
    </row>
    <row r="58" spans="1:23" s="63" customFormat="1" ht="22.5" x14ac:dyDescent="0.2">
      <c r="A58" s="98"/>
      <c r="B58" s="97" t="s">
        <v>959</v>
      </c>
      <c r="C58" s="767" t="s">
        <v>960</v>
      </c>
      <c r="D58" s="767"/>
      <c r="E58" s="767"/>
      <c r="F58" s="99" t="s">
        <v>186</v>
      </c>
      <c r="G58" s="99" t="s">
        <v>187</v>
      </c>
      <c r="H58" s="99" t="s">
        <v>33</v>
      </c>
      <c r="I58" s="99" t="s">
        <v>187</v>
      </c>
      <c r="J58" s="100" t="s">
        <v>33</v>
      </c>
      <c r="K58" s="99" t="s">
        <v>33</v>
      </c>
      <c r="L58" s="100">
        <v>13.17</v>
      </c>
      <c r="M58" s="101" t="s">
        <v>33</v>
      </c>
      <c r="N58" s="102" t="s">
        <v>33</v>
      </c>
      <c r="T58" s="68" t="s">
        <v>960</v>
      </c>
    </row>
    <row r="59" spans="1:23" s="63" customFormat="1" ht="22.5" x14ac:dyDescent="0.2">
      <c r="A59" s="98"/>
      <c r="B59" s="97" t="s">
        <v>961</v>
      </c>
      <c r="C59" s="767" t="s">
        <v>962</v>
      </c>
      <c r="D59" s="767"/>
      <c r="E59" s="767"/>
      <c r="F59" s="99" t="s">
        <v>186</v>
      </c>
      <c r="G59" s="99" t="s">
        <v>594</v>
      </c>
      <c r="H59" s="99" t="s">
        <v>33</v>
      </c>
      <c r="I59" s="99" t="s">
        <v>594</v>
      </c>
      <c r="J59" s="100" t="s">
        <v>33</v>
      </c>
      <c r="K59" s="99" t="s">
        <v>33</v>
      </c>
      <c r="L59" s="100">
        <v>9.01</v>
      </c>
      <c r="M59" s="101" t="s">
        <v>33</v>
      </c>
      <c r="N59" s="102" t="s">
        <v>33</v>
      </c>
      <c r="T59" s="68" t="s">
        <v>962</v>
      </c>
    </row>
    <row r="60" spans="1:23" s="63" customFormat="1" x14ac:dyDescent="0.2">
      <c r="A60" s="103"/>
      <c r="B60" s="104"/>
      <c r="C60" s="780" t="s">
        <v>191</v>
      </c>
      <c r="D60" s="780"/>
      <c r="E60" s="780"/>
      <c r="F60" s="105" t="s">
        <v>33</v>
      </c>
      <c r="G60" s="105" t="s">
        <v>33</v>
      </c>
      <c r="H60" s="105" t="s">
        <v>33</v>
      </c>
      <c r="I60" s="105" t="s">
        <v>33</v>
      </c>
      <c r="J60" s="106" t="s">
        <v>33</v>
      </c>
      <c r="K60" s="105" t="s">
        <v>33</v>
      </c>
      <c r="L60" s="106">
        <v>46.6</v>
      </c>
      <c r="M60" s="92" t="s">
        <v>33</v>
      </c>
      <c r="N60" s="107" t="s">
        <v>33</v>
      </c>
      <c r="V60" s="68" t="s">
        <v>191</v>
      </c>
    </row>
    <row r="61" spans="1:23" s="63" customFormat="1" ht="22.5" x14ac:dyDescent="0.2">
      <c r="A61" s="88" t="s">
        <v>212</v>
      </c>
      <c r="B61" s="89" t="s">
        <v>1463</v>
      </c>
      <c r="C61" s="776" t="s">
        <v>1464</v>
      </c>
      <c r="D61" s="776"/>
      <c r="E61" s="776"/>
      <c r="F61" s="90" t="s">
        <v>484</v>
      </c>
      <c r="G61" s="90" t="s">
        <v>33</v>
      </c>
      <c r="H61" s="90" t="s">
        <v>33</v>
      </c>
      <c r="I61" s="90" t="s">
        <v>165</v>
      </c>
      <c r="J61" s="91">
        <v>2205.9699999999998</v>
      </c>
      <c r="K61" s="90" t="s">
        <v>778</v>
      </c>
      <c r="L61" s="91">
        <v>2232.44</v>
      </c>
      <c r="M61" s="92" t="s">
        <v>33</v>
      </c>
      <c r="N61" s="93" t="s">
        <v>33</v>
      </c>
      <c r="Q61" s="68" t="s">
        <v>1464</v>
      </c>
    </row>
    <row r="62" spans="1:23" s="63" customFormat="1" x14ac:dyDescent="0.2">
      <c r="A62" s="94"/>
      <c r="B62" s="95"/>
      <c r="C62" s="767" t="s">
        <v>1465</v>
      </c>
      <c r="D62" s="767"/>
      <c r="E62" s="767"/>
      <c r="F62" s="767"/>
      <c r="G62" s="767"/>
      <c r="H62" s="767"/>
      <c r="I62" s="767"/>
      <c r="J62" s="767"/>
      <c r="K62" s="767"/>
      <c r="L62" s="767"/>
      <c r="M62" s="767"/>
      <c r="N62" s="781"/>
      <c r="W62" s="68" t="s">
        <v>1465</v>
      </c>
    </row>
    <row r="63" spans="1:23" s="63" customFormat="1" ht="22.5" x14ac:dyDescent="0.2">
      <c r="A63" s="96"/>
      <c r="B63" s="97" t="s">
        <v>780</v>
      </c>
      <c r="C63" s="767" t="s">
        <v>781</v>
      </c>
      <c r="D63" s="767"/>
      <c r="E63" s="767"/>
      <c r="F63" s="767"/>
      <c r="G63" s="767"/>
      <c r="H63" s="767"/>
      <c r="I63" s="767"/>
      <c r="J63" s="767"/>
      <c r="K63" s="767"/>
      <c r="L63" s="767"/>
      <c r="M63" s="767"/>
      <c r="N63" s="781"/>
      <c r="R63" s="68" t="s">
        <v>781</v>
      </c>
    </row>
    <row r="64" spans="1:23" s="63" customFormat="1" ht="22.5" x14ac:dyDescent="0.2">
      <c r="A64" s="88" t="s">
        <v>219</v>
      </c>
      <c r="B64" s="89" t="s">
        <v>1057</v>
      </c>
      <c r="C64" s="776" t="s">
        <v>1058</v>
      </c>
      <c r="D64" s="776"/>
      <c r="E64" s="776"/>
      <c r="F64" s="90" t="s">
        <v>484</v>
      </c>
      <c r="G64" s="90" t="s">
        <v>33</v>
      </c>
      <c r="H64" s="90" t="s">
        <v>33</v>
      </c>
      <c r="I64" s="90" t="s">
        <v>165</v>
      </c>
      <c r="J64" s="91" t="s">
        <v>33</v>
      </c>
      <c r="K64" s="90" t="s">
        <v>33</v>
      </c>
      <c r="L64" s="91" t="s">
        <v>33</v>
      </c>
      <c r="M64" s="92" t="s">
        <v>33</v>
      </c>
      <c r="N64" s="93" t="s">
        <v>33</v>
      </c>
      <c r="Q64" s="68" t="s">
        <v>1058</v>
      </c>
    </row>
    <row r="65" spans="1:23" s="63" customFormat="1" ht="22.5" x14ac:dyDescent="0.2">
      <c r="A65" s="96"/>
      <c r="B65" s="97" t="s">
        <v>171</v>
      </c>
      <c r="C65" s="767" t="s">
        <v>172</v>
      </c>
      <c r="D65" s="767"/>
      <c r="E65" s="767"/>
      <c r="F65" s="767"/>
      <c r="G65" s="767"/>
      <c r="H65" s="767"/>
      <c r="I65" s="767"/>
      <c r="J65" s="767"/>
      <c r="K65" s="767"/>
      <c r="L65" s="767"/>
      <c r="M65" s="767"/>
      <c r="N65" s="781"/>
      <c r="R65" s="68" t="s">
        <v>172</v>
      </c>
    </row>
    <row r="66" spans="1:23" s="63" customFormat="1" x14ac:dyDescent="0.2">
      <c r="A66" s="98"/>
      <c r="B66" s="97" t="s">
        <v>165</v>
      </c>
      <c r="C66" s="767" t="s">
        <v>251</v>
      </c>
      <c r="D66" s="767"/>
      <c r="E66" s="767"/>
      <c r="F66" s="99" t="s">
        <v>33</v>
      </c>
      <c r="G66" s="99" t="s">
        <v>33</v>
      </c>
      <c r="H66" s="99" t="s">
        <v>33</v>
      </c>
      <c r="I66" s="99" t="s">
        <v>33</v>
      </c>
      <c r="J66" s="100">
        <v>8.9</v>
      </c>
      <c r="K66" s="99" t="s">
        <v>175</v>
      </c>
      <c r="L66" s="100">
        <v>11.13</v>
      </c>
      <c r="M66" s="101" t="s">
        <v>33</v>
      </c>
      <c r="N66" s="102" t="s">
        <v>33</v>
      </c>
      <c r="S66" s="68" t="s">
        <v>251</v>
      </c>
    </row>
    <row r="67" spans="1:23" s="63" customFormat="1" x14ac:dyDescent="0.2">
      <c r="A67" s="98"/>
      <c r="B67" s="97" t="s">
        <v>173</v>
      </c>
      <c r="C67" s="767" t="s">
        <v>174</v>
      </c>
      <c r="D67" s="767"/>
      <c r="E67" s="767"/>
      <c r="F67" s="99" t="s">
        <v>33</v>
      </c>
      <c r="G67" s="99" t="s">
        <v>33</v>
      </c>
      <c r="H67" s="99" t="s">
        <v>33</v>
      </c>
      <c r="I67" s="99" t="s">
        <v>33</v>
      </c>
      <c r="J67" s="100">
        <v>0.66</v>
      </c>
      <c r="K67" s="99" t="s">
        <v>175</v>
      </c>
      <c r="L67" s="100">
        <v>0.83</v>
      </c>
      <c r="M67" s="101" t="s">
        <v>33</v>
      </c>
      <c r="N67" s="102" t="s">
        <v>33</v>
      </c>
      <c r="S67" s="68" t="s">
        <v>174</v>
      </c>
    </row>
    <row r="68" spans="1:23" s="63" customFormat="1" x14ac:dyDescent="0.2">
      <c r="A68" s="98"/>
      <c r="B68" s="97" t="s">
        <v>176</v>
      </c>
      <c r="C68" s="767" t="s">
        <v>177</v>
      </c>
      <c r="D68" s="767"/>
      <c r="E68" s="767"/>
      <c r="F68" s="99" t="s">
        <v>33</v>
      </c>
      <c r="G68" s="99" t="s">
        <v>33</v>
      </c>
      <c r="H68" s="99" t="s">
        <v>33</v>
      </c>
      <c r="I68" s="99" t="s">
        <v>33</v>
      </c>
      <c r="J68" s="100">
        <v>0.12</v>
      </c>
      <c r="K68" s="99" t="s">
        <v>175</v>
      </c>
      <c r="L68" s="100">
        <v>0.15</v>
      </c>
      <c r="M68" s="101" t="s">
        <v>33</v>
      </c>
      <c r="N68" s="102" t="s">
        <v>33</v>
      </c>
      <c r="S68" s="68" t="s">
        <v>177</v>
      </c>
    </row>
    <row r="69" spans="1:23" s="63" customFormat="1" x14ac:dyDescent="0.2">
      <c r="A69" s="98"/>
      <c r="B69" s="97" t="s">
        <v>212</v>
      </c>
      <c r="C69" s="767" t="s">
        <v>252</v>
      </c>
      <c r="D69" s="767"/>
      <c r="E69" s="767"/>
      <c r="F69" s="99" t="s">
        <v>33</v>
      </c>
      <c r="G69" s="99" t="s">
        <v>33</v>
      </c>
      <c r="H69" s="99" t="s">
        <v>33</v>
      </c>
      <c r="I69" s="99" t="s">
        <v>33</v>
      </c>
      <c r="J69" s="100">
        <v>0.18</v>
      </c>
      <c r="K69" s="99" t="s">
        <v>33</v>
      </c>
      <c r="L69" s="100">
        <v>0.18</v>
      </c>
      <c r="M69" s="101" t="s">
        <v>33</v>
      </c>
      <c r="N69" s="102" t="s">
        <v>33</v>
      </c>
      <c r="S69" s="68" t="s">
        <v>252</v>
      </c>
    </row>
    <row r="70" spans="1:23" s="63" customFormat="1" x14ac:dyDescent="0.2">
      <c r="A70" s="98"/>
      <c r="B70" s="97" t="s">
        <v>33</v>
      </c>
      <c r="C70" s="767" t="s">
        <v>253</v>
      </c>
      <c r="D70" s="767"/>
      <c r="E70" s="767"/>
      <c r="F70" s="99" t="s">
        <v>179</v>
      </c>
      <c r="G70" s="99" t="s">
        <v>1023</v>
      </c>
      <c r="H70" s="99" t="s">
        <v>175</v>
      </c>
      <c r="I70" s="99" t="s">
        <v>1231</v>
      </c>
      <c r="J70" s="100" t="s">
        <v>33</v>
      </c>
      <c r="K70" s="99" t="s">
        <v>33</v>
      </c>
      <c r="L70" s="100" t="s">
        <v>33</v>
      </c>
      <c r="M70" s="101" t="s">
        <v>33</v>
      </c>
      <c r="N70" s="102" t="s">
        <v>33</v>
      </c>
      <c r="T70" s="68" t="s">
        <v>253</v>
      </c>
    </row>
    <row r="71" spans="1:23" s="63" customFormat="1" x14ac:dyDescent="0.2">
      <c r="A71" s="98"/>
      <c r="B71" s="97" t="s">
        <v>33</v>
      </c>
      <c r="C71" s="767" t="s">
        <v>178</v>
      </c>
      <c r="D71" s="767"/>
      <c r="E71" s="767"/>
      <c r="F71" s="99" t="s">
        <v>179</v>
      </c>
      <c r="G71" s="99" t="s">
        <v>957</v>
      </c>
      <c r="H71" s="99" t="s">
        <v>175</v>
      </c>
      <c r="I71" s="99" t="s">
        <v>1143</v>
      </c>
      <c r="J71" s="100" t="s">
        <v>33</v>
      </c>
      <c r="K71" s="99" t="s">
        <v>33</v>
      </c>
      <c r="L71" s="100" t="s">
        <v>33</v>
      </c>
      <c r="M71" s="101" t="s">
        <v>33</v>
      </c>
      <c r="N71" s="102" t="s">
        <v>33</v>
      </c>
      <c r="T71" s="68" t="s">
        <v>178</v>
      </c>
    </row>
    <row r="72" spans="1:23" s="63" customFormat="1" x14ac:dyDescent="0.2">
      <c r="A72" s="98"/>
      <c r="B72" s="97" t="s">
        <v>33</v>
      </c>
      <c r="C72" s="776" t="s">
        <v>182</v>
      </c>
      <c r="D72" s="776"/>
      <c r="E72" s="776"/>
      <c r="F72" s="90" t="s">
        <v>33</v>
      </c>
      <c r="G72" s="90" t="s">
        <v>33</v>
      </c>
      <c r="H72" s="90" t="s">
        <v>33</v>
      </c>
      <c r="I72" s="90" t="s">
        <v>33</v>
      </c>
      <c r="J72" s="91">
        <v>9.74</v>
      </c>
      <c r="K72" s="90" t="s">
        <v>33</v>
      </c>
      <c r="L72" s="91">
        <v>12.14</v>
      </c>
      <c r="M72" s="92" t="s">
        <v>33</v>
      </c>
      <c r="N72" s="93" t="s">
        <v>33</v>
      </c>
      <c r="U72" s="68" t="s">
        <v>182</v>
      </c>
    </row>
    <row r="73" spans="1:23" s="63" customFormat="1" x14ac:dyDescent="0.2">
      <c r="A73" s="98"/>
      <c r="B73" s="97" t="s">
        <v>33</v>
      </c>
      <c r="C73" s="767" t="s">
        <v>183</v>
      </c>
      <c r="D73" s="767"/>
      <c r="E73" s="767"/>
      <c r="F73" s="99" t="s">
        <v>33</v>
      </c>
      <c r="G73" s="99" t="s">
        <v>33</v>
      </c>
      <c r="H73" s="99" t="s">
        <v>33</v>
      </c>
      <c r="I73" s="99" t="s">
        <v>33</v>
      </c>
      <c r="J73" s="100" t="s">
        <v>33</v>
      </c>
      <c r="K73" s="99" t="s">
        <v>33</v>
      </c>
      <c r="L73" s="100">
        <v>11.28</v>
      </c>
      <c r="M73" s="101" t="s">
        <v>33</v>
      </c>
      <c r="N73" s="102" t="s">
        <v>33</v>
      </c>
      <c r="T73" s="68" t="s">
        <v>183</v>
      </c>
    </row>
    <row r="74" spans="1:23" s="63" customFormat="1" ht="22.5" x14ac:dyDescent="0.2">
      <c r="A74" s="98"/>
      <c r="B74" s="97" t="s">
        <v>907</v>
      </c>
      <c r="C74" s="767" t="s">
        <v>908</v>
      </c>
      <c r="D74" s="767"/>
      <c r="E74" s="767"/>
      <c r="F74" s="99" t="s">
        <v>186</v>
      </c>
      <c r="G74" s="99" t="s">
        <v>909</v>
      </c>
      <c r="H74" s="99" t="s">
        <v>33</v>
      </c>
      <c r="I74" s="99" t="s">
        <v>909</v>
      </c>
      <c r="J74" s="100" t="s">
        <v>33</v>
      </c>
      <c r="K74" s="99" t="s">
        <v>33</v>
      </c>
      <c r="L74" s="100">
        <v>10.38</v>
      </c>
      <c r="M74" s="101" t="s">
        <v>33</v>
      </c>
      <c r="N74" s="102" t="s">
        <v>33</v>
      </c>
      <c r="T74" s="68" t="s">
        <v>908</v>
      </c>
    </row>
    <row r="75" spans="1:23" s="63" customFormat="1" ht="22.5" x14ac:dyDescent="0.2">
      <c r="A75" s="98"/>
      <c r="B75" s="97" t="s">
        <v>910</v>
      </c>
      <c r="C75" s="767" t="s">
        <v>911</v>
      </c>
      <c r="D75" s="767"/>
      <c r="E75" s="767"/>
      <c r="F75" s="99" t="s">
        <v>186</v>
      </c>
      <c r="G75" s="99" t="s">
        <v>594</v>
      </c>
      <c r="H75" s="99" t="s">
        <v>33</v>
      </c>
      <c r="I75" s="99" t="s">
        <v>594</v>
      </c>
      <c r="J75" s="100" t="s">
        <v>33</v>
      </c>
      <c r="K75" s="99" t="s">
        <v>33</v>
      </c>
      <c r="L75" s="100">
        <v>7.33</v>
      </c>
      <c r="M75" s="101" t="s">
        <v>33</v>
      </c>
      <c r="N75" s="102" t="s">
        <v>33</v>
      </c>
      <c r="T75" s="68" t="s">
        <v>911</v>
      </c>
    </row>
    <row r="76" spans="1:23" s="63" customFormat="1" x14ac:dyDescent="0.2">
      <c r="A76" s="103"/>
      <c r="B76" s="104"/>
      <c r="C76" s="780" t="s">
        <v>191</v>
      </c>
      <c r="D76" s="780"/>
      <c r="E76" s="780"/>
      <c r="F76" s="105" t="s">
        <v>33</v>
      </c>
      <c r="G76" s="105" t="s">
        <v>33</v>
      </c>
      <c r="H76" s="105" t="s">
        <v>33</v>
      </c>
      <c r="I76" s="105" t="s">
        <v>33</v>
      </c>
      <c r="J76" s="106" t="s">
        <v>33</v>
      </c>
      <c r="K76" s="105" t="s">
        <v>33</v>
      </c>
      <c r="L76" s="106">
        <v>29.85</v>
      </c>
      <c r="M76" s="92" t="s">
        <v>33</v>
      </c>
      <c r="N76" s="107" t="s">
        <v>33</v>
      </c>
      <c r="V76" s="68" t="s">
        <v>191</v>
      </c>
    </row>
    <row r="77" spans="1:23" s="63" customFormat="1" ht="22.5" x14ac:dyDescent="0.2">
      <c r="A77" s="88" t="s">
        <v>228</v>
      </c>
      <c r="B77" s="89" t="s">
        <v>1466</v>
      </c>
      <c r="C77" s="776" t="s">
        <v>1467</v>
      </c>
      <c r="D77" s="776"/>
      <c r="E77" s="776"/>
      <c r="F77" s="90" t="s">
        <v>484</v>
      </c>
      <c r="G77" s="90" t="s">
        <v>33</v>
      </c>
      <c r="H77" s="90" t="s">
        <v>33</v>
      </c>
      <c r="I77" s="90" t="s">
        <v>165</v>
      </c>
      <c r="J77" s="91">
        <v>8673.16</v>
      </c>
      <c r="K77" s="90" t="s">
        <v>778</v>
      </c>
      <c r="L77" s="91">
        <v>8777.24</v>
      </c>
      <c r="M77" s="92" t="s">
        <v>33</v>
      </c>
      <c r="N77" s="93" t="s">
        <v>33</v>
      </c>
      <c r="Q77" s="68" t="s">
        <v>1467</v>
      </c>
    </row>
    <row r="78" spans="1:23" s="63" customFormat="1" x14ac:dyDescent="0.2">
      <c r="A78" s="94"/>
      <c r="B78" s="95"/>
      <c r="C78" s="767" t="s">
        <v>1468</v>
      </c>
      <c r="D78" s="767"/>
      <c r="E78" s="767"/>
      <c r="F78" s="767"/>
      <c r="G78" s="767"/>
      <c r="H78" s="767"/>
      <c r="I78" s="767"/>
      <c r="J78" s="767"/>
      <c r="K78" s="767"/>
      <c r="L78" s="767"/>
      <c r="M78" s="767"/>
      <c r="N78" s="781"/>
      <c r="W78" s="68" t="s">
        <v>1468</v>
      </c>
    </row>
    <row r="79" spans="1:23" s="63" customFormat="1" ht="22.5" x14ac:dyDescent="0.2">
      <c r="A79" s="96"/>
      <c r="B79" s="97" t="s">
        <v>780</v>
      </c>
      <c r="C79" s="767" t="s">
        <v>781</v>
      </c>
      <c r="D79" s="767"/>
      <c r="E79" s="767"/>
      <c r="F79" s="767"/>
      <c r="G79" s="767"/>
      <c r="H79" s="767"/>
      <c r="I79" s="767"/>
      <c r="J79" s="767"/>
      <c r="K79" s="767"/>
      <c r="L79" s="767"/>
      <c r="M79" s="767"/>
      <c r="N79" s="781"/>
      <c r="R79" s="68" t="s">
        <v>781</v>
      </c>
    </row>
    <row r="80" spans="1:23" s="63" customFormat="1" ht="22.5" x14ac:dyDescent="0.2">
      <c r="A80" s="88" t="s">
        <v>235</v>
      </c>
      <c r="B80" s="89" t="s">
        <v>1057</v>
      </c>
      <c r="C80" s="776" t="s">
        <v>1058</v>
      </c>
      <c r="D80" s="776"/>
      <c r="E80" s="776"/>
      <c r="F80" s="90" t="s">
        <v>484</v>
      </c>
      <c r="G80" s="90" t="s">
        <v>33</v>
      </c>
      <c r="H80" s="90" t="s">
        <v>33</v>
      </c>
      <c r="I80" s="90" t="s">
        <v>165</v>
      </c>
      <c r="J80" s="91" t="s">
        <v>33</v>
      </c>
      <c r="K80" s="90" t="s">
        <v>33</v>
      </c>
      <c r="L80" s="91" t="s">
        <v>33</v>
      </c>
      <c r="M80" s="92" t="s">
        <v>33</v>
      </c>
      <c r="N80" s="93" t="s">
        <v>33</v>
      </c>
      <c r="Q80" s="68" t="s">
        <v>1058</v>
      </c>
    </row>
    <row r="81" spans="1:23" s="63" customFormat="1" ht="22.5" x14ac:dyDescent="0.2">
      <c r="A81" s="96"/>
      <c r="B81" s="97" t="s">
        <v>171</v>
      </c>
      <c r="C81" s="767" t="s">
        <v>172</v>
      </c>
      <c r="D81" s="767"/>
      <c r="E81" s="767"/>
      <c r="F81" s="767"/>
      <c r="G81" s="767"/>
      <c r="H81" s="767"/>
      <c r="I81" s="767"/>
      <c r="J81" s="767"/>
      <c r="K81" s="767"/>
      <c r="L81" s="767"/>
      <c r="M81" s="767"/>
      <c r="N81" s="781"/>
      <c r="R81" s="68" t="s">
        <v>172</v>
      </c>
    </row>
    <row r="82" spans="1:23" s="63" customFormat="1" x14ac:dyDescent="0.2">
      <c r="A82" s="98"/>
      <c r="B82" s="97" t="s">
        <v>165</v>
      </c>
      <c r="C82" s="767" t="s">
        <v>251</v>
      </c>
      <c r="D82" s="767"/>
      <c r="E82" s="767"/>
      <c r="F82" s="99" t="s">
        <v>33</v>
      </c>
      <c r="G82" s="99" t="s">
        <v>33</v>
      </c>
      <c r="H82" s="99" t="s">
        <v>33</v>
      </c>
      <c r="I82" s="99" t="s">
        <v>33</v>
      </c>
      <c r="J82" s="100">
        <v>8.9</v>
      </c>
      <c r="K82" s="99" t="s">
        <v>175</v>
      </c>
      <c r="L82" s="100">
        <v>11.13</v>
      </c>
      <c r="M82" s="101" t="s">
        <v>33</v>
      </c>
      <c r="N82" s="102" t="s">
        <v>33</v>
      </c>
      <c r="S82" s="68" t="s">
        <v>251</v>
      </c>
    </row>
    <row r="83" spans="1:23" s="63" customFormat="1" x14ac:dyDescent="0.2">
      <c r="A83" s="98"/>
      <c r="B83" s="97" t="s">
        <v>173</v>
      </c>
      <c r="C83" s="767" t="s">
        <v>174</v>
      </c>
      <c r="D83" s="767"/>
      <c r="E83" s="767"/>
      <c r="F83" s="99" t="s">
        <v>33</v>
      </c>
      <c r="G83" s="99" t="s">
        <v>33</v>
      </c>
      <c r="H83" s="99" t="s">
        <v>33</v>
      </c>
      <c r="I83" s="99" t="s">
        <v>33</v>
      </c>
      <c r="J83" s="100">
        <v>0.66</v>
      </c>
      <c r="K83" s="99" t="s">
        <v>175</v>
      </c>
      <c r="L83" s="100">
        <v>0.83</v>
      </c>
      <c r="M83" s="101" t="s">
        <v>33</v>
      </c>
      <c r="N83" s="102" t="s">
        <v>33</v>
      </c>
      <c r="S83" s="68" t="s">
        <v>174</v>
      </c>
    </row>
    <row r="84" spans="1:23" s="63" customFormat="1" x14ac:dyDescent="0.2">
      <c r="A84" s="98"/>
      <c r="B84" s="97" t="s">
        <v>176</v>
      </c>
      <c r="C84" s="767" t="s">
        <v>177</v>
      </c>
      <c r="D84" s="767"/>
      <c r="E84" s="767"/>
      <c r="F84" s="99" t="s">
        <v>33</v>
      </c>
      <c r="G84" s="99" t="s">
        <v>33</v>
      </c>
      <c r="H84" s="99" t="s">
        <v>33</v>
      </c>
      <c r="I84" s="99" t="s">
        <v>33</v>
      </c>
      <c r="J84" s="100">
        <v>0.12</v>
      </c>
      <c r="K84" s="99" t="s">
        <v>175</v>
      </c>
      <c r="L84" s="100">
        <v>0.15</v>
      </c>
      <c r="M84" s="101" t="s">
        <v>33</v>
      </c>
      <c r="N84" s="102" t="s">
        <v>33</v>
      </c>
      <c r="S84" s="68" t="s">
        <v>177</v>
      </c>
    </row>
    <row r="85" spans="1:23" s="63" customFormat="1" x14ac:dyDescent="0.2">
      <c r="A85" s="98"/>
      <c r="B85" s="97" t="s">
        <v>212</v>
      </c>
      <c r="C85" s="767" t="s">
        <v>252</v>
      </c>
      <c r="D85" s="767"/>
      <c r="E85" s="767"/>
      <c r="F85" s="99" t="s">
        <v>33</v>
      </c>
      <c r="G85" s="99" t="s">
        <v>33</v>
      </c>
      <c r="H85" s="99" t="s">
        <v>33</v>
      </c>
      <c r="I85" s="99" t="s">
        <v>33</v>
      </c>
      <c r="J85" s="100">
        <v>0.18</v>
      </c>
      <c r="K85" s="99" t="s">
        <v>33</v>
      </c>
      <c r="L85" s="100">
        <v>0.18</v>
      </c>
      <c r="M85" s="101" t="s">
        <v>33</v>
      </c>
      <c r="N85" s="102" t="s">
        <v>33</v>
      </c>
      <c r="S85" s="68" t="s">
        <v>252</v>
      </c>
    </row>
    <row r="86" spans="1:23" s="63" customFormat="1" x14ac:dyDescent="0.2">
      <c r="A86" s="98"/>
      <c r="B86" s="97" t="s">
        <v>33</v>
      </c>
      <c r="C86" s="767" t="s">
        <v>253</v>
      </c>
      <c r="D86" s="767"/>
      <c r="E86" s="767"/>
      <c r="F86" s="99" t="s">
        <v>179</v>
      </c>
      <c r="G86" s="99" t="s">
        <v>1023</v>
      </c>
      <c r="H86" s="99" t="s">
        <v>175</v>
      </c>
      <c r="I86" s="99" t="s">
        <v>1231</v>
      </c>
      <c r="J86" s="100" t="s">
        <v>33</v>
      </c>
      <c r="K86" s="99" t="s">
        <v>33</v>
      </c>
      <c r="L86" s="100" t="s">
        <v>33</v>
      </c>
      <c r="M86" s="101" t="s">
        <v>33</v>
      </c>
      <c r="N86" s="102" t="s">
        <v>33</v>
      </c>
      <c r="T86" s="68" t="s">
        <v>253</v>
      </c>
    </row>
    <row r="87" spans="1:23" s="63" customFormat="1" x14ac:dyDescent="0.2">
      <c r="A87" s="98"/>
      <c r="B87" s="97" t="s">
        <v>33</v>
      </c>
      <c r="C87" s="767" t="s">
        <v>178</v>
      </c>
      <c r="D87" s="767"/>
      <c r="E87" s="767"/>
      <c r="F87" s="99" t="s">
        <v>179</v>
      </c>
      <c r="G87" s="99" t="s">
        <v>957</v>
      </c>
      <c r="H87" s="99" t="s">
        <v>175</v>
      </c>
      <c r="I87" s="99" t="s">
        <v>1143</v>
      </c>
      <c r="J87" s="100" t="s">
        <v>33</v>
      </c>
      <c r="K87" s="99" t="s">
        <v>33</v>
      </c>
      <c r="L87" s="100" t="s">
        <v>33</v>
      </c>
      <c r="M87" s="101" t="s">
        <v>33</v>
      </c>
      <c r="N87" s="102" t="s">
        <v>33</v>
      </c>
      <c r="T87" s="68" t="s">
        <v>178</v>
      </c>
    </row>
    <row r="88" spans="1:23" s="63" customFormat="1" x14ac:dyDescent="0.2">
      <c r="A88" s="98"/>
      <c r="B88" s="97" t="s">
        <v>33</v>
      </c>
      <c r="C88" s="776" t="s">
        <v>182</v>
      </c>
      <c r="D88" s="776"/>
      <c r="E88" s="776"/>
      <c r="F88" s="90" t="s">
        <v>33</v>
      </c>
      <c r="G88" s="90" t="s">
        <v>33</v>
      </c>
      <c r="H88" s="90" t="s">
        <v>33</v>
      </c>
      <c r="I88" s="90" t="s">
        <v>33</v>
      </c>
      <c r="J88" s="91">
        <v>9.74</v>
      </c>
      <c r="K88" s="90" t="s">
        <v>33</v>
      </c>
      <c r="L88" s="91">
        <v>12.14</v>
      </c>
      <c r="M88" s="92" t="s">
        <v>33</v>
      </c>
      <c r="N88" s="93" t="s">
        <v>33</v>
      </c>
      <c r="U88" s="68" t="s">
        <v>182</v>
      </c>
    </row>
    <row r="89" spans="1:23" s="63" customFormat="1" x14ac:dyDescent="0.2">
      <c r="A89" s="98"/>
      <c r="B89" s="97" t="s">
        <v>33</v>
      </c>
      <c r="C89" s="767" t="s">
        <v>183</v>
      </c>
      <c r="D89" s="767"/>
      <c r="E89" s="767"/>
      <c r="F89" s="99" t="s">
        <v>33</v>
      </c>
      <c r="G89" s="99" t="s">
        <v>33</v>
      </c>
      <c r="H89" s="99" t="s">
        <v>33</v>
      </c>
      <c r="I89" s="99" t="s">
        <v>33</v>
      </c>
      <c r="J89" s="100" t="s">
        <v>33</v>
      </c>
      <c r="K89" s="99" t="s">
        <v>33</v>
      </c>
      <c r="L89" s="100">
        <v>11.28</v>
      </c>
      <c r="M89" s="101" t="s">
        <v>33</v>
      </c>
      <c r="N89" s="102" t="s">
        <v>33</v>
      </c>
      <c r="T89" s="68" t="s">
        <v>183</v>
      </c>
    </row>
    <row r="90" spans="1:23" s="63" customFormat="1" ht="22.5" x14ac:dyDescent="0.2">
      <c r="A90" s="98"/>
      <c r="B90" s="97" t="s">
        <v>907</v>
      </c>
      <c r="C90" s="767" t="s">
        <v>908</v>
      </c>
      <c r="D90" s="767"/>
      <c r="E90" s="767"/>
      <c r="F90" s="99" t="s">
        <v>186</v>
      </c>
      <c r="G90" s="99" t="s">
        <v>909</v>
      </c>
      <c r="H90" s="99" t="s">
        <v>33</v>
      </c>
      <c r="I90" s="99" t="s">
        <v>909</v>
      </c>
      <c r="J90" s="100" t="s">
        <v>33</v>
      </c>
      <c r="K90" s="99" t="s">
        <v>33</v>
      </c>
      <c r="L90" s="100">
        <v>10.38</v>
      </c>
      <c r="M90" s="101" t="s">
        <v>33</v>
      </c>
      <c r="N90" s="102" t="s">
        <v>33</v>
      </c>
      <c r="T90" s="68" t="s">
        <v>908</v>
      </c>
    </row>
    <row r="91" spans="1:23" s="63" customFormat="1" ht="22.5" x14ac:dyDescent="0.2">
      <c r="A91" s="98"/>
      <c r="B91" s="97" t="s">
        <v>910</v>
      </c>
      <c r="C91" s="767" t="s">
        <v>911</v>
      </c>
      <c r="D91" s="767"/>
      <c r="E91" s="767"/>
      <c r="F91" s="99" t="s">
        <v>186</v>
      </c>
      <c r="G91" s="99" t="s">
        <v>594</v>
      </c>
      <c r="H91" s="99" t="s">
        <v>33</v>
      </c>
      <c r="I91" s="99" t="s">
        <v>594</v>
      </c>
      <c r="J91" s="100" t="s">
        <v>33</v>
      </c>
      <c r="K91" s="99" t="s">
        <v>33</v>
      </c>
      <c r="L91" s="100">
        <v>7.33</v>
      </c>
      <c r="M91" s="101" t="s">
        <v>33</v>
      </c>
      <c r="N91" s="102" t="s">
        <v>33</v>
      </c>
      <c r="T91" s="68" t="s">
        <v>911</v>
      </c>
    </row>
    <row r="92" spans="1:23" s="63" customFormat="1" x14ac:dyDescent="0.2">
      <c r="A92" s="103"/>
      <c r="B92" s="104"/>
      <c r="C92" s="780" t="s">
        <v>191</v>
      </c>
      <c r="D92" s="780"/>
      <c r="E92" s="780"/>
      <c r="F92" s="105" t="s">
        <v>33</v>
      </c>
      <c r="G92" s="105" t="s">
        <v>33</v>
      </c>
      <c r="H92" s="105" t="s">
        <v>33</v>
      </c>
      <c r="I92" s="105" t="s">
        <v>33</v>
      </c>
      <c r="J92" s="106" t="s">
        <v>33</v>
      </c>
      <c r="K92" s="105" t="s">
        <v>33</v>
      </c>
      <c r="L92" s="106">
        <v>29.85</v>
      </c>
      <c r="M92" s="92" t="s">
        <v>33</v>
      </c>
      <c r="N92" s="107" t="s">
        <v>33</v>
      </c>
      <c r="V92" s="68" t="s">
        <v>191</v>
      </c>
    </row>
    <row r="93" spans="1:23" s="63" customFormat="1" ht="33.75" x14ac:dyDescent="0.2">
      <c r="A93" s="88" t="s">
        <v>240</v>
      </c>
      <c r="B93" s="89" t="s">
        <v>1469</v>
      </c>
      <c r="C93" s="776" t="s">
        <v>1470</v>
      </c>
      <c r="D93" s="776"/>
      <c r="E93" s="776"/>
      <c r="F93" s="90" t="s">
        <v>484</v>
      </c>
      <c r="G93" s="90" t="s">
        <v>33</v>
      </c>
      <c r="H93" s="90" t="s">
        <v>33</v>
      </c>
      <c r="I93" s="90" t="s">
        <v>165</v>
      </c>
      <c r="J93" s="91">
        <v>8990.61</v>
      </c>
      <c r="K93" s="90" t="s">
        <v>778</v>
      </c>
      <c r="L93" s="91">
        <v>9098.5</v>
      </c>
      <c r="M93" s="92" t="s">
        <v>33</v>
      </c>
      <c r="N93" s="93" t="s">
        <v>33</v>
      </c>
      <c r="Q93" s="68" t="s">
        <v>1470</v>
      </c>
    </row>
    <row r="94" spans="1:23" s="63" customFormat="1" x14ac:dyDescent="0.2">
      <c r="A94" s="94"/>
      <c r="B94" s="95"/>
      <c r="C94" s="767" t="s">
        <v>1471</v>
      </c>
      <c r="D94" s="767"/>
      <c r="E94" s="767"/>
      <c r="F94" s="767"/>
      <c r="G94" s="767"/>
      <c r="H94" s="767"/>
      <c r="I94" s="767"/>
      <c r="J94" s="767"/>
      <c r="K94" s="767"/>
      <c r="L94" s="767"/>
      <c r="M94" s="767"/>
      <c r="N94" s="781"/>
      <c r="W94" s="68" t="s">
        <v>1471</v>
      </c>
    </row>
    <row r="95" spans="1:23" s="63" customFormat="1" ht="22.5" x14ac:dyDescent="0.2">
      <c r="A95" s="96"/>
      <c r="B95" s="97" t="s">
        <v>780</v>
      </c>
      <c r="C95" s="767" t="s">
        <v>781</v>
      </c>
      <c r="D95" s="767"/>
      <c r="E95" s="767"/>
      <c r="F95" s="767"/>
      <c r="G95" s="767"/>
      <c r="H95" s="767"/>
      <c r="I95" s="767"/>
      <c r="J95" s="767"/>
      <c r="K95" s="767"/>
      <c r="L95" s="767"/>
      <c r="M95" s="767"/>
      <c r="N95" s="781"/>
      <c r="R95" s="68" t="s">
        <v>781</v>
      </c>
    </row>
    <row r="96" spans="1:23" s="63" customFormat="1" ht="22.5" x14ac:dyDescent="0.2">
      <c r="A96" s="88" t="s">
        <v>246</v>
      </c>
      <c r="B96" s="89" t="s">
        <v>1472</v>
      </c>
      <c r="C96" s="776" t="s">
        <v>1473</v>
      </c>
      <c r="D96" s="776"/>
      <c r="E96" s="776"/>
      <c r="F96" s="90" t="s">
        <v>484</v>
      </c>
      <c r="G96" s="90" t="s">
        <v>33</v>
      </c>
      <c r="H96" s="90" t="s">
        <v>33</v>
      </c>
      <c r="I96" s="90" t="s">
        <v>165</v>
      </c>
      <c r="J96" s="91" t="s">
        <v>33</v>
      </c>
      <c r="K96" s="90" t="s">
        <v>33</v>
      </c>
      <c r="L96" s="91" t="s">
        <v>33</v>
      </c>
      <c r="M96" s="92" t="s">
        <v>33</v>
      </c>
      <c r="N96" s="93" t="s">
        <v>33</v>
      </c>
      <c r="Q96" s="68" t="s">
        <v>1473</v>
      </c>
    </row>
    <row r="97" spans="1:23" s="63" customFormat="1" ht="22.5" x14ac:dyDescent="0.2">
      <c r="A97" s="96"/>
      <c r="B97" s="97" t="s">
        <v>171</v>
      </c>
      <c r="C97" s="767" t="s">
        <v>172</v>
      </c>
      <c r="D97" s="767"/>
      <c r="E97" s="767"/>
      <c r="F97" s="767"/>
      <c r="G97" s="767"/>
      <c r="H97" s="767"/>
      <c r="I97" s="767"/>
      <c r="J97" s="767"/>
      <c r="K97" s="767"/>
      <c r="L97" s="767"/>
      <c r="M97" s="767"/>
      <c r="N97" s="781"/>
      <c r="R97" s="68" t="s">
        <v>172</v>
      </c>
    </row>
    <row r="98" spans="1:23" s="63" customFormat="1" x14ac:dyDescent="0.2">
      <c r="A98" s="98"/>
      <c r="B98" s="97" t="s">
        <v>165</v>
      </c>
      <c r="C98" s="767" t="s">
        <v>251</v>
      </c>
      <c r="D98" s="767"/>
      <c r="E98" s="767"/>
      <c r="F98" s="99" t="s">
        <v>33</v>
      </c>
      <c r="G98" s="99" t="s">
        <v>33</v>
      </c>
      <c r="H98" s="99" t="s">
        <v>33</v>
      </c>
      <c r="I98" s="99" t="s">
        <v>33</v>
      </c>
      <c r="J98" s="100">
        <v>4.54</v>
      </c>
      <c r="K98" s="99" t="s">
        <v>175</v>
      </c>
      <c r="L98" s="100">
        <v>5.68</v>
      </c>
      <c r="M98" s="101" t="s">
        <v>33</v>
      </c>
      <c r="N98" s="102" t="s">
        <v>33</v>
      </c>
      <c r="S98" s="68" t="s">
        <v>251</v>
      </c>
    </row>
    <row r="99" spans="1:23" s="63" customFormat="1" x14ac:dyDescent="0.2">
      <c r="A99" s="98"/>
      <c r="B99" s="97" t="s">
        <v>173</v>
      </c>
      <c r="C99" s="767" t="s">
        <v>174</v>
      </c>
      <c r="D99" s="767"/>
      <c r="E99" s="767"/>
      <c r="F99" s="99" t="s">
        <v>33</v>
      </c>
      <c r="G99" s="99" t="s">
        <v>33</v>
      </c>
      <c r="H99" s="99" t="s">
        <v>33</v>
      </c>
      <c r="I99" s="99" t="s">
        <v>33</v>
      </c>
      <c r="J99" s="100">
        <v>4.17</v>
      </c>
      <c r="K99" s="99" t="s">
        <v>175</v>
      </c>
      <c r="L99" s="100">
        <v>5.21</v>
      </c>
      <c r="M99" s="101" t="s">
        <v>33</v>
      </c>
      <c r="N99" s="102" t="s">
        <v>33</v>
      </c>
      <c r="S99" s="68" t="s">
        <v>174</v>
      </c>
    </row>
    <row r="100" spans="1:23" s="63" customFormat="1" x14ac:dyDescent="0.2">
      <c r="A100" s="98"/>
      <c r="B100" s="97" t="s">
        <v>176</v>
      </c>
      <c r="C100" s="767" t="s">
        <v>177</v>
      </c>
      <c r="D100" s="767"/>
      <c r="E100" s="767"/>
      <c r="F100" s="99" t="s">
        <v>33</v>
      </c>
      <c r="G100" s="99" t="s">
        <v>33</v>
      </c>
      <c r="H100" s="99" t="s">
        <v>33</v>
      </c>
      <c r="I100" s="99" t="s">
        <v>33</v>
      </c>
      <c r="J100" s="100">
        <v>0.5</v>
      </c>
      <c r="K100" s="99" t="s">
        <v>175</v>
      </c>
      <c r="L100" s="100">
        <v>0.63</v>
      </c>
      <c r="M100" s="101" t="s">
        <v>33</v>
      </c>
      <c r="N100" s="102" t="s">
        <v>33</v>
      </c>
      <c r="S100" s="68" t="s">
        <v>177</v>
      </c>
    </row>
    <row r="101" spans="1:23" s="63" customFormat="1" x14ac:dyDescent="0.2">
      <c r="A101" s="98"/>
      <c r="B101" s="97" t="s">
        <v>212</v>
      </c>
      <c r="C101" s="767" t="s">
        <v>252</v>
      </c>
      <c r="D101" s="767"/>
      <c r="E101" s="767"/>
      <c r="F101" s="99" t="s">
        <v>33</v>
      </c>
      <c r="G101" s="99" t="s">
        <v>33</v>
      </c>
      <c r="H101" s="99" t="s">
        <v>33</v>
      </c>
      <c r="I101" s="99" t="s">
        <v>33</v>
      </c>
      <c r="J101" s="100">
        <v>23.2</v>
      </c>
      <c r="K101" s="99" t="s">
        <v>33</v>
      </c>
      <c r="L101" s="100">
        <v>23.2</v>
      </c>
      <c r="M101" s="101" t="s">
        <v>33</v>
      </c>
      <c r="N101" s="102" t="s">
        <v>33</v>
      </c>
      <c r="S101" s="68" t="s">
        <v>252</v>
      </c>
    </row>
    <row r="102" spans="1:23" s="63" customFormat="1" x14ac:dyDescent="0.2">
      <c r="A102" s="98"/>
      <c r="B102" s="97" t="s">
        <v>33</v>
      </c>
      <c r="C102" s="767" t="s">
        <v>253</v>
      </c>
      <c r="D102" s="767"/>
      <c r="E102" s="767"/>
      <c r="F102" s="99" t="s">
        <v>179</v>
      </c>
      <c r="G102" s="99" t="s">
        <v>944</v>
      </c>
      <c r="H102" s="99" t="s">
        <v>175</v>
      </c>
      <c r="I102" s="99" t="s">
        <v>335</v>
      </c>
      <c r="J102" s="100" t="s">
        <v>33</v>
      </c>
      <c r="K102" s="99" t="s">
        <v>33</v>
      </c>
      <c r="L102" s="100" t="s">
        <v>33</v>
      </c>
      <c r="M102" s="101" t="s">
        <v>33</v>
      </c>
      <c r="N102" s="102" t="s">
        <v>33</v>
      </c>
      <c r="T102" s="68" t="s">
        <v>253</v>
      </c>
    </row>
    <row r="103" spans="1:23" s="63" customFormat="1" x14ac:dyDescent="0.2">
      <c r="A103" s="98"/>
      <c r="B103" s="97" t="s">
        <v>33</v>
      </c>
      <c r="C103" s="767" t="s">
        <v>178</v>
      </c>
      <c r="D103" s="767"/>
      <c r="E103" s="767"/>
      <c r="F103" s="99" t="s">
        <v>179</v>
      </c>
      <c r="G103" s="99" t="s">
        <v>973</v>
      </c>
      <c r="H103" s="99" t="s">
        <v>175</v>
      </c>
      <c r="I103" s="99" t="s">
        <v>1474</v>
      </c>
      <c r="J103" s="100" t="s">
        <v>33</v>
      </c>
      <c r="K103" s="99" t="s">
        <v>33</v>
      </c>
      <c r="L103" s="100" t="s">
        <v>33</v>
      </c>
      <c r="M103" s="101" t="s">
        <v>33</v>
      </c>
      <c r="N103" s="102" t="s">
        <v>33</v>
      </c>
      <c r="T103" s="68" t="s">
        <v>178</v>
      </c>
    </row>
    <row r="104" spans="1:23" s="63" customFormat="1" x14ac:dyDescent="0.2">
      <c r="A104" s="98"/>
      <c r="B104" s="97" t="s">
        <v>33</v>
      </c>
      <c r="C104" s="776" t="s">
        <v>182</v>
      </c>
      <c r="D104" s="776"/>
      <c r="E104" s="776"/>
      <c r="F104" s="90" t="s">
        <v>33</v>
      </c>
      <c r="G104" s="90" t="s">
        <v>33</v>
      </c>
      <c r="H104" s="90" t="s">
        <v>33</v>
      </c>
      <c r="I104" s="90" t="s">
        <v>33</v>
      </c>
      <c r="J104" s="91">
        <v>31.91</v>
      </c>
      <c r="K104" s="90" t="s">
        <v>33</v>
      </c>
      <c r="L104" s="91">
        <v>34.090000000000003</v>
      </c>
      <c r="M104" s="92" t="s">
        <v>33</v>
      </c>
      <c r="N104" s="93" t="s">
        <v>33</v>
      </c>
      <c r="U104" s="68" t="s">
        <v>182</v>
      </c>
    </row>
    <row r="105" spans="1:23" s="63" customFormat="1" x14ac:dyDescent="0.2">
      <c r="A105" s="98"/>
      <c r="B105" s="97" t="s">
        <v>33</v>
      </c>
      <c r="C105" s="767" t="s">
        <v>183</v>
      </c>
      <c r="D105" s="767"/>
      <c r="E105" s="767"/>
      <c r="F105" s="99" t="s">
        <v>33</v>
      </c>
      <c r="G105" s="99" t="s">
        <v>33</v>
      </c>
      <c r="H105" s="99" t="s">
        <v>33</v>
      </c>
      <c r="I105" s="99" t="s">
        <v>33</v>
      </c>
      <c r="J105" s="100" t="s">
        <v>33</v>
      </c>
      <c r="K105" s="99" t="s">
        <v>33</v>
      </c>
      <c r="L105" s="100">
        <v>6.31</v>
      </c>
      <c r="M105" s="101" t="s">
        <v>33</v>
      </c>
      <c r="N105" s="102" t="s">
        <v>33</v>
      </c>
      <c r="T105" s="68" t="s">
        <v>183</v>
      </c>
    </row>
    <row r="106" spans="1:23" s="63" customFormat="1" ht="22.5" x14ac:dyDescent="0.2">
      <c r="A106" s="98"/>
      <c r="B106" s="97" t="s">
        <v>771</v>
      </c>
      <c r="C106" s="767" t="s">
        <v>772</v>
      </c>
      <c r="D106" s="767"/>
      <c r="E106" s="767"/>
      <c r="F106" s="99" t="s">
        <v>186</v>
      </c>
      <c r="G106" s="99" t="s">
        <v>341</v>
      </c>
      <c r="H106" s="99" t="s">
        <v>33</v>
      </c>
      <c r="I106" s="99" t="s">
        <v>341</v>
      </c>
      <c r="J106" s="100" t="s">
        <v>33</v>
      </c>
      <c r="K106" s="99" t="s">
        <v>33</v>
      </c>
      <c r="L106" s="100">
        <v>5.05</v>
      </c>
      <c r="M106" s="101" t="s">
        <v>33</v>
      </c>
      <c r="N106" s="102" t="s">
        <v>33</v>
      </c>
      <c r="T106" s="68" t="s">
        <v>772</v>
      </c>
    </row>
    <row r="107" spans="1:23" s="63" customFormat="1" ht="22.5" x14ac:dyDescent="0.2">
      <c r="A107" s="98"/>
      <c r="B107" s="97" t="s">
        <v>773</v>
      </c>
      <c r="C107" s="767" t="s">
        <v>774</v>
      </c>
      <c r="D107" s="767"/>
      <c r="E107" s="767"/>
      <c r="F107" s="99" t="s">
        <v>186</v>
      </c>
      <c r="G107" s="99" t="s">
        <v>775</v>
      </c>
      <c r="H107" s="99" t="s">
        <v>33</v>
      </c>
      <c r="I107" s="99" t="s">
        <v>775</v>
      </c>
      <c r="J107" s="100" t="s">
        <v>33</v>
      </c>
      <c r="K107" s="99" t="s">
        <v>33</v>
      </c>
      <c r="L107" s="100">
        <v>3.79</v>
      </c>
      <c r="M107" s="101" t="s">
        <v>33</v>
      </c>
      <c r="N107" s="102" t="s">
        <v>33</v>
      </c>
      <c r="T107" s="68" t="s">
        <v>774</v>
      </c>
    </row>
    <row r="108" spans="1:23" s="63" customFormat="1" x14ac:dyDescent="0.2">
      <c r="A108" s="103"/>
      <c r="B108" s="104"/>
      <c r="C108" s="780" t="s">
        <v>191</v>
      </c>
      <c r="D108" s="780"/>
      <c r="E108" s="780"/>
      <c r="F108" s="105" t="s">
        <v>33</v>
      </c>
      <c r="G108" s="105" t="s">
        <v>33</v>
      </c>
      <c r="H108" s="105" t="s">
        <v>33</v>
      </c>
      <c r="I108" s="105" t="s">
        <v>33</v>
      </c>
      <c r="J108" s="106" t="s">
        <v>33</v>
      </c>
      <c r="K108" s="105" t="s">
        <v>33</v>
      </c>
      <c r="L108" s="106">
        <v>42.93</v>
      </c>
      <c r="M108" s="92" t="s">
        <v>33</v>
      </c>
      <c r="N108" s="107" t="s">
        <v>33</v>
      </c>
      <c r="V108" s="68" t="s">
        <v>191</v>
      </c>
    </row>
    <row r="109" spans="1:23" s="63" customFormat="1" ht="22.5" x14ac:dyDescent="0.2">
      <c r="A109" s="88" t="s">
        <v>258</v>
      </c>
      <c r="B109" s="89" t="s">
        <v>1463</v>
      </c>
      <c r="C109" s="776" t="s">
        <v>1475</v>
      </c>
      <c r="D109" s="776"/>
      <c r="E109" s="776"/>
      <c r="F109" s="90" t="s">
        <v>484</v>
      </c>
      <c r="G109" s="90" t="s">
        <v>33</v>
      </c>
      <c r="H109" s="90" t="s">
        <v>33</v>
      </c>
      <c r="I109" s="90" t="s">
        <v>165</v>
      </c>
      <c r="J109" s="91">
        <v>1771.48</v>
      </c>
      <c r="K109" s="90" t="s">
        <v>778</v>
      </c>
      <c r="L109" s="91">
        <v>1792.74</v>
      </c>
      <c r="M109" s="92" t="s">
        <v>33</v>
      </c>
      <c r="N109" s="93" t="s">
        <v>33</v>
      </c>
      <c r="Q109" s="68" t="s">
        <v>1475</v>
      </c>
    </row>
    <row r="110" spans="1:23" s="63" customFormat="1" x14ac:dyDescent="0.2">
      <c r="A110" s="94"/>
      <c r="B110" s="95"/>
      <c r="C110" s="767" t="s">
        <v>1476</v>
      </c>
      <c r="D110" s="767"/>
      <c r="E110" s="767"/>
      <c r="F110" s="767"/>
      <c r="G110" s="767"/>
      <c r="H110" s="767"/>
      <c r="I110" s="767"/>
      <c r="J110" s="767"/>
      <c r="K110" s="767"/>
      <c r="L110" s="767"/>
      <c r="M110" s="767"/>
      <c r="N110" s="781"/>
      <c r="W110" s="68" t="s">
        <v>1476</v>
      </c>
    </row>
    <row r="111" spans="1:23" s="63" customFormat="1" ht="22.5" x14ac:dyDescent="0.2">
      <c r="A111" s="96"/>
      <c r="B111" s="97" t="s">
        <v>780</v>
      </c>
      <c r="C111" s="767" t="s">
        <v>781</v>
      </c>
      <c r="D111" s="767"/>
      <c r="E111" s="767"/>
      <c r="F111" s="767"/>
      <c r="G111" s="767"/>
      <c r="H111" s="767"/>
      <c r="I111" s="767"/>
      <c r="J111" s="767"/>
      <c r="K111" s="767"/>
      <c r="L111" s="767"/>
      <c r="M111" s="767"/>
      <c r="N111" s="781"/>
      <c r="R111" s="68" t="s">
        <v>781</v>
      </c>
    </row>
    <row r="112" spans="1:23" s="63" customFormat="1" ht="22.5" x14ac:dyDescent="0.2">
      <c r="A112" s="88" t="s">
        <v>262</v>
      </c>
      <c r="B112" s="89" t="s">
        <v>1211</v>
      </c>
      <c r="C112" s="776" t="s">
        <v>1212</v>
      </c>
      <c r="D112" s="776"/>
      <c r="E112" s="776"/>
      <c r="F112" s="90" t="s">
        <v>484</v>
      </c>
      <c r="G112" s="90" t="s">
        <v>33</v>
      </c>
      <c r="H112" s="90" t="s">
        <v>33</v>
      </c>
      <c r="I112" s="90" t="s">
        <v>165</v>
      </c>
      <c r="J112" s="91" t="s">
        <v>33</v>
      </c>
      <c r="K112" s="90" t="s">
        <v>33</v>
      </c>
      <c r="L112" s="91" t="s">
        <v>33</v>
      </c>
      <c r="M112" s="92" t="s">
        <v>33</v>
      </c>
      <c r="N112" s="93" t="s">
        <v>33</v>
      </c>
      <c r="Q112" s="68" t="s">
        <v>1212</v>
      </c>
    </row>
    <row r="113" spans="1:23" s="63" customFormat="1" ht="22.5" x14ac:dyDescent="0.2">
      <c r="A113" s="96"/>
      <c r="B113" s="97" t="s">
        <v>171</v>
      </c>
      <c r="C113" s="767" t="s">
        <v>172</v>
      </c>
      <c r="D113" s="767"/>
      <c r="E113" s="767"/>
      <c r="F113" s="767"/>
      <c r="G113" s="767"/>
      <c r="H113" s="767"/>
      <c r="I113" s="767"/>
      <c r="J113" s="767"/>
      <c r="K113" s="767"/>
      <c r="L113" s="767"/>
      <c r="M113" s="767"/>
      <c r="N113" s="781"/>
      <c r="R113" s="68" t="s">
        <v>172</v>
      </c>
    </row>
    <row r="114" spans="1:23" s="63" customFormat="1" x14ac:dyDescent="0.2">
      <c r="A114" s="98"/>
      <c r="B114" s="97" t="s">
        <v>165</v>
      </c>
      <c r="C114" s="767" t="s">
        <v>251</v>
      </c>
      <c r="D114" s="767"/>
      <c r="E114" s="767"/>
      <c r="F114" s="99" t="s">
        <v>33</v>
      </c>
      <c r="G114" s="99" t="s">
        <v>33</v>
      </c>
      <c r="H114" s="99" t="s">
        <v>33</v>
      </c>
      <c r="I114" s="99" t="s">
        <v>33</v>
      </c>
      <c r="J114" s="100">
        <v>17.8</v>
      </c>
      <c r="K114" s="99" t="s">
        <v>175</v>
      </c>
      <c r="L114" s="100">
        <v>22.25</v>
      </c>
      <c r="M114" s="101" t="s">
        <v>33</v>
      </c>
      <c r="N114" s="102" t="s">
        <v>33</v>
      </c>
      <c r="S114" s="68" t="s">
        <v>251</v>
      </c>
    </row>
    <row r="115" spans="1:23" s="63" customFormat="1" x14ac:dyDescent="0.2">
      <c r="A115" s="98"/>
      <c r="B115" s="97" t="s">
        <v>173</v>
      </c>
      <c r="C115" s="767" t="s">
        <v>174</v>
      </c>
      <c r="D115" s="767"/>
      <c r="E115" s="767"/>
      <c r="F115" s="99" t="s">
        <v>33</v>
      </c>
      <c r="G115" s="99" t="s">
        <v>33</v>
      </c>
      <c r="H115" s="99" t="s">
        <v>33</v>
      </c>
      <c r="I115" s="99" t="s">
        <v>33</v>
      </c>
      <c r="J115" s="100">
        <v>0.66</v>
      </c>
      <c r="K115" s="99" t="s">
        <v>175</v>
      </c>
      <c r="L115" s="100">
        <v>0.83</v>
      </c>
      <c r="M115" s="101" t="s">
        <v>33</v>
      </c>
      <c r="N115" s="102" t="s">
        <v>33</v>
      </c>
      <c r="S115" s="68" t="s">
        <v>174</v>
      </c>
    </row>
    <row r="116" spans="1:23" s="63" customFormat="1" x14ac:dyDescent="0.2">
      <c r="A116" s="98"/>
      <c r="B116" s="97" t="s">
        <v>176</v>
      </c>
      <c r="C116" s="767" t="s">
        <v>177</v>
      </c>
      <c r="D116" s="767"/>
      <c r="E116" s="767"/>
      <c r="F116" s="99" t="s">
        <v>33</v>
      </c>
      <c r="G116" s="99" t="s">
        <v>33</v>
      </c>
      <c r="H116" s="99" t="s">
        <v>33</v>
      </c>
      <c r="I116" s="99" t="s">
        <v>33</v>
      </c>
      <c r="J116" s="100">
        <v>0.12</v>
      </c>
      <c r="K116" s="99" t="s">
        <v>175</v>
      </c>
      <c r="L116" s="100">
        <v>0.15</v>
      </c>
      <c r="M116" s="101" t="s">
        <v>33</v>
      </c>
      <c r="N116" s="102" t="s">
        <v>33</v>
      </c>
      <c r="S116" s="68" t="s">
        <v>177</v>
      </c>
    </row>
    <row r="117" spans="1:23" s="63" customFormat="1" x14ac:dyDescent="0.2">
      <c r="A117" s="98"/>
      <c r="B117" s="97" t="s">
        <v>212</v>
      </c>
      <c r="C117" s="767" t="s">
        <v>252</v>
      </c>
      <c r="D117" s="767"/>
      <c r="E117" s="767"/>
      <c r="F117" s="99" t="s">
        <v>33</v>
      </c>
      <c r="G117" s="99" t="s">
        <v>33</v>
      </c>
      <c r="H117" s="99" t="s">
        <v>33</v>
      </c>
      <c r="I117" s="99" t="s">
        <v>33</v>
      </c>
      <c r="J117" s="100">
        <v>0.36</v>
      </c>
      <c r="K117" s="99" t="s">
        <v>33</v>
      </c>
      <c r="L117" s="100">
        <v>0.36</v>
      </c>
      <c r="M117" s="101" t="s">
        <v>33</v>
      </c>
      <c r="N117" s="102" t="s">
        <v>33</v>
      </c>
      <c r="S117" s="68" t="s">
        <v>252</v>
      </c>
    </row>
    <row r="118" spans="1:23" s="63" customFormat="1" x14ac:dyDescent="0.2">
      <c r="A118" s="98"/>
      <c r="B118" s="97" t="s">
        <v>33</v>
      </c>
      <c r="C118" s="767" t="s">
        <v>253</v>
      </c>
      <c r="D118" s="767"/>
      <c r="E118" s="767"/>
      <c r="F118" s="99" t="s">
        <v>179</v>
      </c>
      <c r="G118" s="99" t="s">
        <v>1064</v>
      </c>
      <c r="H118" s="99" t="s">
        <v>175</v>
      </c>
      <c r="I118" s="99" t="s">
        <v>1024</v>
      </c>
      <c r="J118" s="100" t="s">
        <v>33</v>
      </c>
      <c r="K118" s="99" t="s">
        <v>33</v>
      </c>
      <c r="L118" s="100" t="s">
        <v>33</v>
      </c>
      <c r="M118" s="101" t="s">
        <v>33</v>
      </c>
      <c r="N118" s="102" t="s">
        <v>33</v>
      </c>
      <c r="T118" s="68" t="s">
        <v>253</v>
      </c>
    </row>
    <row r="119" spans="1:23" s="63" customFormat="1" x14ac:dyDescent="0.2">
      <c r="A119" s="98"/>
      <c r="B119" s="97" t="s">
        <v>33</v>
      </c>
      <c r="C119" s="767" t="s">
        <v>178</v>
      </c>
      <c r="D119" s="767"/>
      <c r="E119" s="767"/>
      <c r="F119" s="99" t="s">
        <v>179</v>
      </c>
      <c r="G119" s="99" t="s">
        <v>957</v>
      </c>
      <c r="H119" s="99" t="s">
        <v>175</v>
      </c>
      <c r="I119" s="99" t="s">
        <v>1143</v>
      </c>
      <c r="J119" s="100" t="s">
        <v>33</v>
      </c>
      <c r="K119" s="99" t="s">
        <v>33</v>
      </c>
      <c r="L119" s="100" t="s">
        <v>33</v>
      </c>
      <c r="M119" s="101" t="s">
        <v>33</v>
      </c>
      <c r="N119" s="102" t="s">
        <v>33</v>
      </c>
      <c r="T119" s="68" t="s">
        <v>178</v>
      </c>
    </row>
    <row r="120" spans="1:23" s="63" customFormat="1" x14ac:dyDescent="0.2">
      <c r="A120" s="98"/>
      <c r="B120" s="97" t="s">
        <v>33</v>
      </c>
      <c r="C120" s="776" t="s">
        <v>182</v>
      </c>
      <c r="D120" s="776"/>
      <c r="E120" s="776"/>
      <c r="F120" s="90" t="s">
        <v>33</v>
      </c>
      <c r="G120" s="90" t="s">
        <v>33</v>
      </c>
      <c r="H120" s="90" t="s">
        <v>33</v>
      </c>
      <c r="I120" s="90" t="s">
        <v>33</v>
      </c>
      <c r="J120" s="91">
        <v>18.82</v>
      </c>
      <c r="K120" s="90" t="s">
        <v>33</v>
      </c>
      <c r="L120" s="91">
        <v>23.44</v>
      </c>
      <c r="M120" s="92" t="s">
        <v>33</v>
      </c>
      <c r="N120" s="93" t="s">
        <v>33</v>
      </c>
      <c r="U120" s="68" t="s">
        <v>182</v>
      </c>
    </row>
    <row r="121" spans="1:23" s="63" customFormat="1" x14ac:dyDescent="0.2">
      <c r="A121" s="98"/>
      <c r="B121" s="97" t="s">
        <v>33</v>
      </c>
      <c r="C121" s="767" t="s">
        <v>183</v>
      </c>
      <c r="D121" s="767"/>
      <c r="E121" s="767"/>
      <c r="F121" s="99" t="s">
        <v>33</v>
      </c>
      <c r="G121" s="99" t="s">
        <v>33</v>
      </c>
      <c r="H121" s="99" t="s">
        <v>33</v>
      </c>
      <c r="I121" s="99" t="s">
        <v>33</v>
      </c>
      <c r="J121" s="100" t="s">
        <v>33</v>
      </c>
      <c r="K121" s="99" t="s">
        <v>33</v>
      </c>
      <c r="L121" s="100">
        <v>22.4</v>
      </c>
      <c r="M121" s="101" t="s">
        <v>33</v>
      </c>
      <c r="N121" s="102" t="s">
        <v>33</v>
      </c>
      <c r="T121" s="68" t="s">
        <v>183</v>
      </c>
    </row>
    <row r="122" spans="1:23" s="63" customFormat="1" ht="22.5" x14ac:dyDescent="0.2">
      <c r="A122" s="98"/>
      <c r="B122" s="97" t="s">
        <v>907</v>
      </c>
      <c r="C122" s="767" t="s">
        <v>908</v>
      </c>
      <c r="D122" s="767"/>
      <c r="E122" s="767"/>
      <c r="F122" s="99" t="s">
        <v>186</v>
      </c>
      <c r="G122" s="99" t="s">
        <v>909</v>
      </c>
      <c r="H122" s="99" t="s">
        <v>33</v>
      </c>
      <c r="I122" s="99" t="s">
        <v>909</v>
      </c>
      <c r="J122" s="100" t="s">
        <v>33</v>
      </c>
      <c r="K122" s="99" t="s">
        <v>33</v>
      </c>
      <c r="L122" s="100">
        <v>20.61</v>
      </c>
      <c r="M122" s="101" t="s">
        <v>33</v>
      </c>
      <c r="N122" s="102" t="s">
        <v>33</v>
      </c>
      <c r="T122" s="68" t="s">
        <v>908</v>
      </c>
    </row>
    <row r="123" spans="1:23" s="63" customFormat="1" ht="22.5" x14ac:dyDescent="0.2">
      <c r="A123" s="98"/>
      <c r="B123" s="97" t="s">
        <v>910</v>
      </c>
      <c r="C123" s="767" t="s">
        <v>911</v>
      </c>
      <c r="D123" s="767"/>
      <c r="E123" s="767"/>
      <c r="F123" s="99" t="s">
        <v>186</v>
      </c>
      <c r="G123" s="99" t="s">
        <v>594</v>
      </c>
      <c r="H123" s="99" t="s">
        <v>33</v>
      </c>
      <c r="I123" s="99" t="s">
        <v>594</v>
      </c>
      <c r="J123" s="100" t="s">
        <v>33</v>
      </c>
      <c r="K123" s="99" t="s">
        <v>33</v>
      </c>
      <c r="L123" s="100">
        <v>14.56</v>
      </c>
      <c r="M123" s="101" t="s">
        <v>33</v>
      </c>
      <c r="N123" s="102" t="s">
        <v>33</v>
      </c>
      <c r="T123" s="68" t="s">
        <v>911</v>
      </c>
    </row>
    <row r="124" spans="1:23" s="63" customFormat="1" x14ac:dyDescent="0.2">
      <c r="A124" s="103"/>
      <c r="B124" s="104"/>
      <c r="C124" s="780" t="s">
        <v>191</v>
      </c>
      <c r="D124" s="780"/>
      <c r="E124" s="780"/>
      <c r="F124" s="105" t="s">
        <v>33</v>
      </c>
      <c r="G124" s="105" t="s">
        <v>33</v>
      </c>
      <c r="H124" s="105" t="s">
        <v>33</v>
      </c>
      <c r="I124" s="105" t="s">
        <v>33</v>
      </c>
      <c r="J124" s="106" t="s">
        <v>33</v>
      </c>
      <c r="K124" s="105" t="s">
        <v>33</v>
      </c>
      <c r="L124" s="106">
        <v>58.61</v>
      </c>
      <c r="M124" s="92" t="s">
        <v>33</v>
      </c>
      <c r="N124" s="107" t="s">
        <v>33</v>
      </c>
      <c r="V124" s="68" t="s">
        <v>191</v>
      </c>
    </row>
    <row r="125" spans="1:23" s="63" customFormat="1" ht="22.5" x14ac:dyDescent="0.2">
      <c r="A125" s="88" t="s">
        <v>267</v>
      </c>
      <c r="B125" s="89" t="s">
        <v>1466</v>
      </c>
      <c r="C125" s="776" t="s">
        <v>1477</v>
      </c>
      <c r="D125" s="776"/>
      <c r="E125" s="776"/>
      <c r="F125" s="90" t="s">
        <v>484</v>
      </c>
      <c r="G125" s="90" t="s">
        <v>33</v>
      </c>
      <c r="H125" s="90" t="s">
        <v>33</v>
      </c>
      <c r="I125" s="90" t="s">
        <v>165</v>
      </c>
      <c r="J125" s="91">
        <v>14127.1</v>
      </c>
      <c r="K125" s="90" t="s">
        <v>778</v>
      </c>
      <c r="L125" s="91">
        <v>14296.63</v>
      </c>
      <c r="M125" s="92" t="s">
        <v>33</v>
      </c>
      <c r="N125" s="93" t="s">
        <v>33</v>
      </c>
      <c r="Q125" s="68" t="s">
        <v>1477</v>
      </c>
    </row>
    <row r="126" spans="1:23" s="63" customFormat="1" x14ac:dyDescent="0.2">
      <c r="A126" s="94"/>
      <c r="B126" s="95"/>
      <c r="C126" s="767" t="s">
        <v>1478</v>
      </c>
      <c r="D126" s="767"/>
      <c r="E126" s="767"/>
      <c r="F126" s="767"/>
      <c r="G126" s="767"/>
      <c r="H126" s="767"/>
      <c r="I126" s="767"/>
      <c r="J126" s="767"/>
      <c r="K126" s="767"/>
      <c r="L126" s="767"/>
      <c r="M126" s="767"/>
      <c r="N126" s="781"/>
      <c r="W126" s="68" t="s">
        <v>1478</v>
      </c>
    </row>
    <row r="127" spans="1:23" s="63" customFormat="1" ht="22.5" x14ac:dyDescent="0.2">
      <c r="A127" s="96"/>
      <c r="B127" s="97" t="s">
        <v>780</v>
      </c>
      <c r="C127" s="767" t="s">
        <v>781</v>
      </c>
      <c r="D127" s="767"/>
      <c r="E127" s="767"/>
      <c r="F127" s="767"/>
      <c r="G127" s="767"/>
      <c r="H127" s="767"/>
      <c r="I127" s="767"/>
      <c r="J127" s="767"/>
      <c r="K127" s="767"/>
      <c r="L127" s="767"/>
      <c r="M127" s="767"/>
      <c r="N127" s="781"/>
      <c r="R127" s="68" t="s">
        <v>781</v>
      </c>
    </row>
    <row r="128" spans="1:23" s="63" customFormat="1" ht="22.5" x14ac:dyDescent="0.2">
      <c r="A128" s="88" t="s">
        <v>274</v>
      </c>
      <c r="B128" s="89" t="s">
        <v>1479</v>
      </c>
      <c r="C128" s="776" t="s">
        <v>1480</v>
      </c>
      <c r="D128" s="776"/>
      <c r="E128" s="776"/>
      <c r="F128" s="90" t="s">
        <v>484</v>
      </c>
      <c r="G128" s="90" t="s">
        <v>33</v>
      </c>
      <c r="H128" s="90" t="s">
        <v>33</v>
      </c>
      <c r="I128" s="90" t="s">
        <v>165</v>
      </c>
      <c r="J128" s="91" t="s">
        <v>33</v>
      </c>
      <c r="K128" s="90" t="s">
        <v>33</v>
      </c>
      <c r="L128" s="91" t="s">
        <v>33</v>
      </c>
      <c r="M128" s="92" t="s">
        <v>33</v>
      </c>
      <c r="N128" s="93" t="s">
        <v>33</v>
      </c>
      <c r="Q128" s="68" t="s">
        <v>1480</v>
      </c>
    </row>
    <row r="129" spans="1:23" s="63" customFormat="1" ht="22.5" x14ac:dyDescent="0.2">
      <c r="A129" s="96"/>
      <c r="B129" s="97" t="s">
        <v>171</v>
      </c>
      <c r="C129" s="767" t="s">
        <v>172</v>
      </c>
      <c r="D129" s="767"/>
      <c r="E129" s="767"/>
      <c r="F129" s="767"/>
      <c r="G129" s="767"/>
      <c r="H129" s="767"/>
      <c r="I129" s="767"/>
      <c r="J129" s="767"/>
      <c r="K129" s="767"/>
      <c r="L129" s="767"/>
      <c r="M129" s="767"/>
      <c r="N129" s="781"/>
      <c r="R129" s="68" t="s">
        <v>172</v>
      </c>
    </row>
    <row r="130" spans="1:23" s="63" customFormat="1" x14ac:dyDescent="0.2">
      <c r="A130" s="98"/>
      <c r="B130" s="97" t="s">
        <v>165</v>
      </c>
      <c r="C130" s="767" t="s">
        <v>251</v>
      </c>
      <c r="D130" s="767"/>
      <c r="E130" s="767"/>
      <c r="F130" s="99" t="s">
        <v>33</v>
      </c>
      <c r="G130" s="99" t="s">
        <v>33</v>
      </c>
      <c r="H130" s="99" t="s">
        <v>33</v>
      </c>
      <c r="I130" s="99" t="s">
        <v>33</v>
      </c>
      <c r="J130" s="100">
        <v>26.7</v>
      </c>
      <c r="K130" s="99" t="s">
        <v>175</v>
      </c>
      <c r="L130" s="100">
        <v>33.380000000000003</v>
      </c>
      <c r="M130" s="101" t="s">
        <v>33</v>
      </c>
      <c r="N130" s="102" t="s">
        <v>33</v>
      </c>
      <c r="S130" s="68" t="s">
        <v>251</v>
      </c>
    </row>
    <row r="131" spans="1:23" s="63" customFormat="1" x14ac:dyDescent="0.2">
      <c r="A131" s="98"/>
      <c r="B131" s="97" t="s">
        <v>173</v>
      </c>
      <c r="C131" s="767" t="s">
        <v>174</v>
      </c>
      <c r="D131" s="767"/>
      <c r="E131" s="767"/>
      <c r="F131" s="99" t="s">
        <v>33</v>
      </c>
      <c r="G131" s="99" t="s">
        <v>33</v>
      </c>
      <c r="H131" s="99" t="s">
        <v>33</v>
      </c>
      <c r="I131" s="99" t="s">
        <v>33</v>
      </c>
      <c r="J131" s="100">
        <v>1.31</v>
      </c>
      <c r="K131" s="99" t="s">
        <v>175</v>
      </c>
      <c r="L131" s="100">
        <v>1.64</v>
      </c>
      <c r="M131" s="101" t="s">
        <v>33</v>
      </c>
      <c r="N131" s="102" t="s">
        <v>33</v>
      </c>
      <c r="S131" s="68" t="s">
        <v>174</v>
      </c>
    </row>
    <row r="132" spans="1:23" s="63" customFormat="1" x14ac:dyDescent="0.2">
      <c r="A132" s="98"/>
      <c r="B132" s="97" t="s">
        <v>176</v>
      </c>
      <c r="C132" s="767" t="s">
        <v>177</v>
      </c>
      <c r="D132" s="767"/>
      <c r="E132" s="767"/>
      <c r="F132" s="99" t="s">
        <v>33</v>
      </c>
      <c r="G132" s="99" t="s">
        <v>33</v>
      </c>
      <c r="H132" s="99" t="s">
        <v>33</v>
      </c>
      <c r="I132" s="99" t="s">
        <v>33</v>
      </c>
      <c r="J132" s="100">
        <v>0.23</v>
      </c>
      <c r="K132" s="99" t="s">
        <v>175</v>
      </c>
      <c r="L132" s="100">
        <v>0.28999999999999998</v>
      </c>
      <c r="M132" s="101" t="s">
        <v>33</v>
      </c>
      <c r="N132" s="102" t="s">
        <v>33</v>
      </c>
      <c r="S132" s="68" t="s">
        <v>177</v>
      </c>
    </row>
    <row r="133" spans="1:23" s="63" customFormat="1" x14ac:dyDescent="0.2">
      <c r="A133" s="98"/>
      <c r="B133" s="97" t="s">
        <v>212</v>
      </c>
      <c r="C133" s="767" t="s">
        <v>252</v>
      </c>
      <c r="D133" s="767"/>
      <c r="E133" s="767"/>
      <c r="F133" s="99" t="s">
        <v>33</v>
      </c>
      <c r="G133" s="99" t="s">
        <v>33</v>
      </c>
      <c r="H133" s="99" t="s">
        <v>33</v>
      </c>
      <c r="I133" s="99" t="s">
        <v>33</v>
      </c>
      <c r="J133" s="100">
        <v>0.53</v>
      </c>
      <c r="K133" s="99" t="s">
        <v>33</v>
      </c>
      <c r="L133" s="100">
        <v>0.53</v>
      </c>
      <c r="M133" s="101" t="s">
        <v>33</v>
      </c>
      <c r="N133" s="102" t="s">
        <v>33</v>
      </c>
      <c r="S133" s="68" t="s">
        <v>252</v>
      </c>
    </row>
    <row r="134" spans="1:23" s="63" customFormat="1" x14ac:dyDescent="0.2">
      <c r="A134" s="98"/>
      <c r="B134" s="97" t="s">
        <v>33</v>
      </c>
      <c r="C134" s="767" t="s">
        <v>253</v>
      </c>
      <c r="D134" s="767"/>
      <c r="E134" s="767"/>
      <c r="F134" s="99" t="s">
        <v>179</v>
      </c>
      <c r="G134" s="99" t="s">
        <v>1481</v>
      </c>
      <c r="H134" s="99" t="s">
        <v>175</v>
      </c>
      <c r="I134" s="99" t="s">
        <v>1424</v>
      </c>
      <c r="J134" s="100" t="s">
        <v>33</v>
      </c>
      <c r="K134" s="99" t="s">
        <v>33</v>
      </c>
      <c r="L134" s="100" t="s">
        <v>33</v>
      </c>
      <c r="M134" s="101" t="s">
        <v>33</v>
      </c>
      <c r="N134" s="102" t="s">
        <v>33</v>
      </c>
      <c r="T134" s="68" t="s">
        <v>253</v>
      </c>
    </row>
    <row r="135" spans="1:23" s="63" customFormat="1" x14ac:dyDescent="0.2">
      <c r="A135" s="98"/>
      <c r="B135" s="97" t="s">
        <v>33</v>
      </c>
      <c r="C135" s="767" t="s">
        <v>178</v>
      </c>
      <c r="D135" s="767"/>
      <c r="E135" s="767"/>
      <c r="F135" s="99" t="s">
        <v>179</v>
      </c>
      <c r="G135" s="99" t="s">
        <v>981</v>
      </c>
      <c r="H135" s="99" t="s">
        <v>175</v>
      </c>
      <c r="I135" s="99" t="s">
        <v>1059</v>
      </c>
      <c r="J135" s="100" t="s">
        <v>33</v>
      </c>
      <c r="K135" s="99" t="s">
        <v>33</v>
      </c>
      <c r="L135" s="100" t="s">
        <v>33</v>
      </c>
      <c r="M135" s="101" t="s">
        <v>33</v>
      </c>
      <c r="N135" s="102" t="s">
        <v>33</v>
      </c>
      <c r="T135" s="68" t="s">
        <v>178</v>
      </c>
    </row>
    <row r="136" spans="1:23" s="63" customFormat="1" x14ac:dyDescent="0.2">
      <c r="A136" s="98"/>
      <c r="B136" s="97" t="s">
        <v>33</v>
      </c>
      <c r="C136" s="776" t="s">
        <v>182</v>
      </c>
      <c r="D136" s="776"/>
      <c r="E136" s="776"/>
      <c r="F136" s="90" t="s">
        <v>33</v>
      </c>
      <c r="G136" s="90" t="s">
        <v>33</v>
      </c>
      <c r="H136" s="90" t="s">
        <v>33</v>
      </c>
      <c r="I136" s="90" t="s">
        <v>33</v>
      </c>
      <c r="J136" s="91">
        <v>28.54</v>
      </c>
      <c r="K136" s="90" t="s">
        <v>33</v>
      </c>
      <c r="L136" s="91">
        <v>35.549999999999997</v>
      </c>
      <c r="M136" s="92" t="s">
        <v>33</v>
      </c>
      <c r="N136" s="93" t="s">
        <v>33</v>
      </c>
      <c r="U136" s="68" t="s">
        <v>182</v>
      </c>
    </row>
    <row r="137" spans="1:23" s="63" customFormat="1" x14ac:dyDescent="0.2">
      <c r="A137" s="98"/>
      <c r="B137" s="97" t="s">
        <v>33</v>
      </c>
      <c r="C137" s="767" t="s">
        <v>183</v>
      </c>
      <c r="D137" s="767"/>
      <c r="E137" s="767"/>
      <c r="F137" s="99" t="s">
        <v>33</v>
      </c>
      <c r="G137" s="99" t="s">
        <v>33</v>
      </c>
      <c r="H137" s="99" t="s">
        <v>33</v>
      </c>
      <c r="I137" s="99" t="s">
        <v>33</v>
      </c>
      <c r="J137" s="100" t="s">
        <v>33</v>
      </c>
      <c r="K137" s="99" t="s">
        <v>33</v>
      </c>
      <c r="L137" s="100">
        <v>33.67</v>
      </c>
      <c r="M137" s="101" t="s">
        <v>33</v>
      </c>
      <c r="N137" s="102" t="s">
        <v>33</v>
      </c>
      <c r="T137" s="68" t="s">
        <v>183</v>
      </c>
    </row>
    <row r="138" spans="1:23" s="63" customFormat="1" ht="22.5" x14ac:dyDescent="0.2">
      <c r="A138" s="98"/>
      <c r="B138" s="97" t="s">
        <v>907</v>
      </c>
      <c r="C138" s="767" t="s">
        <v>908</v>
      </c>
      <c r="D138" s="767"/>
      <c r="E138" s="767"/>
      <c r="F138" s="99" t="s">
        <v>186</v>
      </c>
      <c r="G138" s="99" t="s">
        <v>909</v>
      </c>
      <c r="H138" s="99" t="s">
        <v>33</v>
      </c>
      <c r="I138" s="99" t="s">
        <v>909</v>
      </c>
      <c r="J138" s="100" t="s">
        <v>33</v>
      </c>
      <c r="K138" s="99" t="s">
        <v>33</v>
      </c>
      <c r="L138" s="100">
        <v>30.98</v>
      </c>
      <c r="M138" s="101" t="s">
        <v>33</v>
      </c>
      <c r="N138" s="102" t="s">
        <v>33</v>
      </c>
      <c r="T138" s="68" t="s">
        <v>908</v>
      </c>
    </row>
    <row r="139" spans="1:23" s="63" customFormat="1" ht="22.5" x14ac:dyDescent="0.2">
      <c r="A139" s="98"/>
      <c r="B139" s="97" t="s">
        <v>910</v>
      </c>
      <c r="C139" s="767" t="s">
        <v>911</v>
      </c>
      <c r="D139" s="767"/>
      <c r="E139" s="767"/>
      <c r="F139" s="99" t="s">
        <v>186</v>
      </c>
      <c r="G139" s="99" t="s">
        <v>594</v>
      </c>
      <c r="H139" s="99" t="s">
        <v>33</v>
      </c>
      <c r="I139" s="99" t="s">
        <v>594</v>
      </c>
      <c r="J139" s="100" t="s">
        <v>33</v>
      </c>
      <c r="K139" s="99" t="s">
        <v>33</v>
      </c>
      <c r="L139" s="100">
        <v>21.89</v>
      </c>
      <c r="M139" s="101" t="s">
        <v>33</v>
      </c>
      <c r="N139" s="102" t="s">
        <v>33</v>
      </c>
      <c r="T139" s="68" t="s">
        <v>911</v>
      </c>
    </row>
    <row r="140" spans="1:23" s="63" customFormat="1" x14ac:dyDescent="0.2">
      <c r="A140" s="103"/>
      <c r="B140" s="104"/>
      <c r="C140" s="780" t="s">
        <v>191</v>
      </c>
      <c r="D140" s="780"/>
      <c r="E140" s="780"/>
      <c r="F140" s="105" t="s">
        <v>33</v>
      </c>
      <c r="G140" s="105" t="s">
        <v>33</v>
      </c>
      <c r="H140" s="105" t="s">
        <v>33</v>
      </c>
      <c r="I140" s="105" t="s">
        <v>33</v>
      </c>
      <c r="J140" s="106" t="s">
        <v>33</v>
      </c>
      <c r="K140" s="105" t="s">
        <v>33</v>
      </c>
      <c r="L140" s="106">
        <v>88.42</v>
      </c>
      <c r="M140" s="92" t="s">
        <v>33</v>
      </c>
      <c r="N140" s="107" t="s">
        <v>33</v>
      </c>
      <c r="V140" s="68" t="s">
        <v>191</v>
      </c>
    </row>
    <row r="141" spans="1:23" s="63" customFormat="1" ht="22.5" x14ac:dyDescent="0.2">
      <c r="A141" s="88" t="s">
        <v>282</v>
      </c>
      <c r="B141" s="89" t="s">
        <v>1048</v>
      </c>
      <c r="C141" s="776" t="s">
        <v>1482</v>
      </c>
      <c r="D141" s="776"/>
      <c r="E141" s="776"/>
      <c r="F141" s="90" t="s">
        <v>484</v>
      </c>
      <c r="G141" s="90" t="s">
        <v>33</v>
      </c>
      <c r="H141" s="90" t="s">
        <v>33</v>
      </c>
      <c r="I141" s="90" t="s">
        <v>165</v>
      </c>
      <c r="J141" s="91">
        <v>12052.07</v>
      </c>
      <c r="K141" s="90" t="s">
        <v>778</v>
      </c>
      <c r="L141" s="91">
        <v>12196.69</v>
      </c>
      <c r="M141" s="92" t="s">
        <v>33</v>
      </c>
      <c r="N141" s="93" t="s">
        <v>33</v>
      </c>
      <c r="Q141" s="68" t="s">
        <v>1482</v>
      </c>
    </row>
    <row r="142" spans="1:23" s="63" customFormat="1" x14ac:dyDescent="0.2">
      <c r="A142" s="94"/>
      <c r="B142" s="95"/>
      <c r="C142" s="767" t="s">
        <v>1483</v>
      </c>
      <c r="D142" s="767"/>
      <c r="E142" s="767"/>
      <c r="F142" s="767"/>
      <c r="G142" s="767"/>
      <c r="H142" s="767"/>
      <c r="I142" s="767"/>
      <c r="J142" s="767"/>
      <c r="K142" s="767"/>
      <c r="L142" s="767"/>
      <c r="M142" s="767"/>
      <c r="N142" s="781"/>
      <c r="W142" s="68" t="s">
        <v>1483</v>
      </c>
    </row>
    <row r="143" spans="1:23" s="63" customFormat="1" ht="22.5" x14ac:dyDescent="0.2">
      <c r="A143" s="96"/>
      <c r="B143" s="97" t="s">
        <v>780</v>
      </c>
      <c r="C143" s="767" t="s">
        <v>781</v>
      </c>
      <c r="D143" s="767"/>
      <c r="E143" s="767"/>
      <c r="F143" s="767"/>
      <c r="G143" s="767"/>
      <c r="H143" s="767"/>
      <c r="I143" s="767"/>
      <c r="J143" s="767"/>
      <c r="K143" s="767"/>
      <c r="L143" s="767"/>
      <c r="M143" s="767"/>
      <c r="N143" s="781"/>
      <c r="R143" s="68" t="s">
        <v>781</v>
      </c>
    </row>
    <row r="144" spans="1:23" s="63" customFormat="1" ht="22.5" x14ac:dyDescent="0.2">
      <c r="A144" s="88" t="s">
        <v>287</v>
      </c>
      <c r="B144" s="89" t="s">
        <v>1211</v>
      </c>
      <c r="C144" s="776" t="s">
        <v>1212</v>
      </c>
      <c r="D144" s="776"/>
      <c r="E144" s="776"/>
      <c r="F144" s="90" t="s">
        <v>484</v>
      </c>
      <c r="G144" s="90" t="s">
        <v>33</v>
      </c>
      <c r="H144" s="90" t="s">
        <v>33</v>
      </c>
      <c r="I144" s="90" t="s">
        <v>165</v>
      </c>
      <c r="J144" s="91" t="s">
        <v>33</v>
      </c>
      <c r="K144" s="90" t="s">
        <v>33</v>
      </c>
      <c r="L144" s="91" t="s">
        <v>33</v>
      </c>
      <c r="M144" s="92" t="s">
        <v>33</v>
      </c>
      <c r="N144" s="93" t="s">
        <v>33</v>
      </c>
      <c r="Q144" s="68" t="s">
        <v>1212</v>
      </c>
    </row>
    <row r="145" spans="1:23" s="63" customFormat="1" ht="22.5" x14ac:dyDescent="0.2">
      <c r="A145" s="96"/>
      <c r="B145" s="97" t="s">
        <v>171</v>
      </c>
      <c r="C145" s="767" t="s">
        <v>172</v>
      </c>
      <c r="D145" s="767"/>
      <c r="E145" s="767"/>
      <c r="F145" s="767"/>
      <c r="G145" s="767"/>
      <c r="H145" s="767"/>
      <c r="I145" s="767"/>
      <c r="J145" s="767"/>
      <c r="K145" s="767"/>
      <c r="L145" s="767"/>
      <c r="M145" s="767"/>
      <c r="N145" s="781"/>
      <c r="R145" s="68" t="s">
        <v>172</v>
      </c>
    </row>
    <row r="146" spans="1:23" s="63" customFormat="1" x14ac:dyDescent="0.2">
      <c r="A146" s="98"/>
      <c r="B146" s="97" t="s">
        <v>165</v>
      </c>
      <c r="C146" s="767" t="s">
        <v>251</v>
      </c>
      <c r="D146" s="767"/>
      <c r="E146" s="767"/>
      <c r="F146" s="99" t="s">
        <v>33</v>
      </c>
      <c r="G146" s="99" t="s">
        <v>33</v>
      </c>
      <c r="H146" s="99" t="s">
        <v>33</v>
      </c>
      <c r="I146" s="99" t="s">
        <v>33</v>
      </c>
      <c r="J146" s="100">
        <v>17.8</v>
      </c>
      <c r="K146" s="99" t="s">
        <v>175</v>
      </c>
      <c r="L146" s="100">
        <v>22.25</v>
      </c>
      <c r="M146" s="101" t="s">
        <v>33</v>
      </c>
      <c r="N146" s="102" t="s">
        <v>33</v>
      </c>
      <c r="S146" s="68" t="s">
        <v>251</v>
      </c>
    </row>
    <row r="147" spans="1:23" s="63" customFormat="1" x14ac:dyDescent="0.2">
      <c r="A147" s="98"/>
      <c r="B147" s="97" t="s">
        <v>173</v>
      </c>
      <c r="C147" s="767" t="s">
        <v>174</v>
      </c>
      <c r="D147" s="767"/>
      <c r="E147" s="767"/>
      <c r="F147" s="99" t="s">
        <v>33</v>
      </c>
      <c r="G147" s="99" t="s">
        <v>33</v>
      </c>
      <c r="H147" s="99" t="s">
        <v>33</v>
      </c>
      <c r="I147" s="99" t="s">
        <v>33</v>
      </c>
      <c r="J147" s="100">
        <v>0.66</v>
      </c>
      <c r="K147" s="99" t="s">
        <v>175</v>
      </c>
      <c r="L147" s="100">
        <v>0.83</v>
      </c>
      <c r="M147" s="101" t="s">
        <v>33</v>
      </c>
      <c r="N147" s="102" t="s">
        <v>33</v>
      </c>
      <c r="S147" s="68" t="s">
        <v>174</v>
      </c>
    </row>
    <row r="148" spans="1:23" s="63" customFormat="1" x14ac:dyDescent="0.2">
      <c r="A148" s="98"/>
      <c r="B148" s="97" t="s">
        <v>176</v>
      </c>
      <c r="C148" s="767" t="s">
        <v>177</v>
      </c>
      <c r="D148" s="767"/>
      <c r="E148" s="767"/>
      <c r="F148" s="99" t="s">
        <v>33</v>
      </c>
      <c r="G148" s="99" t="s">
        <v>33</v>
      </c>
      <c r="H148" s="99" t="s">
        <v>33</v>
      </c>
      <c r="I148" s="99" t="s">
        <v>33</v>
      </c>
      <c r="J148" s="100">
        <v>0.12</v>
      </c>
      <c r="K148" s="99" t="s">
        <v>175</v>
      </c>
      <c r="L148" s="100">
        <v>0.15</v>
      </c>
      <c r="M148" s="101" t="s">
        <v>33</v>
      </c>
      <c r="N148" s="102" t="s">
        <v>33</v>
      </c>
      <c r="S148" s="68" t="s">
        <v>177</v>
      </c>
    </row>
    <row r="149" spans="1:23" s="63" customFormat="1" x14ac:dyDescent="0.2">
      <c r="A149" s="98"/>
      <c r="B149" s="97" t="s">
        <v>212</v>
      </c>
      <c r="C149" s="767" t="s">
        <v>252</v>
      </c>
      <c r="D149" s="767"/>
      <c r="E149" s="767"/>
      <c r="F149" s="99" t="s">
        <v>33</v>
      </c>
      <c r="G149" s="99" t="s">
        <v>33</v>
      </c>
      <c r="H149" s="99" t="s">
        <v>33</v>
      </c>
      <c r="I149" s="99" t="s">
        <v>33</v>
      </c>
      <c r="J149" s="100">
        <v>0.36</v>
      </c>
      <c r="K149" s="99" t="s">
        <v>33</v>
      </c>
      <c r="L149" s="100">
        <v>0.36</v>
      </c>
      <c r="M149" s="101" t="s">
        <v>33</v>
      </c>
      <c r="N149" s="102" t="s">
        <v>33</v>
      </c>
      <c r="S149" s="68" t="s">
        <v>252</v>
      </c>
    </row>
    <row r="150" spans="1:23" s="63" customFormat="1" x14ac:dyDescent="0.2">
      <c r="A150" s="98"/>
      <c r="B150" s="97" t="s">
        <v>33</v>
      </c>
      <c r="C150" s="767" t="s">
        <v>253</v>
      </c>
      <c r="D150" s="767"/>
      <c r="E150" s="767"/>
      <c r="F150" s="99" t="s">
        <v>179</v>
      </c>
      <c r="G150" s="99" t="s">
        <v>1064</v>
      </c>
      <c r="H150" s="99" t="s">
        <v>175</v>
      </c>
      <c r="I150" s="99" t="s">
        <v>1024</v>
      </c>
      <c r="J150" s="100" t="s">
        <v>33</v>
      </c>
      <c r="K150" s="99" t="s">
        <v>33</v>
      </c>
      <c r="L150" s="100" t="s">
        <v>33</v>
      </c>
      <c r="M150" s="101" t="s">
        <v>33</v>
      </c>
      <c r="N150" s="102" t="s">
        <v>33</v>
      </c>
      <c r="T150" s="68" t="s">
        <v>253</v>
      </c>
    </row>
    <row r="151" spans="1:23" s="63" customFormat="1" x14ac:dyDescent="0.2">
      <c r="A151" s="98"/>
      <c r="B151" s="97" t="s">
        <v>33</v>
      </c>
      <c r="C151" s="767" t="s">
        <v>178</v>
      </c>
      <c r="D151" s="767"/>
      <c r="E151" s="767"/>
      <c r="F151" s="99" t="s">
        <v>179</v>
      </c>
      <c r="G151" s="99" t="s">
        <v>957</v>
      </c>
      <c r="H151" s="99" t="s">
        <v>175</v>
      </c>
      <c r="I151" s="99" t="s">
        <v>1143</v>
      </c>
      <c r="J151" s="100" t="s">
        <v>33</v>
      </c>
      <c r="K151" s="99" t="s">
        <v>33</v>
      </c>
      <c r="L151" s="100" t="s">
        <v>33</v>
      </c>
      <c r="M151" s="101" t="s">
        <v>33</v>
      </c>
      <c r="N151" s="102" t="s">
        <v>33</v>
      </c>
      <c r="T151" s="68" t="s">
        <v>178</v>
      </c>
    </row>
    <row r="152" spans="1:23" s="63" customFormat="1" x14ac:dyDescent="0.2">
      <c r="A152" s="98"/>
      <c r="B152" s="97" t="s">
        <v>33</v>
      </c>
      <c r="C152" s="776" t="s">
        <v>182</v>
      </c>
      <c r="D152" s="776"/>
      <c r="E152" s="776"/>
      <c r="F152" s="90" t="s">
        <v>33</v>
      </c>
      <c r="G152" s="90" t="s">
        <v>33</v>
      </c>
      <c r="H152" s="90" t="s">
        <v>33</v>
      </c>
      <c r="I152" s="90" t="s">
        <v>33</v>
      </c>
      <c r="J152" s="91">
        <v>18.82</v>
      </c>
      <c r="K152" s="90" t="s">
        <v>33</v>
      </c>
      <c r="L152" s="91">
        <v>23.44</v>
      </c>
      <c r="M152" s="92" t="s">
        <v>33</v>
      </c>
      <c r="N152" s="93" t="s">
        <v>33</v>
      </c>
      <c r="U152" s="68" t="s">
        <v>182</v>
      </c>
    </row>
    <row r="153" spans="1:23" s="63" customFormat="1" x14ac:dyDescent="0.2">
      <c r="A153" s="98"/>
      <c r="B153" s="97" t="s">
        <v>33</v>
      </c>
      <c r="C153" s="767" t="s">
        <v>183</v>
      </c>
      <c r="D153" s="767"/>
      <c r="E153" s="767"/>
      <c r="F153" s="99" t="s">
        <v>33</v>
      </c>
      <c r="G153" s="99" t="s">
        <v>33</v>
      </c>
      <c r="H153" s="99" t="s">
        <v>33</v>
      </c>
      <c r="I153" s="99" t="s">
        <v>33</v>
      </c>
      <c r="J153" s="100" t="s">
        <v>33</v>
      </c>
      <c r="K153" s="99" t="s">
        <v>33</v>
      </c>
      <c r="L153" s="100">
        <v>22.4</v>
      </c>
      <c r="M153" s="101" t="s">
        <v>33</v>
      </c>
      <c r="N153" s="102" t="s">
        <v>33</v>
      </c>
      <c r="T153" s="68" t="s">
        <v>183</v>
      </c>
    </row>
    <row r="154" spans="1:23" s="63" customFormat="1" ht="22.5" x14ac:dyDescent="0.2">
      <c r="A154" s="98"/>
      <c r="B154" s="97" t="s">
        <v>907</v>
      </c>
      <c r="C154" s="767" t="s">
        <v>908</v>
      </c>
      <c r="D154" s="767"/>
      <c r="E154" s="767"/>
      <c r="F154" s="99" t="s">
        <v>186</v>
      </c>
      <c r="G154" s="99" t="s">
        <v>909</v>
      </c>
      <c r="H154" s="99" t="s">
        <v>33</v>
      </c>
      <c r="I154" s="99" t="s">
        <v>909</v>
      </c>
      <c r="J154" s="100" t="s">
        <v>33</v>
      </c>
      <c r="K154" s="99" t="s">
        <v>33</v>
      </c>
      <c r="L154" s="100">
        <v>20.61</v>
      </c>
      <c r="M154" s="101" t="s">
        <v>33</v>
      </c>
      <c r="N154" s="102" t="s">
        <v>33</v>
      </c>
      <c r="T154" s="68" t="s">
        <v>908</v>
      </c>
    </row>
    <row r="155" spans="1:23" s="63" customFormat="1" ht="22.5" x14ac:dyDescent="0.2">
      <c r="A155" s="98"/>
      <c r="B155" s="97" t="s">
        <v>910</v>
      </c>
      <c r="C155" s="767" t="s">
        <v>911</v>
      </c>
      <c r="D155" s="767"/>
      <c r="E155" s="767"/>
      <c r="F155" s="99" t="s">
        <v>186</v>
      </c>
      <c r="G155" s="99" t="s">
        <v>594</v>
      </c>
      <c r="H155" s="99" t="s">
        <v>33</v>
      </c>
      <c r="I155" s="99" t="s">
        <v>594</v>
      </c>
      <c r="J155" s="100" t="s">
        <v>33</v>
      </c>
      <c r="K155" s="99" t="s">
        <v>33</v>
      </c>
      <c r="L155" s="100">
        <v>14.56</v>
      </c>
      <c r="M155" s="101" t="s">
        <v>33</v>
      </c>
      <c r="N155" s="102" t="s">
        <v>33</v>
      </c>
      <c r="T155" s="68" t="s">
        <v>911</v>
      </c>
    </row>
    <row r="156" spans="1:23" s="63" customFormat="1" x14ac:dyDescent="0.2">
      <c r="A156" s="103"/>
      <c r="B156" s="104"/>
      <c r="C156" s="780" t="s">
        <v>191</v>
      </c>
      <c r="D156" s="780"/>
      <c r="E156" s="780"/>
      <c r="F156" s="105" t="s">
        <v>33</v>
      </c>
      <c r="G156" s="105" t="s">
        <v>33</v>
      </c>
      <c r="H156" s="105" t="s">
        <v>33</v>
      </c>
      <c r="I156" s="105" t="s">
        <v>33</v>
      </c>
      <c r="J156" s="106" t="s">
        <v>33</v>
      </c>
      <c r="K156" s="105" t="s">
        <v>33</v>
      </c>
      <c r="L156" s="106">
        <v>58.61</v>
      </c>
      <c r="M156" s="92" t="s">
        <v>33</v>
      </c>
      <c r="N156" s="107" t="s">
        <v>33</v>
      </c>
      <c r="V156" s="68" t="s">
        <v>191</v>
      </c>
    </row>
    <row r="157" spans="1:23" s="63" customFormat="1" ht="22.5" x14ac:dyDescent="0.2">
      <c r="A157" s="88" t="s">
        <v>217</v>
      </c>
      <c r="B157" s="89" t="s">
        <v>1484</v>
      </c>
      <c r="C157" s="776" t="s">
        <v>1485</v>
      </c>
      <c r="D157" s="776"/>
      <c r="E157" s="776"/>
      <c r="F157" s="90" t="s">
        <v>484</v>
      </c>
      <c r="G157" s="90" t="s">
        <v>33</v>
      </c>
      <c r="H157" s="90" t="s">
        <v>33</v>
      </c>
      <c r="I157" s="90" t="s">
        <v>165</v>
      </c>
      <c r="J157" s="91">
        <v>5162.75</v>
      </c>
      <c r="K157" s="90" t="s">
        <v>778</v>
      </c>
      <c r="L157" s="91">
        <v>5224.7</v>
      </c>
      <c r="M157" s="92" t="s">
        <v>33</v>
      </c>
      <c r="N157" s="93" t="s">
        <v>33</v>
      </c>
      <c r="Q157" s="68" t="s">
        <v>1485</v>
      </c>
    </row>
    <row r="158" spans="1:23" s="63" customFormat="1" x14ac:dyDescent="0.2">
      <c r="A158" s="94"/>
      <c r="B158" s="95"/>
      <c r="C158" s="767" t="s">
        <v>1486</v>
      </c>
      <c r="D158" s="767"/>
      <c r="E158" s="767"/>
      <c r="F158" s="767"/>
      <c r="G158" s="767"/>
      <c r="H158" s="767"/>
      <c r="I158" s="767"/>
      <c r="J158" s="767"/>
      <c r="K158" s="767"/>
      <c r="L158" s="767"/>
      <c r="M158" s="767"/>
      <c r="N158" s="781"/>
      <c r="W158" s="68" t="s">
        <v>1486</v>
      </c>
    </row>
    <row r="159" spans="1:23" s="63" customFormat="1" ht="22.5" x14ac:dyDescent="0.2">
      <c r="A159" s="96"/>
      <c r="B159" s="97" t="s">
        <v>780</v>
      </c>
      <c r="C159" s="767" t="s">
        <v>781</v>
      </c>
      <c r="D159" s="767"/>
      <c r="E159" s="767"/>
      <c r="F159" s="767"/>
      <c r="G159" s="767"/>
      <c r="H159" s="767"/>
      <c r="I159" s="767"/>
      <c r="J159" s="767"/>
      <c r="K159" s="767"/>
      <c r="L159" s="767"/>
      <c r="M159" s="767"/>
      <c r="N159" s="781"/>
      <c r="R159" s="68" t="s">
        <v>781</v>
      </c>
    </row>
    <row r="160" spans="1:23" s="63" customFormat="1" ht="22.5" x14ac:dyDescent="0.2">
      <c r="A160" s="88" t="s">
        <v>291</v>
      </c>
      <c r="B160" s="89" t="s">
        <v>1221</v>
      </c>
      <c r="C160" s="776" t="s">
        <v>1222</v>
      </c>
      <c r="D160" s="776"/>
      <c r="E160" s="776"/>
      <c r="F160" s="90" t="s">
        <v>484</v>
      </c>
      <c r="G160" s="90" t="s">
        <v>33</v>
      </c>
      <c r="H160" s="90" t="s">
        <v>33</v>
      </c>
      <c r="I160" s="90" t="s">
        <v>165</v>
      </c>
      <c r="J160" s="91" t="s">
        <v>33</v>
      </c>
      <c r="K160" s="90" t="s">
        <v>33</v>
      </c>
      <c r="L160" s="91" t="s">
        <v>33</v>
      </c>
      <c r="M160" s="92" t="s">
        <v>33</v>
      </c>
      <c r="N160" s="93" t="s">
        <v>33</v>
      </c>
      <c r="Q160" s="68" t="s">
        <v>1222</v>
      </c>
    </row>
    <row r="161" spans="1:23" s="63" customFormat="1" ht="22.5" x14ac:dyDescent="0.2">
      <c r="A161" s="96"/>
      <c r="B161" s="97" t="s">
        <v>171</v>
      </c>
      <c r="C161" s="767" t="s">
        <v>172</v>
      </c>
      <c r="D161" s="767"/>
      <c r="E161" s="767"/>
      <c r="F161" s="767"/>
      <c r="G161" s="767"/>
      <c r="H161" s="767"/>
      <c r="I161" s="767"/>
      <c r="J161" s="767"/>
      <c r="K161" s="767"/>
      <c r="L161" s="767"/>
      <c r="M161" s="767"/>
      <c r="N161" s="781"/>
      <c r="R161" s="68" t="s">
        <v>172</v>
      </c>
    </row>
    <row r="162" spans="1:23" s="63" customFormat="1" x14ac:dyDescent="0.2">
      <c r="A162" s="98"/>
      <c r="B162" s="97" t="s">
        <v>165</v>
      </c>
      <c r="C162" s="767" t="s">
        <v>251</v>
      </c>
      <c r="D162" s="767"/>
      <c r="E162" s="767"/>
      <c r="F162" s="99" t="s">
        <v>33</v>
      </c>
      <c r="G162" s="99" t="s">
        <v>33</v>
      </c>
      <c r="H162" s="99" t="s">
        <v>33</v>
      </c>
      <c r="I162" s="99" t="s">
        <v>33</v>
      </c>
      <c r="J162" s="100">
        <v>69.95</v>
      </c>
      <c r="K162" s="99" t="s">
        <v>175</v>
      </c>
      <c r="L162" s="100">
        <v>87.44</v>
      </c>
      <c r="M162" s="101" t="s">
        <v>33</v>
      </c>
      <c r="N162" s="102" t="s">
        <v>33</v>
      </c>
      <c r="S162" s="68" t="s">
        <v>251</v>
      </c>
    </row>
    <row r="163" spans="1:23" s="63" customFormat="1" x14ac:dyDescent="0.2">
      <c r="A163" s="98"/>
      <c r="B163" s="97" t="s">
        <v>173</v>
      </c>
      <c r="C163" s="767" t="s">
        <v>174</v>
      </c>
      <c r="D163" s="767"/>
      <c r="E163" s="767"/>
      <c r="F163" s="99" t="s">
        <v>33</v>
      </c>
      <c r="G163" s="99" t="s">
        <v>33</v>
      </c>
      <c r="H163" s="99" t="s">
        <v>33</v>
      </c>
      <c r="I163" s="99" t="s">
        <v>33</v>
      </c>
      <c r="J163" s="100">
        <v>31.96</v>
      </c>
      <c r="K163" s="99" t="s">
        <v>175</v>
      </c>
      <c r="L163" s="100">
        <v>39.950000000000003</v>
      </c>
      <c r="M163" s="101" t="s">
        <v>33</v>
      </c>
      <c r="N163" s="102" t="s">
        <v>33</v>
      </c>
      <c r="S163" s="68" t="s">
        <v>174</v>
      </c>
    </row>
    <row r="164" spans="1:23" s="63" customFormat="1" x14ac:dyDescent="0.2">
      <c r="A164" s="98"/>
      <c r="B164" s="97" t="s">
        <v>176</v>
      </c>
      <c r="C164" s="767" t="s">
        <v>177</v>
      </c>
      <c r="D164" s="767"/>
      <c r="E164" s="767"/>
      <c r="F164" s="99" t="s">
        <v>33</v>
      </c>
      <c r="G164" s="99" t="s">
        <v>33</v>
      </c>
      <c r="H164" s="99" t="s">
        <v>33</v>
      </c>
      <c r="I164" s="99" t="s">
        <v>33</v>
      </c>
      <c r="J164" s="100">
        <v>3.32</v>
      </c>
      <c r="K164" s="99" t="s">
        <v>175</v>
      </c>
      <c r="L164" s="100">
        <v>4.1500000000000004</v>
      </c>
      <c r="M164" s="101" t="s">
        <v>33</v>
      </c>
      <c r="N164" s="102" t="s">
        <v>33</v>
      </c>
      <c r="S164" s="68" t="s">
        <v>177</v>
      </c>
    </row>
    <row r="165" spans="1:23" s="63" customFormat="1" x14ac:dyDescent="0.2">
      <c r="A165" s="98"/>
      <c r="B165" s="97" t="s">
        <v>212</v>
      </c>
      <c r="C165" s="767" t="s">
        <v>252</v>
      </c>
      <c r="D165" s="767"/>
      <c r="E165" s="767"/>
      <c r="F165" s="99" t="s">
        <v>33</v>
      </c>
      <c r="G165" s="99" t="s">
        <v>33</v>
      </c>
      <c r="H165" s="99" t="s">
        <v>33</v>
      </c>
      <c r="I165" s="99" t="s">
        <v>33</v>
      </c>
      <c r="J165" s="100">
        <v>45.17</v>
      </c>
      <c r="K165" s="99" t="s">
        <v>33</v>
      </c>
      <c r="L165" s="100">
        <v>45.17</v>
      </c>
      <c r="M165" s="101" t="s">
        <v>33</v>
      </c>
      <c r="N165" s="102" t="s">
        <v>33</v>
      </c>
      <c r="S165" s="68" t="s">
        <v>252</v>
      </c>
    </row>
    <row r="166" spans="1:23" s="63" customFormat="1" x14ac:dyDescent="0.2">
      <c r="A166" s="98"/>
      <c r="B166" s="97" t="s">
        <v>33</v>
      </c>
      <c r="C166" s="767" t="s">
        <v>253</v>
      </c>
      <c r="D166" s="767"/>
      <c r="E166" s="767"/>
      <c r="F166" s="99" t="s">
        <v>179</v>
      </c>
      <c r="G166" s="99" t="s">
        <v>1223</v>
      </c>
      <c r="H166" s="99" t="s">
        <v>175</v>
      </c>
      <c r="I166" s="99" t="s">
        <v>1224</v>
      </c>
      <c r="J166" s="100" t="s">
        <v>33</v>
      </c>
      <c r="K166" s="99" t="s">
        <v>33</v>
      </c>
      <c r="L166" s="100" t="s">
        <v>33</v>
      </c>
      <c r="M166" s="101" t="s">
        <v>33</v>
      </c>
      <c r="N166" s="102" t="s">
        <v>33</v>
      </c>
      <c r="T166" s="68" t="s">
        <v>253</v>
      </c>
    </row>
    <row r="167" spans="1:23" s="63" customFormat="1" x14ac:dyDescent="0.2">
      <c r="A167" s="98"/>
      <c r="B167" s="97" t="s">
        <v>33</v>
      </c>
      <c r="C167" s="767" t="s">
        <v>178</v>
      </c>
      <c r="D167" s="767"/>
      <c r="E167" s="767"/>
      <c r="F167" s="99" t="s">
        <v>179</v>
      </c>
      <c r="G167" s="99" t="s">
        <v>625</v>
      </c>
      <c r="H167" s="99" t="s">
        <v>175</v>
      </c>
      <c r="I167" s="99" t="s">
        <v>1225</v>
      </c>
      <c r="J167" s="100" t="s">
        <v>33</v>
      </c>
      <c r="K167" s="99" t="s">
        <v>33</v>
      </c>
      <c r="L167" s="100" t="s">
        <v>33</v>
      </c>
      <c r="M167" s="101" t="s">
        <v>33</v>
      </c>
      <c r="N167" s="102" t="s">
        <v>33</v>
      </c>
      <c r="T167" s="68" t="s">
        <v>178</v>
      </c>
    </row>
    <row r="168" spans="1:23" s="63" customFormat="1" x14ac:dyDescent="0.2">
      <c r="A168" s="98"/>
      <c r="B168" s="97" t="s">
        <v>33</v>
      </c>
      <c r="C168" s="776" t="s">
        <v>182</v>
      </c>
      <c r="D168" s="776"/>
      <c r="E168" s="776"/>
      <c r="F168" s="90" t="s">
        <v>33</v>
      </c>
      <c r="G168" s="90" t="s">
        <v>33</v>
      </c>
      <c r="H168" s="90" t="s">
        <v>33</v>
      </c>
      <c r="I168" s="90" t="s">
        <v>33</v>
      </c>
      <c r="J168" s="91">
        <v>147.08000000000001</v>
      </c>
      <c r="K168" s="90" t="s">
        <v>33</v>
      </c>
      <c r="L168" s="91">
        <v>172.56</v>
      </c>
      <c r="M168" s="92" t="s">
        <v>33</v>
      </c>
      <c r="N168" s="93" t="s">
        <v>33</v>
      </c>
      <c r="U168" s="68" t="s">
        <v>182</v>
      </c>
    </row>
    <row r="169" spans="1:23" s="63" customFormat="1" x14ac:dyDescent="0.2">
      <c r="A169" s="98"/>
      <c r="B169" s="97" t="s">
        <v>33</v>
      </c>
      <c r="C169" s="767" t="s">
        <v>183</v>
      </c>
      <c r="D169" s="767"/>
      <c r="E169" s="767"/>
      <c r="F169" s="99" t="s">
        <v>33</v>
      </c>
      <c r="G169" s="99" t="s">
        <v>33</v>
      </c>
      <c r="H169" s="99" t="s">
        <v>33</v>
      </c>
      <c r="I169" s="99" t="s">
        <v>33</v>
      </c>
      <c r="J169" s="100" t="s">
        <v>33</v>
      </c>
      <c r="K169" s="99" t="s">
        <v>33</v>
      </c>
      <c r="L169" s="100">
        <v>91.59</v>
      </c>
      <c r="M169" s="101" t="s">
        <v>33</v>
      </c>
      <c r="N169" s="102" t="s">
        <v>33</v>
      </c>
      <c r="T169" s="68" t="s">
        <v>183</v>
      </c>
    </row>
    <row r="170" spans="1:23" s="63" customFormat="1" ht="22.5" x14ac:dyDescent="0.2">
      <c r="A170" s="98"/>
      <c r="B170" s="97" t="s">
        <v>771</v>
      </c>
      <c r="C170" s="767" t="s">
        <v>772</v>
      </c>
      <c r="D170" s="767"/>
      <c r="E170" s="767"/>
      <c r="F170" s="99" t="s">
        <v>186</v>
      </c>
      <c r="G170" s="99" t="s">
        <v>341</v>
      </c>
      <c r="H170" s="99" t="s">
        <v>33</v>
      </c>
      <c r="I170" s="99" t="s">
        <v>341</v>
      </c>
      <c r="J170" s="100" t="s">
        <v>33</v>
      </c>
      <c r="K170" s="99" t="s">
        <v>33</v>
      </c>
      <c r="L170" s="100">
        <v>73.27</v>
      </c>
      <c r="M170" s="101" t="s">
        <v>33</v>
      </c>
      <c r="N170" s="102" t="s">
        <v>33</v>
      </c>
      <c r="T170" s="68" t="s">
        <v>772</v>
      </c>
    </row>
    <row r="171" spans="1:23" s="63" customFormat="1" ht="22.5" x14ac:dyDescent="0.2">
      <c r="A171" s="98"/>
      <c r="B171" s="97" t="s">
        <v>773</v>
      </c>
      <c r="C171" s="767" t="s">
        <v>774</v>
      </c>
      <c r="D171" s="767"/>
      <c r="E171" s="767"/>
      <c r="F171" s="99" t="s">
        <v>186</v>
      </c>
      <c r="G171" s="99" t="s">
        <v>775</v>
      </c>
      <c r="H171" s="99" t="s">
        <v>33</v>
      </c>
      <c r="I171" s="99" t="s">
        <v>775</v>
      </c>
      <c r="J171" s="100" t="s">
        <v>33</v>
      </c>
      <c r="K171" s="99" t="s">
        <v>33</v>
      </c>
      <c r="L171" s="100">
        <v>54.95</v>
      </c>
      <c r="M171" s="101" t="s">
        <v>33</v>
      </c>
      <c r="N171" s="102" t="s">
        <v>33</v>
      </c>
      <c r="T171" s="68" t="s">
        <v>774</v>
      </c>
    </row>
    <row r="172" spans="1:23" s="63" customFormat="1" x14ac:dyDescent="0.2">
      <c r="A172" s="103"/>
      <c r="B172" s="104"/>
      <c r="C172" s="780" t="s">
        <v>191</v>
      </c>
      <c r="D172" s="780"/>
      <c r="E172" s="780"/>
      <c r="F172" s="105" t="s">
        <v>33</v>
      </c>
      <c r="G172" s="105" t="s">
        <v>33</v>
      </c>
      <c r="H172" s="105" t="s">
        <v>33</v>
      </c>
      <c r="I172" s="105" t="s">
        <v>33</v>
      </c>
      <c r="J172" s="106" t="s">
        <v>33</v>
      </c>
      <c r="K172" s="105" t="s">
        <v>33</v>
      </c>
      <c r="L172" s="106">
        <v>300.77999999999997</v>
      </c>
      <c r="M172" s="92" t="s">
        <v>33</v>
      </c>
      <c r="N172" s="107" t="s">
        <v>33</v>
      </c>
      <c r="V172" s="68" t="s">
        <v>191</v>
      </c>
    </row>
    <row r="173" spans="1:23" s="63" customFormat="1" ht="33.75" x14ac:dyDescent="0.2">
      <c r="A173" s="88" t="s">
        <v>293</v>
      </c>
      <c r="B173" s="89" t="s">
        <v>1487</v>
      </c>
      <c r="C173" s="776" t="s">
        <v>1488</v>
      </c>
      <c r="D173" s="776"/>
      <c r="E173" s="776"/>
      <c r="F173" s="90" t="s">
        <v>484</v>
      </c>
      <c r="G173" s="90" t="s">
        <v>33</v>
      </c>
      <c r="H173" s="90" t="s">
        <v>33</v>
      </c>
      <c r="I173" s="90" t="s">
        <v>165</v>
      </c>
      <c r="J173" s="91">
        <v>8482.84</v>
      </c>
      <c r="K173" s="90" t="s">
        <v>778</v>
      </c>
      <c r="L173" s="91">
        <v>8584.6299999999992</v>
      </c>
      <c r="M173" s="92" t="s">
        <v>33</v>
      </c>
      <c r="N173" s="93" t="s">
        <v>33</v>
      </c>
      <c r="Q173" s="68" t="s">
        <v>1488</v>
      </c>
    </row>
    <row r="174" spans="1:23" s="63" customFormat="1" x14ac:dyDescent="0.2">
      <c r="A174" s="94"/>
      <c r="B174" s="95"/>
      <c r="C174" s="767" t="s">
        <v>1489</v>
      </c>
      <c r="D174" s="767"/>
      <c r="E174" s="767"/>
      <c r="F174" s="767"/>
      <c r="G174" s="767"/>
      <c r="H174" s="767"/>
      <c r="I174" s="767"/>
      <c r="J174" s="767"/>
      <c r="K174" s="767"/>
      <c r="L174" s="767"/>
      <c r="M174" s="767"/>
      <c r="N174" s="781"/>
      <c r="W174" s="68" t="s">
        <v>1489</v>
      </c>
    </row>
    <row r="175" spans="1:23" s="63" customFormat="1" ht="22.5" x14ac:dyDescent="0.2">
      <c r="A175" s="96"/>
      <c r="B175" s="97" t="s">
        <v>780</v>
      </c>
      <c r="C175" s="767" t="s">
        <v>781</v>
      </c>
      <c r="D175" s="767"/>
      <c r="E175" s="767"/>
      <c r="F175" s="767"/>
      <c r="G175" s="767"/>
      <c r="H175" s="767"/>
      <c r="I175" s="767"/>
      <c r="J175" s="767"/>
      <c r="K175" s="767"/>
      <c r="L175" s="767"/>
      <c r="M175" s="767"/>
      <c r="N175" s="781"/>
      <c r="R175" s="68" t="s">
        <v>781</v>
      </c>
    </row>
    <row r="176" spans="1:23" s="63" customFormat="1" x14ac:dyDescent="0.2">
      <c r="A176" s="88" t="s">
        <v>301</v>
      </c>
      <c r="B176" s="89" t="s">
        <v>1490</v>
      </c>
      <c r="C176" s="776" t="s">
        <v>1491</v>
      </c>
      <c r="D176" s="776"/>
      <c r="E176" s="776"/>
      <c r="F176" s="90" t="s">
        <v>484</v>
      </c>
      <c r="G176" s="90" t="s">
        <v>33</v>
      </c>
      <c r="H176" s="90" t="s">
        <v>33</v>
      </c>
      <c r="I176" s="90" t="s">
        <v>165</v>
      </c>
      <c r="J176" s="91" t="s">
        <v>33</v>
      </c>
      <c r="K176" s="90" t="s">
        <v>33</v>
      </c>
      <c r="L176" s="91" t="s">
        <v>33</v>
      </c>
      <c r="M176" s="92" t="s">
        <v>33</v>
      </c>
      <c r="N176" s="93" t="s">
        <v>33</v>
      </c>
      <c r="Q176" s="68" t="s">
        <v>1491</v>
      </c>
    </row>
    <row r="177" spans="1:23" s="63" customFormat="1" ht="22.5" x14ac:dyDescent="0.2">
      <c r="A177" s="96"/>
      <c r="B177" s="97" t="s">
        <v>171</v>
      </c>
      <c r="C177" s="767" t="s">
        <v>172</v>
      </c>
      <c r="D177" s="767"/>
      <c r="E177" s="767"/>
      <c r="F177" s="767"/>
      <c r="G177" s="767"/>
      <c r="H177" s="767"/>
      <c r="I177" s="767"/>
      <c r="J177" s="767"/>
      <c r="K177" s="767"/>
      <c r="L177" s="767"/>
      <c r="M177" s="767"/>
      <c r="N177" s="781"/>
      <c r="R177" s="68" t="s">
        <v>172</v>
      </c>
    </row>
    <row r="178" spans="1:23" s="63" customFormat="1" x14ac:dyDescent="0.2">
      <c r="A178" s="98"/>
      <c r="B178" s="97" t="s">
        <v>165</v>
      </c>
      <c r="C178" s="767" t="s">
        <v>251</v>
      </c>
      <c r="D178" s="767"/>
      <c r="E178" s="767"/>
      <c r="F178" s="99" t="s">
        <v>33</v>
      </c>
      <c r="G178" s="99" t="s">
        <v>33</v>
      </c>
      <c r="H178" s="99" t="s">
        <v>33</v>
      </c>
      <c r="I178" s="99" t="s">
        <v>33</v>
      </c>
      <c r="J178" s="100">
        <v>8.7899999999999991</v>
      </c>
      <c r="K178" s="99" t="s">
        <v>175</v>
      </c>
      <c r="L178" s="100">
        <v>10.99</v>
      </c>
      <c r="M178" s="101" t="s">
        <v>33</v>
      </c>
      <c r="N178" s="102" t="s">
        <v>33</v>
      </c>
      <c r="S178" s="68" t="s">
        <v>251</v>
      </c>
    </row>
    <row r="179" spans="1:23" s="63" customFormat="1" x14ac:dyDescent="0.2">
      <c r="A179" s="98"/>
      <c r="B179" s="97" t="s">
        <v>173</v>
      </c>
      <c r="C179" s="767" t="s">
        <v>174</v>
      </c>
      <c r="D179" s="767"/>
      <c r="E179" s="767"/>
      <c r="F179" s="99" t="s">
        <v>33</v>
      </c>
      <c r="G179" s="99" t="s">
        <v>33</v>
      </c>
      <c r="H179" s="99" t="s">
        <v>33</v>
      </c>
      <c r="I179" s="99" t="s">
        <v>33</v>
      </c>
      <c r="J179" s="100">
        <v>10.51</v>
      </c>
      <c r="K179" s="99" t="s">
        <v>175</v>
      </c>
      <c r="L179" s="100">
        <v>13.14</v>
      </c>
      <c r="M179" s="101" t="s">
        <v>33</v>
      </c>
      <c r="N179" s="102" t="s">
        <v>33</v>
      </c>
      <c r="S179" s="68" t="s">
        <v>174</v>
      </c>
    </row>
    <row r="180" spans="1:23" s="63" customFormat="1" x14ac:dyDescent="0.2">
      <c r="A180" s="98"/>
      <c r="B180" s="97" t="s">
        <v>176</v>
      </c>
      <c r="C180" s="767" t="s">
        <v>177</v>
      </c>
      <c r="D180" s="767"/>
      <c r="E180" s="767"/>
      <c r="F180" s="99" t="s">
        <v>33</v>
      </c>
      <c r="G180" s="99" t="s">
        <v>33</v>
      </c>
      <c r="H180" s="99" t="s">
        <v>33</v>
      </c>
      <c r="I180" s="99" t="s">
        <v>33</v>
      </c>
      <c r="J180" s="100">
        <v>1.86</v>
      </c>
      <c r="K180" s="99" t="s">
        <v>175</v>
      </c>
      <c r="L180" s="100">
        <v>2.33</v>
      </c>
      <c r="M180" s="101" t="s">
        <v>33</v>
      </c>
      <c r="N180" s="102" t="s">
        <v>33</v>
      </c>
      <c r="S180" s="68" t="s">
        <v>177</v>
      </c>
    </row>
    <row r="181" spans="1:23" s="63" customFormat="1" x14ac:dyDescent="0.2">
      <c r="A181" s="98"/>
      <c r="B181" s="97" t="s">
        <v>212</v>
      </c>
      <c r="C181" s="767" t="s">
        <v>252</v>
      </c>
      <c r="D181" s="767"/>
      <c r="E181" s="767"/>
      <c r="F181" s="99" t="s">
        <v>33</v>
      </c>
      <c r="G181" s="99" t="s">
        <v>33</v>
      </c>
      <c r="H181" s="99" t="s">
        <v>33</v>
      </c>
      <c r="I181" s="99" t="s">
        <v>33</v>
      </c>
      <c r="J181" s="100">
        <v>0.18</v>
      </c>
      <c r="K181" s="99" t="s">
        <v>33</v>
      </c>
      <c r="L181" s="100">
        <v>0.18</v>
      </c>
      <c r="M181" s="101" t="s">
        <v>33</v>
      </c>
      <c r="N181" s="102" t="s">
        <v>33</v>
      </c>
      <c r="S181" s="68" t="s">
        <v>252</v>
      </c>
    </row>
    <row r="182" spans="1:23" s="63" customFormat="1" x14ac:dyDescent="0.2">
      <c r="A182" s="98"/>
      <c r="B182" s="97" t="s">
        <v>33</v>
      </c>
      <c r="C182" s="767" t="s">
        <v>253</v>
      </c>
      <c r="D182" s="767"/>
      <c r="E182" s="767"/>
      <c r="F182" s="99" t="s">
        <v>179</v>
      </c>
      <c r="G182" s="99" t="s">
        <v>1023</v>
      </c>
      <c r="H182" s="99" t="s">
        <v>175</v>
      </c>
      <c r="I182" s="99" t="s">
        <v>1231</v>
      </c>
      <c r="J182" s="100" t="s">
        <v>33</v>
      </c>
      <c r="K182" s="99" t="s">
        <v>33</v>
      </c>
      <c r="L182" s="100" t="s">
        <v>33</v>
      </c>
      <c r="M182" s="101" t="s">
        <v>33</v>
      </c>
      <c r="N182" s="102" t="s">
        <v>33</v>
      </c>
      <c r="T182" s="68" t="s">
        <v>253</v>
      </c>
    </row>
    <row r="183" spans="1:23" s="63" customFormat="1" x14ac:dyDescent="0.2">
      <c r="A183" s="98"/>
      <c r="B183" s="97" t="s">
        <v>33</v>
      </c>
      <c r="C183" s="767" t="s">
        <v>178</v>
      </c>
      <c r="D183" s="767"/>
      <c r="E183" s="767"/>
      <c r="F183" s="99" t="s">
        <v>179</v>
      </c>
      <c r="G183" s="99" t="s">
        <v>953</v>
      </c>
      <c r="H183" s="99" t="s">
        <v>175</v>
      </c>
      <c r="I183" s="99" t="s">
        <v>614</v>
      </c>
      <c r="J183" s="100" t="s">
        <v>33</v>
      </c>
      <c r="K183" s="99" t="s">
        <v>33</v>
      </c>
      <c r="L183" s="100" t="s">
        <v>33</v>
      </c>
      <c r="M183" s="101" t="s">
        <v>33</v>
      </c>
      <c r="N183" s="102" t="s">
        <v>33</v>
      </c>
      <c r="T183" s="68" t="s">
        <v>178</v>
      </c>
    </row>
    <row r="184" spans="1:23" s="63" customFormat="1" x14ac:dyDescent="0.2">
      <c r="A184" s="98"/>
      <c r="B184" s="97" t="s">
        <v>33</v>
      </c>
      <c r="C184" s="776" t="s">
        <v>182</v>
      </c>
      <c r="D184" s="776"/>
      <c r="E184" s="776"/>
      <c r="F184" s="90" t="s">
        <v>33</v>
      </c>
      <c r="G184" s="90" t="s">
        <v>33</v>
      </c>
      <c r="H184" s="90" t="s">
        <v>33</v>
      </c>
      <c r="I184" s="90" t="s">
        <v>33</v>
      </c>
      <c r="J184" s="91">
        <v>19.48</v>
      </c>
      <c r="K184" s="90" t="s">
        <v>33</v>
      </c>
      <c r="L184" s="91">
        <v>24.31</v>
      </c>
      <c r="M184" s="92" t="s">
        <v>33</v>
      </c>
      <c r="N184" s="93" t="s">
        <v>33</v>
      </c>
      <c r="U184" s="68" t="s">
        <v>182</v>
      </c>
    </row>
    <row r="185" spans="1:23" s="63" customFormat="1" x14ac:dyDescent="0.2">
      <c r="A185" s="98"/>
      <c r="B185" s="97" t="s">
        <v>33</v>
      </c>
      <c r="C185" s="767" t="s">
        <v>183</v>
      </c>
      <c r="D185" s="767"/>
      <c r="E185" s="767"/>
      <c r="F185" s="99" t="s">
        <v>33</v>
      </c>
      <c r="G185" s="99" t="s">
        <v>33</v>
      </c>
      <c r="H185" s="99" t="s">
        <v>33</v>
      </c>
      <c r="I185" s="99" t="s">
        <v>33</v>
      </c>
      <c r="J185" s="100" t="s">
        <v>33</v>
      </c>
      <c r="K185" s="99" t="s">
        <v>33</v>
      </c>
      <c r="L185" s="100">
        <v>13.32</v>
      </c>
      <c r="M185" s="101" t="s">
        <v>33</v>
      </c>
      <c r="N185" s="102" t="s">
        <v>33</v>
      </c>
      <c r="T185" s="68" t="s">
        <v>183</v>
      </c>
    </row>
    <row r="186" spans="1:23" s="63" customFormat="1" ht="22.5" x14ac:dyDescent="0.2">
      <c r="A186" s="98"/>
      <c r="B186" s="97" t="s">
        <v>907</v>
      </c>
      <c r="C186" s="767" t="s">
        <v>908</v>
      </c>
      <c r="D186" s="767"/>
      <c r="E186" s="767"/>
      <c r="F186" s="99" t="s">
        <v>186</v>
      </c>
      <c r="G186" s="99" t="s">
        <v>909</v>
      </c>
      <c r="H186" s="99" t="s">
        <v>33</v>
      </c>
      <c r="I186" s="99" t="s">
        <v>909</v>
      </c>
      <c r="J186" s="100" t="s">
        <v>33</v>
      </c>
      <c r="K186" s="99" t="s">
        <v>33</v>
      </c>
      <c r="L186" s="100">
        <v>12.25</v>
      </c>
      <c r="M186" s="101" t="s">
        <v>33</v>
      </c>
      <c r="N186" s="102" t="s">
        <v>33</v>
      </c>
      <c r="T186" s="68" t="s">
        <v>908</v>
      </c>
    </row>
    <row r="187" spans="1:23" s="63" customFormat="1" ht="22.5" x14ac:dyDescent="0.2">
      <c r="A187" s="98"/>
      <c r="B187" s="97" t="s">
        <v>910</v>
      </c>
      <c r="C187" s="767" t="s">
        <v>911</v>
      </c>
      <c r="D187" s="767"/>
      <c r="E187" s="767"/>
      <c r="F187" s="99" t="s">
        <v>186</v>
      </c>
      <c r="G187" s="99" t="s">
        <v>594</v>
      </c>
      <c r="H187" s="99" t="s">
        <v>33</v>
      </c>
      <c r="I187" s="99" t="s">
        <v>594</v>
      </c>
      <c r="J187" s="100" t="s">
        <v>33</v>
      </c>
      <c r="K187" s="99" t="s">
        <v>33</v>
      </c>
      <c r="L187" s="100">
        <v>8.66</v>
      </c>
      <c r="M187" s="101" t="s">
        <v>33</v>
      </c>
      <c r="N187" s="102" t="s">
        <v>33</v>
      </c>
      <c r="T187" s="68" t="s">
        <v>911</v>
      </c>
    </row>
    <row r="188" spans="1:23" s="63" customFormat="1" x14ac:dyDescent="0.2">
      <c r="A188" s="103"/>
      <c r="B188" s="104"/>
      <c r="C188" s="780" t="s">
        <v>191</v>
      </c>
      <c r="D188" s="780"/>
      <c r="E188" s="780"/>
      <c r="F188" s="105" t="s">
        <v>33</v>
      </c>
      <c r="G188" s="105" t="s">
        <v>33</v>
      </c>
      <c r="H188" s="105" t="s">
        <v>33</v>
      </c>
      <c r="I188" s="105" t="s">
        <v>33</v>
      </c>
      <c r="J188" s="106" t="s">
        <v>33</v>
      </c>
      <c r="K188" s="105" t="s">
        <v>33</v>
      </c>
      <c r="L188" s="106">
        <v>45.22</v>
      </c>
      <c r="M188" s="92" t="s">
        <v>33</v>
      </c>
      <c r="N188" s="107" t="s">
        <v>33</v>
      </c>
      <c r="V188" s="68" t="s">
        <v>191</v>
      </c>
    </row>
    <row r="189" spans="1:23" s="63" customFormat="1" ht="22.5" x14ac:dyDescent="0.2">
      <c r="A189" s="88" t="s">
        <v>308</v>
      </c>
      <c r="B189" s="89" t="s">
        <v>1492</v>
      </c>
      <c r="C189" s="776" t="s">
        <v>1493</v>
      </c>
      <c r="D189" s="776"/>
      <c r="E189" s="776"/>
      <c r="F189" s="90" t="s">
        <v>484</v>
      </c>
      <c r="G189" s="90" t="s">
        <v>33</v>
      </c>
      <c r="H189" s="90" t="s">
        <v>33</v>
      </c>
      <c r="I189" s="90" t="s">
        <v>165</v>
      </c>
      <c r="J189" s="91">
        <v>2091.7800000000002</v>
      </c>
      <c r="K189" s="90" t="s">
        <v>778</v>
      </c>
      <c r="L189" s="91">
        <v>2116.88</v>
      </c>
      <c r="M189" s="92" t="s">
        <v>33</v>
      </c>
      <c r="N189" s="93" t="s">
        <v>33</v>
      </c>
      <c r="Q189" s="68" t="s">
        <v>1493</v>
      </c>
    </row>
    <row r="190" spans="1:23" s="63" customFormat="1" x14ac:dyDescent="0.2">
      <c r="A190" s="94"/>
      <c r="B190" s="95"/>
      <c r="C190" s="767" t="s">
        <v>1494</v>
      </c>
      <c r="D190" s="767"/>
      <c r="E190" s="767"/>
      <c r="F190" s="767"/>
      <c r="G190" s="767"/>
      <c r="H190" s="767"/>
      <c r="I190" s="767"/>
      <c r="J190" s="767"/>
      <c r="K190" s="767"/>
      <c r="L190" s="767"/>
      <c r="M190" s="767"/>
      <c r="N190" s="781"/>
      <c r="W190" s="68" t="s">
        <v>1494</v>
      </c>
    </row>
    <row r="191" spans="1:23" s="63" customFormat="1" ht="22.5" x14ac:dyDescent="0.2">
      <c r="A191" s="96"/>
      <c r="B191" s="97" t="s">
        <v>780</v>
      </c>
      <c r="C191" s="767" t="s">
        <v>781</v>
      </c>
      <c r="D191" s="767"/>
      <c r="E191" s="767"/>
      <c r="F191" s="767"/>
      <c r="G191" s="767"/>
      <c r="H191" s="767"/>
      <c r="I191" s="767"/>
      <c r="J191" s="767"/>
      <c r="K191" s="767"/>
      <c r="L191" s="767"/>
      <c r="M191" s="767"/>
      <c r="N191" s="781"/>
      <c r="R191" s="68" t="s">
        <v>781</v>
      </c>
    </row>
    <row r="192" spans="1:23" s="63" customFormat="1" ht="22.5" x14ac:dyDescent="0.2">
      <c r="A192" s="88" t="s">
        <v>312</v>
      </c>
      <c r="B192" s="89" t="s">
        <v>1495</v>
      </c>
      <c r="C192" s="776" t="s">
        <v>1496</v>
      </c>
      <c r="D192" s="776"/>
      <c r="E192" s="776"/>
      <c r="F192" s="90" t="s">
        <v>484</v>
      </c>
      <c r="G192" s="90" t="s">
        <v>33</v>
      </c>
      <c r="H192" s="90" t="s">
        <v>33</v>
      </c>
      <c r="I192" s="90" t="s">
        <v>165</v>
      </c>
      <c r="J192" s="91">
        <v>132.84</v>
      </c>
      <c r="K192" s="90" t="s">
        <v>778</v>
      </c>
      <c r="L192" s="91">
        <v>134.43</v>
      </c>
      <c r="M192" s="92" t="s">
        <v>33</v>
      </c>
      <c r="N192" s="93" t="s">
        <v>33</v>
      </c>
      <c r="Q192" s="68" t="s">
        <v>1496</v>
      </c>
    </row>
    <row r="193" spans="1:23" s="63" customFormat="1" x14ac:dyDescent="0.2">
      <c r="A193" s="94"/>
      <c r="B193" s="95"/>
      <c r="C193" s="767" t="s">
        <v>1497</v>
      </c>
      <c r="D193" s="767"/>
      <c r="E193" s="767"/>
      <c r="F193" s="767"/>
      <c r="G193" s="767"/>
      <c r="H193" s="767"/>
      <c r="I193" s="767"/>
      <c r="J193" s="767"/>
      <c r="K193" s="767"/>
      <c r="L193" s="767"/>
      <c r="M193" s="767"/>
      <c r="N193" s="781"/>
      <c r="W193" s="68" t="s">
        <v>1497</v>
      </c>
    </row>
    <row r="194" spans="1:23" s="63" customFormat="1" ht="22.5" x14ac:dyDescent="0.2">
      <c r="A194" s="96"/>
      <c r="B194" s="97" t="s">
        <v>780</v>
      </c>
      <c r="C194" s="767" t="s">
        <v>781</v>
      </c>
      <c r="D194" s="767"/>
      <c r="E194" s="767"/>
      <c r="F194" s="767"/>
      <c r="G194" s="767"/>
      <c r="H194" s="767"/>
      <c r="I194" s="767"/>
      <c r="J194" s="767"/>
      <c r="K194" s="767"/>
      <c r="L194" s="767"/>
      <c r="M194" s="767"/>
      <c r="N194" s="781"/>
      <c r="R194" s="68" t="s">
        <v>781</v>
      </c>
    </row>
    <row r="195" spans="1:23" s="63" customFormat="1" ht="22.5" x14ac:dyDescent="0.2">
      <c r="A195" s="88" t="s">
        <v>316</v>
      </c>
      <c r="B195" s="89" t="s">
        <v>1498</v>
      </c>
      <c r="C195" s="776" t="s">
        <v>1499</v>
      </c>
      <c r="D195" s="776"/>
      <c r="E195" s="776"/>
      <c r="F195" s="90" t="s">
        <v>484</v>
      </c>
      <c r="G195" s="90" t="s">
        <v>33</v>
      </c>
      <c r="H195" s="90" t="s">
        <v>33</v>
      </c>
      <c r="I195" s="90" t="s">
        <v>173</v>
      </c>
      <c r="J195" s="91" t="s">
        <v>33</v>
      </c>
      <c r="K195" s="90" t="s">
        <v>33</v>
      </c>
      <c r="L195" s="91" t="s">
        <v>33</v>
      </c>
      <c r="M195" s="92" t="s">
        <v>33</v>
      </c>
      <c r="N195" s="93" t="s">
        <v>33</v>
      </c>
      <c r="Q195" s="68" t="s">
        <v>1499</v>
      </c>
    </row>
    <row r="196" spans="1:23" s="63" customFormat="1" ht="22.5" x14ac:dyDescent="0.2">
      <c r="A196" s="96"/>
      <c r="B196" s="97" t="s">
        <v>171</v>
      </c>
      <c r="C196" s="767" t="s">
        <v>172</v>
      </c>
      <c r="D196" s="767"/>
      <c r="E196" s="767"/>
      <c r="F196" s="767"/>
      <c r="G196" s="767"/>
      <c r="H196" s="767"/>
      <c r="I196" s="767"/>
      <c r="J196" s="767"/>
      <c r="K196" s="767"/>
      <c r="L196" s="767"/>
      <c r="M196" s="767"/>
      <c r="N196" s="781"/>
      <c r="R196" s="68" t="s">
        <v>172</v>
      </c>
    </row>
    <row r="197" spans="1:23" s="63" customFormat="1" x14ac:dyDescent="0.2">
      <c r="A197" s="98"/>
      <c r="B197" s="97" t="s">
        <v>165</v>
      </c>
      <c r="C197" s="767" t="s">
        <v>251</v>
      </c>
      <c r="D197" s="767"/>
      <c r="E197" s="767"/>
      <c r="F197" s="99" t="s">
        <v>33</v>
      </c>
      <c r="G197" s="99" t="s">
        <v>33</v>
      </c>
      <c r="H197" s="99" t="s">
        <v>33</v>
      </c>
      <c r="I197" s="99" t="s">
        <v>33</v>
      </c>
      <c r="J197" s="100">
        <v>19.82</v>
      </c>
      <c r="K197" s="99" t="s">
        <v>175</v>
      </c>
      <c r="L197" s="100">
        <v>49.55</v>
      </c>
      <c r="M197" s="101" t="s">
        <v>33</v>
      </c>
      <c r="N197" s="102" t="s">
        <v>33</v>
      </c>
      <c r="S197" s="68" t="s">
        <v>251</v>
      </c>
    </row>
    <row r="198" spans="1:23" s="63" customFormat="1" x14ac:dyDescent="0.2">
      <c r="A198" s="98"/>
      <c r="B198" s="97" t="s">
        <v>212</v>
      </c>
      <c r="C198" s="767" t="s">
        <v>252</v>
      </c>
      <c r="D198" s="767"/>
      <c r="E198" s="767"/>
      <c r="F198" s="99" t="s">
        <v>33</v>
      </c>
      <c r="G198" s="99" t="s">
        <v>33</v>
      </c>
      <c r="H198" s="99" t="s">
        <v>33</v>
      </c>
      <c r="I198" s="99" t="s">
        <v>33</v>
      </c>
      <c r="J198" s="100">
        <v>20.65</v>
      </c>
      <c r="K198" s="99" t="s">
        <v>33</v>
      </c>
      <c r="L198" s="100">
        <v>41.3</v>
      </c>
      <c r="M198" s="101" t="s">
        <v>33</v>
      </c>
      <c r="N198" s="102" t="s">
        <v>33</v>
      </c>
      <c r="S198" s="68" t="s">
        <v>252</v>
      </c>
    </row>
    <row r="199" spans="1:23" s="63" customFormat="1" x14ac:dyDescent="0.2">
      <c r="A199" s="98"/>
      <c r="B199" s="97" t="s">
        <v>33</v>
      </c>
      <c r="C199" s="767" t="s">
        <v>253</v>
      </c>
      <c r="D199" s="767"/>
      <c r="E199" s="767"/>
      <c r="F199" s="99" t="s">
        <v>179</v>
      </c>
      <c r="G199" s="99" t="s">
        <v>1064</v>
      </c>
      <c r="H199" s="99" t="s">
        <v>175</v>
      </c>
      <c r="I199" s="99" t="s">
        <v>1500</v>
      </c>
      <c r="J199" s="100" t="s">
        <v>33</v>
      </c>
      <c r="K199" s="99" t="s">
        <v>33</v>
      </c>
      <c r="L199" s="100" t="s">
        <v>33</v>
      </c>
      <c r="M199" s="101" t="s">
        <v>33</v>
      </c>
      <c r="N199" s="102" t="s">
        <v>33</v>
      </c>
      <c r="T199" s="68" t="s">
        <v>253</v>
      </c>
    </row>
    <row r="200" spans="1:23" s="63" customFormat="1" x14ac:dyDescent="0.2">
      <c r="A200" s="98"/>
      <c r="B200" s="97" t="s">
        <v>33</v>
      </c>
      <c r="C200" s="776" t="s">
        <v>182</v>
      </c>
      <c r="D200" s="776"/>
      <c r="E200" s="776"/>
      <c r="F200" s="90" t="s">
        <v>33</v>
      </c>
      <c r="G200" s="90" t="s">
        <v>33</v>
      </c>
      <c r="H200" s="90" t="s">
        <v>33</v>
      </c>
      <c r="I200" s="90" t="s">
        <v>33</v>
      </c>
      <c r="J200" s="91">
        <v>40.47</v>
      </c>
      <c r="K200" s="90" t="s">
        <v>33</v>
      </c>
      <c r="L200" s="91">
        <v>90.85</v>
      </c>
      <c r="M200" s="92" t="s">
        <v>33</v>
      </c>
      <c r="N200" s="93" t="s">
        <v>33</v>
      </c>
      <c r="U200" s="68" t="s">
        <v>182</v>
      </c>
    </row>
    <row r="201" spans="1:23" s="63" customFormat="1" x14ac:dyDescent="0.2">
      <c r="A201" s="98"/>
      <c r="B201" s="97" t="s">
        <v>33</v>
      </c>
      <c r="C201" s="767" t="s">
        <v>183</v>
      </c>
      <c r="D201" s="767"/>
      <c r="E201" s="767"/>
      <c r="F201" s="99" t="s">
        <v>33</v>
      </c>
      <c r="G201" s="99" t="s">
        <v>33</v>
      </c>
      <c r="H201" s="99" t="s">
        <v>33</v>
      </c>
      <c r="I201" s="99" t="s">
        <v>33</v>
      </c>
      <c r="J201" s="100" t="s">
        <v>33</v>
      </c>
      <c r="K201" s="99" t="s">
        <v>33</v>
      </c>
      <c r="L201" s="100">
        <v>49.55</v>
      </c>
      <c r="M201" s="101" t="s">
        <v>33</v>
      </c>
      <c r="N201" s="102" t="s">
        <v>33</v>
      </c>
      <c r="T201" s="68" t="s">
        <v>183</v>
      </c>
    </row>
    <row r="202" spans="1:23" s="63" customFormat="1" ht="22.5" x14ac:dyDescent="0.2">
      <c r="A202" s="98"/>
      <c r="B202" s="97" t="s">
        <v>959</v>
      </c>
      <c r="C202" s="767" t="s">
        <v>960</v>
      </c>
      <c r="D202" s="767"/>
      <c r="E202" s="767"/>
      <c r="F202" s="99" t="s">
        <v>186</v>
      </c>
      <c r="G202" s="99" t="s">
        <v>187</v>
      </c>
      <c r="H202" s="99" t="s">
        <v>33</v>
      </c>
      <c r="I202" s="99" t="s">
        <v>187</v>
      </c>
      <c r="J202" s="100" t="s">
        <v>33</v>
      </c>
      <c r="K202" s="99" t="s">
        <v>33</v>
      </c>
      <c r="L202" s="100">
        <v>47.07</v>
      </c>
      <c r="M202" s="101" t="s">
        <v>33</v>
      </c>
      <c r="N202" s="102" t="s">
        <v>33</v>
      </c>
      <c r="T202" s="68" t="s">
        <v>960</v>
      </c>
    </row>
    <row r="203" spans="1:23" s="63" customFormat="1" ht="22.5" x14ac:dyDescent="0.2">
      <c r="A203" s="98"/>
      <c r="B203" s="97" t="s">
        <v>961</v>
      </c>
      <c r="C203" s="767" t="s">
        <v>962</v>
      </c>
      <c r="D203" s="767"/>
      <c r="E203" s="767"/>
      <c r="F203" s="99" t="s">
        <v>186</v>
      </c>
      <c r="G203" s="99" t="s">
        <v>594</v>
      </c>
      <c r="H203" s="99" t="s">
        <v>33</v>
      </c>
      <c r="I203" s="99" t="s">
        <v>594</v>
      </c>
      <c r="J203" s="100" t="s">
        <v>33</v>
      </c>
      <c r="K203" s="99" t="s">
        <v>33</v>
      </c>
      <c r="L203" s="100">
        <v>32.21</v>
      </c>
      <c r="M203" s="101" t="s">
        <v>33</v>
      </c>
      <c r="N203" s="102" t="s">
        <v>33</v>
      </c>
      <c r="T203" s="68" t="s">
        <v>962</v>
      </c>
    </row>
    <row r="204" spans="1:23" s="63" customFormat="1" x14ac:dyDescent="0.2">
      <c r="A204" s="103"/>
      <c r="B204" s="104"/>
      <c r="C204" s="780" t="s">
        <v>191</v>
      </c>
      <c r="D204" s="780"/>
      <c r="E204" s="780"/>
      <c r="F204" s="105" t="s">
        <v>33</v>
      </c>
      <c r="G204" s="105" t="s">
        <v>33</v>
      </c>
      <c r="H204" s="105" t="s">
        <v>33</v>
      </c>
      <c r="I204" s="105" t="s">
        <v>33</v>
      </c>
      <c r="J204" s="106" t="s">
        <v>33</v>
      </c>
      <c r="K204" s="105" t="s">
        <v>33</v>
      </c>
      <c r="L204" s="106">
        <v>170.13</v>
      </c>
      <c r="M204" s="92" t="s">
        <v>33</v>
      </c>
      <c r="N204" s="107" t="s">
        <v>33</v>
      </c>
      <c r="V204" s="68" t="s">
        <v>191</v>
      </c>
    </row>
    <row r="205" spans="1:23" s="63" customFormat="1" ht="22.5" x14ac:dyDescent="0.2">
      <c r="A205" s="88" t="s">
        <v>689</v>
      </c>
      <c r="B205" s="89" t="s">
        <v>1501</v>
      </c>
      <c r="C205" s="776" t="s">
        <v>1502</v>
      </c>
      <c r="D205" s="776"/>
      <c r="E205" s="776"/>
      <c r="F205" s="90" t="s">
        <v>484</v>
      </c>
      <c r="G205" s="90" t="s">
        <v>33</v>
      </c>
      <c r="H205" s="90" t="s">
        <v>33</v>
      </c>
      <c r="I205" s="90" t="s">
        <v>173</v>
      </c>
      <c r="J205" s="91">
        <v>848.69</v>
      </c>
      <c r="K205" s="90" t="s">
        <v>33</v>
      </c>
      <c r="L205" s="91">
        <v>1697.38</v>
      </c>
      <c r="M205" s="92" t="s">
        <v>33</v>
      </c>
      <c r="N205" s="93" t="s">
        <v>33</v>
      </c>
      <c r="Q205" s="68" t="s">
        <v>1502</v>
      </c>
    </row>
    <row r="206" spans="1:23" s="63" customFormat="1" ht="22.5" x14ac:dyDescent="0.2">
      <c r="A206" s="88" t="s">
        <v>692</v>
      </c>
      <c r="B206" s="89" t="s">
        <v>1057</v>
      </c>
      <c r="C206" s="776" t="s">
        <v>1058</v>
      </c>
      <c r="D206" s="776"/>
      <c r="E206" s="776"/>
      <c r="F206" s="90" t="s">
        <v>484</v>
      </c>
      <c r="G206" s="90" t="s">
        <v>33</v>
      </c>
      <c r="H206" s="90" t="s">
        <v>33</v>
      </c>
      <c r="I206" s="90" t="s">
        <v>165</v>
      </c>
      <c r="J206" s="91" t="s">
        <v>33</v>
      </c>
      <c r="K206" s="90" t="s">
        <v>33</v>
      </c>
      <c r="L206" s="91" t="s">
        <v>33</v>
      </c>
      <c r="M206" s="92" t="s">
        <v>33</v>
      </c>
      <c r="N206" s="93" t="s">
        <v>33</v>
      </c>
      <c r="Q206" s="68" t="s">
        <v>1058</v>
      </c>
    </row>
    <row r="207" spans="1:23" s="63" customFormat="1" ht="22.5" x14ac:dyDescent="0.2">
      <c r="A207" s="96"/>
      <c r="B207" s="97" t="s">
        <v>171</v>
      </c>
      <c r="C207" s="767" t="s">
        <v>172</v>
      </c>
      <c r="D207" s="767"/>
      <c r="E207" s="767"/>
      <c r="F207" s="767"/>
      <c r="G207" s="767"/>
      <c r="H207" s="767"/>
      <c r="I207" s="767"/>
      <c r="J207" s="767"/>
      <c r="K207" s="767"/>
      <c r="L207" s="767"/>
      <c r="M207" s="767"/>
      <c r="N207" s="781"/>
      <c r="R207" s="68" t="s">
        <v>172</v>
      </c>
    </row>
    <row r="208" spans="1:23" s="63" customFormat="1" x14ac:dyDescent="0.2">
      <c r="A208" s="98"/>
      <c r="B208" s="97" t="s">
        <v>165</v>
      </c>
      <c r="C208" s="767" t="s">
        <v>251</v>
      </c>
      <c r="D208" s="767"/>
      <c r="E208" s="767"/>
      <c r="F208" s="99" t="s">
        <v>33</v>
      </c>
      <c r="G208" s="99" t="s">
        <v>33</v>
      </c>
      <c r="H208" s="99" t="s">
        <v>33</v>
      </c>
      <c r="I208" s="99" t="s">
        <v>33</v>
      </c>
      <c r="J208" s="100">
        <v>8.9</v>
      </c>
      <c r="K208" s="99" t="s">
        <v>175</v>
      </c>
      <c r="L208" s="100">
        <v>11.13</v>
      </c>
      <c r="M208" s="101" t="s">
        <v>33</v>
      </c>
      <c r="N208" s="102" t="s">
        <v>33</v>
      </c>
      <c r="S208" s="68" t="s">
        <v>251</v>
      </c>
    </row>
    <row r="209" spans="1:24" s="63" customFormat="1" x14ac:dyDescent="0.2">
      <c r="A209" s="98"/>
      <c r="B209" s="97" t="s">
        <v>173</v>
      </c>
      <c r="C209" s="767" t="s">
        <v>174</v>
      </c>
      <c r="D209" s="767"/>
      <c r="E209" s="767"/>
      <c r="F209" s="99" t="s">
        <v>33</v>
      </c>
      <c r="G209" s="99" t="s">
        <v>33</v>
      </c>
      <c r="H209" s="99" t="s">
        <v>33</v>
      </c>
      <c r="I209" s="99" t="s">
        <v>33</v>
      </c>
      <c r="J209" s="100">
        <v>0.66</v>
      </c>
      <c r="K209" s="99" t="s">
        <v>175</v>
      </c>
      <c r="L209" s="100">
        <v>0.83</v>
      </c>
      <c r="M209" s="101" t="s">
        <v>33</v>
      </c>
      <c r="N209" s="102" t="s">
        <v>33</v>
      </c>
      <c r="S209" s="68" t="s">
        <v>174</v>
      </c>
    </row>
    <row r="210" spans="1:24" s="63" customFormat="1" x14ac:dyDescent="0.2">
      <c r="A210" s="98"/>
      <c r="B210" s="97" t="s">
        <v>176</v>
      </c>
      <c r="C210" s="767" t="s">
        <v>177</v>
      </c>
      <c r="D210" s="767"/>
      <c r="E210" s="767"/>
      <c r="F210" s="99" t="s">
        <v>33</v>
      </c>
      <c r="G210" s="99" t="s">
        <v>33</v>
      </c>
      <c r="H210" s="99" t="s">
        <v>33</v>
      </c>
      <c r="I210" s="99" t="s">
        <v>33</v>
      </c>
      <c r="J210" s="100">
        <v>0.12</v>
      </c>
      <c r="K210" s="99" t="s">
        <v>175</v>
      </c>
      <c r="L210" s="100">
        <v>0.15</v>
      </c>
      <c r="M210" s="101" t="s">
        <v>33</v>
      </c>
      <c r="N210" s="102" t="s">
        <v>33</v>
      </c>
      <c r="S210" s="68" t="s">
        <v>177</v>
      </c>
    </row>
    <row r="211" spans="1:24" s="63" customFormat="1" x14ac:dyDescent="0.2">
      <c r="A211" s="98"/>
      <c r="B211" s="97" t="s">
        <v>212</v>
      </c>
      <c r="C211" s="767" t="s">
        <v>252</v>
      </c>
      <c r="D211" s="767"/>
      <c r="E211" s="767"/>
      <c r="F211" s="99" t="s">
        <v>33</v>
      </c>
      <c r="G211" s="99" t="s">
        <v>33</v>
      </c>
      <c r="H211" s="99" t="s">
        <v>33</v>
      </c>
      <c r="I211" s="99" t="s">
        <v>33</v>
      </c>
      <c r="J211" s="100">
        <v>0.18</v>
      </c>
      <c r="K211" s="99" t="s">
        <v>33</v>
      </c>
      <c r="L211" s="100">
        <v>0.18</v>
      </c>
      <c r="M211" s="101" t="s">
        <v>33</v>
      </c>
      <c r="N211" s="102" t="s">
        <v>33</v>
      </c>
      <c r="S211" s="68" t="s">
        <v>252</v>
      </c>
    </row>
    <row r="212" spans="1:24" s="63" customFormat="1" x14ac:dyDescent="0.2">
      <c r="A212" s="98"/>
      <c r="B212" s="97" t="s">
        <v>33</v>
      </c>
      <c r="C212" s="767" t="s">
        <v>253</v>
      </c>
      <c r="D212" s="767"/>
      <c r="E212" s="767"/>
      <c r="F212" s="99" t="s">
        <v>179</v>
      </c>
      <c r="G212" s="99" t="s">
        <v>1023</v>
      </c>
      <c r="H212" s="99" t="s">
        <v>175</v>
      </c>
      <c r="I212" s="99" t="s">
        <v>1231</v>
      </c>
      <c r="J212" s="100" t="s">
        <v>33</v>
      </c>
      <c r="K212" s="99" t="s">
        <v>33</v>
      </c>
      <c r="L212" s="100" t="s">
        <v>33</v>
      </c>
      <c r="M212" s="101" t="s">
        <v>33</v>
      </c>
      <c r="N212" s="102" t="s">
        <v>33</v>
      </c>
      <c r="T212" s="68" t="s">
        <v>253</v>
      </c>
    </row>
    <row r="213" spans="1:24" s="63" customFormat="1" x14ac:dyDescent="0.2">
      <c r="A213" s="98"/>
      <c r="B213" s="97" t="s">
        <v>33</v>
      </c>
      <c r="C213" s="767" t="s">
        <v>178</v>
      </c>
      <c r="D213" s="767"/>
      <c r="E213" s="767"/>
      <c r="F213" s="99" t="s">
        <v>179</v>
      </c>
      <c r="G213" s="99" t="s">
        <v>957</v>
      </c>
      <c r="H213" s="99" t="s">
        <v>175</v>
      </c>
      <c r="I213" s="99" t="s">
        <v>1143</v>
      </c>
      <c r="J213" s="100" t="s">
        <v>33</v>
      </c>
      <c r="K213" s="99" t="s">
        <v>33</v>
      </c>
      <c r="L213" s="100" t="s">
        <v>33</v>
      </c>
      <c r="M213" s="101" t="s">
        <v>33</v>
      </c>
      <c r="N213" s="102" t="s">
        <v>33</v>
      </c>
      <c r="T213" s="68" t="s">
        <v>178</v>
      </c>
    </row>
    <row r="214" spans="1:24" s="63" customFormat="1" x14ac:dyDescent="0.2">
      <c r="A214" s="98"/>
      <c r="B214" s="97" t="s">
        <v>33</v>
      </c>
      <c r="C214" s="776" t="s">
        <v>182</v>
      </c>
      <c r="D214" s="776"/>
      <c r="E214" s="776"/>
      <c r="F214" s="90" t="s">
        <v>33</v>
      </c>
      <c r="G214" s="90" t="s">
        <v>33</v>
      </c>
      <c r="H214" s="90" t="s">
        <v>33</v>
      </c>
      <c r="I214" s="90" t="s">
        <v>33</v>
      </c>
      <c r="J214" s="91">
        <v>9.74</v>
      </c>
      <c r="K214" s="90" t="s">
        <v>33</v>
      </c>
      <c r="L214" s="91">
        <v>12.14</v>
      </c>
      <c r="M214" s="92" t="s">
        <v>33</v>
      </c>
      <c r="N214" s="93" t="s">
        <v>33</v>
      </c>
      <c r="U214" s="68" t="s">
        <v>182</v>
      </c>
    </row>
    <row r="215" spans="1:24" s="63" customFormat="1" x14ac:dyDescent="0.2">
      <c r="A215" s="98"/>
      <c r="B215" s="97" t="s">
        <v>33</v>
      </c>
      <c r="C215" s="767" t="s">
        <v>183</v>
      </c>
      <c r="D215" s="767"/>
      <c r="E215" s="767"/>
      <c r="F215" s="99" t="s">
        <v>33</v>
      </c>
      <c r="G215" s="99" t="s">
        <v>33</v>
      </c>
      <c r="H215" s="99" t="s">
        <v>33</v>
      </c>
      <c r="I215" s="99" t="s">
        <v>33</v>
      </c>
      <c r="J215" s="100" t="s">
        <v>33</v>
      </c>
      <c r="K215" s="99" t="s">
        <v>33</v>
      </c>
      <c r="L215" s="100">
        <v>11.28</v>
      </c>
      <c r="M215" s="101" t="s">
        <v>33</v>
      </c>
      <c r="N215" s="102" t="s">
        <v>33</v>
      </c>
      <c r="T215" s="68" t="s">
        <v>183</v>
      </c>
    </row>
    <row r="216" spans="1:24" s="63" customFormat="1" ht="22.5" x14ac:dyDescent="0.2">
      <c r="A216" s="98"/>
      <c r="B216" s="97" t="s">
        <v>907</v>
      </c>
      <c r="C216" s="767" t="s">
        <v>908</v>
      </c>
      <c r="D216" s="767"/>
      <c r="E216" s="767"/>
      <c r="F216" s="99" t="s">
        <v>186</v>
      </c>
      <c r="G216" s="99" t="s">
        <v>909</v>
      </c>
      <c r="H216" s="99" t="s">
        <v>33</v>
      </c>
      <c r="I216" s="99" t="s">
        <v>909</v>
      </c>
      <c r="J216" s="100" t="s">
        <v>33</v>
      </c>
      <c r="K216" s="99" t="s">
        <v>33</v>
      </c>
      <c r="L216" s="100">
        <v>10.38</v>
      </c>
      <c r="M216" s="101" t="s">
        <v>33</v>
      </c>
      <c r="N216" s="102" t="s">
        <v>33</v>
      </c>
      <c r="T216" s="68" t="s">
        <v>908</v>
      </c>
    </row>
    <row r="217" spans="1:24" s="63" customFormat="1" ht="22.5" x14ac:dyDescent="0.2">
      <c r="A217" s="98"/>
      <c r="B217" s="97" t="s">
        <v>910</v>
      </c>
      <c r="C217" s="767" t="s">
        <v>911</v>
      </c>
      <c r="D217" s="767"/>
      <c r="E217" s="767"/>
      <c r="F217" s="99" t="s">
        <v>186</v>
      </c>
      <c r="G217" s="99" t="s">
        <v>594</v>
      </c>
      <c r="H217" s="99" t="s">
        <v>33</v>
      </c>
      <c r="I217" s="99" t="s">
        <v>594</v>
      </c>
      <c r="J217" s="100" t="s">
        <v>33</v>
      </c>
      <c r="K217" s="99" t="s">
        <v>33</v>
      </c>
      <c r="L217" s="100">
        <v>7.33</v>
      </c>
      <c r="M217" s="101" t="s">
        <v>33</v>
      </c>
      <c r="N217" s="102" t="s">
        <v>33</v>
      </c>
      <c r="T217" s="68" t="s">
        <v>911</v>
      </c>
    </row>
    <row r="218" spans="1:24" s="63" customFormat="1" x14ac:dyDescent="0.2">
      <c r="A218" s="103"/>
      <c r="B218" s="104"/>
      <c r="C218" s="780" t="s">
        <v>191</v>
      </c>
      <c r="D218" s="780"/>
      <c r="E218" s="780"/>
      <c r="F218" s="105" t="s">
        <v>33</v>
      </c>
      <c r="G218" s="105" t="s">
        <v>33</v>
      </c>
      <c r="H218" s="105" t="s">
        <v>33</v>
      </c>
      <c r="I218" s="105" t="s">
        <v>33</v>
      </c>
      <c r="J218" s="106" t="s">
        <v>33</v>
      </c>
      <c r="K218" s="105" t="s">
        <v>33</v>
      </c>
      <c r="L218" s="106">
        <v>29.85</v>
      </c>
      <c r="M218" s="92" t="s">
        <v>33</v>
      </c>
      <c r="N218" s="107" t="s">
        <v>33</v>
      </c>
      <c r="V218" s="68" t="s">
        <v>191</v>
      </c>
    </row>
    <row r="219" spans="1:24" s="63" customFormat="1" ht="22.5" x14ac:dyDescent="0.2">
      <c r="A219" s="88" t="s">
        <v>233</v>
      </c>
      <c r="B219" s="89" t="s">
        <v>918</v>
      </c>
      <c r="C219" s="776" t="s">
        <v>1503</v>
      </c>
      <c r="D219" s="776"/>
      <c r="E219" s="776"/>
      <c r="F219" s="90" t="s">
        <v>484</v>
      </c>
      <c r="G219" s="90" t="s">
        <v>33</v>
      </c>
      <c r="H219" s="90" t="s">
        <v>33</v>
      </c>
      <c r="I219" s="90" t="s">
        <v>165</v>
      </c>
      <c r="J219" s="91">
        <v>7202.58</v>
      </c>
      <c r="K219" s="90" t="s">
        <v>778</v>
      </c>
      <c r="L219" s="91">
        <v>7289.01</v>
      </c>
      <c r="M219" s="92" t="s">
        <v>33</v>
      </c>
      <c r="N219" s="93" t="s">
        <v>33</v>
      </c>
      <c r="Q219" s="68" t="s">
        <v>1503</v>
      </c>
    </row>
    <row r="220" spans="1:24" s="63" customFormat="1" x14ac:dyDescent="0.2">
      <c r="A220" s="94"/>
      <c r="B220" s="95"/>
      <c r="C220" s="767" t="s">
        <v>1504</v>
      </c>
      <c r="D220" s="767"/>
      <c r="E220" s="767"/>
      <c r="F220" s="767"/>
      <c r="G220" s="767"/>
      <c r="H220" s="767"/>
      <c r="I220" s="767"/>
      <c r="J220" s="767"/>
      <c r="K220" s="767"/>
      <c r="L220" s="767"/>
      <c r="M220" s="767"/>
      <c r="N220" s="781"/>
      <c r="W220" s="68" t="s">
        <v>1504</v>
      </c>
    </row>
    <row r="221" spans="1:24" s="63" customFormat="1" ht="22.5" x14ac:dyDescent="0.2">
      <c r="A221" s="96"/>
      <c r="B221" s="97" t="s">
        <v>780</v>
      </c>
      <c r="C221" s="767" t="s">
        <v>781</v>
      </c>
      <c r="D221" s="767"/>
      <c r="E221" s="767"/>
      <c r="F221" s="767"/>
      <c r="G221" s="767"/>
      <c r="H221" s="767"/>
      <c r="I221" s="767"/>
      <c r="J221" s="767"/>
      <c r="K221" s="767"/>
      <c r="L221" s="767"/>
      <c r="M221" s="767"/>
      <c r="N221" s="781"/>
      <c r="R221" s="68" t="s">
        <v>781</v>
      </c>
    </row>
    <row r="222" spans="1:24" s="63" customFormat="1" ht="33.75" x14ac:dyDescent="0.2">
      <c r="A222" s="88" t="s">
        <v>704</v>
      </c>
      <c r="B222" s="89" t="s">
        <v>1505</v>
      </c>
      <c r="C222" s="776" t="s">
        <v>1506</v>
      </c>
      <c r="D222" s="776"/>
      <c r="E222" s="776"/>
      <c r="F222" s="90" t="s">
        <v>484</v>
      </c>
      <c r="G222" s="90" t="s">
        <v>33</v>
      </c>
      <c r="H222" s="90" t="s">
        <v>33</v>
      </c>
      <c r="I222" s="90" t="s">
        <v>217</v>
      </c>
      <c r="J222" s="91" t="s">
        <v>33</v>
      </c>
      <c r="K222" s="90" t="s">
        <v>33</v>
      </c>
      <c r="L222" s="91" t="s">
        <v>33</v>
      </c>
      <c r="M222" s="92" t="s">
        <v>33</v>
      </c>
      <c r="N222" s="93" t="s">
        <v>33</v>
      </c>
      <c r="Q222" s="68" t="s">
        <v>1506</v>
      </c>
    </row>
    <row r="223" spans="1:24" s="63" customFormat="1" x14ac:dyDescent="0.2">
      <c r="A223" s="94"/>
      <c r="B223" s="95"/>
      <c r="C223" s="767" t="s">
        <v>1507</v>
      </c>
      <c r="D223" s="767"/>
      <c r="E223" s="767"/>
      <c r="F223" s="767"/>
      <c r="G223" s="767"/>
      <c r="H223" s="767"/>
      <c r="I223" s="767"/>
      <c r="J223" s="767"/>
      <c r="K223" s="767"/>
      <c r="L223" s="767"/>
      <c r="M223" s="767"/>
      <c r="N223" s="781"/>
      <c r="X223" s="68" t="s">
        <v>1507</v>
      </c>
    </row>
    <row r="224" spans="1:24" s="63" customFormat="1" ht="22.5" x14ac:dyDescent="0.2">
      <c r="A224" s="96"/>
      <c r="B224" s="97" t="s">
        <v>171</v>
      </c>
      <c r="C224" s="767" t="s">
        <v>172</v>
      </c>
      <c r="D224" s="767"/>
      <c r="E224" s="767"/>
      <c r="F224" s="767"/>
      <c r="G224" s="767"/>
      <c r="H224" s="767"/>
      <c r="I224" s="767"/>
      <c r="J224" s="767"/>
      <c r="K224" s="767"/>
      <c r="L224" s="767"/>
      <c r="M224" s="767"/>
      <c r="N224" s="781"/>
      <c r="R224" s="68" t="s">
        <v>172</v>
      </c>
    </row>
    <row r="225" spans="1:23" s="63" customFormat="1" x14ac:dyDescent="0.2">
      <c r="A225" s="98"/>
      <c r="B225" s="97" t="s">
        <v>165</v>
      </c>
      <c r="C225" s="767" t="s">
        <v>251</v>
      </c>
      <c r="D225" s="767"/>
      <c r="E225" s="767"/>
      <c r="F225" s="99" t="s">
        <v>33</v>
      </c>
      <c r="G225" s="99" t="s">
        <v>33</v>
      </c>
      <c r="H225" s="99" t="s">
        <v>33</v>
      </c>
      <c r="I225" s="99" t="s">
        <v>33</v>
      </c>
      <c r="J225" s="100">
        <v>36.28</v>
      </c>
      <c r="K225" s="99" t="s">
        <v>175</v>
      </c>
      <c r="L225" s="100">
        <v>725.6</v>
      </c>
      <c r="M225" s="101" t="s">
        <v>33</v>
      </c>
      <c r="N225" s="102" t="s">
        <v>33</v>
      </c>
      <c r="S225" s="68" t="s">
        <v>251</v>
      </c>
    </row>
    <row r="226" spans="1:23" s="63" customFormat="1" x14ac:dyDescent="0.2">
      <c r="A226" s="98"/>
      <c r="B226" s="97" t="s">
        <v>212</v>
      </c>
      <c r="C226" s="767" t="s">
        <v>252</v>
      </c>
      <c r="D226" s="767"/>
      <c r="E226" s="767"/>
      <c r="F226" s="99" t="s">
        <v>33</v>
      </c>
      <c r="G226" s="99" t="s">
        <v>33</v>
      </c>
      <c r="H226" s="99" t="s">
        <v>33</v>
      </c>
      <c r="I226" s="99" t="s">
        <v>33</v>
      </c>
      <c r="J226" s="100">
        <v>18.45</v>
      </c>
      <c r="K226" s="99" t="s">
        <v>33</v>
      </c>
      <c r="L226" s="100">
        <v>295.2</v>
      </c>
      <c r="M226" s="101" t="s">
        <v>33</v>
      </c>
      <c r="N226" s="102" t="s">
        <v>33</v>
      </c>
      <c r="S226" s="68" t="s">
        <v>252</v>
      </c>
    </row>
    <row r="227" spans="1:23" s="63" customFormat="1" x14ac:dyDescent="0.2">
      <c r="A227" s="98"/>
      <c r="B227" s="97" t="s">
        <v>33</v>
      </c>
      <c r="C227" s="767" t="s">
        <v>253</v>
      </c>
      <c r="D227" s="767"/>
      <c r="E227" s="767"/>
      <c r="F227" s="99" t="s">
        <v>179</v>
      </c>
      <c r="G227" s="99" t="s">
        <v>212</v>
      </c>
      <c r="H227" s="99" t="s">
        <v>175</v>
      </c>
      <c r="I227" s="99" t="s">
        <v>341</v>
      </c>
      <c r="J227" s="100" t="s">
        <v>33</v>
      </c>
      <c r="K227" s="99" t="s">
        <v>33</v>
      </c>
      <c r="L227" s="100" t="s">
        <v>33</v>
      </c>
      <c r="M227" s="101" t="s">
        <v>33</v>
      </c>
      <c r="N227" s="102" t="s">
        <v>33</v>
      </c>
      <c r="T227" s="68" t="s">
        <v>253</v>
      </c>
    </row>
    <row r="228" spans="1:23" s="63" customFormat="1" x14ac:dyDescent="0.2">
      <c r="A228" s="98"/>
      <c r="B228" s="97" t="s">
        <v>33</v>
      </c>
      <c r="C228" s="776" t="s">
        <v>182</v>
      </c>
      <c r="D228" s="776"/>
      <c r="E228" s="776"/>
      <c r="F228" s="90" t="s">
        <v>33</v>
      </c>
      <c r="G228" s="90" t="s">
        <v>33</v>
      </c>
      <c r="H228" s="90" t="s">
        <v>33</v>
      </c>
      <c r="I228" s="90" t="s">
        <v>33</v>
      </c>
      <c r="J228" s="91">
        <v>54.73</v>
      </c>
      <c r="K228" s="90" t="s">
        <v>33</v>
      </c>
      <c r="L228" s="91">
        <v>1020.8</v>
      </c>
      <c r="M228" s="92" t="s">
        <v>33</v>
      </c>
      <c r="N228" s="93" t="s">
        <v>33</v>
      </c>
      <c r="U228" s="68" t="s">
        <v>182</v>
      </c>
    </row>
    <row r="229" spans="1:23" s="63" customFormat="1" x14ac:dyDescent="0.2">
      <c r="A229" s="98"/>
      <c r="B229" s="97" t="s">
        <v>33</v>
      </c>
      <c r="C229" s="767" t="s">
        <v>183</v>
      </c>
      <c r="D229" s="767"/>
      <c r="E229" s="767"/>
      <c r="F229" s="99" t="s">
        <v>33</v>
      </c>
      <c r="G229" s="99" t="s">
        <v>33</v>
      </c>
      <c r="H229" s="99" t="s">
        <v>33</v>
      </c>
      <c r="I229" s="99" t="s">
        <v>33</v>
      </c>
      <c r="J229" s="100" t="s">
        <v>33</v>
      </c>
      <c r="K229" s="99" t="s">
        <v>33</v>
      </c>
      <c r="L229" s="100">
        <v>725.6</v>
      </c>
      <c r="M229" s="101" t="s">
        <v>33</v>
      </c>
      <c r="N229" s="102" t="s">
        <v>33</v>
      </c>
      <c r="T229" s="68" t="s">
        <v>183</v>
      </c>
    </row>
    <row r="230" spans="1:23" s="63" customFormat="1" ht="22.5" x14ac:dyDescent="0.2">
      <c r="A230" s="98"/>
      <c r="B230" s="97" t="s">
        <v>907</v>
      </c>
      <c r="C230" s="767" t="s">
        <v>908</v>
      </c>
      <c r="D230" s="767"/>
      <c r="E230" s="767"/>
      <c r="F230" s="99" t="s">
        <v>186</v>
      </c>
      <c r="G230" s="99" t="s">
        <v>909</v>
      </c>
      <c r="H230" s="99" t="s">
        <v>33</v>
      </c>
      <c r="I230" s="99" t="s">
        <v>909</v>
      </c>
      <c r="J230" s="100" t="s">
        <v>33</v>
      </c>
      <c r="K230" s="99" t="s">
        <v>33</v>
      </c>
      <c r="L230" s="100">
        <v>667.55</v>
      </c>
      <c r="M230" s="101" t="s">
        <v>33</v>
      </c>
      <c r="N230" s="102" t="s">
        <v>33</v>
      </c>
      <c r="T230" s="68" t="s">
        <v>908</v>
      </c>
    </row>
    <row r="231" spans="1:23" s="63" customFormat="1" ht="22.5" x14ac:dyDescent="0.2">
      <c r="A231" s="98"/>
      <c r="B231" s="97" t="s">
        <v>910</v>
      </c>
      <c r="C231" s="767" t="s">
        <v>911</v>
      </c>
      <c r="D231" s="767"/>
      <c r="E231" s="767"/>
      <c r="F231" s="99" t="s">
        <v>186</v>
      </c>
      <c r="G231" s="99" t="s">
        <v>594</v>
      </c>
      <c r="H231" s="99" t="s">
        <v>33</v>
      </c>
      <c r="I231" s="99" t="s">
        <v>594</v>
      </c>
      <c r="J231" s="100" t="s">
        <v>33</v>
      </c>
      <c r="K231" s="99" t="s">
        <v>33</v>
      </c>
      <c r="L231" s="100">
        <v>471.64</v>
      </c>
      <c r="M231" s="101" t="s">
        <v>33</v>
      </c>
      <c r="N231" s="102" t="s">
        <v>33</v>
      </c>
      <c r="T231" s="68" t="s">
        <v>911</v>
      </c>
    </row>
    <row r="232" spans="1:23" s="63" customFormat="1" x14ac:dyDescent="0.2">
      <c r="A232" s="103"/>
      <c r="B232" s="104"/>
      <c r="C232" s="780" t="s">
        <v>191</v>
      </c>
      <c r="D232" s="780"/>
      <c r="E232" s="780"/>
      <c r="F232" s="105" t="s">
        <v>33</v>
      </c>
      <c r="G232" s="105" t="s">
        <v>33</v>
      </c>
      <c r="H232" s="105" t="s">
        <v>33</v>
      </c>
      <c r="I232" s="105" t="s">
        <v>33</v>
      </c>
      <c r="J232" s="106" t="s">
        <v>33</v>
      </c>
      <c r="K232" s="105" t="s">
        <v>33</v>
      </c>
      <c r="L232" s="106">
        <v>2159.9899999999998</v>
      </c>
      <c r="M232" s="92" t="s">
        <v>33</v>
      </c>
      <c r="N232" s="107" t="s">
        <v>33</v>
      </c>
      <c r="V232" s="68" t="s">
        <v>191</v>
      </c>
    </row>
    <row r="233" spans="1:23" s="63" customFormat="1" ht="22.5" x14ac:dyDescent="0.2">
      <c r="A233" s="88" t="s">
        <v>309</v>
      </c>
      <c r="B233" s="89" t="s">
        <v>1508</v>
      </c>
      <c r="C233" s="776" t="s">
        <v>1509</v>
      </c>
      <c r="D233" s="776"/>
      <c r="E233" s="776"/>
      <c r="F233" s="90" t="s">
        <v>484</v>
      </c>
      <c r="G233" s="90" t="s">
        <v>33</v>
      </c>
      <c r="H233" s="90" t="s">
        <v>33</v>
      </c>
      <c r="I233" s="90" t="s">
        <v>165</v>
      </c>
      <c r="J233" s="91">
        <v>1048.1099999999999</v>
      </c>
      <c r="K233" s="90" t="s">
        <v>778</v>
      </c>
      <c r="L233" s="91">
        <v>1060.69</v>
      </c>
      <c r="M233" s="92" t="s">
        <v>33</v>
      </c>
      <c r="N233" s="93" t="s">
        <v>33</v>
      </c>
      <c r="Q233" s="68" t="s">
        <v>1509</v>
      </c>
    </row>
    <row r="234" spans="1:23" s="63" customFormat="1" x14ac:dyDescent="0.2">
      <c r="A234" s="94"/>
      <c r="B234" s="95"/>
      <c r="C234" s="767" t="s">
        <v>1510</v>
      </c>
      <c r="D234" s="767"/>
      <c r="E234" s="767"/>
      <c r="F234" s="767"/>
      <c r="G234" s="767"/>
      <c r="H234" s="767"/>
      <c r="I234" s="767"/>
      <c r="J234" s="767"/>
      <c r="K234" s="767"/>
      <c r="L234" s="767"/>
      <c r="M234" s="767"/>
      <c r="N234" s="781"/>
      <c r="W234" s="68" t="s">
        <v>1510</v>
      </c>
    </row>
    <row r="235" spans="1:23" s="63" customFormat="1" ht="22.5" x14ac:dyDescent="0.2">
      <c r="A235" s="96"/>
      <c r="B235" s="97" t="s">
        <v>780</v>
      </c>
      <c r="C235" s="767" t="s">
        <v>781</v>
      </c>
      <c r="D235" s="767"/>
      <c r="E235" s="767"/>
      <c r="F235" s="767"/>
      <c r="G235" s="767"/>
      <c r="H235" s="767"/>
      <c r="I235" s="767"/>
      <c r="J235" s="767"/>
      <c r="K235" s="767"/>
      <c r="L235" s="767"/>
      <c r="M235" s="767"/>
      <c r="N235" s="781"/>
      <c r="R235" s="68" t="s">
        <v>781</v>
      </c>
    </row>
    <row r="236" spans="1:23" s="63" customFormat="1" ht="22.5" x14ac:dyDescent="0.2">
      <c r="A236" s="88" t="s">
        <v>722</v>
      </c>
      <c r="B236" s="89" t="s">
        <v>1511</v>
      </c>
      <c r="C236" s="776" t="s">
        <v>1512</v>
      </c>
      <c r="D236" s="776"/>
      <c r="E236" s="776"/>
      <c r="F236" s="90" t="s">
        <v>484</v>
      </c>
      <c r="G236" s="90" t="s">
        <v>33</v>
      </c>
      <c r="H236" s="90" t="s">
        <v>33</v>
      </c>
      <c r="I236" s="90" t="s">
        <v>287</v>
      </c>
      <c r="J236" s="91">
        <v>746.1</v>
      </c>
      <c r="K236" s="90" t="s">
        <v>33</v>
      </c>
      <c r="L236" s="91">
        <v>11191.5</v>
      </c>
      <c r="M236" s="92" t="s">
        <v>33</v>
      </c>
      <c r="N236" s="93" t="s">
        <v>33</v>
      </c>
      <c r="Q236" s="68" t="s">
        <v>1512</v>
      </c>
    </row>
    <row r="237" spans="1:23" s="63" customFormat="1" ht="33.75" x14ac:dyDescent="0.2">
      <c r="A237" s="88" t="s">
        <v>736</v>
      </c>
      <c r="B237" s="89" t="s">
        <v>988</v>
      </c>
      <c r="C237" s="776" t="s">
        <v>989</v>
      </c>
      <c r="D237" s="776"/>
      <c r="E237" s="776"/>
      <c r="F237" s="90" t="s">
        <v>484</v>
      </c>
      <c r="G237" s="90" t="s">
        <v>33</v>
      </c>
      <c r="H237" s="90" t="s">
        <v>33</v>
      </c>
      <c r="I237" s="90" t="s">
        <v>165</v>
      </c>
      <c r="J237" s="91" t="s">
        <v>33</v>
      </c>
      <c r="K237" s="90" t="s">
        <v>33</v>
      </c>
      <c r="L237" s="91" t="s">
        <v>33</v>
      </c>
      <c r="M237" s="92" t="s">
        <v>33</v>
      </c>
      <c r="N237" s="93" t="s">
        <v>33</v>
      </c>
      <c r="Q237" s="68" t="s">
        <v>989</v>
      </c>
    </row>
    <row r="238" spans="1:23" s="63" customFormat="1" ht="22.5" x14ac:dyDescent="0.2">
      <c r="A238" s="96"/>
      <c r="B238" s="97" t="s">
        <v>171</v>
      </c>
      <c r="C238" s="767" t="s">
        <v>172</v>
      </c>
      <c r="D238" s="767"/>
      <c r="E238" s="767"/>
      <c r="F238" s="767"/>
      <c r="G238" s="767"/>
      <c r="H238" s="767"/>
      <c r="I238" s="767"/>
      <c r="J238" s="767"/>
      <c r="K238" s="767"/>
      <c r="L238" s="767"/>
      <c r="M238" s="767"/>
      <c r="N238" s="781"/>
      <c r="R238" s="68" t="s">
        <v>172</v>
      </c>
    </row>
    <row r="239" spans="1:23" s="63" customFormat="1" x14ac:dyDescent="0.2">
      <c r="A239" s="98"/>
      <c r="B239" s="97" t="s">
        <v>165</v>
      </c>
      <c r="C239" s="767" t="s">
        <v>251</v>
      </c>
      <c r="D239" s="767"/>
      <c r="E239" s="767"/>
      <c r="F239" s="99" t="s">
        <v>33</v>
      </c>
      <c r="G239" s="99" t="s">
        <v>33</v>
      </c>
      <c r="H239" s="99" t="s">
        <v>33</v>
      </c>
      <c r="I239" s="99" t="s">
        <v>33</v>
      </c>
      <c r="J239" s="100">
        <v>2.0699999999999998</v>
      </c>
      <c r="K239" s="99" t="s">
        <v>175</v>
      </c>
      <c r="L239" s="100">
        <v>2.59</v>
      </c>
      <c r="M239" s="101" t="s">
        <v>33</v>
      </c>
      <c r="N239" s="102" t="s">
        <v>33</v>
      </c>
      <c r="S239" s="68" t="s">
        <v>251</v>
      </c>
    </row>
    <row r="240" spans="1:23" s="63" customFormat="1" x14ac:dyDescent="0.2">
      <c r="A240" s="98"/>
      <c r="B240" s="97" t="s">
        <v>212</v>
      </c>
      <c r="C240" s="767" t="s">
        <v>252</v>
      </c>
      <c r="D240" s="767"/>
      <c r="E240" s="767"/>
      <c r="F240" s="99" t="s">
        <v>33</v>
      </c>
      <c r="G240" s="99" t="s">
        <v>33</v>
      </c>
      <c r="H240" s="99" t="s">
        <v>33</v>
      </c>
      <c r="I240" s="99" t="s">
        <v>33</v>
      </c>
      <c r="J240" s="100">
        <v>0.04</v>
      </c>
      <c r="K240" s="99" t="s">
        <v>33</v>
      </c>
      <c r="L240" s="100">
        <v>0.04</v>
      </c>
      <c r="M240" s="101" t="s">
        <v>33</v>
      </c>
      <c r="N240" s="102" t="s">
        <v>33</v>
      </c>
      <c r="S240" s="68" t="s">
        <v>252</v>
      </c>
    </row>
    <row r="241" spans="1:26" s="63" customFormat="1" x14ac:dyDescent="0.2">
      <c r="A241" s="98"/>
      <c r="B241" s="97" t="s">
        <v>33</v>
      </c>
      <c r="C241" s="767" t="s">
        <v>253</v>
      </c>
      <c r="D241" s="767"/>
      <c r="E241" s="767"/>
      <c r="F241" s="99" t="s">
        <v>179</v>
      </c>
      <c r="G241" s="99" t="s">
        <v>991</v>
      </c>
      <c r="H241" s="99" t="s">
        <v>175</v>
      </c>
      <c r="I241" s="99" t="s">
        <v>1104</v>
      </c>
      <c r="J241" s="100" t="s">
        <v>33</v>
      </c>
      <c r="K241" s="99" t="s">
        <v>33</v>
      </c>
      <c r="L241" s="100" t="s">
        <v>33</v>
      </c>
      <c r="M241" s="101" t="s">
        <v>33</v>
      </c>
      <c r="N241" s="102" t="s">
        <v>33</v>
      </c>
      <c r="T241" s="68" t="s">
        <v>253</v>
      </c>
    </row>
    <row r="242" spans="1:26" s="63" customFormat="1" x14ac:dyDescent="0.2">
      <c r="A242" s="98"/>
      <c r="B242" s="97" t="s">
        <v>33</v>
      </c>
      <c r="C242" s="776" t="s">
        <v>182</v>
      </c>
      <c r="D242" s="776"/>
      <c r="E242" s="776"/>
      <c r="F242" s="90" t="s">
        <v>33</v>
      </c>
      <c r="G242" s="90" t="s">
        <v>33</v>
      </c>
      <c r="H242" s="90" t="s">
        <v>33</v>
      </c>
      <c r="I242" s="90" t="s">
        <v>33</v>
      </c>
      <c r="J242" s="91">
        <v>2.11</v>
      </c>
      <c r="K242" s="90" t="s">
        <v>33</v>
      </c>
      <c r="L242" s="91">
        <v>2.63</v>
      </c>
      <c r="M242" s="92" t="s">
        <v>33</v>
      </c>
      <c r="N242" s="93" t="s">
        <v>33</v>
      </c>
      <c r="U242" s="68" t="s">
        <v>182</v>
      </c>
    </row>
    <row r="243" spans="1:26" s="63" customFormat="1" x14ac:dyDescent="0.2">
      <c r="A243" s="98"/>
      <c r="B243" s="97" t="s">
        <v>33</v>
      </c>
      <c r="C243" s="767" t="s">
        <v>183</v>
      </c>
      <c r="D243" s="767"/>
      <c r="E243" s="767"/>
      <c r="F243" s="99" t="s">
        <v>33</v>
      </c>
      <c r="G243" s="99" t="s">
        <v>33</v>
      </c>
      <c r="H243" s="99" t="s">
        <v>33</v>
      </c>
      <c r="I243" s="99" t="s">
        <v>33</v>
      </c>
      <c r="J243" s="100" t="s">
        <v>33</v>
      </c>
      <c r="K243" s="99" t="s">
        <v>33</v>
      </c>
      <c r="L243" s="100">
        <v>2.59</v>
      </c>
      <c r="M243" s="101" t="s">
        <v>33</v>
      </c>
      <c r="N243" s="102" t="s">
        <v>33</v>
      </c>
      <c r="T243" s="68" t="s">
        <v>183</v>
      </c>
    </row>
    <row r="244" spans="1:26" s="63" customFormat="1" ht="22.5" x14ac:dyDescent="0.2">
      <c r="A244" s="98"/>
      <c r="B244" s="97" t="s">
        <v>907</v>
      </c>
      <c r="C244" s="767" t="s">
        <v>908</v>
      </c>
      <c r="D244" s="767"/>
      <c r="E244" s="767"/>
      <c r="F244" s="99" t="s">
        <v>186</v>
      </c>
      <c r="G244" s="99" t="s">
        <v>909</v>
      </c>
      <c r="H244" s="99" t="s">
        <v>33</v>
      </c>
      <c r="I244" s="99" t="s">
        <v>909</v>
      </c>
      <c r="J244" s="100" t="s">
        <v>33</v>
      </c>
      <c r="K244" s="99" t="s">
        <v>33</v>
      </c>
      <c r="L244" s="100">
        <v>2.38</v>
      </c>
      <c r="M244" s="101" t="s">
        <v>33</v>
      </c>
      <c r="N244" s="102" t="s">
        <v>33</v>
      </c>
      <c r="T244" s="68" t="s">
        <v>908</v>
      </c>
    </row>
    <row r="245" spans="1:26" s="63" customFormat="1" ht="22.5" x14ac:dyDescent="0.2">
      <c r="A245" s="98"/>
      <c r="B245" s="97" t="s">
        <v>910</v>
      </c>
      <c r="C245" s="767" t="s">
        <v>911</v>
      </c>
      <c r="D245" s="767"/>
      <c r="E245" s="767"/>
      <c r="F245" s="99" t="s">
        <v>186</v>
      </c>
      <c r="G245" s="99" t="s">
        <v>594</v>
      </c>
      <c r="H245" s="99" t="s">
        <v>33</v>
      </c>
      <c r="I245" s="99" t="s">
        <v>594</v>
      </c>
      <c r="J245" s="100" t="s">
        <v>33</v>
      </c>
      <c r="K245" s="99" t="s">
        <v>33</v>
      </c>
      <c r="L245" s="100">
        <v>1.68</v>
      </c>
      <c r="M245" s="101" t="s">
        <v>33</v>
      </c>
      <c r="N245" s="102" t="s">
        <v>33</v>
      </c>
      <c r="T245" s="68" t="s">
        <v>911</v>
      </c>
    </row>
    <row r="246" spans="1:26" s="63" customFormat="1" x14ac:dyDescent="0.2">
      <c r="A246" s="103"/>
      <c r="B246" s="104"/>
      <c r="C246" s="780" t="s">
        <v>191</v>
      </c>
      <c r="D246" s="780"/>
      <c r="E246" s="780"/>
      <c r="F246" s="105" t="s">
        <v>33</v>
      </c>
      <c r="G246" s="105" t="s">
        <v>33</v>
      </c>
      <c r="H246" s="105" t="s">
        <v>33</v>
      </c>
      <c r="I246" s="105" t="s">
        <v>33</v>
      </c>
      <c r="J246" s="106" t="s">
        <v>33</v>
      </c>
      <c r="K246" s="105" t="s">
        <v>33</v>
      </c>
      <c r="L246" s="106">
        <v>6.69</v>
      </c>
      <c r="M246" s="92" t="s">
        <v>33</v>
      </c>
      <c r="N246" s="107" t="s">
        <v>33</v>
      </c>
      <c r="V246" s="68" t="s">
        <v>191</v>
      </c>
    </row>
    <row r="247" spans="1:26" s="63" customFormat="1" ht="22.5" x14ac:dyDescent="0.2">
      <c r="A247" s="88" t="s">
        <v>741</v>
      </c>
      <c r="B247" s="89" t="s">
        <v>947</v>
      </c>
      <c r="C247" s="776" t="s">
        <v>993</v>
      </c>
      <c r="D247" s="776"/>
      <c r="E247" s="776"/>
      <c r="F247" s="90" t="s">
        <v>484</v>
      </c>
      <c r="G247" s="90" t="s">
        <v>33</v>
      </c>
      <c r="H247" s="90" t="s">
        <v>33</v>
      </c>
      <c r="I247" s="90" t="s">
        <v>165</v>
      </c>
      <c r="J247" s="91">
        <v>19.559999999999999</v>
      </c>
      <c r="K247" s="90" t="s">
        <v>856</v>
      </c>
      <c r="L247" s="91">
        <v>19.95</v>
      </c>
      <c r="M247" s="92" t="s">
        <v>33</v>
      </c>
      <c r="N247" s="93" t="s">
        <v>33</v>
      </c>
      <c r="Q247" s="68" t="s">
        <v>993</v>
      </c>
    </row>
    <row r="248" spans="1:26" s="63" customFormat="1" x14ac:dyDescent="0.2">
      <c r="A248" s="94"/>
      <c r="B248" s="95"/>
      <c r="C248" s="767" t="s">
        <v>994</v>
      </c>
      <c r="D248" s="767"/>
      <c r="E248" s="767"/>
      <c r="F248" s="767"/>
      <c r="G248" s="767"/>
      <c r="H248" s="767"/>
      <c r="I248" s="767"/>
      <c r="J248" s="767"/>
      <c r="K248" s="767"/>
      <c r="L248" s="767"/>
      <c r="M248" s="767"/>
      <c r="N248" s="781"/>
      <c r="W248" s="68" t="s">
        <v>994</v>
      </c>
    </row>
    <row r="249" spans="1:26" s="63" customFormat="1" ht="22.5" x14ac:dyDescent="0.2">
      <c r="A249" s="96"/>
      <c r="B249" s="97" t="s">
        <v>858</v>
      </c>
      <c r="C249" s="767" t="s">
        <v>859</v>
      </c>
      <c r="D249" s="767"/>
      <c r="E249" s="767"/>
      <c r="F249" s="767"/>
      <c r="G249" s="767"/>
      <c r="H249" s="767"/>
      <c r="I249" s="767"/>
      <c r="J249" s="767"/>
      <c r="K249" s="767"/>
      <c r="L249" s="767"/>
      <c r="M249" s="767"/>
      <c r="N249" s="781"/>
      <c r="R249" s="68" t="s">
        <v>859</v>
      </c>
    </row>
    <row r="250" spans="1:26" s="63" customFormat="1" ht="1.5" customHeight="1" x14ac:dyDescent="0.2">
      <c r="A250" s="108"/>
      <c r="B250" s="104"/>
      <c r="C250" s="104"/>
      <c r="D250" s="104"/>
      <c r="E250" s="104"/>
      <c r="F250" s="108"/>
      <c r="G250" s="108"/>
      <c r="H250" s="108"/>
      <c r="I250" s="108"/>
      <c r="J250" s="109"/>
      <c r="K250" s="108"/>
      <c r="L250" s="109"/>
      <c r="M250" s="99"/>
      <c r="N250" s="109"/>
    </row>
    <row r="251" spans="1:26" s="63" customFormat="1" ht="2.25" customHeight="1" x14ac:dyDescent="0.2">
      <c r="B251" s="67"/>
      <c r="C251" s="67"/>
      <c r="D251" s="67"/>
      <c r="E251" s="67"/>
      <c r="F251" s="67"/>
      <c r="G251" s="67"/>
      <c r="H251" s="67"/>
      <c r="I251" s="67"/>
      <c r="J251" s="67"/>
      <c r="K251" s="67"/>
      <c r="L251" s="122"/>
      <c r="M251" s="123"/>
      <c r="N251" s="124"/>
    </row>
    <row r="252" spans="1:26" s="63" customFormat="1" x14ac:dyDescent="0.2">
      <c r="A252" s="110"/>
      <c r="B252" s="111" t="s">
        <v>33</v>
      </c>
      <c r="C252" s="780" t="s">
        <v>321</v>
      </c>
      <c r="D252" s="780"/>
      <c r="E252" s="780"/>
      <c r="F252" s="780"/>
      <c r="G252" s="780"/>
      <c r="H252" s="780"/>
      <c r="I252" s="780"/>
      <c r="J252" s="780"/>
      <c r="K252" s="780"/>
      <c r="L252" s="112" t="s">
        <v>33</v>
      </c>
      <c r="M252" s="113" t="s">
        <v>33</v>
      </c>
      <c r="N252" s="114" t="s">
        <v>33</v>
      </c>
      <c r="Y252" s="68" t="s">
        <v>321</v>
      </c>
    </row>
    <row r="253" spans="1:26" s="63" customFormat="1" x14ac:dyDescent="0.2">
      <c r="A253" s="115"/>
      <c r="B253" s="97" t="s">
        <v>165</v>
      </c>
      <c r="C253" s="767" t="s">
        <v>876</v>
      </c>
      <c r="D253" s="767"/>
      <c r="E253" s="767"/>
      <c r="F253" s="767"/>
      <c r="G253" s="767"/>
      <c r="H253" s="767"/>
      <c r="I253" s="767"/>
      <c r="J253" s="767"/>
      <c r="K253" s="767"/>
      <c r="L253" s="116">
        <v>3117.33</v>
      </c>
      <c r="M253" s="117">
        <v>7.3</v>
      </c>
      <c r="N253" s="118">
        <v>22757</v>
      </c>
      <c r="Z253" s="68" t="s">
        <v>876</v>
      </c>
    </row>
    <row r="254" spans="1:26" s="63" customFormat="1" x14ac:dyDescent="0.2">
      <c r="A254" s="115"/>
      <c r="B254" s="97" t="s">
        <v>33</v>
      </c>
      <c r="C254" s="767" t="s">
        <v>203</v>
      </c>
      <c r="D254" s="767"/>
      <c r="E254" s="767"/>
      <c r="F254" s="767"/>
      <c r="G254" s="767"/>
      <c r="H254" s="767"/>
      <c r="I254" s="767"/>
      <c r="J254" s="767"/>
      <c r="K254" s="767"/>
      <c r="L254" s="116" t="s">
        <v>33</v>
      </c>
      <c r="M254" s="117" t="s">
        <v>33</v>
      </c>
      <c r="N254" s="118" t="s">
        <v>33</v>
      </c>
      <c r="Z254" s="68" t="s">
        <v>203</v>
      </c>
    </row>
    <row r="255" spans="1:26" s="63" customFormat="1" x14ac:dyDescent="0.2">
      <c r="A255" s="115"/>
      <c r="B255" s="97" t="s">
        <v>33</v>
      </c>
      <c r="C255" s="767" t="s">
        <v>296</v>
      </c>
      <c r="D255" s="767"/>
      <c r="E255" s="767"/>
      <c r="F255" s="767"/>
      <c r="G255" s="767"/>
      <c r="H255" s="767"/>
      <c r="I255" s="767"/>
      <c r="J255" s="767"/>
      <c r="K255" s="767"/>
      <c r="L255" s="116">
        <v>1016.53</v>
      </c>
      <c r="M255" s="117" t="s">
        <v>33</v>
      </c>
      <c r="N255" s="118" t="s">
        <v>33</v>
      </c>
      <c r="Z255" s="68" t="s">
        <v>296</v>
      </c>
    </row>
    <row r="256" spans="1:26" s="63" customFormat="1" x14ac:dyDescent="0.2">
      <c r="A256" s="115"/>
      <c r="B256" s="97" t="s">
        <v>33</v>
      </c>
      <c r="C256" s="767" t="s">
        <v>204</v>
      </c>
      <c r="D256" s="767"/>
      <c r="E256" s="767"/>
      <c r="F256" s="767"/>
      <c r="G256" s="767"/>
      <c r="H256" s="767"/>
      <c r="I256" s="767"/>
      <c r="J256" s="767"/>
      <c r="K256" s="767"/>
      <c r="L256" s="116">
        <v>76.25</v>
      </c>
      <c r="M256" s="117" t="s">
        <v>33</v>
      </c>
      <c r="N256" s="118" t="s">
        <v>33</v>
      </c>
      <c r="Z256" s="68" t="s">
        <v>204</v>
      </c>
    </row>
    <row r="257" spans="1:27" x14ac:dyDescent="0.2">
      <c r="A257" s="115"/>
      <c r="B257" s="97" t="s">
        <v>33</v>
      </c>
      <c r="C257" s="767" t="s">
        <v>297</v>
      </c>
      <c r="D257" s="767"/>
      <c r="E257" s="767"/>
      <c r="F257" s="767"/>
      <c r="G257" s="767"/>
      <c r="H257" s="767"/>
      <c r="I257" s="767"/>
      <c r="J257" s="767"/>
      <c r="K257" s="767"/>
      <c r="L257" s="116">
        <v>427.82</v>
      </c>
      <c r="M257" s="117" t="s">
        <v>33</v>
      </c>
      <c r="N257" s="118" t="s">
        <v>33</v>
      </c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  <c r="Z257" s="68" t="s">
        <v>297</v>
      </c>
      <c r="AA257" s="63"/>
    </row>
    <row r="258" spans="1:27" x14ac:dyDescent="0.2">
      <c r="A258" s="115"/>
      <c r="B258" s="97" t="s">
        <v>33</v>
      </c>
      <c r="C258" s="767" t="s">
        <v>205</v>
      </c>
      <c r="D258" s="767"/>
      <c r="E258" s="767"/>
      <c r="F258" s="767"/>
      <c r="G258" s="767"/>
      <c r="H258" s="767"/>
      <c r="I258" s="767"/>
      <c r="J258" s="767"/>
      <c r="K258" s="767"/>
      <c r="L258" s="116">
        <v>934.46</v>
      </c>
      <c r="M258" s="117" t="s">
        <v>33</v>
      </c>
      <c r="N258" s="118" t="s">
        <v>33</v>
      </c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  <c r="Z258" s="68" t="s">
        <v>205</v>
      </c>
      <c r="AA258" s="63"/>
    </row>
    <row r="259" spans="1:27" x14ac:dyDescent="0.2">
      <c r="A259" s="115"/>
      <c r="B259" s="97" t="s">
        <v>33</v>
      </c>
      <c r="C259" s="767" t="s">
        <v>206</v>
      </c>
      <c r="D259" s="767"/>
      <c r="E259" s="767"/>
      <c r="F259" s="767"/>
      <c r="G259" s="767"/>
      <c r="H259" s="767"/>
      <c r="I259" s="767"/>
      <c r="J259" s="767"/>
      <c r="K259" s="767"/>
      <c r="L259" s="116">
        <v>662.27</v>
      </c>
      <c r="M259" s="117" t="s">
        <v>33</v>
      </c>
      <c r="N259" s="118" t="s">
        <v>33</v>
      </c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  <c r="Z259" s="68" t="s">
        <v>206</v>
      </c>
      <c r="AA259" s="63"/>
    </row>
    <row r="260" spans="1:27" x14ac:dyDescent="0.2">
      <c r="A260" s="115"/>
      <c r="B260" s="97" t="s">
        <v>33</v>
      </c>
      <c r="C260" s="767" t="s">
        <v>877</v>
      </c>
      <c r="D260" s="767"/>
      <c r="E260" s="767"/>
      <c r="F260" s="767"/>
      <c r="G260" s="767"/>
      <c r="H260" s="767"/>
      <c r="I260" s="767"/>
      <c r="J260" s="767"/>
      <c r="K260" s="767"/>
      <c r="L260" s="116">
        <v>96110.52</v>
      </c>
      <c r="M260" s="117" t="s">
        <v>33</v>
      </c>
      <c r="N260" s="118">
        <v>433459</v>
      </c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  <c r="Z260" s="68" t="s">
        <v>877</v>
      </c>
      <c r="AA260" s="63"/>
    </row>
    <row r="261" spans="1:27" x14ac:dyDescent="0.2">
      <c r="A261" s="115"/>
      <c r="B261" s="97" t="s">
        <v>173</v>
      </c>
      <c r="C261" s="767" t="s">
        <v>1005</v>
      </c>
      <c r="D261" s="767"/>
      <c r="E261" s="767"/>
      <c r="F261" s="767"/>
      <c r="G261" s="767"/>
      <c r="H261" s="767"/>
      <c r="I261" s="767"/>
      <c r="J261" s="767"/>
      <c r="K261" s="767"/>
      <c r="L261" s="116">
        <v>83221.64</v>
      </c>
      <c r="M261" s="117">
        <v>4.51</v>
      </c>
      <c r="N261" s="118">
        <v>375330</v>
      </c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  <c r="Z261" s="68" t="s">
        <v>1005</v>
      </c>
      <c r="AA261" s="63"/>
    </row>
    <row r="262" spans="1:27" x14ac:dyDescent="0.2">
      <c r="A262" s="115"/>
      <c r="B262" s="97" t="s">
        <v>173</v>
      </c>
      <c r="C262" s="767" t="s">
        <v>1006</v>
      </c>
      <c r="D262" s="767"/>
      <c r="E262" s="767"/>
      <c r="F262" s="767"/>
      <c r="G262" s="767"/>
      <c r="H262" s="767"/>
      <c r="I262" s="767"/>
      <c r="J262" s="767"/>
      <c r="K262" s="767"/>
      <c r="L262" s="116">
        <v>12888.88</v>
      </c>
      <c r="M262" s="117">
        <v>4.51</v>
      </c>
      <c r="N262" s="118">
        <v>58129</v>
      </c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  <c r="Z262" s="68" t="s">
        <v>1006</v>
      </c>
      <c r="AA262" s="63"/>
    </row>
    <row r="263" spans="1:27" x14ac:dyDescent="0.2">
      <c r="A263" s="115"/>
      <c r="B263" s="97" t="s">
        <v>33</v>
      </c>
      <c r="C263" s="767" t="s">
        <v>207</v>
      </c>
      <c r="D263" s="767"/>
      <c r="E263" s="767"/>
      <c r="F263" s="767"/>
      <c r="G263" s="767"/>
      <c r="H263" s="767"/>
      <c r="I263" s="767"/>
      <c r="J263" s="767"/>
      <c r="K263" s="767"/>
      <c r="L263" s="116">
        <v>1026.4100000000001</v>
      </c>
      <c r="M263" s="117" t="s">
        <v>33</v>
      </c>
      <c r="N263" s="118" t="s">
        <v>33</v>
      </c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  <c r="Z263" s="68" t="s">
        <v>207</v>
      </c>
      <c r="AA263" s="63"/>
    </row>
    <row r="264" spans="1:27" x14ac:dyDescent="0.2">
      <c r="A264" s="115"/>
      <c r="B264" s="97" t="s">
        <v>33</v>
      </c>
      <c r="C264" s="767" t="s">
        <v>208</v>
      </c>
      <c r="D264" s="767"/>
      <c r="E264" s="767"/>
      <c r="F264" s="767"/>
      <c r="G264" s="767"/>
      <c r="H264" s="767"/>
      <c r="I264" s="767"/>
      <c r="J264" s="767"/>
      <c r="K264" s="767"/>
      <c r="L264" s="116">
        <v>934.46</v>
      </c>
      <c r="M264" s="117" t="s">
        <v>33</v>
      </c>
      <c r="N264" s="118" t="s">
        <v>33</v>
      </c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8" t="s">
        <v>208</v>
      </c>
      <c r="AA264" s="63"/>
    </row>
    <row r="265" spans="1:27" x14ac:dyDescent="0.2">
      <c r="A265" s="115"/>
      <c r="B265" s="97" t="s">
        <v>33</v>
      </c>
      <c r="C265" s="767" t="s">
        <v>209</v>
      </c>
      <c r="D265" s="767"/>
      <c r="E265" s="767"/>
      <c r="F265" s="767"/>
      <c r="G265" s="767"/>
      <c r="H265" s="767"/>
      <c r="I265" s="767"/>
      <c r="J265" s="767"/>
      <c r="K265" s="767"/>
      <c r="L265" s="116">
        <v>662.27</v>
      </c>
      <c r="M265" s="117" t="s">
        <v>33</v>
      </c>
      <c r="N265" s="118" t="s">
        <v>33</v>
      </c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  <c r="Z265" s="68" t="s">
        <v>209</v>
      </c>
      <c r="AA265" s="63"/>
    </row>
    <row r="266" spans="1:27" x14ac:dyDescent="0.2">
      <c r="A266" s="115"/>
      <c r="B266" s="109" t="s">
        <v>33</v>
      </c>
      <c r="C266" s="782" t="s">
        <v>322</v>
      </c>
      <c r="D266" s="782"/>
      <c r="E266" s="782"/>
      <c r="F266" s="782"/>
      <c r="G266" s="782"/>
      <c r="H266" s="782"/>
      <c r="I266" s="782"/>
      <c r="J266" s="782"/>
      <c r="K266" s="782"/>
      <c r="L266" s="119">
        <v>99227.85</v>
      </c>
      <c r="M266" s="120" t="s">
        <v>33</v>
      </c>
      <c r="N266" s="125">
        <v>456216</v>
      </c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  <c r="Z266" s="63"/>
      <c r="AA266" s="68" t="s">
        <v>322</v>
      </c>
    </row>
    <row r="267" spans="1:27" ht="1.5" customHeight="1" x14ac:dyDescent="0.2">
      <c r="B267" s="109"/>
      <c r="C267" s="104"/>
      <c r="D267" s="104"/>
      <c r="E267" s="104"/>
      <c r="F267" s="104"/>
      <c r="G267" s="104"/>
      <c r="H267" s="104"/>
      <c r="I267" s="104"/>
      <c r="J267" s="104"/>
      <c r="K267" s="104"/>
      <c r="L267" s="119"/>
      <c r="M267" s="120"/>
      <c r="N267" s="126"/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  <c r="Z267" s="63"/>
      <c r="AA267" s="63"/>
    </row>
    <row r="268" spans="1:27" ht="53.25" customHeight="1" x14ac:dyDescent="0.2">
      <c r="A268" s="127"/>
      <c r="B268" s="127"/>
      <c r="C268" s="127"/>
      <c r="D268" s="127"/>
      <c r="E268" s="127"/>
      <c r="F268" s="127"/>
      <c r="G268" s="127"/>
      <c r="H268" s="127"/>
      <c r="I268" s="127"/>
      <c r="J268" s="127"/>
      <c r="K268" s="127"/>
      <c r="L268" s="127"/>
      <c r="M268" s="127"/>
      <c r="N268" s="127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  <c r="Z268" s="63"/>
      <c r="AA268" s="63"/>
    </row>
    <row r="269" spans="1:27" x14ac:dyDescent="0.2">
      <c r="B269" s="128" t="s">
        <v>323</v>
      </c>
      <c r="C269" s="786" t="s">
        <v>33</v>
      </c>
      <c r="D269" s="786"/>
      <c r="E269" s="786"/>
      <c r="F269" s="786"/>
      <c r="G269" s="786"/>
      <c r="H269" s="786"/>
      <c r="I269" s="786"/>
      <c r="J269" s="786"/>
      <c r="K269" s="786"/>
      <c r="L269" s="786"/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  <c r="Z269" s="63"/>
      <c r="AA269" s="63"/>
    </row>
    <row r="270" spans="1:27" ht="13.5" customHeight="1" x14ac:dyDescent="0.2">
      <c r="B270" s="64"/>
      <c r="C270" s="787" t="s">
        <v>11</v>
      </c>
      <c r="D270" s="787"/>
      <c r="E270" s="787"/>
      <c r="F270" s="787"/>
      <c r="G270" s="787"/>
      <c r="H270" s="787"/>
      <c r="I270" s="787"/>
      <c r="J270" s="787"/>
      <c r="K270" s="787"/>
      <c r="L270" s="787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  <c r="Z270" s="63"/>
      <c r="AA270" s="63"/>
    </row>
    <row r="271" spans="1:27" ht="12.75" customHeight="1" x14ac:dyDescent="0.2">
      <c r="B271" s="128" t="s">
        <v>324</v>
      </c>
      <c r="C271" s="786" t="s">
        <v>33</v>
      </c>
      <c r="D271" s="786"/>
      <c r="E271" s="786"/>
      <c r="F271" s="786"/>
      <c r="G271" s="786"/>
      <c r="H271" s="786"/>
      <c r="I271" s="786"/>
      <c r="J271" s="786"/>
      <c r="K271" s="786"/>
      <c r="L271" s="786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  <c r="Z271" s="63"/>
      <c r="AA271" s="63"/>
    </row>
    <row r="272" spans="1:27" ht="13.5" customHeight="1" x14ac:dyDescent="0.2">
      <c r="C272" s="787" t="s">
        <v>11</v>
      </c>
      <c r="D272" s="787"/>
      <c r="E272" s="787"/>
      <c r="F272" s="787"/>
      <c r="G272" s="787"/>
      <c r="H272" s="787"/>
      <c r="I272" s="787"/>
      <c r="J272" s="787"/>
      <c r="K272" s="787"/>
      <c r="L272" s="787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  <c r="Z272" s="63"/>
      <c r="AA272" s="63"/>
    </row>
    <row r="286" s="63" customFormat="1" x14ac:dyDescent="0.2"/>
  </sheetData>
  <mergeCells count="258">
    <mergeCell ref="C271:L271"/>
    <mergeCell ref="C272:L272"/>
    <mergeCell ref="C263:K263"/>
    <mergeCell ref="C264:K264"/>
    <mergeCell ref="C265:K265"/>
    <mergeCell ref="C266:K266"/>
    <mergeCell ref="C269:L269"/>
    <mergeCell ref="C270:L270"/>
    <mergeCell ref="C257:K257"/>
    <mergeCell ref="C258:K258"/>
    <mergeCell ref="C259:K259"/>
    <mergeCell ref="C260:K260"/>
    <mergeCell ref="C261:K261"/>
    <mergeCell ref="C262:K262"/>
    <mergeCell ref="C249:N249"/>
    <mergeCell ref="C252:K252"/>
    <mergeCell ref="C253:K253"/>
    <mergeCell ref="C254:K254"/>
    <mergeCell ref="C255:K255"/>
    <mergeCell ref="C256:K256"/>
    <mergeCell ref="C243:E243"/>
    <mergeCell ref="C244:E244"/>
    <mergeCell ref="C245:E245"/>
    <mergeCell ref="C246:E246"/>
    <mergeCell ref="C247:E247"/>
    <mergeCell ref="C248:N248"/>
    <mergeCell ref="C237:E237"/>
    <mergeCell ref="C238:N238"/>
    <mergeCell ref="C239:E239"/>
    <mergeCell ref="C240:E240"/>
    <mergeCell ref="C241:E241"/>
    <mergeCell ref="C242:E242"/>
    <mergeCell ref="C231:E231"/>
    <mergeCell ref="C232:E232"/>
    <mergeCell ref="C233:E233"/>
    <mergeCell ref="C234:N234"/>
    <mergeCell ref="C235:N235"/>
    <mergeCell ref="C236:E236"/>
    <mergeCell ref="C225:E225"/>
    <mergeCell ref="C226:E226"/>
    <mergeCell ref="C227:E227"/>
    <mergeCell ref="C228:E228"/>
    <mergeCell ref="C229:E229"/>
    <mergeCell ref="C230:E230"/>
    <mergeCell ref="C219:E219"/>
    <mergeCell ref="C220:N220"/>
    <mergeCell ref="C221:N221"/>
    <mergeCell ref="C222:E222"/>
    <mergeCell ref="C223:N223"/>
    <mergeCell ref="C224:N224"/>
    <mergeCell ref="C213:E213"/>
    <mergeCell ref="C214:E214"/>
    <mergeCell ref="C215:E215"/>
    <mergeCell ref="C216:E216"/>
    <mergeCell ref="C217:E217"/>
    <mergeCell ref="C218:E218"/>
    <mergeCell ref="C207:N207"/>
    <mergeCell ref="C208:E208"/>
    <mergeCell ref="C209:E209"/>
    <mergeCell ref="C210:E210"/>
    <mergeCell ref="C211:E211"/>
    <mergeCell ref="C212:E212"/>
    <mergeCell ref="C201:E201"/>
    <mergeCell ref="C202:E202"/>
    <mergeCell ref="C203:E203"/>
    <mergeCell ref="C204:E204"/>
    <mergeCell ref="C205:E205"/>
    <mergeCell ref="C206:E206"/>
    <mergeCell ref="C195:E195"/>
    <mergeCell ref="C196:N196"/>
    <mergeCell ref="C197:E197"/>
    <mergeCell ref="C198:E198"/>
    <mergeCell ref="C199:E199"/>
    <mergeCell ref="C200:E200"/>
    <mergeCell ref="C189:E189"/>
    <mergeCell ref="C190:N190"/>
    <mergeCell ref="C191:N191"/>
    <mergeCell ref="C192:E192"/>
    <mergeCell ref="C193:N193"/>
    <mergeCell ref="C194:N194"/>
    <mergeCell ref="C183:E183"/>
    <mergeCell ref="C184:E184"/>
    <mergeCell ref="C185:E185"/>
    <mergeCell ref="C186:E186"/>
    <mergeCell ref="C187:E187"/>
    <mergeCell ref="C188:E188"/>
    <mergeCell ref="C177:N177"/>
    <mergeCell ref="C178:E178"/>
    <mergeCell ref="C179:E179"/>
    <mergeCell ref="C180:E180"/>
    <mergeCell ref="C181:E181"/>
    <mergeCell ref="C182:E182"/>
    <mergeCell ref="C171:E171"/>
    <mergeCell ref="C172:E172"/>
    <mergeCell ref="C173:E173"/>
    <mergeCell ref="C174:N174"/>
    <mergeCell ref="C175:N175"/>
    <mergeCell ref="C176:E176"/>
    <mergeCell ref="C165:E165"/>
    <mergeCell ref="C166:E166"/>
    <mergeCell ref="C167:E167"/>
    <mergeCell ref="C168:E168"/>
    <mergeCell ref="C169:E169"/>
    <mergeCell ref="C170:E170"/>
    <mergeCell ref="C159:N159"/>
    <mergeCell ref="C160:E160"/>
    <mergeCell ref="C161:N161"/>
    <mergeCell ref="C162:E162"/>
    <mergeCell ref="C163:E163"/>
    <mergeCell ref="C164:E164"/>
    <mergeCell ref="C153:E153"/>
    <mergeCell ref="C154:E154"/>
    <mergeCell ref="C155:E155"/>
    <mergeCell ref="C156:E156"/>
    <mergeCell ref="C157:E157"/>
    <mergeCell ref="C158:N158"/>
    <mergeCell ref="C147:E147"/>
    <mergeCell ref="C148:E148"/>
    <mergeCell ref="C149:E149"/>
    <mergeCell ref="C150:E150"/>
    <mergeCell ref="C151:E151"/>
    <mergeCell ref="C152:E152"/>
    <mergeCell ref="C141:E141"/>
    <mergeCell ref="C142:N142"/>
    <mergeCell ref="C143:N143"/>
    <mergeCell ref="C144:E144"/>
    <mergeCell ref="C145:N145"/>
    <mergeCell ref="C146:E146"/>
    <mergeCell ref="C135:E135"/>
    <mergeCell ref="C136:E136"/>
    <mergeCell ref="C137:E137"/>
    <mergeCell ref="C138:E138"/>
    <mergeCell ref="C139:E139"/>
    <mergeCell ref="C140:E140"/>
    <mergeCell ref="C129:N129"/>
    <mergeCell ref="C130:E130"/>
    <mergeCell ref="C131:E131"/>
    <mergeCell ref="C132:E132"/>
    <mergeCell ref="C133:E133"/>
    <mergeCell ref="C134:E134"/>
    <mergeCell ref="C123:E123"/>
    <mergeCell ref="C124:E124"/>
    <mergeCell ref="C125:E125"/>
    <mergeCell ref="C126:N126"/>
    <mergeCell ref="C127:N127"/>
    <mergeCell ref="C128:E128"/>
    <mergeCell ref="C117:E117"/>
    <mergeCell ref="C118:E118"/>
    <mergeCell ref="C119:E119"/>
    <mergeCell ref="C120:E120"/>
    <mergeCell ref="C121:E121"/>
    <mergeCell ref="C122:E122"/>
    <mergeCell ref="C111:N111"/>
    <mergeCell ref="C112:E112"/>
    <mergeCell ref="C113:N113"/>
    <mergeCell ref="C114:E114"/>
    <mergeCell ref="C115:E115"/>
    <mergeCell ref="C116:E116"/>
    <mergeCell ref="C105:E105"/>
    <mergeCell ref="C106:E106"/>
    <mergeCell ref="C107:E107"/>
    <mergeCell ref="C108:E108"/>
    <mergeCell ref="C109:E109"/>
    <mergeCell ref="C110:N110"/>
    <mergeCell ref="C99:E99"/>
    <mergeCell ref="C100:E100"/>
    <mergeCell ref="C101:E101"/>
    <mergeCell ref="C102:E102"/>
    <mergeCell ref="C103:E103"/>
    <mergeCell ref="C104:E104"/>
    <mergeCell ref="C93:E93"/>
    <mergeCell ref="C94:N94"/>
    <mergeCell ref="C95:N95"/>
    <mergeCell ref="C96:E96"/>
    <mergeCell ref="C97:N97"/>
    <mergeCell ref="C98:E98"/>
    <mergeCell ref="C87:E87"/>
    <mergeCell ref="C88:E88"/>
    <mergeCell ref="C89:E89"/>
    <mergeCell ref="C90:E90"/>
    <mergeCell ref="C91:E91"/>
    <mergeCell ref="C92:E92"/>
    <mergeCell ref="C81:N81"/>
    <mergeCell ref="C82:E82"/>
    <mergeCell ref="C83:E83"/>
    <mergeCell ref="C84:E84"/>
    <mergeCell ref="C85:E85"/>
    <mergeCell ref="C86:E86"/>
    <mergeCell ref="C75:E75"/>
    <mergeCell ref="C76:E76"/>
    <mergeCell ref="C77:E77"/>
    <mergeCell ref="C78:N78"/>
    <mergeCell ref="C79:N79"/>
    <mergeCell ref="C80:E80"/>
    <mergeCell ref="C69:E69"/>
    <mergeCell ref="C70:E70"/>
    <mergeCell ref="C71:E71"/>
    <mergeCell ref="C72:E72"/>
    <mergeCell ref="C73:E73"/>
    <mergeCell ref="C74:E74"/>
    <mergeCell ref="C63:N63"/>
    <mergeCell ref="C64:E64"/>
    <mergeCell ref="C65:N65"/>
    <mergeCell ref="C66:E66"/>
    <mergeCell ref="C67:E67"/>
    <mergeCell ref="C68:E68"/>
    <mergeCell ref="C57:E57"/>
    <mergeCell ref="C58:E58"/>
    <mergeCell ref="C59:E59"/>
    <mergeCell ref="C60:E60"/>
    <mergeCell ref="C61:E61"/>
    <mergeCell ref="C62:N62"/>
    <mergeCell ref="C51:E51"/>
    <mergeCell ref="C52:E52"/>
    <mergeCell ref="C53:E53"/>
    <mergeCell ref="C54:E54"/>
    <mergeCell ref="C55:E55"/>
    <mergeCell ref="C56:E56"/>
    <mergeCell ref="C45:E45"/>
    <mergeCell ref="C46:N46"/>
    <mergeCell ref="C47:N47"/>
    <mergeCell ref="C48:E48"/>
    <mergeCell ref="C49:N49"/>
    <mergeCell ref="C50:E50"/>
    <mergeCell ref="C39:E39"/>
    <mergeCell ref="C40:E40"/>
    <mergeCell ref="C41:E41"/>
    <mergeCell ref="C42:E42"/>
    <mergeCell ref="C43:E43"/>
    <mergeCell ref="C44:E44"/>
    <mergeCell ref="C35:E35"/>
    <mergeCell ref="C36:E36"/>
    <mergeCell ref="C37:E37"/>
    <mergeCell ref="C38:E38"/>
    <mergeCell ref="J27:L28"/>
    <mergeCell ref="M27:M29"/>
    <mergeCell ref="N27:N29"/>
    <mergeCell ref="C30:E30"/>
    <mergeCell ref="A31:N31"/>
    <mergeCell ref="C32:E32"/>
    <mergeCell ref="B16:F16"/>
    <mergeCell ref="L25:M25"/>
    <mergeCell ref="A27:A29"/>
    <mergeCell ref="B27:B29"/>
    <mergeCell ref="C27:E29"/>
    <mergeCell ref="F27:F29"/>
    <mergeCell ref="G27:I28"/>
    <mergeCell ref="C33:N33"/>
    <mergeCell ref="C34:E34"/>
    <mergeCell ref="D5:N5"/>
    <mergeCell ref="A7:N7"/>
    <mergeCell ref="A8:N8"/>
    <mergeCell ref="A9:N9"/>
    <mergeCell ref="A10:N10"/>
    <mergeCell ref="A11:N11"/>
    <mergeCell ref="A12:N12"/>
    <mergeCell ref="A13:N13"/>
    <mergeCell ref="B15:F15"/>
  </mergeCells>
  <printOptions horizontalCentered="1"/>
  <pageMargins left="0.39370077848434398" right="0.39370077848434398" top="0.78740155696868896" bottom="0.74803149700164795" header="0.118110239505768" footer="0.118110239505768"/>
  <pageSetup paperSize="9" orientation="landscape"/>
  <headerFooter>
    <oddHeader>&amp;LГРАНД-Смета 2021</oddHeader>
  </headerFooter>
  <rowBreaks count="1" manualBreakCount="1">
    <brk id="26" max="285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50"/>
  <sheetViews>
    <sheetView zoomScale="115" zoomScaleNormal="115" workbookViewId="0">
      <selection activeCell="M19" sqref="M19"/>
    </sheetView>
  </sheetViews>
  <sheetFormatPr defaultColWidth="9.140625" defaultRowHeight="11.25" customHeight="1" x14ac:dyDescent="0.2"/>
  <cols>
    <col min="1" max="1" width="8.140625" style="63" customWidth="1"/>
    <col min="2" max="2" width="20.140625" style="63" customWidth="1"/>
    <col min="3" max="4" width="10.42578125" style="63" customWidth="1"/>
    <col min="5" max="5" width="13.28515625" style="63" customWidth="1"/>
    <col min="6" max="6" width="8.5703125" style="63" customWidth="1"/>
    <col min="7" max="7" width="7.85546875" style="63" customWidth="1"/>
    <col min="8" max="8" width="8.42578125" style="63" customWidth="1"/>
    <col min="9" max="9" width="8.7109375" style="63" customWidth="1"/>
    <col min="10" max="10" width="8.140625" style="63" customWidth="1"/>
    <col min="11" max="11" width="8.5703125" style="63" customWidth="1"/>
    <col min="12" max="12" width="10" style="63" customWidth="1"/>
    <col min="13" max="13" width="6" style="63" customWidth="1"/>
    <col min="14" max="14" width="9.7109375" style="63" customWidth="1"/>
    <col min="15" max="15" width="99.7109375" style="68" hidden="1" customWidth="1"/>
    <col min="16" max="16" width="138.42578125" style="68" hidden="1" customWidth="1"/>
    <col min="17" max="17" width="34.140625" style="68" hidden="1" customWidth="1"/>
    <col min="18" max="18" width="110.140625" style="68" hidden="1" customWidth="1"/>
    <col min="19" max="22" width="34.140625" style="68" hidden="1" customWidth="1"/>
    <col min="23" max="24" width="110.140625" style="68" hidden="1" customWidth="1"/>
    <col min="25" max="27" width="84.42578125" style="68" hidden="1" customWidth="1"/>
    <col min="28" max="16384" width="9.140625" style="63"/>
  </cols>
  <sheetData>
    <row r="1" spans="1:15" s="63" customFormat="1" x14ac:dyDescent="0.2">
      <c r="N1" s="64" t="s">
        <v>128</v>
      </c>
    </row>
    <row r="2" spans="1:15" s="63" customFormat="1" x14ac:dyDescent="0.2">
      <c r="N2" s="64" t="s">
        <v>12</v>
      </c>
    </row>
    <row r="3" spans="1:15" s="63" customFormat="1" x14ac:dyDescent="0.2">
      <c r="N3" s="64"/>
    </row>
    <row r="4" spans="1:15" s="63" customFormat="1" x14ac:dyDescent="0.2">
      <c r="F4" s="65"/>
    </row>
    <row r="5" spans="1:15" s="63" customFormat="1" ht="33.75" x14ac:dyDescent="0.2">
      <c r="A5" s="66" t="s">
        <v>129</v>
      </c>
      <c r="B5" s="67"/>
      <c r="D5" s="767" t="s">
        <v>550</v>
      </c>
      <c r="E5" s="767"/>
      <c r="F5" s="767"/>
      <c r="G5" s="767"/>
      <c r="H5" s="767"/>
      <c r="I5" s="767"/>
      <c r="J5" s="767"/>
      <c r="K5" s="767"/>
      <c r="L5" s="767"/>
      <c r="M5" s="767"/>
      <c r="N5" s="767"/>
      <c r="O5" s="68" t="s">
        <v>550</v>
      </c>
    </row>
    <row r="6" spans="1:15" s="63" customFormat="1" ht="15" customHeight="1" x14ac:dyDescent="0.2">
      <c r="A6" s="69" t="s">
        <v>130</v>
      </c>
      <c r="D6" s="70" t="s">
        <v>131</v>
      </c>
      <c r="E6" s="70"/>
      <c r="F6" s="71"/>
      <c r="G6" s="71"/>
      <c r="H6" s="71"/>
      <c r="I6" s="71"/>
      <c r="J6" s="71"/>
      <c r="K6" s="71"/>
      <c r="L6" s="71"/>
      <c r="M6" s="71"/>
      <c r="N6" s="71"/>
    </row>
    <row r="7" spans="1:15" s="63" customFormat="1" ht="43.5" customHeight="1" x14ac:dyDescent="0.2">
      <c r="A7" s="768" t="s">
        <v>24</v>
      </c>
      <c r="B7" s="768"/>
      <c r="C7" s="768"/>
      <c r="D7" s="768"/>
      <c r="E7" s="768"/>
      <c r="F7" s="768"/>
      <c r="G7" s="768"/>
      <c r="H7" s="768"/>
      <c r="I7" s="768"/>
      <c r="J7" s="768"/>
      <c r="K7" s="768"/>
      <c r="L7" s="768"/>
      <c r="M7" s="768"/>
      <c r="N7" s="768"/>
    </row>
    <row r="8" spans="1:15" s="63" customFormat="1" x14ac:dyDescent="0.2">
      <c r="A8" s="769" t="s">
        <v>3</v>
      </c>
      <c r="B8" s="769"/>
      <c r="C8" s="769"/>
      <c r="D8" s="769"/>
      <c r="E8" s="769"/>
      <c r="F8" s="769"/>
      <c r="G8" s="769"/>
      <c r="H8" s="769"/>
      <c r="I8" s="769"/>
      <c r="J8" s="769"/>
      <c r="K8" s="769"/>
      <c r="L8" s="769"/>
      <c r="M8" s="769"/>
      <c r="N8" s="769"/>
    </row>
    <row r="9" spans="1:15" s="63" customFormat="1" ht="30" customHeight="1" x14ac:dyDescent="0.2">
      <c r="A9" s="768" t="s">
        <v>37</v>
      </c>
      <c r="B9" s="768"/>
      <c r="C9" s="768"/>
      <c r="D9" s="768"/>
      <c r="E9" s="768"/>
      <c r="F9" s="768"/>
      <c r="G9" s="768"/>
      <c r="H9" s="768"/>
      <c r="I9" s="768"/>
      <c r="J9" s="768"/>
      <c r="K9" s="768"/>
      <c r="L9" s="768"/>
      <c r="M9" s="768"/>
      <c r="N9" s="768"/>
    </row>
    <row r="10" spans="1:15" s="63" customFormat="1" x14ac:dyDescent="0.2">
      <c r="A10" s="769" t="s">
        <v>132</v>
      </c>
      <c r="B10" s="769"/>
      <c r="C10" s="769"/>
      <c r="D10" s="769"/>
      <c r="E10" s="769"/>
      <c r="F10" s="769"/>
      <c r="G10" s="769"/>
      <c r="H10" s="769"/>
      <c r="I10" s="769"/>
      <c r="J10" s="769"/>
      <c r="K10" s="769"/>
      <c r="L10" s="769"/>
      <c r="M10" s="769"/>
      <c r="N10" s="769"/>
    </row>
    <row r="11" spans="1:15" s="63" customFormat="1" ht="28.5" customHeight="1" x14ac:dyDescent="0.25">
      <c r="A11" s="770" t="s">
        <v>1513</v>
      </c>
      <c r="B11" s="770"/>
      <c r="C11" s="770"/>
      <c r="D11" s="770"/>
      <c r="E11" s="770"/>
      <c r="F11" s="770"/>
      <c r="G11" s="770"/>
      <c r="H11" s="770"/>
      <c r="I11" s="770"/>
      <c r="J11" s="770"/>
      <c r="K11" s="770"/>
      <c r="L11" s="770"/>
      <c r="M11" s="770"/>
      <c r="N11" s="770"/>
    </row>
    <row r="12" spans="1:15" s="63" customFormat="1" ht="29.25" customHeight="1" x14ac:dyDescent="0.2">
      <c r="A12" s="768" t="s">
        <v>522</v>
      </c>
      <c r="B12" s="768"/>
      <c r="C12" s="768"/>
      <c r="D12" s="768"/>
      <c r="E12" s="768"/>
      <c r="F12" s="768"/>
      <c r="G12" s="768"/>
      <c r="H12" s="768"/>
      <c r="I12" s="768"/>
      <c r="J12" s="768"/>
      <c r="K12" s="768"/>
      <c r="L12" s="768"/>
      <c r="M12" s="768"/>
      <c r="N12" s="768"/>
    </row>
    <row r="13" spans="1:15" s="63" customFormat="1" ht="33.75" customHeight="1" x14ac:dyDescent="0.2">
      <c r="A13" s="769" t="s">
        <v>134</v>
      </c>
      <c r="B13" s="769"/>
      <c r="C13" s="769"/>
      <c r="D13" s="769"/>
      <c r="E13" s="769"/>
      <c r="F13" s="769"/>
      <c r="G13" s="769"/>
      <c r="H13" s="769"/>
      <c r="I13" s="769"/>
      <c r="J13" s="769"/>
      <c r="K13" s="769"/>
      <c r="L13" s="769"/>
      <c r="M13" s="769"/>
      <c r="N13" s="769"/>
    </row>
    <row r="14" spans="1:15" s="63" customFormat="1" ht="18" customHeight="1" x14ac:dyDescent="0.2">
      <c r="A14" s="63" t="s">
        <v>135</v>
      </c>
      <c r="B14" s="72" t="s">
        <v>136</v>
      </c>
      <c r="C14" s="63" t="s">
        <v>137</v>
      </c>
      <c r="F14" s="68"/>
      <c r="G14" s="68"/>
      <c r="H14" s="68"/>
      <c r="I14" s="68"/>
      <c r="J14" s="68"/>
      <c r="K14" s="68"/>
      <c r="L14" s="68"/>
      <c r="M14" s="68"/>
      <c r="N14" s="68"/>
    </row>
    <row r="15" spans="1:15" s="63" customFormat="1" ht="30.75" customHeight="1" x14ac:dyDescent="0.2">
      <c r="A15" s="63" t="s">
        <v>138</v>
      </c>
      <c r="B15" s="777" t="s">
        <v>1383</v>
      </c>
      <c r="C15" s="777"/>
      <c r="D15" s="777"/>
      <c r="E15" s="777"/>
      <c r="F15" s="777"/>
      <c r="G15" s="68"/>
      <c r="H15" s="68"/>
      <c r="I15" s="68"/>
      <c r="J15" s="68"/>
      <c r="K15" s="68"/>
      <c r="L15" s="68"/>
      <c r="M15" s="68"/>
      <c r="N15" s="68"/>
    </row>
    <row r="16" spans="1:15" s="63" customFormat="1" x14ac:dyDescent="0.2">
      <c r="B16" s="778" t="s">
        <v>140</v>
      </c>
      <c r="C16" s="778"/>
      <c r="D16" s="778"/>
      <c r="E16" s="778"/>
      <c r="F16" s="778"/>
      <c r="G16" s="73"/>
      <c r="H16" s="73"/>
      <c r="I16" s="73"/>
      <c r="J16" s="73"/>
      <c r="K16" s="73"/>
      <c r="L16" s="73"/>
      <c r="M16" s="74"/>
      <c r="N16" s="73"/>
    </row>
    <row r="17" spans="1:17" s="63" customFormat="1" ht="25.5" customHeight="1" x14ac:dyDescent="0.2">
      <c r="D17" s="75"/>
      <c r="E17" s="75"/>
      <c r="F17" s="75"/>
      <c r="G17" s="75"/>
      <c r="H17" s="75"/>
      <c r="I17" s="75"/>
      <c r="J17" s="75"/>
      <c r="K17" s="75"/>
      <c r="L17" s="75"/>
      <c r="M17" s="73"/>
      <c r="N17" s="73"/>
    </row>
    <row r="18" spans="1:17" s="63" customFormat="1" x14ac:dyDescent="0.2">
      <c r="A18" s="76" t="s">
        <v>141</v>
      </c>
      <c r="D18" s="70" t="s">
        <v>33</v>
      </c>
      <c r="F18" s="77"/>
      <c r="G18" s="77"/>
      <c r="H18" s="77"/>
      <c r="I18" s="77"/>
      <c r="J18" s="77"/>
      <c r="K18" s="77"/>
      <c r="L18" s="77"/>
      <c r="M18" s="77"/>
      <c r="N18" s="77"/>
    </row>
    <row r="19" spans="1:17" s="63" customFormat="1" ht="25.5" customHeight="1" x14ac:dyDescent="0.2"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</row>
    <row r="20" spans="1:17" s="63" customFormat="1" ht="12.75" customHeight="1" x14ac:dyDescent="0.2">
      <c r="A20" s="76" t="s">
        <v>142</v>
      </c>
      <c r="C20" s="78">
        <v>8.1199999999999992</v>
      </c>
      <c r="D20" s="79" t="s">
        <v>1514</v>
      </c>
      <c r="E20" s="66" t="s">
        <v>144</v>
      </c>
      <c r="L20" s="80"/>
      <c r="M20" s="80"/>
    </row>
    <row r="21" spans="1:17" s="63" customFormat="1" ht="12.75" customHeight="1" x14ac:dyDescent="0.2">
      <c r="B21" s="63" t="s">
        <v>145</v>
      </c>
      <c r="C21" s="81"/>
      <c r="D21" s="82"/>
      <c r="E21" s="66"/>
    </row>
    <row r="22" spans="1:17" s="63" customFormat="1" ht="12.75" customHeight="1" x14ac:dyDescent="0.2">
      <c r="B22" s="63" t="s">
        <v>146</v>
      </c>
      <c r="C22" s="78">
        <v>0</v>
      </c>
      <c r="D22" s="79" t="s">
        <v>149</v>
      </c>
      <c r="E22" s="66" t="s">
        <v>144</v>
      </c>
      <c r="G22" s="63" t="s">
        <v>147</v>
      </c>
      <c r="L22" s="78">
        <v>0</v>
      </c>
      <c r="M22" s="79" t="s">
        <v>1299</v>
      </c>
      <c r="N22" s="66" t="s">
        <v>144</v>
      </c>
    </row>
    <row r="23" spans="1:17" s="63" customFormat="1" ht="12.75" customHeight="1" x14ac:dyDescent="0.2">
      <c r="B23" s="63" t="s">
        <v>5</v>
      </c>
      <c r="C23" s="78">
        <v>4.2</v>
      </c>
      <c r="D23" s="83" t="s">
        <v>1515</v>
      </c>
      <c r="E23" s="66" t="s">
        <v>144</v>
      </c>
      <c r="G23" s="63" t="s">
        <v>150</v>
      </c>
      <c r="L23" s="84"/>
      <c r="M23" s="84">
        <v>10.52</v>
      </c>
      <c r="N23" s="69" t="s">
        <v>151</v>
      </c>
    </row>
    <row r="24" spans="1:17" s="63" customFormat="1" ht="12.75" customHeight="1" x14ac:dyDescent="0.2">
      <c r="B24" s="63" t="s">
        <v>18</v>
      </c>
      <c r="C24" s="78">
        <v>3.93</v>
      </c>
      <c r="D24" s="83" t="s">
        <v>1516</v>
      </c>
      <c r="E24" s="66" t="s">
        <v>144</v>
      </c>
      <c r="G24" s="63" t="s">
        <v>152</v>
      </c>
      <c r="L24" s="84"/>
      <c r="M24" s="84">
        <v>0.02</v>
      </c>
      <c r="N24" s="69" t="s">
        <v>151</v>
      </c>
    </row>
    <row r="25" spans="1:17" s="63" customFormat="1" ht="12.75" customHeight="1" x14ac:dyDescent="0.2">
      <c r="B25" s="63" t="s">
        <v>19</v>
      </c>
      <c r="C25" s="78">
        <v>0</v>
      </c>
      <c r="D25" s="79" t="s">
        <v>149</v>
      </c>
      <c r="E25" s="66" t="s">
        <v>144</v>
      </c>
      <c r="G25" s="63" t="s">
        <v>153</v>
      </c>
      <c r="L25" s="779" t="s">
        <v>33</v>
      </c>
      <c r="M25" s="779"/>
    </row>
    <row r="26" spans="1:17" s="63" customFormat="1" x14ac:dyDescent="0.2">
      <c r="A26" s="85"/>
    </row>
    <row r="27" spans="1:17" s="63" customFormat="1" ht="36" customHeight="1" x14ac:dyDescent="0.2">
      <c r="A27" s="771" t="s">
        <v>154</v>
      </c>
      <c r="B27" s="771" t="s">
        <v>15</v>
      </c>
      <c r="C27" s="771" t="s">
        <v>155</v>
      </c>
      <c r="D27" s="771"/>
      <c r="E27" s="771"/>
      <c r="F27" s="771" t="s">
        <v>156</v>
      </c>
      <c r="G27" s="771" t="s">
        <v>157</v>
      </c>
      <c r="H27" s="771"/>
      <c r="I27" s="771"/>
      <c r="J27" s="771" t="s">
        <v>158</v>
      </c>
      <c r="K27" s="771"/>
      <c r="L27" s="771"/>
      <c r="M27" s="771" t="s">
        <v>159</v>
      </c>
      <c r="N27" s="771" t="s">
        <v>160</v>
      </c>
    </row>
    <row r="28" spans="1:17" s="63" customFormat="1" ht="36.75" customHeight="1" x14ac:dyDescent="0.2">
      <c r="A28" s="771"/>
      <c r="B28" s="771"/>
      <c r="C28" s="771"/>
      <c r="D28" s="771"/>
      <c r="E28" s="771"/>
      <c r="F28" s="771"/>
      <c r="G28" s="771"/>
      <c r="H28" s="771"/>
      <c r="I28" s="771"/>
      <c r="J28" s="771"/>
      <c r="K28" s="771"/>
      <c r="L28" s="771"/>
      <c r="M28" s="771"/>
      <c r="N28" s="771"/>
    </row>
    <row r="29" spans="1:17" s="63" customFormat="1" ht="42.75" customHeight="1" x14ac:dyDescent="0.2">
      <c r="A29" s="771"/>
      <c r="B29" s="771"/>
      <c r="C29" s="771"/>
      <c r="D29" s="771"/>
      <c r="E29" s="771"/>
      <c r="F29" s="771"/>
      <c r="G29" s="86" t="s">
        <v>161</v>
      </c>
      <c r="H29" s="86" t="s">
        <v>162</v>
      </c>
      <c r="I29" s="86" t="s">
        <v>163</v>
      </c>
      <c r="J29" s="86" t="s">
        <v>161</v>
      </c>
      <c r="K29" s="86" t="s">
        <v>162</v>
      </c>
      <c r="L29" s="86" t="s">
        <v>20</v>
      </c>
      <c r="M29" s="771"/>
      <c r="N29" s="771"/>
    </row>
    <row r="30" spans="1:17" s="63" customFormat="1" x14ac:dyDescent="0.2">
      <c r="A30" s="87">
        <v>1</v>
      </c>
      <c r="B30" s="87">
        <v>2</v>
      </c>
      <c r="C30" s="772">
        <v>3</v>
      </c>
      <c r="D30" s="772"/>
      <c r="E30" s="772"/>
      <c r="F30" s="87">
        <v>4</v>
      </c>
      <c r="G30" s="87">
        <v>5</v>
      </c>
      <c r="H30" s="87">
        <v>6</v>
      </c>
      <c r="I30" s="87">
        <v>7</v>
      </c>
      <c r="J30" s="87">
        <v>8</v>
      </c>
      <c r="K30" s="87">
        <v>9</v>
      </c>
      <c r="L30" s="87">
        <v>10</v>
      </c>
      <c r="M30" s="87">
        <v>11</v>
      </c>
      <c r="N30" s="87">
        <v>12</v>
      </c>
    </row>
    <row r="31" spans="1:17" s="63" customFormat="1" x14ac:dyDescent="0.2">
      <c r="A31" s="773" t="s">
        <v>1517</v>
      </c>
      <c r="B31" s="774"/>
      <c r="C31" s="774"/>
      <c r="D31" s="774"/>
      <c r="E31" s="774"/>
      <c r="F31" s="774"/>
      <c r="G31" s="774"/>
      <c r="H31" s="774"/>
      <c r="I31" s="774"/>
      <c r="J31" s="774"/>
      <c r="K31" s="774"/>
      <c r="L31" s="774"/>
      <c r="M31" s="774"/>
      <c r="N31" s="775"/>
      <c r="P31" s="68" t="s">
        <v>1517</v>
      </c>
    </row>
    <row r="32" spans="1:17" s="63" customFormat="1" ht="22.5" x14ac:dyDescent="0.2">
      <c r="A32" s="88" t="s">
        <v>165</v>
      </c>
      <c r="B32" s="89" t="s">
        <v>1518</v>
      </c>
      <c r="C32" s="776" t="s">
        <v>1519</v>
      </c>
      <c r="D32" s="776"/>
      <c r="E32" s="776"/>
      <c r="F32" s="90" t="s">
        <v>484</v>
      </c>
      <c r="G32" s="90" t="s">
        <v>33</v>
      </c>
      <c r="H32" s="90" t="s">
        <v>33</v>
      </c>
      <c r="I32" s="90" t="s">
        <v>173</v>
      </c>
      <c r="J32" s="91" t="s">
        <v>33</v>
      </c>
      <c r="K32" s="90" t="s">
        <v>33</v>
      </c>
      <c r="L32" s="91" t="s">
        <v>33</v>
      </c>
      <c r="M32" s="92" t="s">
        <v>33</v>
      </c>
      <c r="N32" s="93" t="s">
        <v>33</v>
      </c>
      <c r="Q32" s="68" t="s">
        <v>1519</v>
      </c>
    </row>
    <row r="33" spans="1:23" s="63" customFormat="1" ht="22.5" x14ac:dyDescent="0.2">
      <c r="A33" s="96"/>
      <c r="B33" s="97" t="s">
        <v>171</v>
      </c>
      <c r="C33" s="767" t="s">
        <v>172</v>
      </c>
      <c r="D33" s="767"/>
      <c r="E33" s="767"/>
      <c r="F33" s="767"/>
      <c r="G33" s="767"/>
      <c r="H33" s="767"/>
      <c r="I33" s="767"/>
      <c r="J33" s="767"/>
      <c r="K33" s="767"/>
      <c r="L33" s="767"/>
      <c r="M33" s="767"/>
      <c r="N33" s="781"/>
      <c r="R33" s="68" t="s">
        <v>172</v>
      </c>
    </row>
    <row r="34" spans="1:23" s="63" customFormat="1" x14ac:dyDescent="0.2">
      <c r="A34" s="98"/>
      <c r="B34" s="97" t="s">
        <v>165</v>
      </c>
      <c r="C34" s="767" t="s">
        <v>251</v>
      </c>
      <c r="D34" s="767"/>
      <c r="E34" s="767"/>
      <c r="F34" s="99" t="s">
        <v>33</v>
      </c>
      <c r="G34" s="99" t="s">
        <v>33</v>
      </c>
      <c r="H34" s="99" t="s">
        <v>33</v>
      </c>
      <c r="I34" s="99" t="s">
        <v>33</v>
      </c>
      <c r="J34" s="100">
        <v>18.14</v>
      </c>
      <c r="K34" s="99" t="s">
        <v>175</v>
      </c>
      <c r="L34" s="100">
        <v>45.35</v>
      </c>
      <c r="M34" s="101" t="s">
        <v>33</v>
      </c>
      <c r="N34" s="102" t="s">
        <v>33</v>
      </c>
      <c r="S34" s="68" t="s">
        <v>251</v>
      </c>
    </row>
    <row r="35" spans="1:23" s="63" customFormat="1" x14ac:dyDescent="0.2">
      <c r="A35" s="98"/>
      <c r="B35" s="97" t="s">
        <v>212</v>
      </c>
      <c r="C35" s="767" t="s">
        <v>252</v>
      </c>
      <c r="D35" s="767"/>
      <c r="E35" s="767"/>
      <c r="F35" s="99" t="s">
        <v>33</v>
      </c>
      <c r="G35" s="99" t="s">
        <v>33</v>
      </c>
      <c r="H35" s="99" t="s">
        <v>33</v>
      </c>
      <c r="I35" s="99" t="s">
        <v>33</v>
      </c>
      <c r="J35" s="100">
        <v>12.63</v>
      </c>
      <c r="K35" s="99" t="s">
        <v>33</v>
      </c>
      <c r="L35" s="100">
        <v>25.26</v>
      </c>
      <c r="M35" s="101" t="s">
        <v>33</v>
      </c>
      <c r="N35" s="102" t="s">
        <v>33</v>
      </c>
      <c r="S35" s="68" t="s">
        <v>252</v>
      </c>
    </row>
    <row r="36" spans="1:23" s="63" customFormat="1" x14ac:dyDescent="0.2">
      <c r="A36" s="98"/>
      <c r="B36" s="97" t="s">
        <v>33</v>
      </c>
      <c r="C36" s="767" t="s">
        <v>253</v>
      </c>
      <c r="D36" s="767"/>
      <c r="E36" s="767"/>
      <c r="F36" s="99" t="s">
        <v>179</v>
      </c>
      <c r="G36" s="99" t="s">
        <v>173</v>
      </c>
      <c r="H36" s="99" t="s">
        <v>175</v>
      </c>
      <c r="I36" s="99" t="s">
        <v>219</v>
      </c>
      <c r="J36" s="100" t="s">
        <v>33</v>
      </c>
      <c r="K36" s="99" t="s">
        <v>33</v>
      </c>
      <c r="L36" s="100" t="s">
        <v>33</v>
      </c>
      <c r="M36" s="101" t="s">
        <v>33</v>
      </c>
      <c r="N36" s="102" t="s">
        <v>33</v>
      </c>
      <c r="T36" s="68" t="s">
        <v>253</v>
      </c>
    </row>
    <row r="37" spans="1:23" s="63" customFormat="1" x14ac:dyDescent="0.2">
      <c r="A37" s="98"/>
      <c r="B37" s="97" t="s">
        <v>33</v>
      </c>
      <c r="C37" s="776" t="s">
        <v>182</v>
      </c>
      <c r="D37" s="776"/>
      <c r="E37" s="776"/>
      <c r="F37" s="90" t="s">
        <v>33</v>
      </c>
      <c r="G37" s="90" t="s">
        <v>33</v>
      </c>
      <c r="H37" s="90" t="s">
        <v>33</v>
      </c>
      <c r="I37" s="90" t="s">
        <v>33</v>
      </c>
      <c r="J37" s="91">
        <v>30.77</v>
      </c>
      <c r="K37" s="90" t="s">
        <v>33</v>
      </c>
      <c r="L37" s="91">
        <v>70.61</v>
      </c>
      <c r="M37" s="92" t="s">
        <v>33</v>
      </c>
      <c r="N37" s="93" t="s">
        <v>33</v>
      </c>
      <c r="U37" s="68" t="s">
        <v>182</v>
      </c>
    </row>
    <row r="38" spans="1:23" s="63" customFormat="1" x14ac:dyDescent="0.2">
      <c r="A38" s="98"/>
      <c r="B38" s="97" t="s">
        <v>33</v>
      </c>
      <c r="C38" s="767" t="s">
        <v>183</v>
      </c>
      <c r="D38" s="767"/>
      <c r="E38" s="767"/>
      <c r="F38" s="99" t="s">
        <v>33</v>
      </c>
      <c r="G38" s="99" t="s">
        <v>33</v>
      </c>
      <c r="H38" s="99" t="s">
        <v>33</v>
      </c>
      <c r="I38" s="99" t="s">
        <v>33</v>
      </c>
      <c r="J38" s="100" t="s">
        <v>33</v>
      </c>
      <c r="K38" s="99" t="s">
        <v>33</v>
      </c>
      <c r="L38" s="100">
        <v>45.35</v>
      </c>
      <c r="M38" s="101" t="s">
        <v>33</v>
      </c>
      <c r="N38" s="102" t="s">
        <v>33</v>
      </c>
      <c r="T38" s="68" t="s">
        <v>183</v>
      </c>
    </row>
    <row r="39" spans="1:23" s="63" customFormat="1" ht="22.5" x14ac:dyDescent="0.2">
      <c r="A39" s="98"/>
      <c r="B39" s="97" t="s">
        <v>907</v>
      </c>
      <c r="C39" s="767" t="s">
        <v>908</v>
      </c>
      <c r="D39" s="767"/>
      <c r="E39" s="767"/>
      <c r="F39" s="99" t="s">
        <v>186</v>
      </c>
      <c r="G39" s="99" t="s">
        <v>909</v>
      </c>
      <c r="H39" s="99" t="s">
        <v>33</v>
      </c>
      <c r="I39" s="99" t="s">
        <v>909</v>
      </c>
      <c r="J39" s="100" t="s">
        <v>33</v>
      </c>
      <c r="K39" s="99" t="s">
        <v>33</v>
      </c>
      <c r="L39" s="100">
        <v>41.72</v>
      </c>
      <c r="M39" s="101" t="s">
        <v>33</v>
      </c>
      <c r="N39" s="102" t="s">
        <v>33</v>
      </c>
      <c r="T39" s="68" t="s">
        <v>908</v>
      </c>
    </row>
    <row r="40" spans="1:23" s="63" customFormat="1" ht="22.5" x14ac:dyDescent="0.2">
      <c r="A40" s="98"/>
      <c r="B40" s="97" t="s">
        <v>910</v>
      </c>
      <c r="C40" s="767" t="s">
        <v>911</v>
      </c>
      <c r="D40" s="767"/>
      <c r="E40" s="767"/>
      <c r="F40" s="99" t="s">
        <v>186</v>
      </c>
      <c r="G40" s="99" t="s">
        <v>594</v>
      </c>
      <c r="H40" s="99" t="s">
        <v>33</v>
      </c>
      <c r="I40" s="99" t="s">
        <v>594</v>
      </c>
      <c r="J40" s="100" t="s">
        <v>33</v>
      </c>
      <c r="K40" s="99" t="s">
        <v>33</v>
      </c>
      <c r="L40" s="100">
        <v>29.48</v>
      </c>
      <c r="M40" s="101" t="s">
        <v>33</v>
      </c>
      <c r="N40" s="102" t="s">
        <v>33</v>
      </c>
      <c r="T40" s="68" t="s">
        <v>911</v>
      </c>
    </row>
    <row r="41" spans="1:23" s="63" customFormat="1" x14ac:dyDescent="0.2">
      <c r="A41" s="103"/>
      <c r="B41" s="104"/>
      <c r="C41" s="780" t="s">
        <v>191</v>
      </c>
      <c r="D41" s="780"/>
      <c r="E41" s="780"/>
      <c r="F41" s="105" t="s">
        <v>33</v>
      </c>
      <c r="G41" s="105" t="s">
        <v>33</v>
      </c>
      <c r="H41" s="105" t="s">
        <v>33</v>
      </c>
      <c r="I41" s="105" t="s">
        <v>33</v>
      </c>
      <c r="J41" s="106" t="s">
        <v>33</v>
      </c>
      <c r="K41" s="105" t="s">
        <v>33</v>
      </c>
      <c r="L41" s="106">
        <v>141.81</v>
      </c>
      <c r="M41" s="92" t="s">
        <v>33</v>
      </c>
      <c r="N41" s="107" t="s">
        <v>33</v>
      </c>
      <c r="V41" s="68" t="s">
        <v>191</v>
      </c>
    </row>
    <row r="42" spans="1:23" s="63" customFormat="1" ht="22.5" x14ac:dyDescent="0.2">
      <c r="A42" s="88" t="s">
        <v>173</v>
      </c>
      <c r="B42" s="89" t="s">
        <v>1520</v>
      </c>
      <c r="C42" s="776" t="s">
        <v>1521</v>
      </c>
      <c r="D42" s="776"/>
      <c r="E42" s="776"/>
      <c r="F42" s="90" t="s">
        <v>484</v>
      </c>
      <c r="G42" s="90" t="s">
        <v>33</v>
      </c>
      <c r="H42" s="90" t="s">
        <v>33</v>
      </c>
      <c r="I42" s="90" t="s">
        <v>173</v>
      </c>
      <c r="J42" s="91">
        <v>397.33</v>
      </c>
      <c r="K42" s="90" t="s">
        <v>33</v>
      </c>
      <c r="L42" s="91">
        <v>794.66</v>
      </c>
      <c r="M42" s="92" t="s">
        <v>33</v>
      </c>
      <c r="N42" s="93" t="s">
        <v>33</v>
      </c>
      <c r="Q42" s="68" t="s">
        <v>1521</v>
      </c>
    </row>
    <row r="43" spans="1:23" s="63" customFormat="1" x14ac:dyDescent="0.2">
      <c r="A43" s="88" t="s">
        <v>176</v>
      </c>
      <c r="B43" s="89" t="s">
        <v>1522</v>
      </c>
      <c r="C43" s="776" t="s">
        <v>1523</v>
      </c>
      <c r="D43" s="776"/>
      <c r="E43" s="776"/>
      <c r="F43" s="90" t="s">
        <v>334</v>
      </c>
      <c r="G43" s="90" t="s">
        <v>33</v>
      </c>
      <c r="H43" s="90" t="s">
        <v>33</v>
      </c>
      <c r="I43" s="90" t="s">
        <v>981</v>
      </c>
      <c r="J43" s="91" t="s">
        <v>33</v>
      </c>
      <c r="K43" s="90" t="s">
        <v>33</v>
      </c>
      <c r="L43" s="91" t="s">
        <v>33</v>
      </c>
      <c r="M43" s="92" t="s">
        <v>33</v>
      </c>
      <c r="N43" s="93" t="s">
        <v>33</v>
      </c>
      <c r="Q43" s="68" t="s">
        <v>1523</v>
      </c>
    </row>
    <row r="44" spans="1:23" s="63" customFormat="1" x14ac:dyDescent="0.2">
      <c r="A44" s="94"/>
      <c r="B44" s="95"/>
      <c r="C44" s="767" t="s">
        <v>1079</v>
      </c>
      <c r="D44" s="767"/>
      <c r="E44" s="767"/>
      <c r="F44" s="767"/>
      <c r="G44" s="767"/>
      <c r="H44" s="767"/>
      <c r="I44" s="767"/>
      <c r="J44" s="767"/>
      <c r="K44" s="767"/>
      <c r="L44" s="767"/>
      <c r="M44" s="767"/>
      <c r="N44" s="781"/>
      <c r="W44" s="68" t="s">
        <v>1079</v>
      </c>
    </row>
    <row r="45" spans="1:23" s="63" customFormat="1" ht="22.5" x14ac:dyDescent="0.2">
      <c r="A45" s="96"/>
      <c r="B45" s="97" t="s">
        <v>171</v>
      </c>
      <c r="C45" s="767" t="s">
        <v>172</v>
      </c>
      <c r="D45" s="767"/>
      <c r="E45" s="767"/>
      <c r="F45" s="767"/>
      <c r="G45" s="767"/>
      <c r="H45" s="767"/>
      <c r="I45" s="767"/>
      <c r="J45" s="767"/>
      <c r="K45" s="767"/>
      <c r="L45" s="767"/>
      <c r="M45" s="767"/>
      <c r="N45" s="781"/>
      <c r="R45" s="68" t="s">
        <v>172</v>
      </c>
    </row>
    <row r="46" spans="1:23" s="63" customFormat="1" x14ac:dyDescent="0.2">
      <c r="A46" s="98"/>
      <c r="B46" s="97" t="s">
        <v>165</v>
      </c>
      <c r="C46" s="767" t="s">
        <v>251</v>
      </c>
      <c r="D46" s="767"/>
      <c r="E46" s="767"/>
      <c r="F46" s="99" t="s">
        <v>33</v>
      </c>
      <c r="G46" s="99" t="s">
        <v>33</v>
      </c>
      <c r="H46" s="99" t="s">
        <v>33</v>
      </c>
      <c r="I46" s="99" t="s">
        <v>33</v>
      </c>
      <c r="J46" s="100">
        <v>779.32</v>
      </c>
      <c r="K46" s="99" t="s">
        <v>175</v>
      </c>
      <c r="L46" s="100">
        <v>19.48</v>
      </c>
      <c r="M46" s="101" t="s">
        <v>33</v>
      </c>
      <c r="N46" s="102" t="s">
        <v>33</v>
      </c>
      <c r="S46" s="68" t="s">
        <v>251</v>
      </c>
    </row>
    <row r="47" spans="1:23" s="63" customFormat="1" x14ac:dyDescent="0.2">
      <c r="A47" s="98"/>
      <c r="B47" s="97" t="s">
        <v>173</v>
      </c>
      <c r="C47" s="767" t="s">
        <v>174</v>
      </c>
      <c r="D47" s="767"/>
      <c r="E47" s="767"/>
      <c r="F47" s="99" t="s">
        <v>33</v>
      </c>
      <c r="G47" s="99" t="s">
        <v>33</v>
      </c>
      <c r="H47" s="99" t="s">
        <v>33</v>
      </c>
      <c r="I47" s="99" t="s">
        <v>33</v>
      </c>
      <c r="J47" s="100">
        <v>36.22</v>
      </c>
      <c r="K47" s="99" t="s">
        <v>175</v>
      </c>
      <c r="L47" s="100">
        <v>0.91</v>
      </c>
      <c r="M47" s="101" t="s">
        <v>33</v>
      </c>
      <c r="N47" s="102" t="s">
        <v>33</v>
      </c>
      <c r="S47" s="68" t="s">
        <v>174</v>
      </c>
    </row>
    <row r="48" spans="1:23" s="63" customFormat="1" x14ac:dyDescent="0.2">
      <c r="A48" s="98"/>
      <c r="B48" s="97" t="s">
        <v>176</v>
      </c>
      <c r="C48" s="767" t="s">
        <v>177</v>
      </c>
      <c r="D48" s="767"/>
      <c r="E48" s="767"/>
      <c r="F48" s="99" t="s">
        <v>33</v>
      </c>
      <c r="G48" s="99" t="s">
        <v>33</v>
      </c>
      <c r="H48" s="99" t="s">
        <v>33</v>
      </c>
      <c r="I48" s="99" t="s">
        <v>33</v>
      </c>
      <c r="J48" s="100">
        <v>5.0199999999999996</v>
      </c>
      <c r="K48" s="99" t="s">
        <v>175</v>
      </c>
      <c r="L48" s="100">
        <v>0.13</v>
      </c>
      <c r="M48" s="101" t="s">
        <v>33</v>
      </c>
      <c r="N48" s="102" t="s">
        <v>33</v>
      </c>
      <c r="S48" s="68" t="s">
        <v>177</v>
      </c>
    </row>
    <row r="49" spans="1:24" s="63" customFormat="1" x14ac:dyDescent="0.2">
      <c r="A49" s="98"/>
      <c r="B49" s="97" t="s">
        <v>212</v>
      </c>
      <c r="C49" s="767" t="s">
        <v>252</v>
      </c>
      <c r="D49" s="767"/>
      <c r="E49" s="767"/>
      <c r="F49" s="99" t="s">
        <v>33</v>
      </c>
      <c r="G49" s="99" t="s">
        <v>33</v>
      </c>
      <c r="H49" s="99" t="s">
        <v>33</v>
      </c>
      <c r="I49" s="99" t="s">
        <v>33</v>
      </c>
      <c r="J49" s="100">
        <v>520.4</v>
      </c>
      <c r="K49" s="99" t="s">
        <v>33</v>
      </c>
      <c r="L49" s="100">
        <v>10.41</v>
      </c>
      <c r="M49" s="101" t="s">
        <v>33</v>
      </c>
      <c r="N49" s="102" t="s">
        <v>33</v>
      </c>
      <c r="S49" s="68" t="s">
        <v>252</v>
      </c>
    </row>
    <row r="50" spans="1:24" s="63" customFormat="1" x14ac:dyDescent="0.2">
      <c r="A50" s="98"/>
      <c r="B50" s="97" t="s">
        <v>33</v>
      </c>
      <c r="C50" s="767" t="s">
        <v>253</v>
      </c>
      <c r="D50" s="767"/>
      <c r="E50" s="767"/>
      <c r="F50" s="99" t="s">
        <v>179</v>
      </c>
      <c r="G50" s="99" t="s">
        <v>1524</v>
      </c>
      <c r="H50" s="99" t="s">
        <v>175</v>
      </c>
      <c r="I50" s="99" t="s">
        <v>1525</v>
      </c>
      <c r="J50" s="100" t="s">
        <v>33</v>
      </c>
      <c r="K50" s="99" t="s">
        <v>33</v>
      </c>
      <c r="L50" s="100" t="s">
        <v>33</v>
      </c>
      <c r="M50" s="101" t="s">
        <v>33</v>
      </c>
      <c r="N50" s="102" t="s">
        <v>33</v>
      </c>
      <c r="T50" s="68" t="s">
        <v>253</v>
      </c>
    </row>
    <row r="51" spans="1:24" s="63" customFormat="1" x14ac:dyDescent="0.2">
      <c r="A51" s="98"/>
      <c r="B51" s="97" t="s">
        <v>33</v>
      </c>
      <c r="C51" s="767" t="s">
        <v>178</v>
      </c>
      <c r="D51" s="767"/>
      <c r="E51" s="767"/>
      <c r="F51" s="99" t="s">
        <v>179</v>
      </c>
      <c r="G51" s="99" t="s">
        <v>925</v>
      </c>
      <c r="H51" s="99" t="s">
        <v>175</v>
      </c>
      <c r="I51" s="99" t="s">
        <v>957</v>
      </c>
      <c r="J51" s="100" t="s">
        <v>33</v>
      </c>
      <c r="K51" s="99" t="s">
        <v>33</v>
      </c>
      <c r="L51" s="100" t="s">
        <v>33</v>
      </c>
      <c r="M51" s="101" t="s">
        <v>33</v>
      </c>
      <c r="N51" s="102" t="s">
        <v>33</v>
      </c>
      <c r="T51" s="68" t="s">
        <v>178</v>
      </c>
    </row>
    <row r="52" spans="1:24" s="63" customFormat="1" x14ac:dyDescent="0.2">
      <c r="A52" s="98"/>
      <c r="B52" s="97" t="s">
        <v>33</v>
      </c>
      <c r="C52" s="776" t="s">
        <v>182</v>
      </c>
      <c r="D52" s="776"/>
      <c r="E52" s="776"/>
      <c r="F52" s="90" t="s">
        <v>33</v>
      </c>
      <c r="G52" s="90" t="s">
        <v>33</v>
      </c>
      <c r="H52" s="90" t="s">
        <v>33</v>
      </c>
      <c r="I52" s="90" t="s">
        <v>33</v>
      </c>
      <c r="J52" s="91">
        <v>1335.94</v>
      </c>
      <c r="K52" s="90" t="s">
        <v>33</v>
      </c>
      <c r="L52" s="91">
        <v>30.8</v>
      </c>
      <c r="M52" s="92" t="s">
        <v>33</v>
      </c>
      <c r="N52" s="93" t="s">
        <v>33</v>
      </c>
      <c r="U52" s="68" t="s">
        <v>182</v>
      </c>
    </row>
    <row r="53" spans="1:24" s="63" customFormat="1" x14ac:dyDescent="0.2">
      <c r="A53" s="98"/>
      <c r="B53" s="97" t="s">
        <v>33</v>
      </c>
      <c r="C53" s="767" t="s">
        <v>183</v>
      </c>
      <c r="D53" s="767"/>
      <c r="E53" s="767"/>
      <c r="F53" s="99" t="s">
        <v>33</v>
      </c>
      <c r="G53" s="99" t="s">
        <v>33</v>
      </c>
      <c r="H53" s="99" t="s">
        <v>33</v>
      </c>
      <c r="I53" s="99" t="s">
        <v>33</v>
      </c>
      <c r="J53" s="100" t="s">
        <v>33</v>
      </c>
      <c r="K53" s="99" t="s">
        <v>33</v>
      </c>
      <c r="L53" s="100">
        <v>19.61</v>
      </c>
      <c r="M53" s="101" t="s">
        <v>33</v>
      </c>
      <c r="N53" s="102" t="s">
        <v>33</v>
      </c>
      <c r="T53" s="68" t="s">
        <v>183</v>
      </c>
    </row>
    <row r="54" spans="1:24" s="63" customFormat="1" ht="22.5" x14ac:dyDescent="0.2">
      <c r="A54" s="98"/>
      <c r="B54" s="97" t="s">
        <v>959</v>
      </c>
      <c r="C54" s="767" t="s">
        <v>960</v>
      </c>
      <c r="D54" s="767"/>
      <c r="E54" s="767"/>
      <c r="F54" s="99" t="s">
        <v>186</v>
      </c>
      <c r="G54" s="99" t="s">
        <v>187</v>
      </c>
      <c r="H54" s="99" t="s">
        <v>33</v>
      </c>
      <c r="I54" s="99" t="s">
        <v>187</v>
      </c>
      <c r="J54" s="100" t="s">
        <v>33</v>
      </c>
      <c r="K54" s="99" t="s">
        <v>33</v>
      </c>
      <c r="L54" s="100">
        <v>18.63</v>
      </c>
      <c r="M54" s="101" t="s">
        <v>33</v>
      </c>
      <c r="N54" s="102" t="s">
        <v>33</v>
      </c>
      <c r="T54" s="68" t="s">
        <v>960</v>
      </c>
    </row>
    <row r="55" spans="1:24" s="63" customFormat="1" ht="22.5" x14ac:dyDescent="0.2">
      <c r="A55" s="98"/>
      <c r="B55" s="97" t="s">
        <v>961</v>
      </c>
      <c r="C55" s="767" t="s">
        <v>962</v>
      </c>
      <c r="D55" s="767"/>
      <c r="E55" s="767"/>
      <c r="F55" s="99" t="s">
        <v>186</v>
      </c>
      <c r="G55" s="99" t="s">
        <v>594</v>
      </c>
      <c r="H55" s="99" t="s">
        <v>33</v>
      </c>
      <c r="I55" s="99" t="s">
        <v>594</v>
      </c>
      <c r="J55" s="100" t="s">
        <v>33</v>
      </c>
      <c r="K55" s="99" t="s">
        <v>33</v>
      </c>
      <c r="L55" s="100">
        <v>12.75</v>
      </c>
      <c r="M55" s="101" t="s">
        <v>33</v>
      </c>
      <c r="N55" s="102" t="s">
        <v>33</v>
      </c>
      <c r="T55" s="68" t="s">
        <v>962</v>
      </c>
    </row>
    <row r="56" spans="1:24" s="63" customFormat="1" x14ac:dyDescent="0.2">
      <c r="A56" s="103"/>
      <c r="B56" s="104"/>
      <c r="C56" s="780" t="s">
        <v>191</v>
      </c>
      <c r="D56" s="780"/>
      <c r="E56" s="780"/>
      <c r="F56" s="105" t="s">
        <v>33</v>
      </c>
      <c r="G56" s="105" t="s">
        <v>33</v>
      </c>
      <c r="H56" s="105" t="s">
        <v>33</v>
      </c>
      <c r="I56" s="105" t="s">
        <v>33</v>
      </c>
      <c r="J56" s="106" t="s">
        <v>33</v>
      </c>
      <c r="K56" s="105" t="s">
        <v>33</v>
      </c>
      <c r="L56" s="106">
        <v>62.18</v>
      </c>
      <c r="M56" s="92" t="s">
        <v>33</v>
      </c>
      <c r="N56" s="107" t="s">
        <v>33</v>
      </c>
      <c r="V56" s="68" t="s">
        <v>191</v>
      </c>
    </row>
    <row r="57" spans="1:24" s="63" customFormat="1" x14ac:dyDescent="0.2">
      <c r="A57" s="88" t="s">
        <v>212</v>
      </c>
      <c r="B57" s="89" t="s">
        <v>1526</v>
      </c>
      <c r="C57" s="776" t="s">
        <v>1527</v>
      </c>
      <c r="D57" s="776"/>
      <c r="E57" s="776"/>
      <c r="F57" s="90" t="s">
        <v>484</v>
      </c>
      <c r="G57" s="90" t="s">
        <v>33</v>
      </c>
      <c r="H57" s="90" t="s">
        <v>33</v>
      </c>
      <c r="I57" s="90" t="s">
        <v>173</v>
      </c>
      <c r="J57" s="91">
        <v>38.380000000000003</v>
      </c>
      <c r="K57" s="90" t="s">
        <v>33</v>
      </c>
      <c r="L57" s="91">
        <v>76.760000000000005</v>
      </c>
      <c r="M57" s="92" t="s">
        <v>33</v>
      </c>
      <c r="N57" s="93" t="s">
        <v>33</v>
      </c>
      <c r="Q57" s="68" t="s">
        <v>1527</v>
      </c>
    </row>
    <row r="58" spans="1:24" s="63" customFormat="1" ht="22.5" x14ac:dyDescent="0.2">
      <c r="A58" s="88" t="s">
        <v>219</v>
      </c>
      <c r="B58" s="89" t="s">
        <v>1218</v>
      </c>
      <c r="C58" s="776" t="s">
        <v>1528</v>
      </c>
      <c r="D58" s="776"/>
      <c r="E58" s="776"/>
      <c r="F58" s="90" t="s">
        <v>484</v>
      </c>
      <c r="G58" s="90" t="s">
        <v>33</v>
      </c>
      <c r="H58" s="90" t="s">
        <v>33</v>
      </c>
      <c r="I58" s="90" t="s">
        <v>212</v>
      </c>
      <c r="J58" s="91">
        <v>5.53</v>
      </c>
      <c r="K58" s="90" t="s">
        <v>856</v>
      </c>
      <c r="L58" s="91">
        <v>22.56</v>
      </c>
      <c r="M58" s="92" t="s">
        <v>33</v>
      </c>
      <c r="N58" s="93" t="s">
        <v>33</v>
      </c>
      <c r="Q58" s="68" t="s">
        <v>1528</v>
      </c>
    </row>
    <row r="59" spans="1:24" s="63" customFormat="1" x14ac:dyDescent="0.2">
      <c r="A59" s="94"/>
      <c r="B59" s="95"/>
      <c r="C59" s="767" t="s">
        <v>1529</v>
      </c>
      <c r="D59" s="767"/>
      <c r="E59" s="767"/>
      <c r="F59" s="767"/>
      <c r="G59" s="767"/>
      <c r="H59" s="767"/>
      <c r="I59" s="767"/>
      <c r="J59" s="767"/>
      <c r="K59" s="767"/>
      <c r="L59" s="767"/>
      <c r="M59" s="767"/>
      <c r="N59" s="781"/>
      <c r="X59" s="68" t="s">
        <v>1529</v>
      </c>
    </row>
    <row r="60" spans="1:24" s="63" customFormat="1" ht="22.5" x14ac:dyDescent="0.2">
      <c r="A60" s="96"/>
      <c r="B60" s="97" t="s">
        <v>858</v>
      </c>
      <c r="C60" s="767" t="s">
        <v>859</v>
      </c>
      <c r="D60" s="767"/>
      <c r="E60" s="767"/>
      <c r="F60" s="767"/>
      <c r="G60" s="767"/>
      <c r="H60" s="767"/>
      <c r="I60" s="767"/>
      <c r="J60" s="767"/>
      <c r="K60" s="767"/>
      <c r="L60" s="767"/>
      <c r="M60" s="767"/>
      <c r="N60" s="781"/>
      <c r="R60" s="68" t="s">
        <v>859</v>
      </c>
    </row>
    <row r="61" spans="1:24" s="63" customFormat="1" x14ac:dyDescent="0.2">
      <c r="A61" s="88" t="s">
        <v>228</v>
      </c>
      <c r="B61" s="89" t="s">
        <v>1077</v>
      </c>
      <c r="C61" s="776" t="s">
        <v>1078</v>
      </c>
      <c r="D61" s="776"/>
      <c r="E61" s="776"/>
      <c r="F61" s="90" t="s">
        <v>711</v>
      </c>
      <c r="G61" s="90" t="s">
        <v>33</v>
      </c>
      <c r="H61" s="90" t="s">
        <v>33</v>
      </c>
      <c r="I61" s="90" t="s">
        <v>981</v>
      </c>
      <c r="J61" s="91" t="s">
        <v>33</v>
      </c>
      <c r="K61" s="90" t="s">
        <v>33</v>
      </c>
      <c r="L61" s="91" t="s">
        <v>33</v>
      </c>
      <c r="M61" s="92" t="s">
        <v>33</v>
      </c>
      <c r="N61" s="93" t="s">
        <v>33</v>
      </c>
      <c r="Q61" s="68" t="s">
        <v>1078</v>
      </c>
    </row>
    <row r="62" spans="1:24" s="63" customFormat="1" x14ac:dyDescent="0.2">
      <c r="A62" s="94"/>
      <c r="B62" s="95"/>
      <c r="C62" s="767" t="s">
        <v>1079</v>
      </c>
      <c r="D62" s="767"/>
      <c r="E62" s="767"/>
      <c r="F62" s="767"/>
      <c r="G62" s="767"/>
      <c r="H62" s="767"/>
      <c r="I62" s="767"/>
      <c r="J62" s="767"/>
      <c r="K62" s="767"/>
      <c r="L62" s="767"/>
      <c r="M62" s="767"/>
      <c r="N62" s="781"/>
      <c r="W62" s="68" t="s">
        <v>1079</v>
      </c>
    </row>
    <row r="63" spans="1:24" s="63" customFormat="1" ht="22.5" x14ac:dyDescent="0.2">
      <c r="A63" s="96"/>
      <c r="B63" s="97" t="s">
        <v>171</v>
      </c>
      <c r="C63" s="767" t="s">
        <v>172</v>
      </c>
      <c r="D63" s="767"/>
      <c r="E63" s="767"/>
      <c r="F63" s="767"/>
      <c r="G63" s="767"/>
      <c r="H63" s="767"/>
      <c r="I63" s="767"/>
      <c r="J63" s="767"/>
      <c r="K63" s="767"/>
      <c r="L63" s="767"/>
      <c r="M63" s="767"/>
      <c r="N63" s="781"/>
      <c r="R63" s="68" t="s">
        <v>172</v>
      </c>
    </row>
    <row r="64" spans="1:24" s="63" customFormat="1" x14ac:dyDescent="0.2">
      <c r="A64" s="98"/>
      <c r="B64" s="97" t="s">
        <v>165</v>
      </c>
      <c r="C64" s="767" t="s">
        <v>251</v>
      </c>
      <c r="D64" s="767"/>
      <c r="E64" s="767"/>
      <c r="F64" s="99" t="s">
        <v>33</v>
      </c>
      <c r="G64" s="99" t="s">
        <v>33</v>
      </c>
      <c r="H64" s="99" t="s">
        <v>33</v>
      </c>
      <c r="I64" s="99" t="s">
        <v>33</v>
      </c>
      <c r="J64" s="100">
        <v>174.89</v>
      </c>
      <c r="K64" s="99" t="s">
        <v>175</v>
      </c>
      <c r="L64" s="100">
        <v>4.37</v>
      </c>
      <c r="M64" s="101" t="s">
        <v>33</v>
      </c>
      <c r="N64" s="102" t="s">
        <v>33</v>
      </c>
      <c r="S64" s="68" t="s">
        <v>251</v>
      </c>
    </row>
    <row r="65" spans="1:23" s="63" customFormat="1" x14ac:dyDescent="0.2">
      <c r="A65" s="98"/>
      <c r="B65" s="97" t="s">
        <v>173</v>
      </c>
      <c r="C65" s="767" t="s">
        <v>174</v>
      </c>
      <c r="D65" s="767"/>
      <c r="E65" s="767"/>
      <c r="F65" s="99" t="s">
        <v>33</v>
      </c>
      <c r="G65" s="99" t="s">
        <v>33</v>
      </c>
      <c r="H65" s="99" t="s">
        <v>33</v>
      </c>
      <c r="I65" s="99" t="s">
        <v>33</v>
      </c>
      <c r="J65" s="100">
        <v>0.31</v>
      </c>
      <c r="K65" s="99" t="s">
        <v>175</v>
      </c>
      <c r="L65" s="100">
        <v>0.01</v>
      </c>
      <c r="M65" s="101" t="s">
        <v>33</v>
      </c>
      <c r="N65" s="102" t="s">
        <v>33</v>
      </c>
      <c r="S65" s="68" t="s">
        <v>174</v>
      </c>
    </row>
    <row r="66" spans="1:23" s="63" customFormat="1" x14ac:dyDescent="0.2">
      <c r="A66" s="98"/>
      <c r="B66" s="97" t="s">
        <v>176</v>
      </c>
      <c r="C66" s="767" t="s">
        <v>177</v>
      </c>
      <c r="D66" s="767"/>
      <c r="E66" s="767"/>
      <c r="F66" s="99" t="s">
        <v>33</v>
      </c>
      <c r="G66" s="99" t="s">
        <v>33</v>
      </c>
      <c r="H66" s="99" t="s">
        <v>33</v>
      </c>
      <c r="I66" s="99" t="s">
        <v>33</v>
      </c>
      <c r="J66" s="100">
        <v>0.14000000000000001</v>
      </c>
      <c r="K66" s="99" t="s">
        <v>175</v>
      </c>
      <c r="L66" s="100">
        <v>0</v>
      </c>
      <c r="M66" s="101" t="s">
        <v>33</v>
      </c>
      <c r="N66" s="102" t="s">
        <v>33</v>
      </c>
      <c r="S66" s="68" t="s">
        <v>177</v>
      </c>
    </row>
    <row r="67" spans="1:23" s="63" customFormat="1" x14ac:dyDescent="0.2">
      <c r="A67" s="98"/>
      <c r="B67" s="97" t="s">
        <v>212</v>
      </c>
      <c r="C67" s="767" t="s">
        <v>252</v>
      </c>
      <c r="D67" s="767"/>
      <c r="E67" s="767"/>
      <c r="F67" s="99" t="s">
        <v>33</v>
      </c>
      <c r="G67" s="99" t="s">
        <v>33</v>
      </c>
      <c r="H67" s="99" t="s">
        <v>33</v>
      </c>
      <c r="I67" s="99" t="s">
        <v>33</v>
      </c>
      <c r="J67" s="100">
        <v>69.930000000000007</v>
      </c>
      <c r="K67" s="99" t="s">
        <v>33</v>
      </c>
      <c r="L67" s="100">
        <v>1.4</v>
      </c>
      <c r="M67" s="101" t="s">
        <v>33</v>
      </c>
      <c r="N67" s="102" t="s">
        <v>33</v>
      </c>
      <c r="S67" s="68" t="s">
        <v>252</v>
      </c>
    </row>
    <row r="68" spans="1:23" s="63" customFormat="1" x14ac:dyDescent="0.2">
      <c r="A68" s="98"/>
      <c r="B68" s="97" t="s">
        <v>33</v>
      </c>
      <c r="C68" s="767" t="s">
        <v>253</v>
      </c>
      <c r="D68" s="767"/>
      <c r="E68" s="767"/>
      <c r="F68" s="99" t="s">
        <v>179</v>
      </c>
      <c r="G68" s="99" t="s">
        <v>1080</v>
      </c>
      <c r="H68" s="99" t="s">
        <v>175</v>
      </c>
      <c r="I68" s="99" t="s">
        <v>1081</v>
      </c>
      <c r="J68" s="100" t="s">
        <v>33</v>
      </c>
      <c r="K68" s="99" t="s">
        <v>33</v>
      </c>
      <c r="L68" s="100" t="s">
        <v>33</v>
      </c>
      <c r="M68" s="101" t="s">
        <v>33</v>
      </c>
      <c r="N68" s="102" t="s">
        <v>33</v>
      </c>
      <c r="T68" s="68" t="s">
        <v>253</v>
      </c>
    </row>
    <row r="69" spans="1:23" s="63" customFormat="1" x14ac:dyDescent="0.2">
      <c r="A69" s="98"/>
      <c r="B69" s="97" t="s">
        <v>33</v>
      </c>
      <c r="C69" s="767" t="s">
        <v>178</v>
      </c>
      <c r="D69" s="767"/>
      <c r="E69" s="767"/>
      <c r="F69" s="99" t="s">
        <v>179</v>
      </c>
      <c r="G69" s="99" t="s">
        <v>957</v>
      </c>
      <c r="H69" s="99" t="s">
        <v>175</v>
      </c>
      <c r="I69" s="99" t="s">
        <v>1082</v>
      </c>
      <c r="J69" s="100" t="s">
        <v>33</v>
      </c>
      <c r="K69" s="99" t="s">
        <v>33</v>
      </c>
      <c r="L69" s="100" t="s">
        <v>33</v>
      </c>
      <c r="M69" s="101" t="s">
        <v>33</v>
      </c>
      <c r="N69" s="102" t="s">
        <v>33</v>
      </c>
      <c r="T69" s="68" t="s">
        <v>178</v>
      </c>
    </row>
    <row r="70" spans="1:23" s="63" customFormat="1" x14ac:dyDescent="0.2">
      <c r="A70" s="98"/>
      <c r="B70" s="97" t="s">
        <v>33</v>
      </c>
      <c r="C70" s="776" t="s">
        <v>182</v>
      </c>
      <c r="D70" s="776"/>
      <c r="E70" s="776"/>
      <c r="F70" s="90" t="s">
        <v>33</v>
      </c>
      <c r="G70" s="90" t="s">
        <v>33</v>
      </c>
      <c r="H70" s="90" t="s">
        <v>33</v>
      </c>
      <c r="I70" s="90" t="s">
        <v>33</v>
      </c>
      <c r="J70" s="91">
        <v>245.13</v>
      </c>
      <c r="K70" s="90" t="s">
        <v>33</v>
      </c>
      <c r="L70" s="91">
        <v>5.78</v>
      </c>
      <c r="M70" s="92" t="s">
        <v>33</v>
      </c>
      <c r="N70" s="93" t="s">
        <v>33</v>
      </c>
      <c r="U70" s="68" t="s">
        <v>182</v>
      </c>
    </row>
    <row r="71" spans="1:23" s="63" customFormat="1" x14ac:dyDescent="0.2">
      <c r="A71" s="98"/>
      <c r="B71" s="97" t="s">
        <v>33</v>
      </c>
      <c r="C71" s="767" t="s">
        <v>183</v>
      </c>
      <c r="D71" s="767"/>
      <c r="E71" s="767"/>
      <c r="F71" s="99" t="s">
        <v>33</v>
      </c>
      <c r="G71" s="99" t="s">
        <v>33</v>
      </c>
      <c r="H71" s="99" t="s">
        <v>33</v>
      </c>
      <c r="I71" s="99" t="s">
        <v>33</v>
      </c>
      <c r="J71" s="100" t="s">
        <v>33</v>
      </c>
      <c r="K71" s="99" t="s">
        <v>33</v>
      </c>
      <c r="L71" s="100">
        <v>4.37</v>
      </c>
      <c r="M71" s="101" t="s">
        <v>33</v>
      </c>
      <c r="N71" s="102" t="s">
        <v>33</v>
      </c>
      <c r="T71" s="68" t="s">
        <v>183</v>
      </c>
    </row>
    <row r="72" spans="1:23" s="63" customFormat="1" ht="22.5" x14ac:dyDescent="0.2">
      <c r="A72" s="98"/>
      <c r="B72" s="97" t="s">
        <v>959</v>
      </c>
      <c r="C72" s="767" t="s">
        <v>960</v>
      </c>
      <c r="D72" s="767"/>
      <c r="E72" s="767"/>
      <c r="F72" s="99" t="s">
        <v>186</v>
      </c>
      <c r="G72" s="99" t="s">
        <v>187</v>
      </c>
      <c r="H72" s="99" t="s">
        <v>33</v>
      </c>
      <c r="I72" s="99" t="s">
        <v>187</v>
      </c>
      <c r="J72" s="100" t="s">
        <v>33</v>
      </c>
      <c r="K72" s="99" t="s">
        <v>33</v>
      </c>
      <c r="L72" s="100">
        <v>4.1500000000000004</v>
      </c>
      <c r="M72" s="101" t="s">
        <v>33</v>
      </c>
      <c r="N72" s="102" t="s">
        <v>33</v>
      </c>
      <c r="T72" s="68" t="s">
        <v>960</v>
      </c>
    </row>
    <row r="73" spans="1:23" s="63" customFormat="1" ht="22.5" x14ac:dyDescent="0.2">
      <c r="A73" s="98"/>
      <c r="B73" s="97" t="s">
        <v>961</v>
      </c>
      <c r="C73" s="767" t="s">
        <v>962</v>
      </c>
      <c r="D73" s="767"/>
      <c r="E73" s="767"/>
      <c r="F73" s="99" t="s">
        <v>186</v>
      </c>
      <c r="G73" s="99" t="s">
        <v>594</v>
      </c>
      <c r="H73" s="99" t="s">
        <v>33</v>
      </c>
      <c r="I73" s="99" t="s">
        <v>594</v>
      </c>
      <c r="J73" s="100" t="s">
        <v>33</v>
      </c>
      <c r="K73" s="99" t="s">
        <v>33</v>
      </c>
      <c r="L73" s="100">
        <v>2.84</v>
      </c>
      <c r="M73" s="101" t="s">
        <v>33</v>
      </c>
      <c r="N73" s="102" t="s">
        <v>33</v>
      </c>
      <c r="T73" s="68" t="s">
        <v>962</v>
      </c>
    </row>
    <row r="74" spans="1:23" s="63" customFormat="1" x14ac:dyDescent="0.2">
      <c r="A74" s="103"/>
      <c r="B74" s="104"/>
      <c r="C74" s="780" t="s">
        <v>191</v>
      </c>
      <c r="D74" s="780"/>
      <c r="E74" s="780"/>
      <c r="F74" s="105" t="s">
        <v>33</v>
      </c>
      <c r="G74" s="105" t="s">
        <v>33</v>
      </c>
      <c r="H74" s="105" t="s">
        <v>33</v>
      </c>
      <c r="I74" s="105" t="s">
        <v>33</v>
      </c>
      <c r="J74" s="106" t="s">
        <v>33</v>
      </c>
      <c r="K74" s="105" t="s">
        <v>33</v>
      </c>
      <c r="L74" s="106">
        <v>12.77</v>
      </c>
      <c r="M74" s="92" t="s">
        <v>33</v>
      </c>
      <c r="N74" s="107" t="s">
        <v>33</v>
      </c>
      <c r="V74" s="68" t="s">
        <v>191</v>
      </c>
    </row>
    <row r="75" spans="1:23" s="63" customFormat="1" ht="33.75" x14ac:dyDescent="0.2">
      <c r="A75" s="88" t="s">
        <v>235</v>
      </c>
      <c r="B75" s="89" t="s">
        <v>1428</v>
      </c>
      <c r="C75" s="776" t="s">
        <v>1530</v>
      </c>
      <c r="D75" s="776"/>
      <c r="E75" s="776"/>
      <c r="F75" s="90" t="s">
        <v>815</v>
      </c>
      <c r="G75" s="90" t="s">
        <v>33</v>
      </c>
      <c r="H75" s="90" t="s">
        <v>33</v>
      </c>
      <c r="I75" s="90" t="s">
        <v>173</v>
      </c>
      <c r="J75" s="91">
        <v>9.27</v>
      </c>
      <c r="K75" s="90" t="s">
        <v>33</v>
      </c>
      <c r="L75" s="91">
        <v>18.54</v>
      </c>
      <c r="M75" s="92" t="s">
        <v>33</v>
      </c>
      <c r="N75" s="93" t="s">
        <v>33</v>
      </c>
      <c r="Q75" s="68" t="s">
        <v>1530</v>
      </c>
    </row>
    <row r="76" spans="1:23" s="63" customFormat="1" x14ac:dyDescent="0.2">
      <c r="A76" s="88" t="s">
        <v>240</v>
      </c>
      <c r="B76" s="89" t="s">
        <v>951</v>
      </c>
      <c r="C76" s="776" t="s">
        <v>952</v>
      </c>
      <c r="D76" s="776"/>
      <c r="E76" s="776"/>
      <c r="F76" s="90" t="s">
        <v>711</v>
      </c>
      <c r="G76" s="90" t="s">
        <v>33</v>
      </c>
      <c r="H76" s="90" t="s">
        <v>33</v>
      </c>
      <c r="I76" s="90" t="s">
        <v>648</v>
      </c>
      <c r="J76" s="91" t="s">
        <v>33</v>
      </c>
      <c r="K76" s="90" t="s">
        <v>33</v>
      </c>
      <c r="L76" s="91" t="s">
        <v>33</v>
      </c>
      <c r="M76" s="92" t="s">
        <v>33</v>
      </c>
      <c r="N76" s="93" t="s">
        <v>33</v>
      </c>
      <c r="Q76" s="68" t="s">
        <v>952</v>
      </c>
    </row>
    <row r="77" spans="1:23" s="63" customFormat="1" x14ac:dyDescent="0.2">
      <c r="A77" s="94"/>
      <c r="B77" s="95"/>
      <c r="C77" s="767" t="s">
        <v>1103</v>
      </c>
      <c r="D77" s="767"/>
      <c r="E77" s="767"/>
      <c r="F77" s="767"/>
      <c r="G77" s="767"/>
      <c r="H77" s="767"/>
      <c r="I77" s="767"/>
      <c r="J77" s="767"/>
      <c r="K77" s="767"/>
      <c r="L77" s="767"/>
      <c r="M77" s="767"/>
      <c r="N77" s="781"/>
      <c r="W77" s="68" t="s">
        <v>1103</v>
      </c>
    </row>
    <row r="78" spans="1:23" s="63" customFormat="1" ht="22.5" x14ac:dyDescent="0.2">
      <c r="A78" s="96"/>
      <c r="B78" s="97" t="s">
        <v>171</v>
      </c>
      <c r="C78" s="767" t="s">
        <v>172</v>
      </c>
      <c r="D78" s="767"/>
      <c r="E78" s="767"/>
      <c r="F78" s="767"/>
      <c r="G78" s="767"/>
      <c r="H78" s="767"/>
      <c r="I78" s="767"/>
      <c r="J78" s="767"/>
      <c r="K78" s="767"/>
      <c r="L78" s="767"/>
      <c r="M78" s="767"/>
      <c r="N78" s="781"/>
      <c r="R78" s="68" t="s">
        <v>172</v>
      </c>
    </row>
    <row r="79" spans="1:23" s="63" customFormat="1" x14ac:dyDescent="0.2">
      <c r="A79" s="98"/>
      <c r="B79" s="97" t="s">
        <v>165</v>
      </c>
      <c r="C79" s="767" t="s">
        <v>251</v>
      </c>
      <c r="D79" s="767"/>
      <c r="E79" s="767"/>
      <c r="F79" s="99" t="s">
        <v>33</v>
      </c>
      <c r="G79" s="99" t="s">
        <v>33</v>
      </c>
      <c r="H79" s="99" t="s">
        <v>33</v>
      </c>
      <c r="I79" s="99" t="s">
        <v>33</v>
      </c>
      <c r="J79" s="100">
        <v>154.91999999999999</v>
      </c>
      <c r="K79" s="99" t="s">
        <v>175</v>
      </c>
      <c r="L79" s="100">
        <v>19.37</v>
      </c>
      <c r="M79" s="101" t="s">
        <v>33</v>
      </c>
      <c r="N79" s="102" t="s">
        <v>33</v>
      </c>
      <c r="S79" s="68" t="s">
        <v>251</v>
      </c>
    </row>
    <row r="80" spans="1:23" s="63" customFormat="1" x14ac:dyDescent="0.2">
      <c r="A80" s="98"/>
      <c r="B80" s="97" t="s">
        <v>173</v>
      </c>
      <c r="C80" s="767" t="s">
        <v>174</v>
      </c>
      <c r="D80" s="767"/>
      <c r="E80" s="767"/>
      <c r="F80" s="99" t="s">
        <v>33</v>
      </c>
      <c r="G80" s="99" t="s">
        <v>33</v>
      </c>
      <c r="H80" s="99" t="s">
        <v>33</v>
      </c>
      <c r="I80" s="99" t="s">
        <v>33</v>
      </c>
      <c r="J80" s="100">
        <v>0.31</v>
      </c>
      <c r="K80" s="99" t="s">
        <v>175</v>
      </c>
      <c r="L80" s="100">
        <v>0.04</v>
      </c>
      <c r="M80" s="101" t="s">
        <v>33</v>
      </c>
      <c r="N80" s="102" t="s">
        <v>33</v>
      </c>
      <c r="S80" s="68" t="s">
        <v>174</v>
      </c>
    </row>
    <row r="81" spans="1:23" s="63" customFormat="1" x14ac:dyDescent="0.2">
      <c r="A81" s="98"/>
      <c r="B81" s="97" t="s">
        <v>176</v>
      </c>
      <c r="C81" s="767" t="s">
        <v>177</v>
      </c>
      <c r="D81" s="767"/>
      <c r="E81" s="767"/>
      <c r="F81" s="99" t="s">
        <v>33</v>
      </c>
      <c r="G81" s="99" t="s">
        <v>33</v>
      </c>
      <c r="H81" s="99" t="s">
        <v>33</v>
      </c>
      <c r="I81" s="99" t="s">
        <v>33</v>
      </c>
      <c r="J81" s="100">
        <v>0.14000000000000001</v>
      </c>
      <c r="K81" s="99" t="s">
        <v>175</v>
      </c>
      <c r="L81" s="100">
        <v>0.02</v>
      </c>
      <c r="M81" s="101" t="s">
        <v>33</v>
      </c>
      <c r="N81" s="102" t="s">
        <v>33</v>
      </c>
      <c r="S81" s="68" t="s">
        <v>177</v>
      </c>
    </row>
    <row r="82" spans="1:23" s="63" customFormat="1" x14ac:dyDescent="0.2">
      <c r="A82" s="98"/>
      <c r="B82" s="97" t="s">
        <v>212</v>
      </c>
      <c r="C82" s="767" t="s">
        <v>252</v>
      </c>
      <c r="D82" s="767"/>
      <c r="E82" s="767"/>
      <c r="F82" s="99" t="s">
        <v>33</v>
      </c>
      <c r="G82" s="99" t="s">
        <v>33</v>
      </c>
      <c r="H82" s="99" t="s">
        <v>33</v>
      </c>
      <c r="I82" s="99" t="s">
        <v>33</v>
      </c>
      <c r="J82" s="100">
        <v>51.53</v>
      </c>
      <c r="K82" s="99" t="s">
        <v>33</v>
      </c>
      <c r="L82" s="100">
        <v>5.15</v>
      </c>
      <c r="M82" s="101" t="s">
        <v>33</v>
      </c>
      <c r="N82" s="102" t="s">
        <v>33</v>
      </c>
      <c r="S82" s="68" t="s">
        <v>252</v>
      </c>
    </row>
    <row r="83" spans="1:23" s="63" customFormat="1" x14ac:dyDescent="0.2">
      <c r="A83" s="98"/>
      <c r="B83" s="97" t="s">
        <v>33</v>
      </c>
      <c r="C83" s="767" t="s">
        <v>253</v>
      </c>
      <c r="D83" s="767"/>
      <c r="E83" s="767"/>
      <c r="F83" s="99" t="s">
        <v>179</v>
      </c>
      <c r="G83" s="99" t="s">
        <v>955</v>
      </c>
      <c r="H83" s="99" t="s">
        <v>175</v>
      </c>
      <c r="I83" s="99" t="s">
        <v>1137</v>
      </c>
      <c r="J83" s="100" t="s">
        <v>33</v>
      </c>
      <c r="K83" s="99" t="s">
        <v>33</v>
      </c>
      <c r="L83" s="100" t="s">
        <v>33</v>
      </c>
      <c r="M83" s="101" t="s">
        <v>33</v>
      </c>
      <c r="N83" s="102" t="s">
        <v>33</v>
      </c>
      <c r="T83" s="68" t="s">
        <v>253</v>
      </c>
    </row>
    <row r="84" spans="1:23" s="63" customFormat="1" x14ac:dyDescent="0.2">
      <c r="A84" s="98"/>
      <c r="B84" s="97" t="s">
        <v>33</v>
      </c>
      <c r="C84" s="767" t="s">
        <v>178</v>
      </c>
      <c r="D84" s="767"/>
      <c r="E84" s="767"/>
      <c r="F84" s="99" t="s">
        <v>179</v>
      </c>
      <c r="G84" s="99" t="s">
        <v>957</v>
      </c>
      <c r="H84" s="99" t="s">
        <v>175</v>
      </c>
      <c r="I84" s="99" t="s">
        <v>1138</v>
      </c>
      <c r="J84" s="100" t="s">
        <v>33</v>
      </c>
      <c r="K84" s="99" t="s">
        <v>33</v>
      </c>
      <c r="L84" s="100" t="s">
        <v>33</v>
      </c>
      <c r="M84" s="101" t="s">
        <v>33</v>
      </c>
      <c r="N84" s="102" t="s">
        <v>33</v>
      </c>
      <c r="T84" s="68" t="s">
        <v>178</v>
      </c>
    </row>
    <row r="85" spans="1:23" s="63" customFormat="1" x14ac:dyDescent="0.2">
      <c r="A85" s="98"/>
      <c r="B85" s="97" t="s">
        <v>33</v>
      </c>
      <c r="C85" s="776" t="s">
        <v>182</v>
      </c>
      <c r="D85" s="776"/>
      <c r="E85" s="776"/>
      <c r="F85" s="90" t="s">
        <v>33</v>
      </c>
      <c r="G85" s="90" t="s">
        <v>33</v>
      </c>
      <c r="H85" s="90" t="s">
        <v>33</v>
      </c>
      <c r="I85" s="90" t="s">
        <v>33</v>
      </c>
      <c r="J85" s="91">
        <v>206.76</v>
      </c>
      <c r="K85" s="90" t="s">
        <v>33</v>
      </c>
      <c r="L85" s="91">
        <v>24.56</v>
      </c>
      <c r="M85" s="92" t="s">
        <v>33</v>
      </c>
      <c r="N85" s="93" t="s">
        <v>33</v>
      </c>
      <c r="U85" s="68" t="s">
        <v>182</v>
      </c>
    </row>
    <row r="86" spans="1:23" s="63" customFormat="1" x14ac:dyDescent="0.2">
      <c r="A86" s="98"/>
      <c r="B86" s="97" t="s">
        <v>33</v>
      </c>
      <c r="C86" s="767" t="s">
        <v>183</v>
      </c>
      <c r="D86" s="767"/>
      <c r="E86" s="767"/>
      <c r="F86" s="99" t="s">
        <v>33</v>
      </c>
      <c r="G86" s="99" t="s">
        <v>33</v>
      </c>
      <c r="H86" s="99" t="s">
        <v>33</v>
      </c>
      <c r="I86" s="99" t="s">
        <v>33</v>
      </c>
      <c r="J86" s="100" t="s">
        <v>33</v>
      </c>
      <c r="K86" s="99" t="s">
        <v>33</v>
      </c>
      <c r="L86" s="100">
        <v>19.39</v>
      </c>
      <c r="M86" s="101" t="s">
        <v>33</v>
      </c>
      <c r="N86" s="102" t="s">
        <v>33</v>
      </c>
      <c r="T86" s="68" t="s">
        <v>183</v>
      </c>
    </row>
    <row r="87" spans="1:23" s="63" customFormat="1" ht="22.5" x14ac:dyDescent="0.2">
      <c r="A87" s="98"/>
      <c r="B87" s="97" t="s">
        <v>959</v>
      </c>
      <c r="C87" s="767" t="s">
        <v>960</v>
      </c>
      <c r="D87" s="767"/>
      <c r="E87" s="767"/>
      <c r="F87" s="99" t="s">
        <v>186</v>
      </c>
      <c r="G87" s="99" t="s">
        <v>187</v>
      </c>
      <c r="H87" s="99" t="s">
        <v>33</v>
      </c>
      <c r="I87" s="99" t="s">
        <v>187</v>
      </c>
      <c r="J87" s="100" t="s">
        <v>33</v>
      </c>
      <c r="K87" s="99" t="s">
        <v>33</v>
      </c>
      <c r="L87" s="100">
        <v>18.420000000000002</v>
      </c>
      <c r="M87" s="101" t="s">
        <v>33</v>
      </c>
      <c r="N87" s="102" t="s">
        <v>33</v>
      </c>
      <c r="T87" s="68" t="s">
        <v>960</v>
      </c>
    </row>
    <row r="88" spans="1:23" s="63" customFormat="1" ht="22.5" x14ac:dyDescent="0.2">
      <c r="A88" s="98"/>
      <c r="B88" s="97" t="s">
        <v>961</v>
      </c>
      <c r="C88" s="767" t="s">
        <v>962</v>
      </c>
      <c r="D88" s="767"/>
      <c r="E88" s="767"/>
      <c r="F88" s="99" t="s">
        <v>186</v>
      </c>
      <c r="G88" s="99" t="s">
        <v>594</v>
      </c>
      <c r="H88" s="99" t="s">
        <v>33</v>
      </c>
      <c r="I88" s="99" t="s">
        <v>594</v>
      </c>
      <c r="J88" s="100" t="s">
        <v>33</v>
      </c>
      <c r="K88" s="99" t="s">
        <v>33</v>
      </c>
      <c r="L88" s="100">
        <v>12.6</v>
      </c>
      <c r="M88" s="101" t="s">
        <v>33</v>
      </c>
      <c r="N88" s="102" t="s">
        <v>33</v>
      </c>
      <c r="T88" s="68" t="s">
        <v>962</v>
      </c>
    </row>
    <row r="89" spans="1:23" s="63" customFormat="1" x14ac:dyDescent="0.2">
      <c r="A89" s="103"/>
      <c r="B89" s="104"/>
      <c r="C89" s="780" t="s">
        <v>191</v>
      </c>
      <c r="D89" s="780"/>
      <c r="E89" s="780"/>
      <c r="F89" s="105" t="s">
        <v>33</v>
      </c>
      <c r="G89" s="105" t="s">
        <v>33</v>
      </c>
      <c r="H89" s="105" t="s">
        <v>33</v>
      </c>
      <c r="I89" s="105" t="s">
        <v>33</v>
      </c>
      <c r="J89" s="106" t="s">
        <v>33</v>
      </c>
      <c r="K89" s="105" t="s">
        <v>33</v>
      </c>
      <c r="L89" s="106">
        <v>55.58</v>
      </c>
      <c r="M89" s="92" t="s">
        <v>33</v>
      </c>
      <c r="N89" s="107" t="s">
        <v>33</v>
      </c>
      <c r="V89" s="68" t="s">
        <v>191</v>
      </c>
    </row>
    <row r="90" spans="1:23" s="63" customFormat="1" x14ac:dyDescent="0.2">
      <c r="A90" s="88" t="s">
        <v>246</v>
      </c>
      <c r="B90" s="89" t="s">
        <v>1254</v>
      </c>
      <c r="C90" s="776" t="s">
        <v>1531</v>
      </c>
      <c r="D90" s="776"/>
      <c r="E90" s="776"/>
      <c r="F90" s="90" t="s">
        <v>815</v>
      </c>
      <c r="G90" s="90" t="s">
        <v>33</v>
      </c>
      <c r="H90" s="90" t="s">
        <v>33</v>
      </c>
      <c r="I90" s="90" t="s">
        <v>258</v>
      </c>
      <c r="J90" s="91">
        <v>1.19</v>
      </c>
      <c r="K90" s="90" t="s">
        <v>33</v>
      </c>
      <c r="L90" s="91">
        <v>11.9</v>
      </c>
      <c r="M90" s="92" t="s">
        <v>33</v>
      </c>
      <c r="N90" s="93" t="s">
        <v>33</v>
      </c>
      <c r="Q90" s="68" t="s">
        <v>1531</v>
      </c>
    </row>
    <row r="91" spans="1:23" s="63" customFormat="1" x14ac:dyDescent="0.2">
      <c r="A91" s="88" t="s">
        <v>258</v>
      </c>
      <c r="B91" s="89" t="s">
        <v>975</v>
      </c>
      <c r="C91" s="776" t="s">
        <v>976</v>
      </c>
      <c r="D91" s="776"/>
      <c r="E91" s="776"/>
      <c r="F91" s="90" t="s">
        <v>711</v>
      </c>
      <c r="G91" s="90" t="s">
        <v>33</v>
      </c>
      <c r="H91" s="90" t="s">
        <v>33</v>
      </c>
      <c r="I91" s="90" t="s">
        <v>977</v>
      </c>
      <c r="J91" s="91" t="s">
        <v>33</v>
      </c>
      <c r="K91" s="90" t="s">
        <v>33</v>
      </c>
      <c r="L91" s="91" t="s">
        <v>33</v>
      </c>
      <c r="M91" s="92" t="s">
        <v>33</v>
      </c>
      <c r="N91" s="93" t="s">
        <v>33</v>
      </c>
      <c r="Q91" s="68" t="s">
        <v>976</v>
      </c>
    </row>
    <row r="92" spans="1:23" s="63" customFormat="1" x14ac:dyDescent="0.2">
      <c r="A92" s="94"/>
      <c r="B92" s="95"/>
      <c r="C92" s="767" t="s">
        <v>978</v>
      </c>
      <c r="D92" s="767"/>
      <c r="E92" s="767"/>
      <c r="F92" s="767"/>
      <c r="G92" s="767"/>
      <c r="H92" s="767"/>
      <c r="I92" s="767"/>
      <c r="J92" s="767"/>
      <c r="K92" s="767"/>
      <c r="L92" s="767"/>
      <c r="M92" s="767"/>
      <c r="N92" s="781"/>
      <c r="W92" s="68" t="s">
        <v>978</v>
      </c>
    </row>
    <row r="93" spans="1:23" s="63" customFormat="1" ht="22.5" x14ac:dyDescent="0.2">
      <c r="A93" s="96"/>
      <c r="B93" s="97" t="s">
        <v>171</v>
      </c>
      <c r="C93" s="767" t="s">
        <v>172</v>
      </c>
      <c r="D93" s="767"/>
      <c r="E93" s="767"/>
      <c r="F93" s="767"/>
      <c r="G93" s="767"/>
      <c r="H93" s="767"/>
      <c r="I93" s="767"/>
      <c r="J93" s="767"/>
      <c r="K93" s="767"/>
      <c r="L93" s="767"/>
      <c r="M93" s="767"/>
      <c r="N93" s="781"/>
      <c r="R93" s="68" t="s">
        <v>172</v>
      </c>
    </row>
    <row r="94" spans="1:23" s="63" customFormat="1" x14ac:dyDescent="0.2">
      <c r="A94" s="98"/>
      <c r="B94" s="97" t="s">
        <v>165</v>
      </c>
      <c r="C94" s="767" t="s">
        <v>251</v>
      </c>
      <c r="D94" s="767"/>
      <c r="E94" s="767"/>
      <c r="F94" s="99" t="s">
        <v>33</v>
      </c>
      <c r="G94" s="99" t="s">
        <v>33</v>
      </c>
      <c r="H94" s="99" t="s">
        <v>33</v>
      </c>
      <c r="I94" s="99" t="s">
        <v>33</v>
      </c>
      <c r="J94" s="100">
        <v>26.51</v>
      </c>
      <c r="K94" s="99" t="s">
        <v>175</v>
      </c>
      <c r="L94" s="100">
        <v>9.94</v>
      </c>
      <c r="M94" s="101" t="s">
        <v>33</v>
      </c>
      <c r="N94" s="102" t="s">
        <v>33</v>
      </c>
      <c r="S94" s="68" t="s">
        <v>251</v>
      </c>
    </row>
    <row r="95" spans="1:23" s="63" customFormat="1" x14ac:dyDescent="0.2">
      <c r="A95" s="98"/>
      <c r="B95" s="97" t="s">
        <v>173</v>
      </c>
      <c r="C95" s="767" t="s">
        <v>174</v>
      </c>
      <c r="D95" s="767"/>
      <c r="E95" s="767"/>
      <c r="F95" s="99" t="s">
        <v>33</v>
      </c>
      <c r="G95" s="99" t="s">
        <v>33</v>
      </c>
      <c r="H95" s="99" t="s">
        <v>33</v>
      </c>
      <c r="I95" s="99" t="s">
        <v>33</v>
      </c>
      <c r="J95" s="100">
        <v>1.81</v>
      </c>
      <c r="K95" s="99" t="s">
        <v>175</v>
      </c>
      <c r="L95" s="100">
        <v>0.68</v>
      </c>
      <c r="M95" s="101" t="s">
        <v>33</v>
      </c>
      <c r="N95" s="102" t="s">
        <v>33</v>
      </c>
      <c r="S95" s="68" t="s">
        <v>174</v>
      </c>
    </row>
    <row r="96" spans="1:23" s="63" customFormat="1" x14ac:dyDescent="0.2">
      <c r="A96" s="98"/>
      <c r="B96" s="97" t="s">
        <v>176</v>
      </c>
      <c r="C96" s="767" t="s">
        <v>177</v>
      </c>
      <c r="D96" s="767"/>
      <c r="E96" s="767"/>
      <c r="F96" s="99" t="s">
        <v>33</v>
      </c>
      <c r="G96" s="99" t="s">
        <v>33</v>
      </c>
      <c r="H96" s="99" t="s">
        <v>33</v>
      </c>
      <c r="I96" s="99" t="s">
        <v>33</v>
      </c>
      <c r="J96" s="100">
        <v>0.26</v>
      </c>
      <c r="K96" s="99" t="s">
        <v>175</v>
      </c>
      <c r="L96" s="100">
        <v>0.1</v>
      </c>
      <c r="M96" s="101" t="s">
        <v>33</v>
      </c>
      <c r="N96" s="102" t="s">
        <v>33</v>
      </c>
      <c r="S96" s="68" t="s">
        <v>177</v>
      </c>
    </row>
    <row r="97" spans="1:24" s="63" customFormat="1" x14ac:dyDescent="0.2">
      <c r="A97" s="98"/>
      <c r="B97" s="97" t="s">
        <v>212</v>
      </c>
      <c r="C97" s="767" t="s">
        <v>252</v>
      </c>
      <c r="D97" s="767"/>
      <c r="E97" s="767"/>
      <c r="F97" s="99" t="s">
        <v>33</v>
      </c>
      <c r="G97" s="99" t="s">
        <v>33</v>
      </c>
      <c r="H97" s="99" t="s">
        <v>33</v>
      </c>
      <c r="I97" s="99" t="s">
        <v>33</v>
      </c>
      <c r="J97" s="100">
        <v>10.27</v>
      </c>
      <c r="K97" s="99" t="s">
        <v>33</v>
      </c>
      <c r="L97" s="100">
        <v>3.08</v>
      </c>
      <c r="M97" s="101" t="s">
        <v>33</v>
      </c>
      <c r="N97" s="102" t="s">
        <v>33</v>
      </c>
      <c r="S97" s="68" t="s">
        <v>252</v>
      </c>
    </row>
    <row r="98" spans="1:24" s="63" customFormat="1" x14ac:dyDescent="0.2">
      <c r="A98" s="98"/>
      <c r="B98" s="97" t="s">
        <v>33</v>
      </c>
      <c r="C98" s="767" t="s">
        <v>253</v>
      </c>
      <c r="D98" s="767"/>
      <c r="E98" s="767"/>
      <c r="F98" s="99" t="s">
        <v>179</v>
      </c>
      <c r="G98" s="99" t="s">
        <v>979</v>
      </c>
      <c r="H98" s="99" t="s">
        <v>175</v>
      </c>
      <c r="I98" s="99" t="s">
        <v>980</v>
      </c>
      <c r="J98" s="100" t="s">
        <v>33</v>
      </c>
      <c r="K98" s="99" t="s">
        <v>33</v>
      </c>
      <c r="L98" s="100" t="s">
        <v>33</v>
      </c>
      <c r="M98" s="101" t="s">
        <v>33</v>
      </c>
      <c r="N98" s="102" t="s">
        <v>33</v>
      </c>
      <c r="T98" s="68" t="s">
        <v>253</v>
      </c>
    </row>
    <row r="99" spans="1:24" s="63" customFormat="1" x14ac:dyDescent="0.2">
      <c r="A99" s="98"/>
      <c r="B99" s="97" t="s">
        <v>33</v>
      </c>
      <c r="C99" s="767" t="s">
        <v>178</v>
      </c>
      <c r="D99" s="767"/>
      <c r="E99" s="767"/>
      <c r="F99" s="99" t="s">
        <v>179</v>
      </c>
      <c r="G99" s="99" t="s">
        <v>981</v>
      </c>
      <c r="H99" s="99" t="s">
        <v>175</v>
      </c>
      <c r="I99" s="99" t="s">
        <v>982</v>
      </c>
      <c r="J99" s="100" t="s">
        <v>33</v>
      </c>
      <c r="K99" s="99" t="s">
        <v>33</v>
      </c>
      <c r="L99" s="100" t="s">
        <v>33</v>
      </c>
      <c r="M99" s="101" t="s">
        <v>33</v>
      </c>
      <c r="N99" s="102" t="s">
        <v>33</v>
      </c>
      <c r="T99" s="68" t="s">
        <v>178</v>
      </c>
    </row>
    <row r="100" spans="1:24" s="63" customFormat="1" x14ac:dyDescent="0.2">
      <c r="A100" s="98"/>
      <c r="B100" s="97" t="s">
        <v>33</v>
      </c>
      <c r="C100" s="776" t="s">
        <v>182</v>
      </c>
      <c r="D100" s="776"/>
      <c r="E100" s="776"/>
      <c r="F100" s="90" t="s">
        <v>33</v>
      </c>
      <c r="G100" s="90" t="s">
        <v>33</v>
      </c>
      <c r="H100" s="90" t="s">
        <v>33</v>
      </c>
      <c r="I100" s="90" t="s">
        <v>33</v>
      </c>
      <c r="J100" s="91">
        <v>38.590000000000003</v>
      </c>
      <c r="K100" s="90" t="s">
        <v>33</v>
      </c>
      <c r="L100" s="91">
        <v>13.7</v>
      </c>
      <c r="M100" s="92" t="s">
        <v>33</v>
      </c>
      <c r="N100" s="93" t="s">
        <v>33</v>
      </c>
      <c r="U100" s="68" t="s">
        <v>182</v>
      </c>
    </row>
    <row r="101" spans="1:24" s="63" customFormat="1" x14ac:dyDescent="0.2">
      <c r="A101" s="98"/>
      <c r="B101" s="97" t="s">
        <v>33</v>
      </c>
      <c r="C101" s="767" t="s">
        <v>183</v>
      </c>
      <c r="D101" s="767"/>
      <c r="E101" s="767"/>
      <c r="F101" s="99" t="s">
        <v>33</v>
      </c>
      <c r="G101" s="99" t="s">
        <v>33</v>
      </c>
      <c r="H101" s="99" t="s">
        <v>33</v>
      </c>
      <c r="I101" s="99" t="s">
        <v>33</v>
      </c>
      <c r="J101" s="100" t="s">
        <v>33</v>
      </c>
      <c r="K101" s="99" t="s">
        <v>33</v>
      </c>
      <c r="L101" s="100">
        <v>10.039999999999999</v>
      </c>
      <c r="M101" s="101" t="s">
        <v>33</v>
      </c>
      <c r="N101" s="102" t="s">
        <v>33</v>
      </c>
      <c r="T101" s="68" t="s">
        <v>183</v>
      </c>
    </row>
    <row r="102" spans="1:24" s="63" customFormat="1" ht="22.5" x14ac:dyDescent="0.2">
      <c r="A102" s="98"/>
      <c r="B102" s="97" t="s">
        <v>959</v>
      </c>
      <c r="C102" s="767" t="s">
        <v>960</v>
      </c>
      <c r="D102" s="767"/>
      <c r="E102" s="767"/>
      <c r="F102" s="99" t="s">
        <v>186</v>
      </c>
      <c r="G102" s="99" t="s">
        <v>187</v>
      </c>
      <c r="H102" s="99" t="s">
        <v>33</v>
      </c>
      <c r="I102" s="99" t="s">
        <v>187</v>
      </c>
      <c r="J102" s="100" t="s">
        <v>33</v>
      </c>
      <c r="K102" s="99" t="s">
        <v>33</v>
      </c>
      <c r="L102" s="100">
        <v>9.5399999999999991</v>
      </c>
      <c r="M102" s="101" t="s">
        <v>33</v>
      </c>
      <c r="N102" s="102" t="s">
        <v>33</v>
      </c>
      <c r="T102" s="68" t="s">
        <v>960</v>
      </c>
    </row>
    <row r="103" spans="1:24" s="63" customFormat="1" ht="22.5" x14ac:dyDescent="0.2">
      <c r="A103" s="98"/>
      <c r="B103" s="97" t="s">
        <v>961</v>
      </c>
      <c r="C103" s="767" t="s">
        <v>962</v>
      </c>
      <c r="D103" s="767"/>
      <c r="E103" s="767"/>
      <c r="F103" s="99" t="s">
        <v>186</v>
      </c>
      <c r="G103" s="99" t="s">
        <v>594</v>
      </c>
      <c r="H103" s="99" t="s">
        <v>33</v>
      </c>
      <c r="I103" s="99" t="s">
        <v>594</v>
      </c>
      <c r="J103" s="100" t="s">
        <v>33</v>
      </c>
      <c r="K103" s="99" t="s">
        <v>33</v>
      </c>
      <c r="L103" s="100">
        <v>6.53</v>
      </c>
      <c r="M103" s="101" t="s">
        <v>33</v>
      </c>
      <c r="N103" s="102" t="s">
        <v>33</v>
      </c>
      <c r="T103" s="68" t="s">
        <v>962</v>
      </c>
    </row>
    <row r="104" spans="1:24" s="63" customFormat="1" x14ac:dyDescent="0.2">
      <c r="A104" s="103"/>
      <c r="B104" s="104"/>
      <c r="C104" s="780" t="s">
        <v>191</v>
      </c>
      <c r="D104" s="780"/>
      <c r="E104" s="780"/>
      <c r="F104" s="105" t="s">
        <v>33</v>
      </c>
      <c r="G104" s="105" t="s">
        <v>33</v>
      </c>
      <c r="H104" s="105" t="s">
        <v>33</v>
      </c>
      <c r="I104" s="105" t="s">
        <v>33</v>
      </c>
      <c r="J104" s="106" t="s">
        <v>33</v>
      </c>
      <c r="K104" s="105" t="s">
        <v>33</v>
      </c>
      <c r="L104" s="106">
        <v>29.77</v>
      </c>
      <c r="M104" s="92" t="s">
        <v>33</v>
      </c>
      <c r="N104" s="107" t="s">
        <v>33</v>
      </c>
      <c r="V104" s="68" t="s">
        <v>191</v>
      </c>
    </row>
    <row r="105" spans="1:24" s="63" customFormat="1" ht="101.25" x14ac:dyDescent="0.2">
      <c r="A105" s="88" t="s">
        <v>262</v>
      </c>
      <c r="B105" s="89" t="s">
        <v>1148</v>
      </c>
      <c r="C105" s="776" t="s">
        <v>1440</v>
      </c>
      <c r="D105" s="776"/>
      <c r="E105" s="776"/>
      <c r="F105" s="90" t="s">
        <v>1092</v>
      </c>
      <c r="G105" s="90" t="s">
        <v>33</v>
      </c>
      <c r="H105" s="90" t="s">
        <v>33</v>
      </c>
      <c r="I105" s="90" t="s">
        <v>1150</v>
      </c>
      <c r="J105" s="91">
        <v>5167.54</v>
      </c>
      <c r="K105" s="90" t="s">
        <v>33</v>
      </c>
      <c r="L105" s="91">
        <v>52.71</v>
      </c>
      <c r="M105" s="92" t="s">
        <v>33</v>
      </c>
      <c r="N105" s="93" t="s">
        <v>33</v>
      </c>
      <c r="Q105" s="68" t="s">
        <v>1440</v>
      </c>
    </row>
    <row r="106" spans="1:24" s="63" customFormat="1" x14ac:dyDescent="0.2">
      <c r="A106" s="94"/>
      <c r="B106" s="95"/>
      <c r="C106" s="767" t="s">
        <v>1151</v>
      </c>
      <c r="D106" s="767"/>
      <c r="E106" s="767"/>
      <c r="F106" s="767"/>
      <c r="G106" s="767"/>
      <c r="H106" s="767"/>
      <c r="I106" s="767"/>
      <c r="J106" s="767"/>
      <c r="K106" s="767"/>
      <c r="L106" s="767"/>
      <c r="M106" s="767"/>
      <c r="N106" s="781"/>
      <c r="W106" s="68" t="s">
        <v>1151</v>
      </c>
    </row>
    <row r="107" spans="1:24" s="63" customFormat="1" ht="22.5" x14ac:dyDescent="0.2">
      <c r="A107" s="88" t="s">
        <v>267</v>
      </c>
      <c r="B107" s="89" t="s">
        <v>1532</v>
      </c>
      <c r="C107" s="776" t="s">
        <v>1533</v>
      </c>
      <c r="D107" s="776"/>
      <c r="E107" s="776"/>
      <c r="F107" s="90" t="s">
        <v>1092</v>
      </c>
      <c r="G107" s="90" t="s">
        <v>33</v>
      </c>
      <c r="H107" s="90" t="s">
        <v>33</v>
      </c>
      <c r="I107" s="90" t="s">
        <v>1146</v>
      </c>
      <c r="J107" s="91">
        <v>5545.45</v>
      </c>
      <c r="K107" s="90" t="s">
        <v>33</v>
      </c>
      <c r="L107" s="91">
        <v>84.85</v>
      </c>
      <c r="M107" s="92" t="s">
        <v>33</v>
      </c>
      <c r="N107" s="93" t="s">
        <v>33</v>
      </c>
      <c r="Q107" s="68" t="s">
        <v>1533</v>
      </c>
    </row>
    <row r="108" spans="1:24" s="63" customFormat="1" x14ac:dyDescent="0.2">
      <c r="A108" s="94"/>
      <c r="B108" s="95"/>
      <c r="C108" s="767" t="s">
        <v>1147</v>
      </c>
      <c r="D108" s="767"/>
      <c r="E108" s="767"/>
      <c r="F108" s="767"/>
      <c r="G108" s="767"/>
      <c r="H108" s="767"/>
      <c r="I108" s="767"/>
      <c r="J108" s="767"/>
      <c r="K108" s="767"/>
      <c r="L108" s="767"/>
      <c r="M108" s="767"/>
      <c r="N108" s="781"/>
      <c r="W108" s="68" t="s">
        <v>1147</v>
      </c>
    </row>
    <row r="109" spans="1:24" s="63" customFormat="1" ht="22.5" x14ac:dyDescent="0.2">
      <c r="A109" s="88" t="s">
        <v>274</v>
      </c>
      <c r="B109" s="89" t="s">
        <v>983</v>
      </c>
      <c r="C109" s="776" t="s">
        <v>1534</v>
      </c>
      <c r="D109" s="776"/>
      <c r="E109" s="776"/>
      <c r="F109" s="90" t="s">
        <v>815</v>
      </c>
      <c r="G109" s="90" t="s">
        <v>33</v>
      </c>
      <c r="H109" s="90" t="s">
        <v>33</v>
      </c>
      <c r="I109" s="90" t="s">
        <v>1109</v>
      </c>
      <c r="J109" s="91">
        <v>13.35</v>
      </c>
      <c r="K109" s="90" t="s">
        <v>856</v>
      </c>
      <c r="L109" s="91">
        <v>69.45</v>
      </c>
      <c r="M109" s="92" t="s">
        <v>33</v>
      </c>
      <c r="N109" s="93" t="s">
        <v>33</v>
      </c>
      <c r="Q109" s="68" t="s">
        <v>1534</v>
      </c>
    </row>
    <row r="110" spans="1:24" s="63" customFormat="1" x14ac:dyDescent="0.2">
      <c r="A110" s="94"/>
      <c r="B110" s="95"/>
      <c r="C110" s="767" t="s">
        <v>1535</v>
      </c>
      <c r="D110" s="767"/>
      <c r="E110" s="767"/>
      <c r="F110" s="767"/>
      <c r="G110" s="767"/>
      <c r="H110" s="767"/>
      <c r="I110" s="767"/>
      <c r="J110" s="767"/>
      <c r="K110" s="767"/>
      <c r="L110" s="767"/>
      <c r="M110" s="767"/>
      <c r="N110" s="781"/>
      <c r="W110" s="68" t="s">
        <v>1535</v>
      </c>
    </row>
    <row r="111" spans="1:24" s="63" customFormat="1" x14ac:dyDescent="0.2">
      <c r="A111" s="94"/>
      <c r="B111" s="95"/>
      <c r="C111" s="767" t="s">
        <v>1536</v>
      </c>
      <c r="D111" s="767"/>
      <c r="E111" s="767"/>
      <c r="F111" s="767"/>
      <c r="G111" s="767"/>
      <c r="H111" s="767"/>
      <c r="I111" s="767"/>
      <c r="J111" s="767"/>
      <c r="K111" s="767"/>
      <c r="L111" s="767"/>
      <c r="M111" s="767"/>
      <c r="N111" s="781"/>
      <c r="X111" s="68" t="s">
        <v>1536</v>
      </c>
    </row>
    <row r="112" spans="1:24" s="63" customFormat="1" ht="22.5" x14ac:dyDescent="0.2">
      <c r="A112" s="96"/>
      <c r="B112" s="97" t="s">
        <v>858</v>
      </c>
      <c r="C112" s="767" t="s">
        <v>859</v>
      </c>
      <c r="D112" s="767"/>
      <c r="E112" s="767"/>
      <c r="F112" s="767"/>
      <c r="G112" s="767"/>
      <c r="H112" s="767"/>
      <c r="I112" s="767"/>
      <c r="J112" s="767"/>
      <c r="K112" s="767"/>
      <c r="L112" s="767"/>
      <c r="M112" s="767"/>
      <c r="N112" s="781"/>
      <c r="R112" s="68" t="s">
        <v>859</v>
      </c>
    </row>
    <row r="113" spans="1:26" s="63" customFormat="1" ht="22.5" x14ac:dyDescent="0.2">
      <c r="A113" s="88" t="s">
        <v>282</v>
      </c>
      <c r="B113" s="89" t="s">
        <v>1101</v>
      </c>
      <c r="C113" s="776" t="s">
        <v>1102</v>
      </c>
      <c r="D113" s="776"/>
      <c r="E113" s="776"/>
      <c r="F113" s="90" t="s">
        <v>334</v>
      </c>
      <c r="G113" s="90" t="s">
        <v>33</v>
      </c>
      <c r="H113" s="90" t="s">
        <v>33</v>
      </c>
      <c r="I113" s="90" t="s">
        <v>648</v>
      </c>
      <c r="J113" s="91">
        <v>125</v>
      </c>
      <c r="K113" s="90" t="s">
        <v>33</v>
      </c>
      <c r="L113" s="91">
        <v>12.5</v>
      </c>
      <c r="M113" s="92" t="s">
        <v>33</v>
      </c>
      <c r="N113" s="93" t="s">
        <v>33</v>
      </c>
      <c r="Q113" s="68" t="s">
        <v>1102</v>
      </c>
    </row>
    <row r="114" spans="1:26" s="63" customFormat="1" x14ac:dyDescent="0.2">
      <c r="A114" s="94"/>
      <c r="B114" s="95"/>
      <c r="C114" s="767" t="s">
        <v>1103</v>
      </c>
      <c r="D114" s="767"/>
      <c r="E114" s="767"/>
      <c r="F114" s="767"/>
      <c r="G114" s="767"/>
      <c r="H114" s="767"/>
      <c r="I114" s="767"/>
      <c r="J114" s="767"/>
      <c r="K114" s="767"/>
      <c r="L114" s="767"/>
      <c r="M114" s="767"/>
      <c r="N114" s="781"/>
      <c r="W114" s="68" t="s">
        <v>1103</v>
      </c>
    </row>
    <row r="115" spans="1:26" s="63" customFormat="1" ht="1.5" customHeight="1" x14ac:dyDescent="0.2">
      <c r="A115" s="108"/>
      <c r="B115" s="104"/>
      <c r="C115" s="104"/>
      <c r="D115" s="104"/>
      <c r="E115" s="104"/>
      <c r="F115" s="108"/>
      <c r="G115" s="108"/>
      <c r="H115" s="108"/>
      <c r="I115" s="108"/>
      <c r="J115" s="109"/>
      <c r="K115" s="108"/>
      <c r="L115" s="109"/>
      <c r="M115" s="99"/>
      <c r="N115" s="109"/>
    </row>
    <row r="116" spans="1:26" s="63" customFormat="1" ht="2.25" customHeight="1" x14ac:dyDescent="0.2">
      <c r="B116" s="67"/>
      <c r="C116" s="67"/>
      <c r="D116" s="67"/>
      <c r="E116" s="67"/>
      <c r="F116" s="67"/>
      <c r="G116" s="67"/>
      <c r="H116" s="67"/>
      <c r="I116" s="67"/>
      <c r="J116" s="67"/>
      <c r="K116" s="67"/>
      <c r="L116" s="122"/>
      <c r="M116" s="123"/>
      <c r="N116" s="124"/>
    </row>
    <row r="117" spans="1:26" s="63" customFormat="1" x14ac:dyDescent="0.2">
      <c r="A117" s="110"/>
      <c r="B117" s="111" t="s">
        <v>33</v>
      </c>
      <c r="C117" s="780" t="s">
        <v>321</v>
      </c>
      <c r="D117" s="780"/>
      <c r="E117" s="780"/>
      <c r="F117" s="780"/>
      <c r="G117" s="780"/>
      <c r="H117" s="780"/>
      <c r="I117" s="780"/>
      <c r="J117" s="780"/>
      <c r="K117" s="780"/>
      <c r="L117" s="112" t="s">
        <v>33</v>
      </c>
      <c r="M117" s="113" t="s">
        <v>33</v>
      </c>
      <c r="N117" s="114" t="s">
        <v>33</v>
      </c>
      <c r="Y117" s="68" t="s">
        <v>321</v>
      </c>
    </row>
    <row r="118" spans="1:26" s="63" customFormat="1" x14ac:dyDescent="0.2">
      <c r="A118" s="115"/>
      <c r="B118" s="97" t="s">
        <v>165</v>
      </c>
      <c r="C118" s="767" t="s">
        <v>876</v>
      </c>
      <c r="D118" s="767"/>
      <c r="E118" s="767"/>
      <c r="F118" s="767"/>
      <c r="G118" s="767"/>
      <c r="H118" s="767"/>
      <c r="I118" s="767"/>
      <c r="J118" s="767"/>
      <c r="K118" s="767"/>
      <c r="L118" s="116">
        <v>574.62</v>
      </c>
      <c r="M118" s="117">
        <v>7.3</v>
      </c>
      <c r="N118" s="118">
        <v>4195</v>
      </c>
      <c r="Z118" s="68" t="s">
        <v>876</v>
      </c>
    </row>
    <row r="119" spans="1:26" s="63" customFormat="1" x14ac:dyDescent="0.2">
      <c r="A119" s="115"/>
      <c r="B119" s="97" t="s">
        <v>33</v>
      </c>
      <c r="C119" s="767" t="s">
        <v>203</v>
      </c>
      <c r="D119" s="767"/>
      <c r="E119" s="767"/>
      <c r="F119" s="767"/>
      <c r="G119" s="767"/>
      <c r="H119" s="767"/>
      <c r="I119" s="767"/>
      <c r="J119" s="767"/>
      <c r="K119" s="767"/>
      <c r="L119" s="116" t="s">
        <v>33</v>
      </c>
      <c r="M119" s="117" t="s">
        <v>33</v>
      </c>
      <c r="N119" s="118" t="s">
        <v>33</v>
      </c>
      <c r="Z119" s="68" t="s">
        <v>203</v>
      </c>
    </row>
    <row r="120" spans="1:26" s="63" customFormat="1" x14ac:dyDescent="0.2">
      <c r="A120" s="115"/>
      <c r="B120" s="97" t="s">
        <v>33</v>
      </c>
      <c r="C120" s="767" t="s">
        <v>296</v>
      </c>
      <c r="D120" s="767"/>
      <c r="E120" s="767"/>
      <c r="F120" s="767"/>
      <c r="G120" s="767"/>
      <c r="H120" s="767"/>
      <c r="I120" s="767"/>
      <c r="J120" s="767"/>
      <c r="K120" s="767"/>
      <c r="L120" s="116">
        <v>98.51</v>
      </c>
      <c r="M120" s="117" t="s">
        <v>33</v>
      </c>
      <c r="N120" s="118" t="s">
        <v>33</v>
      </c>
      <c r="Z120" s="68" t="s">
        <v>296</v>
      </c>
    </row>
    <row r="121" spans="1:26" s="63" customFormat="1" x14ac:dyDescent="0.2">
      <c r="A121" s="115"/>
      <c r="B121" s="97" t="s">
        <v>33</v>
      </c>
      <c r="C121" s="767" t="s">
        <v>204</v>
      </c>
      <c r="D121" s="767"/>
      <c r="E121" s="767"/>
      <c r="F121" s="767"/>
      <c r="G121" s="767"/>
      <c r="H121" s="767"/>
      <c r="I121" s="767"/>
      <c r="J121" s="767"/>
      <c r="K121" s="767"/>
      <c r="L121" s="116">
        <v>1.64</v>
      </c>
      <c r="M121" s="117" t="s">
        <v>33</v>
      </c>
      <c r="N121" s="118" t="s">
        <v>33</v>
      </c>
      <c r="Z121" s="68" t="s">
        <v>204</v>
      </c>
    </row>
    <row r="122" spans="1:26" s="63" customFormat="1" x14ac:dyDescent="0.2">
      <c r="A122" s="115"/>
      <c r="B122" s="97" t="s">
        <v>33</v>
      </c>
      <c r="C122" s="767" t="s">
        <v>297</v>
      </c>
      <c r="D122" s="767"/>
      <c r="E122" s="767"/>
      <c r="F122" s="767"/>
      <c r="G122" s="767"/>
      <c r="H122" s="767"/>
      <c r="I122" s="767"/>
      <c r="J122" s="767"/>
      <c r="K122" s="767"/>
      <c r="L122" s="116">
        <v>317.81</v>
      </c>
      <c r="M122" s="117" t="s">
        <v>33</v>
      </c>
      <c r="N122" s="118" t="s">
        <v>33</v>
      </c>
      <c r="Z122" s="68" t="s">
        <v>297</v>
      </c>
    </row>
    <row r="123" spans="1:26" s="63" customFormat="1" x14ac:dyDescent="0.2">
      <c r="A123" s="115"/>
      <c r="B123" s="97" t="s">
        <v>33</v>
      </c>
      <c r="C123" s="767" t="s">
        <v>205</v>
      </c>
      <c r="D123" s="767"/>
      <c r="E123" s="767"/>
      <c r="F123" s="767"/>
      <c r="G123" s="767"/>
      <c r="H123" s="767"/>
      <c r="I123" s="767"/>
      <c r="J123" s="767"/>
      <c r="K123" s="767"/>
      <c r="L123" s="116">
        <v>92.46</v>
      </c>
      <c r="M123" s="117" t="s">
        <v>33</v>
      </c>
      <c r="N123" s="118" t="s">
        <v>33</v>
      </c>
      <c r="Z123" s="68" t="s">
        <v>205</v>
      </c>
    </row>
    <row r="124" spans="1:26" s="63" customFormat="1" x14ac:dyDescent="0.2">
      <c r="A124" s="115"/>
      <c r="B124" s="97" t="s">
        <v>33</v>
      </c>
      <c r="C124" s="767" t="s">
        <v>206</v>
      </c>
      <c r="D124" s="767"/>
      <c r="E124" s="767"/>
      <c r="F124" s="767"/>
      <c r="G124" s="767"/>
      <c r="H124" s="767"/>
      <c r="I124" s="767"/>
      <c r="J124" s="767"/>
      <c r="K124" s="767"/>
      <c r="L124" s="116">
        <v>64.2</v>
      </c>
      <c r="M124" s="117" t="s">
        <v>33</v>
      </c>
      <c r="N124" s="118" t="s">
        <v>33</v>
      </c>
      <c r="Z124" s="68" t="s">
        <v>206</v>
      </c>
    </row>
    <row r="125" spans="1:26" s="63" customFormat="1" x14ac:dyDescent="0.2">
      <c r="A125" s="115"/>
      <c r="B125" s="97" t="s">
        <v>33</v>
      </c>
      <c r="C125" s="767" t="s">
        <v>877</v>
      </c>
      <c r="D125" s="767"/>
      <c r="E125" s="767"/>
      <c r="F125" s="767"/>
      <c r="G125" s="767"/>
      <c r="H125" s="767"/>
      <c r="I125" s="767"/>
      <c r="J125" s="767"/>
      <c r="K125" s="767"/>
      <c r="L125" s="116">
        <v>871.42</v>
      </c>
      <c r="M125" s="117" t="s">
        <v>33</v>
      </c>
      <c r="N125" s="118">
        <v>3930</v>
      </c>
      <c r="Z125" s="68" t="s">
        <v>877</v>
      </c>
    </row>
    <row r="126" spans="1:26" s="63" customFormat="1" x14ac:dyDescent="0.2">
      <c r="A126" s="115"/>
      <c r="B126" s="97" t="s">
        <v>173</v>
      </c>
      <c r="C126" s="767" t="s">
        <v>1006</v>
      </c>
      <c r="D126" s="767"/>
      <c r="E126" s="767"/>
      <c r="F126" s="767"/>
      <c r="G126" s="767"/>
      <c r="H126" s="767"/>
      <c r="I126" s="767"/>
      <c r="J126" s="767"/>
      <c r="K126" s="767"/>
      <c r="L126" s="116">
        <v>871.42</v>
      </c>
      <c r="M126" s="117">
        <v>4.51</v>
      </c>
      <c r="N126" s="118">
        <v>3930</v>
      </c>
      <c r="Z126" s="68" t="s">
        <v>1006</v>
      </c>
    </row>
    <row r="127" spans="1:26" s="63" customFormat="1" x14ac:dyDescent="0.2">
      <c r="A127" s="115"/>
      <c r="B127" s="97" t="s">
        <v>33</v>
      </c>
      <c r="C127" s="767" t="s">
        <v>207</v>
      </c>
      <c r="D127" s="767"/>
      <c r="E127" s="767"/>
      <c r="F127" s="767"/>
      <c r="G127" s="767"/>
      <c r="H127" s="767"/>
      <c r="I127" s="767"/>
      <c r="J127" s="767"/>
      <c r="K127" s="767"/>
      <c r="L127" s="116">
        <v>98.76</v>
      </c>
      <c r="M127" s="117" t="s">
        <v>33</v>
      </c>
      <c r="N127" s="118" t="s">
        <v>33</v>
      </c>
      <c r="Z127" s="68" t="s">
        <v>207</v>
      </c>
    </row>
    <row r="128" spans="1:26" s="63" customFormat="1" x14ac:dyDescent="0.2">
      <c r="A128" s="115"/>
      <c r="B128" s="97" t="s">
        <v>33</v>
      </c>
      <c r="C128" s="767" t="s">
        <v>208</v>
      </c>
      <c r="D128" s="767"/>
      <c r="E128" s="767"/>
      <c r="F128" s="767"/>
      <c r="G128" s="767"/>
      <c r="H128" s="767"/>
      <c r="I128" s="767"/>
      <c r="J128" s="767"/>
      <c r="K128" s="767"/>
      <c r="L128" s="116">
        <v>92.46</v>
      </c>
      <c r="M128" s="117" t="s">
        <v>33</v>
      </c>
      <c r="N128" s="118" t="s">
        <v>33</v>
      </c>
      <c r="Z128" s="68" t="s">
        <v>208</v>
      </c>
    </row>
    <row r="129" spans="1:27" x14ac:dyDescent="0.2">
      <c r="A129" s="115"/>
      <c r="B129" s="97" t="s">
        <v>33</v>
      </c>
      <c r="C129" s="767" t="s">
        <v>209</v>
      </c>
      <c r="D129" s="767"/>
      <c r="E129" s="767"/>
      <c r="F129" s="767"/>
      <c r="G129" s="767"/>
      <c r="H129" s="767"/>
      <c r="I129" s="767"/>
      <c r="J129" s="767"/>
      <c r="K129" s="767"/>
      <c r="L129" s="116">
        <v>64.2</v>
      </c>
      <c r="M129" s="117" t="s">
        <v>33</v>
      </c>
      <c r="N129" s="118" t="s">
        <v>33</v>
      </c>
      <c r="O129" s="63"/>
      <c r="P129" s="63"/>
      <c r="Q129" s="63"/>
      <c r="R129" s="63"/>
      <c r="S129" s="63"/>
      <c r="T129" s="63"/>
      <c r="U129" s="63"/>
      <c r="V129" s="63"/>
      <c r="W129" s="63"/>
      <c r="X129" s="63"/>
      <c r="Y129" s="63"/>
      <c r="Z129" s="68" t="s">
        <v>209</v>
      </c>
      <c r="AA129" s="63"/>
    </row>
    <row r="130" spans="1:27" x14ac:dyDescent="0.2">
      <c r="A130" s="115"/>
      <c r="B130" s="109" t="s">
        <v>33</v>
      </c>
      <c r="C130" s="782" t="s">
        <v>322</v>
      </c>
      <c r="D130" s="782"/>
      <c r="E130" s="782"/>
      <c r="F130" s="782"/>
      <c r="G130" s="782"/>
      <c r="H130" s="782"/>
      <c r="I130" s="782"/>
      <c r="J130" s="782"/>
      <c r="K130" s="782"/>
      <c r="L130" s="119">
        <v>1446.04</v>
      </c>
      <c r="M130" s="120" t="s">
        <v>33</v>
      </c>
      <c r="N130" s="125">
        <v>8125</v>
      </c>
      <c r="O130" s="63"/>
      <c r="P130" s="63"/>
      <c r="Q130" s="63"/>
      <c r="R130" s="63"/>
      <c r="S130" s="63"/>
      <c r="T130" s="63"/>
      <c r="U130" s="63"/>
      <c r="V130" s="63"/>
      <c r="W130" s="63"/>
      <c r="X130" s="63"/>
      <c r="Y130" s="63"/>
      <c r="Z130" s="63"/>
      <c r="AA130" s="68" t="s">
        <v>322</v>
      </c>
    </row>
    <row r="131" spans="1:27" ht="1.5" customHeight="1" x14ac:dyDescent="0.2">
      <c r="B131" s="109"/>
      <c r="C131" s="104"/>
      <c r="D131" s="104"/>
      <c r="E131" s="104"/>
      <c r="F131" s="104"/>
      <c r="G131" s="104"/>
      <c r="H131" s="104"/>
      <c r="I131" s="104"/>
      <c r="J131" s="104"/>
      <c r="K131" s="104"/>
      <c r="L131" s="119"/>
      <c r="M131" s="120"/>
      <c r="N131" s="126"/>
      <c r="O131" s="63"/>
      <c r="P131" s="63"/>
      <c r="Q131" s="63"/>
      <c r="R131" s="63"/>
      <c r="S131" s="63"/>
      <c r="T131" s="63"/>
      <c r="U131" s="63"/>
      <c r="V131" s="63"/>
      <c r="W131" s="63"/>
      <c r="X131" s="63"/>
      <c r="Y131" s="63"/>
      <c r="Z131" s="63"/>
      <c r="AA131" s="63"/>
    </row>
    <row r="132" spans="1:27" ht="53.25" customHeight="1" x14ac:dyDescent="0.2">
      <c r="A132" s="127"/>
      <c r="B132" s="127"/>
      <c r="C132" s="127"/>
      <c r="D132" s="127"/>
      <c r="E132" s="127"/>
      <c r="F132" s="127"/>
      <c r="G132" s="127"/>
      <c r="H132" s="127"/>
      <c r="I132" s="127"/>
      <c r="J132" s="127"/>
      <c r="K132" s="127"/>
      <c r="L132" s="127"/>
      <c r="M132" s="127"/>
      <c r="N132" s="127"/>
      <c r="O132" s="63"/>
      <c r="P132" s="63"/>
      <c r="Q132" s="63"/>
      <c r="R132" s="63"/>
      <c r="S132" s="63"/>
      <c r="T132" s="63"/>
      <c r="U132" s="63"/>
      <c r="V132" s="63"/>
      <c r="W132" s="63"/>
      <c r="X132" s="63"/>
      <c r="Y132" s="63"/>
      <c r="Z132" s="63"/>
      <c r="AA132" s="63"/>
    </row>
    <row r="133" spans="1:27" x14ac:dyDescent="0.2">
      <c r="B133" s="128" t="s">
        <v>323</v>
      </c>
      <c r="C133" s="786" t="s">
        <v>33</v>
      </c>
      <c r="D133" s="786"/>
      <c r="E133" s="786"/>
      <c r="F133" s="786"/>
      <c r="G133" s="786"/>
      <c r="H133" s="786"/>
      <c r="I133" s="786"/>
      <c r="J133" s="786"/>
      <c r="K133" s="786"/>
      <c r="L133" s="786"/>
      <c r="O133" s="63"/>
      <c r="P133" s="63"/>
      <c r="Q133" s="63"/>
      <c r="R133" s="63"/>
      <c r="S133" s="63"/>
      <c r="T133" s="63"/>
      <c r="U133" s="63"/>
      <c r="V133" s="63"/>
      <c r="W133" s="63"/>
      <c r="X133" s="63"/>
      <c r="Y133" s="63"/>
      <c r="Z133" s="63"/>
      <c r="AA133" s="63"/>
    </row>
    <row r="134" spans="1:27" ht="13.5" customHeight="1" x14ac:dyDescent="0.2">
      <c r="B134" s="64"/>
      <c r="C134" s="787" t="s">
        <v>11</v>
      </c>
      <c r="D134" s="787"/>
      <c r="E134" s="787"/>
      <c r="F134" s="787"/>
      <c r="G134" s="787"/>
      <c r="H134" s="787"/>
      <c r="I134" s="787"/>
      <c r="J134" s="787"/>
      <c r="K134" s="787"/>
      <c r="L134" s="787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  <c r="AA134" s="63"/>
    </row>
    <row r="135" spans="1:27" ht="12.75" customHeight="1" x14ac:dyDescent="0.2">
      <c r="B135" s="128" t="s">
        <v>324</v>
      </c>
      <c r="C135" s="786" t="s">
        <v>33</v>
      </c>
      <c r="D135" s="786"/>
      <c r="E135" s="786"/>
      <c r="F135" s="786"/>
      <c r="G135" s="786"/>
      <c r="H135" s="786"/>
      <c r="I135" s="786"/>
      <c r="J135" s="786"/>
      <c r="K135" s="786"/>
      <c r="L135" s="786"/>
      <c r="O135" s="63"/>
      <c r="P135" s="63"/>
      <c r="Q135" s="63"/>
      <c r="R135" s="63"/>
      <c r="S135" s="63"/>
      <c r="T135" s="63"/>
      <c r="U135" s="63"/>
      <c r="V135" s="63"/>
      <c r="W135" s="63"/>
      <c r="X135" s="63"/>
      <c r="Y135" s="63"/>
      <c r="Z135" s="63"/>
      <c r="AA135" s="63"/>
    </row>
    <row r="136" spans="1:27" ht="13.5" customHeight="1" x14ac:dyDescent="0.2">
      <c r="C136" s="787" t="s">
        <v>11</v>
      </c>
      <c r="D136" s="787"/>
      <c r="E136" s="787"/>
      <c r="F136" s="787"/>
      <c r="G136" s="787"/>
      <c r="H136" s="787"/>
      <c r="I136" s="787"/>
      <c r="J136" s="787"/>
      <c r="K136" s="787"/>
      <c r="L136" s="787"/>
      <c r="O136" s="63"/>
      <c r="P136" s="63"/>
      <c r="Q136" s="63"/>
      <c r="R136" s="63"/>
      <c r="S136" s="63"/>
      <c r="T136" s="63"/>
      <c r="U136" s="63"/>
      <c r="V136" s="63"/>
      <c r="W136" s="63"/>
      <c r="X136" s="63"/>
      <c r="Y136" s="63"/>
      <c r="Z136" s="63"/>
      <c r="AA136" s="63"/>
    </row>
    <row r="150" s="63" customFormat="1" x14ac:dyDescent="0.2"/>
  </sheetData>
  <mergeCells count="122">
    <mergeCell ref="C133:L133"/>
    <mergeCell ref="C134:L134"/>
    <mergeCell ref="C135:L135"/>
    <mergeCell ref="C136:L136"/>
    <mergeCell ref="C125:K125"/>
    <mergeCell ref="C126:K126"/>
    <mergeCell ref="C127:K127"/>
    <mergeCell ref="C128:K128"/>
    <mergeCell ref="C129:K129"/>
    <mergeCell ref="C130:K130"/>
    <mergeCell ref="C119:K119"/>
    <mergeCell ref="C120:K120"/>
    <mergeCell ref="C121:K121"/>
    <mergeCell ref="C122:K122"/>
    <mergeCell ref="C123:K123"/>
    <mergeCell ref="C124:K124"/>
    <mergeCell ref="C111:N111"/>
    <mergeCell ref="C112:N112"/>
    <mergeCell ref="C113:E113"/>
    <mergeCell ref="C114:N114"/>
    <mergeCell ref="C117:K117"/>
    <mergeCell ref="C118:K118"/>
    <mergeCell ref="C105:E105"/>
    <mergeCell ref="C106:N106"/>
    <mergeCell ref="C107:E107"/>
    <mergeCell ref="C108:N108"/>
    <mergeCell ref="C109:E109"/>
    <mergeCell ref="C110:N110"/>
    <mergeCell ref="C99:E99"/>
    <mergeCell ref="C100:E100"/>
    <mergeCell ref="C101:E101"/>
    <mergeCell ref="C102:E102"/>
    <mergeCell ref="C103:E103"/>
    <mergeCell ref="C104:E104"/>
    <mergeCell ref="C93:N93"/>
    <mergeCell ref="C94:E94"/>
    <mergeCell ref="C95:E95"/>
    <mergeCell ref="C96:E96"/>
    <mergeCell ref="C97:E97"/>
    <mergeCell ref="C98:E98"/>
    <mergeCell ref="C87:E87"/>
    <mergeCell ref="C88:E88"/>
    <mergeCell ref="C89:E89"/>
    <mergeCell ref="C90:E90"/>
    <mergeCell ref="C91:E91"/>
    <mergeCell ref="C92:N92"/>
    <mergeCell ref="C81:E81"/>
    <mergeCell ref="C82:E82"/>
    <mergeCell ref="C83:E83"/>
    <mergeCell ref="C84:E84"/>
    <mergeCell ref="C85:E85"/>
    <mergeCell ref="C86:E86"/>
    <mergeCell ref="C75:E75"/>
    <mergeCell ref="C76:E76"/>
    <mergeCell ref="C77:N77"/>
    <mergeCell ref="C78:N78"/>
    <mergeCell ref="C79:E79"/>
    <mergeCell ref="C80:E80"/>
    <mergeCell ref="C69:E69"/>
    <mergeCell ref="C70:E70"/>
    <mergeCell ref="C71:E71"/>
    <mergeCell ref="C72:E72"/>
    <mergeCell ref="C73:E73"/>
    <mergeCell ref="C74:E74"/>
    <mergeCell ref="C63:N63"/>
    <mergeCell ref="C64:E64"/>
    <mergeCell ref="C65:E65"/>
    <mergeCell ref="C66:E66"/>
    <mergeCell ref="C67:E67"/>
    <mergeCell ref="C68:E68"/>
    <mergeCell ref="C57:E57"/>
    <mergeCell ref="C58:E58"/>
    <mergeCell ref="C59:N59"/>
    <mergeCell ref="C60:N60"/>
    <mergeCell ref="C61:E61"/>
    <mergeCell ref="C62:N62"/>
    <mergeCell ref="C51:E51"/>
    <mergeCell ref="C52:E52"/>
    <mergeCell ref="C53:E53"/>
    <mergeCell ref="C54:E54"/>
    <mergeCell ref="C55:E55"/>
    <mergeCell ref="C56:E56"/>
    <mergeCell ref="C45:N45"/>
    <mergeCell ref="C46:E46"/>
    <mergeCell ref="C47:E47"/>
    <mergeCell ref="C48:E48"/>
    <mergeCell ref="C49:E49"/>
    <mergeCell ref="C50:E50"/>
    <mergeCell ref="C39:E39"/>
    <mergeCell ref="C40:E40"/>
    <mergeCell ref="C41:E41"/>
    <mergeCell ref="C42:E42"/>
    <mergeCell ref="C43:E43"/>
    <mergeCell ref="C44:N44"/>
    <mergeCell ref="C35:E35"/>
    <mergeCell ref="C36:E36"/>
    <mergeCell ref="C37:E37"/>
    <mergeCell ref="C38:E38"/>
    <mergeCell ref="J27:L28"/>
    <mergeCell ref="M27:M29"/>
    <mergeCell ref="N27:N29"/>
    <mergeCell ref="C30:E30"/>
    <mergeCell ref="A31:N31"/>
    <mergeCell ref="C32:E32"/>
    <mergeCell ref="B16:F16"/>
    <mergeCell ref="L25:M25"/>
    <mergeCell ref="A27:A29"/>
    <mergeCell ref="B27:B29"/>
    <mergeCell ref="C27:E29"/>
    <mergeCell ref="F27:F29"/>
    <mergeCell ref="G27:I28"/>
    <mergeCell ref="C33:N33"/>
    <mergeCell ref="C34:E34"/>
    <mergeCell ref="D5:N5"/>
    <mergeCell ref="A7:N7"/>
    <mergeCell ref="A8:N8"/>
    <mergeCell ref="A9:N9"/>
    <mergeCell ref="A10:N10"/>
    <mergeCell ref="A11:N11"/>
    <mergeCell ref="A12:N12"/>
    <mergeCell ref="A13:N13"/>
    <mergeCell ref="B15:F15"/>
  </mergeCells>
  <printOptions horizontalCentered="1"/>
  <pageMargins left="0.39370077848434398" right="0.39370077848434398" top="0.78740155696868896" bottom="0.74803149700164795" header="0.118110239505768" footer="0.118110239505768"/>
  <pageSetup paperSize="9" orientation="landscape"/>
  <headerFooter>
    <oddHeader>&amp;LГРАНД-Смета 2021</oddHeader>
  </headerFooter>
  <rowBreaks count="1" manualBreakCount="1">
    <brk id="26" max="149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93"/>
  <sheetViews>
    <sheetView topLeftCell="A250" zoomScale="115" zoomScaleNormal="115" workbookViewId="0">
      <selection activeCell="AG286" sqref="AG286"/>
    </sheetView>
  </sheetViews>
  <sheetFormatPr defaultColWidth="9.140625" defaultRowHeight="11.25" customHeight="1" x14ac:dyDescent="0.2"/>
  <cols>
    <col min="1" max="1" width="8.140625" style="63" customWidth="1"/>
    <col min="2" max="2" width="20.140625" style="63" customWidth="1"/>
    <col min="3" max="4" width="10.42578125" style="63" customWidth="1"/>
    <col min="5" max="5" width="13.28515625" style="63" customWidth="1"/>
    <col min="6" max="6" width="8.5703125" style="63" customWidth="1"/>
    <col min="7" max="7" width="7.85546875" style="63" customWidth="1"/>
    <col min="8" max="8" width="8.42578125" style="63" customWidth="1"/>
    <col min="9" max="9" width="8.7109375" style="63" customWidth="1"/>
    <col min="10" max="10" width="8.140625" style="63" customWidth="1"/>
    <col min="11" max="11" width="8.5703125" style="63" customWidth="1"/>
    <col min="12" max="12" width="10" style="63" customWidth="1"/>
    <col min="13" max="13" width="6" style="63" customWidth="1"/>
    <col min="14" max="14" width="9.7109375" style="63" customWidth="1"/>
    <col min="15" max="15" width="99.7109375" style="68" hidden="1" customWidth="1"/>
    <col min="16" max="16" width="138.42578125" style="68" hidden="1" customWidth="1"/>
    <col min="17" max="17" width="34.140625" style="68" hidden="1" customWidth="1"/>
    <col min="18" max="19" width="110.140625" style="68" hidden="1" customWidth="1"/>
    <col min="20" max="23" width="34.140625" style="68" hidden="1" customWidth="1"/>
    <col min="24" max="24" width="138.42578125" style="68" hidden="1" customWidth="1"/>
    <col min="25" max="25" width="110.140625" style="68" hidden="1" customWidth="1"/>
    <col min="26" max="31" width="84.42578125" style="68" hidden="1" customWidth="1"/>
    <col min="32" max="16384" width="9.140625" style="63"/>
  </cols>
  <sheetData>
    <row r="1" spans="1:15" s="63" customFormat="1" x14ac:dyDescent="0.2">
      <c r="N1" s="64" t="s">
        <v>128</v>
      </c>
    </row>
    <row r="2" spans="1:15" s="63" customFormat="1" x14ac:dyDescent="0.2">
      <c r="N2" s="64" t="s">
        <v>12</v>
      </c>
    </row>
    <row r="3" spans="1:15" s="63" customFormat="1" x14ac:dyDescent="0.2">
      <c r="N3" s="64"/>
    </row>
    <row r="4" spans="1:15" s="63" customFormat="1" x14ac:dyDescent="0.2">
      <c r="F4" s="65"/>
    </row>
    <row r="5" spans="1:15" s="63" customFormat="1" ht="33.75" x14ac:dyDescent="0.2">
      <c r="A5" s="66" t="s">
        <v>129</v>
      </c>
      <c r="B5" s="67"/>
      <c r="D5" s="767" t="s">
        <v>550</v>
      </c>
      <c r="E5" s="767"/>
      <c r="F5" s="767"/>
      <c r="G5" s="767"/>
      <c r="H5" s="767"/>
      <c r="I5" s="767"/>
      <c r="J5" s="767"/>
      <c r="K5" s="767"/>
      <c r="L5" s="767"/>
      <c r="M5" s="767"/>
      <c r="N5" s="767"/>
      <c r="O5" s="68" t="s">
        <v>550</v>
      </c>
    </row>
    <row r="6" spans="1:15" s="63" customFormat="1" ht="15" customHeight="1" x14ac:dyDescent="0.2">
      <c r="A6" s="69" t="s">
        <v>130</v>
      </c>
      <c r="D6" s="70" t="s">
        <v>131</v>
      </c>
      <c r="E6" s="70"/>
      <c r="F6" s="71"/>
      <c r="G6" s="71"/>
      <c r="H6" s="71"/>
      <c r="I6" s="71"/>
      <c r="J6" s="71"/>
      <c r="K6" s="71"/>
      <c r="L6" s="71"/>
      <c r="M6" s="71"/>
      <c r="N6" s="71"/>
    </row>
    <row r="7" spans="1:15" s="63" customFormat="1" ht="43.5" customHeight="1" x14ac:dyDescent="0.2">
      <c r="A7" s="768" t="s">
        <v>24</v>
      </c>
      <c r="B7" s="768"/>
      <c r="C7" s="768"/>
      <c r="D7" s="768"/>
      <c r="E7" s="768"/>
      <c r="F7" s="768"/>
      <c r="G7" s="768"/>
      <c r="H7" s="768"/>
      <c r="I7" s="768"/>
      <c r="J7" s="768"/>
      <c r="K7" s="768"/>
      <c r="L7" s="768"/>
      <c r="M7" s="768"/>
      <c r="N7" s="768"/>
    </row>
    <row r="8" spans="1:15" s="63" customFormat="1" x14ac:dyDescent="0.2">
      <c r="A8" s="769" t="s">
        <v>3</v>
      </c>
      <c r="B8" s="769"/>
      <c r="C8" s="769"/>
      <c r="D8" s="769"/>
      <c r="E8" s="769"/>
      <c r="F8" s="769"/>
      <c r="G8" s="769"/>
      <c r="H8" s="769"/>
      <c r="I8" s="769"/>
      <c r="J8" s="769"/>
      <c r="K8" s="769"/>
      <c r="L8" s="769"/>
      <c r="M8" s="769"/>
      <c r="N8" s="769"/>
    </row>
    <row r="9" spans="1:15" s="63" customFormat="1" ht="30" customHeight="1" x14ac:dyDescent="0.2">
      <c r="A9" s="768" t="s">
        <v>39</v>
      </c>
      <c r="B9" s="768"/>
      <c r="C9" s="768"/>
      <c r="D9" s="768"/>
      <c r="E9" s="768"/>
      <c r="F9" s="768"/>
      <c r="G9" s="768"/>
      <c r="H9" s="768"/>
      <c r="I9" s="768"/>
      <c r="J9" s="768"/>
      <c r="K9" s="768"/>
      <c r="L9" s="768"/>
      <c r="M9" s="768"/>
      <c r="N9" s="768"/>
    </row>
    <row r="10" spans="1:15" s="63" customFormat="1" x14ac:dyDescent="0.2">
      <c r="A10" s="769" t="s">
        <v>132</v>
      </c>
      <c r="B10" s="769"/>
      <c r="C10" s="769"/>
      <c r="D10" s="769"/>
      <c r="E10" s="769"/>
      <c r="F10" s="769"/>
      <c r="G10" s="769"/>
      <c r="H10" s="769"/>
      <c r="I10" s="769"/>
      <c r="J10" s="769"/>
      <c r="K10" s="769"/>
      <c r="L10" s="769"/>
      <c r="M10" s="769"/>
      <c r="N10" s="769"/>
    </row>
    <row r="11" spans="1:15" s="63" customFormat="1" ht="28.5" customHeight="1" x14ac:dyDescent="0.25">
      <c r="A11" s="770" t="s">
        <v>1560</v>
      </c>
      <c r="B11" s="770"/>
      <c r="C11" s="770"/>
      <c r="D11" s="770"/>
      <c r="E11" s="770"/>
      <c r="F11" s="770"/>
      <c r="G11" s="770"/>
      <c r="H11" s="770"/>
      <c r="I11" s="770"/>
      <c r="J11" s="770"/>
      <c r="K11" s="770"/>
      <c r="L11" s="770"/>
      <c r="M11" s="770"/>
      <c r="N11" s="770"/>
    </row>
    <row r="12" spans="1:15" s="63" customFormat="1" ht="29.25" customHeight="1" x14ac:dyDescent="0.2">
      <c r="A12" s="768" t="s">
        <v>1538</v>
      </c>
      <c r="B12" s="768"/>
      <c r="C12" s="768"/>
      <c r="D12" s="768"/>
      <c r="E12" s="768"/>
      <c r="F12" s="768"/>
      <c r="G12" s="768"/>
      <c r="H12" s="768"/>
      <c r="I12" s="768"/>
      <c r="J12" s="768"/>
      <c r="K12" s="768"/>
      <c r="L12" s="768"/>
      <c r="M12" s="768"/>
      <c r="N12" s="768"/>
    </row>
    <row r="13" spans="1:15" s="63" customFormat="1" ht="33.75" customHeight="1" x14ac:dyDescent="0.2">
      <c r="A13" s="769" t="s">
        <v>134</v>
      </c>
      <c r="B13" s="769"/>
      <c r="C13" s="769"/>
      <c r="D13" s="769"/>
      <c r="E13" s="769"/>
      <c r="F13" s="769"/>
      <c r="G13" s="769"/>
      <c r="H13" s="769"/>
      <c r="I13" s="769"/>
      <c r="J13" s="769"/>
      <c r="K13" s="769"/>
      <c r="L13" s="769"/>
      <c r="M13" s="769"/>
      <c r="N13" s="769"/>
    </row>
    <row r="14" spans="1:15" s="63" customFormat="1" ht="18" customHeight="1" x14ac:dyDescent="0.2">
      <c r="A14" s="63" t="s">
        <v>135</v>
      </c>
      <c r="B14" s="72" t="s">
        <v>136</v>
      </c>
      <c r="C14" s="63" t="s">
        <v>137</v>
      </c>
      <c r="F14" s="68"/>
      <c r="G14" s="68"/>
      <c r="H14" s="68"/>
      <c r="I14" s="68"/>
      <c r="J14" s="68"/>
      <c r="K14" s="68"/>
      <c r="L14" s="68"/>
      <c r="M14" s="68"/>
      <c r="N14" s="68"/>
    </row>
    <row r="15" spans="1:15" s="63" customFormat="1" ht="30.75" customHeight="1" x14ac:dyDescent="0.2">
      <c r="A15" s="63" t="s">
        <v>138</v>
      </c>
      <c r="B15" s="777" t="s">
        <v>552</v>
      </c>
      <c r="C15" s="777"/>
      <c r="D15" s="777"/>
      <c r="E15" s="777"/>
      <c r="F15" s="777"/>
      <c r="G15" s="68"/>
      <c r="H15" s="68"/>
      <c r="I15" s="68"/>
      <c r="J15" s="68"/>
      <c r="K15" s="68"/>
      <c r="L15" s="68"/>
      <c r="M15" s="68"/>
      <c r="N15" s="68"/>
    </row>
    <row r="16" spans="1:15" s="63" customFormat="1" x14ac:dyDescent="0.2">
      <c r="B16" s="778" t="s">
        <v>140</v>
      </c>
      <c r="C16" s="778"/>
      <c r="D16" s="778"/>
      <c r="E16" s="778"/>
      <c r="F16" s="778"/>
      <c r="G16" s="73"/>
      <c r="H16" s="73"/>
      <c r="I16" s="73"/>
      <c r="J16" s="73"/>
      <c r="K16" s="73"/>
      <c r="L16" s="73"/>
      <c r="M16" s="74"/>
      <c r="N16" s="73"/>
    </row>
    <row r="17" spans="1:17" s="63" customFormat="1" ht="25.5" customHeight="1" x14ac:dyDescent="0.2">
      <c r="D17" s="75"/>
      <c r="E17" s="75"/>
      <c r="F17" s="75"/>
      <c r="G17" s="75"/>
      <c r="H17" s="75"/>
      <c r="I17" s="75"/>
      <c r="J17" s="75"/>
      <c r="K17" s="75"/>
      <c r="L17" s="75"/>
      <c r="M17" s="73"/>
      <c r="N17" s="73"/>
    </row>
    <row r="18" spans="1:17" s="63" customFormat="1" x14ac:dyDescent="0.2">
      <c r="A18" s="76" t="s">
        <v>141</v>
      </c>
      <c r="D18" s="70" t="s">
        <v>33</v>
      </c>
      <c r="F18" s="77"/>
      <c r="G18" s="77"/>
      <c r="H18" s="77"/>
      <c r="I18" s="77"/>
      <c r="J18" s="77"/>
      <c r="K18" s="77"/>
      <c r="L18" s="77"/>
      <c r="M18" s="77"/>
      <c r="N18" s="77"/>
    </row>
    <row r="19" spans="1:17" s="63" customFormat="1" ht="25.5" customHeight="1" x14ac:dyDescent="0.2"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</row>
    <row r="20" spans="1:17" s="63" customFormat="1" ht="12.75" customHeight="1" x14ac:dyDescent="0.2">
      <c r="A20" s="76" t="s">
        <v>142</v>
      </c>
      <c r="C20" s="78">
        <v>452.16</v>
      </c>
      <c r="D20" s="79" t="s">
        <v>1561</v>
      </c>
      <c r="E20" s="66" t="s">
        <v>144</v>
      </c>
      <c r="L20" s="80"/>
      <c r="M20" s="80"/>
    </row>
    <row r="21" spans="1:17" s="63" customFormat="1" ht="12.75" customHeight="1" x14ac:dyDescent="0.2">
      <c r="B21" s="63" t="s">
        <v>145</v>
      </c>
      <c r="C21" s="81"/>
      <c r="D21" s="82"/>
      <c r="E21" s="66"/>
    </row>
    <row r="22" spans="1:17" s="63" customFormat="1" ht="12.75" customHeight="1" x14ac:dyDescent="0.2">
      <c r="B22" s="63" t="s">
        <v>146</v>
      </c>
      <c r="C22" s="78">
        <v>452.16</v>
      </c>
      <c r="D22" s="79" t="s">
        <v>1561</v>
      </c>
      <c r="E22" s="66" t="s">
        <v>144</v>
      </c>
      <c r="G22" s="63" t="s">
        <v>147</v>
      </c>
      <c r="L22" s="78">
        <v>0</v>
      </c>
      <c r="M22" s="79" t="s">
        <v>1562</v>
      </c>
      <c r="N22" s="66" t="s">
        <v>144</v>
      </c>
    </row>
    <row r="23" spans="1:17" s="63" customFormat="1" ht="12.75" customHeight="1" x14ac:dyDescent="0.2">
      <c r="B23" s="63" t="s">
        <v>5</v>
      </c>
      <c r="C23" s="78">
        <v>0</v>
      </c>
      <c r="D23" s="83" t="s">
        <v>149</v>
      </c>
      <c r="E23" s="66" t="s">
        <v>144</v>
      </c>
      <c r="G23" s="63" t="s">
        <v>150</v>
      </c>
      <c r="L23" s="84"/>
      <c r="M23" s="84">
        <v>283.2</v>
      </c>
      <c r="N23" s="69" t="s">
        <v>151</v>
      </c>
    </row>
    <row r="24" spans="1:17" s="63" customFormat="1" ht="12.75" customHeight="1" x14ac:dyDescent="0.2">
      <c r="B24" s="63" t="s">
        <v>18</v>
      </c>
      <c r="C24" s="78">
        <v>0</v>
      </c>
      <c r="D24" s="83" t="s">
        <v>149</v>
      </c>
      <c r="E24" s="66" t="s">
        <v>144</v>
      </c>
      <c r="G24" s="63" t="s">
        <v>152</v>
      </c>
      <c r="L24" s="84"/>
      <c r="M24" s="84">
        <v>98.75</v>
      </c>
      <c r="N24" s="69" t="s">
        <v>151</v>
      </c>
    </row>
    <row r="25" spans="1:17" s="63" customFormat="1" ht="12.75" customHeight="1" x14ac:dyDescent="0.2">
      <c r="B25" s="63" t="s">
        <v>19</v>
      </c>
      <c r="C25" s="78">
        <v>0</v>
      </c>
      <c r="D25" s="79" t="s">
        <v>149</v>
      </c>
      <c r="E25" s="66" t="s">
        <v>144</v>
      </c>
      <c r="G25" s="63" t="s">
        <v>153</v>
      </c>
      <c r="L25" s="779" t="s">
        <v>33</v>
      </c>
      <c r="M25" s="779"/>
    </row>
    <row r="26" spans="1:17" s="63" customFormat="1" x14ac:dyDescent="0.2">
      <c r="A26" s="85"/>
    </row>
    <row r="27" spans="1:17" s="63" customFormat="1" ht="36" customHeight="1" x14ac:dyDescent="0.2">
      <c r="A27" s="771" t="s">
        <v>154</v>
      </c>
      <c r="B27" s="771" t="s">
        <v>15</v>
      </c>
      <c r="C27" s="771" t="s">
        <v>155</v>
      </c>
      <c r="D27" s="771"/>
      <c r="E27" s="771"/>
      <c r="F27" s="771" t="s">
        <v>156</v>
      </c>
      <c r="G27" s="771" t="s">
        <v>157</v>
      </c>
      <c r="H27" s="771"/>
      <c r="I27" s="771"/>
      <c r="J27" s="771" t="s">
        <v>158</v>
      </c>
      <c r="K27" s="771"/>
      <c r="L27" s="771"/>
      <c r="M27" s="771" t="s">
        <v>159</v>
      </c>
      <c r="N27" s="771" t="s">
        <v>160</v>
      </c>
    </row>
    <row r="28" spans="1:17" s="63" customFormat="1" ht="36.75" customHeight="1" x14ac:dyDescent="0.2">
      <c r="A28" s="771"/>
      <c r="B28" s="771"/>
      <c r="C28" s="771"/>
      <c r="D28" s="771"/>
      <c r="E28" s="771"/>
      <c r="F28" s="771"/>
      <c r="G28" s="771"/>
      <c r="H28" s="771"/>
      <c r="I28" s="771"/>
      <c r="J28" s="771"/>
      <c r="K28" s="771"/>
      <c r="L28" s="771"/>
      <c r="M28" s="771"/>
      <c r="N28" s="771"/>
    </row>
    <row r="29" spans="1:17" s="63" customFormat="1" ht="42.75" customHeight="1" x14ac:dyDescent="0.2">
      <c r="A29" s="771"/>
      <c r="B29" s="771"/>
      <c r="C29" s="771"/>
      <c r="D29" s="771"/>
      <c r="E29" s="771"/>
      <c r="F29" s="771"/>
      <c r="G29" s="86" t="s">
        <v>161</v>
      </c>
      <c r="H29" s="86" t="s">
        <v>162</v>
      </c>
      <c r="I29" s="86" t="s">
        <v>163</v>
      </c>
      <c r="J29" s="86" t="s">
        <v>161</v>
      </c>
      <c r="K29" s="86" t="s">
        <v>162</v>
      </c>
      <c r="L29" s="86" t="s">
        <v>20</v>
      </c>
      <c r="M29" s="771"/>
      <c r="N29" s="771"/>
    </row>
    <row r="30" spans="1:17" s="63" customFormat="1" x14ac:dyDescent="0.2">
      <c r="A30" s="87">
        <v>1</v>
      </c>
      <c r="B30" s="87">
        <v>2</v>
      </c>
      <c r="C30" s="772">
        <v>3</v>
      </c>
      <c r="D30" s="772"/>
      <c r="E30" s="772"/>
      <c r="F30" s="87">
        <v>4</v>
      </c>
      <c r="G30" s="87">
        <v>5</v>
      </c>
      <c r="H30" s="87">
        <v>6</v>
      </c>
      <c r="I30" s="87">
        <v>7</v>
      </c>
      <c r="J30" s="87">
        <v>8</v>
      </c>
      <c r="K30" s="87">
        <v>9</v>
      </c>
      <c r="L30" s="87">
        <v>10</v>
      </c>
      <c r="M30" s="87">
        <v>11</v>
      </c>
      <c r="N30" s="87">
        <v>12</v>
      </c>
    </row>
    <row r="31" spans="1:17" s="63" customFormat="1" x14ac:dyDescent="0.2">
      <c r="A31" s="773" t="s">
        <v>1563</v>
      </c>
      <c r="B31" s="774"/>
      <c r="C31" s="774"/>
      <c r="D31" s="774"/>
      <c r="E31" s="774"/>
      <c r="F31" s="774"/>
      <c r="G31" s="774"/>
      <c r="H31" s="774"/>
      <c r="I31" s="774"/>
      <c r="J31" s="774"/>
      <c r="K31" s="774"/>
      <c r="L31" s="774"/>
      <c r="M31" s="774"/>
      <c r="N31" s="775"/>
      <c r="P31" s="68" t="s">
        <v>1563</v>
      </c>
    </row>
    <row r="32" spans="1:17" s="63" customFormat="1" ht="56.25" x14ac:dyDescent="0.2">
      <c r="A32" s="88" t="s">
        <v>165</v>
      </c>
      <c r="B32" s="89" t="s">
        <v>302</v>
      </c>
      <c r="C32" s="776" t="s">
        <v>303</v>
      </c>
      <c r="D32" s="776"/>
      <c r="E32" s="776"/>
      <c r="F32" s="90" t="s">
        <v>168</v>
      </c>
      <c r="G32" s="90" t="s">
        <v>33</v>
      </c>
      <c r="H32" s="90" t="s">
        <v>33</v>
      </c>
      <c r="I32" s="90" t="s">
        <v>1564</v>
      </c>
      <c r="J32" s="91" t="s">
        <v>33</v>
      </c>
      <c r="K32" s="90" t="s">
        <v>33</v>
      </c>
      <c r="L32" s="91" t="s">
        <v>33</v>
      </c>
      <c r="M32" s="92" t="s">
        <v>33</v>
      </c>
      <c r="N32" s="93" t="s">
        <v>33</v>
      </c>
      <c r="Q32" s="68" t="s">
        <v>303</v>
      </c>
    </row>
    <row r="33" spans="1:24" s="63" customFormat="1" x14ac:dyDescent="0.2">
      <c r="A33" s="94"/>
      <c r="B33" s="95"/>
      <c r="C33" s="767" t="s">
        <v>1565</v>
      </c>
      <c r="D33" s="767"/>
      <c r="E33" s="767"/>
      <c r="F33" s="767"/>
      <c r="G33" s="767"/>
      <c r="H33" s="767"/>
      <c r="I33" s="767"/>
      <c r="J33" s="767"/>
      <c r="K33" s="767"/>
      <c r="L33" s="767"/>
      <c r="M33" s="767"/>
      <c r="N33" s="781"/>
      <c r="R33" s="68" t="s">
        <v>1565</v>
      </c>
    </row>
    <row r="34" spans="1:24" s="63" customFormat="1" ht="33.75" x14ac:dyDescent="0.2">
      <c r="A34" s="96"/>
      <c r="B34" s="97" t="s">
        <v>558</v>
      </c>
      <c r="C34" s="767" t="s">
        <v>559</v>
      </c>
      <c r="D34" s="767"/>
      <c r="E34" s="767"/>
      <c r="F34" s="767"/>
      <c r="G34" s="767"/>
      <c r="H34" s="767"/>
      <c r="I34" s="767"/>
      <c r="J34" s="767"/>
      <c r="K34" s="767"/>
      <c r="L34" s="767"/>
      <c r="M34" s="767"/>
      <c r="N34" s="781"/>
      <c r="S34" s="68" t="s">
        <v>559</v>
      </c>
    </row>
    <row r="35" spans="1:24" s="63" customFormat="1" x14ac:dyDescent="0.2">
      <c r="A35" s="98"/>
      <c r="B35" s="97" t="s">
        <v>173</v>
      </c>
      <c r="C35" s="767" t="s">
        <v>174</v>
      </c>
      <c r="D35" s="767"/>
      <c r="E35" s="767"/>
      <c r="F35" s="99" t="s">
        <v>33</v>
      </c>
      <c r="G35" s="99" t="s">
        <v>33</v>
      </c>
      <c r="H35" s="99" t="s">
        <v>33</v>
      </c>
      <c r="I35" s="99" t="s">
        <v>33</v>
      </c>
      <c r="J35" s="100">
        <v>4055.7</v>
      </c>
      <c r="K35" s="99" t="s">
        <v>175</v>
      </c>
      <c r="L35" s="100">
        <v>130.80000000000001</v>
      </c>
      <c r="M35" s="101" t="s">
        <v>33</v>
      </c>
      <c r="N35" s="102" t="s">
        <v>33</v>
      </c>
      <c r="T35" s="68" t="s">
        <v>174</v>
      </c>
    </row>
    <row r="36" spans="1:24" s="63" customFormat="1" x14ac:dyDescent="0.2">
      <c r="A36" s="98"/>
      <c r="B36" s="97" t="s">
        <v>176</v>
      </c>
      <c r="C36" s="767" t="s">
        <v>177</v>
      </c>
      <c r="D36" s="767"/>
      <c r="E36" s="767"/>
      <c r="F36" s="99" t="s">
        <v>33</v>
      </c>
      <c r="G36" s="99" t="s">
        <v>33</v>
      </c>
      <c r="H36" s="99" t="s">
        <v>33</v>
      </c>
      <c r="I36" s="99" t="s">
        <v>33</v>
      </c>
      <c r="J36" s="100">
        <v>445.5</v>
      </c>
      <c r="K36" s="99" t="s">
        <v>175</v>
      </c>
      <c r="L36" s="100">
        <v>14.37</v>
      </c>
      <c r="M36" s="101" t="s">
        <v>33</v>
      </c>
      <c r="N36" s="102" t="s">
        <v>33</v>
      </c>
      <c r="T36" s="68" t="s">
        <v>177</v>
      </c>
    </row>
    <row r="37" spans="1:24" s="63" customFormat="1" x14ac:dyDescent="0.2">
      <c r="A37" s="98"/>
      <c r="B37" s="97" t="s">
        <v>33</v>
      </c>
      <c r="C37" s="767" t="s">
        <v>178</v>
      </c>
      <c r="D37" s="767"/>
      <c r="E37" s="767"/>
      <c r="F37" s="99" t="s">
        <v>179</v>
      </c>
      <c r="G37" s="99" t="s">
        <v>306</v>
      </c>
      <c r="H37" s="99" t="s">
        <v>175</v>
      </c>
      <c r="I37" s="99" t="s">
        <v>1566</v>
      </c>
      <c r="J37" s="100" t="s">
        <v>33</v>
      </c>
      <c r="K37" s="99" t="s">
        <v>33</v>
      </c>
      <c r="L37" s="100" t="s">
        <v>33</v>
      </c>
      <c r="M37" s="101" t="s">
        <v>33</v>
      </c>
      <c r="N37" s="102" t="s">
        <v>33</v>
      </c>
      <c r="U37" s="68" t="s">
        <v>178</v>
      </c>
    </row>
    <row r="38" spans="1:24" s="63" customFormat="1" x14ac:dyDescent="0.2">
      <c r="A38" s="98"/>
      <c r="B38" s="97" t="s">
        <v>33</v>
      </c>
      <c r="C38" s="776" t="s">
        <v>182</v>
      </c>
      <c r="D38" s="776"/>
      <c r="E38" s="776"/>
      <c r="F38" s="90" t="s">
        <v>33</v>
      </c>
      <c r="G38" s="90" t="s">
        <v>33</v>
      </c>
      <c r="H38" s="90" t="s">
        <v>33</v>
      </c>
      <c r="I38" s="90" t="s">
        <v>33</v>
      </c>
      <c r="J38" s="91">
        <v>4055.7</v>
      </c>
      <c r="K38" s="90" t="s">
        <v>33</v>
      </c>
      <c r="L38" s="91">
        <v>130.80000000000001</v>
      </c>
      <c r="M38" s="92" t="s">
        <v>33</v>
      </c>
      <c r="N38" s="93" t="s">
        <v>33</v>
      </c>
      <c r="V38" s="68" t="s">
        <v>182</v>
      </c>
    </row>
    <row r="39" spans="1:24" s="63" customFormat="1" x14ac:dyDescent="0.2">
      <c r="A39" s="98"/>
      <c r="B39" s="97" t="s">
        <v>33</v>
      </c>
      <c r="C39" s="767" t="s">
        <v>183</v>
      </c>
      <c r="D39" s="767"/>
      <c r="E39" s="767"/>
      <c r="F39" s="99" t="s">
        <v>33</v>
      </c>
      <c r="G39" s="99" t="s">
        <v>33</v>
      </c>
      <c r="H39" s="99" t="s">
        <v>33</v>
      </c>
      <c r="I39" s="99" t="s">
        <v>33</v>
      </c>
      <c r="J39" s="100" t="s">
        <v>33</v>
      </c>
      <c r="K39" s="99" t="s">
        <v>33</v>
      </c>
      <c r="L39" s="100">
        <v>14.37</v>
      </c>
      <c r="M39" s="101" t="s">
        <v>33</v>
      </c>
      <c r="N39" s="102" t="s">
        <v>33</v>
      </c>
      <c r="U39" s="68" t="s">
        <v>183</v>
      </c>
    </row>
    <row r="40" spans="1:24" s="63" customFormat="1" ht="33.75" x14ac:dyDescent="0.2">
      <c r="A40" s="98"/>
      <c r="B40" s="97" t="s">
        <v>184</v>
      </c>
      <c r="C40" s="767" t="s">
        <v>185</v>
      </c>
      <c r="D40" s="767"/>
      <c r="E40" s="767"/>
      <c r="F40" s="99" t="s">
        <v>186</v>
      </c>
      <c r="G40" s="99" t="s">
        <v>187</v>
      </c>
      <c r="H40" s="99" t="s">
        <v>33</v>
      </c>
      <c r="I40" s="99" t="s">
        <v>187</v>
      </c>
      <c r="J40" s="100" t="s">
        <v>33</v>
      </c>
      <c r="K40" s="99" t="s">
        <v>33</v>
      </c>
      <c r="L40" s="100">
        <v>13.65</v>
      </c>
      <c r="M40" s="101" t="s">
        <v>33</v>
      </c>
      <c r="N40" s="102" t="s">
        <v>33</v>
      </c>
      <c r="U40" s="68" t="s">
        <v>185</v>
      </c>
    </row>
    <row r="41" spans="1:24" s="63" customFormat="1" ht="22.5" x14ac:dyDescent="0.2">
      <c r="A41" s="98"/>
      <c r="B41" s="97" t="s">
        <v>188</v>
      </c>
      <c r="C41" s="767" t="s">
        <v>189</v>
      </c>
      <c r="D41" s="767"/>
      <c r="E41" s="767"/>
      <c r="F41" s="99" t="s">
        <v>186</v>
      </c>
      <c r="G41" s="99" t="s">
        <v>190</v>
      </c>
      <c r="H41" s="99" t="s">
        <v>33</v>
      </c>
      <c r="I41" s="99" t="s">
        <v>190</v>
      </c>
      <c r="J41" s="100" t="s">
        <v>33</v>
      </c>
      <c r="K41" s="99" t="s">
        <v>33</v>
      </c>
      <c r="L41" s="100">
        <v>7.19</v>
      </c>
      <c r="M41" s="101" t="s">
        <v>33</v>
      </c>
      <c r="N41" s="102" t="s">
        <v>33</v>
      </c>
      <c r="U41" s="68" t="s">
        <v>189</v>
      </c>
    </row>
    <row r="42" spans="1:24" s="63" customFormat="1" x14ac:dyDescent="0.2">
      <c r="A42" s="103"/>
      <c r="B42" s="104"/>
      <c r="C42" s="780" t="s">
        <v>191</v>
      </c>
      <c r="D42" s="780"/>
      <c r="E42" s="780"/>
      <c r="F42" s="105" t="s">
        <v>33</v>
      </c>
      <c r="G42" s="105" t="s">
        <v>33</v>
      </c>
      <c r="H42" s="105" t="s">
        <v>33</v>
      </c>
      <c r="I42" s="105" t="s">
        <v>33</v>
      </c>
      <c r="J42" s="106" t="s">
        <v>33</v>
      </c>
      <c r="K42" s="105" t="s">
        <v>33</v>
      </c>
      <c r="L42" s="106">
        <v>151.63999999999999</v>
      </c>
      <c r="M42" s="92" t="s">
        <v>33</v>
      </c>
      <c r="N42" s="107" t="s">
        <v>33</v>
      </c>
      <c r="W42" s="68" t="s">
        <v>191</v>
      </c>
    </row>
    <row r="43" spans="1:24" s="63" customFormat="1" ht="45" x14ac:dyDescent="0.2">
      <c r="A43" s="88" t="s">
        <v>173</v>
      </c>
      <c r="B43" s="89" t="s">
        <v>196</v>
      </c>
      <c r="C43" s="776" t="s">
        <v>259</v>
      </c>
      <c r="D43" s="776"/>
      <c r="E43" s="776"/>
      <c r="F43" s="90" t="s">
        <v>198</v>
      </c>
      <c r="G43" s="90" t="s">
        <v>33</v>
      </c>
      <c r="H43" s="90" t="s">
        <v>33</v>
      </c>
      <c r="I43" s="90" t="s">
        <v>1567</v>
      </c>
      <c r="J43" s="91">
        <v>2.91</v>
      </c>
      <c r="K43" s="90" t="s">
        <v>33</v>
      </c>
      <c r="L43" s="91">
        <v>135.13999999999999</v>
      </c>
      <c r="M43" s="92" t="s">
        <v>33</v>
      </c>
      <c r="N43" s="93" t="s">
        <v>33</v>
      </c>
      <c r="Q43" s="68" t="s">
        <v>259</v>
      </c>
    </row>
    <row r="44" spans="1:24" s="63" customFormat="1" x14ac:dyDescent="0.2">
      <c r="A44" s="94"/>
      <c r="B44" s="95"/>
      <c r="C44" s="767" t="s">
        <v>1568</v>
      </c>
      <c r="D44" s="767"/>
      <c r="E44" s="767"/>
      <c r="F44" s="767"/>
      <c r="G44" s="767"/>
      <c r="H44" s="767"/>
      <c r="I44" s="767"/>
      <c r="J44" s="767"/>
      <c r="K44" s="767"/>
      <c r="L44" s="767"/>
      <c r="M44" s="767"/>
      <c r="N44" s="781"/>
      <c r="R44" s="68" t="s">
        <v>1568</v>
      </c>
    </row>
    <row r="45" spans="1:24" s="63" customFormat="1" x14ac:dyDescent="0.2">
      <c r="A45" s="783" t="s">
        <v>563</v>
      </c>
      <c r="B45" s="784"/>
      <c r="C45" s="784"/>
      <c r="D45" s="784"/>
      <c r="E45" s="784"/>
      <c r="F45" s="784"/>
      <c r="G45" s="784"/>
      <c r="H45" s="784"/>
      <c r="I45" s="784"/>
      <c r="J45" s="784"/>
      <c r="K45" s="784"/>
      <c r="L45" s="784"/>
      <c r="M45" s="784"/>
      <c r="N45" s="785"/>
      <c r="X45" s="68" t="s">
        <v>563</v>
      </c>
    </row>
    <row r="46" spans="1:24" s="63" customFormat="1" ht="22.5" x14ac:dyDescent="0.2">
      <c r="A46" s="88" t="s">
        <v>176</v>
      </c>
      <c r="B46" s="89" t="s">
        <v>564</v>
      </c>
      <c r="C46" s="776" t="s">
        <v>1569</v>
      </c>
      <c r="D46" s="776"/>
      <c r="E46" s="776"/>
      <c r="F46" s="90" t="s">
        <v>566</v>
      </c>
      <c r="G46" s="90" t="s">
        <v>33</v>
      </c>
      <c r="H46" s="90" t="s">
        <v>33</v>
      </c>
      <c r="I46" s="90" t="s">
        <v>1570</v>
      </c>
      <c r="J46" s="91" t="s">
        <v>33</v>
      </c>
      <c r="K46" s="90" t="s">
        <v>33</v>
      </c>
      <c r="L46" s="91" t="s">
        <v>33</v>
      </c>
      <c r="M46" s="92" t="s">
        <v>33</v>
      </c>
      <c r="N46" s="93" t="s">
        <v>33</v>
      </c>
      <c r="Q46" s="68" t="s">
        <v>1569</v>
      </c>
    </row>
    <row r="47" spans="1:24" s="63" customFormat="1" ht="33.75" x14ac:dyDescent="0.2">
      <c r="A47" s="96"/>
      <c r="B47" s="97" t="s">
        <v>558</v>
      </c>
      <c r="C47" s="767" t="s">
        <v>559</v>
      </c>
      <c r="D47" s="767"/>
      <c r="E47" s="767"/>
      <c r="F47" s="767"/>
      <c r="G47" s="767"/>
      <c r="H47" s="767"/>
      <c r="I47" s="767"/>
      <c r="J47" s="767"/>
      <c r="K47" s="767"/>
      <c r="L47" s="767"/>
      <c r="M47" s="767"/>
      <c r="N47" s="781"/>
      <c r="S47" s="68" t="s">
        <v>559</v>
      </c>
    </row>
    <row r="48" spans="1:24" s="63" customFormat="1" x14ac:dyDescent="0.2">
      <c r="A48" s="98"/>
      <c r="B48" s="97" t="s">
        <v>165</v>
      </c>
      <c r="C48" s="767" t="s">
        <v>251</v>
      </c>
      <c r="D48" s="767"/>
      <c r="E48" s="767"/>
      <c r="F48" s="99" t="s">
        <v>33</v>
      </c>
      <c r="G48" s="99" t="s">
        <v>33</v>
      </c>
      <c r="H48" s="99" t="s">
        <v>33</v>
      </c>
      <c r="I48" s="99" t="s">
        <v>33</v>
      </c>
      <c r="J48" s="100">
        <v>6.75</v>
      </c>
      <c r="K48" s="99" t="s">
        <v>175</v>
      </c>
      <c r="L48" s="100">
        <v>45.56</v>
      </c>
      <c r="M48" s="101" t="s">
        <v>33</v>
      </c>
      <c r="N48" s="102" t="s">
        <v>33</v>
      </c>
      <c r="T48" s="68" t="s">
        <v>251</v>
      </c>
    </row>
    <row r="49" spans="1:23" s="63" customFormat="1" x14ac:dyDescent="0.2">
      <c r="A49" s="98"/>
      <c r="B49" s="97" t="s">
        <v>173</v>
      </c>
      <c r="C49" s="767" t="s">
        <v>174</v>
      </c>
      <c r="D49" s="767"/>
      <c r="E49" s="767"/>
      <c r="F49" s="99" t="s">
        <v>33</v>
      </c>
      <c r="G49" s="99" t="s">
        <v>33</v>
      </c>
      <c r="H49" s="99" t="s">
        <v>33</v>
      </c>
      <c r="I49" s="99" t="s">
        <v>33</v>
      </c>
      <c r="J49" s="100">
        <v>8.2899999999999991</v>
      </c>
      <c r="K49" s="99" t="s">
        <v>175</v>
      </c>
      <c r="L49" s="100">
        <v>55.96</v>
      </c>
      <c r="M49" s="101" t="s">
        <v>33</v>
      </c>
      <c r="N49" s="102" t="s">
        <v>33</v>
      </c>
      <c r="T49" s="68" t="s">
        <v>174</v>
      </c>
    </row>
    <row r="50" spans="1:23" s="63" customFormat="1" x14ac:dyDescent="0.2">
      <c r="A50" s="98"/>
      <c r="B50" s="97" t="s">
        <v>176</v>
      </c>
      <c r="C50" s="767" t="s">
        <v>177</v>
      </c>
      <c r="D50" s="767"/>
      <c r="E50" s="767"/>
      <c r="F50" s="99" t="s">
        <v>33</v>
      </c>
      <c r="G50" s="99" t="s">
        <v>33</v>
      </c>
      <c r="H50" s="99" t="s">
        <v>33</v>
      </c>
      <c r="I50" s="99" t="s">
        <v>33</v>
      </c>
      <c r="J50" s="100">
        <v>0.81</v>
      </c>
      <c r="K50" s="99" t="s">
        <v>175</v>
      </c>
      <c r="L50" s="100">
        <v>5.47</v>
      </c>
      <c r="M50" s="101" t="s">
        <v>33</v>
      </c>
      <c r="N50" s="102" t="s">
        <v>33</v>
      </c>
      <c r="T50" s="68" t="s">
        <v>177</v>
      </c>
    </row>
    <row r="51" spans="1:23" s="63" customFormat="1" x14ac:dyDescent="0.2">
      <c r="A51" s="98"/>
      <c r="B51" s="97" t="s">
        <v>212</v>
      </c>
      <c r="C51" s="767" t="s">
        <v>252</v>
      </c>
      <c r="D51" s="767"/>
      <c r="E51" s="767"/>
      <c r="F51" s="99" t="s">
        <v>33</v>
      </c>
      <c r="G51" s="99" t="s">
        <v>33</v>
      </c>
      <c r="H51" s="99" t="s">
        <v>33</v>
      </c>
      <c r="I51" s="99" t="s">
        <v>33</v>
      </c>
      <c r="J51" s="100">
        <v>0.37</v>
      </c>
      <c r="K51" s="99" t="s">
        <v>33</v>
      </c>
      <c r="L51" s="100">
        <v>2</v>
      </c>
      <c r="M51" s="101" t="s">
        <v>33</v>
      </c>
      <c r="N51" s="102" t="s">
        <v>33</v>
      </c>
      <c r="T51" s="68" t="s">
        <v>252</v>
      </c>
    </row>
    <row r="52" spans="1:23" s="63" customFormat="1" x14ac:dyDescent="0.2">
      <c r="A52" s="98"/>
      <c r="B52" s="97" t="s">
        <v>33</v>
      </c>
      <c r="C52" s="767" t="s">
        <v>253</v>
      </c>
      <c r="D52" s="767"/>
      <c r="E52" s="767"/>
      <c r="F52" s="99" t="s">
        <v>179</v>
      </c>
      <c r="G52" s="99" t="s">
        <v>568</v>
      </c>
      <c r="H52" s="99" t="s">
        <v>175</v>
      </c>
      <c r="I52" s="99" t="s">
        <v>1571</v>
      </c>
      <c r="J52" s="100" t="s">
        <v>33</v>
      </c>
      <c r="K52" s="99" t="s">
        <v>33</v>
      </c>
      <c r="L52" s="100" t="s">
        <v>33</v>
      </c>
      <c r="M52" s="101" t="s">
        <v>33</v>
      </c>
      <c r="N52" s="102" t="s">
        <v>33</v>
      </c>
      <c r="U52" s="68" t="s">
        <v>253</v>
      </c>
    </row>
    <row r="53" spans="1:23" s="63" customFormat="1" x14ac:dyDescent="0.2">
      <c r="A53" s="98"/>
      <c r="B53" s="97" t="s">
        <v>33</v>
      </c>
      <c r="C53" s="767" t="s">
        <v>178</v>
      </c>
      <c r="D53" s="767"/>
      <c r="E53" s="767"/>
      <c r="F53" s="99" t="s">
        <v>179</v>
      </c>
      <c r="G53" s="99" t="s">
        <v>570</v>
      </c>
      <c r="H53" s="99" t="s">
        <v>175</v>
      </c>
      <c r="I53" s="99" t="s">
        <v>1572</v>
      </c>
      <c r="J53" s="100" t="s">
        <v>33</v>
      </c>
      <c r="K53" s="99" t="s">
        <v>33</v>
      </c>
      <c r="L53" s="100" t="s">
        <v>33</v>
      </c>
      <c r="M53" s="101" t="s">
        <v>33</v>
      </c>
      <c r="N53" s="102" t="s">
        <v>33</v>
      </c>
      <c r="U53" s="68" t="s">
        <v>178</v>
      </c>
    </row>
    <row r="54" spans="1:23" s="63" customFormat="1" x14ac:dyDescent="0.2">
      <c r="A54" s="98"/>
      <c r="B54" s="97" t="s">
        <v>33</v>
      </c>
      <c r="C54" s="776" t="s">
        <v>182</v>
      </c>
      <c r="D54" s="776"/>
      <c r="E54" s="776"/>
      <c r="F54" s="90" t="s">
        <v>33</v>
      </c>
      <c r="G54" s="90" t="s">
        <v>33</v>
      </c>
      <c r="H54" s="90" t="s">
        <v>33</v>
      </c>
      <c r="I54" s="90" t="s">
        <v>33</v>
      </c>
      <c r="J54" s="91">
        <v>15.41</v>
      </c>
      <c r="K54" s="90" t="s">
        <v>33</v>
      </c>
      <c r="L54" s="91">
        <v>103.52</v>
      </c>
      <c r="M54" s="92" t="s">
        <v>33</v>
      </c>
      <c r="N54" s="93" t="s">
        <v>33</v>
      </c>
      <c r="V54" s="68" t="s">
        <v>182</v>
      </c>
    </row>
    <row r="55" spans="1:23" s="63" customFormat="1" x14ac:dyDescent="0.2">
      <c r="A55" s="98"/>
      <c r="B55" s="97" t="s">
        <v>33</v>
      </c>
      <c r="C55" s="767" t="s">
        <v>183</v>
      </c>
      <c r="D55" s="767"/>
      <c r="E55" s="767"/>
      <c r="F55" s="99" t="s">
        <v>33</v>
      </c>
      <c r="G55" s="99" t="s">
        <v>33</v>
      </c>
      <c r="H55" s="99" t="s">
        <v>33</v>
      </c>
      <c r="I55" s="99" t="s">
        <v>33</v>
      </c>
      <c r="J55" s="100" t="s">
        <v>33</v>
      </c>
      <c r="K55" s="99" t="s">
        <v>33</v>
      </c>
      <c r="L55" s="100">
        <v>51.03</v>
      </c>
      <c r="M55" s="101" t="s">
        <v>33</v>
      </c>
      <c r="N55" s="102" t="s">
        <v>33</v>
      </c>
      <c r="U55" s="68" t="s">
        <v>183</v>
      </c>
    </row>
    <row r="56" spans="1:23" s="63" customFormat="1" ht="22.5" x14ac:dyDescent="0.2">
      <c r="A56" s="98"/>
      <c r="B56" s="97" t="s">
        <v>572</v>
      </c>
      <c r="C56" s="767" t="s">
        <v>573</v>
      </c>
      <c r="D56" s="767"/>
      <c r="E56" s="767"/>
      <c r="F56" s="99" t="s">
        <v>186</v>
      </c>
      <c r="G56" s="99" t="s">
        <v>574</v>
      </c>
      <c r="H56" s="99" t="s">
        <v>33</v>
      </c>
      <c r="I56" s="99" t="s">
        <v>574</v>
      </c>
      <c r="J56" s="100" t="s">
        <v>33</v>
      </c>
      <c r="K56" s="99" t="s">
        <v>33</v>
      </c>
      <c r="L56" s="100">
        <v>62.26</v>
      </c>
      <c r="M56" s="101" t="s">
        <v>33</v>
      </c>
      <c r="N56" s="102" t="s">
        <v>33</v>
      </c>
      <c r="U56" s="68" t="s">
        <v>573</v>
      </c>
    </row>
    <row r="57" spans="1:23" s="63" customFormat="1" ht="22.5" x14ac:dyDescent="0.2">
      <c r="A57" s="98"/>
      <c r="B57" s="97" t="s">
        <v>575</v>
      </c>
      <c r="C57" s="767" t="s">
        <v>576</v>
      </c>
      <c r="D57" s="767"/>
      <c r="E57" s="767"/>
      <c r="F57" s="99" t="s">
        <v>186</v>
      </c>
      <c r="G57" s="99" t="s">
        <v>341</v>
      </c>
      <c r="H57" s="99" t="s">
        <v>33</v>
      </c>
      <c r="I57" s="99" t="s">
        <v>341</v>
      </c>
      <c r="J57" s="100" t="s">
        <v>33</v>
      </c>
      <c r="K57" s="99" t="s">
        <v>33</v>
      </c>
      <c r="L57" s="100">
        <v>40.82</v>
      </c>
      <c r="M57" s="101" t="s">
        <v>33</v>
      </c>
      <c r="N57" s="102" t="s">
        <v>33</v>
      </c>
      <c r="U57" s="68" t="s">
        <v>576</v>
      </c>
    </row>
    <row r="58" spans="1:23" s="63" customFormat="1" x14ac:dyDescent="0.2">
      <c r="A58" s="103"/>
      <c r="B58" s="104"/>
      <c r="C58" s="780" t="s">
        <v>191</v>
      </c>
      <c r="D58" s="780"/>
      <c r="E58" s="780"/>
      <c r="F58" s="105" t="s">
        <v>33</v>
      </c>
      <c r="G58" s="105" t="s">
        <v>33</v>
      </c>
      <c r="H58" s="105" t="s">
        <v>33</v>
      </c>
      <c r="I58" s="105" t="s">
        <v>33</v>
      </c>
      <c r="J58" s="106" t="s">
        <v>33</v>
      </c>
      <c r="K58" s="105" t="s">
        <v>33</v>
      </c>
      <c r="L58" s="106">
        <v>206.6</v>
      </c>
      <c r="M58" s="92" t="s">
        <v>33</v>
      </c>
      <c r="N58" s="107" t="s">
        <v>33</v>
      </c>
      <c r="W58" s="68" t="s">
        <v>191</v>
      </c>
    </row>
    <row r="59" spans="1:23" s="63" customFormat="1" x14ac:dyDescent="0.2">
      <c r="A59" s="88" t="s">
        <v>212</v>
      </c>
      <c r="B59" s="89" t="s">
        <v>577</v>
      </c>
      <c r="C59" s="776" t="s">
        <v>578</v>
      </c>
      <c r="D59" s="776"/>
      <c r="E59" s="776"/>
      <c r="F59" s="90" t="s">
        <v>566</v>
      </c>
      <c r="G59" s="90" t="s">
        <v>33</v>
      </c>
      <c r="H59" s="90" t="s">
        <v>33</v>
      </c>
      <c r="I59" s="90" t="s">
        <v>1573</v>
      </c>
      <c r="J59" s="91">
        <v>60</v>
      </c>
      <c r="K59" s="90" t="s">
        <v>33</v>
      </c>
      <c r="L59" s="91">
        <v>372.6</v>
      </c>
      <c r="M59" s="92" t="s">
        <v>33</v>
      </c>
      <c r="N59" s="93" t="s">
        <v>33</v>
      </c>
      <c r="Q59" s="68" t="s">
        <v>578</v>
      </c>
    </row>
    <row r="60" spans="1:23" s="63" customFormat="1" ht="33.75" x14ac:dyDescent="0.2">
      <c r="A60" s="88" t="s">
        <v>219</v>
      </c>
      <c r="B60" s="89" t="s">
        <v>580</v>
      </c>
      <c r="C60" s="776" t="s">
        <v>581</v>
      </c>
      <c r="D60" s="776"/>
      <c r="E60" s="776"/>
      <c r="F60" s="90" t="s">
        <v>582</v>
      </c>
      <c r="G60" s="90" t="s">
        <v>33</v>
      </c>
      <c r="H60" s="90" t="s">
        <v>33</v>
      </c>
      <c r="I60" s="90" t="s">
        <v>1574</v>
      </c>
      <c r="J60" s="91" t="s">
        <v>33</v>
      </c>
      <c r="K60" s="90" t="s">
        <v>33</v>
      </c>
      <c r="L60" s="91" t="s">
        <v>33</v>
      </c>
      <c r="M60" s="92" t="s">
        <v>33</v>
      </c>
      <c r="N60" s="93" t="s">
        <v>33</v>
      </c>
      <c r="Q60" s="68" t="s">
        <v>581</v>
      </c>
    </row>
    <row r="61" spans="1:23" s="63" customFormat="1" x14ac:dyDescent="0.2">
      <c r="A61" s="94"/>
      <c r="B61" s="95"/>
      <c r="C61" s="767" t="s">
        <v>1575</v>
      </c>
      <c r="D61" s="767"/>
      <c r="E61" s="767"/>
      <c r="F61" s="767"/>
      <c r="G61" s="767"/>
      <c r="H61" s="767"/>
      <c r="I61" s="767"/>
      <c r="J61" s="767"/>
      <c r="K61" s="767"/>
      <c r="L61" s="767"/>
      <c r="M61" s="767"/>
      <c r="N61" s="781"/>
      <c r="R61" s="68" t="s">
        <v>1575</v>
      </c>
    </row>
    <row r="62" spans="1:23" s="63" customFormat="1" ht="33.75" x14ac:dyDescent="0.2">
      <c r="A62" s="96"/>
      <c r="B62" s="97" t="s">
        <v>558</v>
      </c>
      <c r="C62" s="767" t="s">
        <v>559</v>
      </c>
      <c r="D62" s="767"/>
      <c r="E62" s="767"/>
      <c r="F62" s="767"/>
      <c r="G62" s="767"/>
      <c r="H62" s="767"/>
      <c r="I62" s="767"/>
      <c r="J62" s="767"/>
      <c r="K62" s="767"/>
      <c r="L62" s="767"/>
      <c r="M62" s="767"/>
      <c r="N62" s="781"/>
      <c r="S62" s="68" t="s">
        <v>559</v>
      </c>
    </row>
    <row r="63" spans="1:23" s="63" customFormat="1" x14ac:dyDescent="0.2">
      <c r="A63" s="98"/>
      <c r="B63" s="97" t="s">
        <v>165</v>
      </c>
      <c r="C63" s="767" t="s">
        <v>251</v>
      </c>
      <c r="D63" s="767"/>
      <c r="E63" s="767"/>
      <c r="F63" s="99" t="s">
        <v>33</v>
      </c>
      <c r="G63" s="99" t="s">
        <v>33</v>
      </c>
      <c r="H63" s="99" t="s">
        <v>33</v>
      </c>
      <c r="I63" s="99" t="s">
        <v>33</v>
      </c>
      <c r="J63" s="100">
        <v>3189.6</v>
      </c>
      <c r="K63" s="99" t="s">
        <v>175</v>
      </c>
      <c r="L63" s="100">
        <v>486.41</v>
      </c>
      <c r="M63" s="101" t="s">
        <v>33</v>
      </c>
      <c r="N63" s="102" t="s">
        <v>33</v>
      </c>
      <c r="T63" s="68" t="s">
        <v>251</v>
      </c>
    </row>
    <row r="64" spans="1:23" s="63" customFormat="1" x14ac:dyDescent="0.2">
      <c r="A64" s="98"/>
      <c r="B64" s="97" t="s">
        <v>173</v>
      </c>
      <c r="C64" s="767" t="s">
        <v>174</v>
      </c>
      <c r="D64" s="767"/>
      <c r="E64" s="767"/>
      <c r="F64" s="99" t="s">
        <v>33</v>
      </c>
      <c r="G64" s="99" t="s">
        <v>33</v>
      </c>
      <c r="H64" s="99" t="s">
        <v>33</v>
      </c>
      <c r="I64" s="99" t="s">
        <v>33</v>
      </c>
      <c r="J64" s="100">
        <v>3499.23</v>
      </c>
      <c r="K64" s="99" t="s">
        <v>175</v>
      </c>
      <c r="L64" s="100">
        <v>533.63</v>
      </c>
      <c r="M64" s="101" t="s">
        <v>33</v>
      </c>
      <c r="N64" s="102" t="s">
        <v>33</v>
      </c>
      <c r="T64" s="68" t="s">
        <v>174</v>
      </c>
    </row>
    <row r="65" spans="1:25" s="63" customFormat="1" x14ac:dyDescent="0.2">
      <c r="A65" s="98"/>
      <c r="B65" s="97" t="s">
        <v>176</v>
      </c>
      <c r="C65" s="767" t="s">
        <v>177</v>
      </c>
      <c r="D65" s="767"/>
      <c r="E65" s="767"/>
      <c r="F65" s="99" t="s">
        <v>33</v>
      </c>
      <c r="G65" s="99" t="s">
        <v>33</v>
      </c>
      <c r="H65" s="99" t="s">
        <v>33</v>
      </c>
      <c r="I65" s="99" t="s">
        <v>33</v>
      </c>
      <c r="J65" s="100">
        <v>405.88</v>
      </c>
      <c r="K65" s="99" t="s">
        <v>175</v>
      </c>
      <c r="L65" s="100">
        <v>61.9</v>
      </c>
      <c r="M65" s="101" t="s">
        <v>33</v>
      </c>
      <c r="N65" s="102" t="s">
        <v>33</v>
      </c>
      <c r="T65" s="68" t="s">
        <v>177</v>
      </c>
    </row>
    <row r="66" spans="1:25" s="63" customFormat="1" x14ac:dyDescent="0.2">
      <c r="A66" s="98"/>
      <c r="B66" s="97" t="s">
        <v>212</v>
      </c>
      <c r="C66" s="767" t="s">
        <v>252</v>
      </c>
      <c r="D66" s="767"/>
      <c r="E66" s="767"/>
      <c r="F66" s="99" t="s">
        <v>33</v>
      </c>
      <c r="G66" s="99" t="s">
        <v>33</v>
      </c>
      <c r="H66" s="99" t="s">
        <v>33</v>
      </c>
      <c r="I66" s="99" t="s">
        <v>33</v>
      </c>
      <c r="J66" s="100">
        <v>4013.08</v>
      </c>
      <c r="K66" s="99" t="s">
        <v>33</v>
      </c>
      <c r="L66" s="100">
        <v>489.6</v>
      </c>
      <c r="M66" s="101" t="s">
        <v>33</v>
      </c>
      <c r="N66" s="102" t="s">
        <v>33</v>
      </c>
      <c r="T66" s="68" t="s">
        <v>252</v>
      </c>
    </row>
    <row r="67" spans="1:25" s="63" customFormat="1" x14ac:dyDescent="0.2">
      <c r="A67" s="98"/>
      <c r="B67" s="97" t="s">
        <v>33</v>
      </c>
      <c r="C67" s="767" t="s">
        <v>253</v>
      </c>
      <c r="D67" s="767"/>
      <c r="E67" s="767"/>
      <c r="F67" s="99" t="s">
        <v>179</v>
      </c>
      <c r="G67" s="99" t="s">
        <v>585</v>
      </c>
      <c r="H67" s="99" t="s">
        <v>175</v>
      </c>
      <c r="I67" s="99" t="s">
        <v>1576</v>
      </c>
      <c r="J67" s="100" t="s">
        <v>33</v>
      </c>
      <c r="K67" s="99" t="s">
        <v>33</v>
      </c>
      <c r="L67" s="100" t="s">
        <v>33</v>
      </c>
      <c r="M67" s="101" t="s">
        <v>33</v>
      </c>
      <c r="N67" s="102" t="s">
        <v>33</v>
      </c>
      <c r="U67" s="68" t="s">
        <v>253</v>
      </c>
    </row>
    <row r="68" spans="1:25" s="63" customFormat="1" x14ac:dyDescent="0.2">
      <c r="A68" s="98"/>
      <c r="B68" s="97" t="s">
        <v>33</v>
      </c>
      <c r="C68" s="767" t="s">
        <v>178</v>
      </c>
      <c r="D68" s="767"/>
      <c r="E68" s="767"/>
      <c r="F68" s="99" t="s">
        <v>179</v>
      </c>
      <c r="G68" s="99" t="s">
        <v>587</v>
      </c>
      <c r="H68" s="99" t="s">
        <v>175</v>
      </c>
      <c r="I68" s="99" t="s">
        <v>1577</v>
      </c>
      <c r="J68" s="100" t="s">
        <v>33</v>
      </c>
      <c r="K68" s="99" t="s">
        <v>33</v>
      </c>
      <c r="L68" s="100" t="s">
        <v>33</v>
      </c>
      <c r="M68" s="101" t="s">
        <v>33</v>
      </c>
      <c r="N68" s="102" t="s">
        <v>33</v>
      </c>
      <c r="U68" s="68" t="s">
        <v>178</v>
      </c>
    </row>
    <row r="69" spans="1:25" s="63" customFormat="1" x14ac:dyDescent="0.2">
      <c r="A69" s="98"/>
      <c r="B69" s="97" t="s">
        <v>33</v>
      </c>
      <c r="C69" s="776" t="s">
        <v>182</v>
      </c>
      <c r="D69" s="776"/>
      <c r="E69" s="776"/>
      <c r="F69" s="90" t="s">
        <v>33</v>
      </c>
      <c r="G69" s="90" t="s">
        <v>33</v>
      </c>
      <c r="H69" s="90" t="s">
        <v>33</v>
      </c>
      <c r="I69" s="90" t="s">
        <v>33</v>
      </c>
      <c r="J69" s="91">
        <v>10701.91</v>
      </c>
      <c r="K69" s="90" t="s">
        <v>33</v>
      </c>
      <c r="L69" s="91">
        <v>1509.64</v>
      </c>
      <c r="M69" s="92" t="s">
        <v>33</v>
      </c>
      <c r="N69" s="93" t="s">
        <v>33</v>
      </c>
      <c r="V69" s="68" t="s">
        <v>182</v>
      </c>
    </row>
    <row r="70" spans="1:25" s="63" customFormat="1" x14ac:dyDescent="0.2">
      <c r="A70" s="98"/>
      <c r="B70" s="97" t="s">
        <v>33</v>
      </c>
      <c r="C70" s="767" t="s">
        <v>183</v>
      </c>
      <c r="D70" s="767"/>
      <c r="E70" s="767"/>
      <c r="F70" s="99" t="s">
        <v>33</v>
      </c>
      <c r="G70" s="99" t="s">
        <v>33</v>
      </c>
      <c r="H70" s="99" t="s">
        <v>33</v>
      </c>
      <c r="I70" s="99" t="s">
        <v>33</v>
      </c>
      <c r="J70" s="100" t="s">
        <v>33</v>
      </c>
      <c r="K70" s="99" t="s">
        <v>33</v>
      </c>
      <c r="L70" s="100">
        <v>548.30999999999995</v>
      </c>
      <c r="M70" s="101" t="s">
        <v>33</v>
      </c>
      <c r="N70" s="102" t="s">
        <v>33</v>
      </c>
      <c r="U70" s="68" t="s">
        <v>183</v>
      </c>
    </row>
    <row r="71" spans="1:25" s="63" customFormat="1" ht="33.75" x14ac:dyDescent="0.2">
      <c r="A71" s="98"/>
      <c r="B71" s="97" t="s">
        <v>589</v>
      </c>
      <c r="C71" s="767" t="s">
        <v>590</v>
      </c>
      <c r="D71" s="767"/>
      <c r="E71" s="767"/>
      <c r="F71" s="99" t="s">
        <v>186</v>
      </c>
      <c r="G71" s="99" t="s">
        <v>591</v>
      </c>
      <c r="H71" s="99" t="s">
        <v>33</v>
      </c>
      <c r="I71" s="99" t="s">
        <v>591</v>
      </c>
      <c r="J71" s="100" t="s">
        <v>33</v>
      </c>
      <c r="K71" s="99" t="s">
        <v>33</v>
      </c>
      <c r="L71" s="100">
        <v>575.73</v>
      </c>
      <c r="M71" s="101" t="s">
        <v>33</v>
      </c>
      <c r="N71" s="102" t="s">
        <v>33</v>
      </c>
      <c r="U71" s="68" t="s">
        <v>590</v>
      </c>
    </row>
    <row r="72" spans="1:25" s="63" customFormat="1" ht="33.75" x14ac:dyDescent="0.2">
      <c r="A72" s="98"/>
      <c r="B72" s="97" t="s">
        <v>592</v>
      </c>
      <c r="C72" s="767" t="s">
        <v>593</v>
      </c>
      <c r="D72" s="767"/>
      <c r="E72" s="767"/>
      <c r="F72" s="99" t="s">
        <v>186</v>
      </c>
      <c r="G72" s="99" t="s">
        <v>594</v>
      </c>
      <c r="H72" s="99" t="s">
        <v>33</v>
      </c>
      <c r="I72" s="99" t="s">
        <v>594</v>
      </c>
      <c r="J72" s="100" t="s">
        <v>33</v>
      </c>
      <c r="K72" s="99" t="s">
        <v>33</v>
      </c>
      <c r="L72" s="100">
        <v>356.4</v>
      </c>
      <c r="M72" s="101" t="s">
        <v>33</v>
      </c>
      <c r="N72" s="102" t="s">
        <v>33</v>
      </c>
      <c r="U72" s="68" t="s">
        <v>593</v>
      </c>
    </row>
    <row r="73" spans="1:25" s="63" customFormat="1" x14ac:dyDescent="0.2">
      <c r="A73" s="103"/>
      <c r="B73" s="104"/>
      <c r="C73" s="780" t="s">
        <v>191</v>
      </c>
      <c r="D73" s="780"/>
      <c r="E73" s="780"/>
      <c r="F73" s="105" t="s">
        <v>33</v>
      </c>
      <c r="G73" s="105" t="s">
        <v>33</v>
      </c>
      <c r="H73" s="105" t="s">
        <v>33</v>
      </c>
      <c r="I73" s="105" t="s">
        <v>33</v>
      </c>
      <c r="J73" s="106" t="s">
        <v>33</v>
      </c>
      <c r="K73" s="105" t="s">
        <v>33</v>
      </c>
      <c r="L73" s="106">
        <v>2441.77</v>
      </c>
      <c r="M73" s="92" t="s">
        <v>33</v>
      </c>
      <c r="N73" s="107" t="s">
        <v>33</v>
      </c>
      <c r="W73" s="68" t="s">
        <v>191</v>
      </c>
    </row>
    <row r="74" spans="1:25" s="63" customFormat="1" ht="22.5" x14ac:dyDescent="0.2">
      <c r="A74" s="88" t="s">
        <v>228</v>
      </c>
      <c r="B74" s="89" t="s">
        <v>595</v>
      </c>
      <c r="C74" s="776" t="s">
        <v>596</v>
      </c>
      <c r="D74" s="776"/>
      <c r="E74" s="776"/>
      <c r="F74" s="90" t="s">
        <v>566</v>
      </c>
      <c r="G74" s="90" t="s">
        <v>33</v>
      </c>
      <c r="H74" s="90" t="s">
        <v>33</v>
      </c>
      <c r="I74" s="90" t="s">
        <v>1578</v>
      </c>
      <c r="J74" s="91">
        <v>790</v>
      </c>
      <c r="K74" s="90" t="s">
        <v>33</v>
      </c>
      <c r="L74" s="91">
        <v>9782.57</v>
      </c>
      <c r="M74" s="92" t="s">
        <v>33</v>
      </c>
      <c r="N74" s="93" t="s">
        <v>33</v>
      </c>
      <c r="Q74" s="68" t="s">
        <v>596</v>
      </c>
    </row>
    <row r="75" spans="1:25" s="63" customFormat="1" x14ac:dyDescent="0.2">
      <c r="A75" s="88" t="s">
        <v>235</v>
      </c>
      <c r="B75" s="89" t="s">
        <v>598</v>
      </c>
      <c r="C75" s="776" t="s">
        <v>599</v>
      </c>
      <c r="D75" s="776"/>
      <c r="E75" s="776"/>
      <c r="F75" s="90" t="s">
        <v>33</v>
      </c>
      <c r="G75" s="90" t="s">
        <v>33</v>
      </c>
      <c r="H75" s="90" t="s">
        <v>33</v>
      </c>
      <c r="I75" s="90" t="s">
        <v>1579</v>
      </c>
      <c r="J75" s="91">
        <v>10.63</v>
      </c>
      <c r="K75" s="90" t="s">
        <v>33</v>
      </c>
      <c r="L75" s="91">
        <v>129.69</v>
      </c>
      <c r="M75" s="92" t="s">
        <v>33</v>
      </c>
      <c r="N75" s="93" t="s">
        <v>33</v>
      </c>
      <c r="Q75" s="68" t="s">
        <v>599</v>
      </c>
    </row>
    <row r="76" spans="1:25" s="63" customFormat="1" x14ac:dyDescent="0.2">
      <c r="A76" s="94"/>
      <c r="B76" s="95"/>
      <c r="C76" s="767" t="s">
        <v>601</v>
      </c>
      <c r="D76" s="767"/>
      <c r="E76" s="767"/>
      <c r="F76" s="767"/>
      <c r="G76" s="767"/>
      <c r="H76" s="767"/>
      <c r="I76" s="767"/>
      <c r="J76" s="767"/>
      <c r="K76" s="767"/>
      <c r="L76" s="767"/>
      <c r="M76" s="767"/>
      <c r="N76" s="781"/>
      <c r="Y76" s="68" t="s">
        <v>601</v>
      </c>
    </row>
    <row r="77" spans="1:25" s="63" customFormat="1" ht="22.5" x14ac:dyDescent="0.2">
      <c r="A77" s="88" t="s">
        <v>240</v>
      </c>
      <c r="B77" s="89" t="s">
        <v>602</v>
      </c>
      <c r="C77" s="776" t="s">
        <v>603</v>
      </c>
      <c r="D77" s="776"/>
      <c r="E77" s="776"/>
      <c r="F77" s="90" t="s">
        <v>604</v>
      </c>
      <c r="G77" s="90" t="s">
        <v>33</v>
      </c>
      <c r="H77" s="90" t="s">
        <v>33</v>
      </c>
      <c r="I77" s="90" t="s">
        <v>1580</v>
      </c>
      <c r="J77" s="91">
        <v>5584.58</v>
      </c>
      <c r="K77" s="90" t="s">
        <v>33</v>
      </c>
      <c r="L77" s="91">
        <v>3695.32</v>
      </c>
      <c r="M77" s="92" t="s">
        <v>33</v>
      </c>
      <c r="N77" s="93" t="s">
        <v>33</v>
      </c>
      <c r="Q77" s="68" t="s">
        <v>603</v>
      </c>
    </row>
    <row r="78" spans="1:25" s="63" customFormat="1" x14ac:dyDescent="0.2">
      <c r="A78" s="94"/>
      <c r="B78" s="95"/>
      <c r="C78" s="767" t="s">
        <v>1581</v>
      </c>
      <c r="D78" s="767"/>
      <c r="E78" s="767"/>
      <c r="F78" s="767"/>
      <c r="G78" s="767"/>
      <c r="H78" s="767"/>
      <c r="I78" s="767"/>
      <c r="J78" s="767"/>
      <c r="K78" s="767"/>
      <c r="L78" s="767"/>
      <c r="M78" s="767"/>
      <c r="N78" s="781"/>
      <c r="R78" s="68" t="s">
        <v>1581</v>
      </c>
    </row>
    <row r="79" spans="1:25" s="63" customFormat="1" ht="45" x14ac:dyDescent="0.2">
      <c r="A79" s="88" t="s">
        <v>246</v>
      </c>
      <c r="B79" s="89" t="s">
        <v>607</v>
      </c>
      <c r="C79" s="776" t="s">
        <v>608</v>
      </c>
      <c r="D79" s="776"/>
      <c r="E79" s="776"/>
      <c r="F79" s="90" t="s">
        <v>609</v>
      </c>
      <c r="G79" s="90" t="s">
        <v>33</v>
      </c>
      <c r="H79" s="90" t="s">
        <v>33</v>
      </c>
      <c r="I79" s="90" t="s">
        <v>1582</v>
      </c>
      <c r="J79" s="91" t="s">
        <v>33</v>
      </c>
      <c r="K79" s="90" t="s">
        <v>33</v>
      </c>
      <c r="L79" s="91" t="s">
        <v>33</v>
      </c>
      <c r="M79" s="92" t="s">
        <v>33</v>
      </c>
      <c r="N79" s="93" t="s">
        <v>33</v>
      </c>
      <c r="Q79" s="68" t="s">
        <v>608</v>
      </c>
    </row>
    <row r="80" spans="1:25" s="63" customFormat="1" x14ac:dyDescent="0.2">
      <c r="A80" s="94"/>
      <c r="B80" s="95"/>
      <c r="C80" s="767" t="s">
        <v>1583</v>
      </c>
      <c r="D80" s="767"/>
      <c r="E80" s="767"/>
      <c r="F80" s="767"/>
      <c r="G80" s="767"/>
      <c r="H80" s="767"/>
      <c r="I80" s="767"/>
      <c r="J80" s="767"/>
      <c r="K80" s="767"/>
      <c r="L80" s="767"/>
      <c r="M80" s="767"/>
      <c r="N80" s="781"/>
      <c r="R80" s="68" t="s">
        <v>1583</v>
      </c>
    </row>
    <row r="81" spans="1:23" s="63" customFormat="1" ht="33.75" x14ac:dyDescent="0.2">
      <c r="A81" s="96"/>
      <c r="B81" s="97" t="s">
        <v>558</v>
      </c>
      <c r="C81" s="767" t="s">
        <v>559</v>
      </c>
      <c r="D81" s="767"/>
      <c r="E81" s="767"/>
      <c r="F81" s="767"/>
      <c r="G81" s="767"/>
      <c r="H81" s="767"/>
      <c r="I81" s="767"/>
      <c r="J81" s="767"/>
      <c r="K81" s="767"/>
      <c r="L81" s="767"/>
      <c r="M81" s="767"/>
      <c r="N81" s="781"/>
      <c r="S81" s="68" t="s">
        <v>559</v>
      </c>
    </row>
    <row r="82" spans="1:23" s="63" customFormat="1" x14ac:dyDescent="0.2">
      <c r="A82" s="98"/>
      <c r="B82" s="97" t="s">
        <v>165</v>
      </c>
      <c r="C82" s="767" t="s">
        <v>251</v>
      </c>
      <c r="D82" s="767"/>
      <c r="E82" s="767"/>
      <c r="F82" s="99" t="s">
        <v>33</v>
      </c>
      <c r="G82" s="99" t="s">
        <v>33</v>
      </c>
      <c r="H82" s="99" t="s">
        <v>33</v>
      </c>
      <c r="I82" s="99" t="s">
        <v>33</v>
      </c>
      <c r="J82" s="100">
        <v>201.61</v>
      </c>
      <c r="K82" s="99" t="s">
        <v>175</v>
      </c>
      <c r="L82" s="100">
        <v>201.61</v>
      </c>
      <c r="M82" s="101" t="s">
        <v>33</v>
      </c>
      <c r="N82" s="102" t="s">
        <v>33</v>
      </c>
      <c r="T82" s="68" t="s">
        <v>251</v>
      </c>
    </row>
    <row r="83" spans="1:23" s="63" customFormat="1" x14ac:dyDescent="0.2">
      <c r="A83" s="98"/>
      <c r="B83" s="97" t="s">
        <v>173</v>
      </c>
      <c r="C83" s="767" t="s">
        <v>174</v>
      </c>
      <c r="D83" s="767"/>
      <c r="E83" s="767"/>
      <c r="F83" s="99" t="s">
        <v>33</v>
      </c>
      <c r="G83" s="99" t="s">
        <v>33</v>
      </c>
      <c r="H83" s="99" t="s">
        <v>33</v>
      </c>
      <c r="I83" s="99" t="s">
        <v>33</v>
      </c>
      <c r="J83" s="100">
        <v>71.64</v>
      </c>
      <c r="K83" s="99" t="s">
        <v>175</v>
      </c>
      <c r="L83" s="100">
        <v>71.64</v>
      </c>
      <c r="M83" s="101" t="s">
        <v>33</v>
      </c>
      <c r="N83" s="102" t="s">
        <v>33</v>
      </c>
      <c r="T83" s="68" t="s">
        <v>174</v>
      </c>
    </row>
    <row r="84" spans="1:23" s="63" customFormat="1" x14ac:dyDescent="0.2">
      <c r="A84" s="98"/>
      <c r="B84" s="97" t="s">
        <v>176</v>
      </c>
      <c r="C84" s="767" t="s">
        <v>177</v>
      </c>
      <c r="D84" s="767"/>
      <c r="E84" s="767"/>
      <c r="F84" s="99" t="s">
        <v>33</v>
      </c>
      <c r="G84" s="99" t="s">
        <v>33</v>
      </c>
      <c r="H84" s="99" t="s">
        <v>33</v>
      </c>
      <c r="I84" s="99" t="s">
        <v>33</v>
      </c>
      <c r="J84" s="100">
        <v>2.3199999999999998</v>
      </c>
      <c r="K84" s="99" t="s">
        <v>175</v>
      </c>
      <c r="L84" s="100">
        <v>2.3199999999999998</v>
      </c>
      <c r="M84" s="101" t="s">
        <v>33</v>
      </c>
      <c r="N84" s="102" t="s">
        <v>33</v>
      </c>
      <c r="T84" s="68" t="s">
        <v>177</v>
      </c>
    </row>
    <row r="85" spans="1:23" s="63" customFormat="1" x14ac:dyDescent="0.2">
      <c r="A85" s="98"/>
      <c r="B85" s="97" t="s">
        <v>212</v>
      </c>
      <c r="C85" s="767" t="s">
        <v>252</v>
      </c>
      <c r="D85" s="767"/>
      <c r="E85" s="767"/>
      <c r="F85" s="99" t="s">
        <v>33</v>
      </c>
      <c r="G85" s="99" t="s">
        <v>33</v>
      </c>
      <c r="H85" s="99" t="s">
        <v>33</v>
      </c>
      <c r="I85" s="99" t="s">
        <v>33</v>
      </c>
      <c r="J85" s="100">
        <v>84.88</v>
      </c>
      <c r="K85" s="99" t="s">
        <v>33</v>
      </c>
      <c r="L85" s="100">
        <v>67.900000000000006</v>
      </c>
      <c r="M85" s="101" t="s">
        <v>33</v>
      </c>
      <c r="N85" s="102" t="s">
        <v>33</v>
      </c>
      <c r="T85" s="68" t="s">
        <v>252</v>
      </c>
    </row>
    <row r="86" spans="1:23" s="63" customFormat="1" x14ac:dyDescent="0.2">
      <c r="A86" s="98"/>
      <c r="B86" s="97" t="s">
        <v>33</v>
      </c>
      <c r="C86" s="767" t="s">
        <v>253</v>
      </c>
      <c r="D86" s="767"/>
      <c r="E86" s="767"/>
      <c r="F86" s="99" t="s">
        <v>179</v>
      </c>
      <c r="G86" s="99" t="s">
        <v>612</v>
      </c>
      <c r="H86" s="99" t="s">
        <v>175</v>
      </c>
      <c r="I86" s="99" t="s">
        <v>612</v>
      </c>
      <c r="J86" s="100" t="s">
        <v>33</v>
      </c>
      <c r="K86" s="99" t="s">
        <v>33</v>
      </c>
      <c r="L86" s="100" t="s">
        <v>33</v>
      </c>
      <c r="M86" s="101" t="s">
        <v>33</v>
      </c>
      <c r="N86" s="102" t="s">
        <v>33</v>
      </c>
      <c r="U86" s="68" t="s">
        <v>253</v>
      </c>
    </row>
    <row r="87" spans="1:23" s="63" customFormat="1" x14ac:dyDescent="0.2">
      <c r="A87" s="98"/>
      <c r="B87" s="97" t="s">
        <v>33</v>
      </c>
      <c r="C87" s="767" t="s">
        <v>178</v>
      </c>
      <c r="D87" s="767"/>
      <c r="E87" s="767"/>
      <c r="F87" s="99" t="s">
        <v>179</v>
      </c>
      <c r="G87" s="99" t="s">
        <v>614</v>
      </c>
      <c r="H87" s="99" t="s">
        <v>175</v>
      </c>
      <c r="I87" s="99" t="s">
        <v>614</v>
      </c>
      <c r="J87" s="100" t="s">
        <v>33</v>
      </c>
      <c r="K87" s="99" t="s">
        <v>33</v>
      </c>
      <c r="L87" s="100" t="s">
        <v>33</v>
      </c>
      <c r="M87" s="101" t="s">
        <v>33</v>
      </c>
      <c r="N87" s="102" t="s">
        <v>33</v>
      </c>
      <c r="U87" s="68" t="s">
        <v>178</v>
      </c>
    </row>
    <row r="88" spans="1:23" s="63" customFormat="1" x14ac:dyDescent="0.2">
      <c r="A88" s="98"/>
      <c r="B88" s="97" t="s">
        <v>33</v>
      </c>
      <c r="C88" s="776" t="s">
        <v>182</v>
      </c>
      <c r="D88" s="776"/>
      <c r="E88" s="776"/>
      <c r="F88" s="90" t="s">
        <v>33</v>
      </c>
      <c r="G88" s="90" t="s">
        <v>33</v>
      </c>
      <c r="H88" s="90" t="s">
        <v>33</v>
      </c>
      <c r="I88" s="90" t="s">
        <v>33</v>
      </c>
      <c r="J88" s="91">
        <v>358.13</v>
      </c>
      <c r="K88" s="90" t="s">
        <v>33</v>
      </c>
      <c r="L88" s="91">
        <v>341.15</v>
      </c>
      <c r="M88" s="92" t="s">
        <v>33</v>
      </c>
      <c r="N88" s="93" t="s">
        <v>33</v>
      </c>
      <c r="V88" s="68" t="s">
        <v>182</v>
      </c>
    </row>
    <row r="89" spans="1:23" s="63" customFormat="1" x14ac:dyDescent="0.2">
      <c r="A89" s="98"/>
      <c r="B89" s="97" t="s">
        <v>33</v>
      </c>
      <c r="C89" s="767" t="s">
        <v>183</v>
      </c>
      <c r="D89" s="767"/>
      <c r="E89" s="767"/>
      <c r="F89" s="99" t="s">
        <v>33</v>
      </c>
      <c r="G89" s="99" t="s">
        <v>33</v>
      </c>
      <c r="H89" s="99" t="s">
        <v>33</v>
      </c>
      <c r="I89" s="99" t="s">
        <v>33</v>
      </c>
      <c r="J89" s="100" t="s">
        <v>33</v>
      </c>
      <c r="K89" s="99" t="s">
        <v>33</v>
      </c>
      <c r="L89" s="100">
        <v>203.93</v>
      </c>
      <c r="M89" s="101" t="s">
        <v>33</v>
      </c>
      <c r="N89" s="102" t="s">
        <v>33</v>
      </c>
      <c r="U89" s="68" t="s">
        <v>183</v>
      </c>
    </row>
    <row r="90" spans="1:23" s="63" customFormat="1" ht="22.5" x14ac:dyDescent="0.2">
      <c r="A90" s="98"/>
      <c r="B90" s="97" t="s">
        <v>572</v>
      </c>
      <c r="C90" s="767" t="s">
        <v>573</v>
      </c>
      <c r="D90" s="767"/>
      <c r="E90" s="767"/>
      <c r="F90" s="99" t="s">
        <v>186</v>
      </c>
      <c r="G90" s="99" t="s">
        <v>574</v>
      </c>
      <c r="H90" s="99" t="s">
        <v>33</v>
      </c>
      <c r="I90" s="99" t="s">
        <v>574</v>
      </c>
      <c r="J90" s="100" t="s">
        <v>33</v>
      </c>
      <c r="K90" s="99" t="s">
        <v>33</v>
      </c>
      <c r="L90" s="100">
        <v>248.79</v>
      </c>
      <c r="M90" s="101" t="s">
        <v>33</v>
      </c>
      <c r="N90" s="102" t="s">
        <v>33</v>
      </c>
      <c r="U90" s="68" t="s">
        <v>573</v>
      </c>
    </row>
    <row r="91" spans="1:23" s="63" customFormat="1" ht="22.5" x14ac:dyDescent="0.2">
      <c r="A91" s="98"/>
      <c r="B91" s="97" t="s">
        <v>575</v>
      </c>
      <c r="C91" s="767" t="s">
        <v>576</v>
      </c>
      <c r="D91" s="767"/>
      <c r="E91" s="767"/>
      <c r="F91" s="99" t="s">
        <v>186</v>
      </c>
      <c r="G91" s="99" t="s">
        <v>341</v>
      </c>
      <c r="H91" s="99" t="s">
        <v>33</v>
      </c>
      <c r="I91" s="99" t="s">
        <v>341</v>
      </c>
      <c r="J91" s="100" t="s">
        <v>33</v>
      </c>
      <c r="K91" s="99" t="s">
        <v>33</v>
      </c>
      <c r="L91" s="100">
        <v>163.13999999999999</v>
      </c>
      <c r="M91" s="101" t="s">
        <v>33</v>
      </c>
      <c r="N91" s="102" t="s">
        <v>33</v>
      </c>
      <c r="U91" s="68" t="s">
        <v>576</v>
      </c>
    </row>
    <row r="92" spans="1:23" s="63" customFormat="1" x14ac:dyDescent="0.2">
      <c r="A92" s="103"/>
      <c r="B92" s="104"/>
      <c r="C92" s="780" t="s">
        <v>191</v>
      </c>
      <c r="D92" s="780"/>
      <c r="E92" s="780"/>
      <c r="F92" s="105" t="s">
        <v>33</v>
      </c>
      <c r="G92" s="105" t="s">
        <v>33</v>
      </c>
      <c r="H92" s="105" t="s">
        <v>33</v>
      </c>
      <c r="I92" s="105" t="s">
        <v>33</v>
      </c>
      <c r="J92" s="106" t="s">
        <v>33</v>
      </c>
      <c r="K92" s="105" t="s">
        <v>33</v>
      </c>
      <c r="L92" s="106">
        <v>753.08</v>
      </c>
      <c r="M92" s="92" t="s">
        <v>33</v>
      </c>
      <c r="N92" s="107" t="s">
        <v>33</v>
      </c>
      <c r="W92" s="68" t="s">
        <v>191</v>
      </c>
    </row>
    <row r="93" spans="1:23" s="63" customFormat="1" x14ac:dyDescent="0.2">
      <c r="A93" s="88" t="s">
        <v>258</v>
      </c>
      <c r="B93" s="89" t="s">
        <v>616</v>
      </c>
      <c r="C93" s="776" t="s">
        <v>617</v>
      </c>
      <c r="D93" s="776"/>
      <c r="E93" s="776"/>
      <c r="F93" s="90" t="s">
        <v>604</v>
      </c>
      <c r="G93" s="90" t="s">
        <v>33</v>
      </c>
      <c r="H93" s="90" t="s">
        <v>33</v>
      </c>
      <c r="I93" s="90" t="s">
        <v>1584</v>
      </c>
      <c r="J93" s="91">
        <v>3316.55</v>
      </c>
      <c r="K93" s="90" t="s">
        <v>33</v>
      </c>
      <c r="L93" s="91">
        <v>636.78</v>
      </c>
      <c r="M93" s="92" t="s">
        <v>33</v>
      </c>
      <c r="N93" s="93" t="s">
        <v>33</v>
      </c>
      <c r="Q93" s="68" t="s">
        <v>617</v>
      </c>
    </row>
    <row r="94" spans="1:23" s="63" customFormat="1" ht="22.5" x14ac:dyDescent="0.2">
      <c r="A94" s="88" t="s">
        <v>262</v>
      </c>
      <c r="B94" s="89" t="s">
        <v>619</v>
      </c>
      <c r="C94" s="776" t="s">
        <v>620</v>
      </c>
      <c r="D94" s="776"/>
      <c r="E94" s="776"/>
      <c r="F94" s="90" t="s">
        <v>604</v>
      </c>
      <c r="G94" s="90" t="s">
        <v>33</v>
      </c>
      <c r="H94" s="90" t="s">
        <v>33</v>
      </c>
      <c r="I94" s="90" t="s">
        <v>1585</v>
      </c>
      <c r="J94" s="91" t="s">
        <v>33</v>
      </c>
      <c r="K94" s="90" t="s">
        <v>33</v>
      </c>
      <c r="L94" s="91" t="s">
        <v>33</v>
      </c>
      <c r="M94" s="92" t="s">
        <v>33</v>
      </c>
      <c r="N94" s="93" t="s">
        <v>33</v>
      </c>
      <c r="Q94" s="68" t="s">
        <v>620</v>
      </c>
    </row>
    <row r="95" spans="1:23" s="63" customFormat="1" x14ac:dyDescent="0.2">
      <c r="A95" s="94"/>
      <c r="B95" s="95"/>
      <c r="C95" s="767" t="s">
        <v>1586</v>
      </c>
      <c r="D95" s="767"/>
      <c r="E95" s="767"/>
      <c r="F95" s="767"/>
      <c r="G95" s="767"/>
      <c r="H95" s="767"/>
      <c r="I95" s="767"/>
      <c r="J95" s="767"/>
      <c r="K95" s="767"/>
      <c r="L95" s="767"/>
      <c r="M95" s="767"/>
      <c r="N95" s="781"/>
      <c r="R95" s="68" t="s">
        <v>1586</v>
      </c>
    </row>
    <row r="96" spans="1:23" s="63" customFormat="1" ht="33.75" x14ac:dyDescent="0.2">
      <c r="A96" s="96"/>
      <c r="B96" s="97" t="s">
        <v>558</v>
      </c>
      <c r="C96" s="767" t="s">
        <v>559</v>
      </c>
      <c r="D96" s="767"/>
      <c r="E96" s="767"/>
      <c r="F96" s="767"/>
      <c r="G96" s="767"/>
      <c r="H96" s="767"/>
      <c r="I96" s="767"/>
      <c r="J96" s="767"/>
      <c r="K96" s="767"/>
      <c r="L96" s="767"/>
      <c r="M96" s="767"/>
      <c r="N96" s="781"/>
      <c r="S96" s="68" t="s">
        <v>559</v>
      </c>
    </row>
    <row r="97" spans="1:24" s="63" customFormat="1" x14ac:dyDescent="0.2">
      <c r="A97" s="98"/>
      <c r="B97" s="97" t="s">
        <v>165</v>
      </c>
      <c r="C97" s="767" t="s">
        <v>251</v>
      </c>
      <c r="D97" s="767"/>
      <c r="E97" s="767"/>
      <c r="F97" s="99" t="s">
        <v>33</v>
      </c>
      <c r="G97" s="99" t="s">
        <v>33</v>
      </c>
      <c r="H97" s="99" t="s">
        <v>33</v>
      </c>
      <c r="I97" s="99" t="s">
        <v>33</v>
      </c>
      <c r="J97" s="100">
        <v>526.05999999999995</v>
      </c>
      <c r="K97" s="99" t="s">
        <v>175</v>
      </c>
      <c r="L97" s="100">
        <v>65.36</v>
      </c>
      <c r="M97" s="101" t="s">
        <v>33</v>
      </c>
      <c r="N97" s="102" t="s">
        <v>33</v>
      </c>
      <c r="T97" s="68" t="s">
        <v>251</v>
      </c>
    </row>
    <row r="98" spans="1:24" s="63" customFormat="1" x14ac:dyDescent="0.2">
      <c r="A98" s="98"/>
      <c r="B98" s="97" t="s">
        <v>173</v>
      </c>
      <c r="C98" s="767" t="s">
        <v>174</v>
      </c>
      <c r="D98" s="767"/>
      <c r="E98" s="767"/>
      <c r="F98" s="99" t="s">
        <v>33</v>
      </c>
      <c r="G98" s="99" t="s">
        <v>33</v>
      </c>
      <c r="H98" s="99" t="s">
        <v>33</v>
      </c>
      <c r="I98" s="99" t="s">
        <v>33</v>
      </c>
      <c r="J98" s="100">
        <v>28.64</v>
      </c>
      <c r="K98" s="99" t="s">
        <v>175</v>
      </c>
      <c r="L98" s="100">
        <v>3.56</v>
      </c>
      <c r="M98" s="101" t="s">
        <v>33</v>
      </c>
      <c r="N98" s="102" t="s">
        <v>33</v>
      </c>
      <c r="T98" s="68" t="s">
        <v>174</v>
      </c>
    </row>
    <row r="99" spans="1:24" s="63" customFormat="1" x14ac:dyDescent="0.2">
      <c r="A99" s="98"/>
      <c r="B99" s="97" t="s">
        <v>176</v>
      </c>
      <c r="C99" s="767" t="s">
        <v>177</v>
      </c>
      <c r="D99" s="767"/>
      <c r="E99" s="767"/>
      <c r="F99" s="99" t="s">
        <v>33</v>
      </c>
      <c r="G99" s="99" t="s">
        <v>33</v>
      </c>
      <c r="H99" s="99" t="s">
        <v>33</v>
      </c>
      <c r="I99" s="99" t="s">
        <v>33</v>
      </c>
      <c r="J99" s="100">
        <v>4.09</v>
      </c>
      <c r="K99" s="99" t="s">
        <v>175</v>
      </c>
      <c r="L99" s="100">
        <v>0.51</v>
      </c>
      <c r="M99" s="101" t="s">
        <v>33</v>
      </c>
      <c r="N99" s="102" t="s">
        <v>33</v>
      </c>
      <c r="T99" s="68" t="s">
        <v>177</v>
      </c>
    </row>
    <row r="100" spans="1:24" s="63" customFormat="1" x14ac:dyDescent="0.2">
      <c r="A100" s="98"/>
      <c r="B100" s="97" t="s">
        <v>33</v>
      </c>
      <c r="C100" s="767" t="s">
        <v>253</v>
      </c>
      <c r="D100" s="767"/>
      <c r="E100" s="767"/>
      <c r="F100" s="99" t="s">
        <v>179</v>
      </c>
      <c r="G100" s="99" t="s">
        <v>623</v>
      </c>
      <c r="H100" s="99" t="s">
        <v>175</v>
      </c>
      <c r="I100" s="99" t="s">
        <v>1587</v>
      </c>
      <c r="J100" s="100" t="s">
        <v>33</v>
      </c>
      <c r="K100" s="99" t="s">
        <v>33</v>
      </c>
      <c r="L100" s="100" t="s">
        <v>33</v>
      </c>
      <c r="M100" s="101" t="s">
        <v>33</v>
      </c>
      <c r="N100" s="102" t="s">
        <v>33</v>
      </c>
      <c r="U100" s="68" t="s">
        <v>253</v>
      </c>
    </row>
    <row r="101" spans="1:24" s="63" customFormat="1" x14ac:dyDescent="0.2">
      <c r="A101" s="98"/>
      <c r="B101" s="97" t="s">
        <v>33</v>
      </c>
      <c r="C101" s="767" t="s">
        <v>178</v>
      </c>
      <c r="D101" s="767"/>
      <c r="E101" s="767"/>
      <c r="F101" s="99" t="s">
        <v>179</v>
      </c>
      <c r="G101" s="99" t="s">
        <v>625</v>
      </c>
      <c r="H101" s="99" t="s">
        <v>175</v>
      </c>
      <c r="I101" s="99" t="s">
        <v>1588</v>
      </c>
      <c r="J101" s="100" t="s">
        <v>33</v>
      </c>
      <c r="K101" s="99" t="s">
        <v>33</v>
      </c>
      <c r="L101" s="100" t="s">
        <v>33</v>
      </c>
      <c r="M101" s="101" t="s">
        <v>33</v>
      </c>
      <c r="N101" s="102" t="s">
        <v>33</v>
      </c>
      <c r="U101" s="68" t="s">
        <v>178</v>
      </c>
    </row>
    <row r="102" spans="1:24" s="63" customFormat="1" x14ac:dyDescent="0.2">
      <c r="A102" s="98"/>
      <c r="B102" s="97" t="s">
        <v>33</v>
      </c>
      <c r="C102" s="776" t="s">
        <v>182</v>
      </c>
      <c r="D102" s="776"/>
      <c r="E102" s="776"/>
      <c r="F102" s="90" t="s">
        <v>33</v>
      </c>
      <c r="G102" s="90" t="s">
        <v>33</v>
      </c>
      <c r="H102" s="90" t="s">
        <v>33</v>
      </c>
      <c r="I102" s="90" t="s">
        <v>33</v>
      </c>
      <c r="J102" s="91">
        <v>554.70000000000005</v>
      </c>
      <c r="K102" s="90" t="s">
        <v>33</v>
      </c>
      <c r="L102" s="91">
        <v>68.92</v>
      </c>
      <c r="M102" s="92" t="s">
        <v>33</v>
      </c>
      <c r="N102" s="93" t="s">
        <v>33</v>
      </c>
      <c r="V102" s="68" t="s">
        <v>182</v>
      </c>
    </row>
    <row r="103" spans="1:24" s="63" customFormat="1" x14ac:dyDescent="0.2">
      <c r="A103" s="98"/>
      <c r="B103" s="97" t="s">
        <v>33</v>
      </c>
      <c r="C103" s="767" t="s">
        <v>183</v>
      </c>
      <c r="D103" s="767"/>
      <c r="E103" s="767"/>
      <c r="F103" s="99" t="s">
        <v>33</v>
      </c>
      <c r="G103" s="99" t="s">
        <v>33</v>
      </c>
      <c r="H103" s="99" t="s">
        <v>33</v>
      </c>
      <c r="I103" s="99" t="s">
        <v>33</v>
      </c>
      <c r="J103" s="100" t="s">
        <v>33</v>
      </c>
      <c r="K103" s="99" t="s">
        <v>33</v>
      </c>
      <c r="L103" s="100">
        <v>65.87</v>
      </c>
      <c r="M103" s="101" t="s">
        <v>33</v>
      </c>
      <c r="N103" s="102" t="s">
        <v>33</v>
      </c>
      <c r="U103" s="68" t="s">
        <v>183</v>
      </c>
    </row>
    <row r="104" spans="1:24" s="63" customFormat="1" ht="33.75" x14ac:dyDescent="0.2">
      <c r="A104" s="98"/>
      <c r="B104" s="97" t="s">
        <v>589</v>
      </c>
      <c r="C104" s="767" t="s">
        <v>590</v>
      </c>
      <c r="D104" s="767"/>
      <c r="E104" s="767"/>
      <c r="F104" s="99" t="s">
        <v>186</v>
      </c>
      <c r="G104" s="99" t="s">
        <v>591</v>
      </c>
      <c r="H104" s="99" t="s">
        <v>33</v>
      </c>
      <c r="I104" s="99" t="s">
        <v>591</v>
      </c>
      <c r="J104" s="100" t="s">
        <v>33</v>
      </c>
      <c r="K104" s="99" t="s">
        <v>33</v>
      </c>
      <c r="L104" s="100">
        <v>69.16</v>
      </c>
      <c r="M104" s="101" t="s">
        <v>33</v>
      </c>
      <c r="N104" s="102" t="s">
        <v>33</v>
      </c>
      <c r="U104" s="68" t="s">
        <v>590</v>
      </c>
    </row>
    <row r="105" spans="1:24" s="63" customFormat="1" ht="33.75" x14ac:dyDescent="0.2">
      <c r="A105" s="98"/>
      <c r="B105" s="97" t="s">
        <v>592</v>
      </c>
      <c r="C105" s="767" t="s">
        <v>593</v>
      </c>
      <c r="D105" s="767"/>
      <c r="E105" s="767"/>
      <c r="F105" s="99" t="s">
        <v>186</v>
      </c>
      <c r="G105" s="99" t="s">
        <v>594</v>
      </c>
      <c r="H105" s="99" t="s">
        <v>33</v>
      </c>
      <c r="I105" s="99" t="s">
        <v>594</v>
      </c>
      <c r="J105" s="100" t="s">
        <v>33</v>
      </c>
      <c r="K105" s="99" t="s">
        <v>33</v>
      </c>
      <c r="L105" s="100">
        <v>42.82</v>
      </c>
      <c r="M105" s="101" t="s">
        <v>33</v>
      </c>
      <c r="N105" s="102" t="s">
        <v>33</v>
      </c>
      <c r="U105" s="68" t="s">
        <v>593</v>
      </c>
    </row>
    <row r="106" spans="1:24" s="63" customFormat="1" x14ac:dyDescent="0.2">
      <c r="A106" s="103"/>
      <c r="B106" s="104"/>
      <c r="C106" s="780" t="s">
        <v>191</v>
      </c>
      <c r="D106" s="780"/>
      <c r="E106" s="780"/>
      <c r="F106" s="105" t="s">
        <v>33</v>
      </c>
      <c r="G106" s="105" t="s">
        <v>33</v>
      </c>
      <c r="H106" s="105" t="s">
        <v>33</v>
      </c>
      <c r="I106" s="105" t="s">
        <v>33</v>
      </c>
      <c r="J106" s="106" t="s">
        <v>33</v>
      </c>
      <c r="K106" s="105" t="s">
        <v>33</v>
      </c>
      <c r="L106" s="106">
        <v>180.9</v>
      </c>
      <c r="M106" s="92" t="s">
        <v>33</v>
      </c>
      <c r="N106" s="107" t="s">
        <v>33</v>
      </c>
      <c r="W106" s="68" t="s">
        <v>191</v>
      </c>
    </row>
    <row r="107" spans="1:24" s="63" customFormat="1" ht="67.5" x14ac:dyDescent="0.2">
      <c r="A107" s="88" t="s">
        <v>267</v>
      </c>
      <c r="B107" s="89" t="s">
        <v>627</v>
      </c>
      <c r="C107" s="776" t="s">
        <v>628</v>
      </c>
      <c r="D107" s="776"/>
      <c r="E107" s="776"/>
      <c r="F107" s="90" t="s">
        <v>604</v>
      </c>
      <c r="G107" s="90" t="s">
        <v>33</v>
      </c>
      <c r="H107" s="90" t="s">
        <v>33</v>
      </c>
      <c r="I107" s="90" t="s">
        <v>1585</v>
      </c>
      <c r="J107" s="91">
        <v>6800</v>
      </c>
      <c r="K107" s="90" t="s">
        <v>33</v>
      </c>
      <c r="L107" s="91">
        <v>675.92</v>
      </c>
      <c r="M107" s="92" t="s">
        <v>33</v>
      </c>
      <c r="N107" s="93" t="s">
        <v>33</v>
      </c>
      <c r="Q107" s="68" t="s">
        <v>628</v>
      </c>
    </row>
    <row r="108" spans="1:24" s="63" customFormat="1" x14ac:dyDescent="0.2">
      <c r="A108" s="783" t="s">
        <v>629</v>
      </c>
      <c r="B108" s="784"/>
      <c r="C108" s="784"/>
      <c r="D108" s="784"/>
      <c r="E108" s="784"/>
      <c r="F108" s="784"/>
      <c r="G108" s="784"/>
      <c r="H108" s="784"/>
      <c r="I108" s="784"/>
      <c r="J108" s="784"/>
      <c r="K108" s="784"/>
      <c r="L108" s="784"/>
      <c r="M108" s="784"/>
      <c r="N108" s="785"/>
      <c r="X108" s="68" t="s">
        <v>629</v>
      </c>
    </row>
    <row r="109" spans="1:24" s="63" customFormat="1" ht="33.75" x14ac:dyDescent="0.2">
      <c r="A109" s="88" t="s">
        <v>274</v>
      </c>
      <c r="B109" s="89" t="s">
        <v>630</v>
      </c>
      <c r="C109" s="776" t="s">
        <v>631</v>
      </c>
      <c r="D109" s="776"/>
      <c r="E109" s="776"/>
      <c r="F109" s="90" t="s">
        <v>609</v>
      </c>
      <c r="G109" s="90" t="s">
        <v>33</v>
      </c>
      <c r="H109" s="90" t="s">
        <v>33</v>
      </c>
      <c r="I109" s="90" t="s">
        <v>793</v>
      </c>
      <c r="J109" s="91" t="s">
        <v>33</v>
      </c>
      <c r="K109" s="90" t="s">
        <v>33</v>
      </c>
      <c r="L109" s="91" t="s">
        <v>33</v>
      </c>
      <c r="M109" s="92" t="s">
        <v>33</v>
      </c>
      <c r="N109" s="93" t="s">
        <v>33</v>
      </c>
      <c r="Q109" s="68" t="s">
        <v>631</v>
      </c>
    </row>
    <row r="110" spans="1:24" s="63" customFormat="1" x14ac:dyDescent="0.2">
      <c r="A110" s="94"/>
      <c r="B110" s="95"/>
      <c r="C110" s="767" t="s">
        <v>1589</v>
      </c>
      <c r="D110" s="767"/>
      <c r="E110" s="767"/>
      <c r="F110" s="767"/>
      <c r="G110" s="767"/>
      <c r="H110" s="767"/>
      <c r="I110" s="767"/>
      <c r="J110" s="767"/>
      <c r="K110" s="767"/>
      <c r="L110" s="767"/>
      <c r="M110" s="767"/>
      <c r="N110" s="781"/>
      <c r="R110" s="68" t="s">
        <v>1589</v>
      </c>
    </row>
    <row r="111" spans="1:24" s="63" customFormat="1" ht="33.75" x14ac:dyDescent="0.2">
      <c r="A111" s="96"/>
      <c r="B111" s="97" t="s">
        <v>558</v>
      </c>
      <c r="C111" s="767" t="s">
        <v>559</v>
      </c>
      <c r="D111" s="767"/>
      <c r="E111" s="767"/>
      <c r="F111" s="767"/>
      <c r="G111" s="767"/>
      <c r="H111" s="767"/>
      <c r="I111" s="767"/>
      <c r="J111" s="767"/>
      <c r="K111" s="767"/>
      <c r="L111" s="767"/>
      <c r="M111" s="767"/>
      <c r="N111" s="781"/>
      <c r="S111" s="68" t="s">
        <v>559</v>
      </c>
    </row>
    <row r="112" spans="1:24" s="63" customFormat="1" x14ac:dyDescent="0.2">
      <c r="A112" s="98"/>
      <c r="B112" s="97" t="s">
        <v>165</v>
      </c>
      <c r="C112" s="767" t="s">
        <v>251</v>
      </c>
      <c r="D112" s="767"/>
      <c r="E112" s="767"/>
      <c r="F112" s="99" t="s">
        <v>33</v>
      </c>
      <c r="G112" s="99" t="s">
        <v>33</v>
      </c>
      <c r="H112" s="99" t="s">
        <v>33</v>
      </c>
      <c r="I112" s="99" t="s">
        <v>33</v>
      </c>
      <c r="J112" s="100">
        <v>205.58</v>
      </c>
      <c r="K112" s="99" t="s">
        <v>175</v>
      </c>
      <c r="L112" s="100">
        <v>92.25</v>
      </c>
      <c r="M112" s="101" t="s">
        <v>33</v>
      </c>
      <c r="N112" s="102" t="s">
        <v>33</v>
      </c>
      <c r="T112" s="68" t="s">
        <v>251</v>
      </c>
    </row>
    <row r="113" spans="1:23" s="63" customFormat="1" x14ac:dyDescent="0.2">
      <c r="A113" s="98"/>
      <c r="B113" s="97" t="s">
        <v>173</v>
      </c>
      <c r="C113" s="767" t="s">
        <v>174</v>
      </c>
      <c r="D113" s="767"/>
      <c r="E113" s="767"/>
      <c r="F113" s="99" t="s">
        <v>33</v>
      </c>
      <c r="G113" s="99" t="s">
        <v>33</v>
      </c>
      <c r="H113" s="99" t="s">
        <v>33</v>
      </c>
      <c r="I113" s="99" t="s">
        <v>33</v>
      </c>
      <c r="J113" s="100">
        <v>449.69</v>
      </c>
      <c r="K113" s="99" t="s">
        <v>175</v>
      </c>
      <c r="L113" s="100">
        <v>201.8</v>
      </c>
      <c r="M113" s="101" t="s">
        <v>33</v>
      </c>
      <c r="N113" s="102" t="s">
        <v>33</v>
      </c>
      <c r="T113" s="68" t="s">
        <v>174</v>
      </c>
    </row>
    <row r="114" spans="1:23" s="63" customFormat="1" x14ac:dyDescent="0.2">
      <c r="A114" s="98"/>
      <c r="B114" s="97" t="s">
        <v>176</v>
      </c>
      <c r="C114" s="767" t="s">
        <v>177</v>
      </c>
      <c r="D114" s="767"/>
      <c r="E114" s="767"/>
      <c r="F114" s="99" t="s">
        <v>33</v>
      </c>
      <c r="G114" s="99" t="s">
        <v>33</v>
      </c>
      <c r="H114" s="99" t="s">
        <v>33</v>
      </c>
      <c r="I114" s="99" t="s">
        <v>33</v>
      </c>
      <c r="J114" s="100">
        <v>32.1</v>
      </c>
      <c r="K114" s="99" t="s">
        <v>175</v>
      </c>
      <c r="L114" s="100">
        <v>14.4</v>
      </c>
      <c r="M114" s="101" t="s">
        <v>33</v>
      </c>
      <c r="N114" s="102" t="s">
        <v>33</v>
      </c>
      <c r="T114" s="68" t="s">
        <v>177</v>
      </c>
    </row>
    <row r="115" spans="1:23" s="63" customFormat="1" x14ac:dyDescent="0.2">
      <c r="A115" s="98"/>
      <c r="B115" s="97" t="s">
        <v>212</v>
      </c>
      <c r="C115" s="767" t="s">
        <v>252</v>
      </c>
      <c r="D115" s="767"/>
      <c r="E115" s="767"/>
      <c r="F115" s="99" t="s">
        <v>33</v>
      </c>
      <c r="G115" s="99" t="s">
        <v>33</v>
      </c>
      <c r="H115" s="99" t="s">
        <v>33</v>
      </c>
      <c r="I115" s="99" t="s">
        <v>33</v>
      </c>
      <c r="J115" s="100">
        <v>4.88</v>
      </c>
      <c r="K115" s="99" t="s">
        <v>33</v>
      </c>
      <c r="L115" s="100">
        <v>1.75</v>
      </c>
      <c r="M115" s="101" t="s">
        <v>33</v>
      </c>
      <c r="N115" s="102" t="s">
        <v>33</v>
      </c>
      <c r="T115" s="68" t="s">
        <v>252</v>
      </c>
    </row>
    <row r="116" spans="1:23" s="63" customFormat="1" x14ac:dyDescent="0.2">
      <c r="A116" s="98"/>
      <c r="B116" s="97" t="s">
        <v>33</v>
      </c>
      <c r="C116" s="767" t="s">
        <v>253</v>
      </c>
      <c r="D116" s="767"/>
      <c r="E116" s="767"/>
      <c r="F116" s="99" t="s">
        <v>179</v>
      </c>
      <c r="G116" s="99" t="s">
        <v>634</v>
      </c>
      <c r="H116" s="99" t="s">
        <v>175</v>
      </c>
      <c r="I116" s="99" t="s">
        <v>1590</v>
      </c>
      <c r="J116" s="100" t="s">
        <v>33</v>
      </c>
      <c r="K116" s="99" t="s">
        <v>33</v>
      </c>
      <c r="L116" s="100" t="s">
        <v>33</v>
      </c>
      <c r="M116" s="101" t="s">
        <v>33</v>
      </c>
      <c r="N116" s="102" t="s">
        <v>33</v>
      </c>
      <c r="U116" s="68" t="s">
        <v>253</v>
      </c>
    </row>
    <row r="117" spans="1:23" s="63" customFormat="1" x14ac:dyDescent="0.2">
      <c r="A117" s="98"/>
      <c r="B117" s="97" t="s">
        <v>33</v>
      </c>
      <c r="C117" s="767" t="s">
        <v>178</v>
      </c>
      <c r="D117" s="767"/>
      <c r="E117" s="767"/>
      <c r="F117" s="99" t="s">
        <v>179</v>
      </c>
      <c r="G117" s="99" t="s">
        <v>636</v>
      </c>
      <c r="H117" s="99" t="s">
        <v>175</v>
      </c>
      <c r="I117" s="99" t="s">
        <v>1591</v>
      </c>
      <c r="J117" s="100" t="s">
        <v>33</v>
      </c>
      <c r="K117" s="99" t="s">
        <v>33</v>
      </c>
      <c r="L117" s="100" t="s">
        <v>33</v>
      </c>
      <c r="M117" s="101" t="s">
        <v>33</v>
      </c>
      <c r="N117" s="102" t="s">
        <v>33</v>
      </c>
      <c r="U117" s="68" t="s">
        <v>178</v>
      </c>
    </row>
    <row r="118" spans="1:23" s="63" customFormat="1" x14ac:dyDescent="0.2">
      <c r="A118" s="98"/>
      <c r="B118" s="97" t="s">
        <v>33</v>
      </c>
      <c r="C118" s="776" t="s">
        <v>182</v>
      </c>
      <c r="D118" s="776"/>
      <c r="E118" s="776"/>
      <c r="F118" s="90" t="s">
        <v>33</v>
      </c>
      <c r="G118" s="90" t="s">
        <v>33</v>
      </c>
      <c r="H118" s="90" t="s">
        <v>33</v>
      </c>
      <c r="I118" s="90" t="s">
        <v>33</v>
      </c>
      <c r="J118" s="91">
        <v>660.15</v>
      </c>
      <c r="K118" s="90" t="s">
        <v>33</v>
      </c>
      <c r="L118" s="91">
        <v>295.8</v>
      </c>
      <c r="M118" s="92" t="s">
        <v>33</v>
      </c>
      <c r="N118" s="93" t="s">
        <v>33</v>
      </c>
      <c r="V118" s="68" t="s">
        <v>182</v>
      </c>
    </row>
    <row r="119" spans="1:23" s="63" customFormat="1" x14ac:dyDescent="0.2">
      <c r="A119" s="98"/>
      <c r="B119" s="97" t="s">
        <v>33</v>
      </c>
      <c r="C119" s="767" t="s">
        <v>183</v>
      </c>
      <c r="D119" s="767"/>
      <c r="E119" s="767"/>
      <c r="F119" s="99" t="s">
        <v>33</v>
      </c>
      <c r="G119" s="99" t="s">
        <v>33</v>
      </c>
      <c r="H119" s="99" t="s">
        <v>33</v>
      </c>
      <c r="I119" s="99" t="s">
        <v>33</v>
      </c>
      <c r="J119" s="100" t="s">
        <v>33</v>
      </c>
      <c r="K119" s="99" t="s">
        <v>33</v>
      </c>
      <c r="L119" s="100">
        <v>106.65</v>
      </c>
      <c r="M119" s="101" t="s">
        <v>33</v>
      </c>
      <c r="N119" s="102" t="s">
        <v>33</v>
      </c>
      <c r="U119" s="68" t="s">
        <v>183</v>
      </c>
    </row>
    <row r="120" spans="1:23" s="63" customFormat="1" ht="22.5" x14ac:dyDescent="0.2">
      <c r="A120" s="98"/>
      <c r="B120" s="97" t="s">
        <v>638</v>
      </c>
      <c r="C120" s="767" t="s">
        <v>639</v>
      </c>
      <c r="D120" s="767"/>
      <c r="E120" s="767"/>
      <c r="F120" s="99" t="s">
        <v>186</v>
      </c>
      <c r="G120" s="99" t="s">
        <v>640</v>
      </c>
      <c r="H120" s="99" t="s">
        <v>33</v>
      </c>
      <c r="I120" s="99" t="s">
        <v>640</v>
      </c>
      <c r="J120" s="100" t="s">
        <v>33</v>
      </c>
      <c r="K120" s="99" t="s">
        <v>33</v>
      </c>
      <c r="L120" s="100">
        <v>151.44</v>
      </c>
      <c r="M120" s="101" t="s">
        <v>33</v>
      </c>
      <c r="N120" s="102" t="s">
        <v>33</v>
      </c>
      <c r="U120" s="68" t="s">
        <v>639</v>
      </c>
    </row>
    <row r="121" spans="1:23" s="63" customFormat="1" ht="22.5" x14ac:dyDescent="0.2">
      <c r="A121" s="98"/>
      <c r="B121" s="97" t="s">
        <v>641</v>
      </c>
      <c r="C121" s="767" t="s">
        <v>642</v>
      </c>
      <c r="D121" s="767"/>
      <c r="E121" s="767"/>
      <c r="F121" s="99" t="s">
        <v>186</v>
      </c>
      <c r="G121" s="99" t="s">
        <v>187</v>
      </c>
      <c r="H121" s="99" t="s">
        <v>33</v>
      </c>
      <c r="I121" s="99" t="s">
        <v>187</v>
      </c>
      <c r="J121" s="100" t="s">
        <v>33</v>
      </c>
      <c r="K121" s="99" t="s">
        <v>33</v>
      </c>
      <c r="L121" s="100">
        <v>101.32</v>
      </c>
      <c r="M121" s="101" t="s">
        <v>33</v>
      </c>
      <c r="N121" s="102" t="s">
        <v>33</v>
      </c>
      <c r="U121" s="68" t="s">
        <v>642</v>
      </c>
    </row>
    <row r="122" spans="1:23" s="63" customFormat="1" x14ac:dyDescent="0.2">
      <c r="A122" s="103"/>
      <c r="B122" s="104"/>
      <c r="C122" s="780" t="s">
        <v>191</v>
      </c>
      <c r="D122" s="780"/>
      <c r="E122" s="780"/>
      <c r="F122" s="105" t="s">
        <v>33</v>
      </c>
      <c r="G122" s="105" t="s">
        <v>33</v>
      </c>
      <c r="H122" s="105" t="s">
        <v>33</v>
      </c>
      <c r="I122" s="105" t="s">
        <v>33</v>
      </c>
      <c r="J122" s="106" t="s">
        <v>33</v>
      </c>
      <c r="K122" s="105" t="s">
        <v>33</v>
      </c>
      <c r="L122" s="106">
        <v>548.55999999999995</v>
      </c>
      <c r="M122" s="92" t="s">
        <v>33</v>
      </c>
      <c r="N122" s="107" t="s">
        <v>33</v>
      </c>
      <c r="W122" s="68" t="s">
        <v>191</v>
      </c>
    </row>
    <row r="123" spans="1:23" s="63" customFormat="1" ht="33.75" x14ac:dyDescent="0.2">
      <c r="A123" s="88" t="s">
        <v>282</v>
      </c>
      <c r="B123" s="89" t="s">
        <v>643</v>
      </c>
      <c r="C123" s="776" t="s">
        <v>644</v>
      </c>
      <c r="D123" s="776"/>
      <c r="E123" s="776"/>
      <c r="F123" s="90" t="s">
        <v>609</v>
      </c>
      <c r="G123" s="90" t="s">
        <v>33</v>
      </c>
      <c r="H123" s="90" t="s">
        <v>33</v>
      </c>
      <c r="I123" s="90" t="s">
        <v>793</v>
      </c>
      <c r="J123" s="91" t="s">
        <v>33</v>
      </c>
      <c r="K123" s="90" t="s">
        <v>33</v>
      </c>
      <c r="L123" s="91" t="s">
        <v>33</v>
      </c>
      <c r="M123" s="92" t="s">
        <v>33</v>
      </c>
      <c r="N123" s="93" t="s">
        <v>33</v>
      </c>
      <c r="Q123" s="68" t="s">
        <v>644</v>
      </c>
    </row>
    <row r="124" spans="1:23" s="63" customFormat="1" x14ac:dyDescent="0.2">
      <c r="A124" s="94"/>
      <c r="B124" s="95"/>
      <c r="C124" s="767" t="s">
        <v>1589</v>
      </c>
      <c r="D124" s="767"/>
      <c r="E124" s="767"/>
      <c r="F124" s="767"/>
      <c r="G124" s="767"/>
      <c r="H124" s="767"/>
      <c r="I124" s="767"/>
      <c r="J124" s="767"/>
      <c r="K124" s="767"/>
      <c r="L124" s="767"/>
      <c r="M124" s="767"/>
      <c r="N124" s="781"/>
      <c r="R124" s="68" t="s">
        <v>1589</v>
      </c>
    </row>
    <row r="125" spans="1:23" s="63" customFormat="1" x14ac:dyDescent="0.2">
      <c r="A125" s="96"/>
      <c r="B125" s="97" t="s">
        <v>33</v>
      </c>
      <c r="C125" s="767" t="s">
        <v>645</v>
      </c>
      <c r="D125" s="767"/>
      <c r="E125" s="767"/>
      <c r="F125" s="767"/>
      <c r="G125" s="767"/>
      <c r="H125" s="767"/>
      <c r="I125" s="767"/>
      <c r="J125" s="767"/>
      <c r="K125" s="767"/>
      <c r="L125" s="767"/>
      <c r="M125" s="767"/>
      <c r="N125" s="781"/>
      <c r="S125" s="68" t="s">
        <v>645</v>
      </c>
    </row>
    <row r="126" spans="1:23" s="63" customFormat="1" ht="33.75" x14ac:dyDescent="0.2">
      <c r="A126" s="96"/>
      <c r="B126" s="97" t="s">
        <v>558</v>
      </c>
      <c r="C126" s="767" t="s">
        <v>559</v>
      </c>
      <c r="D126" s="767"/>
      <c r="E126" s="767"/>
      <c r="F126" s="767"/>
      <c r="G126" s="767"/>
      <c r="H126" s="767"/>
      <c r="I126" s="767"/>
      <c r="J126" s="767"/>
      <c r="K126" s="767"/>
      <c r="L126" s="767"/>
      <c r="M126" s="767"/>
      <c r="N126" s="781"/>
      <c r="S126" s="68" t="s">
        <v>559</v>
      </c>
    </row>
    <row r="127" spans="1:23" s="63" customFormat="1" x14ac:dyDescent="0.2">
      <c r="A127" s="98"/>
      <c r="B127" s="97" t="s">
        <v>165</v>
      </c>
      <c r="C127" s="767" t="s">
        <v>251</v>
      </c>
      <c r="D127" s="767"/>
      <c r="E127" s="767"/>
      <c r="F127" s="99" t="s">
        <v>33</v>
      </c>
      <c r="G127" s="99" t="s">
        <v>33</v>
      </c>
      <c r="H127" s="99" t="s">
        <v>33</v>
      </c>
      <c r="I127" s="99" t="s">
        <v>33</v>
      </c>
      <c r="J127" s="100">
        <v>4.57</v>
      </c>
      <c r="K127" s="99" t="s">
        <v>400</v>
      </c>
      <c r="L127" s="100">
        <v>6.15</v>
      </c>
      <c r="M127" s="101" t="s">
        <v>33</v>
      </c>
      <c r="N127" s="102" t="s">
        <v>33</v>
      </c>
      <c r="T127" s="68" t="s">
        <v>251</v>
      </c>
    </row>
    <row r="128" spans="1:23" s="63" customFormat="1" x14ac:dyDescent="0.2">
      <c r="A128" s="98"/>
      <c r="B128" s="97" t="s">
        <v>173</v>
      </c>
      <c r="C128" s="767" t="s">
        <v>174</v>
      </c>
      <c r="D128" s="767"/>
      <c r="E128" s="767"/>
      <c r="F128" s="99" t="s">
        <v>33</v>
      </c>
      <c r="G128" s="99" t="s">
        <v>33</v>
      </c>
      <c r="H128" s="99" t="s">
        <v>33</v>
      </c>
      <c r="I128" s="99" t="s">
        <v>33</v>
      </c>
      <c r="J128" s="100">
        <v>9</v>
      </c>
      <c r="K128" s="99" t="s">
        <v>400</v>
      </c>
      <c r="L128" s="100">
        <v>12.12</v>
      </c>
      <c r="M128" s="101" t="s">
        <v>33</v>
      </c>
      <c r="N128" s="102" t="s">
        <v>33</v>
      </c>
      <c r="T128" s="68" t="s">
        <v>174</v>
      </c>
    </row>
    <row r="129" spans="1:23" s="63" customFormat="1" x14ac:dyDescent="0.2">
      <c r="A129" s="98"/>
      <c r="B129" s="97" t="s">
        <v>176</v>
      </c>
      <c r="C129" s="767" t="s">
        <v>177</v>
      </c>
      <c r="D129" s="767"/>
      <c r="E129" s="767"/>
      <c r="F129" s="99" t="s">
        <v>33</v>
      </c>
      <c r="G129" s="99" t="s">
        <v>33</v>
      </c>
      <c r="H129" s="99" t="s">
        <v>33</v>
      </c>
      <c r="I129" s="99" t="s">
        <v>33</v>
      </c>
      <c r="J129" s="100">
        <v>1.01</v>
      </c>
      <c r="K129" s="99" t="s">
        <v>400</v>
      </c>
      <c r="L129" s="100">
        <v>1.36</v>
      </c>
      <c r="M129" s="101" t="s">
        <v>33</v>
      </c>
      <c r="N129" s="102" t="s">
        <v>33</v>
      </c>
      <c r="T129" s="68" t="s">
        <v>177</v>
      </c>
    </row>
    <row r="130" spans="1:23" s="63" customFormat="1" x14ac:dyDescent="0.2">
      <c r="A130" s="98"/>
      <c r="B130" s="97" t="s">
        <v>33</v>
      </c>
      <c r="C130" s="767" t="s">
        <v>253</v>
      </c>
      <c r="D130" s="767"/>
      <c r="E130" s="767"/>
      <c r="F130" s="99" t="s">
        <v>179</v>
      </c>
      <c r="G130" s="99" t="s">
        <v>646</v>
      </c>
      <c r="H130" s="99" t="s">
        <v>400</v>
      </c>
      <c r="I130" s="99" t="s">
        <v>1592</v>
      </c>
      <c r="J130" s="100" t="s">
        <v>33</v>
      </c>
      <c r="K130" s="99" t="s">
        <v>33</v>
      </c>
      <c r="L130" s="100" t="s">
        <v>33</v>
      </c>
      <c r="M130" s="101" t="s">
        <v>33</v>
      </c>
      <c r="N130" s="102" t="s">
        <v>33</v>
      </c>
      <c r="U130" s="68" t="s">
        <v>253</v>
      </c>
    </row>
    <row r="131" spans="1:23" s="63" customFormat="1" x14ac:dyDescent="0.2">
      <c r="A131" s="98"/>
      <c r="B131" s="97" t="s">
        <v>33</v>
      </c>
      <c r="C131" s="767" t="s">
        <v>178</v>
      </c>
      <c r="D131" s="767"/>
      <c r="E131" s="767"/>
      <c r="F131" s="99" t="s">
        <v>179</v>
      </c>
      <c r="G131" s="99" t="s">
        <v>648</v>
      </c>
      <c r="H131" s="99" t="s">
        <v>400</v>
      </c>
      <c r="I131" s="99" t="s">
        <v>1593</v>
      </c>
      <c r="J131" s="100" t="s">
        <v>33</v>
      </c>
      <c r="K131" s="99" t="s">
        <v>33</v>
      </c>
      <c r="L131" s="100" t="s">
        <v>33</v>
      </c>
      <c r="M131" s="101" t="s">
        <v>33</v>
      </c>
      <c r="N131" s="102" t="s">
        <v>33</v>
      </c>
      <c r="U131" s="68" t="s">
        <v>178</v>
      </c>
    </row>
    <row r="132" spans="1:23" s="63" customFormat="1" x14ac:dyDescent="0.2">
      <c r="A132" s="98"/>
      <c r="B132" s="97" t="s">
        <v>33</v>
      </c>
      <c r="C132" s="776" t="s">
        <v>182</v>
      </c>
      <c r="D132" s="776"/>
      <c r="E132" s="776"/>
      <c r="F132" s="90" t="s">
        <v>33</v>
      </c>
      <c r="G132" s="90" t="s">
        <v>33</v>
      </c>
      <c r="H132" s="90" t="s">
        <v>33</v>
      </c>
      <c r="I132" s="90" t="s">
        <v>33</v>
      </c>
      <c r="J132" s="91">
        <v>13.57</v>
      </c>
      <c r="K132" s="90" t="s">
        <v>33</v>
      </c>
      <c r="L132" s="91">
        <v>18.27</v>
      </c>
      <c r="M132" s="92" t="s">
        <v>33</v>
      </c>
      <c r="N132" s="93" t="s">
        <v>33</v>
      </c>
      <c r="V132" s="68" t="s">
        <v>182</v>
      </c>
    </row>
    <row r="133" spans="1:23" s="63" customFormat="1" x14ac:dyDescent="0.2">
      <c r="A133" s="98"/>
      <c r="B133" s="97" t="s">
        <v>33</v>
      </c>
      <c r="C133" s="767" t="s">
        <v>183</v>
      </c>
      <c r="D133" s="767"/>
      <c r="E133" s="767"/>
      <c r="F133" s="99" t="s">
        <v>33</v>
      </c>
      <c r="G133" s="99" t="s">
        <v>33</v>
      </c>
      <c r="H133" s="99" t="s">
        <v>33</v>
      </c>
      <c r="I133" s="99" t="s">
        <v>33</v>
      </c>
      <c r="J133" s="100" t="s">
        <v>33</v>
      </c>
      <c r="K133" s="99" t="s">
        <v>33</v>
      </c>
      <c r="L133" s="100">
        <v>7.51</v>
      </c>
      <c r="M133" s="101" t="s">
        <v>33</v>
      </c>
      <c r="N133" s="102" t="s">
        <v>33</v>
      </c>
      <c r="U133" s="68" t="s">
        <v>183</v>
      </c>
    </row>
    <row r="134" spans="1:23" s="63" customFormat="1" ht="22.5" x14ac:dyDescent="0.2">
      <c r="A134" s="98"/>
      <c r="B134" s="97" t="s">
        <v>638</v>
      </c>
      <c r="C134" s="767" t="s">
        <v>639</v>
      </c>
      <c r="D134" s="767"/>
      <c r="E134" s="767"/>
      <c r="F134" s="99" t="s">
        <v>186</v>
      </c>
      <c r="G134" s="99" t="s">
        <v>640</v>
      </c>
      <c r="H134" s="99" t="s">
        <v>33</v>
      </c>
      <c r="I134" s="99" t="s">
        <v>640</v>
      </c>
      <c r="J134" s="100" t="s">
        <v>33</v>
      </c>
      <c r="K134" s="99" t="s">
        <v>33</v>
      </c>
      <c r="L134" s="100">
        <v>10.66</v>
      </c>
      <c r="M134" s="101" t="s">
        <v>33</v>
      </c>
      <c r="N134" s="102" t="s">
        <v>33</v>
      </c>
      <c r="U134" s="68" t="s">
        <v>639</v>
      </c>
    </row>
    <row r="135" spans="1:23" s="63" customFormat="1" ht="22.5" x14ac:dyDescent="0.2">
      <c r="A135" s="98"/>
      <c r="B135" s="97" t="s">
        <v>641</v>
      </c>
      <c r="C135" s="767" t="s">
        <v>642</v>
      </c>
      <c r="D135" s="767"/>
      <c r="E135" s="767"/>
      <c r="F135" s="99" t="s">
        <v>186</v>
      </c>
      <c r="G135" s="99" t="s">
        <v>187</v>
      </c>
      <c r="H135" s="99" t="s">
        <v>33</v>
      </c>
      <c r="I135" s="99" t="s">
        <v>187</v>
      </c>
      <c r="J135" s="100" t="s">
        <v>33</v>
      </c>
      <c r="K135" s="99" t="s">
        <v>33</v>
      </c>
      <c r="L135" s="100">
        <v>7.13</v>
      </c>
      <c r="M135" s="101" t="s">
        <v>33</v>
      </c>
      <c r="N135" s="102" t="s">
        <v>33</v>
      </c>
      <c r="U135" s="68" t="s">
        <v>642</v>
      </c>
    </row>
    <row r="136" spans="1:23" s="63" customFormat="1" x14ac:dyDescent="0.2">
      <c r="A136" s="103"/>
      <c r="B136" s="104"/>
      <c r="C136" s="780" t="s">
        <v>191</v>
      </c>
      <c r="D136" s="780"/>
      <c r="E136" s="780"/>
      <c r="F136" s="105" t="s">
        <v>33</v>
      </c>
      <c r="G136" s="105" t="s">
        <v>33</v>
      </c>
      <c r="H136" s="105" t="s">
        <v>33</v>
      </c>
      <c r="I136" s="105" t="s">
        <v>33</v>
      </c>
      <c r="J136" s="106" t="s">
        <v>33</v>
      </c>
      <c r="K136" s="105" t="s">
        <v>33</v>
      </c>
      <c r="L136" s="106">
        <v>36.06</v>
      </c>
      <c r="M136" s="92" t="s">
        <v>33</v>
      </c>
      <c r="N136" s="107" t="s">
        <v>33</v>
      </c>
      <c r="W136" s="68" t="s">
        <v>191</v>
      </c>
    </row>
    <row r="137" spans="1:23" s="63" customFormat="1" x14ac:dyDescent="0.2">
      <c r="A137" s="88" t="s">
        <v>287</v>
      </c>
      <c r="B137" s="89" t="s">
        <v>650</v>
      </c>
      <c r="C137" s="776" t="s">
        <v>651</v>
      </c>
      <c r="D137" s="776"/>
      <c r="E137" s="776"/>
      <c r="F137" s="90" t="s">
        <v>566</v>
      </c>
      <c r="G137" s="90" t="s">
        <v>33</v>
      </c>
      <c r="H137" s="90" t="s">
        <v>33</v>
      </c>
      <c r="I137" s="90" t="s">
        <v>1594</v>
      </c>
      <c r="J137" s="91">
        <v>114.13</v>
      </c>
      <c r="K137" s="90" t="s">
        <v>33</v>
      </c>
      <c r="L137" s="91">
        <v>897.3</v>
      </c>
      <c r="M137" s="92" t="s">
        <v>33</v>
      </c>
      <c r="N137" s="93" t="s">
        <v>33</v>
      </c>
      <c r="Q137" s="68" t="s">
        <v>651</v>
      </c>
    </row>
    <row r="138" spans="1:23" s="63" customFormat="1" x14ac:dyDescent="0.2">
      <c r="A138" s="94"/>
      <c r="B138" s="95"/>
      <c r="C138" s="767" t="s">
        <v>1595</v>
      </c>
      <c r="D138" s="767"/>
      <c r="E138" s="767"/>
      <c r="F138" s="767"/>
      <c r="G138" s="767"/>
      <c r="H138" s="767"/>
      <c r="I138" s="767"/>
      <c r="J138" s="767"/>
      <c r="K138" s="767"/>
      <c r="L138" s="767"/>
      <c r="M138" s="767"/>
      <c r="N138" s="781"/>
      <c r="R138" s="68" t="s">
        <v>1595</v>
      </c>
    </row>
    <row r="139" spans="1:23" s="63" customFormat="1" ht="33.75" x14ac:dyDescent="0.2">
      <c r="A139" s="88" t="s">
        <v>217</v>
      </c>
      <c r="B139" s="89" t="s">
        <v>653</v>
      </c>
      <c r="C139" s="776" t="s">
        <v>654</v>
      </c>
      <c r="D139" s="776"/>
      <c r="E139" s="776"/>
      <c r="F139" s="90" t="s">
        <v>582</v>
      </c>
      <c r="G139" s="90" t="s">
        <v>33</v>
      </c>
      <c r="H139" s="90" t="s">
        <v>33</v>
      </c>
      <c r="I139" s="90" t="s">
        <v>1596</v>
      </c>
      <c r="J139" s="91" t="s">
        <v>33</v>
      </c>
      <c r="K139" s="90" t="s">
        <v>33</v>
      </c>
      <c r="L139" s="91" t="s">
        <v>33</v>
      </c>
      <c r="M139" s="92" t="s">
        <v>33</v>
      </c>
      <c r="N139" s="93" t="s">
        <v>33</v>
      </c>
      <c r="Q139" s="68" t="s">
        <v>654</v>
      </c>
    </row>
    <row r="140" spans="1:23" s="63" customFormat="1" ht="33.75" x14ac:dyDescent="0.2">
      <c r="A140" s="96"/>
      <c r="B140" s="97" t="s">
        <v>558</v>
      </c>
      <c r="C140" s="767" t="s">
        <v>559</v>
      </c>
      <c r="D140" s="767"/>
      <c r="E140" s="767"/>
      <c r="F140" s="767"/>
      <c r="G140" s="767"/>
      <c r="H140" s="767"/>
      <c r="I140" s="767"/>
      <c r="J140" s="767"/>
      <c r="K140" s="767"/>
      <c r="L140" s="767"/>
      <c r="M140" s="767"/>
      <c r="N140" s="781"/>
      <c r="S140" s="68" t="s">
        <v>559</v>
      </c>
    </row>
    <row r="141" spans="1:23" s="63" customFormat="1" x14ac:dyDescent="0.2">
      <c r="A141" s="98"/>
      <c r="B141" s="97" t="s">
        <v>165</v>
      </c>
      <c r="C141" s="767" t="s">
        <v>251</v>
      </c>
      <c r="D141" s="767"/>
      <c r="E141" s="767"/>
      <c r="F141" s="99" t="s">
        <v>33</v>
      </c>
      <c r="G141" s="99" t="s">
        <v>33</v>
      </c>
      <c r="H141" s="99" t="s">
        <v>33</v>
      </c>
      <c r="I141" s="99" t="s">
        <v>33</v>
      </c>
      <c r="J141" s="100">
        <v>115.49</v>
      </c>
      <c r="K141" s="99" t="s">
        <v>175</v>
      </c>
      <c r="L141" s="100">
        <v>620.76</v>
      </c>
      <c r="M141" s="101" t="s">
        <v>33</v>
      </c>
      <c r="N141" s="102" t="s">
        <v>33</v>
      </c>
      <c r="T141" s="68" t="s">
        <v>251</v>
      </c>
    </row>
    <row r="142" spans="1:23" s="63" customFormat="1" x14ac:dyDescent="0.2">
      <c r="A142" s="98"/>
      <c r="B142" s="97" t="s">
        <v>173</v>
      </c>
      <c r="C142" s="767" t="s">
        <v>174</v>
      </c>
      <c r="D142" s="767"/>
      <c r="E142" s="767"/>
      <c r="F142" s="99" t="s">
        <v>33</v>
      </c>
      <c r="G142" s="99" t="s">
        <v>33</v>
      </c>
      <c r="H142" s="99" t="s">
        <v>33</v>
      </c>
      <c r="I142" s="99" t="s">
        <v>33</v>
      </c>
      <c r="J142" s="100">
        <v>3262.79</v>
      </c>
      <c r="K142" s="99" t="s">
        <v>175</v>
      </c>
      <c r="L142" s="100">
        <v>17537.5</v>
      </c>
      <c r="M142" s="101" t="s">
        <v>33</v>
      </c>
      <c r="N142" s="102" t="s">
        <v>33</v>
      </c>
      <c r="T142" s="68" t="s">
        <v>174</v>
      </c>
    </row>
    <row r="143" spans="1:23" s="63" customFormat="1" x14ac:dyDescent="0.2">
      <c r="A143" s="98"/>
      <c r="B143" s="97" t="s">
        <v>176</v>
      </c>
      <c r="C143" s="767" t="s">
        <v>177</v>
      </c>
      <c r="D143" s="767"/>
      <c r="E143" s="767"/>
      <c r="F143" s="99" t="s">
        <v>33</v>
      </c>
      <c r="G143" s="99" t="s">
        <v>33</v>
      </c>
      <c r="H143" s="99" t="s">
        <v>33</v>
      </c>
      <c r="I143" s="99" t="s">
        <v>33</v>
      </c>
      <c r="J143" s="100">
        <v>171.22</v>
      </c>
      <c r="K143" s="99" t="s">
        <v>175</v>
      </c>
      <c r="L143" s="100">
        <v>920.31</v>
      </c>
      <c r="M143" s="101" t="s">
        <v>33</v>
      </c>
      <c r="N143" s="102" t="s">
        <v>33</v>
      </c>
      <c r="T143" s="68" t="s">
        <v>177</v>
      </c>
    </row>
    <row r="144" spans="1:23" s="63" customFormat="1" x14ac:dyDescent="0.2">
      <c r="A144" s="98"/>
      <c r="B144" s="97" t="s">
        <v>212</v>
      </c>
      <c r="C144" s="767" t="s">
        <v>252</v>
      </c>
      <c r="D144" s="767"/>
      <c r="E144" s="767"/>
      <c r="F144" s="99" t="s">
        <v>33</v>
      </c>
      <c r="G144" s="99" t="s">
        <v>33</v>
      </c>
      <c r="H144" s="99" t="s">
        <v>33</v>
      </c>
      <c r="I144" s="99" t="s">
        <v>33</v>
      </c>
      <c r="J144" s="100">
        <v>12.2</v>
      </c>
      <c r="K144" s="99" t="s">
        <v>33</v>
      </c>
      <c r="L144" s="100">
        <v>52.46</v>
      </c>
      <c r="M144" s="101" t="s">
        <v>33</v>
      </c>
      <c r="N144" s="102" t="s">
        <v>33</v>
      </c>
      <c r="T144" s="68" t="s">
        <v>252</v>
      </c>
    </row>
    <row r="145" spans="1:23" s="63" customFormat="1" x14ac:dyDescent="0.2">
      <c r="A145" s="98"/>
      <c r="B145" s="97" t="s">
        <v>33</v>
      </c>
      <c r="C145" s="767" t="s">
        <v>253</v>
      </c>
      <c r="D145" s="767"/>
      <c r="E145" s="767"/>
      <c r="F145" s="99" t="s">
        <v>179</v>
      </c>
      <c r="G145" s="99" t="s">
        <v>656</v>
      </c>
      <c r="H145" s="99" t="s">
        <v>175</v>
      </c>
      <c r="I145" s="99" t="s">
        <v>1597</v>
      </c>
      <c r="J145" s="100" t="s">
        <v>33</v>
      </c>
      <c r="K145" s="99" t="s">
        <v>33</v>
      </c>
      <c r="L145" s="100" t="s">
        <v>33</v>
      </c>
      <c r="M145" s="101" t="s">
        <v>33</v>
      </c>
      <c r="N145" s="102" t="s">
        <v>33</v>
      </c>
      <c r="U145" s="68" t="s">
        <v>253</v>
      </c>
    </row>
    <row r="146" spans="1:23" s="63" customFormat="1" x14ac:dyDescent="0.2">
      <c r="A146" s="98"/>
      <c r="B146" s="97" t="s">
        <v>33</v>
      </c>
      <c r="C146" s="767" t="s">
        <v>178</v>
      </c>
      <c r="D146" s="767"/>
      <c r="E146" s="767"/>
      <c r="F146" s="99" t="s">
        <v>179</v>
      </c>
      <c r="G146" s="99" t="s">
        <v>658</v>
      </c>
      <c r="H146" s="99" t="s">
        <v>175</v>
      </c>
      <c r="I146" s="99" t="s">
        <v>1598</v>
      </c>
      <c r="J146" s="100" t="s">
        <v>33</v>
      </c>
      <c r="K146" s="99" t="s">
        <v>33</v>
      </c>
      <c r="L146" s="100" t="s">
        <v>33</v>
      </c>
      <c r="M146" s="101" t="s">
        <v>33</v>
      </c>
      <c r="N146" s="102" t="s">
        <v>33</v>
      </c>
      <c r="U146" s="68" t="s">
        <v>178</v>
      </c>
    </row>
    <row r="147" spans="1:23" s="63" customFormat="1" x14ac:dyDescent="0.2">
      <c r="A147" s="98"/>
      <c r="B147" s="97" t="s">
        <v>33</v>
      </c>
      <c r="C147" s="776" t="s">
        <v>182</v>
      </c>
      <c r="D147" s="776"/>
      <c r="E147" s="776"/>
      <c r="F147" s="90" t="s">
        <v>33</v>
      </c>
      <c r="G147" s="90" t="s">
        <v>33</v>
      </c>
      <c r="H147" s="90" t="s">
        <v>33</v>
      </c>
      <c r="I147" s="90" t="s">
        <v>33</v>
      </c>
      <c r="J147" s="91">
        <v>3390.48</v>
      </c>
      <c r="K147" s="90" t="s">
        <v>33</v>
      </c>
      <c r="L147" s="91">
        <v>18210.72</v>
      </c>
      <c r="M147" s="92" t="s">
        <v>33</v>
      </c>
      <c r="N147" s="93" t="s">
        <v>33</v>
      </c>
      <c r="V147" s="68" t="s">
        <v>182</v>
      </c>
    </row>
    <row r="148" spans="1:23" s="63" customFormat="1" x14ac:dyDescent="0.2">
      <c r="A148" s="98"/>
      <c r="B148" s="97" t="s">
        <v>33</v>
      </c>
      <c r="C148" s="767" t="s">
        <v>183</v>
      </c>
      <c r="D148" s="767"/>
      <c r="E148" s="767"/>
      <c r="F148" s="99" t="s">
        <v>33</v>
      </c>
      <c r="G148" s="99" t="s">
        <v>33</v>
      </c>
      <c r="H148" s="99" t="s">
        <v>33</v>
      </c>
      <c r="I148" s="99" t="s">
        <v>33</v>
      </c>
      <c r="J148" s="100" t="s">
        <v>33</v>
      </c>
      <c r="K148" s="99" t="s">
        <v>33</v>
      </c>
      <c r="L148" s="100">
        <v>1541.07</v>
      </c>
      <c r="M148" s="101" t="s">
        <v>33</v>
      </c>
      <c r="N148" s="102" t="s">
        <v>33</v>
      </c>
      <c r="U148" s="68" t="s">
        <v>183</v>
      </c>
    </row>
    <row r="149" spans="1:23" s="63" customFormat="1" ht="22.5" x14ac:dyDescent="0.2">
      <c r="A149" s="98"/>
      <c r="B149" s="97" t="s">
        <v>638</v>
      </c>
      <c r="C149" s="767" t="s">
        <v>639</v>
      </c>
      <c r="D149" s="767"/>
      <c r="E149" s="767"/>
      <c r="F149" s="99" t="s">
        <v>186</v>
      </c>
      <c r="G149" s="99" t="s">
        <v>640</v>
      </c>
      <c r="H149" s="99" t="s">
        <v>33</v>
      </c>
      <c r="I149" s="99" t="s">
        <v>640</v>
      </c>
      <c r="J149" s="100" t="s">
        <v>33</v>
      </c>
      <c r="K149" s="99" t="s">
        <v>33</v>
      </c>
      <c r="L149" s="100">
        <v>2188.3200000000002</v>
      </c>
      <c r="M149" s="101" t="s">
        <v>33</v>
      </c>
      <c r="N149" s="102" t="s">
        <v>33</v>
      </c>
      <c r="U149" s="68" t="s">
        <v>639</v>
      </c>
    </row>
    <row r="150" spans="1:23" s="63" customFormat="1" ht="22.5" x14ac:dyDescent="0.2">
      <c r="A150" s="98"/>
      <c r="B150" s="97" t="s">
        <v>641</v>
      </c>
      <c r="C150" s="767" t="s">
        <v>642</v>
      </c>
      <c r="D150" s="767"/>
      <c r="E150" s="767"/>
      <c r="F150" s="99" t="s">
        <v>186</v>
      </c>
      <c r="G150" s="99" t="s">
        <v>187</v>
      </c>
      <c r="H150" s="99" t="s">
        <v>33</v>
      </c>
      <c r="I150" s="99" t="s">
        <v>187</v>
      </c>
      <c r="J150" s="100" t="s">
        <v>33</v>
      </c>
      <c r="K150" s="99" t="s">
        <v>33</v>
      </c>
      <c r="L150" s="100">
        <v>1464.02</v>
      </c>
      <c r="M150" s="101" t="s">
        <v>33</v>
      </c>
      <c r="N150" s="102" t="s">
        <v>33</v>
      </c>
      <c r="U150" s="68" t="s">
        <v>642</v>
      </c>
    </row>
    <row r="151" spans="1:23" s="63" customFormat="1" x14ac:dyDescent="0.2">
      <c r="A151" s="103"/>
      <c r="B151" s="104"/>
      <c r="C151" s="780" t="s">
        <v>191</v>
      </c>
      <c r="D151" s="780"/>
      <c r="E151" s="780"/>
      <c r="F151" s="105" t="s">
        <v>33</v>
      </c>
      <c r="G151" s="105" t="s">
        <v>33</v>
      </c>
      <c r="H151" s="105" t="s">
        <v>33</v>
      </c>
      <c r="I151" s="105" t="s">
        <v>33</v>
      </c>
      <c r="J151" s="106" t="s">
        <v>33</v>
      </c>
      <c r="K151" s="105" t="s">
        <v>33</v>
      </c>
      <c r="L151" s="106">
        <v>21863.06</v>
      </c>
      <c r="M151" s="92" t="s">
        <v>33</v>
      </c>
      <c r="N151" s="107" t="s">
        <v>33</v>
      </c>
      <c r="W151" s="68" t="s">
        <v>191</v>
      </c>
    </row>
    <row r="152" spans="1:23" s="63" customFormat="1" ht="33.75" x14ac:dyDescent="0.2">
      <c r="A152" s="88" t="s">
        <v>291</v>
      </c>
      <c r="B152" s="89" t="s">
        <v>660</v>
      </c>
      <c r="C152" s="776" t="s">
        <v>661</v>
      </c>
      <c r="D152" s="776"/>
      <c r="E152" s="776"/>
      <c r="F152" s="90" t="s">
        <v>566</v>
      </c>
      <c r="G152" s="90" t="s">
        <v>33</v>
      </c>
      <c r="H152" s="90" t="s">
        <v>33</v>
      </c>
      <c r="I152" s="90" t="s">
        <v>1599</v>
      </c>
      <c r="J152" s="91">
        <v>55.26</v>
      </c>
      <c r="K152" s="90" t="s">
        <v>33</v>
      </c>
      <c r="L152" s="91">
        <v>261.38</v>
      </c>
      <c r="M152" s="92" t="s">
        <v>33</v>
      </c>
      <c r="N152" s="93" t="s">
        <v>33</v>
      </c>
      <c r="Q152" s="68" t="s">
        <v>661</v>
      </c>
    </row>
    <row r="153" spans="1:23" s="63" customFormat="1" ht="22.5" x14ac:dyDescent="0.2">
      <c r="A153" s="88" t="s">
        <v>293</v>
      </c>
      <c r="B153" s="89" t="s">
        <v>663</v>
      </c>
      <c r="C153" s="776" t="s">
        <v>664</v>
      </c>
      <c r="D153" s="776"/>
      <c r="E153" s="776"/>
      <c r="F153" s="90" t="s">
        <v>566</v>
      </c>
      <c r="G153" s="90" t="s">
        <v>33</v>
      </c>
      <c r="H153" s="90" t="s">
        <v>33</v>
      </c>
      <c r="I153" s="90" t="s">
        <v>1600</v>
      </c>
      <c r="J153" s="91" t="s">
        <v>33</v>
      </c>
      <c r="K153" s="90" t="s">
        <v>33</v>
      </c>
      <c r="L153" s="91" t="s">
        <v>33</v>
      </c>
      <c r="M153" s="92" t="s">
        <v>33</v>
      </c>
      <c r="N153" s="93" t="s">
        <v>33</v>
      </c>
      <c r="Q153" s="68" t="s">
        <v>664</v>
      </c>
    </row>
    <row r="154" spans="1:23" s="63" customFormat="1" ht="33.75" x14ac:dyDescent="0.2">
      <c r="A154" s="96"/>
      <c r="B154" s="97" t="s">
        <v>558</v>
      </c>
      <c r="C154" s="767" t="s">
        <v>559</v>
      </c>
      <c r="D154" s="767"/>
      <c r="E154" s="767"/>
      <c r="F154" s="767"/>
      <c r="G154" s="767"/>
      <c r="H154" s="767"/>
      <c r="I154" s="767"/>
      <c r="J154" s="767"/>
      <c r="K154" s="767"/>
      <c r="L154" s="767"/>
      <c r="M154" s="767"/>
      <c r="N154" s="781"/>
      <c r="S154" s="68" t="s">
        <v>559</v>
      </c>
    </row>
    <row r="155" spans="1:23" s="63" customFormat="1" x14ac:dyDescent="0.2">
      <c r="A155" s="98"/>
      <c r="B155" s="97" t="s">
        <v>165</v>
      </c>
      <c r="C155" s="767" t="s">
        <v>251</v>
      </c>
      <c r="D155" s="767"/>
      <c r="E155" s="767"/>
      <c r="F155" s="99" t="s">
        <v>33</v>
      </c>
      <c r="G155" s="99" t="s">
        <v>33</v>
      </c>
      <c r="H155" s="99" t="s">
        <v>33</v>
      </c>
      <c r="I155" s="99" t="s">
        <v>33</v>
      </c>
      <c r="J155" s="100">
        <v>30.67</v>
      </c>
      <c r="K155" s="99" t="s">
        <v>175</v>
      </c>
      <c r="L155" s="100">
        <v>88.18</v>
      </c>
      <c r="M155" s="101" t="s">
        <v>33</v>
      </c>
      <c r="N155" s="102" t="s">
        <v>33</v>
      </c>
      <c r="T155" s="68" t="s">
        <v>251</v>
      </c>
    </row>
    <row r="156" spans="1:23" s="63" customFormat="1" x14ac:dyDescent="0.2">
      <c r="A156" s="98"/>
      <c r="B156" s="97" t="s">
        <v>173</v>
      </c>
      <c r="C156" s="767" t="s">
        <v>174</v>
      </c>
      <c r="D156" s="767"/>
      <c r="E156" s="767"/>
      <c r="F156" s="99" t="s">
        <v>33</v>
      </c>
      <c r="G156" s="99" t="s">
        <v>33</v>
      </c>
      <c r="H156" s="99" t="s">
        <v>33</v>
      </c>
      <c r="I156" s="99" t="s">
        <v>33</v>
      </c>
      <c r="J156" s="100">
        <v>0.24</v>
      </c>
      <c r="K156" s="99" t="s">
        <v>175</v>
      </c>
      <c r="L156" s="100">
        <v>0.69</v>
      </c>
      <c r="M156" s="101" t="s">
        <v>33</v>
      </c>
      <c r="N156" s="102" t="s">
        <v>33</v>
      </c>
      <c r="T156" s="68" t="s">
        <v>174</v>
      </c>
    </row>
    <row r="157" spans="1:23" s="63" customFormat="1" x14ac:dyDescent="0.2">
      <c r="A157" s="98"/>
      <c r="B157" s="97" t="s">
        <v>212</v>
      </c>
      <c r="C157" s="767" t="s">
        <v>252</v>
      </c>
      <c r="D157" s="767"/>
      <c r="E157" s="767"/>
      <c r="F157" s="99" t="s">
        <v>33</v>
      </c>
      <c r="G157" s="99" t="s">
        <v>33</v>
      </c>
      <c r="H157" s="99" t="s">
        <v>33</v>
      </c>
      <c r="I157" s="99" t="s">
        <v>33</v>
      </c>
      <c r="J157" s="100">
        <v>7.53</v>
      </c>
      <c r="K157" s="99" t="s">
        <v>33</v>
      </c>
      <c r="L157" s="100">
        <v>17.32</v>
      </c>
      <c r="M157" s="101" t="s">
        <v>33</v>
      </c>
      <c r="N157" s="102" t="s">
        <v>33</v>
      </c>
      <c r="T157" s="68" t="s">
        <v>252</v>
      </c>
    </row>
    <row r="158" spans="1:23" s="63" customFormat="1" x14ac:dyDescent="0.2">
      <c r="A158" s="98"/>
      <c r="B158" s="97" t="s">
        <v>33</v>
      </c>
      <c r="C158" s="767" t="s">
        <v>253</v>
      </c>
      <c r="D158" s="767"/>
      <c r="E158" s="767"/>
      <c r="F158" s="99" t="s">
        <v>179</v>
      </c>
      <c r="G158" s="99" t="s">
        <v>666</v>
      </c>
      <c r="H158" s="99" t="s">
        <v>175</v>
      </c>
      <c r="I158" s="99" t="s">
        <v>1601</v>
      </c>
      <c r="J158" s="100" t="s">
        <v>33</v>
      </c>
      <c r="K158" s="99" t="s">
        <v>33</v>
      </c>
      <c r="L158" s="100" t="s">
        <v>33</v>
      </c>
      <c r="M158" s="101" t="s">
        <v>33</v>
      </c>
      <c r="N158" s="102" t="s">
        <v>33</v>
      </c>
      <c r="U158" s="68" t="s">
        <v>253</v>
      </c>
    </row>
    <row r="159" spans="1:23" s="63" customFormat="1" x14ac:dyDescent="0.2">
      <c r="A159" s="98"/>
      <c r="B159" s="97" t="s">
        <v>33</v>
      </c>
      <c r="C159" s="776" t="s">
        <v>182</v>
      </c>
      <c r="D159" s="776"/>
      <c r="E159" s="776"/>
      <c r="F159" s="90" t="s">
        <v>33</v>
      </c>
      <c r="G159" s="90" t="s">
        <v>33</v>
      </c>
      <c r="H159" s="90" t="s">
        <v>33</v>
      </c>
      <c r="I159" s="90" t="s">
        <v>33</v>
      </c>
      <c r="J159" s="91">
        <v>38.44</v>
      </c>
      <c r="K159" s="90" t="s">
        <v>33</v>
      </c>
      <c r="L159" s="91">
        <v>106.19</v>
      </c>
      <c r="M159" s="92" t="s">
        <v>33</v>
      </c>
      <c r="N159" s="93" t="s">
        <v>33</v>
      </c>
      <c r="V159" s="68" t="s">
        <v>182</v>
      </c>
    </row>
    <row r="160" spans="1:23" s="63" customFormat="1" x14ac:dyDescent="0.2">
      <c r="A160" s="98"/>
      <c r="B160" s="97" t="s">
        <v>33</v>
      </c>
      <c r="C160" s="767" t="s">
        <v>183</v>
      </c>
      <c r="D160" s="767"/>
      <c r="E160" s="767"/>
      <c r="F160" s="99" t="s">
        <v>33</v>
      </c>
      <c r="G160" s="99" t="s">
        <v>33</v>
      </c>
      <c r="H160" s="99" t="s">
        <v>33</v>
      </c>
      <c r="I160" s="99" t="s">
        <v>33</v>
      </c>
      <c r="J160" s="100" t="s">
        <v>33</v>
      </c>
      <c r="K160" s="99" t="s">
        <v>33</v>
      </c>
      <c r="L160" s="100">
        <v>88.18</v>
      </c>
      <c r="M160" s="101" t="s">
        <v>33</v>
      </c>
      <c r="N160" s="102" t="s">
        <v>33</v>
      </c>
      <c r="U160" s="68" t="s">
        <v>183</v>
      </c>
    </row>
    <row r="161" spans="1:25" s="63" customFormat="1" ht="22.5" x14ac:dyDescent="0.2">
      <c r="A161" s="98"/>
      <c r="B161" s="97" t="s">
        <v>668</v>
      </c>
      <c r="C161" s="767" t="s">
        <v>669</v>
      </c>
      <c r="D161" s="767"/>
      <c r="E161" s="767"/>
      <c r="F161" s="99" t="s">
        <v>186</v>
      </c>
      <c r="G161" s="99" t="s">
        <v>670</v>
      </c>
      <c r="H161" s="99" t="s">
        <v>33</v>
      </c>
      <c r="I161" s="99" t="s">
        <v>670</v>
      </c>
      <c r="J161" s="100" t="s">
        <v>33</v>
      </c>
      <c r="K161" s="99" t="s">
        <v>33</v>
      </c>
      <c r="L161" s="100">
        <v>108.46</v>
      </c>
      <c r="M161" s="101" t="s">
        <v>33</v>
      </c>
      <c r="N161" s="102" t="s">
        <v>33</v>
      </c>
      <c r="U161" s="68" t="s">
        <v>669</v>
      </c>
    </row>
    <row r="162" spans="1:25" s="63" customFormat="1" ht="22.5" x14ac:dyDescent="0.2">
      <c r="A162" s="98"/>
      <c r="B162" s="97" t="s">
        <v>671</v>
      </c>
      <c r="C162" s="767" t="s">
        <v>672</v>
      </c>
      <c r="D162" s="767"/>
      <c r="E162" s="767"/>
      <c r="F162" s="99" t="s">
        <v>186</v>
      </c>
      <c r="G162" s="99" t="s">
        <v>673</v>
      </c>
      <c r="H162" s="99" t="s">
        <v>33</v>
      </c>
      <c r="I162" s="99" t="s">
        <v>673</v>
      </c>
      <c r="J162" s="100" t="s">
        <v>33</v>
      </c>
      <c r="K162" s="99" t="s">
        <v>33</v>
      </c>
      <c r="L162" s="100">
        <v>66.14</v>
      </c>
      <c r="M162" s="101" t="s">
        <v>33</v>
      </c>
      <c r="N162" s="102" t="s">
        <v>33</v>
      </c>
      <c r="U162" s="68" t="s">
        <v>672</v>
      </c>
    </row>
    <row r="163" spans="1:25" s="63" customFormat="1" x14ac:dyDescent="0.2">
      <c r="A163" s="103"/>
      <c r="B163" s="104"/>
      <c r="C163" s="780" t="s">
        <v>191</v>
      </c>
      <c r="D163" s="780"/>
      <c r="E163" s="780"/>
      <c r="F163" s="105" t="s">
        <v>33</v>
      </c>
      <c r="G163" s="105" t="s">
        <v>33</v>
      </c>
      <c r="H163" s="105" t="s">
        <v>33</v>
      </c>
      <c r="I163" s="105" t="s">
        <v>33</v>
      </c>
      <c r="J163" s="106" t="s">
        <v>33</v>
      </c>
      <c r="K163" s="105" t="s">
        <v>33</v>
      </c>
      <c r="L163" s="106">
        <v>280.79000000000002</v>
      </c>
      <c r="M163" s="92" t="s">
        <v>33</v>
      </c>
      <c r="N163" s="107" t="s">
        <v>33</v>
      </c>
      <c r="W163" s="68" t="s">
        <v>191</v>
      </c>
    </row>
    <row r="164" spans="1:25" s="63" customFormat="1" ht="22.5" x14ac:dyDescent="0.2">
      <c r="A164" s="88" t="s">
        <v>301</v>
      </c>
      <c r="B164" s="89" t="s">
        <v>674</v>
      </c>
      <c r="C164" s="776" t="s">
        <v>675</v>
      </c>
      <c r="D164" s="776"/>
      <c r="E164" s="776"/>
      <c r="F164" s="90" t="s">
        <v>566</v>
      </c>
      <c r="G164" s="90" t="s">
        <v>33</v>
      </c>
      <c r="H164" s="90" t="s">
        <v>33</v>
      </c>
      <c r="I164" s="90" t="s">
        <v>1602</v>
      </c>
      <c r="J164" s="91">
        <v>592.76</v>
      </c>
      <c r="K164" s="90" t="s">
        <v>33</v>
      </c>
      <c r="L164" s="91">
        <v>1390.61</v>
      </c>
      <c r="M164" s="92" t="s">
        <v>33</v>
      </c>
      <c r="N164" s="93" t="s">
        <v>33</v>
      </c>
      <c r="Q164" s="68" t="s">
        <v>675</v>
      </c>
    </row>
    <row r="165" spans="1:25" s="63" customFormat="1" x14ac:dyDescent="0.2">
      <c r="A165" s="88" t="s">
        <v>308</v>
      </c>
      <c r="B165" s="89" t="s">
        <v>598</v>
      </c>
      <c r="C165" s="776" t="s">
        <v>677</v>
      </c>
      <c r="D165" s="776"/>
      <c r="E165" s="776"/>
      <c r="F165" s="90" t="s">
        <v>33</v>
      </c>
      <c r="G165" s="90" t="s">
        <v>33</v>
      </c>
      <c r="H165" s="90" t="s">
        <v>33</v>
      </c>
      <c r="I165" s="90" t="s">
        <v>1600</v>
      </c>
      <c r="J165" s="91">
        <v>7.73</v>
      </c>
      <c r="K165" s="90" t="s">
        <v>33</v>
      </c>
      <c r="L165" s="91">
        <v>17.78</v>
      </c>
      <c r="M165" s="92" t="s">
        <v>33</v>
      </c>
      <c r="N165" s="93" t="s">
        <v>33</v>
      </c>
      <c r="Q165" s="68" t="s">
        <v>677</v>
      </c>
    </row>
    <row r="166" spans="1:25" s="63" customFormat="1" x14ac:dyDescent="0.2">
      <c r="A166" s="94"/>
      <c r="B166" s="95"/>
      <c r="C166" s="767" t="s">
        <v>678</v>
      </c>
      <c r="D166" s="767"/>
      <c r="E166" s="767"/>
      <c r="F166" s="767"/>
      <c r="G166" s="767"/>
      <c r="H166" s="767"/>
      <c r="I166" s="767"/>
      <c r="J166" s="767"/>
      <c r="K166" s="767"/>
      <c r="L166" s="767"/>
      <c r="M166" s="767"/>
      <c r="N166" s="781"/>
      <c r="Y166" s="68" t="s">
        <v>678</v>
      </c>
    </row>
    <row r="167" spans="1:25" s="63" customFormat="1" ht="22.5" x14ac:dyDescent="0.2">
      <c r="A167" s="88" t="s">
        <v>312</v>
      </c>
      <c r="B167" s="89" t="s">
        <v>679</v>
      </c>
      <c r="C167" s="776" t="s">
        <v>1603</v>
      </c>
      <c r="D167" s="776"/>
      <c r="E167" s="776"/>
      <c r="F167" s="90" t="s">
        <v>604</v>
      </c>
      <c r="G167" s="90" t="s">
        <v>33</v>
      </c>
      <c r="H167" s="90" t="s">
        <v>33</v>
      </c>
      <c r="I167" s="90" t="s">
        <v>1604</v>
      </c>
      <c r="J167" s="91" t="s">
        <v>33</v>
      </c>
      <c r="K167" s="90" t="s">
        <v>33</v>
      </c>
      <c r="L167" s="91" t="s">
        <v>33</v>
      </c>
      <c r="M167" s="92" t="s">
        <v>33</v>
      </c>
      <c r="N167" s="93" t="s">
        <v>33</v>
      </c>
      <c r="Q167" s="68" t="s">
        <v>1603</v>
      </c>
    </row>
    <row r="168" spans="1:25" s="63" customFormat="1" x14ac:dyDescent="0.2">
      <c r="A168" s="94"/>
      <c r="B168" s="95"/>
      <c r="C168" s="767" t="s">
        <v>1605</v>
      </c>
      <c r="D168" s="767"/>
      <c r="E168" s="767"/>
      <c r="F168" s="767"/>
      <c r="G168" s="767"/>
      <c r="H168" s="767"/>
      <c r="I168" s="767"/>
      <c r="J168" s="767"/>
      <c r="K168" s="767"/>
      <c r="L168" s="767"/>
      <c r="M168" s="767"/>
      <c r="N168" s="781"/>
      <c r="R168" s="68" t="s">
        <v>1605</v>
      </c>
    </row>
    <row r="169" spans="1:25" s="63" customFormat="1" ht="33.75" x14ac:dyDescent="0.2">
      <c r="A169" s="96"/>
      <c r="B169" s="97" t="s">
        <v>558</v>
      </c>
      <c r="C169" s="767" t="s">
        <v>559</v>
      </c>
      <c r="D169" s="767"/>
      <c r="E169" s="767"/>
      <c r="F169" s="767"/>
      <c r="G169" s="767"/>
      <c r="H169" s="767"/>
      <c r="I169" s="767"/>
      <c r="J169" s="767"/>
      <c r="K169" s="767"/>
      <c r="L169" s="767"/>
      <c r="M169" s="767"/>
      <c r="N169" s="781"/>
      <c r="S169" s="68" t="s">
        <v>559</v>
      </c>
    </row>
    <row r="170" spans="1:25" s="63" customFormat="1" x14ac:dyDescent="0.2">
      <c r="A170" s="98"/>
      <c r="B170" s="97" t="s">
        <v>165</v>
      </c>
      <c r="C170" s="767" t="s">
        <v>251</v>
      </c>
      <c r="D170" s="767"/>
      <c r="E170" s="767"/>
      <c r="F170" s="99" t="s">
        <v>33</v>
      </c>
      <c r="G170" s="99" t="s">
        <v>33</v>
      </c>
      <c r="H170" s="99" t="s">
        <v>33</v>
      </c>
      <c r="I170" s="99" t="s">
        <v>33</v>
      </c>
      <c r="J170" s="100">
        <v>102.78</v>
      </c>
      <c r="K170" s="99" t="s">
        <v>175</v>
      </c>
      <c r="L170" s="100">
        <v>6.52</v>
      </c>
      <c r="M170" s="101" t="s">
        <v>33</v>
      </c>
      <c r="N170" s="102" t="s">
        <v>33</v>
      </c>
      <c r="T170" s="68" t="s">
        <v>251</v>
      </c>
    </row>
    <row r="171" spans="1:25" s="63" customFormat="1" x14ac:dyDescent="0.2">
      <c r="A171" s="98"/>
      <c r="B171" s="97" t="s">
        <v>173</v>
      </c>
      <c r="C171" s="767" t="s">
        <v>174</v>
      </c>
      <c r="D171" s="767"/>
      <c r="E171" s="767"/>
      <c r="F171" s="99" t="s">
        <v>33</v>
      </c>
      <c r="G171" s="99" t="s">
        <v>33</v>
      </c>
      <c r="H171" s="99" t="s">
        <v>33</v>
      </c>
      <c r="I171" s="99" t="s">
        <v>33</v>
      </c>
      <c r="J171" s="100">
        <v>30.45</v>
      </c>
      <c r="K171" s="99" t="s">
        <v>175</v>
      </c>
      <c r="L171" s="100">
        <v>1.93</v>
      </c>
      <c r="M171" s="101" t="s">
        <v>33</v>
      </c>
      <c r="N171" s="102" t="s">
        <v>33</v>
      </c>
      <c r="T171" s="68" t="s">
        <v>174</v>
      </c>
    </row>
    <row r="172" spans="1:25" s="63" customFormat="1" x14ac:dyDescent="0.2">
      <c r="A172" s="98"/>
      <c r="B172" s="97" t="s">
        <v>176</v>
      </c>
      <c r="C172" s="767" t="s">
        <v>177</v>
      </c>
      <c r="D172" s="767"/>
      <c r="E172" s="767"/>
      <c r="F172" s="99" t="s">
        <v>33</v>
      </c>
      <c r="G172" s="99" t="s">
        <v>33</v>
      </c>
      <c r="H172" s="99" t="s">
        <v>33</v>
      </c>
      <c r="I172" s="99" t="s">
        <v>33</v>
      </c>
      <c r="J172" s="100">
        <v>4.3499999999999996</v>
      </c>
      <c r="K172" s="99" t="s">
        <v>175</v>
      </c>
      <c r="L172" s="100">
        <v>0.28000000000000003</v>
      </c>
      <c r="M172" s="101" t="s">
        <v>33</v>
      </c>
      <c r="N172" s="102" t="s">
        <v>33</v>
      </c>
      <c r="T172" s="68" t="s">
        <v>177</v>
      </c>
    </row>
    <row r="173" spans="1:25" s="63" customFormat="1" x14ac:dyDescent="0.2">
      <c r="A173" s="98"/>
      <c r="B173" s="97" t="s">
        <v>212</v>
      </c>
      <c r="C173" s="767" t="s">
        <v>252</v>
      </c>
      <c r="D173" s="767"/>
      <c r="E173" s="767"/>
      <c r="F173" s="99" t="s">
        <v>33</v>
      </c>
      <c r="G173" s="99" t="s">
        <v>33</v>
      </c>
      <c r="H173" s="99" t="s">
        <v>33</v>
      </c>
      <c r="I173" s="99" t="s">
        <v>33</v>
      </c>
      <c r="J173" s="100">
        <v>285.60000000000002</v>
      </c>
      <c r="K173" s="99" t="s">
        <v>33</v>
      </c>
      <c r="L173" s="100">
        <v>14.49</v>
      </c>
      <c r="M173" s="101" t="s">
        <v>33</v>
      </c>
      <c r="N173" s="102" t="s">
        <v>33</v>
      </c>
      <c r="T173" s="68" t="s">
        <v>252</v>
      </c>
    </row>
    <row r="174" spans="1:25" s="63" customFormat="1" x14ac:dyDescent="0.2">
      <c r="A174" s="98"/>
      <c r="B174" s="97" t="s">
        <v>33</v>
      </c>
      <c r="C174" s="767" t="s">
        <v>253</v>
      </c>
      <c r="D174" s="767"/>
      <c r="E174" s="767"/>
      <c r="F174" s="99" t="s">
        <v>179</v>
      </c>
      <c r="G174" s="99" t="s">
        <v>683</v>
      </c>
      <c r="H174" s="99" t="s">
        <v>175</v>
      </c>
      <c r="I174" s="99" t="s">
        <v>1606</v>
      </c>
      <c r="J174" s="100" t="s">
        <v>33</v>
      </c>
      <c r="K174" s="99" t="s">
        <v>33</v>
      </c>
      <c r="L174" s="100" t="s">
        <v>33</v>
      </c>
      <c r="M174" s="101" t="s">
        <v>33</v>
      </c>
      <c r="N174" s="102" t="s">
        <v>33</v>
      </c>
      <c r="U174" s="68" t="s">
        <v>253</v>
      </c>
    </row>
    <row r="175" spans="1:25" s="63" customFormat="1" x14ac:dyDescent="0.2">
      <c r="A175" s="98"/>
      <c r="B175" s="97" t="s">
        <v>33</v>
      </c>
      <c r="C175" s="767" t="s">
        <v>178</v>
      </c>
      <c r="D175" s="767"/>
      <c r="E175" s="767"/>
      <c r="F175" s="99" t="s">
        <v>179</v>
      </c>
      <c r="G175" s="99" t="s">
        <v>685</v>
      </c>
      <c r="H175" s="99" t="s">
        <v>175</v>
      </c>
      <c r="I175" s="99" t="s">
        <v>1607</v>
      </c>
      <c r="J175" s="100" t="s">
        <v>33</v>
      </c>
      <c r="K175" s="99" t="s">
        <v>33</v>
      </c>
      <c r="L175" s="100" t="s">
        <v>33</v>
      </c>
      <c r="M175" s="101" t="s">
        <v>33</v>
      </c>
      <c r="N175" s="102" t="s">
        <v>33</v>
      </c>
      <c r="U175" s="68" t="s">
        <v>178</v>
      </c>
    </row>
    <row r="176" spans="1:25" s="63" customFormat="1" x14ac:dyDescent="0.2">
      <c r="A176" s="98"/>
      <c r="B176" s="97" t="s">
        <v>33</v>
      </c>
      <c r="C176" s="776" t="s">
        <v>182</v>
      </c>
      <c r="D176" s="776"/>
      <c r="E176" s="776"/>
      <c r="F176" s="90" t="s">
        <v>33</v>
      </c>
      <c r="G176" s="90" t="s">
        <v>33</v>
      </c>
      <c r="H176" s="90" t="s">
        <v>33</v>
      </c>
      <c r="I176" s="90" t="s">
        <v>33</v>
      </c>
      <c r="J176" s="91">
        <v>418.83</v>
      </c>
      <c r="K176" s="90" t="s">
        <v>33</v>
      </c>
      <c r="L176" s="91">
        <v>22.94</v>
      </c>
      <c r="M176" s="92" t="s">
        <v>33</v>
      </c>
      <c r="N176" s="93" t="s">
        <v>33</v>
      </c>
      <c r="V176" s="68" t="s">
        <v>182</v>
      </c>
    </row>
    <row r="177" spans="1:23" s="63" customFormat="1" x14ac:dyDescent="0.2">
      <c r="A177" s="98"/>
      <c r="B177" s="97" t="s">
        <v>33</v>
      </c>
      <c r="C177" s="767" t="s">
        <v>183</v>
      </c>
      <c r="D177" s="767"/>
      <c r="E177" s="767"/>
      <c r="F177" s="99" t="s">
        <v>33</v>
      </c>
      <c r="G177" s="99" t="s">
        <v>33</v>
      </c>
      <c r="H177" s="99" t="s">
        <v>33</v>
      </c>
      <c r="I177" s="99" t="s">
        <v>33</v>
      </c>
      <c r="J177" s="100" t="s">
        <v>33</v>
      </c>
      <c r="K177" s="99" t="s">
        <v>33</v>
      </c>
      <c r="L177" s="100">
        <v>6.8</v>
      </c>
      <c r="M177" s="101" t="s">
        <v>33</v>
      </c>
      <c r="N177" s="102" t="s">
        <v>33</v>
      </c>
      <c r="U177" s="68" t="s">
        <v>183</v>
      </c>
    </row>
    <row r="178" spans="1:23" s="63" customFormat="1" ht="33.75" x14ac:dyDescent="0.2">
      <c r="A178" s="98"/>
      <c r="B178" s="97" t="s">
        <v>589</v>
      </c>
      <c r="C178" s="767" t="s">
        <v>590</v>
      </c>
      <c r="D178" s="767"/>
      <c r="E178" s="767"/>
      <c r="F178" s="99" t="s">
        <v>186</v>
      </c>
      <c r="G178" s="99" t="s">
        <v>591</v>
      </c>
      <c r="H178" s="99" t="s">
        <v>33</v>
      </c>
      <c r="I178" s="99" t="s">
        <v>591</v>
      </c>
      <c r="J178" s="100" t="s">
        <v>33</v>
      </c>
      <c r="K178" s="99" t="s">
        <v>33</v>
      </c>
      <c r="L178" s="100">
        <v>7.14</v>
      </c>
      <c r="M178" s="101" t="s">
        <v>33</v>
      </c>
      <c r="N178" s="102" t="s">
        <v>33</v>
      </c>
      <c r="U178" s="68" t="s">
        <v>590</v>
      </c>
    </row>
    <row r="179" spans="1:23" s="63" customFormat="1" ht="33.75" x14ac:dyDescent="0.2">
      <c r="A179" s="98"/>
      <c r="B179" s="97" t="s">
        <v>592</v>
      </c>
      <c r="C179" s="767" t="s">
        <v>593</v>
      </c>
      <c r="D179" s="767"/>
      <c r="E179" s="767"/>
      <c r="F179" s="99" t="s">
        <v>186</v>
      </c>
      <c r="G179" s="99" t="s">
        <v>594</v>
      </c>
      <c r="H179" s="99" t="s">
        <v>33</v>
      </c>
      <c r="I179" s="99" t="s">
        <v>594</v>
      </c>
      <c r="J179" s="100" t="s">
        <v>33</v>
      </c>
      <c r="K179" s="99" t="s">
        <v>33</v>
      </c>
      <c r="L179" s="100">
        <v>4.42</v>
      </c>
      <c r="M179" s="101" t="s">
        <v>33</v>
      </c>
      <c r="N179" s="102" t="s">
        <v>33</v>
      </c>
      <c r="U179" s="68" t="s">
        <v>593</v>
      </c>
    </row>
    <row r="180" spans="1:23" s="63" customFormat="1" x14ac:dyDescent="0.2">
      <c r="A180" s="103"/>
      <c r="B180" s="104"/>
      <c r="C180" s="780" t="s">
        <v>191</v>
      </c>
      <c r="D180" s="780"/>
      <c r="E180" s="780"/>
      <c r="F180" s="105" t="s">
        <v>33</v>
      </c>
      <c r="G180" s="105" t="s">
        <v>33</v>
      </c>
      <c r="H180" s="105" t="s">
        <v>33</v>
      </c>
      <c r="I180" s="105" t="s">
        <v>33</v>
      </c>
      <c r="J180" s="106" t="s">
        <v>33</v>
      </c>
      <c r="K180" s="105" t="s">
        <v>33</v>
      </c>
      <c r="L180" s="106">
        <v>34.5</v>
      </c>
      <c r="M180" s="92" t="s">
        <v>33</v>
      </c>
      <c r="N180" s="107" t="s">
        <v>33</v>
      </c>
      <c r="W180" s="68" t="s">
        <v>191</v>
      </c>
    </row>
    <row r="181" spans="1:23" s="63" customFormat="1" ht="45" x14ac:dyDescent="0.2">
      <c r="A181" s="88" t="s">
        <v>316</v>
      </c>
      <c r="B181" s="89" t="s">
        <v>687</v>
      </c>
      <c r="C181" s="776" t="s">
        <v>688</v>
      </c>
      <c r="D181" s="776"/>
      <c r="E181" s="776"/>
      <c r="F181" s="90" t="s">
        <v>604</v>
      </c>
      <c r="G181" s="90" t="s">
        <v>33</v>
      </c>
      <c r="H181" s="90" t="s">
        <v>33</v>
      </c>
      <c r="I181" s="90" t="s">
        <v>1604</v>
      </c>
      <c r="J181" s="91">
        <v>8817.17</v>
      </c>
      <c r="K181" s="90" t="s">
        <v>33</v>
      </c>
      <c r="L181" s="91">
        <v>447.47</v>
      </c>
      <c r="M181" s="92" t="s">
        <v>33</v>
      </c>
      <c r="N181" s="93" t="s">
        <v>33</v>
      </c>
      <c r="Q181" s="68" t="s">
        <v>688</v>
      </c>
    </row>
    <row r="182" spans="1:23" s="63" customFormat="1" ht="33.75" x14ac:dyDescent="0.2">
      <c r="A182" s="88" t="s">
        <v>689</v>
      </c>
      <c r="B182" s="89" t="s">
        <v>653</v>
      </c>
      <c r="C182" s="776" t="s">
        <v>654</v>
      </c>
      <c r="D182" s="776"/>
      <c r="E182" s="776"/>
      <c r="F182" s="90" t="s">
        <v>582</v>
      </c>
      <c r="G182" s="90" t="s">
        <v>33</v>
      </c>
      <c r="H182" s="90" t="s">
        <v>33</v>
      </c>
      <c r="I182" s="90" t="s">
        <v>1608</v>
      </c>
      <c r="J182" s="91" t="s">
        <v>33</v>
      </c>
      <c r="K182" s="90" t="s">
        <v>33</v>
      </c>
      <c r="L182" s="91" t="s">
        <v>33</v>
      </c>
      <c r="M182" s="92" t="s">
        <v>33</v>
      </c>
      <c r="N182" s="93" t="s">
        <v>33</v>
      </c>
      <c r="Q182" s="68" t="s">
        <v>654</v>
      </c>
    </row>
    <row r="183" spans="1:23" s="63" customFormat="1" ht="33.75" x14ac:dyDescent="0.2">
      <c r="A183" s="96"/>
      <c r="B183" s="97" t="s">
        <v>558</v>
      </c>
      <c r="C183" s="767" t="s">
        <v>559</v>
      </c>
      <c r="D183" s="767"/>
      <c r="E183" s="767"/>
      <c r="F183" s="767"/>
      <c r="G183" s="767"/>
      <c r="H183" s="767"/>
      <c r="I183" s="767"/>
      <c r="J183" s="767"/>
      <c r="K183" s="767"/>
      <c r="L183" s="767"/>
      <c r="M183" s="767"/>
      <c r="N183" s="781"/>
      <c r="S183" s="68" t="s">
        <v>559</v>
      </c>
    </row>
    <row r="184" spans="1:23" s="63" customFormat="1" x14ac:dyDescent="0.2">
      <c r="A184" s="98"/>
      <c r="B184" s="97" t="s">
        <v>165</v>
      </c>
      <c r="C184" s="767" t="s">
        <v>251</v>
      </c>
      <c r="D184" s="767"/>
      <c r="E184" s="767"/>
      <c r="F184" s="99" t="s">
        <v>33</v>
      </c>
      <c r="G184" s="99" t="s">
        <v>33</v>
      </c>
      <c r="H184" s="99" t="s">
        <v>33</v>
      </c>
      <c r="I184" s="99" t="s">
        <v>33</v>
      </c>
      <c r="J184" s="100">
        <v>115.49</v>
      </c>
      <c r="K184" s="99" t="s">
        <v>175</v>
      </c>
      <c r="L184" s="100">
        <v>129.93</v>
      </c>
      <c r="M184" s="101" t="s">
        <v>33</v>
      </c>
      <c r="N184" s="102" t="s">
        <v>33</v>
      </c>
      <c r="T184" s="68" t="s">
        <v>251</v>
      </c>
    </row>
    <row r="185" spans="1:23" s="63" customFormat="1" x14ac:dyDescent="0.2">
      <c r="A185" s="98"/>
      <c r="B185" s="97" t="s">
        <v>173</v>
      </c>
      <c r="C185" s="767" t="s">
        <v>174</v>
      </c>
      <c r="D185" s="767"/>
      <c r="E185" s="767"/>
      <c r="F185" s="99" t="s">
        <v>33</v>
      </c>
      <c r="G185" s="99" t="s">
        <v>33</v>
      </c>
      <c r="H185" s="99" t="s">
        <v>33</v>
      </c>
      <c r="I185" s="99" t="s">
        <v>33</v>
      </c>
      <c r="J185" s="100">
        <v>3262.79</v>
      </c>
      <c r="K185" s="99" t="s">
        <v>175</v>
      </c>
      <c r="L185" s="100">
        <v>3670.64</v>
      </c>
      <c r="M185" s="101" t="s">
        <v>33</v>
      </c>
      <c r="N185" s="102" t="s">
        <v>33</v>
      </c>
      <c r="T185" s="68" t="s">
        <v>174</v>
      </c>
    </row>
    <row r="186" spans="1:23" s="63" customFormat="1" x14ac:dyDescent="0.2">
      <c r="A186" s="98"/>
      <c r="B186" s="97" t="s">
        <v>176</v>
      </c>
      <c r="C186" s="767" t="s">
        <v>177</v>
      </c>
      <c r="D186" s="767"/>
      <c r="E186" s="767"/>
      <c r="F186" s="99" t="s">
        <v>33</v>
      </c>
      <c r="G186" s="99" t="s">
        <v>33</v>
      </c>
      <c r="H186" s="99" t="s">
        <v>33</v>
      </c>
      <c r="I186" s="99" t="s">
        <v>33</v>
      </c>
      <c r="J186" s="100">
        <v>171.22</v>
      </c>
      <c r="K186" s="99" t="s">
        <v>175</v>
      </c>
      <c r="L186" s="100">
        <v>192.62</v>
      </c>
      <c r="M186" s="101" t="s">
        <v>33</v>
      </c>
      <c r="N186" s="102" t="s">
        <v>33</v>
      </c>
      <c r="T186" s="68" t="s">
        <v>177</v>
      </c>
    </row>
    <row r="187" spans="1:23" s="63" customFormat="1" x14ac:dyDescent="0.2">
      <c r="A187" s="98"/>
      <c r="B187" s="97" t="s">
        <v>212</v>
      </c>
      <c r="C187" s="767" t="s">
        <v>252</v>
      </c>
      <c r="D187" s="767"/>
      <c r="E187" s="767"/>
      <c r="F187" s="99" t="s">
        <v>33</v>
      </c>
      <c r="G187" s="99" t="s">
        <v>33</v>
      </c>
      <c r="H187" s="99" t="s">
        <v>33</v>
      </c>
      <c r="I187" s="99" t="s">
        <v>33</v>
      </c>
      <c r="J187" s="100">
        <v>12.2</v>
      </c>
      <c r="K187" s="99" t="s">
        <v>33</v>
      </c>
      <c r="L187" s="100">
        <v>10.98</v>
      </c>
      <c r="M187" s="101" t="s">
        <v>33</v>
      </c>
      <c r="N187" s="102" t="s">
        <v>33</v>
      </c>
      <c r="T187" s="68" t="s">
        <v>252</v>
      </c>
    </row>
    <row r="188" spans="1:23" s="63" customFormat="1" x14ac:dyDescent="0.2">
      <c r="A188" s="98"/>
      <c r="B188" s="97" t="s">
        <v>33</v>
      </c>
      <c r="C188" s="767" t="s">
        <v>253</v>
      </c>
      <c r="D188" s="767"/>
      <c r="E188" s="767"/>
      <c r="F188" s="99" t="s">
        <v>179</v>
      </c>
      <c r="G188" s="99" t="s">
        <v>656</v>
      </c>
      <c r="H188" s="99" t="s">
        <v>175</v>
      </c>
      <c r="I188" s="99" t="s">
        <v>1609</v>
      </c>
      <c r="J188" s="100" t="s">
        <v>33</v>
      </c>
      <c r="K188" s="99" t="s">
        <v>33</v>
      </c>
      <c r="L188" s="100" t="s">
        <v>33</v>
      </c>
      <c r="M188" s="101" t="s">
        <v>33</v>
      </c>
      <c r="N188" s="102" t="s">
        <v>33</v>
      </c>
      <c r="U188" s="68" t="s">
        <v>253</v>
      </c>
    </row>
    <row r="189" spans="1:23" s="63" customFormat="1" x14ac:dyDescent="0.2">
      <c r="A189" s="98"/>
      <c r="B189" s="97" t="s">
        <v>33</v>
      </c>
      <c r="C189" s="767" t="s">
        <v>178</v>
      </c>
      <c r="D189" s="767"/>
      <c r="E189" s="767"/>
      <c r="F189" s="99" t="s">
        <v>179</v>
      </c>
      <c r="G189" s="99" t="s">
        <v>658</v>
      </c>
      <c r="H189" s="99" t="s">
        <v>175</v>
      </c>
      <c r="I189" s="99" t="s">
        <v>1610</v>
      </c>
      <c r="J189" s="100" t="s">
        <v>33</v>
      </c>
      <c r="K189" s="99" t="s">
        <v>33</v>
      </c>
      <c r="L189" s="100" t="s">
        <v>33</v>
      </c>
      <c r="M189" s="101" t="s">
        <v>33</v>
      </c>
      <c r="N189" s="102" t="s">
        <v>33</v>
      </c>
      <c r="U189" s="68" t="s">
        <v>178</v>
      </c>
    </row>
    <row r="190" spans="1:23" s="63" customFormat="1" x14ac:dyDescent="0.2">
      <c r="A190" s="98"/>
      <c r="B190" s="97" t="s">
        <v>33</v>
      </c>
      <c r="C190" s="776" t="s">
        <v>182</v>
      </c>
      <c r="D190" s="776"/>
      <c r="E190" s="776"/>
      <c r="F190" s="90" t="s">
        <v>33</v>
      </c>
      <c r="G190" s="90" t="s">
        <v>33</v>
      </c>
      <c r="H190" s="90" t="s">
        <v>33</v>
      </c>
      <c r="I190" s="90" t="s">
        <v>33</v>
      </c>
      <c r="J190" s="91">
        <v>3390.48</v>
      </c>
      <c r="K190" s="90" t="s">
        <v>33</v>
      </c>
      <c r="L190" s="91">
        <v>3811.55</v>
      </c>
      <c r="M190" s="92" t="s">
        <v>33</v>
      </c>
      <c r="N190" s="93" t="s">
        <v>33</v>
      </c>
      <c r="V190" s="68" t="s">
        <v>182</v>
      </c>
    </row>
    <row r="191" spans="1:23" s="63" customFormat="1" x14ac:dyDescent="0.2">
      <c r="A191" s="98"/>
      <c r="B191" s="97" t="s">
        <v>33</v>
      </c>
      <c r="C191" s="767" t="s">
        <v>183</v>
      </c>
      <c r="D191" s="767"/>
      <c r="E191" s="767"/>
      <c r="F191" s="99" t="s">
        <v>33</v>
      </c>
      <c r="G191" s="99" t="s">
        <v>33</v>
      </c>
      <c r="H191" s="99" t="s">
        <v>33</v>
      </c>
      <c r="I191" s="99" t="s">
        <v>33</v>
      </c>
      <c r="J191" s="100" t="s">
        <v>33</v>
      </c>
      <c r="K191" s="99" t="s">
        <v>33</v>
      </c>
      <c r="L191" s="100">
        <v>322.55</v>
      </c>
      <c r="M191" s="101" t="s">
        <v>33</v>
      </c>
      <c r="N191" s="102" t="s">
        <v>33</v>
      </c>
      <c r="U191" s="68" t="s">
        <v>183</v>
      </c>
    </row>
    <row r="192" spans="1:23" s="63" customFormat="1" ht="22.5" x14ac:dyDescent="0.2">
      <c r="A192" s="98"/>
      <c r="B192" s="97" t="s">
        <v>638</v>
      </c>
      <c r="C192" s="767" t="s">
        <v>639</v>
      </c>
      <c r="D192" s="767"/>
      <c r="E192" s="767"/>
      <c r="F192" s="99" t="s">
        <v>186</v>
      </c>
      <c r="G192" s="99" t="s">
        <v>640</v>
      </c>
      <c r="H192" s="99" t="s">
        <v>33</v>
      </c>
      <c r="I192" s="99" t="s">
        <v>640</v>
      </c>
      <c r="J192" s="100" t="s">
        <v>33</v>
      </c>
      <c r="K192" s="99" t="s">
        <v>33</v>
      </c>
      <c r="L192" s="100">
        <v>458.02</v>
      </c>
      <c r="M192" s="101" t="s">
        <v>33</v>
      </c>
      <c r="N192" s="102" t="s">
        <v>33</v>
      </c>
      <c r="U192" s="68" t="s">
        <v>639</v>
      </c>
    </row>
    <row r="193" spans="1:23" s="63" customFormat="1" ht="22.5" x14ac:dyDescent="0.2">
      <c r="A193" s="98"/>
      <c r="B193" s="97" t="s">
        <v>641</v>
      </c>
      <c r="C193" s="767" t="s">
        <v>642</v>
      </c>
      <c r="D193" s="767"/>
      <c r="E193" s="767"/>
      <c r="F193" s="99" t="s">
        <v>186</v>
      </c>
      <c r="G193" s="99" t="s">
        <v>187</v>
      </c>
      <c r="H193" s="99" t="s">
        <v>33</v>
      </c>
      <c r="I193" s="99" t="s">
        <v>187</v>
      </c>
      <c r="J193" s="100" t="s">
        <v>33</v>
      </c>
      <c r="K193" s="99" t="s">
        <v>33</v>
      </c>
      <c r="L193" s="100">
        <v>306.42</v>
      </c>
      <c r="M193" s="101" t="s">
        <v>33</v>
      </c>
      <c r="N193" s="102" t="s">
        <v>33</v>
      </c>
      <c r="U193" s="68" t="s">
        <v>642</v>
      </c>
    </row>
    <row r="194" spans="1:23" s="63" customFormat="1" x14ac:dyDescent="0.2">
      <c r="A194" s="103"/>
      <c r="B194" s="104"/>
      <c r="C194" s="780" t="s">
        <v>191</v>
      </c>
      <c r="D194" s="780"/>
      <c r="E194" s="780"/>
      <c r="F194" s="105" t="s">
        <v>33</v>
      </c>
      <c r="G194" s="105" t="s">
        <v>33</v>
      </c>
      <c r="H194" s="105" t="s">
        <v>33</v>
      </c>
      <c r="I194" s="105" t="s">
        <v>33</v>
      </c>
      <c r="J194" s="106" t="s">
        <v>33</v>
      </c>
      <c r="K194" s="105" t="s">
        <v>33</v>
      </c>
      <c r="L194" s="106">
        <v>4575.99</v>
      </c>
      <c r="M194" s="92" t="s">
        <v>33</v>
      </c>
      <c r="N194" s="107" t="s">
        <v>33</v>
      </c>
      <c r="W194" s="68" t="s">
        <v>191</v>
      </c>
    </row>
    <row r="195" spans="1:23" s="63" customFormat="1" ht="22.5" x14ac:dyDescent="0.2">
      <c r="A195" s="88" t="s">
        <v>692</v>
      </c>
      <c r="B195" s="89" t="s">
        <v>693</v>
      </c>
      <c r="C195" s="776" t="s">
        <v>694</v>
      </c>
      <c r="D195" s="776"/>
      <c r="E195" s="776"/>
      <c r="F195" s="90" t="s">
        <v>566</v>
      </c>
      <c r="G195" s="90" t="s">
        <v>33</v>
      </c>
      <c r="H195" s="90" t="s">
        <v>33</v>
      </c>
      <c r="I195" s="90" t="s">
        <v>1460</v>
      </c>
      <c r="J195" s="91">
        <v>240.01</v>
      </c>
      <c r="K195" s="90" t="s">
        <v>33</v>
      </c>
      <c r="L195" s="91">
        <v>237.61</v>
      </c>
      <c r="M195" s="92" t="s">
        <v>33</v>
      </c>
      <c r="N195" s="93" t="s">
        <v>33</v>
      </c>
      <c r="Q195" s="68" t="s">
        <v>694</v>
      </c>
    </row>
    <row r="196" spans="1:23" s="63" customFormat="1" ht="33.75" x14ac:dyDescent="0.2">
      <c r="A196" s="88" t="s">
        <v>233</v>
      </c>
      <c r="B196" s="89" t="s">
        <v>695</v>
      </c>
      <c r="C196" s="776" t="s">
        <v>696</v>
      </c>
      <c r="D196" s="776"/>
      <c r="E196" s="776"/>
      <c r="F196" s="90" t="s">
        <v>697</v>
      </c>
      <c r="G196" s="90" t="s">
        <v>33</v>
      </c>
      <c r="H196" s="90" t="s">
        <v>33</v>
      </c>
      <c r="I196" s="90" t="s">
        <v>1611</v>
      </c>
      <c r="J196" s="91" t="s">
        <v>33</v>
      </c>
      <c r="K196" s="90" t="s">
        <v>33</v>
      </c>
      <c r="L196" s="91" t="s">
        <v>33</v>
      </c>
      <c r="M196" s="92" t="s">
        <v>33</v>
      </c>
      <c r="N196" s="93" t="s">
        <v>33</v>
      </c>
      <c r="Q196" s="68" t="s">
        <v>696</v>
      </c>
    </row>
    <row r="197" spans="1:23" s="63" customFormat="1" x14ac:dyDescent="0.2">
      <c r="A197" s="94"/>
      <c r="B197" s="95"/>
      <c r="C197" s="767" t="s">
        <v>1612</v>
      </c>
      <c r="D197" s="767"/>
      <c r="E197" s="767"/>
      <c r="F197" s="767"/>
      <c r="G197" s="767"/>
      <c r="H197" s="767"/>
      <c r="I197" s="767"/>
      <c r="J197" s="767"/>
      <c r="K197" s="767"/>
      <c r="L197" s="767"/>
      <c r="M197" s="767"/>
      <c r="N197" s="781"/>
      <c r="R197" s="68" t="s">
        <v>1612</v>
      </c>
    </row>
    <row r="198" spans="1:23" s="63" customFormat="1" ht="33.75" x14ac:dyDescent="0.2">
      <c r="A198" s="96"/>
      <c r="B198" s="97" t="s">
        <v>558</v>
      </c>
      <c r="C198" s="767" t="s">
        <v>559</v>
      </c>
      <c r="D198" s="767"/>
      <c r="E198" s="767"/>
      <c r="F198" s="767"/>
      <c r="G198" s="767"/>
      <c r="H198" s="767"/>
      <c r="I198" s="767"/>
      <c r="J198" s="767"/>
      <c r="K198" s="767"/>
      <c r="L198" s="767"/>
      <c r="M198" s="767"/>
      <c r="N198" s="781"/>
      <c r="S198" s="68" t="s">
        <v>559</v>
      </c>
    </row>
    <row r="199" spans="1:23" s="63" customFormat="1" x14ac:dyDescent="0.2">
      <c r="A199" s="98"/>
      <c r="B199" s="97" t="s">
        <v>165</v>
      </c>
      <c r="C199" s="767" t="s">
        <v>251</v>
      </c>
      <c r="D199" s="767"/>
      <c r="E199" s="767"/>
      <c r="F199" s="99" t="s">
        <v>33</v>
      </c>
      <c r="G199" s="99" t="s">
        <v>33</v>
      </c>
      <c r="H199" s="99" t="s">
        <v>33</v>
      </c>
      <c r="I199" s="99" t="s">
        <v>33</v>
      </c>
      <c r="J199" s="100">
        <v>115.17</v>
      </c>
      <c r="K199" s="99" t="s">
        <v>175</v>
      </c>
      <c r="L199" s="100">
        <v>408.85</v>
      </c>
      <c r="M199" s="101" t="s">
        <v>33</v>
      </c>
      <c r="N199" s="102" t="s">
        <v>33</v>
      </c>
      <c r="T199" s="68" t="s">
        <v>251</v>
      </c>
    </row>
    <row r="200" spans="1:23" s="63" customFormat="1" x14ac:dyDescent="0.2">
      <c r="A200" s="98"/>
      <c r="B200" s="97" t="s">
        <v>173</v>
      </c>
      <c r="C200" s="767" t="s">
        <v>174</v>
      </c>
      <c r="D200" s="767"/>
      <c r="E200" s="767"/>
      <c r="F200" s="99" t="s">
        <v>33</v>
      </c>
      <c r="G200" s="99" t="s">
        <v>33</v>
      </c>
      <c r="H200" s="99" t="s">
        <v>33</v>
      </c>
      <c r="I200" s="99" t="s">
        <v>33</v>
      </c>
      <c r="J200" s="100">
        <v>13.19</v>
      </c>
      <c r="K200" s="99" t="s">
        <v>175</v>
      </c>
      <c r="L200" s="100">
        <v>46.82</v>
      </c>
      <c r="M200" s="101" t="s">
        <v>33</v>
      </c>
      <c r="N200" s="102" t="s">
        <v>33</v>
      </c>
      <c r="T200" s="68" t="s">
        <v>174</v>
      </c>
    </row>
    <row r="201" spans="1:23" s="63" customFormat="1" x14ac:dyDescent="0.2">
      <c r="A201" s="98"/>
      <c r="B201" s="97" t="s">
        <v>176</v>
      </c>
      <c r="C201" s="767" t="s">
        <v>177</v>
      </c>
      <c r="D201" s="767"/>
      <c r="E201" s="767"/>
      <c r="F201" s="99" t="s">
        <v>33</v>
      </c>
      <c r="G201" s="99" t="s">
        <v>33</v>
      </c>
      <c r="H201" s="99" t="s">
        <v>33</v>
      </c>
      <c r="I201" s="99" t="s">
        <v>33</v>
      </c>
      <c r="J201" s="100">
        <v>1</v>
      </c>
      <c r="K201" s="99" t="s">
        <v>175</v>
      </c>
      <c r="L201" s="100">
        <v>3.55</v>
      </c>
      <c r="M201" s="101" t="s">
        <v>33</v>
      </c>
      <c r="N201" s="102" t="s">
        <v>33</v>
      </c>
      <c r="T201" s="68" t="s">
        <v>177</v>
      </c>
    </row>
    <row r="202" spans="1:23" s="63" customFormat="1" x14ac:dyDescent="0.2">
      <c r="A202" s="98"/>
      <c r="B202" s="97" t="s">
        <v>212</v>
      </c>
      <c r="C202" s="767" t="s">
        <v>252</v>
      </c>
      <c r="D202" s="767"/>
      <c r="E202" s="767"/>
      <c r="F202" s="99" t="s">
        <v>33</v>
      </c>
      <c r="G202" s="99" t="s">
        <v>33</v>
      </c>
      <c r="H202" s="99" t="s">
        <v>33</v>
      </c>
      <c r="I202" s="99" t="s">
        <v>33</v>
      </c>
      <c r="J202" s="100">
        <v>3.49</v>
      </c>
      <c r="K202" s="99" t="s">
        <v>33</v>
      </c>
      <c r="L202" s="100">
        <v>9.91</v>
      </c>
      <c r="M202" s="101" t="s">
        <v>33</v>
      </c>
      <c r="N202" s="102" t="s">
        <v>33</v>
      </c>
      <c r="T202" s="68" t="s">
        <v>252</v>
      </c>
    </row>
    <row r="203" spans="1:23" s="63" customFormat="1" x14ac:dyDescent="0.2">
      <c r="A203" s="98"/>
      <c r="B203" s="97" t="s">
        <v>33</v>
      </c>
      <c r="C203" s="767" t="s">
        <v>253</v>
      </c>
      <c r="D203" s="767"/>
      <c r="E203" s="767"/>
      <c r="F203" s="99" t="s">
        <v>179</v>
      </c>
      <c r="G203" s="99" t="s">
        <v>700</v>
      </c>
      <c r="H203" s="99" t="s">
        <v>175</v>
      </c>
      <c r="I203" s="99" t="s">
        <v>1613</v>
      </c>
      <c r="J203" s="100" t="s">
        <v>33</v>
      </c>
      <c r="K203" s="99" t="s">
        <v>33</v>
      </c>
      <c r="L203" s="100" t="s">
        <v>33</v>
      </c>
      <c r="M203" s="101" t="s">
        <v>33</v>
      </c>
      <c r="N203" s="102" t="s">
        <v>33</v>
      </c>
      <c r="U203" s="68" t="s">
        <v>253</v>
      </c>
    </row>
    <row r="204" spans="1:23" s="63" customFormat="1" x14ac:dyDescent="0.2">
      <c r="A204" s="98"/>
      <c r="B204" s="97" t="s">
        <v>33</v>
      </c>
      <c r="C204" s="767" t="s">
        <v>178</v>
      </c>
      <c r="D204" s="767"/>
      <c r="E204" s="767"/>
      <c r="F204" s="99" t="s">
        <v>179</v>
      </c>
      <c r="G204" s="99" t="s">
        <v>702</v>
      </c>
      <c r="H204" s="99" t="s">
        <v>175</v>
      </c>
      <c r="I204" s="99" t="s">
        <v>1614</v>
      </c>
      <c r="J204" s="100" t="s">
        <v>33</v>
      </c>
      <c r="K204" s="99" t="s">
        <v>33</v>
      </c>
      <c r="L204" s="100" t="s">
        <v>33</v>
      </c>
      <c r="M204" s="101" t="s">
        <v>33</v>
      </c>
      <c r="N204" s="102" t="s">
        <v>33</v>
      </c>
      <c r="U204" s="68" t="s">
        <v>178</v>
      </c>
    </row>
    <row r="205" spans="1:23" s="63" customFormat="1" x14ac:dyDescent="0.2">
      <c r="A205" s="98"/>
      <c r="B205" s="97" t="s">
        <v>33</v>
      </c>
      <c r="C205" s="776" t="s">
        <v>182</v>
      </c>
      <c r="D205" s="776"/>
      <c r="E205" s="776"/>
      <c r="F205" s="90" t="s">
        <v>33</v>
      </c>
      <c r="G205" s="90" t="s">
        <v>33</v>
      </c>
      <c r="H205" s="90" t="s">
        <v>33</v>
      </c>
      <c r="I205" s="90" t="s">
        <v>33</v>
      </c>
      <c r="J205" s="91">
        <v>131.85</v>
      </c>
      <c r="K205" s="90" t="s">
        <v>33</v>
      </c>
      <c r="L205" s="91">
        <v>465.58</v>
      </c>
      <c r="M205" s="92" t="s">
        <v>33</v>
      </c>
      <c r="N205" s="93" t="s">
        <v>33</v>
      </c>
      <c r="V205" s="68" t="s">
        <v>182</v>
      </c>
    </row>
    <row r="206" spans="1:23" s="63" customFormat="1" x14ac:dyDescent="0.2">
      <c r="A206" s="98"/>
      <c r="B206" s="97" t="s">
        <v>33</v>
      </c>
      <c r="C206" s="767" t="s">
        <v>183</v>
      </c>
      <c r="D206" s="767"/>
      <c r="E206" s="767"/>
      <c r="F206" s="99" t="s">
        <v>33</v>
      </c>
      <c r="G206" s="99" t="s">
        <v>33</v>
      </c>
      <c r="H206" s="99" t="s">
        <v>33</v>
      </c>
      <c r="I206" s="99" t="s">
        <v>33</v>
      </c>
      <c r="J206" s="100" t="s">
        <v>33</v>
      </c>
      <c r="K206" s="99" t="s">
        <v>33</v>
      </c>
      <c r="L206" s="100">
        <v>412.4</v>
      </c>
      <c r="M206" s="101" t="s">
        <v>33</v>
      </c>
      <c r="N206" s="102" t="s">
        <v>33</v>
      </c>
      <c r="U206" s="68" t="s">
        <v>183</v>
      </c>
    </row>
    <row r="207" spans="1:23" s="63" customFormat="1" ht="22.5" x14ac:dyDescent="0.2">
      <c r="A207" s="98"/>
      <c r="B207" s="97" t="s">
        <v>638</v>
      </c>
      <c r="C207" s="767" t="s">
        <v>639</v>
      </c>
      <c r="D207" s="767"/>
      <c r="E207" s="767"/>
      <c r="F207" s="99" t="s">
        <v>186</v>
      </c>
      <c r="G207" s="99" t="s">
        <v>640</v>
      </c>
      <c r="H207" s="99" t="s">
        <v>33</v>
      </c>
      <c r="I207" s="99" t="s">
        <v>640</v>
      </c>
      <c r="J207" s="100" t="s">
        <v>33</v>
      </c>
      <c r="K207" s="99" t="s">
        <v>33</v>
      </c>
      <c r="L207" s="100">
        <v>585.61</v>
      </c>
      <c r="M207" s="101" t="s">
        <v>33</v>
      </c>
      <c r="N207" s="102" t="s">
        <v>33</v>
      </c>
      <c r="U207" s="68" t="s">
        <v>639</v>
      </c>
    </row>
    <row r="208" spans="1:23" s="63" customFormat="1" ht="22.5" x14ac:dyDescent="0.2">
      <c r="A208" s="98"/>
      <c r="B208" s="97" t="s">
        <v>641</v>
      </c>
      <c r="C208" s="767" t="s">
        <v>642</v>
      </c>
      <c r="D208" s="767"/>
      <c r="E208" s="767"/>
      <c r="F208" s="99" t="s">
        <v>186</v>
      </c>
      <c r="G208" s="99" t="s">
        <v>187</v>
      </c>
      <c r="H208" s="99" t="s">
        <v>33</v>
      </c>
      <c r="I208" s="99" t="s">
        <v>187</v>
      </c>
      <c r="J208" s="100" t="s">
        <v>33</v>
      </c>
      <c r="K208" s="99" t="s">
        <v>33</v>
      </c>
      <c r="L208" s="100">
        <v>391.78</v>
      </c>
      <c r="M208" s="101" t="s">
        <v>33</v>
      </c>
      <c r="N208" s="102" t="s">
        <v>33</v>
      </c>
      <c r="U208" s="68" t="s">
        <v>642</v>
      </c>
    </row>
    <row r="209" spans="1:23" s="63" customFormat="1" x14ac:dyDescent="0.2">
      <c r="A209" s="103"/>
      <c r="B209" s="104"/>
      <c r="C209" s="780" t="s">
        <v>191</v>
      </c>
      <c r="D209" s="780"/>
      <c r="E209" s="780"/>
      <c r="F209" s="105" t="s">
        <v>33</v>
      </c>
      <c r="G209" s="105" t="s">
        <v>33</v>
      </c>
      <c r="H209" s="105" t="s">
        <v>33</v>
      </c>
      <c r="I209" s="105" t="s">
        <v>33</v>
      </c>
      <c r="J209" s="106" t="s">
        <v>33</v>
      </c>
      <c r="K209" s="105" t="s">
        <v>33</v>
      </c>
      <c r="L209" s="106">
        <v>1442.97</v>
      </c>
      <c r="M209" s="92" t="s">
        <v>33</v>
      </c>
      <c r="N209" s="107" t="s">
        <v>33</v>
      </c>
      <c r="W209" s="68" t="s">
        <v>191</v>
      </c>
    </row>
    <row r="210" spans="1:23" s="63" customFormat="1" ht="33.75" x14ac:dyDescent="0.2">
      <c r="A210" s="88" t="s">
        <v>704</v>
      </c>
      <c r="B210" s="89" t="s">
        <v>705</v>
      </c>
      <c r="C210" s="776" t="s">
        <v>706</v>
      </c>
      <c r="D210" s="776"/>
      <c r="E210" s="776"/>
      <c r="F210" s="90" t="s">
        <v>707</v>
      </c>
      <c r="G210" s="90" t="s">
        <v>33</v>
      </c>
      <c r="H210" s="90" t="s">
        <v>33</v>
      </c>
      <c r="I210" s="90" t="s">
        <v>1615</v>
      </c>
      <c r="J210" s="91">
        <v>165.26</v>
      </c>
      <c r="K210" s="90" t="s">
        <v>33</v>
      </c>
      <c r="L210" s="91">
        <v>4787.25</v>
      </c>
      <c r="M210" s="92" t="s">
        <v>33</v>
      </c>
      <c r="N210" s="93" t="s">
        <v>33</v>
      </c>
      <c r="Q210" s="68" t="s">
        <v>706</v>
      </c>
    </row>
    <row r="211" spans="1:23" s="63" customFormat="1" ht="22.5" x14ac:dyDescent="0.2">
      <c r="A211" s="88" t="s">
        <v>309</v>
      </c>
      <c r="B211" s="89" t="s">
        <v>709</v>
      </c>
      <c r="C211" s="776" t="s">
        <v>710</v>
      </c>
      <c r="D211" s="776"/>
      <c r="E211" s="776"/>
      <c r="F211" s="90" t="s">
        <v>711</v>
      </c>
      <c r="G211" s="90" t="s">
        <v>33</v>
      </c>
      <c r="H211" s="90" t="s">
        <v>33</v>
      </c>
      <c r="I211" s="90" t="s">
        <v>1179</v>
      </c>
      <c r="J211" s="91" t="s">
        <v>33</v>
      </c>
      <c r="K211" s="90" t="s">
        <v>33</v>
      </c>
      <c r="L211" s="91" t="s">
        <v>33</v>
      </c>
      <c r="M211" s="92" t="s">
        <v>33</v>
      </c>
      <c r="N211" s="93" t="s">
        <v>33</v>
      </c>
      <c r="Q211" s="68" t="s">
        <v>710</v>
      </c>
    </row>
    <row r="212" spans="1:23" s="63" customFormat="1" x14ac:dyDescent="0.2">
      <c r="A212" s="94"/>
      <c r="B212" s="95"/>
      <c r="C212" s="767" t="s">
        <v>1616</v>
      </c>
      <c r="D212" s="767"/>
      <c r="E212" s="767"/>
      <c r="F212" s="767"/>
      <c r="G212" s="767"/>
      <c r="H212" s="767"/>
      <c r="I212" s="767"/>
      <c r="J212" s="767"/>
      <c r="K212" s="767"/>
      <c r="L212" s="767"/>
      <c r="M212" s="767"/>
      <c r="N212" s="781"/>
      <c r="R212" s="68" t="s">
        <v>1616</v>
      </c>
    </row>
    <row r="213" spans="1:23" s="63" customFormat="1" x14ac:dyDescent="0.2">
      <c r="A213" s="96"/>
      <c r="B213" s="97" t="s">
        <v>714</v>
      </c>
      <c r="C213" s="767" t="s">
        <v>715</v>
      </c>
      <c r="D213" s="767"/>
      <c r="E213" s="767"/>
      <c r="F213" s="767"/>
      <c r="G213" s="767"/>
      <c r="H213" s="767"/>
      <c r="I213" s="767"/>
      <c r="J213" s="767"/>
      <c r="K213" s="767"/>
      <c r="L213" s="767"/>
      <c r="M213" s="767"/>
      <c r="N213" s="781"/>
      <c r="S213" s="68" t="s">
        <v>715</v>
      </c>
    </row>
    <row r="214" spans="1:23" s="63" customFormat="1" ht="33.75" x14ac:dyDescent="0.2">
      <c r="A214" s="96"/>
      <c r="B214" s="97" t="s">
        <v>558</v>
      </c>
      <c r="C214" s="767" t="s">
        <v>559</v>
      </c>
      <c r="D214" s="767"/>
      <c r="E214" s="767"/>
      <c r="F214" s="767"/>
      <c r="G214" s="767"/>
      <c r="H214" s="767"/>
      <c r="I214" s="767"/>
      <c r="J214" s="767"/>
      <c r="K214" s="767"/>
      <c r="L214" s="767"/>
      <c r="M214" s="767"/>
      <c r="N214" s="781"/>
      <c r="S214" s="68" t="s">
        <v>559</v>
      </c>
    </row>
    <row r="215" spans="1:23" s="63" customFormat="1" x14ac:dyDescent="0.2">
      <c r="A215" s="96"/>
      <c r="B215" s="97" t="s">
        <v>716</v>
      </c>
      <c r="C215" s="767" t="s">
        <v>717</v>
      </c>
      <c r="D215" s="767"/>
      <c r="E215" s="767"/>
      <c r="F215" s="767"/>
      <c r="G215" s="767"/>
      <c r="H215" s="767"/>
      <c r="I215" s="767"/>
      <c r="J215" s="767"/>
      <c r="K215" s="767"/>
      <c r="L215" s="767"/>
      <c r="M215" s="767"/>
      <c r="N215" s="781"/>
      <c r="S215" s="68" t="s">
        <v>717</v>
      </c>
    </row>
    <row r="216" spans="1:23" s="63" customFormat="1" x14ac:dyDescent="0.2">
      <c r="A216" s="98"/>
      <c r="B216" s="97" t="s">
        <v>165</v>
      </c>
      <c r="C216" s="767" t="s">
        <v>251</v>
      </c>
      <c r="D216" s="767"/>
      <c r="E216" s="767"/>
      <c r="F216" s="99" t="s">
        <v>33</v>
      </c>
      <c r="G216" s="99" t="s">
        <v>33</v>
      </c>
      <c r="H216" s="99" t="s">
        <v>33</v>
      </c>
      <c r="I216" s="99" t="s">
        <v>33</v>
      </c>
      <c r="J216" s="100">
        <v>590.51</v>
      </c>
      <c r="K216" s="99" t="s">
        <v>175</v>
      </c>
      <c r="L216" s="100">
        <v>302.64</v>
      </c>
      <c r="M216" s="101" t="s">
        <v>33</v>
      </c>
      <c r="N216" s="102" t="s">
        <v>33</v>
      </c>
      <c r="T216" s="68" t="s">
        <v>251</v>
      </c>
    </row>
    <row r="217" spans="1:23" s="63" customFormat="1" x14ac:dyDescent="0.2">
      <c r="A217" s="98"/>
      <c r="B217" s="97" t="s">
        <v>173</v>
      </c>
      <c r="C217" s="767" t="s">
        <v>174</v>
      </c>
      <c r="D217" s="767"/>
      <c r="E217" s="767"/>
      <c r="F217" s="99" t="s">
        <v>33</v>
      </c>
      <c r="G217" s="99" t="s">
        <v>33</v>
      </c>
      <c r="H217" s="99" t="s">
        <v>33</v>
      </c>
      <c r="I217" s="99" t="s">
        <v>33</v>
      </c>
      <c r="J217" s="100">
        <v>73.02</v>
      </c>
      <c r="K217" s="99" t="s">
        <v>175</v>
      </c>
      <c r="L217" s="100">
        <v>37.42</v>
      </c>
      <c r="M217" s="101" t="s">
        <v>33</v>
      </c>
      <c r="N217" s="102" t="s">
        <v>33</v>
      </c>
      <c r="T217" s="68" t="s">
        <v>174</v>
      </c>
    </row>
    <row r="218" spans="1:23" s="63" customFormat="1" x14ac:dyDescent="0.2">
      <c r="A218" s="98"/>
      <c r="B218" s="97" t="s">
        <v>176</v>
      </c>
      <c r="C218" s="767" t="s">
        <v>177</v>
      </c>
      <c r="D218" s="767"/>
      <c r="E218" s="767"/>
      <c r="F218" s="99" t="s">
        <v>33</v>
      </c>
      <c r="G218" s="99" t="s">
        <v>33</v>
      </c>
      <c r="H218" s="99" t="s">
        <v>33</v>
      </c>
      <c r="I218" s="99" t="s">
        <v>33</v>
      </c>
      <c r="J218" s="100">
        <v>8.6999999999999993</v>
      </c>
      <c r="K218" s="99" t="s">
        <v>175</v>
      </c>
      <c r="L218" s="100">
        <v>4.46</v>
      </c>
      <c r="M218" s="101" t="s">
        <v>33</v>
      </c>
      <c r="N218" s="102" t="s">
        <v>33</v>
      </c>
      <c r="T218" s="68" t="s">
        <v>177</v>
      </c>
    </row>
    <row r="219" spans="1:23" s="63" customFormat="1" x14ac:dyDescent="0.2">
      <c r="A219" s="98"/>
      <c r="B219" s="97" t="s">
        <v>212</v>
      </c>
      <c r="C219" s="767" t="s">
        <v>252</v>
      </c>
      <c r="D219" s="767"/>
      <c r="E219" s="767"/>
      <c r="F219" s="99" t="s">
        <v>33</v>
      </c>
      <c r="G219" s="99" t="s">
        <v>33</v>
      </c>
      <c r="H219" s="99" t="s">
        <v>33</v>
      </c>
      <c r="I219" s="99" t="s">
        <v>33</v>
      </c>
      <c r="J219" s="100">
        <v>2504.5300000000002</v>
      </c>
      <c r="K219" s="99" t="s">
        <v>718</v>
      </c>
      <c r="L219" s="100">
        <v>291.42</v>
      </c>
      <c r="M219" s="101" t="s">
        <v>33</v>
      </c>
      <c r="N219" s="102" t="s">
        <v>33</v>
      </c>
      <c r="T219" s="68" t="s">
        <v>252</v>
      </c>
    </row>
    <row r="220" spans="1:23" s="63" customFormat="1" x14ac:dyDescent="0.2">
      <c r="A220" s="98"/>
      <c r="B220" s="97" t="s">
        <v>33</v>
      </c>
      <c r="C220" s="767" t="s">
        <v>253</v>
      </c>
      <c r="D220" s="767"/>
      <c r="E220" s="767"/>
      <c r="F220" s="99" t="s">
        <v>179</v>
      </c>
      <c r="G220" s="99" t="s">
        <v>719</v>
      </c>
      <c r="H220" s="99" t="s">
        <v>175</v>
      </c>
      <c r="I220" s="99" t="s">
        <v>1617</v>
      </c>
      <c r="J220" s="100" t="s">
        <v>33</v>
      </c>
      <c r="K220" s="99" t="s">
        <v>33</v>
      </c>
      <c r="L220" s="100" t="s">
        <v>33</v>
      </c>
      <c r="M220" s="101" t="s">
        <v>33</v>
      </c>
      <c r="N220" s="102" t="s">
        <v>33</v>
      </c>
      <c r="U220" s="68" t="s">
        <v>253</v>
      </c>
    </row>
    <row r="221" spans="1:23" s="63" customFormat="1" x14ac:dyDescent="0.2">
      <c r="A221" s="98"/>
      <c r="B221" s="97" t="s">
        <v>33</v>
      </c>
      <c r="C221" s="767" t="s">
        <v>178</v>
      </c>
      <c r="D221" s="767"/>
      <c r="E221" s="767"/>
      <c r="F221" s="99" t="s">
        <v>179</v>
      </c>
      <c r="G221" s="99" t="s">
        <v>335</v>
      </c>
      <c r="H221" s="99" t="s">
        <v>175</v>
      </c>
      <c r="I221" s="99" t="s">
        <v>1618</v>
      </c>
      <c r="J221" s="100" t="s">
        <v>33</v>
      </c>
      <c r="K221" s="99" t="s">
        <v>33</v>
      </c>
      <c r="L221" s="100" t="s">
        <v>33</v>
      </c>
      <c r="M221" s="101" t="s">
        <v>33</v>
      </c>
      <c r="N221" s="102" t="s">
        <v>33</v>
      </c>
      <c r="U221" s="68" t="s">
        <v>178</v>
      </c>
    </row>
    <row r="222" spans="1:23" s="63" customFormat="1" x14ac:dyDescent="0.2">
      <c r="A222" s="98"/>
      <c r="B222" s="97" t="s">
        <v>33</v>
      </c>
      <c r="C222" s="776" t="s">
        <v>182</v>
      </c>
      <c r="D222" s="776"/>
      <c r="E222" s="776"/>
      <c r="F222" s="90" t="s">
        <v>33</v>
      </c>
      <c r="G222" s="90" t="s">
        <v>33</v>
      </c>
      <c r="H222" s="90" t="s">
        <v>33</v>
      </c>
      <c r="I222" s="90" t="s">
        <v>33</v>
      </c>
      <c r="J222" s="91">
        <v>3168.06</v>
      </c>
      <c r="K222" s="90" t="s">
        <v>33</v>
      </c>
      <c r="L222" s="91">
        <v>631.48</v>
      </c>
      <c r="M222" s="92" t="s">
        <v>33</v>
      </c>
      <c r="N222" s="93" t="s">
        <v>33</v>
      </c>
      <c r="V222" s="68" t="s">
        <v>182</v>
      </c>
    </row>
    <row r="223" spans="1:23" s="63" customFormat="1" x14ac:dyDescent="0.2">
      <c r="A223" s="98"/>
      <c r="B223" s="97" t="s">
        <v>33</v>
      </c>
      <c r="C223" s="767" t="s">
        <v>183</v>
      </c>
      <c r="D223" s="767"/>
      <c r="E223" s="767"/>
      <c r="F223" s="99" t="s">
        <v>33</v>
      </c>
      <c r="G223" s="99" t="s">
        <v>33</v>
      </c>
      <c r="H223" s="99" t="s">
        <v>33</v>
      </c>
      <c r="I223" s="99" t="s">
        <v>33</v>
      </c>
      <c r="J223" s="100" t="s">
        <v>33</v>
      </c>
      <c r="K223" s="99" t="s">
        <v>33</v>
      </c>
      <c r="L223" s="100">
        <v>307.10000000000002</v>
      </c>
      <c r="M223" s="101" t="s">
        <v>33</v>
      </c>
      <c r="N223" s="102" t="s">
        <v>33</v>
      </c>
      <c r="U223" s="68" t="s">
        <v>183</v>
      </c>
    </row>
    <row r="224" spans="1:23" s="63" customFormat="1" ht="22.5" x14ac:dyDescent="0.2">
      <c r="A224" s="98"/>
      <c r="B224" s="97" t="s">
        <v>638</v>
      </c>
      <c r="C224" s="767" t="s">
        <v>639</v>
      </c>
      <c r="D224" s="767"/>
      <c r="E224" s="767"/>
      <c r="F224" s="99" t="s">
        <v>186</v>
      </c>
      <c r="G224" s="99" t="s">
        <v>640</v>
      </c>
      <c r="H224" s="99" t="s">
        <v>33</v>
      </c>
      <c r="I224" s="99" t="s">
        <v>640</v>
      </c>
      <c r="J224" s="100" t="s">
        <v>33</v>
      </c>
      <c r="K224" s="99" t="s">
        <v>33</v>
      </c>
      <c r="L224" s="100">
        <v>436.08</v>
      </c>
      <c r="M224" s="101" t="s">
        <v>33</v>
      </c>
      <c r="N224" s="102" t="s">
        <v>33</v>
      </c>
      <c r="U224" s="68" t="s">
        <v>639</v>
      </c>
    </row>
    <row r="225" spans="1:27" s="63" customFormat="1" ht="22.5" x14ac:dyDescent="0.2">
      <c r="A225" s="98"/>
      <c r="B225" s="97" t="s">
        <v>641</v>
      </c>
      <c r="C225" s="767" t="s">
        <v>642</v>
      </c>
      <c r="D225" s="767"/>
      <c r="E225" s="767"/>
      <c r="F225" s="99" t="s">
        <v>186</v>
      </c>
      <c r="G225" s="99" t="s">
        <v>187</v>
      </c>
      <c r="H225" s="99" t="s">
        <v>33</v>
      </c>
      <c r="I225" s="99" t="s">
        <v>187</v>
      </c>
      <c r="J225" s="100" t="s">
        <v>33</v>
      </c>
      <c r="K225" s="99" t="s">
        <v>33</v>
      </c>
      <c r="L225" s="100">
        <v>291.75</v>
      </c>
      <c r="M225" s="101" t="s">
        <v>33</v>
      </c>
      <c r="N225" s="102" t="s">
        <v>33</v>
      </c>
      <c r="U225" s="68" t="s">
        <v>642</v>
      </c>
    </row>
    <row r="226" spans="1:27" s="63" customFormat="1" x14ac:dyDescent="0.2">
      <c r="A226" s="103"/>
      <c r="B226" s="104"/>
      <c r="C226" s="780" t="s">
        <v>191</v>
      </c>
      <c r="D226" s="780"/>
      <c r="E226" s="780"/>
      <c r="F226" s="105" t="s">
        <v>33</v>
      </c>
      <c r="G226" s="105" t="s">
        <v>33</v>
      </c>
      <c r="H226" s="105" t="s">
        <v>33</v>
      </c>
      <c r="I226" s="105" t="s">
        <v>33</v>
      </c>
      <c r="J226" s="106" t="s">
        <v>33</v>
      </c>
      <c r="K226" s="105" t="s">
        <v>33</v>
      </c>
      <c r="L226" s="106">
        <v>1359.31</v>
      </c>
      <c r="M226" s="92" t="s">
        <v>33</v>
      </c>
      <c r="N226" s="107" t="s">
        <v>33</v>
      </c>
      <c r="W226" s="68" t="s">
        <v>191</v>
      </c>
    </row>
    <row r="227" spans="1:27" s="63" customFormat="1" ht="22.5" x14ac:dyDescent="0.2">
      <c r="A227" s="88" t="s">
        <v>722</v>
      </c>
      <c r="B227" s="89" t="s">
        <v>723</v>
      </c>
      <c r="C227" s="776" t="s">
        <v>724</v>
      </c>
      <c r="D227" s="776"/>
      <c r="E227" s="776"/>
      <c r="F227" s="90" t="s">
        <v>484</v>
      </c>
      <c r="G227" s="90" t="s">
        <v>33</v>
      </c>
      <c r="H227" s="90" t="s">
        <v>33</v>
      </c>
      <c r="I227" s="90" t="s">
        <v>1396</v>
      </c>
      <c r="J227" s="91">
        <v>22.36</v>
      </c>
      <c r="K227" s="90" t="s">
        <v>33</v>
      </c>
      <c r="L227" s="91">
        <v>916.76</v>
      </c>
      <c r="M227" s="92" t="s">
        <v>33</v>
      </c>
      <c r="N227" s="93" t="s">
        <v>33</v>
      </c>
      <c r="Q227" s="68" t="s">
        <v>724</v>
      </c>
    </row>
    <row r="228" spans="1:27" s="63" customFormat="1" ht="1.5" customHeight="1" x14ac:dyDescent="0.2">
      <c r="A228" s="108"/>
      <c r="B228" s="104"/>
      <c r="C228" s="104"/>
      <c r="D228" s="104"/>
      <c r="E228" s="104"/>
      <c r="F228" s="108"/>
      <c r="G228" s="108"/>
      <c r="H228" s="108"/>
      <c r="I228" s="108"/>
      <c r="J228" s="109"/>
      <c r="K228" s="108"/>
      <c r="L228" s="109"/>
      <c r="M228" s="99"/>
      <c r="N228" s="109"/>
    </row>
    <row r="229" spans="1:27" s="63" customFormat="1" x14ac:dyDescent="0.2">
      <c r="A229" s="110"/>
      <c r="B229" s="111" t="s">
        <v>33</v>
      </c>
      <c r="C229" s="780" t="s">
        <v>1619</v>
      </c>
      <c r="D229" s="780"/>
      <c r="E229" s="780"/>
      <c r="F229" s="780"/>
      <c r="G229" s="780"/>
      <c r="H229" s="780"/>
      <c r="I229" s="780"/>
      <c r="J229" s="780"/>
      <c r="K229" s="780"/>
      <c r="L229" s="112" t="s">
        <v>33</v>
      </c>
      <c r="M229" s="113"/>
      <c r="N229" s="114"/>
      <c r="Z229" s="68" t="s">
        <v>1619</v>
      </c>
    </row>
    <row r="230" spans="1:27" s="63" customFormat="1" x14ac:dyDescent="0.2">
      <c r="A230" s="115"/>
      <c r="B230" s="97" t="s">
        <v>33</v>
      </c>
      <c r="C230" s="767" t="s">
        <v>202</v>
      </c>
      <c r="D230" s="767"/>
      <c r="E230" s="767"/>
      <c r="F230" s="767"/>
      <c r="G230" s="767"/>
      <c r="H230" s="767"/>
      <c r="I230" s="767"/>
      <c r="J230" s="767"/>
      <c r="K230" s="767"/>
      <c r="L230" s="116">
        <v>58259.41</v>
      </c>
      <c r="M230" s="117"/>
      <c r="N230" s="118" t="s">
        <v>33</v>
      </c>
      <c r="AA230" s="68" t="s">
        <v>202</v>
      </c>
    </row>
    <row r="231" spans="1:27" s="63" customFormat="1" x14ac:dyDescent="0.2">
      <c r="A231" s="115"/>
      <c r="B231" s="97" t="s">
        <v>165</v>
      </c>
      <c r="C231" s="767" t="s">
        <v>726</v>
      </c>
      <c r="D231" s="767"/>
      <c r="E231" s="767"/>
      <c r="F231" s="767"/>
      <c r="G231" s="767"/>
      <c r="H231" s="767"/>
      <c r="I231" s="767"/>
      <c r="J231" s="767"/>
      <c r="K231" s="767"/>
      <c r="L231" s="116">
        <v>58124.27</v>
      </c>
      <c r="M231" s="117"/>
      <c r="N231" s="118" t="s">
        <v>33</v>
      </c>
      <c r="AA231" s="68" t="s">
        <v>726</v>
      </c>
    </row>
    <row r="232" spans="1:27" s="63" customFormat="1" x14ac:dyDescent="0.2">
      <c r="A232" s="115"/>
      <c r="B232" s="97" t="s">
        <v>33</v>
      </c>
      <c r="C232" s="767" t="s">
        <v>727</v>
      </c>
      <c r="D232" s="767"/>
      <c r="E232" s="767"/>
      <c r="F232" s="767"/>
      <c r="G232" s="767"/>
      <c r="H232" s="767"/>
      <c r="I232" s="767"/>
      <c r="J232" s="767"/>
      <c r="K232" s="767"/>
      <c r="L232" s="116" t="s">
        <v>33</v>
      </c>
      <c r="M232" s="117"/>
      <c r="N232" s="118" t="s">
        <v>33</v>
      </c>
      <c r="AA232" s="68" t="s">
        <v>727</v>
      </c>
    </row>
    <row r="233" spans="1:27" s="63" customFormat="1" x14ac:dyDescent="0.2">
      <c r="A233" s="115"/>
      <c r="B233" s="97" t="s">
        <v>33</v>
      </c>
      <c r="C233" s="767" t="s">
        <v>728</v>
      </c>
      <c r="D233" s="767"/>
      <c r="E233" s="767"/>
      <c r="F233" s="767"/>
      <c r="G233" s="767"/>
      <c r="H233" s="767"/>
      <c r="I233" s="767"/>
      <c r="J233" s="767"/>
      <c r="K233" s="767"/>
      <c r="L233" s="116">
        <v>2454.2199999999998</v>
      </c>
      <c r="M233" s="117"/>
      <c r="N233" s="118" t="s">
        <v>33</v>
      </c>
      <c r="AA233" s="68" t="s">
        <v>728</v>
      </c>
    </row>
    <row r="234" spans="1:27" s="63" customFormat="1" x14ac:dyDescent="0.2">
      <c r="A234" s="115"/>
      <c r="B234" s="97" t="s">
        <v>33</v>
      </c>
      <c r="C234" s="767" t="s">
        <v>729</v>
      </c>
      <c r="D234" s="767"/>
      <c r="E234" s="767"/>
      <c r="F234" s="767"/>
      <c r="G234" s="767"/>
      <c r="H234" s="767"/>
      <c r="I234" s="767"/>
      <c r="J234" s="767"/>
      <c r="K234" s="767"/>
      <c r="L234" s="116">
        <v>22304.51</v>
      </c>
      <c r="M234" s="117"/>
      <c r="N234" s="118" t="s">
        <v>33</v>
      </c>
      <c r="AA234" s="68" t="s">
        <v>729</v>
      </c>
    </row>
    <row r="235" spans="1:27" s="63" customFormat="1" x14ac:dyDescent="0.2">
      <c r="A235" s="115"/>
      <c r="B235" s="97" t="s">
        <v>33</v>
      </c>
      <c r="C235" s="767" t="s">
        <v>730</v>
      </c>
      <c r="D235" s="767"/>
      <c r="E235" s="767"/>
      <c r="F235" s="767"/>
      <c r="G235" s="767"/>
      <c r="H235" s="767"/>
      <c r="I235" s="767"/>
      <c r="J235" s="767"/>
      <c r="K235" s="767"/>
      <c r="L235" s="116">
        <v>25206.87</v>
      </c>
      <c r="M235" s="117"/>
      <c r="N235" s="118" t="s">
        <v>33</v>
      </c>
      <c r="AA235" s="68" t="s">
        <v>730</v>
      </c>
    </row>
    <row r="236" spans="1:27" s="63" customFormat="1" x14ac:dyDescent="0.2">
      <c r="A236" s="115"/>
      <c r="B236" s="97" t="s">
        <v>33</v>
      </c>
      <c r="C236" s="767" t="s">
        <v>731</v>
      </c>
      <c r="D236" s="767"/>
      <c r="E236" s="767"/>
      <c r="F236" s="767"/>
      <c r="G236" s="767"/>
      <c r="H236" s="767"/>
      <c r="I236" s="767"/>
      <c r="J236" s="767"/>
      <c r="K236" s="767"/>
      <c r="L236" s="116">
        <v>4915.32</v>
      </c>
      <c r="M236" s="117"/>
      <c r="N236" s="118" t="s">
        <v>33</v>
      </c>
      <c r="AA236" s="68" t="s">
        <v>731</v>
      </c>
    </row>
    <row r="237" spans="1:27" s="63" customFormat="1" x14ac:dyDescent="0.2">
      <c r="A237" s="115"/>
      <c r="B237" s="97" t="s">
        <v>33</v>
      </c>
      <c r="C237" s="767" t="s">
        <v>732</v>
      </c>
      <c r="D237" s="767"/>
      <c r="E237" s="767"/>
      <c r="F237" s="767"/>
      <c r="G237" s="767"/>
      <c r="H237" s="767"/>
      <c r="I237" s="767"/>
      <c r="J237" s="767"/>
      <c r="K237" s="767"/>
      <c r="L237" s="116">
        <v>3243.35</v>
      </c>
      <c r="M237" s="117"/>
      <c r="N237" s="118" t="s">
        <v>33</v>
      </c>
      <c r="AA237" s="68" t="s">
        <v>732</v>
      </c>
    </row>
    <row r="238" spans="1:27" s="63" customFormat="1" x14ac:dyDescent="0.2">
      <c r="A238" s="115"/>
      <c r="B238" s="97" t="s">
        <v>165</v>
      </c>
      <c r="C238" s="767" t="s">
        <v>733</v>
      </c>
      <c r="D238" s="767"/>
      <c r="E238" s="767"/>
      <c r="F238" s="767"/>
      <c r="G238" s="767"/>
      <c r="H238" s="767"/>
      <c r="I238" s="767"/>
      <c r="J238" s="767"/>
      <c r="K238" s="767"/>
      <c r="L238" s="116">
        <v>135.13999999999999</v>
      </c>
      <c r="M238" s="117"/>
      <c r="N238" s="118" t="s">
        <v>33</v>
      </c>
      <c r="AA238" s="68" t="s">
        <v>733</v>
      </c>
    </row>
    <row r="239" spans="1:27" s="63" customFormat="1" x14ac:dyDescent="0.2">
      <c r="A239" s="115"/>
      <c r="B239" s="97" t="s">
        <v>33</v>
      </c>
      <c r="C239" s="767" t="s">
        <v>207</v>
      </c>
      <c r="D239" s="767"/>
      <c r="E239" s="767"/>
      <c r="F239" s="767"/>
      <c r="G239" s="767"/>
      <c r="H239" s="767"/>
      <c r="I239" s="767"/>
      <c r="J239" s="767"/>
      <c r="K239" s="767"/>
      <c r="L239" s="116">
        <v>3675.77</v>
      </c>
      <c r="M239" s="117"/>
      <c r="N239" s="118" t="s">
        <v>33</v>
      </c>
      <c r="AA239" s="68" t="s">
        <v>207</v>
      </c>
    </row>
    <row r="240" spans="1:27" s="63" customFormat="1" x14ac:dyDescent="0.2">
      <c r="A240" s="115"/>
      <c r="B240" s="97" t="s">
        <v>33</v>
      </c>
      <c r="C240" s="767" t="s">
        <v>208</v>
      </c>
      <c r="D240" s="767"/>
      <c r="E240" s="767"/>
      <c r="F240" s="767"/>
      <c r="G240" s="767"/>
      <c r="H240" s="767"/>
      <c r="I240" s="767"/>
      <c r="J240" s="767"/>
      <c r="K240" s="767"/>
      <c r="L240" s="116">
        <v>4915.32</v>
      </c>
      <c r="M240" s="117"/>
      <c r="N240" s="118" t="s">
        <v>33</v>
      </c>
      <c r="AA240" s="68" t="s">
        <v>208</v>
      </c>
    </row>
    <row r="241" spans="1:28" s="63" customFormat="1" x14ac:dyDescent="0.2">
      <c r="A241" s="115"/>
      <c r="B241" s="97" t="s">
        <v>33</v>
      </c>
      <c r="C241" s="767" t="s">
        <v>209</v>
      </c>
      <c r="D241" s="767"/>
      <c r="E241" s="767"/>
      <c r="F241" s="767"/>
      <c r="G241" s="767"/>
      <c r="H241" s="767"/>
      <c r="I241" s="767"/>
      <c r="J241" s="767"/>
      <c r="K241" s="767"/>
      <c r="L241" s="116">
        <v>3243.35</v>
      </c>
      <c r="M241" s="117"/>
      <c r="N241" s="118" t="s">
        <v>33</v>
      </c>
      <c r="AA241" s="68" t="s">
        <v>209</v>
      </c>
    </row>
    <row r="242" spans="1:28" s="63" customFormat="1" x14ac:dyDescent="0.2">
      <c r="A242" s="115"/>
      <c r="B242" s="109" t="s">
        <v>33</v>
      </c>
      <c r="C242" s="782" t="s">
        <v>1620</v>
      </c>
      <c r="D242" s="782"/>
      <c r="E242" s="782"/>
      <c r="F242" s="782"/>
      <c r="G242" s="782"/>
      <c r="H242" s="782"/>
      <c r="I242" s="782"/>
      <c r="J242" s="782"/>
      <c r="K242" s="782"/>
      <c r="L242" s="119">
        <v>58259.41</v>
      </c>
      <c r="M242" s="120"/>
      <c r="N242" s="121"/>
      <c r="AB242" s="68" t="s">
        <v>1620</v>
      </c>
    </row>
    <row r="243" spans="1:28" s="63" customFormat="1" x14ac:dyDescent="0.2">
      <c r="A243" s="773" t="s">
        <v>735</v>
      </c>
      <c r="B243" s="774"/>
      <c r="C243" s="774"/>
      <c r="D243" s="774"/>
      <c r="E243" s="774"/>
      <c r="F243" s="774"/>
      <c r="G243" s="774"/>
      <c r="H243" s="774"/>
      <c r="I243" s="774"/>
      <c r="J243" s="774"/>
      <c r="K243" s="774"/>
      <c r="L243" s="774"/>
      <c r="M243" s="774"/>
      <c r="N243" s="775"/>
      <c r="P243" s="68" t="s">
        <v>735</v>
      </c>
    </row>
    <row r="244" spans="1:28" s="63" customFormat="1" ht="56.25" x14ac:dyDescent="0.2">
      <c r="A244" s="88" t="s">
        <v>736</v>
      </c>
      <c r="B244" s="89" t="s">
        <v>737</v>
      </c>
      <c r="C244" s="776" t="s">
        <v>738</v>
      </c>
      <c r="D244" s="776"/>
      <c r="E244" s="776"/>
      <c r="F244" s="90" t="s">
        <v>198</v>
      </c>
      <c r="G244" s="90" t="s">
        <v>33</v>
      </c>
      <c r="H244" s="90" t="s">
        <v>33</v>
      </c>
      <c r="I244" s="90" t="s">
        <v>1621</v>
      </c>
      <c r="J244" s="91">
        <v>67.73</v>
      </c>
      <c r="K244" s="90" t="s">
        <v>33</v>
      </c>
      <c r="L244" s="91">
        <v>55</v>
      </c>
      <c r="M244" s="92" t="s">
        <v>33</v>
      </c>
      <c r="N244" s="93" t="s">
        <v>33</v>
      </c>
      <c r="Q244" s="68" t="s">
        <v>738</v>
      </c>
    </row>
    <row r="245" spans="1:28" s="63" customFormat="1" ht="56.25" x14ac:dyDescent="0.2">
      <c r="A245" s="88" t="s">
        <v>741</v>
      </c>
      <c r="B245" s="89" t="s">
        <v>742</v>
      </c>
      <c r="C245" s="776" t="s">
        <v>743</v>
      </c>
      <c r="D245" s="776"/>
      <c r="E245" s="776"/>
      <c r="F245" s="90" t="s">
        <v>198</v>
      </c>
      <c r="G245" s="90" t="s">
        <v>33</v>
      </c>
      <c r="H245" s="90" t="s">
        <v>33</v>
      </c>
      <c r="I245" s="90" t="s">
        <v>1622</v>
      </c>
      <c r="J245" s="91">
        <v>40.94</v>
      </c>
      <c r="K245" s="90" t="s">
        <v>33</v>
      </c>
      <c r="L245" s="91">
        <v>886.76</v>
      </c>
      <c r="M245" s="92" t="s">
        <v>33</v>
      </c>
      <c r="N245" s="93" t="s">
        <v>33</v>
      </c>
      <c r="Q245" s="68" t="s">
        <v>743</v>
      </c>
    </row>
    <row r="246" spans="1:28" s="63" customFormat="1" x14ac:dyDescent="0.2">
      <c r="A246" s="94"/>
      <c r="B246" s="95"/>
      <c r="C246" s="767" t="s">
        <v>1623</v>
      </c>
      <c r="D246" s="767"/>
      <c r="E246" s="767"/>
      <c r="F246" s="767"/>
      <c r="G246" s="767"/>
      <c r="H246" s="767"/>
      <c r="I246" s="767"/>
      <c r="J246" s="767"/>
      <c r="K246" s="767"/>
      <c r="L246" s="767"/>
      <c r="M246" s="767"/>
      <c r="N246" s="781"/>
      <c r="R246" s="68" t="s">
        <v>1623</v>
      </c>
    </row>
    <row r="247" spans="1:28" s="63" customFormat="1" ht="45" x14ac:dyDescent="0.2">
      <c r="A247" s="88" t="s">
        <v>745</v>
      </c>
      <c r="B247" s="89" t="s">
        <v>746</v>
      </c>
      <c r="C247" s="776" t="s">
        <v>747</v>
      </c>
      <c r="D247" s="776"/>
      <c r="E247" s="776"/>
      <c r="F247" s="90" t="s">
        <v>198</v>
      </c>
      <c r="G247" s="90" t="s">
        <v>33</v>
      </c>
      <c r="H247" s="90" t="s">
        <v>33</v>
      </c>
      <c r="I247" s="90" t="s">
        <v>1624</v>
      </c>
      <c r="J247" s="91">
        <v>48.16</v>
      </c>
      <c r="K247" s="90" t="s">
        <v>33</v>
      </c>
      <c r="L247" s="91">
        <v>9.58</v>
      </c>
      <c r="M247" s="92" t="s">
        <v>33</v>
      </c>
      <c r="N247" s="93" t="s">
        <v>33</v>
      </c>
      <c r="Q247" s="68" t="s">
        <v>747</v>
      </c>
    </row>
    <row r="248" spans="1:28" s="63" customFormat="1" ht="45" x14ac:dyDescent="0.2">
      <c r="A248" s="88" t="s">
        <v>749</v>
      </c>
      <c r="B248" s="89" t="s">
        <v>750</v>
      </c>
      <c r="C248" s="776" t="s">
        <v>751</v>
      </c>
      <c r="D248" s="776"/>
      <c r="E248" s="776"/>
      <c r="F248" s="90" t="s">
        <v>198</v>
      </c>
      <c r="G248" s="90" t="s">
        <v>33</v>
      </c>
      <c r="H248" s="90" t="s">
        <v>33</v>
      </c>
      <c r="I248" s="90" t="s">
        <v>1625</v>
      </c>
      <c r="J248" s="91">
        <v>38.729999999999997</v>
      </c>
      <c r="K248" s="90" t="s">
        <v>33</v>
      </c>
      <c r="L248" s="91">
        <v>1986.85</v>
      </c>
      <c r="M248" s="92" t="s">
        <v>33</v>
      </c>
      <c r="N248" s="93" t="s">
        <v>33</v>
      </c>
      <c r="Q248" s="68" t="s">
        <v>751</v>
      </c>
    </row>
    <row r="249" spans="1:28" s="63" customFormat="1" ht="22.5" x14ac:dyDescent="0.2">
      <c r="A249" s="88" t="s">
        <v>306</v>
      </c>
      <c r="B249" s="89" t="s">
        <v>753</v>
      </c>
      <c r="C249" s="776" t="s">
        <v>754</v>
      </c>
      <c r="D249" s="776"/>
      <c r="E249" s="776"/>
      <c r="F249" s="90" t="s">
        <v>198</v>
      </c>
      <c r="G249" s="90" t="s">
        <v>33</v>
      </c>
      <c r="H249" s="90" t="s">
        <v>33</v>
      </c>
      <c r="I249" s="90" t="s">
        <v>1626</v>
      </c>
      <c r="J249" s="91">
        <v>0.59</v>
      </c>
      <c r="K249" s="90" t="s">
        <v>194</v>
      </c>
      <c r="L249" s="91">
        <v>742.78</v>
      </c>
      <c r="M249" s="92" t="s">
        <v>33</v>
      </c>
      <c r="N249" s="93" t="s">
        <v>33</v>
      </c>
      <c r="Q249" s="68" t="s">
        <v>754</v>
      </c>
    </row>
    <row r="250" spans="1:28" s="63" customFormat="1" x14ac:dyDescent="0.2">
      <c r="A250" s="96"/>
      <c r="B250" s="97" t="s">
        <v>33</v>
      </c>
      <c r="C250" s="767" t="s">
        <v>755</v>
      </c>
      <c r="D250" s="767"/>
      <c r="E250" s="767"/>
      <c r="F250" s="767"/>
      <c r="G250" s="767"/>
      <c r="H250" s="767"/>
      <c r="I250" s="767"/>
      <c r="J250" s="767"/>
      <c r="K250" s="767"/>
      <c r="L250" s="767"/>
      <c r="M250" s="767"/>
      <c r="N250" s="781"/>
      <c r="S250" s="68" t="s">
        <v>755</v>
      </c>
    </row>
    <row r="251" spans="1:28" s="63" customFormat="1" ht="1.5" customHeight="1" x14ac:dyDescent="0.2">
      <c r="A251" s="108"/>
      <c r="B251" s="104"/>
      <c r="C251" s="104"/>
      <c r="D251" s="104"/>
      <c r="E251" s="104"/>
      <c r="F251" s="108"/>
      <c r="G251" s="108"/>
      <c r="H251" s="108"/>
      <c r="I251" s="108"/>
      <c r="J251" s="109"/>
      <c r="K251" s="108"/>
      <c r="L251" s="109"/>
      <c r="M251" s="99"/>
      <c r="N251" s="109"/>
    </row>
    <row r="252" spans="1:28" s="63" customFormat="1" ht="22.5" x14ac:dyDescent="0.2">
      <c r="A252" s="110"/>
      <c r="B252" s="111" t="s">
        <v>33</v>
      </c>
      <c r="C252" s="780" t="s">
        <v>756</v>
      </c>
      <c r="D252" s="780"/>
      <c r="E252" s="780"/>
      <c r="F252" s="780"/>
      <c r="G252" s="780"/>
      <c r="H252" s="780"/>
      <c r="I252" s="780"/>
      <c r="J252" s="780"/>
      <c r="K252" s="780"/>
      <c r="L252" s="112" t="s">
        <v>33</v>
      </c>
      <c r="M252" s="113"/>
      <c r="N252" s="114"/>
      <c r="Z252" s="68" t="s">
        <v>756</v>
      </c>
    </row>
    <row r="253" spans="1:28" s="63" customFormat="1" x14ac:dyDescent="0.2">
      <c r="A253" s="115"/>
      <c r="B253" s="97" t="s">
        <v>33</v>
      </c>
      <c r="C253" s="767" t="s">
        <v>202</v>
      </c>
      <c r="D253" s="767"/>
      <c r="E253" s="767"/>
      <c r="F253" s="767"/>
      <c r="G253" s="767"/>
      <c r="H253" s="767"/>
      <c r="I253" s="767"/>
      <c r="J253" s="767"/>
      <c r="K253" s="767"/>
      <c r="L253" s="116">
        <v>3680.97</v>
      </c>
      <c r="M253" s="117"/>
      <c r="N253" s="118" t="s">
        <v>33</v>
      </c>
      <c r="AA253" s="68" t="s">
        <v>202</v>
      </c>
    </row>
    <row r="254" spans="1:28" s="63" customFormat="1" x14ac:dyDescent="0.2">
      <c r="A254" s="115"/>
      <c r="B254" s="97" t="s">
        <v>165</v>
      </c>
      <c r="C254" s="767" t="s">
        <v>726</v>
      </c>
      <c r="D254" s="767"/>
      <c r="E254" s="767"/>
      <c r="F254" s="767"/>
      <c r="G254" s="767"/>
      <c r="H254" s="767"/>
      <c r="I254" s="767"/>
      <c r="J254" s="767"/>
      <c r="K254" s="767"/>
      <c r="L254" s="116">
        <v>2784.63</v>
      </c>
      <c r="M254" s="117"/>
      <c r="N254" s="118" t="s">
        <v>33</v>
      </c>
      <c r="AA254" s="68" t="s">
        <v>726</v>
      </c>
    </row>
    <row r="255" spans="1:28" s="63" customFormat="1" x14ac:dyDescent="0.2">
      <c r="A255" s="115"/>
      <c r="B255" s="97" t="s">
        <v>33</v>
      </c>
      <c r="C255" s="767" t="s">
        <v>727</v>
      </c>
      <c r="D255" s="767"/>
      <c r="E255" s="767"/>
      <c r="F255" s="767"/>
      <c r="G255" s="767"/>
      <c r="H255" s="767"/>
      <c r="I255" s="767"/>
      <c r="J255" s="767"/>
      <c r="K255" s="767"/>
      <c r="L255" s="116" t="s">
        <v>33</v>
      </c>
      <c r="M255" s="117"/>
      <c r="N255" s="118" t="s">
        <v>33</v>
      </c>
      <c r="AA255" s="68" t="s">
        <v>727</v>
      </c>
    </row>
    <row r="256" spans="1:28" s="63" customFormat="1" x14ac:dyDescent="0.2">
      <c r="A256" s="115"/>
      <c r="B256" s="97" t="s">
        <v>33</v>
      </c>
      <c r="C256" s="767" t="s">
        <v>730</v>
      </c>
      <c r="D256" s="767"/>
      <c r="E256" s="767"/>
      <c r="F256" s="767"/>
      <c r="G256" s="767"/>
      <c r="H256" s="767"/>
      <c r="I256" s="767"/>
      <c r="J256" s="767"/>
      <c r="K256" s="767"/>
      <c r="L256" s="116">
        <v>2784.63</v>
      </c>
      <c r="M256" s="117"/>
      <c r="N256" s="118" t="s">
        <v>33</v>
      </c>
      <c r="AA256" s="68" t="s">
        <v>730</v>
      </c>
    </row>
    <row r="257" spans="1:30" s="63" customFormat="1" x14ac:dyDescent="0.2">
      <c r="A257" s="115"/>
      <c r="B257" s="97" t="s">
        <v>165</v>
      </c>
      <c r="C257" s="767" t="s">
        <v>733</v>
      </c>
      <c r="D257" s="767"/>
      <c r="E257" s="767"/>
      <c r="F257" s="767"/>
      <c r="G257" s="767"/>
      <c r="H257" s="767"/>
      <c r="I257" s="767"/>
      <c r="J257" s="767"/>
      <c r="K257" s="767"/>
      <c r="L257" s="116">
        <v>896.34</v>
      </c>
      <c r="M257" s="117"/>
      <c r="N257" s="118" t="s">
        <v>33</v>
      </c>
      <c r="AA257" s="68" t="s">
        <v>733</v>
      </c>
    </row>
    <row r="258" spans="1:30" s="63" customFormat="1" ht="22.5" x14ac:dyDescent="0.2">
      <c r="A258" s="115"/>
      <c r="B258" s="109" t="s">
        <v>33</v>
      </c>
      <c r="C258" s="782" t="s">
        <v>757</v>
      </c>
      <c r="D258" s="782"/>
      <c r="E258" s="782"/>
      <c r="F258" s="782"/>
      <c r="G258" s="782"/>
      <c r="H258" s="782"/>
      <c r="I258" s="782"/>
      <c r="J258" s="782"/>
      <c r="K258" s="782"/>
      <c r="L258" s="119">
        <v>3680.97</v>
      </c>
      <c r="M258" s="120"/>
      <c r="N258" s="121"/>
      <c r="AB258" s="68" t="s">
        <v>757</v>
      </c>
    </row>
    <row r="259" spans="1:30" s="63" customFormat="1" ht="2.25" customHeight="1" x14ac:dyDescent="0.2">
      <c r="B259" s="67"/>
      <c r="C259" s="67"/>
      <c r="D259" s="67"/>
      <c r="E259" s="67"/>
      <c r="F259" s="67"/>
      <c r="G259" s="67"/>
      <c r="H259" s="67"/>
      <c r="I259" s="67"/>
      <c r="J259" s="67"/>
      <c r="K259" s="67"/>
      <c r="L259" s="122"/>
      <c r="M259" s="123"/>
      <c r="N259" s="124"/>
    </row>
    <row r="260" spans="1:30" s="63" customFormat="1" x14ac:dyDescent="0.2">
      <c r="A260" s="110"/>
      <c r="B260" s="111" t="s">
        <v>33</v>
      </c>
      <c r="C260" s="780" t="s">
        <v>321</v>
      </c>
      <c r="D260" s="780"/>
      <c r="E260" s="780"/>
      <c r="F260" s="780"/>
      <c r="G260" s="780"/>
      <c r="H260" s="780"/>
      <c r="I260" s="780"/>
      <c r="J260" s="780"/>
      <c r="K260" s="780"/>
      <c r="L260" s="112" t="s">
        <v>33</v>
      </c>
      <c r="M260" s="113" t="s">
        <v>33</v>
      </c>
      <c r="N260" s="114" t="s">
        <v>33</v>
      </c>
      <c r="AC260" s="68" t="s">
        <v>321</v>
      </c>
    </row>
    <row r="261" spans="1:30" s="63" customFormat="1" x14ac:dyDescent="0.2">
      <c r="A261" s="115"/>
      <c r="B261" s="97" t="s">
        <v>33</v>
      </c>
      <c r="C261" s="767" t="s">
        <v>202</v>
      </c>
      <c r="D261" s="767"/>
      <c r="E261" s="767"/>
      <c r="F261" s="767"/>
      <c r="G261" s="767"/>
      <c r="H261" s="767"/>
      <c r="I261" s="767"/>
      <c r="J261" s="767"/>
      <c r="K261" s="767"/>
      <c r="L261" s="116">
        <v>61940.38</v>
      </c>
      <c r="M261" s="117" t="s">
        <v>33</v>
      </c>
      <c r="N261" s="118">
        <v>452165</v>
      </c>
      <c r="AD261" s="68" t="s">
        <v>202</v>
      </c>
    </row>
    <row r="262" spans="1:30" s="63" customFormat="1" x14ac:dyDescent="0.2">
      <c r="A262" s="115"/>
      <c r="B262" s="97" t="s">
        <v>165</v>
      </c>
      <c r="C262" s="767" t="s">
        <v>726</v>
      </c>
      <c r="D262" s="767"/>
      <c r="E262" s="767"/>
      <c r="F262" s="767"/>
      <c r="G262" s="767"/>
      <c r="H262" s="767"/>
      <c r="I262" s="767"/>
      <c r="J262" s="767"/>
      <c r="K262" s="767"/>
      <c r="L262" s="116">
        <v>60908.9</v>
      </c>
      <c r="M262" s="117">
        <v>7.3</v>
      </c>
      <c r="N262" s="118">
        <v>444635</v>
      </c>
      <c r="AD262" s="68" t="s">
        <v>726</v>
      </c>
    </row>
    <row r="263" spans="1:30" s="63" customFormat="1" x14ac:dyDescent="0.2">
      <c r="A263" s="115"/>
      <c r="B263" s="97" t="s">
        <v>33</v>
      </c>
      <c r="C263" s="767" t="s">
        <v>727</v>
      </c>
      <c r="D263" s="767"/>
      <c r="E263" s="767"/>
      <c r="F263" s="767"/>
      <c r="G263" s="767"/>
      <c r="H263" s="767"/>
      <c r="I263" s="767"/>
      <c r="J263" s="767"/>
      <c r="K263" s="767"/>
      <c r="L263" s="116" t="s">
        <v>33</v>
      </c>
      <c r="M263" s="117" t="s">
        <v>33</v>
      </c>
      <c r="N263" s="118" t="s">
        <v>33</v>
      </c>
      <c r="AD263" s="68" t="s">
        <v>727</v>
      </c>
    </row>
    <row r="264" spans="1:30" s="63" customFormat="1" x14ac:dyDescent="0.2">
      <c r="A264" s="115"/>
      <c r="B264" s="97" t="s">
        <v>33</v>
      </c>
      <c r="C264" s="767" t="s">
        <v>728</v>
      </c>
      <c r="D264" s="767"/>
      <c r="E264" s="767"/>
      <c r="F264" s="767"/>
      <c r="G264" s="767"/>
      <c r="H264" s="767"/>
      <c r="I264" s="767"/>
      <c r="J264" s="767"/>
      <c r="K264" s="767"/>
      <c r="L264" s="116">
        <v>2454.2199999999998</v>
      </c>
      <c r="M264" s="117" t="s">
        <v>33</v>
      </c>
      <c r="N264" s="118" t="s">
        <v>33</v>
      </c>
      <c r="AD264" s="68" t="s">
        <v>728</v>
      </c>
    </row>
    <row r="265" spans="1:30" s="63" customFormat="1" x14ac:dyDescent="0.2">
      <c r="A265" s="115"/>
      <c r="B265" s="97" t="s">
        <v>33</v>
      </c>
      <c r="C265" s="767" t="s">
        <v>729</v>
      </c>
      <c r="D265" s="767"/>
      <c r="E265" s="767"/>
      <c r="F265" s="767"/>
      <c r="G265" s="767"/>
      <c r="H265" s="767"/>
      <c r="I265" s="767"/>
      <c r="J265" s="767"/>
      <c r="K265" s="767"/>
      <c r="L265" s="116">
        <v>22304.51</v>
      </c>
      <c r="M265" s="117" t="s">
        <v>33</v>
      </c>
      <c r="N265" s="118" t="s">
        <v>33</v>
      </c>
      <c r="AD265" s="68" t="s">
        <v>729</v>
      </c>
    </row>
    <row r="266" spans="1:30" s="63" customFormat="1" x14ac:dyDescent="0.2">
      <c r="A266" s="115"/>
      <c r="B266" s="97" t="s">
        <v>33</v>
      </c>
      <c r="C266" s="767" t="s">
        <v>730</v>
      </c>
      <c r="D266" s="767"/>
      <c r="E266" s="767"/>
      <c r="F266" s="767"/>
      <c r="G266" s="767"/>
      <c r="H266" s="767"/>
      <c r="I266" s="767"/>
      <c r="J266" s="767"/>
      <c r="K266" s="767"/>
      <c r="L266" s="116">
        <v>27991.5</v>
      </c>
      <c r="M266" s="117" t="s">
        <v>33</v>
      </c>
      <c r="N266" s="118" t="s">
        <v>33</v>
      </c>
      <c r="AD266" s="68" t="s">
        <v>730</v>
      </c>
    </row>
    <row r="267" spans="1:30" s="63" customFormat="1" x14ac:dyDescent="0.2">
      <c r="A267" s="115"/>
      <c r="B267" s="97" t="s">
        <v>33</v>
      </c>
      <c r="C267" s="767" t="s">
        <v>731</v>
      </c>
      <c r="D267" s="767"/>
      <c r="E267" s="767"/>
      <c r="F267" s="767"/>
      <c r="G267" s="767"/>
      <c r="H267" s="767"/>
      <c r="I267" s="767"/>
      <c r="J267" s="767"/>
      <c r="K267" s="767"/>
      <c r="L267" s="116">
        <v>4915.32</v>
      </c>
      <c r="M267" s="117" t="s">
        <v>33</v>
      </c>
      <c r="N267" s="118" t="s">
        <v>33</v>
      </c>
      <c r="AD267" s="68" t="s">
        <v>731</v>
      </c>
    </row>
    <row r="268" spans="1:30" s="63" customFormat="1" x14ac:dyDescent="0.2">
      <c r="A268" s="115"/>
      <c r="B268" s="97" t="s">
        <v>33</v>
      </c>
      <c r="C268" s="767" t="s">
        <v>732</v>
      </c>
      <c r="D268" s="767"/>
      <c r="E268" s="767"/>
      <c r="F268" s="767"/>
      <c r="G268" s="767"/>
      <c r="H268" s="767"/>
      <c r="I268" s="767"/>
      <c r="J268" s="767"/>
      <c r="K268" s="767"/>
      <c r="L268" s="116">
        <v>3243.35</v>
      </c>
      <c r="M268" s="117" t="s">
        <v>33</v>
      </c>
      <c r="N268" s="118" t="s">
        <v>33</v>
      </c>
      <c r="AD268" s="68" t="s">
        <v>732</v>
      </c>
    </row>
    <row r="269" spans="1:30" s="63" customFormat="1" x14ac:dyDescent="0.2">
      <c r="A269" s="115"/>
      <c r="B269" s="97" t="s">
        <v>165</v>
      </c>
      <c r="C269" s="767" t="s">
        <v>733</v>
      </c>
      <c r="D269" s="767"/>
      <c r="E269" s="767"/>
      <c r="F269" s="767"/>
      <c r="G269" s="767"/>
      <c r="H269" s="767"/>
      <c r="I269" s="767"/>
      <c r="J269" s="767"/>
      <c r="K269" s="767"/>
      <c r="L269" s="116">
        <v>1031.48</v>
      </c>
      <c r="M269" s="117">
        <v>7.3</v>
      </c>
      <c r="N269" s="118">
        <v>7530</v>
      </c>
      <c r="AD269" s="68" t="s">
        <v>733</v>
      </c>
    </row>
    <row r="270" spans="1:30" s="63" customFormat="1" x14ac:dyDescent="0.2">
      <c r="A270" s="115"/>
      <c r="B270" s="97" t="s">
        <v>33</v>
      </c>
      <c r="C270" s="767" t="s">
        <v>207</v>
      </c>
      <c r="D270" s="767"/>
      <c r="E270" s="767"/>
      <c r="F270" s="767"/>
      <c r="G270" s="767"/>
      <c r="H270" s="767"/>
      <c r="I270" s="767"/>
      <c r="J270" s="767"/>
      <c r="K270" s="767"/>
      <c r="L270" s="116">
        <v>3675.77</v>
      </c>
      <c r="M270" s="117" t="s">
        <v>33</v>
      </c>
      <c r="N270" s="118" t="s">
        <v>33</v>
      </c>
      <c r="AD270" s="68" t="s">
        <v>207</v>
      </c>
    </row>
    <row r="271" spans="1:30" s="63" customFormat="1" x14ac:dyDescent="0.2">
      <c r="A271" s="115"/>
      <c r="B271" s="97" t="s">
        <v>33</v>
      </c>
      <c r="C271" s="767" t="s">
        <v>208</v>
      </c>
      <c r="D271" s="767"/>
      <c r="E271" s="767"/>
      <c r="F271" s="767"/>
      <c r="G271" s="767"/>
      <c r="H271" s="767"/>
      <c r="I271" s="767"/>
      <c r="J271" s="767"/>
      <c r="K271" s="767"/>
      <c r="L271" s="116">
        <v>4915.32</v>
      </c>
      <c r="M271" s="117" t="s">
        <v>33</v>
      </c>
      <c r="N271" s="118" t="s">
        <v>33</v>
      </c>
      <c r="AD271" s="68" t="s">
        <v>208</v>
      </c>
    </row>
    <row r="272" spans="1:30" s="63" customFormat="1" x14ac:dyDescent="0.2">
      <c r="A272" s="115"/>
      <c r="B272" s="97" t="s">
        <v>33</v>
      </c>
      <c r="C272" s="767" t="s">
        <v>209</v>
      </c>
      <c r="D272" s="767"/>
      <c r="E272" s="767"/>
      <c r="F272" s="767"/>
      <c r="G272" s="767"/>
      <c r="H272" s="767"/>
      <c r="I272" s="767"/>
      <c r="J272" s="767"/>
      <c r="K272" s="767"/>
      <c r="L272" s="116">
        <v>3243.35</v>
      </c>
      <c r="M272" s="117" t="s">
        <v>33</v>
      </c>
      <c r="N272" s="118" t="s">
        <v>33</v>
      </c>
      <c r="AD272" s="68" t="s">
        <v>209</v>
      </c>
    </row>
    <row r="273" spans="1:31" x14ac:dyDescent="0.2">
      <c r="A273" s="115"/>
      <c r="B273" s="109" t="s">
        <v>33</v>
      </c>
      <c r="C273" s="782" t="s">
        <v>322</v>
      </c>
      <c r="D273" s="782"/>
      <c r="E273" s="782"/>
      <c r="F273" s="782"/>
      <c r="G273" s="782"/>
      <c r="H273" s="782"/>
      <c r="I273" s="782"/>
      <c r="J273" s="782"/>
      <c r="K273" s="782"/>
      <c r="L273" s="119">
        <v>61940.38</v>
      </c>
      <c r="M273" s="120" t="s">
        <v>33</v>
      </c>
      <c r="N273" s="125">
        <v>452165</v>
      </c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  <c r="Z273" s="63"/>
      <c r="AA273" s="63"/>
      <c r="AB273" s="63"/>
      <c r="AC273" s="63"/>
      <c r="AD273" s="63"/>
      <c r="AE273" s="68" t="s">
        <v>322</v>
      </c>
    </row>
    <row r="274" spans="1:31" ht="1.5" customHeight="1" x14ac:dyDescent="0.2">
      <c r="B274" s="109"/>
      <c r="C274" s="104"/>
      <c r="D274" s="104"/>
      <c r="E274" s="104"/>
      <c r="F274" s="104"/>
      <c r="G274" s="104"/>
      <c r="H274" s="104"/>
      <c r="I274" s="104"/>
      <c r="J274" s="104"/>
      <c r="K274" s="104"/>
      <c r="L274" s="119"/>
      <c r="M274" s="120"/>
      <c r="N274" s="126"/>
      <c r="O274" s="63"/>
      <c r="P274" s="63"/>
      <c r="Q274" s="63"/>
      <c r="R274" s="63"/>
      <c r="S274" s="63"/>
      <c r="T274" s="63"/>
      <c r="U274" s="63"/>
      <c r="V274" s="63"/>
      <c r="W274" s="63"/>
      <c r="X274" s="63"/>
      <c r="Y274" s="63"/>
      <c r="Z274" s="63"/>
      <c r="AA274" s="63"/>
      <c r="AB274" s="63"/>
      <c r="AC274" s="63"/>
      <c r="AD274" s="63"/>
      <c r="AE274" s="63"/>
    </row>
    <row r="275" spans="1:31" ht="53.25" customHeight="1" x14ac:dyDescent="0.2">
      <c r="A275" s="127"/>
      <c r="B275" s="127"/>
      <c r="C275" s="127"/>
      <c r="D275" s="127"/>
      <c r="E275" s="127"/>
      <c r="F275" s="127"/>
      <c r="G275" s="127"/>
      <c r="H275" s="127"/>
      <c r="I275" s="127"/>
      <c r="J275" s="127"/>
      <c r="K275" s="127"/>
      <c r="L275" s="127"/>
      <c r="M275" s="127"/>
      <c r="N275" s="127"/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  <c r="Z275" s="63"/>
      <c r="AA275" s="63"/>
      <c r="AB275" s="63"/>
      <c r="AC275" s="63"/>
      <c r="AD275" s="63"/>
      <c r="AE275" s="63"/>
    </row>
    <row r="276" spans="1:31" x14ac:dyDescent="0.2">
      <c r="B276" s="128" t="s">
        <v>323</v>
      </c>
      <c r="C276" s="786" t="s">
        <v>33</v>
      </c>
      <c r="D276" s="786"/>
      <c r="E276" s="786"/>
      <c r="F276" s="786"/>
      <c r="G276" s="786"/>
      <c r="H276" s="786"/>
      <c r="I276" s="786"/>
      <c r="J276" s="786"/>
      <c r="K276" s="786"/>
      <c r="L276" s="786"/>
      <c r="O276" s="63"/>
      <c r="P276" s="63"/>
      <c r="Q276" s="63"/>
      <c r="R276" s="63"/>
      <c r="S276" s="63"/>
      <c r="T276" s="63"/>
      <c r="U276" s="63"/>
      <c r="V276" s="63"/>
      <c r="W276" s="63"/>
      <c r="X276" s="63"/>
      <c r="Y276" s="63"/>
      <c r="Z276" s="63"/>
      <c r="AA276" s="63"/>
      <c r="AB276" s="63"/>
      <c r="AC276" s="63"/>
      <c r="AD276" s="63"/>
      <c r="AE276" s="63"/>
    </row>
    <row r="277" spans="1:31" ht="13.5" customHeight="1" x14ac:dyDescent="0.2">
      <c r="B277" s="64"/>
      <c r="C277" s="787" t="s">
        <v>11</v>
      </c>
      <c r="D277" s="787"/>
      <c r="E277" s="787"/>
      <c r="F277" s="787"/>
      <c r="G277" s="787"/>
      <c r="H277" s="787"/>
      <c r="I277" s="787"/>
      <c r="J277" s="787"/>
      <c r="K277" s="787"/>
      <c r="L277" s="787"/>
      <c r="O277" s="63"/>
      <c r="P277" s="63"/>
      <c r="Q277" s="63"/>
      <c r="R277" s="63"/>
      <c r="S277" s="63"/>
      <c r="T277" s="63"/>
      <c r="U277" s="63"/>
      <c r="V277" s="63"/>
      <c r="W277" s="63"/>
      <c r="X277" s="63"/>
      <c r="Y277" s="63"/>
      <c r="Z277" s="63"/>
      <c r="AA277" s="63"/>
      <c r="AB277" s="63"/>
      <c r="AC277" s="63"/>
      <c r="AD277" s="63"/>
      <c r="AE277" s="63"/>
    </row>
    <row r="278" spans="1:31" ht="12.75" customHeight="1" x14ac:dyDescent="0.2">
      <c r="B278" s="128" t="s">
        <v>324</v>
      </c>
      <c r="C278" s="786" t="s">
        <v>33</v>
      </c>
      <c r="D278" s="786"/>
      <c r="E278" s="786"/>
      <c r="F278" s="786"/>
      <c r="G278" s="786"/>
      <c r="H278" s="786"/>
      <c r="I278" s="786"/>
      <c r="J278" s="786"/>
      <c r="K278" s="786"/>
      <c r="L278" s="786"/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63"/>
      <c r="Z278" s="63"/>
      <c r="AA278" s="63"/>
      <c r="AB278" s="63"/>
      <c r="AC278" s="63"/>
      <c r="AD278" s="63"/>
      <c r="AE278" s="63"/>
    </row>
    <row r="279" spans="1:31" ht="13.5" customHeight="1" x14ac:dyDescent="0.2">
      <c r="C279" s="787" t="s">
        <v>11</v>
      </c>
      <c r="D279" s="787"/>
      <c r="E279" s="787"/>
      <c r="F279" s="787"/>
      <c r="G279" s="787"/>
      <c r="H279" s="787"/>
      <c r="I279" s="787"/>
      <c r="J279" s="787"/>
      <c r="K279" s="787"/>
      <c r="L279" s="787"/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  <c r="Z279" s="63"/>
      <c r="AA279" s="63"/>
      <c r="AB279" s="63"/>
      <c r="AC279" s="63"/>
      <c r="AD279" s="63"/>
      <c r="AE279" s="63"/>
    </row>
    <row r="293" s="63" customFormat="1" x14ac:dyDescent="0.2"/>
  </sheetData>
  <mergeCells count="264">
    <mergeCell ref="C278:L278"/>
    <mergeCell ref="C279:L279"/>
    <mergeCell ref="C270:K270"/>
    <mergeCell ref="C271:K271"/>
    <mergeCell ref="C272:K272"/>
    <mergeCell ref="C273:K273"/>
    <mergeCell ref="C276:L276"/>
    <mergeCell ref="C277:L277"/>
    <mergeCell ref="C264:K264"/>
    <mergeCell ref="C265:K265"/>
    <mergeCell ref="C266:K266"/>
    <mergeCell ref="C267:K267"/>
    <mergeCell ref="C268:K268"/>
    <mergeCell ref="C269:K269"/>
    <mergeCell ref="C257:K257"/>
    <mergeCell ref="C258:K258"/>
    <mergeCell ref="C260:K260"/>
    <mergeCell ref="C261:K261"/>
    <mergeCell ref="C262:K262"/>
    <mergeCell ref="C263:K263"/>
    <mergeCell ref="C250:N250"/>
    <mergeCell ref="C252:K252"/>
    <mergeCell ref="C253:K253"/>
    <mergeCell ref="C254:K254"/>
    <mergeCell ref="C255:K255"/>
    <mergeCell ref="C256:K256"/>
    <mergeCell ref="C244:E244"/>
    <mergeCell ref="C245:E245"/>
    <mergeCell ref="C246:N246"/>
    <mergeCell ref="C247:E247"/>
    <mergeCell ref="C248:E248"/>
    <mergeCell ref="C249:E249"/>
    <mergeCell ref="C238:K238"/>
    <mergeCell ref="C239:K239"/>
    <mergeCell ref="C240:K240"/>
    <mergeCell ref="C241:K241"/>
    <mergeCell ref="C242:K242"/>
    <mergeCell ref="A243:N243"/>
    <mergeCell ref="C232:K232"/>
    <mergeCell ref="C233:K233"/>
    <mergeCell ref="C234:K234"/>
    <mergeCell ref="C235:K235"/>
    <mergeCell ref="C236:K236"/>
    <mergeCell ref="C237:K237"/>
    <mergeCell ref="C225:E225"/>
    <mergeCell ref="C226:E226"/>
    <mergeCell ref="C227:E227"/>
    <mergeCell ref="C229:K229"/>
    <mergeCell ref="C230:K230"/>
    <mergeCell ref="C231:K231"/>
    <mergeCell ref="C219:E219"/>
    <mergeCell ref="C220:E220"/>
    <mergeCell ref="C221:E221"/>
    <mergeCell ref="C222:E222"/>
    <mergeCell ref="C223:E223"/>
    <mergeCell ref="C224:E224"/>
    <mergeCell ref="C213:N213"/>
    <mergeCell ref="C214:N214"/>
    <mergeCell ref="C215:N215"/>
    <mergeCell ref="C216:E216"/>
    <mergeCell ref="C217:E217"/>
    <mergeCell ref="C218:E218"/>
    <mergeCell ref="C207:E207"/>
    <mergeCell ref="C208:E208"/>
    <mergeCell ref="C209:E209"/>
    <mergeCell ref="C210:E210"/>
    <mergeCell ref="C211:E211"/>
    <mergeCell ref="C212:N212"/>
    <mergeCell ref="C201:E201"/>
    <mergeCell ref="C202:E202"/>
    <mergeCell ref="C203:E203"/>
    <mergeCell ref="C204:E204"/>
    <mergeCell ref="C205:E205"/>
    <mergeCell ref="C206:E206"/>
    <mergeCell ref="C195:E195"/>
    <mergeCell ref="C196:E196"/>
    <mergeCell ref="C197:N197"/>
    <mergeCell ref="C198:N198"/>
    <mergeCell ref="C199:E199"/>
    <mergeCell ref="C200:E200"/>
    <mergeCell ref="C189:E189"/>
    <mergeCell ref="C190:E190"/>
    <mergeCell ref="C191:E191"/>
    <mergeCell ref="C192:E192"/>
    <mergeCell ref="C193:E193"/>
    <mergeCell ref="C194:E194"/>
    <mergeCell ref="C183:N183"/>
    <mergeCell ref="C184:E184"/>
    <mergeCell ref="C185:E185"/>
    <mergeCell ref="C186:E186"/>
    <mergeCell ref="C187:E187"/>
    <mergeCell ref="C188:E188"/>
    <mergeCell ref="C177:E177"/>
    <mergeCell ref="C178:E178"/>
    <mergeCell ref="C179:E179"/>
    <mergeCell ref="C180:E180"/>
    <mergeCell ref="C181:E181"/>
    <mergeCell ref="C182:E182"/>
    <mergeCell ref="C171:E171"/>
    <mergeCell ref="C172:E172"/>
    <mergeCell ref="C173:E173"/>
    <mergeCell ref="C174:E174"/>
    <mergeCell ref="C175:E175"/>
    <mergeCell ref="C176:E176"/>
    <mergeCell ref="C165:E165"/>
    <mergeCell ref="C166:N166"/>
    <mergeCell ref="C167:E167"/>
    <mergeCell ref="C168:N168"/>
    <mergeCell ref="C169:N169"/>
    <mergeCell ref="C170:E170"/>
    <mergeCell ref="C159:E159"/>
    <mergeCell ref="C160:E160"/>
    <mergeCell ref="C161:E161"/>
    <mergeCell ref="C162:E162"/>
    <mergeCell ref="C163:E163"/>
    <mergeCell ref="C164:E164"/>
    <mergeCell ref="C153:E153"/>
    <mergeCell ref="C154:N154"/>
    <mergeCell ref="C155:E155"/>
    <mergeCell ref="C156:E156"/>
    <mergeCell ref="C157:E157"/>
    <mergeCell ref="C158:E158"/>
    <mergeCell ref="C147:E147"/>
    <mergeCell ref="C148:E148"/>
    <mergeCell ref="C149:E149"/>
    <mergeCell ref="C150:E150"/>
    <mergeCell ref="C151:E151"/>
    <mergeCell ref="C152:E152"/>
    <mergeCell ref="C141:E141"/>
    <mergeCell ref="C142:E142"/>
    <mergeCell ref="C143:E143"/>
    <mergeCell ref="C144:E144"/>
    <mergeCell ref="C145:E145"/>
    <mergeCell ref="C146:E146"/>
    <mergeCell ref="C135:E135"/>
    <mergeCell ref="C136:E136"/>
    <mergeCell ref="C137:E137"/>
    <mergeCell ref="C138:N138"/>
    <mergeCell ref="C139:E139"/>
    <mergeCell ref="C140:N140"/>
    <mergeCell ref="C129:E129"/>
    <mergeCell ref="C130:E130"/>
    <mergeCell ref="C131:E131"/>
    <mergeCell ref="C132:E132"/>
    <mergeCell ref="C133:E133"/>
    <mergeCell ref="C134:E134"/>
    <mergeCell ref="C123:E123"/>
    <mergeCell ref="C124:N124"/>
    <mergeCell ref="C125:N125"/>
    <mergeCell ref="C126:N126"/>
    <mergeCell ref="C127:E127"/>
    <mergeCell ref="C128:E128"/>
    <mergeCell ref="C117:E117"/>
    <mergeCell ref="C118:E118"/>
    <mergeCell ref="C119:E119"/>
    <mergeCell ref="C120:E120"/>
    <mergeCell ref="C121:E121"/>
    <mergeCell ref="C122:E122"/>
    <mergeCell ref="C111:N111"/>
    <mergeCell ref="C112:E112"/>
    <mergeCell ref="C113:E113"/>
    <mergeCell ref="C114:E114"/>
    <mergeCell ref="C115:E115"/>
    <mergeCell ref="C116:E116"/>
    <mergeCell ref="C105:E105"/>
    <mergeCell ref="C106:E106"/>
    <mergeCell ref="C107:E107"/>
    <mergeCell ref="A108:N108"/>
    <mergeCell ref="C109:E109"/>
    <mergeCell ref="C110:N110"/>
    <mergeCell ref="C99:E99"/>
    <mergeCell ref="C100:E100"/>
    <mergeCell ref="C101:E101"/>
    <mergeCell ref="C102:E102"/>
    <mergeCell ref="C103:E103"/>
    <mergeCell ref="C104:E104"/>
    <mergeCell ref="C93:E93"/>
    <mergeCell ref="C94:E94"/>
    <mergeCell ref="C95:N95"/>
    <mergeCell ref="C96:N96"/>
    <mergeCell ref="C97:E97"/>
    <mergeCell ref="C98:E98"/>
    <mergeCell ref="C87:E87"/>
    <mergeCell ref="C88:E88"/>
    <mergeCell ref="C89:E89"/>
    <mergeCell ref="C90:E90"/>
    <mergeCell ref="C91:E91"/>
    <mergeCell ref="C92:E92"/>
    <mergeCell ref="C81:N81"/>
    <mergeCell ref="C82:E82"/>
    <mergeCell ref="C83:E83"/>
    <mergeCell ref="C84:E84"/>
    <mergeCell ref="C85:E85"/>
    <mergeCell ref="C86:E86"/>
    <mergeCell ref="C75:E75"/>
    <mergeCell ref="C76:N76"/>
    <mergeCell ref="C77:E77"/>
    <mergeCell ref="C78:N78"/>
    <mergeCell ref="C79:E79"/>
    <mergeCell ref="C80:N80"/>
    <mergeCell ref="C69:E69"/>
    <mergeCell ref="C70:E70"/>
    <mergeCell ref="C71:E71"/>
    <mergeCell ref="C72:E72"/>
    <mergeCell ref="C73:E73"/>
    <mergeCell ref="C74:E74"/>
    <mergeCell ref="C63:E63"/>
    <mergeCell ref="C64:E64"/>
    <mergeCell ref="C65:E65"/>
    <mergeCell ref="C66:E66"/>
    <mergeCell ref="C67:E67"/>
    <mergeCell ref="C68:E68"/>
    <mergeCell ref="C57:E57"/>
    <mergeCell ref="C58:E58"/>
    <mergeCell ref="C59:E59"/>
    <mergeCell ref="C60:E60"/>
    <mergeCell ref="C61:N61"/>
    <mergeCell ref="C62:N62"/>
    <mergeCell ref="C51:E51"/>
    <mergeCell ref="C52:E52"/>
    <mergeCell ref="C53:E53"/>
    <mergeCell ref="C54:E54"/>
    <mergeCell ref="C55:E55"/>
    <mergeCell ref="C56:E56"/>
    <mergeCell ref="A45:N45"/>
    <mergeCell ref="C46:E46"/>
    <mergeCell ref="C47:N47"/>
    <mergeCell ref="C48:E48"/>
    <mergeCell ref="C49:E49"/>
    <mergeCell ref="C50:E50"/>
    <mergeCell ref="C39:E39"/>
    <mergeCell ref="C40:E40"/>
    <mergeCell ref="C41:E41"/>
    <mergeCell ref="C42:E42"/>
    <mergeCell ref="C43:E43"/>
    <mergeCell ref="C44:N44"/>
    <mergeCell ref="C33:N33"/>
    <mergeCell ref="C34:N34"/>
    <mergeCell ref="C35:E35"/>
    <mergeCell ref="C36:E36"/>
    <mergeCell ref="C37:E37"/>
    <mergeCell ref="C38:E38"/>
    <mergeCell ref="C30:E30"/>
    <mergeCell ref="A31:N31"/>
    <mergeCell ref="C32:E32"/>
    <mergeCell ref="A12:N12"/>
    <mergeCell ref="A13:N13"/>
    <mergeCell ref="B15:F15"/>
    <mergeCell ref="B16:F16"/>
    <mergeCell ref="L25:M25"/>
    <mergeCell ref="A27:A29"/>
    <mergeCell ref="B27:B29"/>
    <mergeCell ref="C27:E29"/>
    <mergeCell ref="F27:F29"/>
    <mergeCell ref="G27:I28"/>
    <mergeCell ref="D5:N5"/>
    <mergeCell ref="A7:N7"/>
    <mergeCell ref="A8:N8"/>
    <mergeCell ref="A9:N9"/>
    <mergeCell ref="A10:N10"/>
    <mergeCell ref="A11:N11"/>
    <mergeCell ref="J27:L28"/>
    <mergeCell ref="M27:M29"/>
    <mergeCell ref="N27:N29"/>
  </mergeCells>
  <printOptions horizontalCentered="1"/>
  <pageMargins left="0.39370077848434398" right="0.39370077848434398" top="0.78740155696868896" bottom="0.74803149700164795" header="0.118110239505768" footer="0.118110239505768"/>
  <pageSetup paperSize="9" orientation="landscape"/>
  <headerFooter>
    <oddHeader>&amp;LГРАНД-Смета 2021</oddHeader>
  </headerFooter>
  <rowBreaks count="1" manualBreakCount="1">
    <brk id="26" max="29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4"/>
  <sheetViews>
    <sheetView workbookViewId="0">
      <selection activeCell="B40" sqref="B40"/>
    </sheetView>
  </sheetViews>
  <sheetFormatPr defaultColWidth="9.140625" defaultRowHeight="15" x14ac:dyDescent="0.25"/>
  <cols>
    <col min="1" max="6" width="9.140625" style="582"/>
    <col min="7" max="7" width="15" style="582" bestFit="1" customWidth="1"/>
    <col min="8" max="16384" width="9.140625" style="582"/>
  </cols>
  <sheetData>
    <row r="1" spans="1:15" x14ac:dyDescent="0.25">
      <c r="A1" s="642" t="s">
        <v>6088</v>
      </c>
      <c r="B1" s="642"/>
      <c r="C1" s="642"/>
      <c r="D1" s="642"/>
      <c r="E1" s="642"/>
      <c r="F1" s="642"/>
      <c r="G1" s="642"/>
      <c r="H1" s="642"/>
      <c r="I1" s="642"/>
      <c r="J1" s="642"/>
      <c r="K1" s="642"/>
      <c r="L1" s="642"/>
      <c r="M1" s="642"/>
      <c r="N1" s="642"/>
      <c r="O1" s="642"/>
    </row>
    <row r="2" spans="1:15" x14ac:dyDescent="0.25">
      <c r="A2" s="642" t="s">
        <v>6089</v>
      </c>
      <c r="B2" s="642"/>
      <c r="C2" s="642"/>
      <c r="D2" s="642"/>
      <c r="E2" s="642"/>
      <c r="F2" s="642"/>
      <c r="G2" s="642"/>
      <c r="H2" s="642"/>
      <c r="I2" s="642"/>
      <c r="J2" s="642"/>
      <c r="K2" s="642"/>
      <c r="L2" s="642"/>
      <c r="M2" s="642"/>
      <c r="N2" s="642"/>
      <c r="O2" s="642"/>
    </row>
    <row r="4" spans="1:15" x14ac:dyDescent="0.25">
      <c r="A4" s="583" t="s">
        <v>6090</v>
      </c>
      <c r="C4" s="582" t="str">
        <f>'ССР 2020'!C13</f>
        <v>Всесезонный туристско-рекреационный комплекс "Ведучи", Чеченская Республика. Пассажирская подвесная канатная дорога VL4</v>
      </c>
    </row>
    <row r="6" spans="1:15" ht="36.6" customHeight="1" x14ac:dyDescent="0.25">
      <c r="A6" s="643" t="s">
        <v>6091</v>
      </c>
      <c r="B6" s="643"/>
      <c r="C6" s="643"/>
      <c r="D6" s="643"/>
      <c r="E6" s="643"/>
      <c r="F6" s="643"/>
      <c r="G6" s="584">
        <f>НМЦК!K88</f>
        <v>217140132.25999999</v>
      </c>
    </row>
    <row r="7" spans="1:15" ht="25.9" customHeight="1" x14ac:dyDescent="0.25">
      <c r="A7" s="875" t="s">
        <v>6137</v>
      </c>
      <c r="B7" s="875"/>
      <c r="C7" s="875"/>
      <c r="D7" s="875"/>
      <c r="E7" s="875"/>
      <c r="F7" s="875"/>
      <c r="G7" s="875"/>
      <c r="H7" s="875"/>
      <c r="I7" s="875"/>
      <c r="J7" s="875"/>
      <c r="K7" s="875"/>
      <c r="L7" s="875"/>
      <c r="M7" s="875"/>
      <c r="N7" s="875"/>
      <c r="O7" s="875"/>
    </row>
    <row r="8" spans="1:15" x14ac:dyDescent="0.25">
      <c r="A8" s="583" t="s">
        <v>6092</v>
      </c>
    </row>
    <row r="9" spans="1:15" x14ac:dyDescent="0.25">
      <c r="A9" s="585" t="s">
        <v>6114</v>
      </c>
      <c r="B9" s="586"/>
      <c r="C9" s="586"/>
      <c r="D9" s="586"/>
      <c r="E9" s="586"/>
    </row>
    <row r="10" spans="1:15" x14ac:dyDescent="0.25">
      <c r="A10" s="585" t="s">
        <v>6093</v>
      </c>
      <c r="B10" s="586"/>
      <c r="C10" s="586"/>
      <c r="D10" s="586"/>
      <c r="E10" s="586"/>
      <c r="F10" s="586"/>
      <c r="G10" s="586"/>
      <c r="H10" s="586"/>
      <c r="I10" s="586"/>
    </row>
    <row r="11" spans="1:15" x14ac:dyDescent="0.25">
      <c r="A11" s="585" t="s">
        <v>6094</v>
      </c>
      <c r="B11" s="586"/>
      <c r="C11" s="586"/>
      <c r="D11" s="586"/>
      <c r="E11" s="586"/>
      <c r="F11" s="586"/>
      <c r="G11" s="586"/>
      <c r="H11" s="586"/>
      <c r="I11" s="586"/>
    </row>
    <row r="12" spans="1:15" x14ac:dyDescent="0.25">
      <c r="A12" s="585" t="s">
        <v>6095</v>
      </c>
      <c r="B12" s="586"/>
      <c r="C12" s="586"/>
      <c r="D12" s="586"/>
      <c r="E12" s="586"/>
      <c r="F12" s="586"/>
      <c r="G12" s="586"/>
      <c r="H12" s="586"/>
      <c r="I12" s="586"/>
    </row>
    <row r="13" spans="1:15" x14ac:dyDescent="0.25">
      <c r="A13" s="585" t="s">
        <v>6096</v>
      </c>
      <c r="B13" s="586"/>
      <c r="C13" s="586"/>
      <c r="D13" s="586"/>
      <c r="E13" s="586"/>
      <c r="F13" s="586"/>
      <c r="G13" s="586"/>
      <c r="H13" s="586"/>
      <c r="I13" s="586"/>
    </row>
    <row r="14" spans="1:15" x14ac:dyDescent="0.25">
      <c r="A14" s="585" t="s">
        <v>6097</v>
      </c>
      <c r="B14" s="586"/>
      <c r="C14" s="586"/>
      <c r="D14" s="586"/>
      <c r="E14" s="586"/>
      <c r="F14" s="586"/>
      <c r="G14" s="586"/>
      <c r="H14" s="586"/>
      <c r="I14" s="586"/>
    </row>
    <row r="15" spans="1:15" x14ac:dyDescent="0.25">
      <c r="A15" s="585" t="s">
        <v>6098</v>
      </c>
      <c r="B15" s="586"/>
      <c r="C15" s="586"/>
      <c r="D15" s="586"/>
      <c r="E15" s="586"/>
      <c r="F15" s="586"/>
      <c r="G15" s="586"/>
      <c r="H15" s="586"/>
      <c r="I15" s="586"/>
    </row>
    <row r="16" spans="1:15" x14ac:dyDescent="0.25">
      <c r="A16" s="585" t="s">
        <v>6135</v>
      </c>
      <c r="B16" s="586"/>
      <c r="C16" s="586"/>
      <c r="D16" s="586"/>
      <c r="E16" s="586"/>
      <c r="F16" s="586"/>
      <c r="G16" s="586"/>
      <c r="H16" s="586"/>
      <c r="I16" s="586"/>
    </row>
    <row r="17" spans="1:15" x14ac:dyDescent="0.25">
      <c r="A17" s="585" t="s">
        <v>6136</v>
      </c>
      <c r="B17" s="586"/>
      <c r="C17" s="586"/>
      <c r="D17" s="586"/>
      <c r="E17" s="586"/>
      <c r="F17" s="586"/>
      <c r="G17" s="586"/>
      <c r="H17" s="586"/>
      <c r="I17" s="586"/>
    </row>
    <row r="18" spans="1:15" s="583" customFormat="1" x14ac:dyDescent="0.25">
      <c r="A18" s="585" t="s">
        <v>6099</v>
      </c>
      <c r="B18" s="585"/>
      <c r="C18" s="585"/>
      <c r="D18" s="585"/>
      <c r="E18" s="585"/>
      <c r="F18" s="585"/>
      <c r="G18" s="585"/>
      <c r="H18" s="585"/>
      <c r="I18" s="585"/>
    </row>
    <row r="19" spans="1:15" s="583" customFormat="1" x14ac:dyDescent="0.25">
      <c r="A19" s="585" t="s">
        <v>6100</v>
      </c>
      <c r="B19" s="585"/>
      <c r="C19" s="585"/>
      <c r="D19" s="585"/>
      <c r="E19" s="585"/>
      <c r="F19" s="585"/>
      <c r="G19" s="585"/>
      <c r="H19" s="585"/>
      <c r="I19" s="585"/>
    </row>
    <row r="20" spans="1:15" s="583" customFormat="1" x14ac:dyDescent="0.25">
      <c r="A20" s="585" t="s">
        <v>6101</v>
      </c>
      <c r="B20" s="585"/>
      <c r="C20" s="585"/>
      <c r="D20" s="585"/>
      <c r="E20" s="585"/>
      <c r="F20" s="585"/>
      <c r="G20" s="585"/>
      <c r="H20" s="585"/>
      <c r="I20" s="585"/>
    </row>
    <row r="21" spans="1:15" s="583" customFormat="1" x14ac:dyDescent="0.25">
      <c r="A21" s="585" t="s">
        <v>6111</v>
      </c>
      <c r="B21" s="585"/>
      <c r="C21" s="585"/>
      <c r="D21" s="585"/>
      <c r="E21" s="585"/>
      <c r="F21" s="585"/>
      <c r="G21" s="585"/>
      <c r="H21" s="585"/>
      <c r="I21" s="585"/>
    </row>
    <row r="22" spans="1:15" s="583" customFormat="1" x14ac:dyDescent="0.25">
      <c r="A22" s="585" t="s">
        <v>6112</v>
      </c>
      <c r="B22" s="587"/>
      <c r="C22" s="587"/>
      <c r="D22" s="587"/>
      <c r="E22" s="587"/>
      <c r="F22" s="587"/>
      <c r="G22" s="587"/>
      <c r="H22" s="587"/>
      <c r="I22" s="587"/>
      <c r="J22" s="588"/>
      <c r="K22" s="588"/>
      <c r="L22" s="588"/>
      <c r="M22" s="588"/>
      <c r="N22" s="588"/>
      <c r="O22" s="588"/>
    </row>
    <row r="23" spans="1:15" s="588" customFormat="1" x14ac:dyDescent="0.25">
      <c r="A23" s="585" t="s">
        <v>6113</v>
      </c>
      <c r="B23" s="587"/>
      <c r="C23" s="587"/>
      <c r="D23" s="587"/>
      <c r="E23" s="587"/>
      <c r="F23" s="587"/>
      <c r="G23" s="587"/>
      <c r="H23" s="587"/>
      <c r="I23" s="587"/>
      <c r="J23" s="587"/>
      <c r="K23" s="587"/>
    </row>
    <row r="24" spans="1:15" s="588" customFormat="1" hidden="1" x14ac:dyDescent="0.25">
      <c r="A24" s="587" t="s">
        <v>6102</v>
      </c>
      <c r="B24" s="587"/>
      <c r="C24" s="587"/>
      <c r="D24" s="587"/>
      <c r="E24" s="587"/>
      <c r="F24" s="587"/>
      <c r="G24" s="587"/>
      <c r="H24" s="587"/>
      <c r="I24" s="587"/>
      <c r="J24" s="587"/>
      <c r="K24" s="587"/>
    </row>
    <row r="25" spans="1:15" s="588" customFormat="1" x14ac:dyDescent="0.25">
      <c r="A25" s="585" t="s">
        <v>6103</v>
      </c>
      <c r="B25" s="587"/>
      <c r="C25" s="587"/>
      <c r="D25" s="587"/>
      <c r="E25" s="587"/>
      <c r="F25" s="587"/>
      <c r="G25" s="587"/>
      <c r="H25" s="587"/>
      <c r="I25" s="587"/>
      <c r="J25" s="587"/>
      <c r="K25" s="587"/>
    </row>
    <row r="26" spans="1:15" s="588" customFormat="1" hidden="1" x14ac:dyDescent="0.25">
      <c r="A26" s="585" t="s">
        <v>6104</v>
      </c>
      <c r="B26" s="587"/>
      <c r="C26" s="587"/>
      <c r="D26" s="587"/>
      <c r="E26" s="587"/>
      <c r="F26" s="587"/>
      <c r="G26" s="587"/>
      <c r="H26" s="587"/>
      <c r="I26" s="587"/>
      <c r="J26" s="587"/>
      <c r="K26" s="587"/>
    </row>
    <row r="27" spans="1:15" s="588" customFormat="1" x14ac:dyDescent="0.25">
      <c r="A27" s="585" t="s">
        <v>6110</v>
      </c>
      <c r="B27" s="587"/>
      <c r="C27" s="587"/>
      <c r="D27" s="587"/>
      <c r="E27" s="587"/>
      <c r="F27" s="587"/>
      <c r="G27" s="587"/>
      <c r="H27" s="587"/>
      <c r="I27" s="587"/>
      <c r="J27" s="587"/>
      <c r="K27" s="587"/>
    </row>
    <row r="28" spans="1:15" s="588" customFormat="1" x14ac:dyDescent="0.25">
      <c r="A28" s="585" t="s">
        <v>6105</v>
      </c>
      <c r="B28" s="587"/>
      <c r="C28" s="587"/>
      <c r="D28" s="587"/>
      <c r="E28" s="587"/>
      <c r="F28" s="587"/>
      <c r="G28" s="587"/>
      <c r="H28" s="587"/>
      <c r="I28" s="587"/>
      <c r="J28" s="587"/>
      <c r="K28" s="587"/>
    </row>
    <row r="29" spans="1:15" s="588" customFormat="1" x14ac:dyDescent="0.25">
      <c r="A29" s="587"/>
      <c r="B29" s="587"/>
      <c r="C29" s="587"/>
      <c r="D29" s="587"/>
      <c r="E29" s="587"/>
      <c r="F29" s="587"/>
      <c r="G29" s="587"/>
      <c r="H29" s="587"/>
      <c r="I29" s="587"/>
      <c r="J29" s="587"/>
      <c r="K29" s="587"/>
    </row>
    <row r="30" spans="1:15" s="583" customFormat="1" x14ac:dyDescent="0.25">
      <c r="A30" s="585" t="s">
        <v>6106</v>
      </c>
      <c r="B30" s="585"/>
      <c r="C30" s="585"/>
      <c r="D30" s="585"/>
      <c r="E30" s="585"/>
      <c r="F30" s="585"/>
      <c r="G30" s="585"/>
      <c r="H30" s="585"/>
      <c r="I30" s="585"/>
      <c r="J30" s="585"/>
      <c r="K30" s="585"/>
    </row>
    <row r="31" spans="1:15" s="583" customFormat="1" x14ac:dyDescent="0.25">
      <c r="A31" s="585" t="s">
        <v>6107</v>
      </c>
      <c r="B31" s="585"/>
      <c r="C31" s="585"/>
      <c r="D31" s="585"/>
      <c r="E31" s="585"/>
      <c r="F31" s="585"/>
      <c r="G31" s="585"/>
      <c r="H31" s="585"/>
      <c r="I31" s="585"/>
      <c r="J31" s="585"/>
      <c r="K31" s="585"/>
    </row>
    <row r="32" spans="1:15" s="583" customFormat="1" x14ac:dyDescent="0.25">
      <c r="A32" s="585"/>
      <c r="B32" s="585"/>
      <c r="C32" s="585"/>
      <c r="D32" s="585"/>
      <c r="E32" s="585"/>
      <c r="F32" s="585"/>
      <c r="G32" s="585"/>
      <c r="H32" s="585"/>
      <c r="I32" s="585"/>
      <c r="J32" s="585"/>
      <c r="K32" s="585"/>
    </row>
    <row r="33" spans="1:15" s="583" customFormat="1" x14ac:dyDescent="0.25">
      <c r="A33" s="583" t="s">
        <v>6108</v>
      </c>
      <c r="G33" s="585"/>
      <c r="H33" s="585"/>
      <c r="I33" s="585"/>
      <c r="J33" s="641"/>
      <c r="K33" s="641"/>
      <c r="L33" s="641"/>
      <c r="M33" s="641"/>
      <c r="N33" s="641"/>
      <c r="O33" s="641"/>
    </row>
    <row r="34" spans="1:15" x14ac:dyDescent="0.25">
      <c r="A34" s="583"/>
      <c r="G34" s="586"/>
      <c r="H34" s="586"/>
      <c r="I34" s="586"/>
      <c r="J34" s="589" t="s">
        <v>6109</v>
      </c>
      <c r="K34" s="589"/>
      <c r="L34" s="589"/>
    </row>
  </sheetData>
  <mergeCells count="5">
    <mergeCell ref="J33:O33"/>
    <mergeCell ref="A1:O1"/>
    <mergeCell ref="A2:O2"/>
    <mergeCell ref="A6:F6"/>
    <mergeCell ref="A7:O7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230"/>
  <sheetViews>
    <sheetView topLeftCell="A181" zoomScale="115" zoomScaleNormal="115" workbookViewId="0">
      <selection activeCell="AF215" sqref="AF215"/>
    </sheetView>
  </sheetViews>
  <sheetFormatPr defaultColWidth="9.140625" defaultRowHeight="11.25" customHeight="1" x14ac:dyDescent="0.2"/>
  <cols>
    <col min="1" max="1" width="8.140625" style="63" customWidth="1"/>
    <col min="2" max="2" width="20.140625" style="63" customWidth="1"/>
    <col min="3" max="4" width="10.42578125" style="63" customWidth="1"/>
    <col min="5" max="5" width="13.28515625" style="63" customWidth="1"/>
    <col min="6" max="6" width="8.5703125" style="63" customWidth="1"/>
    <col min="7" max="7" width="7.85546875" style="63" customWidth="1"/>
    <col min="8" max="8" width="8.42578125" style="63" customWidth="1"/>
    <col min="9" max="9" width="8.7109375" style="63" customWidth="1"/>
    <col min="10" max="10" width="8.140625" style="63" customWidth="1"/>
    <col min="11" max="11" width="8.5703125" style="63" customWidth="1"/>
    <col min="12" max="12" width="10" style="63" customWidth="1"/>
    <col min="13" max="13" width="6" style="63" customWidth="1"/>
    <col min="14" max="14" width="9.7109375" style="63" customWidth="1"/>
    <col min="15" max="15" width="99.7109375" style="68" hidden="1" customWidth="1"/>
    <col min="16" max="16" width="138.42578125" style="68" hidden="1" customWidth="1"/>
    <col min="17" max="17" width="34.140625" style="68" hidden="1" customWidth="1"/>
    <col min="18" max="18" width="110.140625" style="68" hidden="1" customWidth="1"/>
    <col min="19" max="22" width="34.140625" style="68" hidden="1" customWidth="1"/>
    <col min="23" max="24" width="110.140625" style="68" hidden="1" customWidth="1"/>
    <col min="25" max="30" width="84.42578125" style="68" hidden="1" customWidth="1"/>
    <col min="31" max="16384" width="9.140625" style="63"/>
  </cols>
  <sheetData>
    <row r="1" spans="1:15" s="63" customFormat="1" x14ac:dyDescent="0.2">
      <c r="N1" s="64" t="s">
        <v>128</v>
      </c>
    </row>
    <row r="2" spans="1:15" s="63" customFormat="1" x14ac:dyDescent="0.2">
      <c r="N2" s="64" t="s">
        <v>12</v>
      </c>
    </row>
    <row r="3" spans="1:15" s="63" customFormat="1" x14ac:dyDescent="0.2">
      <c r="N3" s="64"/>
    </row>
    <row r="4" spans="1:15" s="63" customFormat="1" x14ac:dyDescent="0.2">
      <c r="F4" s="65"/>
    </row>
    <row r="5" spans="1:15" s="63" customFormat="1" ht="33.75" x14ac:dyDescent="0.2">
      <c r="A5" s="66" t="s">
        <v>129</v>
      </c>
      <c r="B5" s="67"/>
      <c r="D5" s="767" t="s">
        <v>550</v>
      </c>
      <c r="E5" s="767"/>
      <c r="F5" s="767"/>
      <c r="G5" s="767"/>
      <c r="H5" s="767"/>
      <c r="I5" s="767"/>
      <c r="J5" s="767"/>
      <c r="K5" s="767"/>
      <c r="L5" s="767"/>
      <c r="M5" s="767"/>
      <c r="N5" s="767"/>
      <c r="O5" s="68" t="s">
        <v>550</v>
      </c>
    </row>
    <row r="6" spans="1:15" s="63" customFormat="1" ht="15" customHeight="1" x14ac:dyDescent="0.2">
      <c r="A6" s="69" t="s">
        <v>130</v>
      </c>
      <c r="D6" s="70" t="s">
        <v>131</v>
      </c>
      <c r="E6" s="70"/>
      <c r="F6" s="71"/>
      <c r="G6" s="71"/>
      <c r="H6" s="71"/>
      <c r="I6" s="71"/>
      <c r="J6" s="71"/>
      <c r="K6" s="71"/>
      <c r="L6" s="71"/>
      <c r="M6" s="71"/>
      <c r="N6" s="71"/>
    </row>
    <row r="7" spans="1:15" s="63" customFormat="1" ht="43.5" customHeight="1" x14ac:dyDescent="0.2">
      <c r="A7" s="768" t="s">
        <v>24</v>
      </c>
      <c r="B7" s="768"/>
      <c r="C7" s="768"/>
      <c r="D7" s="768"/>
      <c r="E7" s="768"/>
      <c r="F7" s="768"/>
      <c r="G7" s="768"/>
      <c r="H7" s="768"/>
      <c r="I7" s="768"/>
      <c r="J7" s="768"/>
      <c r="K7" s="768"/>
      <c r="L7" s="768"/>
      <c r="M7" s="768"/>
      <c r="N7" s="768"/>
    </row>
    <row r="8" spans="1:15" s="63" customFormat="1" x14ac:dyDescent="0.2">
      <c r="A8" s="769" t="s">
        <v>3</v>
      </c>
      <c r="B8" s="769"/>
      <c r="C8" s="769"/>
      <c r="D8" s="769"/>
      <c r="E8" s="769"/>
      <c r="F8" s="769"/>
      <c r="G8" s="769"/>
      <c r="H8" s="769"/>
      <c r="I8" s="769"/>
      <c r="J8" s="769"/>
      <c r="K8" s="769"/>
      <c r="L8" s="769"/>
      <c r="M8" s="769"/>
      <c r="N8" s="769"/>
    </row>
    <row r="9" spans="1:15" s="63" customFormat="1" ht="30" customHeight="1" x14ac:dyDescent="0.2">
      <c r="A9" s="768" t="s">
        <v>39</v>
      </c>
      <c r="B9" s="768"/>
      <c r="C9" s="768"/>
      <c r="D9" s="768"/>
      <c r="E9" s="768"/>
      <c r="F9" s="768"/>
      <c r="G9" s="768"/>
      <c r="H9" s="768"/>
      <c r="I9" s="768"/>
      <c r="J9" s="768"/>
      <c r="K9" s="768"/>
      <c r="L9" s="768"/>
      <c r="M9" s="768"/>
      <c r="N9" s="768"/>
    </row>
    <row r="10" spans="1:15" s="63" customFormat="1" x14ac:dyDescent="0.2">
      <c r="A10" s="769" t="s">
        <v>132</v>
      </c>
      <c r="B10" s="769"/>
      <c r="C10" s="769"/>
      <c r="D10" s="769"/>
      <c r="E10" s="769"/>
      <c r="F10" s="769"/>
      <c r="G10" s="769"/>
      <c r="H10" s="769"/>
      <c r="I10" s="769"/>
      <c r="J10" s="769"/>
      <c r="K10" s="769"/>
      <c r="L10" s="769"/>
      <c r="M10" s="769"/>
      <c r="N10" s="769"/>
    </row>
    <row r="11" spans="1:15" s="63" customFormat="1" ht="28.5" customHeight="1" x14ac:dyDescent="0.25">
      <c r="A11" s="770" t="s">
        <v>1627</v>
      </c>
      <c r="B11" s="770"/>
      <c r="C11" s="770"/>
      <c r="D11" s="770"/>
      <c r="E11" s="770"/>
      <c r="F11" s="770"/>
      <c r="G11" s="770"/>
      <c r="H11" s="770"/>
      <c r="I11" s="770"/>
      <c r="J11" s="770"/>
      <c r="K11" s="770"/>
      <c r="L11" s="770"/>
      <c r="M11" s="770"/>
      <c r="N11" s="770"/>
    </row>
    <row r="12" spans="1:15" s="63" customFormat="1" ht="29.25" customHeight="1" x14ac:dyDescent="0.2">
      <c r="A12" s="768" t="s">
        <v>498</v>
      </c>
      <c r="B12" s="768"/>
      <c r="C12" s="768"/>
      <c r="D12" s="768"/>
      <c r="E12" s="768"/>
      <c r="F12" s="768"/>
      <c r="G12" s="768"/>
      <c r="H12" s="768"/>
      <c r="I12" s="768"/>
      <c r="J12" s="768"/>
      <c r="K12" s="768"/>
      <c r="L12" s="768"/>
      <c r="M12" s="768"/>
      <c r="N12" s="768"/>
    </row>
    <row r="13" spans="1:15" s="63" customFormat="1" ht="33.75" customHeight="1" x14ac:dyDescent="0.2">
      <c r="A13" s="769" t="s">
        <v>134</v>
      </c>
      <c r="B13" s="769"/>
      <c r="C13" s="769"/>
      <c r="D13" s="769"/>
      <c r="E13" s="769"/>
      <c r="F13" s="769"/>
      <c r="G13" s="769"/>
      <c r="H13" s="769"/>
      <c r="I13" s="769"/>
      <c r="J13" s="769"/>
      <c r="K13" s="769"/>
      <c r="L13" s="769"/>
      <c r="M13" s="769"/>
      <c r="N13" s="769"/>
    </row>
    <row r="14" spans="1:15" s="63" customFormat="1" ht="18" customHeight="1" x14ac:dyDescent="0.2">
      <c r="A14" s="63" t="s">
        <v>135</v>
      </c>
      <c r="B14" s="72" t="s">
        <v>136</v>
      </c>
      <c r="C14" s="63" t="s">
        <v>137</v>
      </c>
      <c r="F14" s="68"/>
      <c r="G14" s="68"/>
      <c r="H14" s="68"/>
      <c r="I14" s="68"/>
      <c r="J14" s="68"/>
      <c r="K14" s="68"/>
      <c r="L14" s="68"/>
      <c r="M14" s="68"/>
      <c r="N14" s="68"/>
    </row>
    <row r="15" spans="1:15" s="63" customFormat="1" ht="30.75" customHeight="1" x14ac:dyDescent="0.2">
      <c r="A15" s="63" t="s">
        <v>138</v>
      </c>
      <c r="B15" s="777" t="s">
        <v>759</v>
      </c>
      <c r="C15" s="777"/>
      <c r="D15" s="777"/>
      <c r="E15" s="777"/>
      <c r="F15" s="777"/>
      <c r="G15" s="68"/>
      <c r="H15" s="68"/>
      <c r="I15" s="68"/>
      <c r="J15" s="68"/>
      <c r="K15" s="68"/>
      <c r="L15" s="68"/>
      <c r="M15" s="68"/>
      <c r="N15" s="68"/>
    </row>
    <row r="16" spans="1:15" s="63" customFormat="1" x14ac:dyDescent="0.2">
      <c r="B16" s="778" t="s">
        <v>140</v>
      </c>
      <c r="C16" s="778"/>
      <c r="D16" s="778"/>
      <c r="E16" s="778"/>
      <c r="F16" s="778"/>
      <c r="G16" s="73"/>
      <c r="H16" s="73"/>
      <c r="I16" s="73"/>
      <c r="J16" s="73"/>
      <c r="K16" s="73"/>
      <c r="L16" s="73"/>
      <c r="M16" s="74"/>
      <c r="N16" s="73"/>
    </row>
    <row r="17" spans="1:17" s="63" customFormat="1" ht="25.5" customHeight="1" x14ac:dyDescent="0.2">
      <c r="D17" s="75"/>
      <c r="E17" s="75"/>
      <c r="F17" s="75"/>
      <c r="G17" s="75"/>
      <c r="H17" s="75"/>
      <c r="I17" s="75"/>
      <c r="J17" s="75"/>
      <c r="K17" s="75"/>
      <c r="L17" s="75"/>
      <c r="M17" s="73"/>
      <c r="N17" s="73"/>
    </row>
    <row r="18" spans="1:17" s="63" customFormat="1" x14ac:dyDescent="0.2">
      <c r="A18" s="76" t="s">
        <v>141</v>
      </c>
      <c r="D18" s="70" t="s">
        <v>33</v>
      </c>
      <c r="F18" s="77"/>
      <c r="G18" s="77"/>
      <c r="H18" s="77"/>
      <c r="I18" s="77"/>
      <c r="J18" s="77"/>
      <c r="K18" s="77"/>
      <c r="L18" s="77"/>
      <c r="M18" s="77"/>
      <c r="N18" s="77"/>
    </row>
    <row r="19" spans="1:17" s="63" customFormat="1" ht="25.5" customHeight="1" x14ac:dyDescent="0.2"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</row>
    <row r="20" spans="1:17" s="63" customFormat="1" ht="12.75" customHeight="1" x14ac:dyDescent="0.2">
      <c r="A20" s="76" t="s">
        <v>142</v>
      </c>
      <c r="C20" s="78">
        <v>6216.77</v>
      </c>
      <c r="D20" s="79" t="s">
        <v>1628</v>
      </c>
      <c r="E20" s="66" t="s">
        <v>144</v>
      </c>
      <c r="L20" s="80"/>
      <c r="M20" s="80"/>
    </row>
    <row r="21" spans="1:17" s="63" customFormat="1" ht="12.75" customHeight="1" x14ac:dyDescent="0.2">
      <c r="B21" s="63" t="s">
        <v>145</v>
      </c>
      <c r="C21" s="81"/>
      <c r="D21" s="82"/>
      <c r="E21" s="66"/>
    </row>
    <row r="22" spans="1:17" s="63" customFormat="1" ht="12.75" customHeight="1" x14ac:dyDescent="0.2">
      <c r="B22" s="63" t="s">
        <v>146</v>
      </c>
      <c r="C22" s="78">
        <v>390.65</v>
      </c>
      <c r="D22" s="79" t="s">
        <v>1629</v>
      </c>
      <c r="E22" s="66" t="s">
        <v>144</v>
      </c>
      <c r="G22" s="63" t="s">
        <v>147</v>
      </c>
      <c r="L22" s="78">
        <v>0</v>
      </c>
      <c r="M22" s="79" t="s">
        <v>1630</v>
      </c>
      <c r="N22" s="66" t="s">
        <v>144</v>
      </c>
    </row>
    <row r="23" spans="1:17" s="63" customFormat="1" ht="12.75" customHeight="1" x14ac:dyDescent="0.2">
      <c r="B23" s="63" t="s">
        <v>5</v>
      </c>
      <c r="C23" s="78">
        <v>120.97</v>
      </c>
      <c r="D23" s="83" t="s">
        <v>1631</v>
      </c>
      <c r="E23" s="66" t="s">
        <v>144</v>
      </c>
      <c r="G23" s="63" t="s">
        <v>150</v>
      </c>
      <c r="L23" s="84"/>
      <c r="M23" s="84">
        <v>559.42999999999995</v>
      </c>
      <c r="N23" s="69" t="s">
        <v>151</v>
      </c>
    </row>
    <row r="24" spans="1:17" s="63" customFormat="1" ht="12.75" customHeight="1" x14ac:dyDescent="0.2">
      <c r="B24" s="63" t="s">
        <v>18</v>
      </c>
      <c r="C24" s="78">
        <v>5705.15</v>
      </c>
      <c r="D24" s="83" t="s">
        <v>1632</v>
      </c>
      <c r="E24" s="66" t="s">
        <v>144</v>
      </c>
      <c r="G24" s="63" t="s">
        <v>152</v>
      </c>
      <c r="L24" s="84"/>
      <c r="M24" s="84">
        <v>27.92</v>
      </c>
      <c r="N24" s="69" t="s">
        <v>151</v>
      </c>
    </row>
    <row r="25" spans="1:17" s="63" customFormat="1" ht="12.75" customHeight="1" x14ac:dyDescent="0.2">
      <c r="B25" s="63" t="s">
        <v>19</v>
      </c>
      <c r="C25" s="78">
        <v>0</v>
      </c>
      <c r="D25" s="79" t="s">
        <v>149</v>
      </c>
      <c r="E25" s="66" t="s">
        <v>144</v>
      </c>
      <c r="G25" s="63" t="s">
        <v>153</v>
      </c>
      <c r="L25" s="779" t="s">
        <v>33</v>
      </c>
      <c r="M25" s="779"/>
    </row>
    <row r="26" spans="1:17" s="63" customFormat="1" x14ac:dyDescent="0.2">
      <c r="A26" s="85"/>
    </row>
    <row r="27" spans="1:17" s="63" customFormat="1" ht="36" customHeight="1" x14ac:dyDescent="0.2">
      <c r="A27" s="771" t="s">
        <v>154</v>
      </c>
      <c r="B27" s="771" t="s">
        <v>15</v>
      </c>
      <c r="C27" s="771" t="s">
        <v>155</v>
      </c>
      <c r="D27" s="771"/>
      <c r="E27" s="771"/>
      <c r="F27" s="771" t="s">
        <v>156</v>
      </c>
      <c r="G27" s="771" t="s">
        <v>157</v>
      </c>
      <c r="H27" s="771"/>
      <c r="I27" s="771"/>
      <c r="J27" s="771" t="s">
        <v>158</v>
      </c>
      <c r="K27" s="771"/>
      <c r="L27" s="771"/>
      <c r="M27" s="771" t="s">
        <v>159</v>
      </c>
      <c r="N27" s="771" t="s">
        <v>160</v>
      </c>
    </row>
    <row r="28" spans="1:17" s="63" customFormat="1" ht="36.75" customHeight="1" x14ac:dyDescent="0.2">
      <c r="A28" s="771"/>
      <c r="B28" s="771"/>
      <c r="C28" s="771"/>
      <c r="D28" s="771"/>
      <c r="E28" s="771"/>
      <c r="F28" s="771"/>
      <c r="G28" s="771"/>
      <c r="H28" s="771"/>
      <c r="I28" s="771"/>
      <c r="J28" s="771"/>
      <c r="K28" s="771"/>
      <c r="L28" s="771"/>
      <c r="M28" s="771"/>
      <c r="N28" s="771"/>
    </row>
    <row r="29" spans="1:17" s="63" customFormat="1" ht="42.75" customHeight="1" x14ac:dyDescent="0.2">
      <c r="A29" s="771"/>
      <c r="B29" s="771"/>
      <c r="C29" s="771"/>
      <c r="D29" s="771"/>
      <c r="E29" s="771"/>
      <c r="F29" s="771"/>
      <c r="G29" s="86" t="s">
        <v>161</v>
      </c>
      <c r="H29" s="86" t="s">
        <v>162</v>
      </c>
      <c r="I29" s="86" t="s">
        <v>163</v>
      </c>
      <c r="J29" s="86" t="s">
        <v>161</v>
      </c>
      <c r="K29" s="86" t="s">
        <v>162</v>
      </c>
      <c r="L29" s="86" t="s">
        <v>20</v>
      </c>
      <c r="M29" s="771"/>
      <c r="N29" s="771"/>
    </row>
    <row r="30" spans="1:17" s="63" customFormat="1" x14ac:dyDescent="0.2">
      <c r="A30" s="87">
        <v>1</v>
      </c>
      <c r="B30" s="87">
        <v>2</v>
      </c>
      <c r="C30" s="772">
        <v>3</v>
      </c>
      <c r="D30" s="772"/>
      <c r="E30" s="772"/>
      <c r="F30" s="87">
        <v>4</v>
      </c>
      <c r="G30" s="87">
        <v>5</v>
      </c>
      <c r="H30" s="87">
        <v>6</v>
      </c>
      <c r="I30" s="87">
        <v>7</v>
      </c>
      <c r="J30" s="87">
        <v>8</v>
      </c>
      <c r="K30" s="87">
        <v>9</v>
      </c>
      <c r="L30" s="87">
        <v>10</v>
      </c>
      <c r="M30" s="87">
        <v>11</v>
      </c>
      <c r="N30" s="87">
        <v>12</v>
      </c>
    </row>
    <row r="31" spans="1:17" s="63" customFormat="1" x14ac:dyDescent="0.2">
      <c r="A31" s="773" t="s">
        <v>1563</v>
      </c>
      <c r="B31" s="774"/>
      <c r="C31" s="774"/>
      <c r="D31" s="774"/>
      <c r="E31" s="774"/>
      <c r="F31" s="774"/>
      <c r="G31" s="774"/>
      <c r="H31" s="774"/>
      <c r="I31" s="774"/>
      <c r="J31" s="774"/>
      <c r="K31" s="774"/>
      <c r="L31" s="774"/>
      <c r="M31" s="774"/>
      <c r="N31" s="775"/>
      <c r="P31" s="68" t="s">
        <v>1563</v>
      </c>
    </row>
    <row r="32" spans="1:17" s="63" customFormat="1" ht="33.75" x14ac:dyDescent="0.2">
      <c r="A32" s="88" t="s">
        <v>165</v>
      </c>
      <c r="B32" s="89" t="s">
        <v>765</v>
      </c>
      <c r="C32" s="776" t="s">
        <v>766</v>
      </c>
      <c r="D32" s="776"/>
      <c r="E32" s="776"/>
      <c r="F32" s="90" t="s">
        <v>484</v>
      </c>
      <c r="G32" s="90" t="s">
        <v>33</v>
      </c>
      <c r="H32" s="90" t="s">
        <v>33</v>
      </c>
      <c r="I32" s="90" t="s">
        <v>176</v>
      </c>
      <c r="J32" s="91" t="s">
        <v>33</v>
      </c>
      <c r="K32" s="90" t="s">
        <v>33</v>
      </c>
      <c r="L32" s="91" t="s">
        <v>33</v>
      </c>
      <c r="M32" s="92" t="s">
        <v>33</v>
      </c>
      <c r="N32" s="93" t="s">
        <v>33</v>
      </c>
      <c r="Q32" s="68" t="s">
        <v>766</v>
      </c>
    </row>
    <row r="33" spans="1:23" s="63" customFormat="1" ht="33.75" x14ac:dyDescent="0.2">
      <c r="A33" s="96"/>
      <c r="B33" s="97" t="s">
        <v>558</v>
      </c>
      <c r="C33" s="767" t="s">
        <v>559</v>
      </c>
      <c r="D33" s="767"/>
      <c r="E33" s="767"/>
      <c r="F33" s="767"/>
      <c r="G33" s="767"/>
      <c r="H33" s="767"/>
      <c r="I33" s="767"/>
      <c r="J33" s="767"/>
      <c r="K33" s="767"/>
      <c r="L33" s="767"/>
      <c r="M33" s="767"/>
      <c r="N33" s="781"/>
      <c r="R33" s="68" t="s">
        <v>559</v>
      </c>
    </row>
    <row r="34" spans="1:23" s="63" customFormat="1" x14ac:dyDescent="0.2">
      <c r="A34" s="98"/>
      <c r="B34" s="97" t="s">
        <v>165</v>
      </c>
      <c r="C34" s="767" t="s">
        <v>251</v>
      </c>
      <c r="D34" s="767"/>
      <c r="E34" s="767"/>
      <c r="F34" s="99" t="s">
        <v>33</v>
      </c>
      <c r="G34" s="99" t="s">
        <v>33</v>
      </c>
      <c r="H34" s="99" t="s">
        <v>33</v>
      </c>
      <c r="I34" s="99" t="s">
        <v>33</v>
      </c>
      <c r="J34" s="100">
        <v>679.32</v>
      </c>
      <c r="K34" s="99" t="s">
        <v>175</v>
      </c>
      <c r="L34" s="100">
        <v>2547.4499999999998</v>
      </c>
      <c r="M34" s="101" t="s">
        <v>33</v>
      </c>
      <c r="N34" s="102" t="s">
        <v>33</v>
      </c>
      <c r="S34" s="68" t="s">
        <v>251</v>
      </c>
    </row>
    <row r="35" spans="1:23" s="63" customFormat="1" x14ac:dyDescent="0.2">
      <c r="A35" s="98"/>
      <c r="B35" s="97" t="s">
        <v>173</v>
      </c>
      <c r="C35" s="767" t="s">
        <v>174</v>
      </c>
      <c r="D35" s="767"/>
      <c r="E35" s="767"/>
      <c r="F35" s="99" t="s">
        <v>33</v>
      </c>
      <c r="G35" s="99" t="s">
        <v>33</v>
      </c>
      <c r="H35" s="99" t="s">
        <v>33</v>
      </c>
      <c r="I35" s="99" t="s">
        <v>33</v>
      </c>
      <c r="J35" s="100">
        <v>600.70000000000005</v>
      </c>
      <c r="K35" s="99" t="s">
        <v>175</v>
      </c>
      <c r="L35" s="100">
        <v>2252.63</v>
      </c>
      <c r="M35" s="101" t="s">
        <v>33</v>
      </c>
      <c r="N35" s="102" t="s">
        <v>33</v>
      </c>
      <c r="S35" s="68" t="s">
        <v>174</v>
      </c>
    </row>
    <row r="36" spans="1:23" s="63" customFormat="1" x14ac:dyDescent="0.2">
      <c r="A36" s="98"/>
      <c r="B36" s="97" t="s">
        <v>176</v>
      </c>
      <c r="C36" s="767" t="s">
        <v>177</v>
      </c>
      <c r="D36" s="767"/>
      <c r="E36" s="767"/>
      <c r="F36" s="99" t="s">
        <v>33</v>
      </c>
      <c r="G36" s="99" t="s">
        <v>33</v>
      </c>
      <c r="H36" s="99" t="s">
        <v>33</v>
      </c>
      <c r="I36" s="99" t="s">
        <v>33</v>
      </c>
      <c r="J36" s="100">
        <v>69.08</v>
      </c>
      <c r="K36" s="99" t="s">
        <v>175</v>
      </c>
      <c r="L36" s="100">
        <v>259.05</v>
      </c>
      <c r="M36" s="101" t="s">
        <v>33</v>
      </c>
      <c r="N36" s="102" t="s">
        <v>33</v>
      </c>
      <c r="S36" s="68" t="s">
        <v>177</v>
      </c>
    </row>
    <row r="37" spans="1:23" s="63" customFormat="1" x14ac:dyDescent="0.2">
      <c r="A37" s="98"/>
      <c r="B37" s="97" t="s">
        <v>212</v>
      </c>
      <c r="C37" s="767" t="s">
        <v>252</v>
      </c>
      <c r="D37" s="767"/>
      <c r="E37" s="767"/>
      <c r="F37" s="99" t="s">
        <v>33</v>
      </c>
      <c r="G37" s="99" t="s">
        <v>33</v>
      </c>
      <c r="H37" s="99" t="s">
        <v>33</v>
      </c>
      <c r="I37" s="99" t="s">
        <v>33</v>
      </c>
      <c r="J37" s="100">
        <v>1285.54</v>
      </c>
      <c r="K37" s="99" t="s">
        <v>33</v>
      </c>
      <c r="L37" s="100">
        <v>3856.62</v>
      </c>
      <c r="M37" s="101" t="s">
        <v>33</v>
      </c>
      <c r="N37" s="102" t="s">
        <v>33</v>
      </c>
      <c r="S37" s="68" t="s">
        <v>252</v>
      </c>
    </row>
    <row r="38" spans="1:23" s="63" customFormat="1" x14ac:dyDescent="0.2">
      <c r="A38" s="98"/>
      <c r="B38" s="97" t="s">
        <v>33</v>
      </c>
      <c r="C38" s="767" t="s">
        <v>253</v>
      </c>
      <c r="D38" s="767"/>
      <c r="E38" s="767"/>
      <c r="F38" s="99" t="s">
        <v>179</v>
      </c>
      <c r="G38" s="99" t="s">
        <v>767</v>
      </c>
      <c r="H38" s="99" t="s">
        <v>175</v>
      </c>
      <c r="I38" s="99" t="s">
        <v>1633</v>
      </c>
      <c r="J38" s="100" t="s">
        <v>33</v>
      </c>
      <c r="K38" s="99" t="s">
        <v>33</v>
      </c>
      <c r="L38" s="100" t="s">
        <v>33</v>
      </c>
      <c r="M38" s="101" t="s">
        <v>33</v>
      </c>
      <c r="N38" s="102" t="s">
        <v>33</v>
      </c>
      <c r="T38" s="68" t="s">
        <v>253</v>
      </c>
    </row>
    <row r="39" spans="1:23" s="63" customFormat="1" x14ac:dyDescent="0.2">
      <c r="A39" s="98"/>
      <c r="B39" s="97" t="s">
        <v>33</v>
      </c>
      <c r="C39" s="767" t="s">
        <v>178</v>
      </c>
      <c r="D39" s="767"/>
      <c r="E39" s="767"/>
      <c r="F39" s="99" t="s">
        <v>179</v>
      </c>
      <c r="G39" s="99" t="s">
        <v>769</v>
      </c>
      <c r="H39" s="99" t="s">
        <v>175</v>
      </c>
      <c r="I39" s="99" t="s">
        <v>1634</v>
      </c>
      <c r="J39" s="100" t="s">
        <v>33</v>
      </c>
      <c r="K39" s="99" t="s">
        <v>33</v>
      </c>
      <c r="L39" s="100" t="s">
        <v>33</v>
      </c>
      <c r="M39" s="101" t="s">
        <v>33</v>
      </c>
      <c r="N39" s="102" t="s">
        <v>33</v>
      </c>
      <c r="T39" s="68" t="s">
        <v>178</v>
      </c>
    </row>
    <row r="40" spans="1:23" s="63" customFormat="1" x14ac:dyDescent="0.2">
      <c r="A40" s="98"/>
      <c r="B40" s="97" t="s">
        <v>33</v>
      </c>
      <c r="C40" s="776" t="s">
        <v>182</v>
      </c>
      <c r="D40" s="776"/>
      <c r="E40" s="776"/>
      <c r="F40" s="90" t="s">
        <v>33</v>
      </c>
      <c r="G40" s="90" t="s">
        <v>33</v>
      </c>
      <c r="H40" s="90" t="s">
        <v>33</v>
      </c>
      <c r="I40" s="90" t="s">
        <v>33</v>
      </c>
      <c r="J40" s="91">
        <v>2565.56</v>
      </c>
      <c r="K40" s="90" t="s">
        <v>33</v>
      </c>
      <c r="L40" s="91">
        <v>8656.7000000000007</v>
      </c>
      <c r="M40" s="92" t="s">
        <v>33</v>
      </c>
      <c r="N40" s="93" t="s">
        <v>33</v>
      </c>
      <c r="U40" s="68" t="s">
        <v>182</v>
      </c>
    </row>
    <row r="41" spans="1:23" s="63" customFormat="1" x14ac:dyDescent="0.2">
      <c r="A41" s="98"/>
      <c r="B41" s="97" t="s">
        <v>33</v>
      </c>
      <c r="C41" s="767" t="s">
        <v>183</v>
      </c>
      <c r="D41" s="767"/>
      <c r="E41" s="767"/>
      <c r="F41" s="99" t="s">
        <v>33</v>
      </c>
      <c r="G41" s="99" t="s">
        <v>33</v>
      </c>
      <c r="H41" s="99" t="s">
        <v>33</v>
      </c>
      <c r="I41" s="99" t="s">
        <v>33</v>
      </c>
      <c r="J41" s="100" t="s">
        <v>33</v>
      </c>
      <c r="K41" s="99" t="s">
        <v>33</v>
      </c>
      <c r="L41" s="100">
        <v>2806.5</v>
      </c>
      <c r="M41" s="101" t="s">
        <v>33</v>
      </c>
      <c r="N41" s="102" t="s">
        <v>33</v>
      </c>
      <c r="T41" s="68" t="s">
        <v>183</v>
      </c>
    </row>
    <row r="42" spans="1:23" s="63" customFormat="1" ht="22.5" x14ac:dyDescent="0.2">
      <c r="A42" s="98"/>
      <c r="B42" s="97" t="s">
        <v>771</v>
      </c>
      <c r="C42" s="767" t="s">
        <v>772</v>
      </c>
      <c r="D42" s="767"/>
      <c r="E42" s="767"/>
      <c r="F42" s="99" t="s">
        <v>186</v>
      </c>
      <c r="G42" s="99" t="s">
        <v>341</v>
      </c>
      <c r="H42" s="99" t="s">
        <v>33</v>
      </c>
      <c r="I42" s="99" t="s">
        <v>341</v>
      </c>
      <c r="J42" s="100" t="s">
        <v>33</v>
      </c>
      <c r="K42" s="99" t="s">
        <v>33</v>
      </c>
      <c r="L42" s="100">
        <v>2245.1999999999998</v>
      </c>
      <c r="M42" s="101" t="s">
        <v>33</v>
      </c>
      <c r="N42" s="102" t="s">
        <v>33</v>
      </c>
      <c r="T42" s="68" t="s">
        <v>772</v>
      </c>
    </row>
    <row r="43" spans="1:23" s="63" customFormat="1" ht="22.5" x14ac:dyDescent="0.2">
      <c r="A43" s="98"/>
      <c r="B43" s="97" t="s">
        <v>773</v>
      </c>
      <c r="C43" s="767" t="s">
        <v>774</v>
      </c>
      <c r="D43" s="767"/>
      <c r="E43" s="767"/>
      <c r="F43" s="99" t="s">
        <v>186</v>
      </c>
      <c r="G43" s="99" t="s">
        <v>775</v>
      </c>
      <c r="H43" s="99" t="s">
        <v>33</v>
      </c>
      <c r="I43" s="99" t="s">
        <v>775</v>
      </c>
      <c r="J43" s="100" t="s">
        <v>33</v>
      </c>
      <c r="K43" s="99" t="s">
        <v>33</v>
      </c>
      <c r="L43" s="100">
        <v>1683.9</v>
      </c>
      <c r="M43" s="101" t="s">
        <v>33</v>
      </c>
      <c r="N43" s="102" t="s">
        <v>33</v>
      </c>
      <c r="T43" s="68" t="s">
        <v>774</v>
      </c>
    </row>
    <row r="44" spans="1:23" s="63" customFormat="1" x14ac:dyDescent="0.2">
      <c r="A44" s="103"/>
      <c r="B44" s="104"/>
      <c r="C44" s="780" t="s">
        <v>191</v>
      </c>
      <c r="D44" s="780"/>
      <c r="E44" s="780"/>
      <c r="F44" s="105" t="s">
        <v>33</v>
      </c>
      <c r="G44" s="105" t="s">
        <v>33</v>
      </c>
      <c r="H44" s="105" t="s">
        <v>33</v>
      </c>
      <c r="I44" s="105" t="s">
        <v>33</v>
      </c>
      <c r="J44" s="106" t="s">
        <v>33</v>
      </c>
      <c r="K44" s="105" t="s">
        <v>33</v>
      </c>
      <c r="L44" s="106">
        <v>12585.8</v>
      </c>
      <c r="M44" s="92" t="s">
        <v>33</v>
      </c>
      <c r="N44" s="107" t="s">
        <v>33</v>
      </c>
      <c r="V44" s="68" t="s">
        <v>191</v>
      </c>
    </row>
    <row r="45" spans="1:23" s="63" customFormat="1" ht="22.5" x14ac:dyDescent="0.2">
      <c r="A45" s="88" t="s">
        <v>173</v>
      </c>
      <c r="B45" s="89" t="s">
        <v>1635</v>
      </c>
      <c r="C45" s="776" t="s">
        <v>777</v>
      </c>
      <c r="D45" s="776"/>
      <c r="E45" s="776"/>
      <c r="F45" s="90" t="s">
        <v>484</v>
      </c>
      <c r="G45" s="90" t="s">
        <v>33</v>
      </c>
      <c r="H45" s="90" t="s">
        <v>33</v>
      </c>
      <c r="I45" s="90" t="s">
        <v>176</v>
      </c>
      <c r="J45" s="91">
        <v>316888.40000000002</v>
      </c>
      <c r="K45" s="90" t="s">
        <v>778</v>
      </c>
      <c r="L45" s="91">
        <v>962073.18</v>
      </c>
      <c r="M45" s="92" t="s">
        <v>33</v>
      </c>
      <c r="N45" s="93" t="s">
        <v>33</v>
      </c>
      <c r="Q45" s="68" t="s">
        <v>777</v>
      </c>
    </row>
    <row r="46" spans="1:23" s="63" customFormat="1" x14ac:dyDescent="0.2">
      <c r="A46" s="94"/>
      <c r="B46" s="95"/>
      <c r="C46" s="767" t="s">
        <v>779</v>
      </c>
      <c r="D46" s="767"/>
      <c r="E46" s="767"/>
      <c r="F46" s="767"/>
      <c r="G46" s="767"/>
      <c r="H46" s="767"/>
      <c r="I46" s="767"/>
      <c r="J46" s="767"/>
      <c r="K46" s="767"/>
      <c r="L46" s="767"/>
      <c r="M46" s="767"/>
      <c r="N46" s="781"/>
      <c r="W46" s="68" t="s">
        <v>779</v>
      </c>
    </row>
    <row r="47" spans="1:23" s="63" customFormat="1" ht="22.5" x14ac:dyDescent="0.2">
      <c r="A47" s="96"/>
      <c r="B47" s="97" t="s">
        <v>780</v>
      </c>
      <c r="C47" s="767" t="s">
        <v>781</v>
      </c>
      <c r="D47" s="767"/>
      <c r="E47" s="767"/>
      <c r="F47" s="767"/>
      <c r="G47" s="767"/>
      <c r="H47" s="767"/>
      <c r="I47" s="767"/>
      <c r="J47" s="767"/>
      <c r="K47" s="767"/>
      <c r="L47" s="767"/>
      <c r="M47" s="767"/>
      <c r="N47" s="781"/>
      <c r="R47" s="68" t="s">
        <v>781</v>
      </c>
    </row>
    <row r="48" spans="1:23" s="63" customFormat="1" ht="33.75" x14ac:dyDescent="0.2">
      <c r="A48" s="88" t="s">
        <v>176</v>
      </c>
      <c r="B48" s="89" t="s">
        <v>765</v>
      </c>
      <c r="C48" s="776" t="s">
        <v>766</v>
      </c>
      <c r="D48" s="776"/>
      <c r="E48" s="776"/>
      <c r="F48" s="90" t="s">
        <v>484</v>
      </c>
      <c r="G48" s="90" t="s">
        <v>33</v>
      </c>
      <c r="H48" s="90" t="s">
        <v>33</v>
      </c>
      <c r="I48" s="90" t="s">
        <v>165</v>
      </c>
      <c r="J48" s="91" t="s">
        <v>33</v>
      </c>
      <c r="K48" s="90" t="s">
        <v>33</v>
      </c>
      <c r="L48" s="91" t="s">
        <v>33</v>
      </c>
      <c r="M48" s="92" t="s">
        <v>33</v>
      </c>
      <c r="N48" s="93" t="s">
        <v>33</v>
      </c>
      <c r="Q48" s="68" t="s">
        <v>766</v>
      </c>
    </row>
    <row r="49" spans="1:23" s="63" customFormat="1" ht="22.5" x14ac:dyDescent="0.2">
      <c r="A49" s="96"/>
      <c r="B49" s="97" t="s">
        <v>783</v>
      </c>
      <c r="C49" s="767" t="s">
        <v>784</v>
      </c>
      <c r="D49" s="767"/>
      <c r="E49" s="767"/>
      <c r="F49" s="767"/>
      <c r="G49" s="767"/>
      <c r="H49" s="767"/>
      <c r="I49" s="767"/>
      <c r="J49" s="767"/>
      <c r="K49" s="767"/>
      <c r="L49" s="767"/>
      <c r="M49" s="767"/>
      <c r="N49" s="781"/>
      <c r="R49" s="68" t="s">
        <v>784</v>
      </c>
    </row>
    <row r="50" spans="1:23" s="63" customFormat="1" ht="33.75" x14ac:dyDescent="0.2">
      <c r="A50" s="96"/>
      <c r="B50" s="97" t="s">
        <v>558</v>
      </c>
      <c r="C50" s="767" t="s">
        <v>559</v>
      </c>
      <c r="D50" s="767"/>
      <c r="E50" s="767"/>
      <c r="F50" s="767"/>
      <c r="G50" s="767"/>
      <c r="H50" s="767"/>
      <c r="I50" s="767"/>
      <c r="J50" s="767"/>
      <c r="K50" s="767"/>
      <c r="L50" s="767"/>
      <c r="M50" s="767"/>
      <c r="N50" s="781"/>
      <c r="R50" s="68" t="s">
        <v>559</v>
      </c>
    </row>
    <row r="51" spans="1:23" s="63" customFormat="1" x14ac:dyDescent="0.2">
      <c r="A51" s="98"/>
      <c r="B51" s="97" t="s">
        <v>165</v>
      </c>
      <c r="C51" s="767" t="s">
        <v>251</v>
      </c>
      <c r="D51" s="767"/>
      <c r="E51" s="767"/>
      <c r="F51" s="99" t="s">
        <v>33</v>
      </c>
      <c r="G51" s="99" t="s">
        <v>33</v>
      </c>
      <c r="H51" s="99" t="s">
        <v>33</v>
      </c>
      <c r="I51" s="99" t="s">
        <v>33</v>
      </c>
      <c r="J51" s="100">
        <v>679.32</v>
      </c>
      <c r="K51" s="99" t="s">
        <v>785</v>
      </c>
      <c r="L51" s="100">
        <v>806.69</v>
      </c>
      <c r="M51" s="101" t="s">
        <v>33</v>
      </c>
      <c r="N51" s="102" t="s">
        <v>33</v>
      </c>
      <c r="S51" s="68" t="s">
        <v>251</v>
      </c>
    </row>
    <row r="52" spans="1:23" s="63" customFormat="1" x14ac:dyDescent="0.2">
      <c r="A52" s="98"/>
      <c r="B52" s="97" t="s">
        <v>173</v>
      </c>
      <c r="C52" s="767" t="s">
        <v>174</v>
      </c>
      <c r="D52" s="767"/>
      <c r="E52" s="767"/>
      <c r="F52" s="99" t="s">
        <v>33</v>
      </c>
      <c r="G52" s="99" t="s">
        <v>33</v>
      </c>
      <c r="H52" s="99" t="s">
        <v>33</v>
      </c>
      <c r="I52" s="99" t="s">
        <v>33</v>
      </c>
      <c r="J52" s="100">
        <v>600.70000000000005</v>
      </c>
      <c r="K52" s="99" t="s">
        <v>785</v>
      </c>
      <c r="L52" s="100">
        <v>713.33</v>
      </c>
      <c r="M52" s="101" t="s">
        <v>33</v>
      </c>
      <c r="N52" s="102" t="s">
        <v>33</v>
      </c>
      <c r="S52" s="68" t="s">
        <v>174</v>
      </c>
    </row>
    <row r="53" spans="1:23" s="63" customFormat="1" x14ac:dyDescent="0.2">
      <c r="A53" s="98"/>
      <c r="B53" s="97" t="s">
        <v>176</v>
      </c>
      <c r="C53" s="767" t="s">
        <v>177</v>
      </c>
      <c r="D53" s="767"/>
      <c r="E53" s="767"/>
      <c r="F53" s="99" t="s">
        <v>33</v>
      </c>
      <c r="G53" s="99" t="s">
        <v>33</v>
      </c>
      <c r="H53" s="99" t="s">
        <v>33</v>
      </c>
      <c r="I53" s="99" t="s">
        <v>33</v>
      </c>
      <c r="J53" s="100">
        <v>69.08</v>
      </c>
      <c r="K53" s="99" t="s">
        <v>785</v>
      </c>
      <c r="L53" s="100">
        <v>82.03</v>
      </c>
      <c r="M53" s="101" t="s">
        <v>33</v>
      </c>
      <c r="N53" s="102" t="s">
        <v>33</v>
      </c>
      <c r="S53" s="68" t="s">
        <v>177</v>
      </c>
    </row>
    <row r="54" spans="1:23" s="63" customFormat="1" x14ac:dyDescent="0.2">
      <c r="A54" s="98"/>
      <c r="B54" s="97" t="s">
        <v>212</v>
      </c>
      <c r="C54" s="767" t="s">
        <v>252</v>
      </c>
      <c r="D54" s="767"/>
      <c r="E54" s="767"/>
      <c r="F54" s="99" t="s">
        <v>33</v>
      </c>
      <c r="G54" s="99" t="s">
        <v>33</v>
      </c>
      <c r="H54" s="99" t="s">
        <v>33</v>
      </c>
      <c r="I54" s="99" t="s">
        <v>33</v>
      </c>
      <c r="J54" s="100">
        <v>1285.54</v>
      </c>
      <c r="K54" s="99" t="s">
        <v>786</v>
      </c>
      <c r="L54" s="100">
        <v>1221.26</v>
      </c>
      <c r="M54" s="101" t="s">
        <v>33</v>
      </c>
      <c r="N54" s="102" t="s">
        <v>33</v>
      </c>
      <c r="S54" s="68" t="s">
        <v>252</v>
      </c>
    </row>
    <row r="55" spans="1:23" s="63" customFormat="1" x14ac:dyDescent="0.2">
      <c r="A55" s="98"/>
      <c r="B55" s="97" t="s">
        <v>33</v>
      </c>
      <c r="C55" s="767" t="s">
        <v>253</v>
      </c>
      <c r="D55" s="767"/>
      <c r="E55" s="767"/>
      <c r="F55" s="99" t="s">
        <v>179</v>
      </c>
      <c r="G55" s="99" t="s">
        <v>767</v>
      </c>
      <c r="H55" s="99" t="s">
        <v>785</v>
      </c>
      <c r="I55" s="99" t="s">
        <v>787</v>
      </c>
      <c r="J55" s="100" t="s">
        <v>33</v>
      </c>
      <c r="K55" s="99" t="s">
        <v>33</v>
      </c>
      <c r="L55" s="100" t="s">
        <v>33</v>
      </c>
      <c r="M55" s="101" t="s">
        <v>33</v>
      </c>
      <c r="N55" s="102" t="s">
        <v>33</v>
      </c>
      <c r="T55" s="68" t="s">
        <v>253</v>
      </c>
    </row>
    <row r="56" spans="1:23" s="63" customFormat="1" x14ac:dyDescent="0.2">
      <c r="A56" s="98"/>
      <c r="B56" s="97" t="s">
        <v>33</v>
      </c>
      <c r="C56" s="767" t="s">
        <v>178</v>
      </c>
      <c r="D56" s="767"/>
      <c r="E56" s="767"/>
      <c r="F56" s="99" t="s">
        <v>179</v>
      </c>
      <c r="G56" s="99" t="s">
        <v>769</v>
      </c>
      <c r="H56" s="99" t="s">
        <v>785</v>
      </c>
      <c r="I56" s="99" t="s">
        <v>788</v>
      </c>
      <c r="J56" s="100" t="s">
        <v>33</v>
      </c>
      <c r="K56" s="99" t="s">
        <v>33</v>
      </c>
      <c r="L56" s="100" t="s">
        <v>33</v>
      </c>
      <c r="M56" s="101" t="s">
        <v>33</v>
      </c>
      <c r="N56" s="102" t="s">
        <v>33</v>
      </c>
      <c r="T56" s="68" t="s">
        <v>178</v>
      </c>
    </row>
    <row r="57" spans="1:23" s="63" customFormat="1" x14ac:dyDescent="0.2">
      <c r="A57" s="98"/>
      <c r="B57" s="97" t="s">
        <v>33</v>
      </c>
      <c r="C57" s="776" t="s">
        <v>182</v>
      </c>
      <c r="D57" s="776"/>
      <c r="E57" s="776"/>
      <c r="F57" s="90" t="s">
        <v>33</v>
      </c>
      <c r="G57" s="90" t="s">
        <v>33</v>
      </c>
      <c r="H57" s="90" t="s">
        <v>33</v>
      </c>
      <c r="I57" s="90" t="s">
        <v>33</v>
      </c>
      <c r="J57" s="91">
        <v>2565.56</v>
      </c>
      <c r="K57" s="90" t="s">
        <v>33</v>
      </c>
      <c r="L57" s="91">
        <v>2741.28</v>
      </c>
      <c r="M57" s="92" t="s">
        <v>33</v>
      </c>
      <c r="N57" s="93" t="s">
        <v>33</v>
      </c>
      <c r="U57" s="68" t="s">
        <v>182</v>
      </c>
    </row>
    <row r="58" spans="1:23" s="63" customFormat="1" x14ac:dyDescent="0.2">
      <c r="A58" s="98"/>
      <c r="B58" s="97" t="s">
        <v>33</v>
      </c>
      <c r="C58" s="767" t="s">
        <v>183</v>
      </c>
      <c r="D58" s="767"/>
      <c r="E58" s="767"/>
      <c r="F58" s="99" t="s">
        <v>33</v>
      </c>
      <c r="G58" s="99" t="s">
        <v>33</v>
      </c>
      <c r="H58" s="99" t="s">
        <v>33</v>
      </c>
      <c r="I58" s="99" t="s">
        <v>33</v>
      </c>
      <c r="J58" s="100" t="s">
        <v>33</v>
      </c>
      <c r="K58" s="99" t="s">
        <v>33</v>
      </c>
      <c r="L58" s="100">
        <v>888.72</v>
      </c>
      <c r="M58" s="101" t="s">
        <v>33</v>
      </c>
      <c r="N58" s="102" t="s">
        <v>33</v>
      </c>
      <c r="T58" s="68" t="s">
        <v>183</v>
      </c>
    </row>
    <row r="59" spans="1:23" s="63" customFormat="1" ht="22.5" x14ac:dyDescent="0.2">
      <c r="A59" s="98"/>
      <c r="B59" s="97" t="s">
        <v>771</v>
      </c>
      <c r="C59" s="767" t="s">
        <v>772</v>
      </c>
      <c r="D59" s="767"/>
      <c r="E59" s="767"/>
      <c r="F59" s="99" t="s">
        <v>186</v>
      </c>
      <c r="G59" s="99" t="s">
        <v>341</v>
      </c>
      <c r="H59" s="99" t="s">
        <v>33</v>
      </c>
      <c r="I59" s="99" t="s">
        <v>341</v>
      </c>
      <c r="J59" s="100" t="s">
        <v>33</v>
      </c>
      <c r="K59" s="99" t="s">
        <v>33</v>
      </c>
      <c r="L59" s="100">
        <v>710.98</v>
      </c>
      <c r="M59" s="101" t="s">
        <v>33</v>
      </c>
      <c r="N59" s="102" t="s">
        <v>33</v>
      </c>
      <c r="T59" s="68" t="s">
        <v>772</v>
      </c>
    </row>
    <row r="60" spans="1:23" s="63" customFormat="1" ht="22.5" x14ac:dyDescent="0.2">
      <c r="A60" s="98"/>
      <c r="B60" s="97" t="s">
        <v>773</v>
      </c>
      <c r="C60" s="767" t="s">
        <v>774</v>
      </c>
      <c r="D60" s="767"/>
      <c r="E60" s="767"/>
      <c r="F60" s="99" t="s">
        <v>186</v>
      </c>
      <c r="G60" s="99" t="s">
        <v>775</v>
      </c>
      <c r="H60" s="99" t="s">
        <v>33</v>
      </c>
      <c r="I60" s="99" t="s">
        <v>775</v>
      </c>
      <c r="J60" s="100" t="s">
        <v>33</v>
      </c>
      <c r="K60" s="99" t="s">
        <v>33</v>
      </c>
      <c r="L60" s="100">
        <v>533.23</v>
      </c>
      <c r="M60" s="101" t="s">
        <v>33</v>
      </c>
      <c r="N60" s="102" t="s">
        <v>33</v>
      </c>
      <c r="T60" s="68" t="s">
        <v>774</v>
      </c>
    </row>
    <row r="61" spans="1:23" s="63" customFormat="1" x14ac:dyDescent="0.2">
      <c r="A61" s="103"/>
      <c r="B61" s="104"/>
      <c r="C61" s="780" t="s">
        <v>191</v>
      </c>
      <c r="D61" s="780"/>
      <c r="E61" s="780"/>
      <c r="F61" s="105" t="s">
        <v>33</v>
      </c>
      <c r="G61" s="105" t="s">
        <v>33</v>
      </c>
      <c r="H61" s="105" t="s">
        <v>33</v>
      </c>
      <c r="I61" s="105" t="s">
        <v>33</v>
      </c>
      <c r="J61" s="106" t="s">
        <v>33</v>
      </c>
      <c r="K61" s="105" t="s">
        <v>33</v>
      </c>
      <c r="L61" s="106">
        <v>3985.49</v>
      </c>
      <c r="M61" s="92" t="s">
        <v>33</v>
      </c>
      <c r="N61" s="107" t="s">
        <v>33</v>
      </c>
      <c r="V61" s="68" t="s">
        <v>191</v>
      </c>
    </row>
    <row r="62" spans="1:23" s="63" customFormat="1" ht="22.5" x14ac:dyDescent="0.2">
      <c r="A62" s="88" t="s">
        <v>212</v>
      </c>
      <c r="B62" s="89" t="s">
        <v>1636</v>
      </c>
      <c r="C62" s="776" t="s">
        <v>789</v>
      </c>
      <c r="D62" s="776"/>
      <c r="E62" s="776"/>
      <c r="F62" s="90" t="s">
        <v>484</v>
      </c>
      <c r="G62" s="90" t="s">
        <v>33</v>
      </c>
      <c r="H62" s="90" t="s">
        <v>33</v>
      </c>
      <c r="I62" s="90" t="s">
        <v>165</v>
      </c>
      <c r="J62" s="91">
        <v>299334.81</v>
      </c>
      <c r="K62" s="90" t="s">
        <v>778</v>
      </c>
      <c r="L62" s="91">
        <v>302926.83</v>
      </c>
      <c r="M62" s="92" t="s">
        <v>33</v>
      </c>
      <c r="N62" s="93" t="s">
        <v>33</v>
      </c>
      <c r="Q62" s="68" t="s">
        <v>789</v>
      </c>
    </row>
    <row r="63" spans="1:23" s="63" customFormat="1" x14ac:dyDescent="0.2">
      <c r="A63" s="94"/>
      <c r="B63" s="95"/>
      <c r="C63" s="767" t="s">
        <v>790</v>
      </c>
      <c r="D63" s="767"/>
      <c r="E63" s="767"/>
      <c r="F63" s="767"/>
      <c r="G63" s="767"/>
      <c r="H63" s="767"/>
      <c r="I63" s="767"/>
      <c r="J63" s="767"/>
      <c r="K63" s="767"/>
      <c r="L63" s="767"/>
      <c r="M63" s="767"/>
      <c r="N63" s="781"/>
      <c r="W63" s="68" t="s">
        <v>790</v>
      </c>
    </row>
    <row r="64" spans="1:23" s="63" customFormat="1" ht="22.5" x14ac:dyDescent="0.2">
      <c r="A64" s="96"/>
      <c r="B64" s="97" t="s">
        <v>780</v>
      </c>
      <c r="C64" s="767" t="s">
        <v>781</v>
      </c>
      <c r="D64" s="767"/>
      <c r="E64" s="767"/>
      <c r="F64" s="767"/>
      <c r="G64" s="767"/>
      <c r="H64" s="767"/>
      <c r="I64" s="767"/>
      <c r="J64" s="767"/>
      <c r="K64" s="767"/>
      <c r="L64" s="767"/>
      <c r="M64" s="767"/>
      <c r="N64" s="781"/>
      <c r="R64" s="68" t="s">
        <v>781</v>
      </c>
    </row>
    <row r="65" spans="1:24" s="63" customFormat="1" ht="22.5" x14ac:dyDescent="0.2">
      <c r="A65" s="88" t="s">
        <v>219</v>
      </c>
      <c r="B65" s="89" t="s">
        <v>791</v>
      </c>
      <c r="C65" s="776" t="s">
        <v>792</v>
      </c>
      <c r="D65" s="776"/>
      <c r="E65" s="776"/>
      <c r="F65" s="90" t="s">
        <v>609</v>
      </c>
      <c r="G65" s="90" t="s">
        <v>33</v>
      </c>
      <c r="H65" s="90" t="s">
        <v>33</v>
      </c>
      <c r="I65" s="90" t="s">
        <v>335</v>
      </c>
      <c r="J65" s="91" t="s">
        <v>33</v>
      </c>
      <c r="K65" s="90" t="s">
        <v>33</v>
      </c>
      <c r="L65" s="91" t="s">
        <v>33</v>
      </c>
      <c r="M65" s="92" t="s">
        <v>33</v>
      </c>
      <c r="N65" s="93" t="s">
        <v>33</v>
      </c>
      <c r="Q65" s="68" t="s">
        <v>792</v>
      </c>
    </row>
    <row r="66" spans="1:24" s="63" customFormat="1" x14ac:dyDescent="0.2">
      <c r="A66" s="94"/>
      <c r="B66" s="95"/>
      <c r="C66" s="767" t="s">
        <v>1637</v>
      </c>
      <c r="D66" s="767"/>
      <c r="E66" s="767"/>
      <c r="F66" s="767"/>
      <c r="G66" s="767"/>
      <c r="H66" s="767"/>
      <c r="I66" s="767"/>
      <c r="J66" s="767"/>
      <c r="K66" s="767"/>
      <c r="L66" s="767"/>
      <c r="M66" s="767"/>
      <c r="N66" s="781"/>
      <c r="X66" s="68" t="s">
        <v>1637</v>
      </c>
    </row>
    <row r="67" spans="1:24" s="63" customFormat="1" x14ac:dyDescent="0.2">
      <c r="A67" s="98"/>
      <c r="B67" s="97" t="s">
        <v>165</v>
      </c>
      <c r="C67" s="767" t="s">
        <v>251</v>
      </c>
      <c r="D67" s="767"/>
      <c r="E67" s="767"/>
      <c r="F67" s="99" t="s">
        <v>33</v>
      </c>
      <c r="G67" s="99" t="s">
        <v>33</v>
      </c>
      <c r="H67" s="99" t="s">
        <v>33</v>
      </c>
      <c r="I67" s="99" t="s">
        <v>33</v>
      </c>
      <c r="J67" s="100">
        <v>321.93</v>
      </c>
      <c r="K67" s="99" t="s">
        <v>33</v>
      </c>
      <c r="L67" s="100">
        <v>209.25</v>
      </c>
      <c r="M67" s="101" t="s">
        <v>33</v>
      </c>
      <c r="N67" s="102" t="s">
        <v>33</v>
      </c>
      <c r="S67" s="68" t="s">
        <v>251</v>
      </c>
    </row>
    <row r="68" spans="1:24" s="63" customFormat="1" x14ac:dyDescent="0.2">
      <c r="A68" s="98"/>
      <c r="B68" s="97" t="s">
        <v>173</v>
      </c>
      <c r="C68" s="767" t="s">
        <v>174</v>
      </c>
      <c r="D68" s="767"/>
      <c r="E68" s="767"/>
      <c r="F68" s="99" t="s">
        <v>33</v>
      </c>
      <c r="G68" s="99" t="s">
        <v>33</v>
      </c>
      <c r="H68" s="99" t="s">
        <v>33</v>
      </c>
      <c r="I68" s="99" t="s">
        <v>33</v>
      </c>
      <c r="J68" s="100">
        <v>98.67</v>
      </c>
      <c r="K68" s="99" t="s">
        <v>33</v>
      </c>
      <c r="L68" s="100">
        <v>64.14</v>
      </c>
      <c r="M68" s="101" t="s">
        <v>33</v>
      </c>
      <c r="N68" s="102" t="s">
        <v>33</v>
      </c>
      <c r="S68" s="68" t="s">
        <v>174</v>
      </c>
    </row>
    <row r="69" spans="1:24" s="63" customFormat="1" x14ac:dyDescent="0.2">
      <c r="A69" s="98"/>
      <c r="B69" s="97" t="s">
        <v>176</v>
      </c>
      <c r="C69" s="767" t="s">
        <v>177</v>
      </c>
      <c r="D69" s="767"/>
      <c r="E69" s="767"/>
      <c r="F69" s="99" t="s">
        <v>33</v>
      </c>
      <c r="G69" s="99" t="s">
        <v>33</v>
      </c>
      <c r="H69" s="99" t="s">
        <v>33</v>
      </c>
      <c r="I69" s="99" t="s">
        <v>33</v>
      </c>
      <c r="J69" s="100">
        <v>14.69</v>
      </c>
      <c r="K69" s="99" t="s">
        <v>33</v>
      </c>
      <c r="L69" s="100">
        <v>9.5500000000000007</v>
      </c>
      <c r="M69" s="101" t="s">
        <v>33</v>
      </c>
      <c r="N69" s="102" t="s">
        <v>33</v>
      </c>
      <c r="S69" s="68" t="s">
        <v>177</v>
      </c>
    </row>
    <row r="70" spans="1:24" s="63" customFormat="1" x14ac:dyDescent="0.2">
      <c r="A70" s="98"/>
      <c r="B70" s="97" t="s">
        <v>212</v>
      </c>
      <c r="C70" s="767" t="s">
        <v>252</v>
      </c>
      <c r="D70" s="767"/>
      <c r="E70" s="767"/>
      <c r="F70" s="99" t="s">
        <v>33</v>
      </c>
      <c r="G70" s="99" t="s">
        <v>33</v>
      </c>
      <c r="H70" s="99" t="s">
        <v>33</v>
      </c>
      <c r="I70" s="99" t="s">
        <v>33</v>
      </c>
      <c r="J70" s="100">
        <v>548.44000000000005</v>
      </c>
      <c r="K70" s="99" t="s">
        <v>33</v>
      </c>
      <c r="L70" s="100">
        <v>356.49</v>
      </c>
      <c r="M70" s="101" t="s">
        <v>33</v>
      </c>
      <c r="N70" s="102" t="s">
        <v>33</v>
      </c>
      <c r="S70" s="68" t="s">
        <v>252</v>
      </c>
    </row>
    <row r="71" spans="1:24" s="63" customFormat="1" x14ac:dyDescent="0.2">
      <c r="A71" s="98"/>
      <c r="B71" s="97" t="s">
        <v>33</v>
      </c>
      <c r="C71" s="767" t="s">
        <v>253</v>
      </c>
      <c r="D71" s="767"/>
      <c r="E71" s="767"/>
      <c r="F71" s="99" t="s">
        <v>179</v>
      </c>
      <c r="G71" s="99" t="s">
        <v>795</v>
      </c>
      <c r="H71" s="99" t="s">
        <v>33</v>
      </c>
      <c r="I71" s="99" t="s">
        <v>1638</v>
      </c>
      <c r="J71" s="100" t="s">
        <v>33</v>
      </c>
      <c r="K71" s="99" t="s">
        <v>33</v>
      </c>
      <c r="L71" s="100" t="s">
        <v>33</v>
      </c>
      <c r="M71" s="101" t="s">
        <v>33</v>
      </c>
      <c r="N71" s="102" t="s">
        <v>33</v>
      </c>
      <c r="T71" s="68" t="s">
        <v>253</v>
      </c>
    </row>
    <row r="72" spans="1:24" s="63" customFormat="1" x14ac:dyDescent="0.2">
      <c r="A72" s="98"/>
      <c r="B72" s="97" t="s">
        <v>33</v>
      </c>
      <c r="C72" s="767" t="s">
        <v>178</v>
      </c>
      <c r="D72" s="767"/>
      <c r="E72" s="767"/>
      <c r="F72" s="99" t="s">
        <v>179</v>
      </c>
      <c r="G72" s="99" t="s">
        <v>797</v>
      </c>
      <c r="H72" s="99" t="s">
        <v>33</v>
      </c>
      <c r="I72" s="99" t="s">
        <v>1639</v>
      </c>
      <c r="J72" s="100" t="s">
        <v>33</v>
      </c>
      <c r="K72" s="99" t="s">
        <v>33</v>
      </c>
      <c r="L72" s="100" t="s">
        <v>33</v>
      </c>
      <c r="M72" s="101" t="s">
        <v>33</v>
      </c>
      <c r="N72" s="102" t="s">
        <v>33</v>
      </c>
      <c r="T72" s="68" t="s">
        <v>178</v>
      </c>
    </row>
    <row r="73" spans="1:24" s="63" customFormat="1" x14ac:dyDescent="0.2">
      <c r="A73" s="98"/>
      <c r="B73" s="97" t="s">
        <v>33</v>
      </c>
      <c r="C73" s="776" t="s">
        <v>182</v>
      </c>
      <c r="D73" s="776"/>
      <c r="E73" s="776"/>
      <c r="F73" s="90" t="s">
        <v>33</v>
      </c>
      <c r="G73" s="90" t="s">
        <v>33</v>
      </c>
      <c r="H73" s="90" t="s">
        <v>33</v>
      </c>
      <c r="I73" s="90" t="s">
        <v>33</v>
      </c>
      <c r="J73" s="91">
        <v>969.04</v>
      </c>
      <c r="K73" s="90" t="s">
        <v>33</v>
      </c>
      <c r="L73" s="91">
        <v>629.88</v>
      </c>
      <c r="M73" s="92" t="s">
        <v>33</v>
      </c>
      <c r="N73" s="93" t="s">
        <v>33</v>
      </c>
      <c r="U73" s="68" t="s">
        <v>182</v>
      </c>
    </row>
    <row r="74" spans="1:24" s="63" customFormat="1" x14ac:dyDescent="0.2">
      <c r="A74" s="98"/>
      <c r="B74" s="97" t="s">
        <v>33</v>
      </c>
      <c r="C74" s="767" t="s">
        <v>183</v>
      </c>
      <c r="D74" s="767"/>
      <c r="E74" s="767"/>
      <c r="F74" s="99" t="s">
        <v>33</v>
      </c>
      <c r="G74" s="99" t="s">
        <v>33</v>
      </c>
      <c r="H74" s="99" t="s">
        <v>33</v>
      </c>
      <c r="I74" s="99" t="s">
        <v>33</v>
      </c>
      <c r="J74" s="100" t="s">
        <v>33</v>
      </c>
      <c r="K74" s="99" t="s">
        <v>33</v>
      </c>
      <c r="L74" s="100">
        <v>218.8</v>
      </c>
      <c r="M74" s="101" t="s">
        <v>33</v>
      </c>
      <c r="N74" s="102" t="s">
        <v>33</v>
      </c>
      <c r="T74" s="68" t="s">
        <v>183</v>
      </c>
    </row>
    <row r="75" spans="1:24" s="63" customFormat="1" ht="22.5" x14ac:dyDescent="0.2">
      <c r="A75" s="98"/>
      <c r="B75" s="97" t="s">
        <v>799</v>
      </c>
      <c r="C75" s="767" t="s">
        <v>800</v>
      </c>
      <c r="D75" s="767"/>
      <c r="E75" s="767"/>
      <c r="F75" s="99" t="s">
        <v>186</v>
      </c>
      <c r="G75" s="99" t="s">
        <v>801</v>
      </c>
      <c r="H75" s="99" t="s">
        <v>33</v>
      </c>
      <c r="I75" s="99" t="s">
        <v>801</v>
      </c>
      <c r="J75" s="100" t="s">
        <v>33</v>
      </c>
      <c r="K75" s="99" t="s">
        <v>33</v>
      </c>
      <c r="L75" s="100">
        <v>262.56</v>
      </c>
      <c r="M75" s="101" t="s">
        <v>33</v>
      </c>
      <c r="N75" s="102" t="s">
        <v>33</v>
      </c>
      <c r="T75" s="68" t="s">
        <v>800</v>
      </c>
    </row>
    <row r="76" spans="1:24" s="63" customFormat="1" ht="22.5" x14ac:dyDescent="0.2">
      <c r="A76" s="98"/>
      <c r="B76" s="97" t="s">
        <v>802</v>
      </c>
      <c r="C76" s="767" t="s">
        <v>803</v>
      </c>
      <c r="D76" s="767"/>
      <c r="E76" s="767"/>
      <c r="F76" s="99" t="s">
        <v>186</v>
      </c>
      <c r="G76" s="99" t="s">
        <v>594</v>
      </c>
      <c r="H76" s="99" t="s">
        <v>33</v>
      </c>
      <c r="I76" s="99" t="s">
        <v>594</v>
      </c>
      <c r="J76" s="100" t="s">
        <v>33</v>
      </c>
      <c r="K76" s="99" t="s">
        <v>33</v>
      </c>
      <c r="L76" s="100">
        <v>142.22</v>
      </c>
      <c r="M76" s="101" t="s">
        <v>33</v>
      </c>
      <c r="N76" s="102" t="s">
        <v>33</v>
      </c>
      <c r="T76" s="68" t="s">
        <v>803</v>
      </c>
    </row>
    <row r="77" spans="1:24" s="63" customFormat="1" x14ac:dyDescent="0.2">
      <c r="A77" s="103"/>
      <c r="B77" s="104"/>
      <c r="C77" s="780" t="s">
        <v>191</v>
      </c>
      <c r="D77" s="780"/>
      <c r="E77" s="780"/>
      <c r="F77" s="105" t="s">
        <v>33</v>
      </c>
      <c r="G77" s="105" t="s">
        <v>33</v>
      </c>
      <c r="H77" s="105" t="s">
        <v>33</v>
      </c>
      <c r="I77" s="105" t="s">
        <v>33</v>
      </c>
      <c r="J77" s="106" t="s">
        <v>33</v>
      </c>
      <c r="K77" s="105" t="s">
        <v>33</v>
      </c>
      <c r="L77" s="106">
        <v>1034.6600000000001</v>
      </c>
      <c r="M77" s="92" t="s">
        <v>33</v>
      </c>
      <c r="N77" s="107" t="s">
        <v>33</v>
      </c>
      <c r="V77" s="68" t="s">
        <v>191</v>
      </c>
    </row>
    <row r="78" spans="1:24" s="63" customFormat="1" x14ac:dyDescent="0.2">
      <c r="A78" s="88" t="s">
        <v>228</v>
      </c>
      <c r="B78" s="89" t="s">
        <v>804</v>
      </c>
      <c r="C78" s="776" t="s">
        <v>805</v>
      </c>
      <c r="D78" s="776"/>
      <c r="E78" s="776"/>
      <c r="F78" s="90" t="s">
        <v>707</v>
      </c>
      <c r="G78" s="90" t="s">
        <v>33</v>
      </c>
      <c r="H78" s="90" t="s">
        <v>33</v>
      </c>
      <c r="I78" s="90" t="s">
        <v>1640</v>
      </c>
      <c r="J78" s="91">
        <v>166.11</v>
      </c>
      <c r="K78" s="90" t="s">
        <v>33</v>
      </c>
      <c r="L78" s="91">
        <v>13172.52</v>
      </c>
      <c r="M78" s="92" t="s">
        <v>33</v>
      </c>
      <c r="N78" s="93" t="s">
        <v>33</v>
      </c>
      <c r="Q78" s="68" t="s">
        <v>805</v>
      </c>
    </row>
    <row r="79" spans="1:24" s="63" customFormat="1" x14ac:dyDescent="0.2">
      <c r="A79" s="88" t="s">
        <v>235</v>
      </c>
      <c r="B79" s="89" t="s">
        <v>807</v>
      </c>
      <c r="C79" s="776" t="s">
        <v>808</v>
      </c>
      <c r="D79" s="776"/>
      <c r="E79" s="776"/>
      <c r="F79" s="90" t="s">
        <v>711</v>
      </c>
      <c r="G79" s="90" t="s">
        <v>33</v>
      </c>
      <c r="H79" s="90" t="s">
        <v>33</v>
      </c>
      <c r="I79" s="90" t="s">
        <v>648</v>
      </c>
      <c r="J79" s="91" t="s">
        <v>33</v>
      </c>
      <c r="K79" s="90" t="s">
        <v>33</v>
      </c>
      <c r="L79" s="91" t="s">
        <v>33</v>
      </c>
      <c r="M79" s="92" t="s">
        <v>33</v>
      </c>
      <c r="N79" s="93" t="s">
        <v>33</v>
      </c>
      <c r="Q79" s="68" t="s">
        <v>808</v>
      </c>
    </row>
    <row r="80" spans="1:24" s="63" customFormat="1" x14ac:dyDescent="0.2">
      <c r="A80" s="94"/>
      <c r="B80" s="95"/>
      <c r="C80" s="767" t="s">
        <v>1103</v>
      </c>
      <c r="D80" s="767"/>
      <c r="E80" s="767"/>
      <c r="F80" s="767"/>
      <c r="G80" s="767"/>
      <c r="H80" s="767"/>
      <c r="I80" s="767"/>
      <c r="J80" s="767"/>
      <c r="K80" s="767"/>
      <c r="L80" s="767"/>
      <c r="M80" s="767"/>
      <c r="N80" s="781"/>
      <c r="X80" s="68" t="s">
        <v>1103</v>
      </c>
    </row>
    <row r="81" spans="1:22" s="63" customFormat="1" x14ac:dyDescent="0.2">
      <c r="A81" s="98"/>
      <c r="B81" s="97" t="s">
        <v>165</v>
      </c>
      <c r="C81" s="767" t="s">
        <v>251</v>
      </c>
      <c r="D81" s="767"/>
      <c r="E81" s="767"/>
      <c r="F81" s="99" t="s">
        <v>33</v>
      </c>
      <c r="G81" s="99" t="s">
        <v>33</v>
      </c>
      <c r="H81" s="99" t="s">
        <v>33</v>
      </c>
      <c r="I81" s="99" t="s">
        <v>33</v>
      </c>
      <c r="J81" s="100">
        <v>237.13</v>
      </c>
      <c r="K81" s="99" t="s">
        <v>33</v>
      </c>
      <c r="L81" s="100">
        <v>23.71</v>
      </c>
      <c r="M81" s="101" t="s">
        <v>33</v>
      </c>
      <c r="N81" s="102" t="s">
        <v>33</v>
      </c>
      <c r="S81" s="68" t="s">
        <v>251</v>
      </c>
    </row>
    <row r="82" spans="1:22" s="63" customFormat="1" x14ac:dyDescent="0.2">
      <c r="A82" s="98"/>
      <c r="B82" s="97" t="s">
        <v>173</v>
      </c>
      <c r="C82" s="767" t="s">
        <v>174</v>
      </c>
      <c r="D82" s="767"/>
      <c r="E82" s="767"/>
      <c r="F82" s="99" t="s">
        <v>33</v>
      </c>
      <c r="G82" s="99" t="s">
        <v>33</v>
      </c>
      <c r="H82" s="99" t="s">
        <v>33</v>
      </c>
      <c r="I82" s="99" t="s">
        <v>33</v>
      </c>
      <c r="J82" s="100">
        <v>21.18</v>
      </c>
      <c r="K82" s="99" t="s">
        <v>33</v>
      </c>
      <c r="L82" s="100">
        <v>2.12</v>
      </c>
      <c r="M82" s="101" t="s">
        <v>33</v>
      </c>
      <c r="N82" s="102" t="s">
        <v>33</v>
      </c>
      <c r="S82" s="68" t="s">
        <v>174</v>
      </c>
    </row>
    <row r="83" spans="1:22" s="63" customFormat="1" x14ac:dyDescent="0.2">
      <c r="A83" s="98"/>
      <c r="B83" s="97" t="s">
        <v>176</v>
      </c>
      <c r="C83" s="767" t="s">
        <v>177</v>
      </c>
      <c r="D83" s="767"/>
      <c r="E83" s="767"/>
      <c r="F83" s="99" t="s">
        <v>33</v>
      </c>
      <c r="G83" s="99" t="s">
        <v>33</v>
      </c>
      <c r="H83" s="99" t="s">
        <v>33</v>
      </c>
      <c r="I83" s="99" t="s">
        <v>33</v>
      </c>
      <c r="J83" s="100">
        <v>3.21</v>
      </c>
      <c r="K83" s="99" t="s">
        <v>33</v>
      </c>
      <c r="L83" s="100">
        <v>0.32</v>
      </c>
      <c r="M83" s="101" t="s">
        <v>33</v>
      </c>
      <c r="N83" s="102" t="s">
        <v>33</v>
      </c>
      <c r="S83" s="68" t="s">
        <v>177</v>
      </c>
    </row>
    <row r="84" spans="1:22" s="63" customFormat="1" x14ac:dyDescent="0.2">
      <c r="A84" s="98"/>
      <c r="B84" s="97" t="s">
        <v>212</v>
      </c>
      <c r="C84" s="767" t="s">
        <v>252</v>
      </c>
      <c r="D84" s="767"/>
      <c r="E84" s="767"/>
      <c r="F84" s="99" t="s">
        <v>33</v>
      </c>
      <c r="G84" s="99" t="s">
        <v>33</v>
      </c>
      <c r="H84" s="99" t="s">
        <v>33</v>
      </c>
      <c r="I84" s="99" t="s">
        <v>33</v>
      </c>
      <c r="J84" s="100">
        <v>5089.63</v>
      </c>
      <c r="K84" s="99" t="s">
        <v>33</v>
      </c>
      <c r="L84" s="100">
        <v>508.96</v>
      </c>
      <c r="M84" s="101" t="s">
        <v>33</v>
      </c>
      <c r="N84" s="102" t="s">
        <v>33</v>
      </c>
      <c r="S84" s="68" t="s">
        <v>252</v>
      </c>
    </row>
    <row r="85" spans="1:22" s="63" customFormat="1" x14ac:dyDescent="0.2">
      <c r="A85" s="98"/>
      <c r="B85" s="97" t="s">
        <v>33</v>
      </c>
      <c r="C85" s="767" t="s">
        <v>253</v>
      </c>
      <c r="D85" s="767"/>
      <c r="E85" s="767"/>
      <c r="F85" s="99" t="s">
        <v>179</v>
      </c>
      <c r="G85" s="99" t="s">
        <v>811</v>
      </c>
      <c r="H85" s="99" t="s">
        <v>33</v>
      </c>
      <c r="I85" s="99" t="s">
        <v>1641</v>
      </c>
      <c r="J85" s="100" t="s">
        <v>33</v>
      </c>
      <c r="K85" s="99" t="s">
        <v>33</v>
      </c>
      <c r="L85" s="100" t="s">
        <v>33</v>
      </c>
      <c r="M85" s="101" t="s">
        <v>33</v>
      </c>
      <c r="N85" s="102" t="s">
        <v>33</v>
      </c>
      <c r="T85" s="68" t="s">
        <v>253</v>
      </c>
    </row>
    <row r="86" spans="1:22" s="63" customFormat="1" x14ac:dyDescent="0.2">
      <c r="A86" s="98"/>
      <c r="B86" s="97" t="s">
        <v>33</v>
      </c>
      <c r="C86" s="767" t="s">
        <v>178</v>
      </c>
      <c r="D86" s="767"/>
      <c r="E86" s="767"/>
      <c r="F86" s="99" t="s">
        <v>179</v>
      </c>
      <c r="G86" s="99" t="s">
        <v>712</v>
      </c>
      <c r="H86" s="99" t="s">
        <v>33</v>
      </c>
      <c r="I86" s="99" t="s">
        <v>1059</v>
      </c>
      <c r="J86" s="100" t="s">
        <v>33</v>
      </c>
      <c r="K86" s="99" t="s">
        <v>33</v>
      </c>
      <c r="L86" s="100" t="s">
        <v>33</v>
      </c>
      <c r="M86" s="101" t="s">
        <v>33</v>
      </c>
      <c r="N86" s="102" t="s">
        <v>33</v>
      </c>
      <c r="T86" s="68" t="s">
        <v>178</v>
      </c>
    </row>
    <row r="87" spans="1:22" s="63" customFormat="1" x14ac:dyDescent="0.2">
      <c r="A87" s="98"/>
      <c r="B87" s="97" t="s">
        <v>33</v>
      </c>
      <c r="C87" s="776" t="s">
        <v>182</v>
      </c>
      <c r="D87" s="776"/>
      <c r="E87" s="776"/>
      <c r="F87" s="90" t="s">
        <v>33</v>
      </c>
      <c r="G87" s="90" t="s">
        <v>33</v>
      </c>
      <c r="H87" s="90" t="s">
        <v>33</v>
      </c>
      <c r="I87" s="90" t="s">
        <v>33</v>
      </c>
      <c r="J87" s="91">
        <v>5347.94</v>
      </c>
      <c r="K87" s="90" t="s">
        <v>33</v>
      </c>
      <c r="L87" s="91">
        <v>534.79</v>
      </c>
      <c r="M87" s="92" t="s">
        <v>33</v>
      </c>
      <c r="N87" s="93" t="s">
        <v>33</v>
      </c>
      <c r="U87" s="68" t="s">
        <v>182</v>
      </c>
    </row>
    <row r="88" spans="1:22" s="63" customFormat="1" x14ac:dyDescent="0.2">
      <c r="A88" s="98"/>
      <c r="B88" s="97" t="s">
        <v>33</v>
      </c>
      <c r="C88" s="767" t="s">
        <v>183</v>
      </c>
      <c r="D88" s="767"/>
      <c r="E88" s="767"/>
      <c r="F88" s="99" t="s">
        <v>33</v>
      </c>
      <c r="G88" s="99" t="s">
        <v>33</v>
      </c>
      <c r="H88" s="99" t="s">
        <v>33</v>
      </c>
      <c r="I88" s="99" t="s">
        <v>33</v>
      </c>
      <c r="J88" s="100" t="s">
        <v>33</v>
      </c>
      <c r="K88" s="99" t="s">
        <v>33</v>
      </c>
      <c r="L88" s="100">
        <v>24.03</v>
      </c>
      <c r="M88" s="101" t="s">
        <v>33</v>
      </c>
      <c r="N88" s="102" t="s">
        <v>33</v>
      </c>
      <c r="T88" s="68" t="s">
        <v>183</v>
      </c>
    </row>
    <row r="89" spans="1:22" s="63" customFormat="1" ht="22.5" x14ac:dyDescent="0.2">
      <c r="A89" s="98"/>
      <c r="B89" s="97" t="s">
        <v>799</v>
      </c>
      <c r="C89" s="767" t="s">
        <v>800</v>
      </c>
      <c r="D89" s="767"/>
      <c r="E89" s="767"/>
      <c r="F89" s="99" t="s">
        <v>186</v>
      </c>
      <c r="G89" s="99" t="s">
        <v>801</v>
      </c>
      <c r="H89" s="99" t="s">
        <v>33</v>
      </c>
      <c r="I89" s="99" t="s">
        <v>801</v>
      </c>
      <c r="J89" s="100" t="s">
        <v>33</v>
      </c>
      <c r="K89" s="99" t="s">
        <v>33</v>
      </c>
      <c r="L89" s="100">
        <v>28.84</v>
      </c>
      <c r="M89" s="101" t="s">
        <v>33</v>
      </c>
      <c r="N89" s="102" t="s">
        <v>33</v>
      </c>
      <c r="T89" s="68" t="s">
        <v>800</v>
      </c>
    </row>
    <row r="90" spans="1:22" s="63" customFormat="1" ht="22.5" x14ac:dyDescent="0.2">
      <c r="A90" s="98"/>
      <c r="B90" s="97" t="s">
        <v>802</v>
      </c>
      <c r="C90" s="767" t="s">
        <v>803</v>
      </c>
      <c r="D90" s="767"/>
      <c r="E90" s="767"/>
      <c r="F90" s="99" t="s">
        <v>186</v>
      </c>
      <c r="G90" s="99" t="s">
        <v>594</v>
      </c>
      <c r="H90" s="99" t="s">
        <v>33</v>
      </c>
      <c r="I90" s="99" t="s">
        <v>594</v>
      </c>
      <c r="J90" s="100" t="s">
        <v>33</v>
      </c>
      <c r="K90" s="99" t="s">
        <v>33</v>
      </c>
      <c r="L90" s="100">
        <v>15.62</v>
      </c>
      <c r="M90" s="101" t="s">
        <v>33</v>
      </c>
      <c r="N90" s="102" t="s">
        <v>33</v>
      </c>
      <c r="T90" s="68" t="s">
        <v>803</v>
      </c>
    </row>
    <row r="91" spans="1:22" s="63" customFormat="1" x14ac:dyDescent="0.2">
      <c r="A91" s="103"/>
      <c r="B91" s="104"/>
      <c r="C91" s="780" t="s">
        <v>191</v>
      </c>
      <c r="D91" s="780"/>
      <c r="E91" s="780"/>
      <c r="F91" s="105" t="s">
        <v>33</v>
      </c>
      <c r="G91" s="105" t="s">
        <v>33</v>
      </c>
      <c r="H91" s="105" t="s">
        <v>33</v>
      </c>
      <c r="I91" s="105" t="s">
        <v>33</v>
      </c>
      <c r="J91" s="106" t="s">
        <v>33</v>
      </c>
      <c r="K91" s="105" t="s">
        <v>33</v>
      </c>
      <c r="L91" s="106">
        <v>579.25</v>
      </c>
      <c r="M91" s="92" t="s">
        <v>33</v>
      </c>
      <c r="N91" s="107" t="s">
        <v>33</v>
      </c>
      <c r="V91" s="68" t="s">
        <v>191</v>
      </c>
    </row>
    <row r="92" spans="1:22" s="63" customFormat="1" ht="22.5" x14ac:dyDescent="0.2">
      <c r="A92" s="88" t="s">
        <v>240</v>
      </c>
      <c r="B92" s="89" t="s">
        <v>813</v>
      </c>
      <c r="C92" s="776" t="s">
        <v>814</v>
      </c>
      <c r="D92" s="776"/>
      <c r="E92" s="776"/>
      <c r="F92" s="90" t="s">
        <v>815</v>
      </c>
      <c r="G92" s="90" t="s">
        <v>33</v>
      </c>
      <c r="H92" s="90" t="s">
        <v>33</v>
      </c>
      <c r="I92" s="90" t="s">
        <v>235</v>
      </c>
      <c r="J92" s="91" t="s">
        <v>33</v>
      </c>
      <c r="K92" s="90" t="s">
        <v>33</v>
      </c>
      <c r="L92" s="91" t="s">
        <v>33</v>
      </c>
      <c r="M92" s="92" t="s">
        <v>33</v>
      </c>
      <c r="N92" s="93" t="s">
        <v>33</v>
      </c>
      <c r="Q92" s="68" t="s">
        <v>814</v>
      </c>
    </row>
    <row r="93" spans="1:22" s="63" customFormat="1" x14ac:dyDescent="0.2">
      <c r="A93" s="98"/>
      <c r="B93" s="97" t="s">
        <v>165</v>
      </c>
      <c r="C93" s="767" t="s">
        <v>251</v>
      </c>
      <c r="D93" s="767"/>
      <c r="E93" s="767"/>
      <c r="F93" s="99" t="s">
        <v>33</v>
      </c>
      <c r="G93" s="99" t="s">
        <v>33</v>
      </c>
      <c r="H93" s="99" t="s">
        <v>33</v>
      </c>
      <c r="I93" s="99" t="s">
        <v>33</v>
      </c>
      <c r="J93" s="100">
        <v>1.1499999999999999</v>
      </c>
      <c r="K93" s="99" t="s">
        <v>33</v>
      </c>
      <c r="L93" s="100">
        <v>8.0500000000000007</v>
      </c>
      <c r="M93" s="101" t="s">
        <v>33</v>
      </c>
      <c r="N93" s="102" t="s">
        <v>33</v>
      </c>
      <c r="S93" s="68" t="s">
        <v>251</v>
      </c>
    </row>
    <row r="94" spans="1:22" s="63" customFormat="1" x14ac:dyDescent="0.2">
      <c r="A94" s="98"/>
      <c r="B94" s="97" t="s">
        <v>212</v>
      </c>
      <c r="C94" s="767" t="s">
        <v>252</v>
      </c>
      <c r="D94" s="767"/>
      <c r="E94" s="767"/>
      <c r="F94" s="99" t="s">
        <v>33</v>
      </c>
      <c r="G94" s="99" t="s">
        <v>33</v>
      </c>
      <c r="H94" s="99" t="s">
        <v>33</v>
      </c>
      <c r="I94" s="99" t="s">
        <v>33</v>
      </c>
      <c r="J94" s="100">
        <v>7.8</v>
      </c>
      <c r="K94" s="99" t="s">
        <v>33</v>
      </c>
      <c r="L94" s="100">
        <v>54.6</v>
      </c>
      <c r="M94" s="101" t="s">
        <v>33</v>
      </c>
      <c r="N94" s="102" t="s">
        <v>33</v>
      </c>
      <c r="S94" s="68" t="s">
        <v>252</v>
      </c>
    </row>
    <row r="95" spans="1:22" s="63" customFormat="1" x14ac:dyDescent="0.2">
      <c r="A95" s="98"/>
      <c r="B95" s="97" t="s">
        <v>33</v>
      </c>
      <c r="C95" s="767" t="s">
        <v>253</v>
      </c>
      <c r="D95" s="767"/>
      <c r="E95" s="767"/>
      <c r="F95" s="99" t="s">
        <v>179</v>
      </c>
      <c r="G95" s="99" t="s">
        <v>817</v>
      </c>
      <c r="H95" s="99" t="s">
        <v>33</v>
      </c>
      <c r="I95" s="99" t="s">
        <v>1030</v>
      </c>
      <c r="J95" s="100" t="s">
        <v>33</v>
      </c>
      <c r="K95" s="99" t="s">
        <v>33</v>
      </c>
      <c r="L95" s="100" t="s">
        <v>33</v>
      </c>
      <c r="M95" s="101" t="s">
        <v>33</v>
      </c>
      <c r="N95" s="102" t="s">
        <v>33</v>
      </c>
      <c r="T95" s="68" t="s">
        <v>253</v>
      </c>
    </row>
    <row r="96" spans="1:22" s="63" customFormat="1" x14ac:dyDescent="0.2">
      <c r="A96" s="98"/>
      <c r="B96" s="97" t="s">
        <v>33</v>
      </c>
      <c r="C96" s="776" t="s">
        <v>182</v>
      </c>
      <c r="D96" s="776"/>
      <c r="E96" s="776"/>
      <c r="F96" s="90" t="s">
        <v>33</v>
      </c>
      <c r="G96" s="90" t="s">
        <v>33</v>
      </c>
      <c r="H96" s="90" t="s">
        <v>33</v>
      </c>
      <c r="I96" s="90" t="s">
        <v>33</v>
      </c>
      <c r="J96" s="91">
        <v>8.9499999999999993</v>
      </c>
      <c r="K96" s="90" t="s">
        <v>33</v>
      </c>
      <c r="L96" s="91">
        <v>62.65</v>
      </c>
      <c r="M96" s="92" t="s">
        <v>33</v>
      </c>
      <c r="N96" s="93" t="s">
        <v>33</v>
      </c>
      <c r="U96" s="68" t="s">
        <v>182</v>
      </c>
    </row>
    <row r="97" spans="1:24" s="63" customFormat="1" x14ac:dyDescent="0.2">
      <c r="A97" s="98"/>
      <c r="B97" s="97" t="s">
        <v>33</v>
      </c>
      <c r="C97" s="767" t="s">
        <v>183</v>
      </c>
      <c r="D97" s="767"/>
      <c r="E97" s="767"/>
      <c r="F97" s="99" t="s">
        <v>33</v>
      </c>
      <c r="G97" s="99" t="s">
        <v>33</v>
      </c>
      <c r="H97" s="99" t="s">
        <v>33</v>
      </c>
      <c r="I97" s="99" t="s">
        <v>33</v>
      </c>
      <c r="J97" s="100" t="s">
        <v>33</v>
      </c>
      <c r="K97" s="99" t="s">
        <v>33</v>
      </c>
      <c r="L97" s="100">
        <v>8.0500000000000007</v>
      </c>
      <c r="M97" s="101" t="s">
        <v>33</v>
      </c>
      <c r="N97" s="102" t="s">
        <v>33</v>
      </c>
      <c r="T97" s="68" t="s">
        <v>183</v>
      </c>
    </row>
    <row r="98" spans="1:24" s="63" customFormat="1" ht="22.5" x14ac:dyDescent="0.2">
      <c r="A98" s="98"/>
      <c r="B98" s="97" t="s">
        <v>799</v>
      </c>
      <c r="C98" s="767" t="s">
        <v>800</v>
      </c>
      <c r="D98" s="767"/>
      <c r="E98" s="767"/>
      <c r="F98" s="99" t="s">
        <v>186</v>
      </c>
      <c r="G98" s="99" t="s">
        <v>801</v>
      </c>
      <c r="H98" s="99" t="s">
        <v>33</v>
      </c>
      <c r="I98" s="99" t="s">
        <v>801</v>
      </c>
      <c r="J98" s="100" t="s">
        <v>33</v>
      </c>
      <c r="K98" s="99" t="s">
        <v>33</v>
      </c>
      <c r="L98" s="100">
        <v>9.66</v>
      </c>
      <c r="M98" s="101" t="s">
        <v>33</v>
      </c>
      <c r="N98" s="102" t="s">
        <v>33</v>
      </c>
      <c r="T98" s="68" t="s">
        <v>800</v>
      </c>
    </row>
    <row r="99" spans="1:24" s="63" customFormat="1" ht="22.5" x14ac:dyDescent="0.2">
      <c r="A99" s="98"/>
      <c r="B99" s="97" t="s">
        <v>802</v>
      </c>
      <c r="C99" s="767" t="s">
        <v>803</v>
      </c>
      <c r="D99" s="767"/>
      <c r="E99" s="767"/>
      <c r="F99" s="99" t="s">
        <v>186</v>
      </c>
      <c r="G99" s="99" t="s">
        <v>594</v>
      </c>
      <c r="H99" s="99" t="s">
        <v>33</v>
      </c>
      <c r="I99" s="99" t="s">
        <v>594</v>
      </c>
      <c r="J99" s="100" t="s">
        <v>33</v>
      </c>
      <c r="K99" s="99" t="s">
        <v>33</v>
      </c>
      <c r="L99" s="100">
        <v>5.23</v>
      </c>
      <c r="M99" s="101" t="s">
        <v>33</v>
      </c>
      <c r="N99" s="102" t="s">
        <v>33</v>
      </c>
      <c r="T99" s="68" t="s">
        <v>803</v>
      </c>
    </row>
    <row r="100" spans="1:24" s="63" customFormat="1" x14ac:dyDescent="0.2">
      <c r="A100" s="103"/>
      <c r="B100" s="104"/>
      <c r="C100" s="780" t="s">
        <v>191</v>
      </c>
      <c r="D100" s="780"/>
      <c r="E100" s="780"/>
      <c r="F100" s="105" t="s">
        <v>33</v>
      </c>
      <c r="G100" s="105" t="s">
        <v>33</v>
      </c>
      <c r="H100" s="105" t="s">
        <v>33</v>
      </c>
      <c r="I100" s="105" t="s">
        <v>33</v>
      </c>
      <c r="J100" s="106" t="s">
        <v>33</v>
      </c>
      <c r="K100" s="105" t="s">
        <v>33</v>
      </c>
      <c r="L100" s="106">
        <v>77.540000000000006</v>
      </c>
      <c r="M100" s="92" t="s">
        <v>33</v>
      </c>
      <c r="N100" s="107" t="s">
        <v>33</v>
      </c>
      <c r="V100" s="68" t="s">
        <v>191</v>
      </c>
    </row>
    <row r="101" spans="1:24" s="63" customFormat="1" ht="33.75" x14ac:dyDescent="0.2">
      <c r="A101" s="88" t="s">
        <v>246</v>
      </c>
      <c r="B101" s="89" t="s">
        <v>819</v>
      </c>
      <c r="C101" s="776" t="s">
        <v>820</v>
      </c>
      <c r="D101" s="776"/>
      <c r="E101" s="776"/>
      <c r="F101" s="90" t="s">
        <v>484</v>
      </c>
      <c r="G101" s="90" t="s">
        <v>33</v>
      </c>
      <c r="H101" s="90" t="s">
        <v>33</v>
      </c>
      <c r="I101" s="90" t="s">
        <v>235</v>
      </c>
      <c r="J101" s="91">
        <v>119.27</v>
      </c>
      <c r="K101" s="90" t="s">
        <v>33</v>
      </c>
      <c r="L101" s="91">
        <v>834.89</v>
      </c>
      <c r="M101" s="92" t="s">
        <v>33</v>
      </c>
      <c r="N101" s="93" t="s">
        <v>33</v>
      </c>
      <c r="Q101" s="68" t="s">
        <v>820</v>
      </c>
    </row>
    <row r="102" spans="1:24" s="63" customFormat="1" x14ac:dyDescent="0.2">
      <c r="A102" s="88" t="s">
        <v>258</v>
      </c>
      <c r="B102" s="89" t="s">
        <v>821</v>
      </c>
      <c r="C102" s="776" t="s">
        <v>822</v>
      </c>
      <c r="D102" s="776"/>
      <c r="E102" s="776"/>
      <c r="F102" s="90" t="s">
        <v>484</v>
      </c>
      <c r="G102" s="90" t="s">
        <v>33</v>
      </c>
      <c r="H102" s="90" t="s">
        <v>33</v>
      </c>
      <c r="I102" s="90" t="s">
        <v>165</v>
      </c>
      <c r="J102" s="91">
        <v>76.400000000000006</v>
      </c>
      <c r="K102" s="90" t="s">
        <v>33</v>
      </c>
      <c r="L102" s="91">
        <v>76.400000000000006</v>
      </c>
      <c r="M102" s="92" t="s">
        <v>33</v>
      </c>
      <c r="N102" s="93" t="s">
        <v>33</v>
      </c>
      <c r="Q102" s="68" t="s">
        <v>822</v>
      </c>
    </row>
    <row r="103" spans="1:24" s="63" customFormat="1" ht="56.25" x14ac:dyDescent="0.2">
      <c r="A103" s="88" t="s">
        <v>262</v>
      </c>
      <c r="B103" s="89" t="s">
        <v>823</v>
      </c>
      <c r="C103" s="776" t="s">
        <v>824</v>
      </c>
      <c r="D103" s="776"/>
      <c r="E103" s="776"/>
      <c r="F103" s="90" t="s">
        <v>609</v>
      </c>
      <c r="G103" s="90" t="s">
        <v>33</v>
      </c>
      <c r="H103" s="90" t="s">
        <v>33</v>
      </c>
      <c r="I103" s="90" t="s">
        <v>1642</v>
      </c>
      <c r="J103" s="91" t="s">
        <v>33</v>
      </c>
      <c r="K103" s="90" t="s">
        <v>33</v>
      </c>
      <c r="L103" s="91" t="s">
        <v>33</v>
      </c>
      <c r="M103" s="92" t="s">
        <v>33</v>
      </c>
      <c r="N103" s="93" t="s">
        <v>33</v>
      </c>
      <c r="Q103" s="68" t="s">
        <v>824</v>
      </c>
    </row>
    <row r="104" spans="1:24" s="63" customFormat="1" x14ac:dyDescent="0.2">
      <c r="A104" s="94"/>
      <c r="B104" s="95"/>
      <c r="C104" s="767" t="s">
        <v>1643</v>
      </c>
      <c r="D104" s="767"/>
      <c r="E104" s="767"/>
      <c r="F104" s="767"/>
      <c r="G104" s="767"/>
      <c r="H104" s="767"/>
      <c r="I104" s="767"/>
      <c r="J104" s="767"/>
      <c r="K104" s="767"/>
      <c r="L104" s="767"/>
      <c r="M104" s="767"/>
      <c r="N104" s="781"/>
      <c r="X104" s="68" t="s">
        <v>1643</v>
      </c>
    </row>
    <row r="105" spans="1:24" s="63" customFormat="1" x14ac:dyDescent="0.2">
      <c r="A105" s="98"/>
      <c r="B105" s="97" t="s">
        <v>165</v>
      </c>
      <c r="C105" s="767" t="s">
        <v>251</v>
      </c>
      <c r="D105" s="767"/>
      <c r="E105" s="767"/>
      <c r="F105" s="99" t="s">
        <v>33</v>
      </c>
      <c r="G105" s="99" t="s">
        <v>33</v>
      </c>
      <c r="H105" s="99" t="s">
        <v>33</v>
      </c>
      <c r="I105" s="99" t="s">
        <v>33</v>
      </c>
      <c r="J105" s="100">
        <v>974.82</v>
      </c>
      <c r="K105" s="99" t="s">
        <v>33</v>
      </c>
      <c r="L105" s="100">
        <v>1062.55</v>
      </c>
      <c r="M105" s="101" t="s">
        <v>33</v>
      </c>
      <c r="N105" s="102" t="s">
        <v>33</v>
      </c>
      <c r="S105" s="68" t="s">
        <v>251</v>
      </c>
    </row>
    <row r="106" spans="1:24" s="63" customFormat="1" x14ac:dyDescent="0.2">
      <c r="A106" s="98"/>
      <c r="B106" s="97" t="s">
        <v>173</v>
      </c>
      <c r="C106" s="767" t="s">
        <v>174</v>
      </c>
      <c r="D106" s="767"/>
      <c r="E106" s="767"/>
      <c r="F106" s="99" t="s">
        <v>33</v>
      </c>
      <c r="G106" s="99" t="s">
        <v>33</v>
      </c>
      <c r="H106" s="99" t="s">
        <v>33</v>
      </c>
      <c r="I106" s="99" t="s">
        <v>33</v>
      </c>
      <c r="J106" s="100">
        <v>55.47</v>
      </c>
      <c r="K106" s="99" t="s">
        <v>33</v>
      </c>
      <c r="L106" s="100">
        <v>60.46</v>
      </c>
      <c r="M106" s="101" t="s">
        <v>33</v>
      </c>
      <c r="N106" s="102" t="s">
        <v>33</v>
      </c>
      <c r="S106" s="68" t="s">
        <v>174</v>
      </c>
    </row>
    <row r="107" spans="1:24" s="63" customFormat="1" x14ac:dyDescent="0.2">
      <c r="A107" s="98"/>
      <c r="B107" s="97" t="s">
        <v>176</v>
      </c>
      <c r="C107" s="767" t="s">
        <v>177</v>
      </c>
      <c r="D107" s="767"/>
      <c r="E107" s="767"/>
      <c r="F107" s="99" t="s">
        <v>33</v>
      </c>
      <c r="G107" s="99" t="s">
        <v>33</v>
      </c>
      <c r="H107" s="99" t="s">
        <v>33</v>
      </c>
      <c r="I107" s="99" t="s">
        <v>33</v>
      </c>
      <c r="J107" s="100">
        <v>7.94</v>
      </c>
      <c r="K107" s="99" t="s">
        <v>33</v>
      </c>
      <c r="L107" s="100">
        <v>8.65</v>
      </c>
      <c r="M107" s="101" t="s">
        <v>33</v>
      </c>
      <c r="N107" s="102" t="s">
        <v>33</v>
      </c>
      <c r="S107" s="68" t="s">
        <v>177</v>
      </c>
    </row>
    <row r="108" spans="1:24" s="63" customFormat="1" x14ac:dyDescent="0.2">
      <c r="A108" s="98"/>
      <c r="B108" s="97" t="s">
        <v>212</v>
      </c>
      <c r="C108" s="767" t="s">
        <v>252</v>
      </c>
      <c r="D108" s="767"/>
      <c r="E108" s="767"/>
      <c r="F108" s="99" t="s">
        <v>33</v>
      </c>
      <c r="G108" s="99" t="s">
        <v>33</v>
      </c>
      <c r="H108" s="99" t="s">
        <v>33</v>
      </c>
      <c r="I108" s="99" t="s">
        <v>33</v>
      </c>
      <c r="J108" s="100">
        <v>10718.44</v>
      </c>
      <c r="K108" s="99" t="s">
        <v>33</v>
      </c>
      <c r="L108" s="100">
        <v>11683.1</v>
      </c>
      <c r="M108" s="101" t="s">
        <v>33</v>
      </c>
      <c r="N108" s="102" t="s">
        <v>33</v>
      </c>
      <c r="S108" s="68" t="s">
        <v>252</v>
      </c>
    </row>
    <row r="109" spans="1:24" s="63" customFormat="1" x14ac:dyDescent="0.2">
      <c r="A109" s="98"/>
      <c r="B109" s="97" t="s">
        <v>33</v>
      </c>
      <c r="C109" s="767" t="s">
        <v>253</v>
      </c>
      <c r="D109" s="767"/>
      <c r="E109" s="767"/>
      <c r="F109" s="99" t="s">
        <v>179</v>
      </c>
      <c r="G109" s="99" t="s">
        <v>827</v>
      </c>
      <c r="H109" s="99" t="s">
        <v>33</v>
      </c>
      <c r="I109" s="99" t="s">
        <v>1644</v>
      </c>
      <c r="J109" s="100" t="s">
        <v>33</v>
      </c>
      <c r="K109" s="99" t="s">
        <v>33</v>
      </c>
      <c r="L109" s="100" t="s">
        <v>33</v>
      </c>
      <c r="M109" s="101" t="s">
        <v>33</v>
      </c>
      <c r="N109" s="102" t="s">
        <v>33</v>
      </c>
      <c r="T109" s="68" t="s">
        <v>253</v>
      </c>
    </row>
    <row r="110" spans="1:24" s="63" customFormat="1" x14ac:dyDescent="0.2">
      <c r="A110" s="98"/>
      <c r="B110" s="97" t="s">
        <v>33</v>
      </c>
      <c r="C110" s="767" t="s">
        <v>178</v>
      </c>
      <c r="D110" s="767"/>
      <c r="E110" s="767"/>
      <c r="F110" s="99" t="s">
        <v>179</v>
      </c>
      <c r="G110" s="99" t="s">
        <v>829</v>
      </c>
      <c r="H110" s="99" t="s">
        <v>33</v>
      </c>
      <c r="I110" s="99" t="s">
        <v>1645</v>
      </c>
      <c r="J110" s="100" t="s">
        <v>33</v>
      </c>
      <c r="K110" s="99" t="s">
        <v>33</v>
      </c>
      <c r="L110" s="100" t="s">
        <v>33</v>
      </c>
      <c r="M110" s="101" t="s">
        <v>33</v>
      </c>
      <c r="N110" s="102" t="s">
        <v>33</v>
      </c>
      <c r="T110" s="68" t="s">
        <v>178</v>
      </c>
    </row>
    <row r="111" spans="1:24" s="63" customFormat="1" x14ac:dyDescent="0.2">
      <c r="A111" s="98"/>
      <c r="B111" s="97" t="s">
        <v>33</v>
      </c>
      <c r="C111" s="776" t="s">
        <v>182</v>
      </c>
      <c r="D111" s="776"/>
      <c r="E111" s="776"/>
      <c r="F111" s="90" t="s">
        <v>33</v>
      </c>
      <c r="G111" s="90" t="s">
        <v>33</v>
      </c>
      <c r="H111" s="90" t="s">
        <v>33</v>
      </c>
      <c r="I111" s="90" t="s">
        <v>33</v>
      </c>
      <c r="J111" s="91">
        <v>11748.73</v>
      </c>
      <c r="K111" s="90" t="s">
        <v>33</v>
      </c>
      <c r="L111" s="91">
        <v>12806.11</v>
      </c>
      <c r="M111" s="92" t="s">
        <v>33</v>
      </c>
      <c r="N111" s="93" t="s">
        <v>33</v>
      </c>
      <c r="U111" s="68" t="s">
        <v>182</v>
      </c>
    </row>
    <row r="112" spans="1:24" s="63" customFormat="1" x14ac:dyDescent="0.2">
      <c r="A112" s="98"/>
      <c r="B112" s="97" t="s">
        <v>33</v>
      </c>
      <c r="C112" s="767" t="s">
        <v>183</v>
      </c>
      <c r="D112" s="767"/>
      <c r="E112" s="767"/>
      <c r="F112" s="99" t="s">
        <v>33</v>
      </c>
      <c r="G112" s="99" t="s">
        <v>33</v>
      </c>
      <c r="H112" s="99" t="s">
        <v>33</v>
      </c>
      <c r="I112" s="99" t="s">
        <v>33</v>
      </c>
      <c r="J112" s="100" t="s">
        <v>33</v>
      </c>
      <c r="K112" s="99" t="s">
        <v>33</v>
      </c>
      <c r="L112" s="100">
        <v>1071.2</v>
      </c>
      <c r="M112" s="101" t="s">
        <v>33</v>
      </c>
      <c r="N112" s="102" t="s">
        <v>33</v>
      </c>
      <c r="T112" s="68" t="s">
        <v>183</v>
      </c>
    </row>
    <row r="113" spans="1:24" s="63" customFormat="1" ht="22.5" x14ac:dyDescent="0.2">
      <c r="A113" s="98"/>
      <c r="B113" s="97" t="s">
        <v>831</v>
      </c>
      <c r="C113" s="767" t="s">
        <v>832</v>
      </c>
      <c r="D113" s="767"/>
      <c r="E113" s="767"/>
      <c r="F113" s="99" t="s">
        <v>186</v>
      </c>
      <c r="G113" s="99" t="s">
        <v>591</v>
      </c>
      <c r="H113" s="99" t="s">
        <v>33</v>
      </c>
      <c r="I113" s="99" t="s">
        <v>591</v>
      </c>
      <c r="J113" s="100" t="s">
        <v>33</v>
      </c>
      <c r="K113" s="99" t="s">
        <v>33</v>
      </c>
      <c r="L113" s="100">
        <v>1124.76</v>
      </c>
      <c r="M113" s="101" t="s">
        <v>33</v>
      </c>
      <c r="N113" s="102" t="s">
        <v>33</v>
      </c>
      <c r="T113" s="68" t="s">
        <v>832</v>
      </c>
    </row>
    <row r="114" spans="1:24" s="63" customFormat="1" ht="22.5" x14ac:dyDescent="0.2">
      <c r="A114" s="98"/>
      <c r="B114" s="97" t="s">
        <v>833</v>
      </c>
      <c r="C114" s="767" t="s">
        <v>834</v>
      </c>
      <c r="D114" s="767"/>
      <c r="E114" s="767"/>
      <c r="F114" s="99" t="s">
        <v>186</v>
      </c>
      <c r="G114" s="99" t="s">
        <v>835</v>
      </c>
      <c r="H114" s="99" t="s">
        <v>33</v>
      </c>
      <c r="I114" s="99" t="s">
        <v>835</v>
      </c>
      <c r="J114" s="100" t="s">
        <v>33</v>
      </c>
      <c r="K114" s="99" t="s">
        <v>33</v>
      </c>
      <c r="L114" s="100">
        <v>589.16</v>
      </c>
      <c r="M114" s="101" t="s">
        <v>33</v>
      </c>
      <c r="N114" s="102" t="s">
        <v>33</v>
      </c>
      <c r="T114" s="68" t="s">
        <v>834</v>
      </c>
    </row>
    <row r="115" spans="1:24" s="63" customFormat="1" x14ac:dyDescent="0.2">
      <c r="A115" s="103"/>
      <c r="B115" s="104"/>
      <c r="C115" s="780" t="s">
        <v>191</v>
      </c>
      <c r="D115" s="780"/>
      <c r="E115" s="780"/>
      <c r="F115" s="105" t="s">
        <v>33</v>
      </c>
      <c r="G115" s="105" t="s">
        <v>33</v>
      </c>
      <c r="H115" s="105" t="s">
        <v>33</v>
      </c>
      <c r="I115" s="105" t="s">
        <v>33</v>
      </c>
      <c r="J115" s="106" t="s">
        <v>33</v>
      </c>
      <c r="K115" s="105" t="s">
        <v>33</v>
      </c>
      <c r="L115" s="106">
        <v>14520.03</v>
      </c>
      <c r="M115" s="92" t="s">
        <v>33</v>
      </c>
      <c r="N115" s="107" t="s">
        <v>33</v>
      </c>
      <c r="V115" s="68" t="s">
        <v>191</v>
      </c>
    </row>
    <row r="116" spans="1:24" s="63" customFormat="1" ht="33.75" x14ac:dyDescent="0.2">
      <c r="A116" s="88" t="s">
        <v>267</v>
      </c>
      <c r="B116" s="89" t="s">
        <v>836</v>
      </c>
      <c r="C116" s="776" t="s">
        <v>837</v>
      </c>
      <c r="D116" s="776"/>
      <c r="E116" s="776"/>
      <c r="F116" s="90" t="s">
        <v>707</v>
      </c>
      <c r="G116" s="90" t="s">
        <v>33</v>
      </c>
      <c r="H116" s="90" t="s">
        <v>33</v>
      </c>
      <c r="I116" s="90" t="s">
        <v>1646</v>
      </c>
      <c r="J116" s="91">
        <v>132.94</v>
      </c>
      <c r="K116" s="90" t="s">
        <v>33</v>
      </c>
      <c r="L116" s="91">
        <v>17098.740000000002</v>
      </c>
      <c r="M116" s="92" t="s">
        <v>33</v>
      </c>
      <c r="N116" s="93" t="s">
        <v>33</v>
      </c>
      <c r="Q116" s="68" t="s">
        <v>837</v>
      </c>
    </row>
    <row r="117" spans="1:24" s="63" customFormat="1" ht="33.75" x14ac:dyDescent="0.2">
      <c r="A117" s="88" t="s">
        <v>274</v>
      </c>
      <c r="B117" s="89" t="s">
        <v>839</v>
      </c>
      <c r="C117" s="776" t="s">
        <v>840</v>
      </c>
      <c r="D117" s="776"/>
      <c r="E117" s="776"/>
      <c r="F117" s="90" t="s">
        <v>609</v>
      </c>
      <c r="G117" s="90" t="s">
        <v>33</v>
      </c>
      <c r="H117" s="90" t="s">
        <v>33</v>
      </c>
      <c r="I117" s="90" t="s">
        <v>1647</v>
      </c>
      <c r="J117" s="91" t="s">
        <v>33</v>
      </c>
      <c r="K117" s="90" t="s">
        <v>33</v>
      </c>
      <c r="L117" s="91" t="s">
        <v>33</v>
      </c>
      <c r="M117" s="92" t="s">
        <v>33</v>
      </c>
      <c r="N117" s="93" t="s">
        <v>33</v>
      </c>
      <c r="Q117" s="68" t="s">
        <v>840</v>
      </c>
    </row>
    <row r="118" spans="1:24" s="63" customFormat="1" x14ac:dyDescent="0.2">
      <c r="A118" s="94"/>
      <c r="B118" s="95"/>
      <c r="C118" s="767" t="s">
        <v>1648</v>
      </c>
      <c r="D118" s="767"/>
      <c r="E118" s="767"/>
      <c r="F118" s="767"/>
      <c r="G118" s="767"/>
      <c r="H118" s="767"/>
      <c r="I118" s="767"/>
      <c r="J118" s="767"/>
      <c r="K118" s="767"/>
      <c r="L118" s="767"/>
      <c r="M118" s="767"/>
      <c r="N118" s="781"/>
      <c r="X118" s="68" t="s">
        <v>1648</v>
      </c>
    </row>
    <row r="119" spans="1:24" s="63" customFormat="1" x14ac:dyDescent="0.2">
      <c r="A119" s="98"/>
      <c r="B119" s="97" t="s">
        <v>165</v>
      </c>
      <c r="C119" s="767" t="s">
        <v>251</v>
      </c>
      <c r="D119" s="767"/>
      <c r="E119" s="767"/>
      <c r="F119" s="99" t="s">
        <v>33</v>
      </c>
      <c r="G119" s="99" t="s">
        <v>33</v>
      </c>
      <c r="H119" s="99" t="s">
        <v>33</v>
      </c>
      <c r="I119" s="99" t="s">
        <v>33</v>
      </c>
      <c r="J119" s="100">
        <v>829.12</v>
      </c>
      <c r="K119" s="99" t="s">
        <v>33</v>
      </c>
      <c r="L119" s="100">
        <v>157.53</v>
      </c>
      <c r="M119" s="101" t="s">
        <v>33</v>
      </c>
      <c r="N119" s="102" t="s">
        <v>33</v>
      </c>
      <c r="S119" s="68" t="s">
        <v>251</v>
      </c>
    </row>
    <row r="120" spans="1:24" s="63" customFormat="1" x14ac:dyDescent="0.2">
      <c r="A120" s="98"/>
      <c r="B120" s="97" t="s">
        <v>173</v>
      </c>
      <c r="C120" s="767" t="s">
        <v>174</v>
      </c>
      <c r="D120" s="767"/>
      <c r="E120" s="767"/>
      <c r="F120" s="99" t="s">
        <v>33</v>
      </c>
      <c r="G120" s="99" t="s">
        <v>33</v>
      </c>
      <c r="H120" s="99" t="s">
        <v>33</v>
      </c>
      <c r="I120" s="99" t="s">
        <v>33</v>
      </c>
      <c r="J120" s="100">
        <v>21.88</v>
      </c>
      <c r="K120" s="99" t="s">
        <v>33</v>
      </c>
      <c r="L120" s="100">
        <v>4.16</v>
      </c>
      <c r="M120" s="101" t="s">
        <v>33</v>
      </c>
      <c r="N120" s="102" t="s">
        <v>33</v>
      </c>
      <c r="S120" s="68" t="s">
        <v>174</v>
      </c>
    </row>
    <row r="121" spans="1:24" s="63" customFormat="1" x14ac:dyDescent="0.2">
      <c r="A121" s="98"/>
      <c r="B121" s="97" t="s">
        <v>176</v>
      </c>
      <c r="C121" s="767" t="s">
        <v>177</v>
      </c>
      <c r="D121" s="767"/>
      <c r="E121" s="767"/>
      <c r="F121" s="99" t="s">
        <v>33</v>
      </c>
      <c r="G121" s="99" t="s">
        <v>33</v>
      </c>
      <c r="H121" s="99" t="s">
        <v>33</v>
      </c>
      <c r="I121" s="99" t="s">
        <v>33</v>
      </c>
      <c r="J121" s="100">
        <v>3.51</v>
      </c>
      <c r="K121" s="99" t="s">
        <v>33</v>
      </c>
      <c r="L121" s="100">
        <v>0.67</v>
      </c>
      <c r="M121" s="101" t="s">
        <v>33</v>
      </c>
      <c r="N121" s="102" t="s">
        <v>33</v>
      </c>
      <c r="S121" s="68" t="s">
        <v>177</v>
      </c>
    </row>
    <row r="122" spans="1:24" s="63" customFormat="1" x14ac:dyDescent="0.2">
      <c r="A122" s="98"/>
      <c r="B122" s="97" t="s">
        <v>212</v>
      </c>
      <c r="C122" s="767" t="s">
        <v>252</v>
      </c>
      <c r="D122" s="767"/>
      <c r="E122" s="767"/>
      <c r="F122" s="99" t="s">
        <v>33</v>
      </c>
      <c r="G122" s="99" t="s">
        <v>33</v>
      </c>
      <c r="H122" s="99" t="s">
        <v>33</v>
      </c>
      <c r="I122" s="99" t="s">
        <v>33</v>
      </c>
      <c r="J122" s="100">
        <v>6516.18</v>
      </c>
      <c r="K122" s="99" t="s">
        <v>33</v>
      </c>
      <c r="L122" s="100">
        <v>1238.07</v>
      </c>
      <c r="M122" s="101" t="s">
        <v>33</v>
      </c>
      <c r="N122" s="102" t="s">
        <v>33</v>
      </c>
      <c r="S122" s="68" t="s">
        <v>252</v>
      </c>
    </row>
    <row r="123" spans="1:24" s="63" customFormat="1" x14ac:dyDescent="0.2">
      <c r="A123" s="98"/>
      <c r="B123" s="97" t="s">
        <v>33</v>
      </c>
      <c r="C123" s="767" t="s">
        <v>253</v>
      </c>
      <c r="D123" s="767"/>
      <c r="E123" s="767"/>
      <c r="F123" s="99" t="s">
        <v>179</v>
      </c>
      <c r="G123" s="99" t="s">
        <v>843</v>
      </c>
      <c r="H123" s="99" t="s">
        <v>33</v>
      </c>
      <c r="I123" s="99" t="s">
        <v>1649</v>
      </c>
      <c r="J123" s="100" t="s">
        <v>33</v>
      </c>
      <c r="K123" s="99" t="s">
        <v>33</v>
      </c>
      <c r="L123" s="100" t="s">
        <v>33</v>
      </c>
      <c r="M123" s="101" t="s">
        <v>33</v>
      </c>
      <c r="N123" s="102" t="s">
        <v>33</v>
      </c>
      <c r="T123" s="68" t="s">
        <v>253</v>
      </c>
    </row>
    <row r="124" spans="1:24" s="63" customFormat="1" x14ac:dyDescent="0.2">
      <c r="A124" s="98"/>
      <c r="B124" s="97" t="s">
        <v>33</v>
      </c>
      <c r="C124" s="767" t="s">
        <v>178</v>
      </c>
      <c r="D124" s="767"/>
      <c r="E124" s="767"/>
      <c r="F124" s="99" t="s">
        <v>179</v>
      </c>
      <c r="G124" s="99" t="s">
        <v>845</v>
      </c>
      <c r="H124" s="99" t="s">
        <v>33</v>
      </c>
      <c r="I124" s="99" t="s">
        <v>1650</v>
      </c>
      <c r="J124" s="100" t="s">
        <v>33</v>
      </c>
      <c r="K124" s="99" t="s">
        <v>33</v>
      </c>
      <c r="L124" s="100" t="s">
        <v>33</v>
      </c>
      <c r="M124" s="101" t="s">
        <v>33</v>
      </c>
      <c r="N124" s="102" t="s">
        <v>33</v>
      </c>
      <c r="T124" s="68" t="s">
        <v>178</v>
      </c>
    </row>
    <row r="125" spans="1:24" s="63" customFormat="1" x14ac:dyDescent="0.2">
      <c r="A125" s="98"/>
      <c r="B125" s="97" t="s">
        <v>33</v>
      </c>
      <c r="C125" s="776" t="s">
        <v>182</v>
      </c>
      <c r="D125" s="776"/>
      <c r="E125" s="776"/>
      <c r="F125" s="90" t="s">
        <v>33</v>
      </c>
      <c r="G125" s="90" t="s">
        <v>33</v>
      </c>
      <c r="H125" s="90" t="s">
        <v>33</v>
      </c>
      <c r="I125" s="90" t="s">
        <v>33</v>
      </c>
      <c r="J125" s="91">
        <v>7367.18</v>
      </c>
      <c r="K125" s="90" t="s">
        <v>33</v>
      </c>
      <c r="L125" s="91">
        <v>1399.76</v>
      </c>
      <c r="M125" s="92" t="s">
        <v>33</v>
      </c>
      <c r="N125" s="93" t="s">
        <v>33</v>
      </c>
      <c r="U125" s="68" t="s">
        <v>182</v>
      </c>
    </row>
    <row r="126" spans="1:24" s="63" customFormat="1" x14ac:dyDescent="0.2">
      <c r="A126" s="98"/>
      <c r="B126" s="97" t="s">
        <v>33</v>
      </c>
      <c r="C126" s="767" t="s">
        <v>183</v>
      </c>
      <c r="D126" s="767"/>
      <c r="E126" s="767"/>
      <c r="F126" s="99" t="s">
        <v>33</v>
      </c>
      <c r="G126" s="99" t="s">
        <v>33</v>
      </c>
      <c r="H126" s="99" t="s">
        <v>33</v>
      </c>
      <c r="I126" s="99" t="s">
        <v>33</v>
      </c>
      <c r="J126" s="100" t="s">
        <v>33</v>
      </c>
      <c r="K126" s="99" t="s">
        <v>33</v>
      </c>
      <c r="L126" s="100">
        <v>158.19999999999999</v>
      </c>
      <c r="M126" s="101" t="s">
        <v>33</v>
      </c>
      <c r="N126" s="102" t="s">
        <v>33</v>
      </c>
      <c r="T126" s="68" t="s">
        <v>183</v>
      </c>
    </row>
    <row r="127" spans="1:24" s="63" customFormat="1" ht="22.5" x14ac:dyDescent="0.2">
      <c r="A127" s="98"/>
      <c r="B127" s="97" t="s">
        <v>799</v>
      </c>
      <c r="C127" s="767" t="s">
        <v>800</v>
      </c>
      <c r="D127" s="767"/>
      <c r="E127" s="767"/>
      <c r="F127" s="99" t="s">
        <v>186</v>
      </c>
      <c r="G127" s="99" t="s">
        <v>801</v>
      </c>
      <c r="H127" s="99" t="s">
        <v>33</v>
      </c>
      <c r="I127" s="99" t="s">
        <v>801</v>
      </c>
      <c r="J127" s="100" t="s">
        <v>33</v>
      </c>
      <c r="K127" s="99" t="s">
        <v>33</v>
      </c>
      <c r="L127" s="100">
        <v>189.84</v>
      </c>
      <c r="M127" s="101" t="s">
        <v>33</v>
      </c>
      <c r="N127" s="102" t="s">
        <v>33</v>
      </c>
      <c r="T127" s="68" t="s">
        <v>800</v>
      </c>
    </row>
    <row r="128" spans="1:24" s="63" customFormat="1" ht="22.5" x14ac:dyDescent="0.2">
      <c r="A128" s="98"/>
      <c r="B128" s="97" t="s">
        <v>802</v>
      </c>
      <c r="C128" s="767" t="s">
        <v>803</v>
      </c>
      <c r="D128" s="767"/>
      <c r="E128" s="767"/>
      <c r="F128" s="99" t="s">
        <v>186</v>
      </c>
      <c r="G128" s="99" t="s">
        <v>594</v>
      </c>
      <c r="H128" s="99" t="s">
        <v>33</v>
      </c>
      <c r="I128" s="99" t="s">
        <v>594</v>
      </c>
      <c r="J128" s="100" t="s">
        <v>33</v>
      </c>
      <c r="K128" s="99" t="s">
        <v>33</v>
      </c>
      <c r="L128" s="100">
        <v>102.83</v>
      </c>
      <c r="M128" s="101" t="s">
        <v>33</v>
      </c>
      <c r="N128" s="102" t="s">
        <v>33</v>
      </c>
      <c r="T128" s="68" t="s">
        <v>803</v>
      </c>
    </row>
    <row r="129" spans="1:24" s="63" customFormat="1" x14ac:dyDescent="0.2">
      <c r="A129" s="103"/>
      <c r="B129" s="104"/>
      <c r="C129" s="780" t="s">
        <v>191</v>
      </c>
      <c r="D129" s="780"/>
      <c r="E129" s="780"/>
      <c r="F129" s="105" t="s">
        <v>33</v>
      </c>
      <c r="G129" s="105" t="s">
        <v>33</v>
      </c>
      <c r="H129" s="105" t="s">
        <v>33</v>
      </c>
      <c r="I129" s="105" t="s">
        <v>33</v>
      </c>
      <c r="J129" s="106" t="s">
        <v>33</v>
      </c>
      <c r="K129" s="105" t="s">
        <v>33</v>
      </c>
      <c r="L129" s="106">
        <v>1692.43</v>
      </c>
      <c r="M129" s="92" t="s">
        <v>33</v>
      </c>
      <c r="N129" s="107" t="s">
        <v>33</v>
      </c>
      <c r="V129" s="68" t="s">
        <v>191</v>
      </c>
    </row>
    <row r="130" spans="1:24" s="63" customFormat="1" ht="33.75" x14ac:dyDescent="0.2">
      <c r="A130" s="88" t="s">
        <v>282</v>
      </c>
      <c r="B130" s="89" t="s">
        <v>836</v>
      </c>
      <c r="C130" s="776" t="s">
        <v>837</v>
      </c>
      <c r="D130" s="776"/>
      <c r="E130" s="776"/>
      <c r="F130" s="90" t="s">
        <v>707</v>
      </c>
      <c r="G130" s="90" t="s">
        <v>33</v>
      </c>
      <c r="H130" s="90" t="s">
        <v>33</v>
      </c>
      <c r="I130" s="90" t="s">
        <v>301</v>
      </c>
      <c r="J130" s="91">
        <v>132.94</v>
      </c>
      <c r="K130" s="90" t="s">
        <v>33</v>
      </c>
      <c r="L130" s="91">
        <v>2525.86</v>
      </c>
      <c r="M130" s="92" t="s">
        <v>33</v>
      </c>
      <c r="N130" s="93" t="s">
        <v>33</v>
      </c>
      <c r="Q130" s="68" t="s">
        <v>837</v>
      </c>
    </row>
    <row r="131" spans="1:24" s="63" customFormat="1" ht="33.75" x14ac:dyDescent="0.2">
      <c r="A131" s="88" t="s">
        <v>287</v>
      </c>
      <c r="B131" s="89" t="s">
        <v>847</v>
      </c>
      <c r="C131" s="776" t="s">
        <v>848</v>
      </c>
      <c r="D131" s="776"/>
      <c r="E131" s="776"/>
      <c r="F131" s="90" t="s">
        <v>609</v>
      </c>
      <c r="G131" s="90" t="s">
        <v>33</v>
      </c>
      <c r="H131" s="90" t="s">
        <v>33</v>
      </c>
      <c r="I131" s="90" t="s">
        <v>1651</v>
      </c>
      <c r="J131" s="91" t="s">
        <v>33</v>
      </c>
      <c r="K131" s="90" t="s">
        <v>33</v>
      </c>
      <c r="L131" s="91" t="s">
        <v>33</v>
      </c>
      <c r="M131" s="92" t="s">
        <v>33</v>
      </c>
      <c r="N131" s="93" t="s">
        <v>33</v>
      </c>
      <c r="Q131" s="68" t="s">
        <v>848</v>
      </c>
    </row>
    <row r="132" spans="1:24" s="63" customFormat="1" x14ac:dyDescent="0.2">
      <c r="A132" s="94"/>
      <c r="B132" s="95"/>
      <c r="C132" s="767" t="s">
        <v>1652</v>
      </c>
      <c r="D132" s="767"/>
      <c r="E132" s="767"/>
      <c r="F132" s="767"/>
      <c r="G132" s="767"/>
      <c r="H132" s="767"/>
      <c r="I132" s="767"/>
      <c r="J132" s="767"/>
      <c r="K132" s="767"/>
      <c r="L132" s="767"/>
      <c r="M132" s="767"/>
      <c r="N132" s="781"/>
      <c r="X132" s="68" t="s">
        <v>1652</v>
      </c>
    </row>
    <row r="133" spans="1:24" s="63" customFormat="1" x14ac:dyDescent="0.2">
      <c r="A133" s="98"/>
      <c r="B133" s="97" t="s">
        <v>165</v>
      </c>
      <c r="C133" s="767" t="s">
        <v>251</v>
      </c>
      <c r="D133" s="767"/>
      <c r="E133" s="767"/>
      <c r="F133" s="99" t="s">
        <v>33</v>
      </c>
      <c r="G133" s="99" t="s">
        <v>33</v>
      </c>
      <c r="H133" s="99" t="s">
        <v>33</v>
      </c>
      <c r="I133" s="99" t="s">
        <v>33</v>
      </c>
      <c r="J133" s="100">
        <v>2538</v>
      </c>
      <c r="K133" s="99" t="s">
        <v>33</v>
      </c>
      <c r="L133" s="100">
        <v>296.95</v>
      </c>
      <c r="M133" s="101" t="s">
        <v>33</v>
      </c>
      <c r="N133" s="102" t="s">
        <v>33</v>
      </c>
      <c r="S133" s="68" t="s">
        <v>251</v>
      </c>
    </row>
    <row r="134" spans="1:24" s="63" customFormat="1" x14ac:dyDescent="0.2">
      <c r="A134" s="98"/>
      <c r="B134" s="97" t="s">
        <v>173</v>
      </c>
      <c r="C134" s="767" t="s">
        <v>174</v>
      </c>
      <c r="D134" s="767"/>
      <c r="E134" s="767"/>
      <c r="F134" s="99" t="s">
        <v>33</v>
      </c>
      <c r="G134" s="99" t="s">
        <v>33</v>
      </c>
      <c r="H134" s="99" t="s">
        <v>33</v>
      </c>
      <c r="I134" s="99" t="s">
        <v>33</v>
      </c>
      <c r="J134" s="100">
        <v>47.72</v>
      </c>
      <c r="K134" s="99" t="s">
        <v>33</v>
      </c>
      <c r="L134" s="100">
        <v>5.58</v>
      </c>
      <c r="M134" s="101" t="s">
        <v>33</v>
      </c>
      <c r="N134" s="102" t="s">
        <v>33</v>
      </c>
      <c r="S134" s="68" t="s">
        <v>174</v>
      </c>
    </row>
    <row r="135" spans="1:24" s="63" customFormat="1" x14ac:dyDescent="0.2">
      <c r="A135" s="98"/>
      <c r="B135" s="97" t="s">
        <v>176</v>
      </c>
      <c r="C135" s="767" t="s">
        <v>177</v>
      </c>
      <c r="D135" s="767"/>
      <c r="E135" s="767"/>
      <c r="F135" s="99" t="s">
        <v>33</v>
      </c>
      <c r="G135" s="99" t="s">
        <v>33</v>
      </c>
      <c r="H135" s="99" t="s">
        <v>33</v>
      </c>
      <c r="I135" s="99" t="s">
        <v>33</v>
      </c>
      <c r="J135" s="100">
        <v>17.45</v>
      </c>
      <c r="K135" s="99" t="s">
        <v>33</v>
      </c>
      <c r="L135" s="100">
        <v>2.04</v>
      </c>
      <c r="M135" s="101" t="s">
        <v>33</v>
      </c>
      <c r="N135" s="102" t="s">
        <v>33</v>
      </c>
      <c r="S135" s="68" t="s">
        <v>177</v>
      </c>
    </row>
    <row r="136" spans="1:24" s="63" customFormat="1" x14ac:dyDescent="0.2">
      <c r="A136" s="98"/>
      <c r="B136" s="97" t="s">
        <v>212</v>
      </c>
      <c r="C136" s="767" t="s">
        <v>252</v>
      </c>
      <c r="D136" s="767"/>
      <c r="E136" s="767"/>
      <c r="F136" s="99" t="s">
        <v>33</v>
      </c>
      <c r="G136" s="99" t="s">
        <v>33</v>
      </c>
      <c r="H136" s="99" t="s">
        <v>33</v>
      </c>
      <c r="I136" s="99" t="s">
        <v>33</v>
      </c>
      <c r="J136" s="100">
        <v>1012.61</v>
      </c>
      <c r="K136" s="99" t="s">
        <v>33</v>
      </c>
      <c r="L136" s="100">
        <v>118.48</v>
      </c>
      <c r="M136" s="101" t="s">
        <v>33</v>
      </c>
      <c r="N136" s="102" t="s">
        <v>33</v>
      </c>
      <c r="S136" s="68" t="s">
        <v>252</v>
      </c>
    </row>
    <row r="137" spans="1:24" s="63" customFormat="1" x14ac:dyDescent="0.2">
      <c r="A137" s="98"/>
      <c r="B137" s="97" t="s">
        <v>33</v>
      </c>
      <c r="C137" s="767" t="s">
        <v>253</v>
      </c>
      <c r="D137" s="767"/>
      <c r="E137" s="767"/>
      <c r="F137" s="99" t="s">
        <v>179</v>
      </c>
      <c r="G137" s="99" t="s">
        <v>851</v>
      </c>
      <c r="H137" s="99" t="s">
        <v>33</v>
      </c>
      <c r="I137" s="99" t="s">
        <v>1653</v>
      </c>
      <c r="J137" s="100" t="s">
        <v>33</v>
      </c>
      <c r="K137" s="99" t="s">
        <v>33</v>
      </c>
      <c r="L137" s="100" t="s">
        <v>33</v>
      </c>
      <c r="M137" s="101" t="s">
        <v>33</v>
      </c>
      <c r="N137" s="102" t="s">
        <v>33</v>
      </c>
      <c r="T137" s="68" t="s">
        <v>253</v>
      </c>
    </row>
    <row r="138" spans="1:24" s="63" customFormat="1" x14ac:dyDescent="0.2">
      <c r="A138" s="98"/>
      <c r="B138" s="97" t="s">
        <v>33</v>
      </c>
      <c r="C138" s="767" t="s">
        <v>178</v>
      </c>
      <c r="D138" s="767"/>
      <c r="E138" s="767"/>
      <c r="F138" s="99" t="s">
        <v>179</v>
      </c>
      <c r="G138" s="99" t="s">
        <v>852</v>
      </c>
      <c r="H138" s="99" t="s">
        <v>33</v>
      </c>
      <c r="I138" s="99" t="s">
        <v>1654</v>
      </c>
      <c r="J138" s="100" t="s">
        <v>33</v>
      </c>
      <c r="K138" s="99" t="s">
        <v>33</v>
      </c>
      <c r="L138" s="100" t="s">
        <v>33</v>
      </c>
      <c r="M138" s="101" t="s">
        <v>33</v>
      </c>
      <c r="N138" s="102" t="s">
        <v>33</v>
      </c>
      <c r="T138" s="68" t="s">
        <v>178</v>
      </c>
    </row>
    <row r="139" spans="1:24" s="63" customFormat="1" x14ac:dyDescent="0.2">
      <c r="A139" s="98"/>
      <c r="B139" s="97" t="s">
        <v>33</v>
      </c>
      <c r="C139" s="776" t="s">
        <v>182</v>
      </c>
      <c r="D139" s="776"/>
      <c r="E139" s="776"/>
      <c r="F139" s="90" t="s">
        <v>33</v>
      </c>
      <c r="G139" s="90" t="s">
        <v>33</v>
      </c>
      <c r="H139" s="90" t="s">
        <v>33</v>
      </c>
      <c r="I139" s="90" t="s">
        <v>33</v>
      </c>
      <c r="J139" s="91">
        <v>3598.33</v>
      </c>
      <c r="K139" s="90" t="s">
        <v>33</v>
      </c>
      <c r="L139" s="91">
        <v>421.01</v>
      </c>
      <c r="M139" s="92" t="s">
        <v>33</v>
      </c>
      <c r="N139" s="93" t="s">
        <v>33</v>
      </c>
      <c r="U139" s="68" t="s">
        <v>182</v>
      </c>
    </row>
    <row r="140" spans="1:24" s="63" customFormat="1" x14ac:dyDescent="0.2">
      <c r="A140" s="98"/>
      <c r="B140" s="97" t="s">
        <v>33</v>
      </c>
      <c r="C140" s="767" t="s">
        <v>183</v>
      </c>
      <c r="D140" s="767"/>
      <c r="E140" s="767"/>
      <c r="F140" s="99" t="s">
        <v>33</v>
      </c>
      <c r="G140" s="99" t="s">
        <v>33</v>
      </c>
      <c r="H140" s="99" t="s">
        <v>33</v>
      </c>
      <c r="I140" s="99" t="s">
        <v>33</v>
      </c>
      <c r="J140" s="100" t="s">
        <v>33</v>
      </c>
      <c r="K140" s="99" t="s">
        <v>33</v>
      </c>
      <c r="L140" s="100">
        <v>298.99</v>
      </c>
      <c r="M140" s="101" t="s">
        <v>33</v>
      </c>
      <c r="N140" s="102" t="s">
        <v>33</v>
      </c>
      <c r="T140" s="68" t="s">
        <v>183</v>
      </c>
    </row>
    <row r="141" spans="1:24" s="63" customFormat="1" ht="22.5" x14ac:dyDescent="0.2">
      <c r="A141" s="98"/>
      <c r="B141" s="97" t="s">
        <v>831</v>
      </c>
      <c r="C141" s="767" t="s">
        <v>832</v>
      </c>
      <c r="D141" s="767"/>
      <c r="E141" s="767"/>
      <c r="F141" s="99" t="s">
        <v>186</v>
      </c>
      <c r="G141" s="99" t="s">
        <v>591</v>
      </c>
      <c r="H141" s="99" t="s">
        <v>33</v>
      </c>
      <c r="I141" s="99" t="s">
        <v>591</v>
      </c>
      <c r="J141" s="100" t="s">
        <v>33</v>
      </c>
      <c r="K141" s="99" t="s">
        <v>33</v>
      </c>
      <c r="L141" s="100">
        <v>313.94</v>
      </c>
      <c r="M141" s="101" t="s">
        <v>33</v>
      </c>
      <c r="N141" s="102" t="s">
        <v>33</v>
      </c>
      <c r="T141" s="68" t="s">
        <v>832</v>
      </c>
    </row>
    <row r="142" spans="1:24" s="63" customFormat="1" ht="22.5" x14ac:dyDescent="0.2">
      <c r="A142" s="98"/>
      <c r="B142" s="97" t="s">
        <v>833</v>
      </c>
      <c r="C142" s="767" t="s">
        <v>834</v>
      </c>
      <c r="D142" s="767"/>
      <c r="E142" s="767"/>
      <c r="F142" s="99" t="s">
        <v>186</v>
      </c>
      <c r="G142" s="99" t="s">
        <v>835</v>
      </c>
      <c r="H142" s="99" t="s">
        <v>33</v>
      </c>
      <c r="I142" s="99" t="s">
        <v>835</v>
      </c>
      <c r="J142" s="100" t="s">
        <v>33</v>
      </c>
      <c r="K142" s="99" t="s">
        <v>33</v>
      </c>
      <c r="L142" s="100">
        <v>164.44</v>
      </c>
      <c r="M142" s="101" t="s">
        <v>33</v>
      </c>
      <c r="N142" s="102" t="s">
        <v>33</v>
      </c>
      <c r="T142" s="68" t="s">
        <v>834</v>
      </c>
    </row>
    <row r="143" spans="1:24" s="63" customFormat="1" x14ac:dyDescent="0.2">
      <c r="A143" s="103"/>
      <c r="B143" s="104"/>
      <c r="C143" s="780" t="s">
        <v>191</v>
      </c>
      <c r="D143" s="780"/>
      <c r="E143" s="780"/>
      <c r="F143" s="105" t="s">
        <v>33</v>
      </c>
      <c r="G143" s="105" t="s">
        <v>33</v>
      </c>
      <c r="H143" s="105" t="s">
        <v>33</v>
      </c>
      <c r="I143" s="105" t="s">
        <v>33</v>
      </c>
      <c r="J143" s="106" t="s">
        <v>33</v>
      </c>
      <c r="K143" s="105" t="s">
        <v>33</v>
      </c>
      <c r="L143" s="106">
        <v>899.39</v>
      </c>
      <c r="M143" s="92" t="s">
        <v>33</v>
      </c>
      <c r="N143" s="107" t="s">
        <v>33</v>
      </c>
      <c r="V143" s="68" t="s">
        <v>191</v>
      </c>
    </row>
    <row r="144" spans="1:24" s="63" customFormat="1" ht="33.75" x14ac:dyDescent="0.2">
      <c r="A144" s="88" t="s">
        <v>217</v>
      </c>
      <c r="B144" s="89" t="s">
        <v>1655</v>
      </c>
      <c r="C144" s="776" t="s">
        <v>855</v>
      </c>
      <c r="D144" s="776"/>
      <c r="E144" s="776"/>
      <c r="F144" s="90" t="s">
        <v>707</v>
      </c>
      <c r="G144" s="90" t="s">
        <v>33</v>
      </c>
      <c r="H144" s="90" t="s">
        <v>33</v>
      </c>
      <c r="I144" s="90" t="s">
        <v>1656</v>
      </c>
      <c r="J144" s="91">
        <v>69.14</v>
      </c>
      <c r="K144" s="90" t="s">
        <v>856</v>
      </c>
      <c r="L144" s="91">
        <v>825.12</v>
      </c>
      <c r="M144" s="92" t="s">
        <v>33</v>
      </c>
      <c r="N144" s="93" t="s">
        <v>33</v>
      </c>
      <c r="Q144" s="68" t="s">
        <v>855</v>
      </c>
    </row>
    <row r="145" spans="1:24" s="63" customFormat="1" x14ac:dyDescent="0.2">
      <c r="A145" s="94"/>
      <c r="B145" s="95"/>
      <c r="C145" s="767" t="s">
        <v>857</v>
      </c>
      <c r="D145" s="767"/>
      <c r="E145" s="767"/>
      <c r="F145" s="767"/>
      <c r="G145" s="767"/>
      <c r="H145" s="767"/>
      <c r="I145" s="767"/>
      <c r="J145" s="767"/>
      <c r="K145" s="767"/>
      <c r="L145" s="767"/>
      <c r="M145" s="767"/>
      <c r="N145" s="781"/>
      <c r="W145" s="68" t="s">
        <v>857</v>
      </c>
    </row>
    <row r="146" spans="1:24" s="63" customFormat="1" ht="22.5" x14ac:dyDescent="0.2">
      <c r="A146" s="96"/>
      <c r="B146" s="97" t="s">
        <v>858</v>
      </c>
      <c r="C146" s="767" t="s">
        <v>859</v>
      </c>
      <c r="D146" s="767"/>
      <c r="E146" s="767"/>
      <c r="F146" s="767"/>
      <c r="G146" s="767"/>
      <c r="H146" s="767"/>
      <c r="I146" s="767"/>
      <c r="J146" s="767"/>
      <c r="K146" s="767"/>
      <c r="L146" s="767"/>
      <c r="M146" s="767"/>
      <c r="N146" s="781"/>
      <c r="R146" s="68" t="s">
        <v>859</v>
      </c>
    </row>
    <row r="147" spans="1:24" s="63" customFormat="1" ht="22.5" x14ac:dyDescent="0.2">
      <c r="A147" s="88" t="s">
        <v>291</v>
      </c>
      <c r="B147" s="89" t="s">
        <v>860</v>
      </c>
      <c r="C147" s="776" t="s">
        <v>861</v>
      </c>
      <c r="D147" s="776"/>
      <c r="E147" s="776"/>
      <c r="F147" s="90" t="s">
        <v>604</v>
      </c>
      <c r="G147" s="90" t="s">
        <v>33</v>
      </c>
      <c r="H147" s="90" t="s">
        <v>33</v>
      </c>
      <c r="I147" s="90" t="s">
        <v>1657</v>
      </c>
      <c r="J147" s="91" t="s">
        <v>33</v>
      </c>
      <c r="K147" s="90" t="s">
        <v>33</v>
      </c>
      <c r="L147" s="91" t="s">
        <v>33</v>
      </c>
      <c r="M147" s="92" t="s">
        <v>33</v>
      </c>
      <c r="N147" s="93" t="s">
        <v>33</v>
      </c>
      <c r="Q147" s="68" t="s">
        <v>861</v>
      </c>
    </row>
    <row r="148" spans="1:24" s="63" customFormat="1" x14ac:dyDescent="0.2">
      <c r="A148" s="94"/>
      <c r="B148" s="95"/>
      <c r="C148" s="767" t="s">
        <v>1658</v>
      </c>
      <c r="D148" s="767"/>
      <c r="E148" s="767"/>
      <c r="F148" s="767"/>
      <c r="G148" s="767"/>
      <c r="H148" s="767"/>
      <c r="I148" s="767"/>
      <c r="J148" s="767"/>
      <c r="K148" s="767"/>
      <c r="L148" s="767"/>
      <c r="M148" s="767"/>
      <c r="N148" s="781"/>
      <c r="X148" s="68" t="s">
        <v>1658</v>
      </c>
    </row>
    <row r="149" spans="1:24" s="63" customFormat="1" x14ac:dyDescent="0.2">
      <c r="A149" s="98"/>
      <c r="B149" s="97" t="s">
        <v>165</v>
      </c>
      <c r="C149" s="767" t="s">
        <v>251</v>
      </c>
      <c r="D149" s="767"/>
      <c r="E149" s="767"/>
      <c r="F149" s="99" t="s">
        <v>33</v>
      </c>
      <c r="G149" s="99" t="s">
        <v>33</v>
      </c>
      <c r="H149" s="99" t="s">
        <v>33</v>
      </c>
      <c r="I149" s="99" t="s">
        <v>33</v>
      </c>
      <c r="J149" s="100">
        <v>271.66000000000003</v>
      </c>
      <c r="K149" s="99" t="s">
        <v>33</v>
      </c>
      <c r="L149" s="100">
        <v>3.9</v>
      </c>
      <c r="M149" s="101" t="s">
        <v>33</v>
      </c>
      <c r="N149" s="102" t="s">
        <v>33</v>
      </c>
      <c r="S149" s="68" t="s">
        <v>251</v>
      </c>
    </row>
    <row r="150" spans="1:24" s="63" customFormat="1" x14ac:dyDescent="0.2">
      <c r="A150" s="98"/>
      <c r="B150" s="97" t="s">
        <v>173</v>
      </c>
      <c r="C150" s="767" t="s">
        <v>174</v>
      </c>
      <c r="D150" s="767"/>
      <c r="E150" s="767"/>
      <c r="F150" s="99" t="s">
        <v>33</v>
      </c>
      <c r="G150" s="99" t="s">
        <v>33</v>
      </c>
      <c r="H150" s="99" t="s">
        <v>33</v>
      </c>
      <c r="I150" s="99" t="s">
        <v>33</v>
      </c>
      <c r="J150" s="100">
        <v>671.33</v>
      </c>
      <c r="K150" s="99" t="s">
        <v>33</v>
      </c>
      <c r="L150" s="100">
        <v>9.6300000000000008</v>
      </c>
      <c r="M150" s="101" t="s">
        <v>33</v>
      </c>
      <c r="N150" s="102" t="s">
        <v>33</v>
      </c>
      <c r="S150" s="68" t="s">
        <v>174</v>
      </c>
    </row>
    <row r="151" spans="1:24" s="63" customFormat="1" x14ac:dyDescent="0.2">
      <c r="A151" s="98"/>
      <c r="B151" s="97" t="s">
        <v>176</v>
      </c>
      <c r="C151" s="767" t="s">
        <v>177</v>
      </c>
      <c r="D151" s="767"/>
      <c r="E151" s="767"/>
      <c r="F151" s="99" t="s">
        <v>33</v>
      </c>
      <c r="G151" s="99" t="s">
        <v>33</v>
      </c>
      <c r="H151" s="99" t="s">
        <v>33</v>
      </c>
      <c r="I151" s="99" t="s">
        <v>33</v>
      </c>
      <c r="J151" s="100">
        <v>78.48</v>
      </c>
      <c r="K151" s="99" t="s">
        <v>33</v>
      </c>
      <c r="L151" s="100">
        <v>1.1299999999999999</v>
      </c>
      <c r="M151" s="101" t="s">
        <v>33</v>
      </c>
      <c r="N151" s="102" t="s">
        <v>33</v>
      </c>
      <c r="S151" s="68" t="s">
        <v>177</v>
      </c>
    </row>
    <row r="152" spans="1:24" s="63" customFormat="1" x14ac:dyDescent="0.2">
      <c r="A152" s="98"/>
      <c r="B152" s="97" t="s">
        <v>212</v>
      </c>
      <c r="C152" s="767" t="s">
        <v>252</v>
      </c>
      <c r="D152" s="767"/>
      <c r="E152" s="767"/>
      <c r="F152" s="99" t="s">
        <v>33</v>
      </c>
      <c r="G152" s="99" t="s">
        <v>33</v>
      </c>
      <c r="H152" s="99" t="s">
        <v>33</v>
      </c>
      <c r="I152" s="99" t="s">
        <v>33</v>
      </c>
      <c r="J152" s="100">
        <v>88.49</v>
      </c>
      <c r="K152" s="99" t="s">
        <v>33</v>
      </c>
      <c r="L152" s="100">
        <v>1.27</v>
      </c>
      <c r="M152" s="101" t="s">
        <v>33</v>
      </c>
      <c r="N152" s="102" t="s">
        <v>33</v>
      </c>
      <c r="S152" s="68" t="s">
        <v>252</v>
      </c>
    </row>
    <row r="153" spans="1:24" s="63" customFormat="1" x14ac:dyDescent="0.2">
      <c r="A153" s="98"/>
      <c r="B153" s="97" t="s">
        <v>33</v>
      </c>
      <c r="C153" s="767" t="s">
        <v>253</v>
      </c>
      <c r="D153" s="767"/>
      <c r="E153" s="767"/>
      <c r="F153" s="99" t="s">
        <v>179</v>
      </c>
      <c r="G153" s="99" t="s">
        <v>864</v>
      </c>
      <c r="H153" s="99" t="s">
        <v>33</v>
      </c>
      <c r="I153" s="99" t="s">
        <v>1659</v>
      </c>
      <c r="J153" s="100" t="s">
        <v>33</v>
      </c>
      <c r="K153" s="99" t="s">
        <v>33</v>
      </c>
      <c r="L153" s="100" t="s">
        <v>33</v>
      </c>
      <c r="M153" s="101" t="s">
        <v>33</v>
      </c>
      <c r="N153" s="102" t="s">
        <v>33</v>
      </c>
      <c r="T153" s="68" t="s">
        <v>253</v>
      </c>
    </row>
    <row r="154" spans="1:24" s="63" customFormat="1" x14ac:dyDescent="0.2">
      <c r="A154" s="98"/>
      <c r="B154" s="97" t="s">
        <v>33</v>
      </c>
      <c r="C154" s="767" t="s">
        <v>178</v>
      </c>
      <c r="D154" s="767"/>
      <c r="E154" s="767"/>
      <c r="F154" s="99" t="s">
        <v>179</v>
      </c>
      <c r="G154" s="99" t="s">
        <v>866</v>
      </c>
      <c r="H154" s="99" t="s">
        <v>33</v>
      </c>
      <c r="I154" s="99" t="s">
        <v>1660</v>
      </c>
      <c r="J154" s="100" t="s">
        <v>33</v>
      </c>
      <c r="K154" s="99" t="s">
        <v>33</v>
      </c>
      <c r="L154" s="100" t="s">
        <v>33</v>
      </c>
      <c r="M154" s="101" t="s">
        <v>33</v>
      </c>
      <c r="N154" s="102" t="s">
        <v>33</v>
      </c>
      <c r="T154" s="68" t="s">
        <v>178</v>
      </c>
    </row>
    <row r="155" spans="1:24" s="63" customFormat="1" x14ac:dyDescent="0.2">
      <c r="A155" s="98"/>
      <c r="B155" s="97" t="s">
        <v>33</v>
      </c>
      <c r="C155" s="776" t="s">
        <v>182</v>
      </c>
      <c r="D155" s="776"/>
      <c r="E155" s="776"/>
      <c r="F155" s="90" t="s">
        <v>33</v>
      </c>
      <c r="G155" s="90" t="s">
        <v>33</v>
      </c>
      <c r="H155" s="90" t="s">
        <v>33</v>
      </c>
      <c r="I155" s="90" t="s">
        <v>33</v>
      </c>
      <c r="J155" s="91">
        <v>1031.48</v>
      </c>
      <c r="K155" s="90" t="s">
        <v>33</v>
      </c>
      <c r="L155" s="91">
        <v>14.8</v>
      </c>
      <c r="M155" s="92" t="s">
        <v>33</v>
      </c>
      <c r="N155" s="93" t="s">
        <v>33</v>
      </c>
      <c r="U155" s="68" t="s">
        <v>182</v>
      </c>
    </row>
    <row r="156" spans="1:24" s="63" customFormat="1" x14ac:dyDescent="0.2">
      <c r="A156" s="98"/>
      <c r="B156" s="97" t="s">
        <v>33</v>
      </c>
      <c r="C156" s="767" t="s">
        <v>183</v>
      </c>
      <c r="D156" s="767"/>
      <c r="E156" s="767"/>
      <c r="F156" s="99" t="s">
        <v>33</v>
      </c>
      <c r="G156" s="99" t="s">
        <v>33</v>
      </c>
      <c r="H156" s="99" t="s">
        <v>33</v>
      </c>
      <c r="I156" s="99" t="s">
        <v>33</v>
      </c>
      <c r="J156" s="100" t="s">
        <v>33</v>
      </c>
      <c r="K156" s="99" t="s">
        <v>33</v>
      </c>
      <c r="L156" s="100">
        <v>5.03</v>
      </c>
      <c r="M156" s="101" t="s">
        <v>33</v>
      </c>
      <c r="N156" s="102" t="s">
        <v>33</v>
      </c>
      <c r="T156" s="68" t="s">
        <v>183</v>
      </c>
    </row>
    <row r="157" spans="1:24" s="63" customFormat="1" ht="22.5" x14ac:dyDescent="0.2">
      <c r="A157" s="98"/>
      <c r="B157" s="97" t="s">
        <v>868</v>
      </c>
      <c r="C157" s="767" t="s">
        <v>869</v>
      </c>
      <c r="D157" s="767"/>
      <c r="E157" s="767"/>
      <c r="F157" s="99" t="s">
        <v>186</v>
      </c>
      <c r="G157" s="99" t="s">
        <v>870</v>
      </c>
      <c r="H157" s="99" t="s">
        <v>33</v>
      </c>
      <c r="I157" s="99" t="s">
        <v>870</v>
      </c>
      <c r="J157" s="100" t="s">
        <v>33</v>
      </c>
      <c r="K157" s="99" t="s">
        <v>33</v>
      </c>
      <c r="L157" s="100">
        <v>4.53</v>
      </c>
      <c r="M157" s="101" t="s">
        <v>33</v>
      </c>
      <c r="N157" s="102" t="s">
        <v>33</v>
      </c>
      <c r="T157" s="68" t="s">
        <v>869</v>
      </c>
    </row>
    <row r="158" spans="1:24" s="63" customFormat="1" ht="22.5" x14ac:dyDescent="0.2">
      <c r="A158" s="98"/>
      <c r="B158" s="97" t="s">
        <v>871</v>
      </c>
      <c r="C158" s="767" t="s">
        <v>872</v>
      </c>
      <c r="D158" s="767"/>
      <c r="E158" s="767"/>
      <c r="F158" s="99" t="s">
        <v>186</v>
      </c>
      <c r="G158" s="99" t="s">
        <v>873</v>
      </c>
      <c r="H158" s="99" t="s">
        <v>33</v>
      </c>
      <c r="I158" s="99" t="s">
        <v>873</v>
      </c>
      <c r="J158" s="100" t="s">
        <v>33</v>
      </c>
      <c r="K158" s="99" t="s">
        <v>33</v>
      </c>
      <c r="L158" s="100">
        <v>4.28</v>
      </c>
      <c r="M158" s="101" t="s">
        <v>33</v>
      </c>
      <c r="N158" s="102" t="s">
        <v>33</v>
      </c>
      <c r="T158" s="68" t="s">
        <v>872</v>
      </c>
    </row>
    <row r="159" spans="1:24" s="63" customFormat="1" x14ac:dyDescent="0.2">
      <c r="A159" s="103"/>
      <c r="B159" s="104"/>
      <c r="C159" s="780" t="s">
        <v>191</v>
      </c>
      <c r="D159" s="780"/>
      <c r="E159" s="780"/>
      <c r="F159" s="105" t="s">
        <v>33</v>
      </c>
      <c r="G159" s="105" t="s">
        <v>33</v>
      </c>
      <c r="H159" s="105" t="s">
        <v>33</v>
      </c>
      <c r="I159" s="105" t="s">
        <v>33</v>
      </c>
      <c r="J159" s="106" t="s">
        <v>33</v>
      </c>
      <c r="K159" s="105" t="s">
        <v>33</v>
      </c>
      <c r="L159" s="106">
        <v>23.61</v>
      </c>
      <c r="M159" s="92" t="s">
        <v>33</v>
      </c>
      <c r="N159" s="107" t="s">
        <v>33</v>
      </c>
      <c r="V159" s="68" t="s">
        <v>191</v>
      </c>
    </row>
    <row r="160" spans="1:24" s="63" customFormat="1" ht="22.5" x14ac:dyDescent="0.2">
      <c r="A160" s="88" t="s">
        <v>293</v>
      </c>
      <c r="B160" s="89" t="s">
        <v>874</v>
      </c>
      <c r="C160" s="776" t="s">
        <v>875</v>
      </c>
      <c r="D160" s="776"/>
      <c r="E160" s="776"/>
      <c r="F160" s="90" t="s">
        <v>604</v>
      </c>
      <c r="G160" s="90" t="s">
        <v>33</v>
      </c>
      <c r="H160" s="90" t="s">
        <v>33</v>
      </c>
      <c r="I160" s="90" t="s">
        <v>1657</v>
      </c>
      <c r="J160" s="91">
        <v>7571</v>
      </c>
      <c r="K160" s="90" t="s">
        <v>33</v>
      </c>
      <c r="L160" s="91">
        <v>108.64</v>
      </c>
      <c r="M160" s="92" t="s">
        <v>33</v>
      </c>
      <c r="N160" s="93" t="s">
        <v>33</v>
      </c>
      <c r="Q160" s="68" t="s">
        <v>875</v>
      </c>
    </row>
    <row r="161" spans="1:26" s="63" customFormat="1" ht="1.5" customHeight="1" x14ac:dyDescent="0.2">
      <c r="A161" s="108"/>
      <c r="B161" s="104"/>
      <c r="C161" s="104"/>
      <c r="D161" s="104"/>
      <c r="E161" s="104"/>
      <c r="F161" s="108"/>
      <c r="G161" s="108"/>
      <c r="H161" s="108"/>
      <c r="I161" s="108"/>
      <c r="J161" s="109"/>
      <c r="K161" s="108"/>
      <c r="L161" s="109"/>
      <c r="M161" s="99"/>
      <c r="N161" s="109"/>
    </row>
    <row r="162" spans="1:26" s="63" customFormat="1" x14ac:dyDescent="0.2">
      <c r="A162" s="110"/>
      <c r="B162" s="111" t="s">
        <v>33</v>
      </c>
      <c r="C162" s="780" t="s">
        <v>1619</v>
      </c>
      <c r="D162" s="780"/>
      <c r="E162" s="780"/>
      <c r="F162" s="780"/>
      <c r="G162" s="780"/>
      <c r="H162" s="780"/>
      <c r="I162" s="780"/>
      <c r="J162" s="780"/>
      <c r="K162" s="780"/>
      <c r="L162" s="112" t="s">
        <v>33</v>
      </c>
      <c r="M162" s="113"/>
      <c r="N162" s="114"/>
      <c r="Y162" s="68" t="s">
        <v>1619</v>
      </c>
    </row>
    <row r="163" spans="1:26" s="63" customFormat="1" x14ac:dyDescent="0.2">
      <c r="A163" s="115"/>
      <c r="B163" s="97" t="s">
        <v>165</v>
      </c>
      <c r="C163" s="767" t="s">
        <v>202</v>
      </c>
      <c r="D163" s="767"/>
      <c r="E163" s="767"/>
      <c r="F163" s="767"/>
      <c r="G163" s="767"/>
      <c r="H163" s="767"/>
      <c r="I163" s="767"/>
      <c r="J163" s="767"/>
      <c r="K163" s="767"/>
      <c r="L163" s="116">
        <v>53469.08</v>
      </c>
      <c r="M163" s="117"/>
      <c r="N163" s="118" t="s">
        <v>33</v>
      </c>
      <c r="Z163" s="68" t="s">
        <v>202</v>
      </c>
    </row>
    <row r="164" spans="1:26" s="63" customFormat="1" x14ac:dyDescent="0.2">
      <c r="A164" s="115"/>
      <c r="B164" s="97" t="s">
        <v>33</v>
      </c>
      <c r="C164" s="767" t="s">
        <v>203</v>
      </c>
      <c r="D164" s="767"/>
      <c r="E164" s="767"/>
      <c r="F164" s="767"/>
      <c r="G164" s="767"/>
      <c r="H164" s="767"/>
      <c r="I164" s="767"/>
      <c r="J164" s="767"/>
      <c r="K164" s="767"/>
      <c r="L164" s="116" t="s">
        <v>33</v>
      </c>
      <c r="M164" s="117"/>
      <c r="N164" s="118" t="s">
        <v>33</v>
      </c>
      <c r="Z164" s="68" t="s">
        <v>203</v>
      </c>
    </row>
    <row r="165" spans="1:26" s="63" customFormat="1" x14ac:dyDescent="0.2">
      <c r="A165" s="115"/>
      <c r="B165" s="97" t="s">
        <v>33</v>
      </c>
      <c r="C165" s="767" t="s">
        <v>296</v>
      </c>
      <c r="D165" s="767"/>
      <c r="E165" s="767"/>
      <c r="F165" s="767"/>
      <c r="G165" s="767"/>
      <c r="H165" s="767"/>
      <c r="I165" s="767"/>
      <c r="J165" s="767"/>
      <c r="K165" s="767"/>
      <c r="L165" s="116">
        <v>1761.94</v>
      </c>
      <c r="M165" s="117"/>
      <c r="N165" s="118" t="s">
        <v>33</v>
      </c>
      <c r="Z165" s="68" t="s">
        <v>296</v>
      </c>
    </row>
    <row r="166" spans="1:26" s="63" customFormat="1" x14ac:dyDescent="0.2">
      <c r="A166" s="115"/>
      <c r="B166" s="97" t="s">
        <v>33</v>
      </c>
      <c r="C166" s="767" t="s">
        <v>204</v>
      </c>
      <c r="D166" s="767"/>
      <c r="E166" s="767"/>
      <c r="F166" s="767"/>
      <c r="G166" s="767"/>
      <c r="H166" s="767"/>
      <c r="I166" s="767"/>
      <c r="J166" s="767"/>
      <c r="K166" s="767"/>
      <c r="L166" s="116">
        <v>146.09</v>
      </c>
      <c r="M166" s="117"/>
      <c r="N166" s="118" t="s">
        <v>33</v>
      </c>
      <c r="Z166" s="68" t="s">
        <v>204</v>
      </c>
    </row>
    <row r="167" spans="1:26" s="63" customFormat="1" x14ac:dyDescent="0.2">
      <c r="A167" s="115"/>
      <c r="B167" s="97" t="s">
        <v>33</v>
      </c>
      <c r="C167" s="767" t="s">
        <v>297</v>
      </c>
      <c r="D167" s="767"/>
      <c r="E167" s="767"/>
      <c r="F167" s="767"/>
      <c r="G167" s="767"/>
      <c r="H167" s="767"/>
      <c r="I167" s="767"/>
      <c r="J167" s="767"/>
      <c r="K167" s="767"/>
      <c r="L167" s="116">
        <v>48603.14</v>
      </c>
      <c r="M167" s="117"/>
      <c r="N167" s="118" t="s">
        <v>33</v>
      </c>
      <c r="Z167" s="68" t="s">
        <v>297</v>
      </c>
    </row>
    <row r="168" spans="1:26" s="63" customFormat="1" x14ac:dyDescent="0.2">
      <c r="A168" s="115"/>
      <c r="B168" s="97" t="s">
        <v>33</v>
      </c>
      <c r="C168" s="767" t="s">
        <v>205</v>
      </c>
      <c r="D168" s="767"/>
      <c r="E168" s="767"/>
      <c r="F168" s="767"/>
      <c r="G168" s="767"/>
      <c r="H168" s="767"/>
      <c r="I168" s="767"/>
      <c r="J168" s="767"/>
      <c r="K168" s="767"/>
      <c r="L168" s="116">
        <v>1934.13</v>
      </c>
      <c r="M168" s="117"/>
      <c r="N168" s="118" t="s">
        <v>33</v>
      </c>
      <c r="Z168" s="68" t="s">
        <v>205</v>
      </c>
    </row>
    <row r="169" spans="1:26" s="63" customFormat="1" x14ac:dyDescent="0.2">
      <c r="A169" s="115"/>
      <c r="B169" s="97" t="s">
        <v>33</v>
      </c>
      <c r="C169" s="767" t="s">
        <v>206</v>
      </c>
      <c r="D169" s="767"/>
      <c r="E169" s="767"/>
      <c r="F169" s="767"/>
      <c r="G169" s="767"/>
      <c r="H169" s="767"/>
      <c r="I169" s="767"/>
      <c r="J169" s="767"/>
      <c r="K169" s="767"/>
      <c r="L169" s="116">
        <v>1023.78</v>
      </c>
      <c r="M169" s="117"/>
      <c r="N169" s="118" t="s">
        <v>33</v>
      </c>
      <c r="Z169" s="68" t="s">
        <v>206</v>
      </c>
    </row>
    <row r="170" spans="1:26" s="63" customFormat="1" x14ac:dyDescent="0.2">
      <c r="A170" s="115"/>
      <c r="B170" s="97" t="s">
        <v>165</v>
      </c>
      <c r="C170" s="767" t="s">
        <v>876</v>
      </c>
      <c r="D170" s="767"/>
      <c r="E170" s="767"/>
      <c r="F170" s="767"/>
      <c r="G170" s="767"/>
      <c r="H170" s="767"/>
      <c r="I170" s="767"/>
      <c r="J170" s="767"/>
      <c r="K170" s="767"/>
      <c r="L170" s="116">
        <v>16571.29</v>
      </c>
      <c r="M170" s="117"/>
      <c r="N170" s="118" t="s">
        <v>33</v>
      </c>
      <c r="Z170" s="68" t="s">
        <v>876</v>
      </c>
    </row>
    <row r="171" spans="1:26" s="63" customFormat="1" x14ac:dyDescent="0.2">
      <c r="A171" s="115"/>
      <c r="B171" s="97" t="s">
        <v>33</v>
      </c>
      <c r="C171" s="767" t="s">
        <v>203</v>
      </c>
      <c r="D171" s="767"/>
      <c r="E171" s="767"/>
      <c r="F171" s="767"/>
      <c r="G171" s="767"/>
      <c r="H171" s="767"/>
      <c r="I171" s="767"/>
      <c r="J171" s="767"/>
      <c r="K171" s="767"/>
      <c r="L171" s="116" t="s">
        <v>33</v>
      </c>
      <c r="M171" s="117"/>
      <c r="N171" s="118" t="s">
        <v>33</v>
      </c>
      <c r="Z171" s="68" t="s">
        <v>203</v>
      </c>
    </row>
    <row r="172" spans="1:26" s="63" customFormat="1" x14ac:dyDescent="0.2">
      <c r="A172" s="115"/>
      <c r="B172" s="97" t="s">
        <v>33</v>
      </c>
      <c r="C172" s="767" t="s">
        <v>296</v>
      </c>
      <c r="D172" s="767"/>
      <c r="E172" s="767"/>
      <c r="F172" s="767"/>
      <c r="G172" s="767"/>
      <c r="H172" s="767"/>
      <c r="I172" s="767"/>
      <c r="J172" s="767"/>
      <c r="K172" s="767"/>
      <c r="L172" s="116">
        <v>3354.14</v>
      </c>
      <c r="M172" s="117"/>
      <c r="N172" s="118" t="s">
        <v>33</v>
      </c>
      <c r="Z172" s="68" t="s">
        <v>296</v>
      </c>
    </row>
    <row r="173" spans="1:26" s="63" customFormat="1" x14ac:dyDescent="0.2">
      <c r="A173" s="115"/>
      <c r="B173" s="97" t="s">
        <v>33</v>
      </c>
      <c r="C173" s="767" t="s">
        <v>204</v>
      </c>
      <c r="D173" s="767"/>
      <c r="E173" s="767"/>
      <c r="F173" s="767"/>
      <c r="G173" s="767"/>
      <c r="H173" s="767"/>
      <c r="I173" s="767"/>
      <c r="J173" s="767"/>
      <c r="K173" s="767"/>
      <c r="L173" s="116">
        <v>2965.96</v>
      </c>
      <c r="M173" s="117"/>
      <c r="N173" s="118" t="s">
        <v>33</v>
      </c>
      <c r="Z173" s="68" t="s">
        <v>204</v>
      </c>
    </row>
    <row r="174" spans="1:26" s="63" customFormat="1" x14ac:dyDescent="0.2">
      <c r="A174" s="115"/>
      <c r="B174" s="97" t="s">
        <v>33</v>
      </c>
      <c r="C174" s="767" t="s">
        <v>297</v>
      </c>
      <c r="D174" s="767"/>
      <c r="E174" s="767"/>
      <c r="F174" s="767"/>
      <c r="G174" s="767"/>
      <c r="H174" s="767"/>
      <c r="I174" s="767"/>
      <c r="J174" s="767"/>
      <c r="K174" s="767"/>
      <c r="L174" s="116">
        <v>5077.88</v>
      </c>
      <c r="M174" s="117"/>
      <c r="N174" s="118" t="s">
        <v>33</v>
      </c>
      <c r="Z174" s="68" t="s">
        <v>297</v>
      </c>
    </row>
    <row r="175" spans="1:26" s="63" customFormat="1" x14ac:dyDescent="0.2">
      <c r="A175" s="115"/>
      <c r="B175" s="97" t="s">
        <v>33</v>
      </c>
      <c r="C175" s="767" t="s">
        <v>205</v>
      </c>
      <c r="D175" s="767"/>
      <c r="E175" s="767"/>
      <c r="F175" s="767"/>
      <c r="G175" s="767"/>
      <c r="H175" s="767"/>
      <c r="I175" s="767"/>
      <c r="J175" s="767"/>
      <c r="K175" s="767"/>
      <c r="L175" s="116">
        <v>2956.18</v>
      </c>
      <c r="M175" s="117"/>
      <c r="N175" s="118" t="s">
        <v>33</v>
      </c>
      <c r="Z175" s="68" t="s">
        <v>205</v>
      </c>
    </row>
    <row r="176" spans="1:26" s="63" customFormat="1" x14ac:dyDescent="0.2">
      <c r="A176" s="115"/>
      <c r="B176" s="97" t="s">
        <v>33</v>
      </c>
      <c r="C176" s="767" t="s">
        <v>206</v>
      </c>
      <c r="D176" s="767"/>
      <c r="E176" s="767"/>
      <c r="F176" s="767"/>
      <c r="G176" s="767"/>
      <c r="H176" s="767"/>
      <c r="I176" s="767"/>
      <c r="J176" s="767"/>
      <c r="K176" s="767"/>
      <c r="L176" s="116">
        <v>2217.13</v>
      </c>
      <c r="M176" s="117"/>
      <c r="N176" s="118" t="s">
        <v>33</v>
      </c>
      <c r="Z176" s="68" t="s">
        <v>206</v>
      </c>
    </row>
    <row r="177" spans="1:29" s="63" customFormat="1" x14ac:dyDescent="0.2">
      <c r="A177" s="115"/>
      <c r="B177" s="97" t="s">
        <v>173</v>
      </c>
      <c r="C177" s="767" t="s">
        <v>877</v>
      </c>
      <c r="D177" s="767"/>
      <c r="E177" s="767"/>
      <c r="F177" s="767"/>
      <c r="G177" s="767"/>
      <c r="H177" s="767"/>
      <c r="I177" s="767"/>
      <c r="J177" s="767"/>
      <c r="K177" s="767"/>
      <c r="L177" s="116">
        <v>1265000.01</v>
      </c>
      <c r="M177" s="117"/>
      <c r="N177" s="118" t="s">
        <v>33</v>
      </c>
      <c r="Z177" s="68" t="s">
        <v>877</v>
      </c>
    </row>
    <row r="178" spans="1:29" s="63" customFormat="1" x14ac:dyDescent="0.2">
      <c r="A178" s="115"/>
      <c r="B178" s="97" t="s">
        <v>33</v>
      </c>
      <c r="C178" s="767" t="s">
        <v>207</v>
      </c>
      <c r="D178" s="767"/>
      <c r="E178" s="767"/>
      <c r="F178" s="767"/>
      <c r="G178" s="767"/>
      <c r="H178" s="767"/>
      <c r="I178" s="767"/>
      <c r="J178" s="767"/>
      <c r="K178" s="767"/>
      <c r="L178" s="116">
        <v>5479.52</v>
      </c>
      <c r="M178" s="117"/>
      <c r="N178" s="118" t="s">
        <v>33</v>
      </c>
      <c r="Z178" s="68" t="s">
        <v>207</v>
      </c>
    </row>
    <row r="179" spans="1:29" s="63" customFormat="1" x14ac:dyDescent="0.2">
      <c r="A179" s="115"/>
      <c r="B179" s="97" t="s">
        <v>33</v>
      </c>
      <c r="C179" s="767" t="s">
        <v>208</v>
      </c>
      <c r="D179" s="767"/>
      <c r="E179" s="767"/>
      <c r="F179" s="767"/>
      <c r="G179" s="767"/>
      <c r="H179" s="767"/>
      <c r="I179" s="767"/>
      <c r="J179" s="767"/>
      <c r="K179" s="767"/>
      <c r="L179" s="116">
        <v>4890.3100000000004</v>
      </c>
      <c r="M179" s="117"/>
      <c r="N179" s="118" t="s">
        <v>33</v>
      </c>
      <c r="Z179" s="68" t="s">
        <v>208</v>
      </c>
    </row>
    <row r="180" spans="1:29" s="63" customFormat="1" x14ac:dyDescent="0.2">
      <c r="A180" s="115"/>
      <c r="B180" s="97" t="s">
        <v>33</v>
      </c>
      <c r="C180" s="767" t="s">
        <v>209</v>
      </c>
      <c r="D180" s="767"/>
      <c r="E180" s="767"/>
      <c r="F180" s="767"/>
      <c r="G180" s="767"/>
      <c r="H180" s="767"/>
      <c r="I180" s="767"/>
      <c r="J180" s="767"/>
      <c r="K180" s="767"/>
      <c r="L180" s="116">
        <v>3240.91</v>
      </c>
      <c r="M180" s="117"/>
      <c r="N180" s="118" t="s">
        <v>33</v>
      </c>
      <c r="Z180" s="68" t="s">
        <v>209</v>
      </c>
    </row>
    <row r="181" spans="1:29" s="63" customFormat="1" x14ac:dyDescent="0.2">
      <c r="A181" s="115"/>
      <c r="B181" s="109" t="s">
        <v>33</v>
      </c>
      <c r="C181" s="782" t="s">
        <v>1620</v>
      </c>
      <c r="D181" s="782"/>
      <c r="E181" s="782"/>
      <c r="F181" s="782"/>
      <c r="G181" s="782"/>
      <c r="H181" s="782"/>
      <c r="I181" s="782"/>
      <c r="J181" s="782"/>
      <c r="K181" s="782"/>
      <c r="L181" s="119">
        <v>1335040.3799999999</v>
      </c>
      <c r="M181" s="120"/>
      <c r="N181" s="121"/>
      <c r="AA181" s="68" t="s">
        <v>1620</v>
      </c>
    </row>
    <row r="182" spans="1:29" s="63" customFormat="1" x14ac:dyDescent="0.2">
      <c r="A182" s="773" t="s">
        <v>735</v>
      </c>
      <c r="B182" s="774"/>
      <c r="C182" s="774"/>
      <c r="D182" s="774"/>
      <c r="E182" s="774"/>
      <c r="F182" s="774"/>
      <c r="G182" s="774"/>
      <c r="H182" s="774"/>
      <c r="I182" s="774"/>
      <c r="J182" s="774"/>
      <c r="K182" s="774"/>
      <c r="L182" s="774"/>
      <c r="M182" s="774"/>
      <c r="N182" s="775"/>
      <c r="P182" s="68" t="s">
        <v>735</v>
      </c>
    </row>
    <row r="183" spans="1:29" s="63" customFormat="1" ht="45" x14ac:dyDescent="0.2">
      <c r="A183" s="88" t="s">
        <v>301</v>
      </c>
      <c r="B183" s="89" t="s">
        <v>737</v>
      </c>
      <c r="C183" s="776" t="s">
        <v>878</v>
      </c>
      <c r="D183" s="776"/>
      <c r="E183" s="776"/>
      <c r="F183" s="90" t="s">
        <v>198</v>
      </c>
      <c r="G183" s="90" t="s">
        <v>33</v>
      </c>
      <c r="H183" s="90" t="s">
        <v>33</v>
      </c>
      <c r="I183" s="90" t="s">
        <v>1661</v>
      </c>
      <c r="J183" s="91">
        <v>67.73</v>
      </c>
      <c r="K183" s="90" t="s">
        <v>33</v>
      </c>
      <c r="L183" s="91">
        <v>44.5</v>
      </c>
      <c r="M183" s="92" t="s">
        <v>33</v>
      </c>
      <c r="N183" s="93" t="s">
        <v>33</v>
      </c>
      <c r="Q183" s="68" t="s">
        <v>878</v>
      </c>
    </row>
    <row r="184" spans="1:29" s="63" customFormat="1" ht="1.5" customHeight="1" x14ac:dyDescent="0.2">
      <c r="A184" s="108"/>
      <c r="B184" s="104"/>
      <c r="C184" s="104"/>
      <c r="D184" s="104"/>
      <c r="E184" s="104"/>
      <c r="F184" s="108"/>
      <c r="G184" s="108"/>
      <c r="H184" s="108"/>
      <c r="I184" s="108"/>
      <c r="J184" s="109"/>
      <c r="K184" s="108"/>
      <c r="L184" s="109"/>
      <c r="M184" s="99"/>
      <c r="N184" s="109"/>
    </row>
    <row r="185" spans="1:29" s="63" customFormat="1" ht="22.5" x14ac:dyDescent="0.2">
      <c r="A185" s="110"/>
      <c r="B185" s="111" t="s">
        <v>33</v>
      </c>
      <c r="C185" s="780" t="s">
        <v>756</v>
      </c>
      <c r="D185" s="780"/>
      <c r="E185" s="780"/>
      <c r="F185" s="780"/>
      <c r="G185" s="780"/>
      <c r="H185" s="780"/>
      <c r="I185" s="780"/>
      <c r="J185" s="780"/>
      <c r="K185" s="780"/>
      <c r="L185" s="112" t="s">
        <v>33</v>
      </c>
      <c r="M185" s="113"/>
      <c r="N185" s="114"/>
      <c r="Y185" s="68" t="s">
        <v>756</v>
      </c>
    </row>
    <row r="186" spans="1:29" s="63" customFormat="1" x14ac:dyDescent="0.2">
      <c r="A186" s="115"/>
      <c r="B186" s="97" t="s">
        <v>165</v>
      </c>
      <c r="C186" s="767" t="s">
        <v>202</v>
      </c>
      <c r="D186" s="767"/>
      <c r="E186" s="767"/>
      <c r="F186" s="767"/>
      <c r="G186" s="767"/>
      <c r="H186" s="767"/>
      <c r="I186" s="767"/>
      <c r="J186" s="767"/>
      <c r="K186" s="767"/>
      <c r="L186" s="116">
        <v>44.5</v>
      </c>
      <c r="M186" s="117"/>
      <c r="N186" s="118" t="s">
        <v>33</v>
      </c>
      <c r="Z186" s="68" t="s">
        <v>202</v>
      </c>
    </row>
    <row r="187" spans="1:29" s="63" customFormat="1" x14ac:dyDescent="0.2">
      <c r="A187" s="115"/>
      <c r="B187" s="97" t="s">
        <v>33</v>
      </c>
      <c r="C187" s="767" t="s">
        <v>203</v>
      </c>
      <c r="D187" s="767"/>
      <c r="E187" s="767"/>
      <c r="F187" s="767"/>
      <c r="G187" s="767"/>
      <c r="H187" s="767"/>
      <c r="I187" s="767"/>
      <c r="J187" s="767"/>
      <c r="K187" s="767"/>
      <c r="L187" s="116" t="s">
        <v>33</v>
      </c>
      <c r="M187" s="117"/>
      <c r="N187" s="118" t="s">
        <v>33</v>
      </c>
      <c r="Z187" s="68" t="s">
        <v>203</v>
      </c>
    </row>
    <row r="188" spans="1:29" s="63" customFormat="1" x14ac:dyDescent="0.2">
      <c r="A188" s="115"/>
      <c r="B188" s="97" t="s">
        <v>33</v>
      </c>
      <c r="C188" s="767" t="s">
        <v>297</v>
      </c>
      <c r="D188" s="767"/>
      <c r="E188" s="767"/>
      <c r="F188" s="767"/>
      <c r="G188" s="767"/>
      <c r="H188" s="767"/>
      <c r="I188" s="767"/>
      <c r="J188" s="767"/>
      <c r="K188" s="767"/>
      <c r="L188" s="116">
        <v>44.5</v>
      </c>
      <c r="M188" s="117"/>
      <c r="N188" s="118" t="s">
        <v>33</v>
      </c>
      <c r="Z188" s="68" t="s">
        <v>297</v>
      </c>
    </row>
    <row r="189" spans="1:29" s="63" customFormat="1" ht="22.5" x14ac:dyDescent="0.2">
      <c r="A189" s="115"/>
      <c r="B189" s="109" t="s">
        <v>33</v>
      </c>
      <c r="C189" s="782" t="s">
        <v>757</v>
      </c>
      <c r="D189" s="782"/>
      <c r="E189" s="782"/>
      <c r="F189" s="782"/>
      <c r="G189" s="782"/>
      <c r="H189" s="782"/>
      <c r="I189" s="782"/>
      <c r="J189" s="782"/>
      <c r="K189" s="782"/>
      <c r="L189" s="119">
        <v>44.5</v>
      </c>
      <c r="M189" s="120"/>
      <c r="N189" s="121"/>
      <c r="AA189" s="68" t="s">
        <v>757</v>
      </c>
    </row>
    <row r="190" spans="1:29" s="63" customFormat="1" ht="2.25" customHeight="1" x14ac:dyDescent="0.2">
      <c r="B190" s="67"/>
      <c r="C190" s="67"/>
      <c r="D190" s="67"/>
      <c r="E190" s="67"/>
      <c r="F190" s="67"/>
      <c r="G190" s="67"/>
      <c r="H190" s="67"/>
      <c r="I190" s="67"/>
      <c r="J190" s="67"/>
      <c r="K190" s="67"/>
      <c r="L190" s="122"/>
      <c r="M190" s="123"/>
      <c r="N190" s="124"/>
    </row>
    <row r="191" spans="1:29" s="63" customFormat="1" x14ac:dyDescent="0.2">
      <c r="A191" s="110"/>
      <c r="B191" s="111" t="s">
        <v>33</v>
      </c>
      <c r="C191" s="780" t="s">
        <v>321</v>
      </c>
      <c r="D191" s="780"/>
      <c r="E191" s="780"/>
      <c r="F191" s="780"/>
      <c r="G191" s="780"/>
      <c r="H191" s="780"/>
      <c r="I191" s="780"/>
      <c r="J191" s="780"/>
      <c r="K191" s="780"/>
      <c r="L191" s="112" t="s">
        <v>33</v>
      </c>
      <c r="M191" s="113" t="s">
        <v>33</v>
      </c>
      <c r="N191" s="114" t="s">
        <v>33</v>
      </c>
      <c r="AB191" s="68" t="s">
        <v>321</v>
      </c>
    </row>
    <row r="192" spans="1:29" s="63" customFormat="1" x14ac:dyDescent="0.2">
      <c r="A192" s="115"/>
      <c r="B192" s="97" t="s">
        <v>165</v>
      </c>
      <c r="C192" s="767" t="s">
        <v>202</v>
      </c>
      <c r="D192" s="767"/>
      <c r="E192" s="767"/>
      <c r="F192" s="767"/>
      <c r="G192" s="767"/>
      <c r="H192" s="767"/>
      <c r="I192" s="767"/>
      <c r="J192" s="767"/>
      <c r="K192" s="767"/>
      <c r="L192" s="116">
        <v>53513.58</v>
      </c>
      <c r="M192" s="117">
        <v>7.3</v>
      </c>
      <c r="N192" s="118">
        <v>390649</v>
      </c>
      <c r="AC192" s="68" t="s">
        <v>202</v>
      </c>
    </row>
    <row r="193" spans="1:29" s="63" customFormat="1" x14ac:dyDescent="0.2">
      <c r="A193" s="115"/>
      <c r="B193" s="97" t="s">
        <v>33</v>
      </c>
      <c r="C193" s="767" t="s">
        <v>203</v>
      </c>
      <c r="D193" s="767"/>
      <c r="E193" s="767"/>
      <c r="F193" s="767"/>
      <c r="G193" s="767"/>
      <c r="H193" s="767"/>
      <c r="I193" s="767"/>
      <c r="J193" s="767"/>
      <c r="K193" s="767"/>
      <c r="L193" s="116" t="s">
        <v>33</v>
      </c>
      <c r="M193" s="117" t="s">
        <v>33</v>
      </c>
      <c r="N193" s="118" t="s">
        <v>33</v>
      </c>
      <c r="AC193" s="68" t="s">
        <v>203</v>
      </c>
    </row>
    <row r="194" spans="1:29" s="63" customFormat="1" x14ac:dyDescent="0.2">
      <c r="A194" s="115"/>
      <c r="B194" s="97" t="s">
        <v>33</v>
      </c>
      <c r="C194" s="767" t="s">
        <v>296</v>
      </c>
      <c r="D194" s="767"/>
      <c r="E194" s="767"/>
      <c r="F194" s="767"/>
      <c r="G194" s="767"/>
      <c r="H194" s="767"/>
      <c r="I194" s="767"/>
      <c r="J194" s="767"/>
      <c r="K194" s="767"/>
      <c r="L194" s="116">
        <v>1761.94</v>
      </c>
      <c r="M194" s="117" t="s">
        <v>33</v>
      </c>
      <c r="N194" s="118" t="s">
        <v>33</v>
      </c>
      <c r="AC194" s="68" t="s">
        <v>296</v>
      </c>
    </row>
    <row r="195" spans="1:29" s="63" customFormat="1" x14ac:dyDescent="0.2">
      <c r="A195" s="115"/>
      <c r="B195" s="97" t="s">
        <v>33</v>
      </c>
      <c r="C195" s="767" t="s">
        <v>204</v>
      </c>
      <c r="D195" s="767"/>
      <c r="E195" s="767"/>
      <c r="F195" s="767"/>
      <c r="G195" s="767"/>
      <c r="H195" s="767"/>
      <c r="I195" s="767"/>
      <c r="J195" s="767"/>
      <c r="K195" s="767"/>
      <c r="L195" s="116">
        <v>146.09</v>
      </c>
      <c r="M195" s="117" t="s">
        <v>33</v>
      </c>
      <c r="N195" s="118" t="s">
        <v>33</v>
      </c>
      <c r="AC195" s="68" t="s">
        <v>204</v>
      </c>
    </row>
    <row r="196" spans="1:29" s="63" customFormat="1" x14ac:dyDescent="0.2">
      <c r="A196" s="115"/>
      <c r="B196" s="97" t="s">
        <v>33</v>
      </c>
      <c r="C196" s="767" t="s">
        <v>297</v>
      </c>
      <c r="D196" s="767"/>
      <c r="E196" s="767"/>
      <c r="F196" s="767"/>
      <c r="G196" s="767"/>
      <c r="H196" s="767"/>
      <c r="I196" s="767"/>
      <c r="J196" s="767"/>
      <c r="K196" s="767"/>
      <c r="L196" s="116">
        <v>48647.64</v>
      </c>
      <c r="M196" s="117" t="s">
        <v>33</v>
      </c>
      <c r="N196" s="118" t="s">
        <v>33</v>
      </c>
      <c r="AC196" s="68" t="s">
        <v>297</v>
      </c>
    </row>
    <row r="197" spans="1:29" s="63" customFormat="1" x14ac:dyDescent="0.2">
      <c r="A197" s="115"/>
      <c r="B197" s="97" t="s">
        <v>33</v>
      </c>
      <c r="C197" s="767" t="s">
        <v>205</v>
      </c>
      <c r="D197" s="767"/>
      <c r="E197" s="767"/>
      <c r="F197" s="767"/>
      <c r="G197" s="767"/>
      <c r="H197" s="767"/>
      <c r="I197" s="767"/>
      <c r="J197" s="767"/>
      <c r="K197" s="767"/>
      <c r="L197" s="116">
        <v>1934.13</v>
      </c>
      <c r="M197" s="117" t="s">
        <v>33</v>
      </c>
      <c r="N197" s="118" t="s">
        <v>33</v>
      </c>
      <c r="AC197" s="68" t="s">
        <v>205</v>
      </c>
    </row>
    <row r="198" spans="1:29" s="63" customFormat="1" x14ac:dyDescent="0.2">
      <c r="A198" s="115"/>
      <c r="B198" s="97" t="s">
        <v>33</v>
      </c>
      <c r="C198" s="767" t="s">
        <v>206</v>
      </c>
      <c r="D198" s="767"/>
      <c r="E198" s="767"/>
      <c r="F198" s="767"/>
      <c r="G198" s="767"/>
      <c r="H198" s="767"/>
      <c r="I198" s="767"/>
      <c r="J198" s="767"/>
      <c r="K198" s="767"/>
      <c r="L198" s="116">
        <v>1023.78</v>
      </c>
      <c r="M198" s="117" t="s">
        <v>33</v>
      </c>
      <c r="N198" s="118" t="s">
        <v>33</v>
      </c>
      <c r="AC198" s="68" t="s">
        <v>206</v>
      </c>
    </row>
    <row r="199" spans="1:29" s="63" customFormat="1" x14ac:dyDescent="0.2">
      <c r="A199" s="115"/>
      <c r="B199" s="97" t="s">
        <v>165</v>
      </c>
      <c r="C199" s="767" t="s">
        <v>876</v>
      </c>
      <c r="D199" s="767"/>
      <c r="E199" s="767"/>
      <c r="F199" s="767"/>
      <c r="G199" s="767"/>
      <c r="H199" s="767"/>
      <c r="I199" s="767"/>
      <c r="J199" s="767"/>
      <c r="K199" s="767"/>
      <c r="L199" s="116">
        <v>16571.29</v>
      </c>
      <c r="M199" s="117">
        <v>7.3</v>
      </c>
      <c r="N199" s="118">
        <v>120970</v>
      </c>
      <c r="AC199" s="68" t="s">
        <v>876</v>
      </c>
    </row>
    <row r="200" spans="1:29" s="63" customFormat="1" x14ac:dyDescent="0.2">
      <c r="A200" s="115"/>
      <c r="B200" s="97" t="s">
        <v>33</v>
      </c>
      <c r="C200" s="767" t="s">
        <v>203</v>
      </c>
      <c r="D200" s="767"/>
      <c r="E200" s="767"/>
      <c r="F200" s="767"/>
      <c r="G200" s="767"/>
      <c r="H200" s="767"/>
      <c r="I200" s="767"/>
      <c r="J200" s="767"/>
      <c r="K200" s="767"/>
      <c r="L200" s="116" t="s">
        <v>33</v>
      </c>
      <c r="M200" s="117" t="s">
        <v>33</v>
      </c>
      <c r="N200" s="118" t="s">
        <v>33</v>
      </c>
      <c r="AC200" s="68" t="s">
        <v>203</v>
      </c>
    </row>
    <row r="201" spans="1:29" s="63" customFormat="1" x14ac:dyDescent="0.2">
      <c r="A201" s="115"/>
      <c r="B201" s="97" t="s">
        <v>33</v>
      </c>
      <c r="C201" s="767" t="s">
        <v>296</v>
      </c>
      <c r="D201" s="767"/>
      <c r="E201" s="767"/>
      <c r="F201" s="767"/>
      <c r="G201" s="767"/>
      <c r="H201" s="767"/>
      <c r="I201" s="767"/>
      <c r="J201" s="767"/>
      <c r="K201" s="767"/>
      <c r="L201" s="116">
        <v>3354.14</v>
      </c>
      <c r="M201" s="117" t="s">
        <v>33</v>
      </c>
      <c r="N201" s="118" t="s">
        <v>33</v>
      </c>
      <c r="AC201" s="68" t="s">
        <v>296</v>
      </c>
    </row>
    <row r="202" spans="1:29" s="63" customFormat="1" x14ac:dyDescent="0.2">
      <c r="A202" s="115"/>
      <c r="B202" s="97" t="s">
        <v>33</v>
      </c>
      <c r="C202" s="767" t="s">
        <v>204</v>
      </c>
      <c r="D202" s="767"/>
      <c r="E202" s="767"/>
      <c r="F202" s="767"/>
      <c r="G202" s="767"/>
      <c r="H202" s="767"/>
      <c r="I202" s="767"/>
      <c r="J202" s="767"/>
      <c r="K202" s="767"/>
      <c r="L202" s="116">
        <v>2965.96</v>
      </c>
      <c r="M202" s="117" t="s">
        <v>33</v>
      </c>
      <c r="N202" s="118" t="s">
        <v>33</v>
      </c>
      <c r="AC202" s="68" t="s">
        <v>204</v>
      </c>
    </row>
    <row r="203" spans="1:29" s="63" customFormat="1" x14ac:dyDescent="0.2">
      <c r="A203" s="115"/>
      <c r="B203" s="97" t="s">
        <v>33</v>
      </c>
      <c r="C203" s="767" t="s">
        <v>297</v>
      </c>
      <c r="D203" s="767"/>
      <c r="E203" s="767"/>
      <c r="F203" s="767"/>
      <c r="G203" s="767"/>
      <c r="H203" s="767"/>
      <c r="I203" s="767"/>
      <c r="J203" s="767"/>
      <c r="K203" s="767"/>
      <c r="L203" s="116">
        <v>5077.88</v>
      </c>
      <c r="M203" s="117" t="s">
        <v>33</v>
      </c>
      <c r="N203" s="118" t="s">
        <v>33</v>
      </c>
      <c r="AC203" s="68" t="s">
        <v>297</v>
      </c>
    </row>
    <row r="204" spans="1:29" s="63" customFormat="1" x14ac:dyDescent="0.2">
      <c r="A204" s="115"/>
      <c r="B204" s="97" t="s">
        <v>33</v>
      </c>
      <c r="C204" s="767" t="s">
        <v>205</v>
      </c>
      <c r="D204" s="767"/>
      <c r="E204" s="767"/>
      <c r="F204" s="767"/>
      <c r="G204" s="767"/>
      <c r="H204" s="767"/>
      <c r="I204" s="767"/>
      <c r="J204" s="767"/>
      <c r="K204" s="767"/>
      <c r="L204" s="116">
        <v>2956.18</v>
      </c>
      <c r="M204" s="117" t="s">
        <v>33</v>
      </c>
      <c r="N204" s="118" t="s">
        <v>33</v>
      </c>
      <c r="AC204" s="68" t="s">
        <v>205</v>
      </c>
    </row>
    <row r="205" spans="1:29" s="63" customFormat="1" x14ac:dyDescent="0.2">
      <c r="A205" s="115"/>
      <c r="B205" s="97" t="s">
        <v>33</v>
      </c>
      <c r="C205" s="767" t="s">
        <v>206</v>
      </c>
      <c r="D205" s="767"/>
      <c r="E205" s="767"/>
      <c r="F205" s="767"/>
      <c r="G205" s="767"/>
      <c r="H205" s="767"/>
      <c r="I205" s="767"/>
      <c r="J205" s="767"/>
      <c r="K205" s="767"/>
      <c r="L205" s="116">
        <v>2217.13</v>
      </c>
      <c r="M205" s="117" t="s">
        <v>33</v>
      </c>
      <c r="N205" s="118" t="s">
        <v>33</v>
      </c>
      <c r="AC205" s="68" t="s">
        <v>206</v>
      </c>
    </row>
    <row r="206" spans="1:29" s="63" customFormat="1" x14ac:dyDescent="0.2">
      <c r="A206" s="115"/>
      <c r="B206" s="97" t="s">
        <v>173</v>
      </c>
      <c r="C206" s="767" t="s">
        <v>877</v>
      </c>
      <c r="D206" s="767"/>
      <c r="E206" s="767"/>
      <c r="F206" s="767"/>
      <c r="G206" s="767"/>
      <c r="H206" s="767"/>
      <c r="I206" s="767"/>
      <c r="J206" s="767"/>
      <c r="K206" s="767"/>
      <c r="L206" s="116">
        <v>1265000.01</v>
      </c>
      <c r="M206" s="117">
        <v>4.51</v>
      </c>
      <c r="N206" s="118">
        <v>5705150</v>
      </c>
      <c r="AC206" s="68" t="s">
        <v>877</v>
      </c>
    </row>
    <row r="207" spans="1:29" s="63" customFormat="1" x14ac:dyDescent="0.2">
      <c r="A207" s="115"/>
      <c r="B207" s="97" t="s">
        <v>33</v>
      </c>
      <c r="C207" s="767" t="s">
        <v>207</v>
      </c>
      <c r="D207" s="767"/>
      <c r="E207" s="767"/>
      <c r="F207" s="767"/>
      <c r="G207" s="767"/>
      <c r="H207" s="767"/>
      <c r="I207" s="767"/>
      <c r="J207" s="767"/>
      <c r="K207" s="767"/>
      <c r="L207" s="116">
        <v>5479.52</v>
      </c>
      <c r="M207" s="117" t="s">
        <v>33</v>
      </c>
      <c r="N207" s="118" t="s">
        <v>33</v>
      </c>
      <c r="AC207" s="68" t="s">
        <v>207</v>
      </c>
    </row>
    <row r="208" spans="1:29" s="63" customFormat="1" x14ac:dyDescent="0.2">
      <c r="A208" s="115"/>
      <c r="B208" s="97" t="s">
        <v>33</v>
      </c>
      <c r="C208" s="767" t="s">
        <v>208</v>
      </c>
      <c r="D208" s="767"/>
      <c r="E208" s="767"/>
      <c r="F208" s="767"/>
      <c r="G208" s="767"/>
      <c r="H208" s="767"/>
      <c r="I208" s="767"/>
      <c r="J208" s="767"/>
      <c r="K208" s="767"/>
      <c r="L208" s="116">
        <v>4890.3100000000004</v>
      </c>
      <c r="M208" s="117" t="s">
        <v>33</v>
      </c>
      <c r="N208" s="118" t="s">
        <v>33</v>
      </c>
      <c r="AC208" s="68" t="s">
        <v>208</v>
      </c>
    </row>
    <row r="209" spans="1:30" x14ac:dyDescent="0.2">
      <c r="A209" s="115"/>
      <c r="B209" s="97" t="s">
        <v>33</v>
      </c>
      <c r="C209" s="767" t="s">
        <v>209</v>
      </c>
      <c r="D209" s="767"/>
      <c r="E209" s="767"/>
      <c r="F209" s="767"/>
      <c r="G209" s="767"/>
      <c r="H209" s="767"/>
      <c r="I209" s="767"/>
      <c r="J209" s="767"/>
      <c r="K209" s="767"/>
      <c r="L209" s="116">
        <v>3240.91</v>
      </c>
      <c r="M209" s="117" t="s">
        <v>33</v>
      </c>
      <c r="N209" s="118" t="s">
        <v>33</v>
      </c>
      <c r="O209" s="63"/>
      <c r="P209" s="63"/>
      <c r="Q209" s="63"/>
      <c r="R209" s="63"/>
      <c r="S209" s="63"/>
      <c r="T209" s="63"/>
      <c r="U209" s="63"/>
      <c r="V209" s="63"/>
      <c r="W209" s="63"/>
      <c r="X209" s="63"/>
      <c r="Y209" s="63"/>
      <c r="Z209" s="63"/>
      <c r="AA209" s="63"/>
      <c r="AB209" s="63"/>
      <c r="AC209" s="68" t="s">
        <v>209</v>
      </c>
      <c r="AD209" s="63"/>
    </row>
    <row r="210" spans="1:30" x14ac:dyDescent="0.2">
      <c r="A210" s="115"/>
      <c r="B210" s="109" t="s">
        <v>33</v>
      </c>
      <c r="C210" s="782" t="s">
        <v>322</v>
      </c>
      <c r="D210" s="782"/>
      <c r="E210" s="782"/>
      <c r="F210" s="782"/>
      <c r="G210" s="782"/>
      <c r="H210" s="782"/>
      <c r="I210" s="782"/>
      <c r="J210" s="782"/>
      <c r="K210" s="782"/>
      <c r="L210" s="119">
        <v>1335084.8799999999</v>
      </c>
      <c r="M210" s="120" t="s">
        <v>33</v>
      </c>
      <c r="N210" s="125">
        <v>6216769</v>
      </c>
      <c r="O210" s="63"/>
      <c r="P210" s="63"/>
      <c r="Q210" s="63"/>
      <c r="R210" s="63"/>
      <c r="S210" s="63"/>
      <c r="T210" s="63"/>
      <c r="U210" s="63"/>
      <c r="V210" s="63"/>
      <c r="W210" s="63"/>
      <c r="X210" s="63"/>
      <c r="Y210" s="63"/>
      <c r="Z210" s="63"/>
      <c r="AA210" s="63"/>
      <c r="AB210" s="63"/>
      <c r="AC210" s="63"/>
      <c r="AD210" s="68" t="s">
        <v>322</v>
      </c>
    </row>
    <row r="211" spans="1:30" ht="1.5" customHeight="1" x14ac:dyDescent="0.2">
      <c r="B211" s="109"/>
      <c r="C211" s="104"/>
      <c r="D211" s="104"/>
      <c r="E211" s="104"/>
      <c r="F211" s="104"/>
      <c r="G211" s="104"/>
      <c r="H211" s="104"/>
      <c r="I211" s="104"/>
      <c r="J211" s="104"/>
      <c r="K211" s="104"/>
      <c r="L211" s="119"/>
      <c r="M211" s="120"/>
      <c r="N211" s="126"/>
      <c r="O211" s="63"/>
      <c r="P211" s="63"/>
      <c r="Q211" s="63"/>
      <c r="R211" s="63"/>
      <c r="S211" s="63"/>
      <c r="T211" s="63"/>
      <c r="U211" s="63"/>
      <c r="V211" s="63"/>
      <c r="W211" s="63"/>
      <c r="X211" s="63"/>
      <c r="Y211" s="63"/>
      <c r="Z211" s="63"/>
      <c r="AA211" s="63"/>
      <c r="AB211" s="63"/>
      <c r="AC211" s="63"/>
      <c r="AD211" s="63"/>
    </row>
    <row r="212" spans="1:30" ht="53.25" customHeight="1" x14ac:dyDescent="0.2">
      <c r="A212" s="127"/>
      <c r="B212" s="127"/>
      <c r="C212" s="127"/>
      <c r="D212" s="127"/>
      <c r="E212" s="127"/>
      <c r="F212" s="127"/>
      <c r="G212" s="127"/>
      <c r="H212" s="127"/>
      <c r="I212" s="127"/>
      <c r="J212" s="127"/>
      <c r="K212" s="127"/>
      <c r="L212" s="127"/>
      <c r="M212" s="127"/>
      <c r="N212" s="127"/>
      <c r="O212" s="63"/>
      <c r="P212" s="63"/>
      <c r="Q212" s="63"/>
      <c r="R212" s="63"/>
      <c r="S212" s="63"/>
      <c r="T212" s="63"/>
      <c r="U212" s="63"/>
      <c r="V212" s="63"/>
      <c r="W212" s="63"/>
      <c r="X212" s="63"/>
      <c r="Y212" s="63"/>
      <c r="Z212" s="63"/>
      <c r="AA212" s="63"/>
      <c r="AB212" s="63"/>
      <c r="AC212" s="63"/>
      <c r="AD212" s="63"/>
    </row>
    <row r="213" spans="1:30" x14ac:dyDescent="0.2">
      <c r="B213" s="128" t="s">
        <v>323</v>
      </c>
      <c r="C213" s="786" t="s">
        <v>33</v>
      </c>
      <c r="D213" s="786"/>
      <c r="E213" s="786"/>
      <c r="F213" s="786"/>
      <c r="G213" s="786"/>
      <c r="H213" s="786"/>
      <c r="I213" s="786"/>
      <c r="J213" s="786"/>
      <c r="K213" s="786"/>
      <c r="L213" s="786"/>
      <c r="O213" s="63"/>
      <c r="P213" s="63"/>
      <c r="Q213" s="63"/>
      <c r="R213" s="63"/>
      <c r="S213" s="63"/>
      <c r="T213" s="63"/>
      <c r="U213" s="63"/>
      <c r="V213" s="63"/>
      <c r="W213" s="63"/>
      <c r="X213" s="63"/>
      <c r="Y213" s="63"/>
      <c r="Z213" s="63"/>
      <c r="AA213" s="63"/>
      <c r="AB213" s="63"/>
      <c r="AC213" s="63"/>
      <c r="AD213" s="63"/>
    </row>
    <row r="214" spans="1:30" ht="13.5" customHeight="1" x14ac:dyDescent="0.2">
      <c r="B214" s="64"/>
      <c r="C214" s="787" t="s">
        <v>11</v>
      </c>
      <c r="D214" s="787"/>
      <c r="E214" s="787"/>
      <c r="F214" s="787"/>
      <c r="G214" s="787"/>
      <c r="H214" s="787"/>
      <c r="I214" s="787"/>
      <c r="J214" s="787"/>
      <c r="K214" s="787"/>
      <c r="L214" s="787"/>
      <c r="O214" s="63"/>
      <c r="P214" s="63"/>
      <c r="Q214" s="63"/>
      <c r="R214" s="63"/>
      <c r="S214" s="63"/>
      <c r="T214" s="63"/>
      <c r="U214" s="63"/>
      <c r="V214" s="63"/>
      <c r="W214" s="63"/>
      <c r="X214" s="63"/>
      <c r="Y214" s="63"/>
      <c r="Z214" s="63"/>
      <c r="AA214" s="63"/>
      <c r="AB214" s="63"/>
      <c r="AC214" s="63"/>
      <c r="AD214" s="63"/>
    </row>
    <row r="215" spans="1:30" ht="12.75" customHeight="1" x14ac:dyDescent="0.2">
      <c r="B215" s="128" t="s">
        <v>324</v>
      </c>
      <c r="C215" s="786" t="s">
        <v>33</v>
      </c>
      <c r="D215" s="786"/>
      <c r="E215" s="786"/>
      <c r="F215" s="786"/>
      <c r="G215" s="786"/>
      <c r="H215" s="786"/>
      <c r="I215" s="786"/>
      <c r="J215" s="786"/>
      <c r="K215" s="786"/>
      <c r="L215" s="786"/>
      <c r="O215" s="63"/>
      <c r="P215" s="63"/>
      <c r="Q215" s="63"/>
      <c r="R215" s="63"/>
      <c r="S215" s="63"/>
      <c r="T215" s="63"/>
      <c r="U215" s="63"/>
      <c r="V215" s="63"/>
      <c r="W215" s="63"/>
      <c r="X215" s="63"/>
      <c r="Y215" s="63"/>
      <c r="Z215" s="63"/>
      <c r="AA215" s="63"/>
      <c r="AB215" s="63"/>
      <c r="AC215" s="63"/>
      <c r="AD215" s="63"/>
    </row>
    <row r="216" spans="1:30" ht="13.5" customHeight="1" x14ac:dyDescent="0.2">
      <c r="C216" s="787" t="s">
        <v>11</v>
      </c>
      <c r="D216" s="787"/>
      <c r="E216" s="787"/>
      <c r="F216" s="787"/>
      <c r="G216" s="787"/>
      <c r="H216" s="787"/>
      <c r="I216" s="787"/>
      <c r="J216" s="787"/>
      <c r="K216" s="787"/>
      <c r="L216" s="787"/>
      <c r="O216" s="63"/>
      <c r="P216" s="63"/>
      <c r="Q216" s="63"/>
      <c r="R216" s="63"/>
      <c r="S216" s="63"/>
      <c r="T216" s="63"/>
      <c r="U216" s="63"/>
      <c r="V216" s="63"/>
      <c r="W216" s="63"/>
      <c r="X216" s="63"/>
      <c r="Y216" s="63"/>
      <c r="Z216" s="63"/>
      <c r="AA216" s="63"/>
      <c r="AB216" s="63"/>
      <c r="AC216" s="63"/>
      <c r="AD216" s="63"/>
    </row>
    <row r="230" s="63" customFormat="1" x14ac:dyDescent="0.2"/>
  </sheetData>
  <mergeCells count="201">
    <mergeCell ref="C210:K210"/>
    <mergeCell ref="C213:L213"/>
    <mergeCell ref="C214:L214"/>
    <mergeCell ref="C215:L215"/>
    <mergeCell ref="C216:L216"/>
    <mergeCell ref="C204:K204"/>
    <mergeCell ref="C205:K205"/>
    <mergeCell ref="C206:K206"/>
    <mergeCell ref="C207:K207"/>
    <mergeCell ref="C208:K208"/>
    <mergeCell ref="C209:K209"/>
    <mergeCell ref="C198:K198"/>
    <mergeCell ref="C199:K199"/>
    <mergeCell ref="C200:K200"/>
    <mergeCell ref="C201:K201"/>
    <mergeCell ref="C202:K202"/>
    <mergeCell ref="C203:K203"/>
    <mergeCell ref="C192:K192"/>
    <mergeCell ref="C193:K193"/>
    <mergeCell ref="C194:K194"/>
    <mergeCell ref="C195:K195"/>
    <mergeCell ref="C196:K196"/>
    <mergeCell ref="C197:K197"/>
    <mergeCell ref="C185:K185"/>
    <mergeCell ref="C186:K186"/>
    <mergeCell ref="C187:K187"/>
    <mergeCell ref="C188:K188"/>
    <mergeCell ref="C189:K189"/>
    <mergeCell ref="C191:K191"/>
    <mergeCell ref="C178:K178"/>
    <mergeCell ref="C179:K179"/>
    <mergeCell ref="C180:K180"/>
    <mergeCell ref="C181:K181"/>
    <mergeCell ref="A182:N182"/>
    <mergeCell ref="C183:E183"/>
    <mergeCell ref="C172:K172"/>
    <mergeCell ref="C173:K173"/>
    <mergeCell ref="C174:K174"/>
    <mergeCell ref="C175:K175"/>
    <mergeCell ref="C176:K176"/>
    <mergeCell ref="C177:K177"/>
    <mergeCell ref="C166:K166"/>
    <mergeCell ref="C167:K167"/>
    <mergeCell ref="C168:K168"/>
    <mergeCell ref="C169:K169"/>
    <mergeCell ref="C170:K170"/>
    <mergeCell ref="C171:K171"/>
    <mergeCell ref="C159:E159"/>
    <mergeCell ref="C160:E160"/>
    <mergeCell ref="C162:K162"/>
    <mergeCell ref="C163:K163"/>
    <mergeCell ref="C164:K164"/>
    <mergeCell ref="C165:K165"/>
    <mergeCell ref="C153:E153"/>
    <mergeCell ref="C154:E154"/>
    <mergeCell ref="C155:E155"/>
    <mergeCell ref="C156:E156"/>
    <mergeCell ref="C157:E157"/>
    <mergeCell ref="C158:E158"/>
    <mergeCell ref="C147:E147"/>
    <mergeCell ref="C148:N148"/>
    <mergeCell ref="C149:E149"/>
    <mergeCell ref="C150:E150"/>
    <mergeCell ref="C151:E151"/>
    <mergeCell ref="C152:E152"/>
    <mergeCell ref="C141:E141"/>
    <mergeCell ref="C142:E142"/>
    <mergeCell ref="C143:E143"/>
    <mergeCell ref="C144:E144"/>
    <mergeCell ref="C145:N145"/>
    <mergeCell ref="C146:N146"/>
    <mergeCell ref="C135:E135"/>
    <mergeCell ref="C136:E136"/>
    <mergeCell ref="C137:E137"/>
    <mergeCell ref="C138:E138"/>
    <mergeCell ref="C139:E139"/>
    <mergeCell ref="C140:E140"/>
    <mergeCell ref="C129:E129"/>
    <mergeCell ref="C130:E130"/>
    <mergeCell ref="C131:E131"/>
    <mergeCell ref="C132:N132"/>
    <mergeCell ref="C133:E133"/>
    <mergeCell ref="C134:E134"/>
    <mergeCell ref="C123:E123"/>
    <mergeCell ref="C124:E124"/>
    <mergeCell ref="C125:E125"/>
    <mergeCell ref="C126:E126"/>
    <mergeCell ref="C127:E127"/>
    <mergeCell ref="C128:E128"/>
    <mergeCell ref="C117:E117"/>
    <mergeCell ref="C118:N118"/>
    <mergeCell ref="C119:E119"/>
    <mergeCell ref="C120:E120"/>
    <mergeCell ref="C121:E121"/>
    <mergeCell ref="C122:E122"/>
    <mergeCell ref="C111:E111"/>
    <mergeCell ref="C112:E112"/>
    <mergeCell ref="C113:E113"/>
    <mergeCell ref="C114:E114"/>
    <mergeCell ref="C115:E115"/>
    <mergeCell ref="C116:E116"/>
    <mergeCell ref="C105:E105"/>
    <mergeCell ref="C106:E106"/>
    <mergeCell ref="C107:E107"/>
    <mergeCell ref="C108:E108"/>
    <mergeCell ref="C109:E109"/>
    <mergeCell ref="C110:E110"/>
    <mergeCell ref="C99:E99"/>
    <mergeCell ref="C100:E100"/>
    <mergeCell ref="C101:E101"/>
    <mergeCell ref="C102:E102"/>
    <mergeCell ref="C103:E103"/>
    <mergeCell ref="C104:N104"/>
    <mergeCell ref="C93:E93"/>
    <mergeCell ref="C94:E94"/>
    <mergeCell ref="C95:E95"/>
    <mergeCell ref="C96:E96"/>
    <mergeCell ref="C97:E97"/>
    <mergeCell ref="C98:E98"/>
    <mergeCell ref="C87:E87"/>
    <mergeCell ref="C88:E88"/>
    <mergeCell ref="C89:E89"/>
    <mergeCell ref="C90:E90"/>
    <mergeCell ref="C91:E91"/>
    <mergeCell ref="C92:E92"/>
    <mergeCell ref="C81:E81"/>
    <mergeCell ref="C82:E82"/>
    <mergeCell ref="C83:E83"/>
    <mergeCell ref="C84:E84"/>
    <mergeCell ref="C85:E85"/>
    <mergeCell ref="C86:E86"/>
    <mergeCell ref="C75:E75"/>
    <mergeCell ref="C76:E76"/>
    <mergeCell ref="C77:E77"/>
    <mergeCell ref="C78:E78"/>
    <mergeCell ref="C79:E79"/>
    <mergeCell ref="C80:N80"/>
    <mergeCell ref="C69:E69"/>
    <mergeCell ref="C70:E70"/>
    <mergeCell ref="C71:E71"/>
    <mergeCell ref="C72:E72"/>
    <mergeCell ref="C73:E73"/>
    <mergeCell ref="C74:E74"/>
    <mergeCell ref="C63:N63"/>
    <mergeCell ref="C64:N64"/>
    <mergeCell ref="C65:E65"/>
    <mergeCell ref="C66:N66"/>
    <mergeCell ref="C67:E67"/>
    <mergeCell ref="C68:E68"/>
    <mergeCell ref="C57:E57"/>
    <mergeCell ref="C58:E58"/>
    <mergeCell ref="C59:E59"/>
    <mergeCell ref="C60:E60"/>
    <mergeCell ref="C61:E61"/>
    <mergeCell ref="C62:E62"/>
    <mergeCell ref="C51:E51"/>
    <mergeCell ref="C52:E52"/>
    <mergeCell ref="C53:E53"/>
    <mergeCell ref="C54:E54"/>
    <mergeCell ref="C55:E55"/>
    <mergeCell ref="C56:E56"/>
    <mergeCell ref="C45:E45"/>
    <mergeCell ref="C46:N46"/>
    <mergeCell ref="C47:N47"/>
    <mergeCell ref="C48:E48"/>
    <mergeCell ref="C49:N49"/>
    <mergeCell ref="C50:N50"/>
    <mergeCell ref="C39:E39"/>
    <mergeCell ref="C40:E40"/>
    <mergeCell ref="C41:E41"/>
    <mergeCell ref="C42:E42"/>
    <mergeCell ref="C43:E43"/>
    <mergeCell ref="C44:E44"/>
    <mergeCell ref="C33:N33"/>
    <mergeCell ref="C34:E34"/>
    <mergeCell ref="C35:E35"/>
    <mergeCell ref="C36:E36"/>
    <mergeCell ref="C37:E37"/>
    <mergeCell ref="C38:E38"/>
    <mergeCell ref="C30:E30"/>
    <mergeCell ref="A31:N31"/>
    <mergeCell ref="C32:E32"/>
    <mergeCell ref="A12:N12"/>
    <mergeCell ref="A13:N13"/>
    <mergeCell ref="B15:F15"/>
    <mergeCell ref="B16:F16"/>
    <mergeCell ref="L25:M25"/>
    <mergeCell ref="A27:A29"/>
    <mergeCell ref="B27:B29"/>
    <mergeCell ref="C27:E29"/>
    <mergeCell ref="F27:F29"/>
    <mergeCell ref="G27:I28"/>
    <mergeCell ref="D5:N5"/>
    <mergeCell ref="A7:N7"/>
    <mergeCell ref="A8:N8"/>
    <mergeCell ref="A9:N9"/>
    <mergeCell ref="A10:N10"/>
    <mergeCell ref="A11:N11"/>
    <mergeCell ref="J27:L28"/>
    <mergeCell ref="M27:M29"/>
    <mergeCell ref="N27:N29"/>
  </mergeCells>
  <printOptions horizontalCentered="1"/>
  <pageMargins left="0.39370077848434398" right="0.39370077848434398" top="0.78740155696868896" bottom="0.74803149700164795" header="0.118110239505768" footer="0.118110239505768"/>
  <pageSetup paperSize="9" orientation="landscape"/>
  <headerFooter>
    <oddHeader>&amp;LГРАНД-Смета 2021</oddHeader>
  </headerFooter>
  <rowBreaks count="1" manualBreakCount="1">
    <brk id="26" max="229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54"/>
  <sheetViews>
    <sheetView zoomScale="115" zoomScaleNormal="115" workbookViewId="0"/>
  </sheetViews>
  <sheetFormatPr defaultColWidth="9.140625" defaultRowHeight="11.25" customHeight="1" x14ac:dyDescent="0.2"/>
  <cols>
    <col min="1" max="1" width="8.140625" style="63" customWidth="1"/>
    <col min="2" max="2" width="20.140625" style="63" customWidth="1"/>
    <col min="3" max="4" width="10.42578125" style="63" customWidth="1"/>
    <col min="5" max="5" width="13.28515625" style="63" customWidth="1"/>
    <col min="6" max="6" width="8.5703125" style="63" customWidth="1"/>
    <col min="7" max="7" width="7.85546875" style="63" customWidth="1"/>
    <col min="8" max="8" width="8.42578125" style="63" customWidth="1"/>
    <col min="9" max="9" width="8.7109375" style="63" customWidth="1"/>
    <col min="10" max="10" width="8.140625" style="63" customWidth="1"/>
    <col min="11" max="11" width="8.5703125" style="63" customWidth="1"/>
    <col min="12" max="12" width="10" style="63" customWidth="1"/>
    <col min="13" max="13" width="6" style="63" customWidth="1"/>
    <col min="14" max="14" width="9.7109375" style="63" customWidth="1"/>
    <col min="15" max="15" width="99.7109375" style="68" hidden="1" customWidth="1"/>
    <col min="16" max="17" width="138.42578125" style="68" hidden="1" customWidth="1"/>
    <col min="18" max="18" width="34.140625" style="68" hidden="1" customWidth="1"/>
    <col min="19" max="19" width="110.140625" style="68" hidden="1" customWidth="1"/>
    <col min="20" max="23" width="34.140625" style="68" hidden="1" customWidth="1"/>
    <col min="24" max="25" width="110.140625" style="68" hidden="1" customWidth="1"/>
    <col min="26" max="28" width="84.42578125" style="68" hidden="1" customWidth="1"/>
    <col min="29" max="16384" width="9.140625" style="63"/>
  </cols>
  <sheetData>
    <row r="1" spans="1:15" s="63" customFormat="1" x14ac:dyDescent="0.2">
      <c r="N1" s="64" t="s">
        <v>128</v>
      </c>
    </row>
    <row r="2" spans="1:15" s="63" customFormat="1" x14ac:dyDescent="0.2">
      <c r="N2" s="64" t="s">
        <v>12</v>
      </c>
    </row>
    <row r="3" spans="1:15" s="63" customFormat="1" x14ac:dyDescent="0.2">
      <c r="N3" s="64"/>
    </row>
    <row r="4" spans="1:15" s="63" customFormat="1" x14ac:dyDescent="0.2">
      <c r="F4" s="65"/>
    </row>
    <row r="5" spans="1:15" s="63" customFormat="1" ht="33.75" x14ac:dyDescent="0.2">
      <c r="A5" s="66" t="s">
        <v>129</v>
      </c>
      <c r="B5" s="67"/>
      <c r="D5" s="767" t="s">
        <v>550</v>
      </c>
      <c r="E5" s="767"/>
      <c r="F5" s="767"/>
      <c r="G5" s="767"/>
      <c r="H5" s="767"/>
      <c r="I5" s="767"/>
      <c r="J5" s="767"/>
      <c r="K5" s="767"/>
      <c r="L5" s="767"/>
      <c r="M5" s="767"/>
      <c r="N5" s="767"/>
      <c r="O5" s="68" t="s">
        <v>550</v>
      </c>
    </row>
    <row r="6" spans="1:15" s="63" customFormat="1" ht="15" customHeight="1" x14ac:dyDescent="0.2">
      <c r="A6" s="69" t="s">
        <v>130</v>
      </c>
      <c r="D6" s="70" t="s">
        <v>131</v>
      </c>
      <c r="E6" s="70"/>
      <c r="F6" s="71"/>
      <c r="G6" s="71"/>
      <c r="H6" s="71"/>
      <c r="I6" s="71"/>
      <c r="J6" s="71"/>
      <c r="K6" s="71"/>
      <c r="L6" s="71"/>
      <c r="M6" s="71"/>
      <c r="N6" s="71"/>
    </row>
    <row r="7" spans="1:15" s="63" customFormat="1" ht="43.5" customHeight="1" x14ac:dyDescent="0.2">
      <c r="A7" s="768" t="s">
        <v>24</v>
      </c>
      <c r="B7" s="768"/>
      <c r="C7" s="768"/>
      <c r="D7" s="768"/>
      <c r="E7" s="768"/>
      <c r="F7" s="768"/>
      <c r="G7" s="768"/>
      <c r="H7" s="768"/>
      <c r="I7" s="768"/>
      <c r="J7" s="768"/>
      <c r="K7" s="768"/>
      <c r="L7" s="768"/>
      <c r="M7" s="768"/>
      <c r="N7" s="768"/>
    </row>
    <row r="8" spans="1:15" s="63" customFormat="1" x14ac:dyDescent="0.2">
      <c r="A8" s="769" t="s">
        <v>3</v>
      </c>
      <c r="B8" s="769"/>
      <c r="C8" s="769"/>
      <c r="D8" s="769"/>
      <c r="E8" s="769"/>
      <c r="F8" s="769"/>
      <c r="G8" s="769"/>
      <c r="H8" s="769"/>
      <c r="I8" s="769"/>
      <c r="J8" s="769"/>
      <c r="K8" s="769"/>
      <c r="L8" s="769"/>
      <c r="M8" s="769"/>
      <c r="N8" s="769"/>
    </row>
    <row r="9" spans="1:15" s="63" customFormat="1" ht="30" customHeight="1" x14ac:dyDescent="0.2">
      <c r="A9" s="768" t="s">
        <v>39</v>
      </c>
      <c r="B9" s="768"/>
      <c r="C9" s="768"/>
      <c r="D9" s="768"/>
      <c r="E9" s="768"/>
      <c r="F9" s="768"/>
      <c r="G9" s="768"/>
      <c r="H9" s="768"/>
      <c r="I9" s="768"/>
      <c r="J9" s="768"/>
      <c r="K9" s="768"/>
      <c r="L9" s="768"/>
      <c r="M9" s="768"/>
      <c r="N9" s="768"/>
    </row>
    <row r="10" spans="1:15" s="63" customFormat="1" x14ac:dyDescent="0.2">
      <c r="A10" s="769" t="s">
        <v>132</v>
      </c>
      <c r="B10" s="769"/>
      <c r="C10" s="769"/>
      <c r="D10" s="769"/>
      <c r="E10" s="769"/>
      <c r="F10" s="769"/>
      <c r="G10" s="769"/>
      <c r="H10" s="769"/>
      <c r="I10" s="769"/>
      <c r="J10" s="769"/>
      <c r="K10" s="769"/>
      <c r="L10" s="769"/>
      <c r="M10" s="769"/>
      <c r="N10" s="769"/>
    </row>
    <row r="11" spans="1:15" s="63" customFormat="1" ht="28.5" customHeight="1" x14ac:dyDescent="0.25">
      <c r="A11" s="770" t="s">
        <v>1662</v>
      </c>
      <c r="B11" s="770"/>
      <c r="C11" s="770"/>
      <c r="D11" s="770"/>
      <c r="E11" s="770"/>
      <c r="F11" s="770"/>
      <c r="G11" s="770"/>
      <c r="H11" s="770"/>
      <c r="I11" s="770"/>
      <c r="J11" s="770"/>
      <c r="K11" s="770"/>
      <c r="L11" s="770"/>
      <c r="M11" s="770"/>
      <c r="N11" s="770"/>
    </row>
    <row r="12" spans="1:15" s="63" customFormat="1" ht="29.25" customHeight="1" x14ac:dyDescent="0.2">
      <c r="A12" s="768" t="s">
        <v>500</v>
      </c>
      <c r="B12" s="768"/>
      <c r="C12" s="768"/>
      <c r="D12" s="768"/>
      <c r="E12" s="768"/>
      <c r="F12" s="768"/>
      <c r="G12" s="768"/>
      <c r="H12" s="768"/>
      <c r="I12" s="768"/>
      <c r="J12" s="768"/>
      <c r="K12" s="768"/>
      <c r="L12" s="768"/>
      <c r="M12" s="768"/>
      <c r="N12" s="768"/>
    </row>
    <row r="13" spans="1:15" s="63" customFormat="1" ht="33.75" customHeight="1" x14ac:dyDescent="0.2">
      <c r="A13" s="769" t="s">
        <v>134</v>
      </c>
      <c r="B13" s="769"/>
      <c r="C13" s="769"/>
      <c r="D13" s="769"/>
      <c r="E13" s="769"/>
      <c r="F13" s="769"/>
      <c r="G13" s="769"/>
      <c r="H13" s="769"/>
      <c r="I13" s="769"/>
      <c r="J13" s="769"/>
      <c r="K13" s="769"/>
      <c r="L13" s="769"/>
      <c r="M13" s="769"/>
      <c r="N13" s="769"/>
    </row>
    <row r="14" spans="1:15" s="63" customFormat="1" ht="18" customHeight="1" x14ac:dyDescent="0.2">
      <c r="A14" s="63" t="s">
        <v>135</v>
      </c>
      <c r="B14" s="72" t="s">
        <v>136</v>
      </c>
      <c r="C14" s="63" t="s">
        <v>137</v>
      </c>
      <c r="F14" s="68"/>
      <c r="G14" s="68"/>
      <c r="H14" s="68"/>
      <c r="I14" s="68"/>
      <c r="J14" s="68"/>
      <c r="K14" s="68"/>
      <c r="L14" s="68"/>
      <c r="M14" s="68"/>
      <c r="N14" s="68"/>
    </row>
    <row r="15" spans="1:15" s="63" customFormat="1" ht="30.75" customHeight="1" x14ac:dyDescent="0.2">
      <c r="A15" s="63" t="s">
        <v>138</v>
      </c>
      <c r="B15" s="777" t="s">
        <v>881</v>
      </c>
      <c r="C15" s="777"/>
      <c r="D15" s="777"/>
      <c r="E15" s="777"/>
      <c r="F15" s="777"/>
      <c r="G15" s="68"/>
      <c r="H15" s="68"/>
      <c r="I15" s="68"/>
      <c r="J15" s="68"/>
      <c r="K15" s="68"/>
      <c r="L15" s="68"/>
      <c r="M15" s="68"/>
      <c r="N15" s="68"/>
    </row>
    <row r="16" spans="1:15" s="63" customFormat="1" x14ac:dyDescent="0.2">
      <c r="B16" s="778" t="s">
        <v>140</v>
      </c>
      <c r="C16" s="778"/>
      <c r="D16" s="778"/>
      <c r="E16" s="778"/>
      <c r="F16" s="778"/>
      <c r="G16" s="73"/>
      <c r="H16" s="73"/>
      <c r="I16" s="73"/>
      <c r="J16" s="73"/>
      <c r="K16" s="73"/>
      <c r="L16" s="73"/>
      <c r="M16" s="74"/>
      <c r="N16" s="73"/>
    </row>
    <row r="17" spans="1:17" s="63" customFormat="1" ht="25.5" customHeight="1" x14ac:dyDescent="0.2">
      <c r="D17" s="75"/>
      <c r="E17" s="75"/>
      <c r="F17" s="75"/>
      <c r="G17" s="75"/>
      <c r="H17" s="75"/>
      <c r="I17" s="75"/>
      <c r="J17" s="75"/>
      <c r="K17" s="75"/>
      <c r="L17" s="75"/>
      <c r="M17" s="73"/>
      <c r="N17" s="73"/>
    </row>
    <row r="18" spans="1:17" s="63" customFormat="1" x14ac:dyDescent="0.2">
      <c r="A18" s="76" t="s">
        <v>141</v>
      </c>
      <c r="D18" s="70" t="s">
        <v>33</v>
      </c>
      <c r="F18" s="77"/>
      <c r="G18" s="77"/>
      <c r="H18" s="77"/>
      <c r="I18" s="77"/>
      <c r="J18" s="77"/>
      <c r="K18" s="77"/>
      <c r="L18" s="77"/>
      <c r="M18" s="77"/>
      <c r="N18" s="77"/>
    </row>
    <row r="19" spans="1:17" s="63" customFormat="1" ht="25.5" customHeight="1" x14ac:dyDescent="0.2"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</row>
    <row r="20" spans="1:17" s="63" customFormat="1" ht="12.75" customHeight="1" x14ac:dyDescent="0.2">
      <c r="A20" s="76" t="s">
        <v>142</v>
      </c>
      <c r="C20" s="78">
        <v>2473.69</v>
      </c>
      <c r="D20" s="79" t="s">
        <v>1663</v>
      </c>
      <c r="E20" s="66" t="s">
        <v>144</v>
      </c>
      <c r="L20" s="80"/>
      <c r="M20" s="80"/>
    </row>
    <row r="21" spans="1:17" s="63" customFormat="1" ht="12.75" customHeight="1" x14ac:dyDescent="0.2">
      <c r="B21" s="63" t="s">
        <v>145</v>
      </c>
      <c r="C21" s="81"/>
      <c r="D21" s="82"/>
      <c r="E21" s="66"/>
    </row>
    <row r="22" spans="1:17" s="63" customFormat="1" ht="12.75" customHeight="1" x14ac:dyDescent="0.2">
      <c r="B22" s="63" t="s">
        <v>146</v>
      </c>
      <c r="C22" s="78">
        <v>0</v>
      </c>
      <c r="D22" s="79" t="s">
        <v>149</v>
      </c>
      <c r="E22" s="66" t="s">
        <v>144</v>
      </c>
      <c r="G22" s="63" t="s">
        <v>147</v>
      </c>
      <c r="L22" s="78">
        <v>0</v>
      </c>
      <c r="M22" s="79" t="s">
        <v>1514</v>
      </c>
      <c r="N22" s="66" t="s">
        <v>144</v>
      </c>
    </row>
    <row r="23" spans="1:17" s="63" customFormat="1" ht="12.75" customHeight="1" x14ac:dyDescent="0.2">
      <c r="B23" s="63" t="s">
        <v>5</v>
      </c>
      <c r="C23" s="78">
        <v>53.49</v>
      </c>
      <c r="D23" s="83" t="s">
        <v>1664</v>
      </c>
      <c r="E23" s="66" t="s">
        <v>144</v>
      </c>
      <c r="G23" s="63" t="s">
        <v>150</v>
      </c>
      <c r="L23" s="84"/>
      <c r="M23" s="84">
        <v>145.36000000000001</v>
      </c>
      <c r="N23" s="69" t="s">
        <v>151</v>
      </c>
    </row>
    <row r="24" spans="1:17" s="63" customFormat="1" ht="12.75" customHeight="1" x14ac:dyDescent="0.2">
      <c r="B24" s="63" t="s">
        <v>18</v>
      </c>
      <c r="C24" s="78">
        <v>2420.21</v>
      </c>
      <c r="D24" s="83" t="s">
        <v>1665</v>
      </c>
      <c r="E24" s="66" t="s">
        <v>144</v>
      </c>
      <c r="G24" s="63" t="s">
        <v>152</v>
      </c>
      <c r="L24" s="84"/>
      <c r="M24" s="84">
        <v>2.5099999999999998</v>
      </c>
      <c r="N24" s="69" t="s">
        <v>151</v>
      </c>
    </row>
    <row r="25" spans="1:17" s="63" customFormat="1" ht="12.75" customHeight="1" x14ac:dyDescent="0.2">
      <c r="B25" s="63" t="s">
        <v>19</v>
      </c>
      <c r="C25" s="78">
        <v>0</v>
      </c>
      <c r="D25" s="79" t="s">
        <v>149</v>
      </c>
      <c r="E25" s="66" t="s">
        <v>144</v>
      </c>
      <c r="G25" s="63" t="s">
        <v>153</v>
      </c>
      <c r="L25" s="779" t="s">
        <v>33</v>
      </c>
      <c r="M25" s="779"/>
    </row>
    <row r="26" spans="1:17" s="63" customFormat="1" x14ac:dyDescent="0.2">
      <c r="A26" s="85"/>
    </row>
    <row r="27" spans="1:17" s="63" customFormat="1" ht="36" customHeight="1" x14ac:dyDescent="0.2">
      <c r="A27" s="771" t="s">
        <v>154</v>
      </c>
      <c r="B27" s="771" t="s">
        <v>15</v>
      </c>
      <c r="C27" s="771" t="s">
        <v>155</v>
      </c>
      <c r="D27" s="771"/>
      <c r="E27" s="771"/>
      <c r="F27" s="771" t="s">
        <v>156</v>
      </c>
      <c r="G27" s="771" t="s">
        <v>157</v>
      </c>
      <c r="H27" s="771"/>
      <c r="I27" s="771"/>
      <c r="J27" s="771" t="s">
        <v>158</v>
      </c>
      <c r="K27" s="771"/>
      <c r="L27" s="771"/>
      <c r="M27" s="771" t="s">
        <v>159</v>
      </c>
      <c r="N27" s="771" t="s">
        <v>160</v>
      </c>
    </row>
    <row r="28" spans="1:17" s="63" customFormat="1" ht="36.75" customHeight="1" x14ac:dyDescent="0.2">
      <c r="A28" s="771"/>
      <c r="B28" s="771"/>
      <c r="C28" s="771"/>
      <c r="D28" s="771"/>
      <c r="E28" s="771"/>
      <c r="F28" s="771"/>
      <c r="G28" s="771"/>
      <c r="H28" s="771"/>
      <c r="I28" s="771"/>
      <c r="J28" s="771"/>
      <c r="K28" s="771"/>
      <c r="L28" s="771"/>
      <c r="M28" s="771"/>
      <c r="N28" s="771"/>
    </row>
    <row r="29" spans="1:17" s="63" customFormat="1" ht="42.75" customHeight="1" x14ac:dyDescent="0.2">
      <c r="A29" s="771"/>
      <c r="B29" s="771"/>
      <c r="C29" s="771"/>
      <c r="D29" s="771"/>
      <c r="E29" s="771"/>
      <c r="F29" s="771"/>
      <c r="G29" s="86" t="s">
        <v>161</v>
      </c>
      <c r="H29" s="86" t="s">
        <v>162</v>
      </c>
      <c r="I29" s="86" t="s">
        <v>163</v>
      </c>
      <c r="J29" s="86" t="s">
        <v>161</v>
      </c>
      <c r="K29" s="86" t="s">
        <v>162</v>
      </c>
      <c r="L29" s="86" t="s">
        <v>20</v>
      </c>
      <c r="M29" s="771"/>
      <c r="N29" s="771"/>
    </row>
    <row r="30" spans="1:17" s="63" customFormat="1" x14ac:dyDescent="0.2">
      <c r="A30" s="87">
        <v>1</v>
      </c>
      <c r="B30" s="87">
        <v>2</v>
      </c>
      <c r="C30" s="772">
        <v>3</v>
      </c>
      <c r="D30" s="772"/>
      <c r="E30" s="772"/>
      <c r="F30" s="87">
        <v>4</v>
      </c>
      <c r="G30" s="87">
        <v>5</v>
      </c>
      <c r="H30" s="87">
        <v>6</v>
      </c>
      <c r="I30" s="87">
        <v>7</v>
      </c>
      <c r="J30" s="87">
        <v>8</v>
      </c>
      <c r="K30" s="87">
        <v>9</v>
      </c>
      <c r="L30" s="87">
        <v>10</v>
      </c>
      <c r="M30" s="87">
        <v>11</v>
      </c>
      <c r="N30" s="87">
        <v>12</v>
      </c>
    </row>
    <row r="31" spans="1:17" s="63" customFormat="1" x14ac:dyDescent="0.2">
      <c r="A31" s="773" t="s">
        <v>1666</v>
      </c>
      <c r="B31" s="774"/>
      <c r="C31" s="774"/>
      <c r="D31" s="774"/>
      <c r="E31" s="774"/>
      <c r="F31" s="774"/>
      <c r="G31" s="774"/>
      <c r="H31" s="774"/>
      <c r="I31" s="774"/>
      <c r="J31" s="774"/>
      <c r="K31" s="774"/>
      <c r="L31" s="774"/>
      <c r="M31" s="774"/>
      <c r="N31" s="775"/>
      <c r="P31" s="68" t="s">
        <v>1666</v>
      </c>
    </row>
    <row r="32" spans="1:17" s="63" customFormat="1" x14ac:dyDescent="0.2">
      <c r="A32" s="783" t="s">
        <v>887</v>
      </c>
      <c r="B32" s="784"/>
      <c r="C32" s="784"/>
      <c r="D32" s="784"/>
      <c r="E32" s="784"/>
      <c r="F32" s="784"/>
      <c r="G32" s="784"/>
      <c r="H32" s="784"/>
      <c r="I32" s="784"/>
      <c r="J32" s="784"/>
      <c r="K32" s="784"/>
      <c r="L32" s="784"/>
      <c r="M32" s="784"/>
      <c r="N32" s="785"/>
      <c r="Q32" s="68" t="s">
        <v>887</v>
      </c>
    </row>
    <row r="33" spans="1:25" s="63" customFormat="1" x14ac:dyDescent="0.2">
      <c r="A33" s="88" t="s">
        <v>165</v>
      </c>
      <c r="B33" s="89" t="s">
        <v>1667</v>
      </c>
      <c r="C33" s="776" t="s">
        <v>1668</v>
      </c>
      <c r="D33" s="776"/>
      <c r="E33" s="776"/>
      <c r="F33" s="90" t="s">
        <v>484</v>
      </c>
      <c r="G33" s="90" t="s">
        <v>33</v>
      </c>
      <c r="H33" s="90" t="s">
        <v>33</v>
      </c>
      <c r="I33" s="90" t="s">
        <v>219</v>
      </c>
      <c r="J33" s="91" t="s">
        <v>33</v>
      </c>
      <c r="K33" s="90" t="s">
        <v>33</v>
      </c>
      <c r="L33" s="91" t="s">
        <v>33</v>
      </c>
      <c r="M33" s="92" t="s">
        <v>33</v>
      </c>
      <c r="N33" s="93" t="s">
        <v>33</v>
      </c>
      <c r="R33" s="68" t="s">
        <v>1668</v>
      </c>
    </row>
    <row r="34" spans="1:25" s="63" customFormat="1" ht="33.75" x14ac:dyDescent="0.2">
      <c r="A34" s="96"/>
      <c r="B34" s="97" t="s">
        <v>890</v>
      </c>
      <c r="C34" s="767" t="s">
        <v>559</v>
      </c>
      <c r="D34" s="767"/>
      <c r="E34" s="767"/>
      <c r="F34" s="767"/>
      <c r="G34" s="767"/>
      <c r="H34" s="767"/>
      <c r="I34" s="767"/>
      <c r="J34" s="767"/>
      <c r="K34" s="767"/>
      <c r="L34" s="767"/>
      <c r="M34" s="767"/>
      <c r="N34" s="781"/>
      <c r="S34" s="68" t="s">
        <v>559</v>
      </c>
    </row>
    <row r="35" spans="1:25" s="63" customFormat="1" x14ac:dyDescent="0.2">
      <c r="A35" s="98"/>
      <c r="B35" s="97" t="s">
        <v>165</v>
      </c>
      <c r="C35" s="767" t="s">
        <v>251</v>
      </c>
      <c r="D35" s="767"/>
      <c r="E35" s="767"/>
      <c r="F35" s="99" t="s">
        <v>33</v>
      </c>
      <c r="G35" s="99" t="s">
        <v>33</v>
      </c>
      <c r="H35" s="99" t="s">
        <v>33</v>
      </c>
      <c r="I35" s="99" t="s">
        <v>33</v>
      </c>
      <c r="J35" s="100">
        <v>34.020000000000003</v>
      </c>
      <c r="K35" s="99" t="s">
        <v>175</v>
      </c>
      <c r="L35" s="100">
        <v>212.63</v>
      </c>
      <c r="M35" s="101" t="s">
        <v>33</v>
      </c>
      <c r="N35" s="102" t="s">
        <v>33</v>
      </c>
      <c r="T35" s="68" t="s">
        <v>251</v>
      </c>
    </row>
    <row r="36" spans="1:25" s="63" customFormat="1" x14ac:dyDescent="0.2">
      <c r="A36" s="98"/>
      <c r="B36" s="97" t="s">
        <v>212</v>
      </c>
      <c r="C36" s="767" t="s">
        <v>252</v>
      </c>
      <c r="D36" s="767"/>
      <c r="E36" s="767"/>
      <c r="F36" s="99" t="s">
        <v>33</v>
      </c>
      <c r="G36" s="99" t="s">
        <v>33</v>
      </c>
      <c r="H36" s="99" t="s">
        <v>33</v>
      </c>
      <c r="I36" s="99" t="s">
        <v>33</v>
      </c>
      <c r="J36" s="100">
        <v>0.68</v>
      </c>
      <c r="K36" s="99" t="s">
        <v>33</v>
      </c>
      <c r="L36" s="100">
        <v>3.4</v>
      </c>
      <c r="M36" s="101" t="s">
        <v>33</v>
      </c>
      <c r="N36" s="102" t="s">
        <v>33</v>
      </c>
      <c r="T36" s="68" t="s">
        <v>252</v>
      </c>
    </row>
    <row r="37" spans="1:25" s="63" customFormat="1" x14ac:dyDescent="0.2">
      <c r="A37" s="98"/>
      <c r="B37" s="97" t="s">
        <v>33</v>
      </c>
      <c r="C37" s="767" t="s">
        <v>253</v>
      </c>
      <c r="D37" s="767"/>
      <c r="E37" s="767"/>
      <c r="F37" s="99" t="s">
        <v>179</v>
      </c>
      <c r="G37" s="99" t="s">
        <v>1669</v>
      </c>
      <c r="H37" s="99" t="s">
        <v>175</v>
      </c>
      <c r="I37" s="99" t="s">
        <v>1670</v>
      </c>
      <c r="J37" s="100" t="s">
        <v>33</v>
      </c>
      <c r="K37" s="99" t="s">
        <v>33</v>
      </c>
      <c r="L37" s="100" t="s">
        <v>33</v>
      </c>
      <c r="M37" s="101" t="s">
        <v>33</v>
      </c>
      <c r="N37" s="102" t="s">
        <v>33</v>
      </c>
      <c r="U37" s="68" t="s">
        <v>253</v>
      </c>
    </row>
    <row r="38" spans="1:25" s="63" customFormat="1" x14ac:dyDescent="0.2">
      <c r="A38" s="98"/>
      <c r="B38" s="97" t="s">
        <v>33</v>
      </c>
      <c r="C38" s="776" t="s">
        <v>182</v>
      </c>
      <c r="D38" s="776"/>
      <c r="E38" s="776"/>
      <c r="F38" s="90" t="s">
        <v>33</v>
      </c>
      <c r="G38" s="90" t="s">
        <v>33</v>
      </c>
      <c r="H38" s="90" t="s">
        <v>33</v>
      </c>
      <c r="I38" s="90" t="s">
        <v>33</v>
      </c>
      <c r="J38" s="91">
        <v>34.700000000000003</v>
      </c>
      <c r="K38" s="90" t="s">
        <v>33</v>
      </c>
      <c r="L38" s="91">
        <v>216.03</v>
      </c>
      <c r="M38" s="92" t="s">
        <v>33</v>
      </c>
      <c r="N38" s="93" t="s">
        <v>33</v>
      </c>
      <c r="V38" s="68" t="s">
        <v>182</v>
      </c>
    </row>
    <row r="39" spans="1:25" s="63" customFormat="1" x14ac:dyDescent="0.2">
      <c r="A39" s="98"/>
      <c r="B39" s="97" t="s">
        <v>33</v>
      </c>
      <c r="C39" s="767" t="s">
        <v>183</v>
      </c>
      <c r="D39" s="767"/>
      <c r="E39" s="767"/>
      <c r="F39" s="99" t="s">
        <v>33</v>
      </c>
      <c r="G39" s="99" t="s">
        <v>33</v>
      </c>
      <c r="H39" s="99" t="s">
        <v>33</v>
      </c>
      <c r="I39" s="99" t="s">
        <v>33</v>
      </c>
      <c r="J39" s="100" t="s">
        <v>33</v>
      </c>
      <c r="K39" s="99" t="s">
        <v>33</v>
      </c>
      <c r="L39" s="100">
        <v>212.63</v>
      </c>
      <c r="M39" s="101" t="s">
        <v>33</v>
      </c>
      <c r="N39" s="102" t="s">
        <v>33</v>
      </c>
      <c r="U39" s="68" t="s">
        <v>183</v>
      </c>
    </row>
    <row r="40" spans="1:25" s="63" customFormat="1" ht="22.5" x14ac:dyDescent="0.2">
      <c r="A40" s="98"/>
      <c r="B40" s="97" t="s">
        <v>771</v>
      </c>
      <c r="C40" s="767" t="s">
        <v>772</v>
      </c>
      <c r="D40" s="767"/>
      <c r="E40" s="767"/>
      <c r="F40" s="99" t="s">
        <v>186</v>
      </c>
      <c r="G40" s="99" t="s">
        <v>341</v>
      </c>
      <c r="H40" s="99" t="s">
        <v>33</v>
      </c>
      <c r="I40" s="99" t="s">
        <v>341</v>
      </c>
      <c r="J40" s="100" t="s">
        <v>33</v>
      </c>
      <c r="K40" s="99" t="s">
        <v>33</v>
      </c>
      <c r="L40" s="100">
        <v>170.1</v>
      </c>
      <c r="M40" s="101" t="s">
        <v>33</v>
      </c>
      <c r="N40" s="102" t="s">
        <v>33</v>
      </c>
      <c r="U40" s="68" t="s">
        <v>772</v>
      </c>
    </row>
    <row r="41" spans="1:25" s="63" customFormat="1" ht="22.5" x14ac:dyDescent="0.2">
      <c r="A41" s="98"/>
      <c r="B41" s="97" t="s">
        <v>773</v>
      </c>
      <c r="C41" s="767" t="s">
        <v>774</v>
      </c>
      <c r="D41" s="767"/>
      <c r="E41" s="767"/>
      <c r="F41" s="99" t="s">
        <v>186</v>
      </c>
      <c r="G41" s="99" t="s">
        <v>775</v>
      </c>
      <c r="H41" s="99" t="s">
        <v>33</v>
      </c>
      <c r="I41" s="99" t="s">
        <v>775</v>
      </c>
      <c r="J41" s="100" t="s">
        <v>33</v>
      </c>
      <c r="K41" s="99" t="s">
        <v>33</v>
      </c>
      <c r="L41" s="100">
        <v>127.58</v>
      </c>
      <c r="M41" s="101" t="s">
        <v>33</v>
      </c>
      <c r="N41" s="102" t="s">
        <v>33</v>
      </c>
      <c r="U41" s="68" t="s">
        <v>774</v>
      </c>
    </row>
    <row r="42" spans="1:25" s="63" customFormat="1" x14ac:dyDescent="0.2">
      <c r="A42" s="103"/>
      <c r="B42" s="104"/>
      <c r="C42" s="780" t="s">
        <v>191</v>
      </c>
      <c r="D42" s="780"/>
      <c r="E42" s="780"/>
      <c r="F42" s="105" t="s">
        <v>33</v>
      </c>
      <c r="G42" s="105" t="s">
        <v>33</v>
      </c>
      <c r="H42" s="105" t="s">
        <v>33</v>
      </c>
      <c r="I42" s="105" t="s">
        <v>33</v>
      </c>
      <c r="J42" s="106" t="s">
        <v>33</v>
      </c>
      <c r="K42" s="105" t="s">
        <v>33</v>
      </c>
      <c r="L42" s="106">
        <v>513.71</v>
      </c>
      <c r="M42" s="92" t="s">
        <v>33</v>
      </c>
      <c r="N42" s="107" t="s">
        <v>33</v>
      </c>
      <c r="W42" s="68" t="s">
        <v>191</v>
      </c>
    </row>
    <row r="43" spans="1:25" s="63" customFormat="1" ht="33.75" x14ac:dyDescent="0.2">
      <c r="A43" s="88" t="s">
        <v>173</v>
      </c>
      <c r="B43" s="89" t="s">
        <v>1671</v>
      </c>
      <c r="C43" s="776" t="s">
        <v>894</v>
      </c>
      <c r="D43" s="776"/>
      <c r="E43" s="776"/>
      <c r="F43" s="90" t="s">
        <v>484</v>
      </c>
      <c r="G43" s="90" t="s">
        <v>33</v>
      </c>
      <c r="H43" s="90" t="s">
        <v>33</v>
      </c>
      <c r="I43" s="90" t="s">
        <v>219</v>
      </c>
      <c r="J43" s="91">
        <v>2708.79</v>
      </c>
      <c r="K43" s="90" t="s">
        <v>778</v>
      </c>
      <c r="L43" s="91">
        <v>13706.48</v>
      </c>
      <c r="M43" s="92" t="s">
        <v>33</v>
      </c>
      <c r="N43" s="93" t="s">
        <v>33</v>
      </c>
      <c r="R43" s="68" t="s">
        <v>894</v>
      </c>
    </row>
    <row r="44" spans="1:25" s="63" customFormat="1" x14ac:dyDescent="0.2">
      <c r="A44" s="94"/>
      <c r="B44" s="95"/>
      <c r="C44" s="767" t="s">
        <v>895</v>
      </c>
      <c r="D44" s="767"/>
      <c r="E44" s="767"/>
      <c r="F44" s="767"/>
      <c r="G44" s="767"/>
      <c r="H44" s="767"/>
      <c r="I44" s="767"/>
      <c r="J44" s="767"/>
      <c r="K44" s="767"/>
      <c r="L44" s="767"/>
      <c r="M44" s="767"/>
      <c r="N44" s="781"/>
      <c r="X44" s="68" t="s">
        <v>895</v>
      </c>
    </row>
    <row r="45" spans="1:25" s="63" customFormat="1" ht="22.5" x14ac:dyDescent="0.2">
      <c r="A45" s="96"/>
      <c r="B45" s="97" t="s">
        <v>780</v>
      </c>
      <c r="C45" s="767" t="s">
        <v>781</v>
      </c>
      <c r="D45" s="767"/>
      <c r="E45" s="767"/>
      <c r="F45" s="767"/>
      <c r="G45" s="767"/>
      <c r="H45" s="767"/>
      <c r="I45" s="767"/>
      <c r="J45" s="767"/>
      <c r="K45" s="767"/>
      <c r="L45" s="767"/>
      <c r="M45" s="767"/>
      <c r="N45" s="781"/>
      <c r="S45" s="68" t="s">
        <v>781</v>
      </c>
    </row>
    <row r="46" spans="1:25" s="63" customFormat="1" x14ac:dyDescent="0.2">
      <c r="A46" s="88" t="s">
        <v>176</v>
      </c>
      <c r="B46" s="89" t="s">
        <v>896</v>
      </c>
      <c r="C46" s="776" t="s">
        <v>897</v>
      </c>
      <c r="D46" s="776"/>
      <c r="E46" s="776"/>
      <c r="F46" s="90" t="s">
        <v>484</v>
      </c>
      <c r="G46" s="90" t="s">
        <v>33</v>
      </c>
      <c r="H46" s="90" t="s">
        <v>33</v>
      </c>
      <c r="I46" s="90" t="s">
        <v>173</v>
      </c>
      <c r="J46" s="91" t="s">
        <v>33</v>
      </c>
      <c r="K46" s="90" t="s">
        <v>33</v>
      </c>
      <c r="L46" s="91" t="s">
        <v>33</v>
      </c>
      <c r="M46" s="92" t="s">
        <v>33</v>
      </c>
      <c r="N46" s="93" t="s">
        <v>33</v>
      </c>
      <c r="R46" s="68" t="s">
        <v>897</v>
      </c>
    </row>
    <row r="47" spans="1:25" s="63" customFormat="1" x14ac:dyDescent="0.2">
      <c r="A47" s="94"/>
      <c r="B47" s="95"/>
      <c r="C47" s="767" t="s">
        <v>1672</v>
      </c>
      <c r="D47" s="767"/>
      <c r="E47" s="767"/>
      <c r="F47" s="767"/>
      <c r="G47" s="767"/>
      <c r="H47" s="767"/>
      <c r="I47" s="767"/>
      <c r="J47" s="767"/>
      <c r="K47" s="767"/>
      <c r="L47" s="767"/>
      <c r="M47" s="767"/>
      <c r="N47" s="781"/>
      <c r="Y47" s="68" t="s">
        <v>1672</v>
      </c>
    </row>
    <row r="48" spans="1:25" s="63" customFormat="1" ht="33.75" x14ac:dyDescent="0.2">
      <c r="A48" s="96"/>
      <c r="B48" s="97" t="s">
        <v>890</v>
      </c>
      <c r="C48" s="767" t="s">
        <v>559</v>
      </c>
      <c r="D48" s="767"/>
      <c r="E48" s="767"/>
      <c r="F48" s="767"/>
      <c r="G48" s="767"/>
      <c r="H48" s="767"/>
      <c r="I48" s="767"/>
      <c r="J48" s="767"/>
      <c r="K48" s="767"/>
      <c r="L48" s="767"/>
      <c r="M48" s="767"/>
      <c r="N48" s="781"/>
      <c r="S48" s="68" t="s">
        <v>559</v>
      </c>
    </row>
    <row r="49" spans="1:24" s="63" customFormat="1" x14ac:dyDescent="0.2">
      <c r="A49" s="98"/>
      <c r="B49" s="97" t="s">
        <v>165</v>
      </c>
      <c r="C49" s="767" t="s">
        <v>251</v>
      </c>
      <c r="D49" s="767"/>
      <c r="E49" s="767"/>
      <c r="F49" s="99" t="s">
        <v>33</v>
      </c>
      <c r="G49" s="99" t="s">
        <v>33</v>
      </c>
      <c r="H49" s="99" t="s">
        <v>33</v>
      </c>
      <c r="I49" s="99" t="s">
        <v>33</v>
      </c>
      <c r="J49" s="100">
        <v>59.64</v>
      </c>
      <c r="K49" s="99" t="s">
        <v>175</v>
      </c>
      <c r="L49" s="100">
        <v>149.1</v>
      </c>
      <c r="M49" s="101" t="s">
        <v>33</v>
      </c>
      <c r="N49" s="102" t="s">
        <v>33</v>
      </c>
      <c r="T49" s="68" t="s">
        <v>251</v>
      </c>
    </row>
    <row r="50" spans="1:24" s="63" customFormat="1" x14ac:dyDescent="0.2">
      <c r="A50" s="98"/>
      <c r="B50" s="97" t="s">
        <v>173</v>
      </c>
      <c r="C50" s="767" t="s">
        <v>174</v>
      </c>
      <c r="D50" s="767"/>
      <c r="E50" s="767"/>
      <c r="F50" s="99" t="s">
        <v>33</v>
      </c>
      <c r="G50" s="99" t="s">
        <v>33</v>
      </c>
      <c r="H50" s="99" t="s">
        <v>33</v>
      </c>
      <c r="I50" s="99" t="s">
        <v>33</v>
      </c>
      <c r="J50" s="100">
        <v>22.5</v>
      </c>
      <c r="K50" s="99" t="s">
        <v>175</v>
      </c>
      <c r="L50" s="100">
        <v>56.25</v>
      </c>
      <c r="M50" s="101" t="s">
        <v>33</v>
      </c>
      <c r="N50" s="102" t="s">
        <v>33</v>
      </c>
      <c r="T50" s="68" t="s">
        <v>174</v>
      </c>
    </row>
    <row r="51" spans="1:24" s="63" customFormat="1" x14ac:dyDescent="0.2">
      <c r="A51" s="98"/>
      <c r="B51" s="97" t="s">
        <v>176</v>
      </c>
      <c r="C51" s="767" t="s">
        <v>177</v>
      </c>
      <c r="D51" s="767"/>
      <c r="E51" s="767"/>
      <c r="F51" s="99" t="s">
        <v>33</v>
      </c>
      <c r="G51" s="99" t="s">
        <v>33</v>
      </c>
      <c r="H51" s="99" t="s">
        <v>33</v>
      </c>
      <c r="I51" s="99" t="s">
        <v>33</v>
      </c>
      <c r="J51" s="100">
        <v>2.52</v>
      </c>
      <c r="K51" s="99" t="s">
        <v>175</v>
      </c>
      <c r="L51" s="100">
        <v>6.3</v>
      </c>
      <c r="M51" s="101" t="s">
        <v>33</v>
      </c>
      <c r="N51" s="102" t="s">
        <v>33</v>
      </c>
      <c r="T51" s="68" t="s">
        <v>177</v>
      </c>
    </row>
    <row r="52" spans="1:24" s="63" customFormat="1" x14ac:dyDescent="0.2">
      <c r="A52" s="98"/>
      <c r="B52" s="97" t="s">
        <v>212</v>
      </c>
      <c r="C52" s="767" t="s">
        <v>252</v>
      </c>
      <c r="D52" s="767"/>
      <c r="E52" s="767"/>
      <c r="F52" s="99" t="s">
        <v>33</v>
      </c>
      <c r="G52" s="99" t="s">
        <v>33</v>
      </c>
      <c r="H52" s="99" t="s">
        <v>33</v>
      </c>
      <c r="I52" s="99" t="s">
        <v>33</v>
      </c>
      <c r="J52" s="100">
        <v>22.43</v>
      </c>
      <c r="K52" s="99" t="s">
        <v>33</v>
      </c>
      <c r="L52" s="100">
        <v>44.86</v>
      </c>
      <c r="M52" s="101" t="s">
        <v>33</v>
      </c>
      <c r="N52" s="102" t="s">
        <v>33</v>
      </c>
      <c r="T52" s="68" t="s">
        <v>252</v>
      </c>
    </row>
    <row r="53" spans="1:24" s="63" customFormat="1" x14ac:dyDescent="0.2">
      <c r="A53" s="98"/>
      <c r="B53" s="97" t="s">
        <v>33</v>
      </c>
      <c r="C53" s="767" t="s">
        <v>253</v>
      </c>
      <c r="D53" s="767"/>
      <c r="E53" s="767"/>
      <c r="F53" s="99" t="s">
        <v>179</v>
      </c>
      <c r="G53" s="99" t="s">
        <v>898</v>
      </c>
      <c r="H53" s="99" t="s">
        <v>175</v>
      </c>
      <c r="I53" s="99" t="s">
        <v>1673</v>
      </c>
      <c r="J53" s="100" t="s">
        <v>33</v>
      </c>
      <c r="K53" s="99" t="s">
        <v>33</v>
      </c>
      <c r="L53" s="100" t="s">
        <v>33</v>
      </c>
      <c r="M53" s="101" t="s">
        <v>33</v>
      </c>
      <c r="N53" s="102" t="s">
        <v>33</v>
      </c>
      <c r="U53" s="68" t="s">
        <v>253</v>
      </c>
    </row>
    <row r="54" spans="1:24" s="63" customFormat="1" x14ac:dyDescent="0.2">
      <c r="A54" s="98"/>
      <c r="B54" s="97" t="s">
        <v>33</v>
      </c>
      <c r="C54" s="767" t="s">
        <v>178</v>
      </c>
      <c r="D54" s="767"/>
      <c r="E54" s="767"/>
      <c r="F54" s="99" t="s">
        <v>179</v>
      </c>
      <c r="G54" s="99" t="s">
        <v>712</v>
      </c>
      <c r="H54" s="99" t="s">
        <v>175</v>
      </c>
      <c r="I54" s="99" t="s">
        <v>906</v>
      </c>
      <c r="J54" s="100" t="s">
        <v>33</v>
      </c>
      <c r="K54" s="99" t="s">
        <v>33</v>
      </c>
      <c r="L54" s="100" t="s">
        <v>33</v>
      </c>
      <c r="M54" s="101" t="s">
        <v>33</v>
      </c>
      <c r="N54" s="102" t="s">
        <v>33</v>
      </c>
      <c r="U54" s="68" t="s">
        <v>178</v>
      </c>
    </row>
    <row r="55" spans="1:24" s="63" customFormat="1" x14ac:dyDescent="0.2">
      <c r="A55" s="98"/>
      <c r="B55" s="97" t="s">
        <v>33</v>
      </c>
      <c r="C55" s="776" t="s">
        <v>182</v>
      </c>
      <c r="D55" s="776"/>
      <c r="E55" s="776"/>
      <c r="F55" s="90" t="s">
        <v>33</v>
      </c>
      <c r="G55" s="90" t="s">
        <v>33</v>
      </c>
      <c r="H55" s="90" t="s">
        <v>33</v>
      </c>
      <c r="I55" s="90" t="s">
        <v>33</v>
      </c>
      <c r="J55" s="91">
        <v>104.57</v>
      </c>
      <c r="K55" s="90" t="s">
        <v>33</v>
      </c>
      <c r="L55" s="91">
        <v>250.21</v>
      </c>
      <c r="M55" s="92" t="s">
        <v>33</v>
      </c>
      <c r="N55" s="93" t="s">
        <v>33</v>
      </c>
      <c r="V55" s="68" t="s">
        <v>182</v>
      </c>
    </row>
    <row r="56" spans="1:24" s="63" customFormat="1" x14ac:dyDescent="0.2">
      <c r="A56" s="98"/>
      <c r="B56" s="97" t="s">
        <v>33</v>
      </c>
      <c r="C56" s="767" t="s">
        <v>183</v>
      </c>
      <c r="D56" s="767"/>
      <c r="E56" s="767"/>
      <c r="F56" s="99" t="s">
        <v>33</v>
      </c>
      <c r="G56" s="99" t="s">
        <v>33</v>
      </c>
      <c r="H56" s="99" t="s">
        <v>33</v>
      </c>
      <c r="I56" s="99" t="s">
        <v>33</v>
      </c>
      <c r="J56" s="100" t="s">
        <v>33</v>
      </c>
      <c r="K56" s="99" t="s">
        <v>33</v>
      </c>
      <c r="L56" s="100">
        <v>155.4</v>
      </c>
      <c r="M56" s="101" t="s">
        <v>33</v>
      </c>
      <c r="N56" s="102" t="s">
        <v>33</v>
      </c>
      <c r="U56" s="68" t="s">
        <v>183</v>
      </c>
    </row>
    <row r="57" spans="1:24" s="63" customFormat="1" ht="22.5" x14ac:dyDescent="0.2">
      <c r="A57" s="98"/>
      <c r="B57" s="97" t="s">
        <v>771</v>
      </c>
      <c r="C57" s="767" t="s">
        <v>772</v>
      </c>
      <c r="D57" s="767"/>
      <c r="E57" s="767"/>
      <c r="F57" s="99" t="s">
        <v>186</v>
      </c>
      <c r="G57" s="99" t="s">
        <v>341</v>
      </c>
      <c r="H57" s="99" t="s">
        <v>33</v>
      </c>
      <c r="I57" s="99" t="s">
        <v>341</v>
      </c>
      <c r="J57" s="100" t="s">
        <v>33</v>
      </c>
      <c r="K57" s="99" t="s">
        <v>33</v>
      </c>
      <c r="L57" s="100">
        <v>124.32</v>
      </c>
      <c r="M57" s="101" t="s">
        <v>33</v>
      </c>
      <c r="N57" s="102" t="s">
        <v>33</v>
      </c>
      <c r="U57" s="68" t="s">
        <v>772</v>
      </c>
    </row>
    <row r="58" spans="1:24" s="63" customFormat="1" ht="22.5" x14ac:dyDescent="0.2">
      <c r="A58" s="98"/>
      <c r="B58" s="97" t="s">
        <v>773</v>
      </c>
      <c r="C58" s="767" t="s">
        <v>774</v>
      </c>
      <c r="D58" s="767"/>
      <c r="E58" s="767"/>
      <c r="F58" s="99" t="s">
        <v>186</v>
      </c>
      <c r="G58" s="99" t="s">
        <v>775</v>
      </c>
      <c r="H58" s="99" t="s">
        <v>33</v>
      </c>
      <c r="I58" s="99" t="s">
        <v>775</v>
      </c>
      <c r="J58" s="100" t="s">
        <v>33</v>
      </c>
      <c r="K58" s="99" t="s">
        <v>33</v>
      </c>
      <c r="L58" s="100">
        <v>93.24</v>
      </c>
      <c r="M58" s="101" t="s">
        <v>33</v>
      </c>
      <c r="N58" s="102" t="s">
        <v>33</v>
      </c>
      <c r="U58" s="68" t="s">
        <v>774</v>
      </c>
    </row>
    <row r="59" spans="1:24" s="63" customFormat="1" x14ac:dyDescent="0.2">
      <c r="A59" s="103"/>
      <c r="B59" s="104"/>
      <c r="C59" s="780" t="s">
        <v>191</v>
      </c>
      <c r="D59" s="780"/>
      <c r="E59" s="780"/>
      <c r="F59" s="105" t="s">
        <v>33</v>
      </c>
      <c r="G59" s="105" t="s">
        <v>33</v>
      </c>
      <c r="H59" s="105" t="s">
        <v>33</v>
      </c>
      <c r="I59" s="105" t="s">
        <v>33</v>
      </c>
      <c r="J59" s="106" t="s">
        <v>33</v>
      </c>
      <c r="K59" s="105" t="s">
        <v>33</v>
      </c>
      <c r="L59" s="106">
        <v>467.77</v>
      </c>
      <c r="M59" s="92" t="s">
        <v>33</v>
      </c>
      <c r="N59" s="107" t="s">
        <v>33</v>
      </c>
      <c r="W59" s="68" t="s">
        <v>191</v>
      </c>
    </row>
    <row r="60" spans="1:24" s="63" customFormat="1" ht="33.75" x14ac:dyDescent="0.2">
      <c r="A60" s="88" t="s">
        <v>212</v>
      </c>
      <c r="B60" s="89" t="s">
        <v>1674</v>
      </c>
      <c r="C60" s="776" t="s">
        <v>902</v>
      </c>
      <c r="D60" s="776"/>
      <c r="E60" s="776"/>
      <c r="F60" s="90" t="s">
        <v>484</v>
      </c>
      <c r="G60" s="90" t="s">
        <v>33</v>
      </c>
      <c r="H60" s="90" t="s">
        <v>33</v>
      </c>
      <c r="I60" s="90" t="s">
        <v>165</v>
      </c>
      <c r="J60" s="91">
        <v>2349.2800000000002</v>
      </c>
      <c r="K60" s="90" t="s">
        <v>778</v>
      </c>
      <c r="L60" s="91">
        <v>2377.4699999999998</v>
      </c>
      <c r="M60" s="92" t="s">
        <v>33</v>
      </c>
      <c r="N60" s="93" t="s">
        <v>33</v>
      </c>
      <c r="R60" s="68" t="s">
        <v>902</v>
      </c>
    </row>
    <row r="61" spans="1:24" s="63" customFormat="1" x14ac:dyDescent="0.2">
      <c r="A61" s="94"/>
      <c r="B61" s="95"/>
      <c r="C61" s="767" t="s">
        <v>903</v>
      </c>
      <c r="D61" s="767"/>
      <c r="E61" s="767"/>
      <c r="F61" s="767"/>
      <c r="G61" s="767"/>
      <c r="H61" s="767"/>
      <c r="I61" s="767"/>
      <c r="J61" s="767"/>
      <c r="K61" s="767"/>
      <c r="L61" s="767"/>
      <c r="M61" s="767"/>
      <c r="N61" s="781"/>
      <c r="X61" s="68" t="s">
        <v>903</v>
      </c>
    </row>
    <row r="62" spans="1:24" s="63" customFormat="1" ht="22.5" x14ac:dyDescent="0.2">
      <c r="A62" s="96"/>
      <c r="B62" s="97" t="s">
        <v>780</v>
      </c>
      <c r="C62" s="767" t="s">
        <v>781</v>
      </c>
      <c r="D62" s="767"/>
      <c r="E62" s="767"/>
      <c r="F62" s="767"/>
      <c r="G62" s="767"/>
      <c r="H62" s="767"/>
      <c r="I62" s="767"/>
      <c r="J62" s="767"/>
      <c r="K62" s="767"/>
      <c r="L62" s="767"/>
      <c r="M62" s="767"/>
      <c r="N62" s="781"/>
      <c r="S62" s="68" t="s">
        <v>781</v>
      </c>
    </row>
    <row r="63" spans="1:24" s="63" customFormat="1" ht="33.75" x14ac:dyDescent="0.2">
      <c r="A63" s="88" t="s">
        <v>219</v>
      </c>
      <c r="B63" s="89" t="s">
        <v>1675</v>
      </c>
      <c r="C63" s="776" t="s">
        <v>1676</v>
      </c>
      <c r="D63" s="776"/>
      <c r="E63" s="776"/>
      <c r="F63" s="90" t="s">
        <v>484</v>
      </c>
      <c r="G63" s="90" t="s">
        <v>33</v>
      </c>
      <c r="H63" s="90" t="s">
        <v>33</v>
      </c>
      <c r="I63" s="90" t="s">
        <v>165</v>
      </c>
      <c r="J63" s="91">
        <v>9811.26</v>
      </c>
      <c r="K63" s="90" t="s">
        <v>778</v>
      </c>
      <c r="L63" s="91">
        <v>9929</v>
      </c>
      <c r="M63" s="92" t="s">
        <v>33</v>
      </c>
      <c r="N63" s="93" t="s">
        <v>33</v>
      </c>
      <c r="R63" s="68" t="s">
        <v>1676</v>
      </c>
    </row>
    <row r="64" spans="1:24" s="63" customFormat="1" x14ac:dyDescent="0.2">
      <c r="A64" s="94"/>
      <c r="B64" s="95"/>
      <c r="C64" s="767" t="s">
        <v>1677</v>
      </c>
      <c r="D64" s="767"/>
      <c r="E64" s="767"/>
      <c r="F64" s="767"/>
      <c r="G64" s="767"/>
      <c r="H64" s="767"/>
      <c r="I64" s="767"/>
      <c r="J64" s="767"/>
      <c r="K64" s="767"/>
      <c r="L64" s="767"/>
      <c r="M64" s="767"/>
      <c r="N64" s="781"/>
      <c r="X64" s="68" t="s">
        <v>1677</v>
      </c>
    </row>
    <row r="65" spans="1:24" s="63" customFormat="1" ht="22.5" x14ac:dyDescent="0.2">
      <c r="A65" s="96"/>
      <c r="B65" s="97" t="s">
        <v>780</v>
      </c>
      <c r="C65" s="767" t="s">
        <v>781</v>
      </c>
      <c r="D65" s="767"/>
      <c r="E65" s="767"/>
      <c r="F65" s="767"/>
      <c r="G65" s="767"/>
      <c r="H65" s="767"/>
      <c r="I65" s="767"/>
      <c r="J65" s="767"/>
      <c r="K65" s="767"/>
      <c r="L65" s="767"/>
      <c r="M65" s="767"/>
      <c r="N65" s="781"/>
      <c r="S65" s="68" t="s">
        <v>781</v>
      </c>
    </row>
    <row r="66" spans="1:24" s="63" customFormat="1" ht="22.5" x14ac:dyDescent="0.2">
      <c r="A66" s="88" t="s">
        <v>228</v>
      </c>
      <c r="B66" s="89" t="s">
        <v>904</v>
      </c>
      <c r="C66" s="776" t="s">
        <v>905</v>
      </c>
      <c r="D66" s="776"/>
      <c r="E66" s="776"/>
      <c r="F66" s="90" t="s">
        <v>484</v>
      </c>
      <c r="G66" s="90" t="s">
        <v>33</v>
      </c>
      <c r="H66" s="90" t="s">
        <v>33</v>
      </c>
      <c r="I66" s="90" t="s">
        <v>287</v>
      </c>
      <c r="J66" s="91" t="s">
        <v>33</v>
      </c>
      <c r="K66" s="90" t="s">
        <v>33</v>
      </c>
      <c r="L66" s="91" t="s">
        <v>33</v>
      </c>
      <c r="M66" s="92" t="s">
        <v>33</v>
      </c>
      <c r="N66" s="93" t="s">
        <v>33</v>
      </c>
      <c r="R66" s="68" t="s">
        <v>905</v>
      </c>
    </row>
    <row r="67" spans="1:24" s="63" customFormat="1" ht="33.75" x14ac:dyDescent="0.2">
      <c r="A67" s="96"/>
      <c r="B67" s="97" t="s">
        <v>890</v>
      </c>
      <c r="C67" s="767" t="s">
        <v>559</v>
      </c>
      <c r="D67" s="767"/>
      <c r="E67" s="767"/>
      <c r="F67" s="767"/>
      <c r="G67" s="767"/>
      <c r="H67" s="767"/>
      <c r="I67" s="767"/>
      <c r="J67" s="767"/>
      <c r="K67" s="767"/>
      <c r="L67" s="767"/>
      <c r="M67" s="767"/>
      <c r="N67" s="781"/>
      <c r="S67" s="68" t="s">
        <v>559</v>
      </c>
    </row>
    <row r="68" spans="1:24" s="63" customFormat="1" x14ac:dyDescent="0.2">
      <c r="A68" s="98"/>
      <c r="B68" s="97" t="s">
        <v>165</v>
      </c>
      <c r="C68" s="767" t="s">
        <v>251</v>
      </c>
      <c r="D68" s="767"/>
      <c r="E68" s="767"/>
      <c r="F68" s="99" t="s">
        <v>33</v>
      </c>
      <c r="G68" s="99" t="s">
        <v>33</v>
      </c>
      <c r="H68" s="99" t="s">
        <v>33</v>
      </c>
      <c r="I68" s="99" t="s">
        <v>33</v>
      </c>
      <c r="J68" s="100">
        <v>4.54</v>
      </c>
      <c r="K68" s="99" t="s">
        <v>175</v>
      </c>
      <c r="L68" s="100">
        <v>85.13</v>
      </c>
      <c r="M68" s="101" t="s">
        <v>33</v>
      </c>
      <c r="N68" s="102" t="s">
        <v>33</v>
      </c>
      <c r="T68" s="68" t="s">
        <v>251</v>
      </c>
    </row>
    <row r="69" spans="1:24" s="63" customFormat="1" x14ac:dyDescent="0.2">
      <c r="A69" s="98"/>
      <c r="B69" s="97" t="s">
        <v>212</v>
      </c>
      <c r="C69" s="767" t="s">
        <v>252</v>
      </c>
      <c r="D69" s="767"/>
      <c r="E69" s="767"/>
      <c r="F69" s="99" t="s">
        <v>33</v>
      </c>
      <c r="G69" s="99" t="s">
        <v>33</v>
      </c>
      <c r="H69" s="99" t="s">
        <v>33</v>
      </c>
      <c r="I69" s="99" t="s">
        <v>33</v>
      </c>
      <c r="J69" s="100">
        <v>0.09</v>
      </c>
      <c r="K69" s="99" t="s">
        <v>33</v>
      </c>
      <c r="L69" s="100">
        <v>1.35</v>
      </c>
      <c r="M69" s="101" t="s">
        <v>33</v>
      </c>
      <c r="N69" s="102" t="s">
        <v>33</v>
      </c>
      <c r="T69" s="68" t="s">
        <v>252</v>
      </c>
    </row>
    <row r="70" spans="1:24" s="63" customFormat="1" x14ac:dyDescent="0.2">
      <c r="A70" s="98"/>
      <c r="B70" s="97" t="s">
        <v>33</v>
      </c>
      <c r="C70" s="767" t="s">
        <v>253</v>
      </c>
      <c r="D70" s="767"/>
      <c r="E70" s="767"/>
      <c r="F70" s="99" t="s">
        <v>179</v>
      </c>
      <c r="G70" s="99" t="s">
        <v>690</v>
      </c>
      <c r="H70" s="99" t="s">
        <v>175</v>
      </c>
      <c r="I70" s="99" t="s">
        <v>1678</v>
      </c>
      <c r="J70" s="100" t="s">
        <v>33</v>
      </c>
      <c r="K70" s="99" t="s">
        <v>33</v>
      </c>
      <c r="L70" s="100" t="s">
        <v>33</v>
      </c>
      <c r="M70" s="101" t="s">
        <v>33</v>
      </c>
      <c r="N70" s="102" t="s">
        <v>33</v>
      </c>
      <c r="U70" s="68" t="s">
        <v>253</v>
      </c>
    </row>
    <row r="71" spans="1:24" s="63" customFormat="1" x14ac:dyDescent="0.2">
      <c r="A71" s="98"/>
      <c r="B71" s="97" t="s">
        <v>33</v>
      </c>
      <c r="C71" s="776" t="s">
        <v>182</v>
      </c>
      <c r="D71" s="776"/>
      <c r="E71" s="776"/>
      <c r="F71" s="90" t="s">
        <v>33</v>
      </c>
      <c r="G71" s="90" t="s">
        <v>33</v>
      </c>
      <c r="H71" s="90" t="s">
        <v>33</v>
      </c>
      <c r="I71" s="90" t="s">
        <v>33</v>
      </c>
      <c r="J71" s="91">
        <v>4.63</v>
      </c>
      <c r="K71" s="90" t="s">
        <v>33</v>
      </c>
      <c r="L71" s="91">
        <v>86.48</v>
      </c>
      <c r="M71" s="92" t="s">
        <v>33</v>
      </c>
      <c r="N71" s="93" t="s">
        <v>33</v>
      </c>
      <c r="V71" s="68" t="s">
        <v>182</v>
      </c>
    </row>
    <row r="72" spans="1:24" s="63" customFormat="1" x14ac:dyDescent="0.2">
      <c r="A72" s="98"/>
      <c r="B72" s="97" t="s">
        <v>33</v>
      </c>
      <c r="C72" s="767" t="s">
        <v>183</v>
      </c>
      <c r="D72" s="767"/>
      <c r="E72" s="767"/>
      <c r="F72" s="99" t="s">
        <v>33</v>
      </c>
      <c r="G72" s="99" t="s">
        <v>33</v>
      </c>
      <c r="H72" s="99" t="s">
        <v>33</v>
      </c>
      <c r="I72" s="99" t="s">
        <v>33</v>
      </c>
      <c r="J72" s="100" t="s">
        <v>33</v>
      </c>
      <c r="K72" s="99" t="s">
        <v>33</v>
      </c>
      <c r="L72" s="100">
        <v>85.13</v>
      </c>
      <c r="M72" s="101" t="s">
        <v>33</v>
      </c>
      <c r="N72" s="102" t="s">
        <v>33</v>
      </c>
      <c r="U72" s="68" t="s">
        <v>183</v>
      </c>
    </row>
    <row r="73" spans="1:24" s="63" customFormat="1" ht="22.5" x14ac:dyDescent="0.2">
      <c r="A73" s="98"/>
      <c r="B73" s="97" t="s">
        <v>907</v>
      </c>
      <c r="C73" s="767" t="s">
        <v>908</v>
      </c>
      <c r="D73" s="767"/>
      <c r="E73" s="767"/>
      <c r="F73" s="99" t="s">
        <v>186</v>
      </c>
      <c r="G73" s="99" t="s">
        <v>909</v>
      </c>
      <c r="H73" s="99" t="s">
        <v>33</v>
      </c>
      <c r="I73" s="99" t="s">
        <v>909</v>
      </c>
      <c r="J73" s="100" t="s">
        <v>33</v>
      </c>
      <c r="K73" s="99" t="s">
        <v>33</v>
      </c>
      <c r="L73" s="100">
        <v>78.319999999999993</v>
      </c>
      <c r="M73" s="101" t="s">
        <v>33</v>
      </c>
      <c r="N73" s="102" t="s">
        <v>33</v>
      </c>
      <c r="U73" s="68" t="s">
        <v>908</v>
      </c>
    </row>
    <row r="74" spans="1:24" s="63" customFormat="1" ht="22.5" x14ac:dyDescent="0.2">
      <c r="A74" s="98"/>
      <c r="B74" s="97" t="s">
        <v>910</v>
      </c>
      <c r="C74" s="767" t="s">
        <v>911</v>
      </c>
      <c r="D74" s="767"/>
      <c r="E74" s="767"/>
      <c r="F74" s="99" t="s">
        <v>186</v>
      </c>
      <c r="G74" s="99" t="s">
        <v>594</v>
      </c>
      <c r="H74" s="99" t="s">
        <v>33</v>
      </c>
      <c r="I74" s="99" t="s">
        <v>594</v>
      </c>
      <c r="J74" s="100" t="s">
        <v>33</v>
      </c>
      <c r="K74" s="99" t="s">
        <v>33</v>
      </c>
      <c r="L74" s="100">
        <v>55.33</v>
      </c>
      <c r="M74" s="101" t="s">
        <v>33</v>
      </c>
      <c r="N74" s="102" t="s">
        <v>33</v>
      </c>
      <c r="U74" s="68" t="s">
        <v>911</v>
      </c>
    </row>
    <row r="75" spans="1:24" s="63" customFormat="1" x14ac:dyDescent="0.2">
      <c r="A75" s="103"/>
      <c r="B75" s="104"/>
      <c r="C75" s="780" t="s">
        <v>191</v>
      </c>
      <c r="D75" s="780"/>
      <c r="E75" s="780"/>
      <c r="F75" s="105" t="s">
        <v>33</v>
      </c>
      <c r="G75" s="105" t="s">
        <v>33</v>
      </c>
      <c r="H75" s="105" t="s">
        <v>33</v>
      </c>
      <c r="I75" s="105" t="s">
        <v>33</v>
      </c>
      <c r="J75" s="106" t="s">
        <v>33</v>
      </c>
      <c r="K75" s="105" t="s">
        <v>33</v>
      </c>
      <c r="L75" s="106">
        <v>220.13</v>
      </c>
      <c r="M75" s="92" t="s">
        <v>33</v>
      </c>
      <c r="N75" s="107" t="s">
        <v>33</v>
      </c>
      <c r="W75" s="68" t="s">
        <v>191</v>
      </c>
    </row>
    <row r="76" spans="1:24" s="63" customFormat="1" ht="33.75" x14ac:dyDescent="0.2">
      <c r="A76" s="88" t="s">
        <v>235</v>
      </c>
      <c r="B76" s="89" t="s">
        <v>1679</v>
      </c>
      <c r="C76" s="776" t="s">
        <v>913</v>
      </c>
      <c r="D76" s="776"/>
      <c r="E76" s="776"/>
      <c r="F76" s="90" t="s">
        <v>484</v>
      </c>
      <c r="G76" s="90" t="s">
        <v>33</v>
      </c>
      <c r="H76" s="90" t="s">
        <v>33</v>
      </c>
      <c r="I76" s="90" t="s">
        <v>287</v>
      </c>
      <c r="J76" s="91">
        <v>223.62</v>
      </c>
      <c r="K76" s="90" t="s">
        <v>778</v>
      </c>
      <c r="L76" s="91">
        <v>3394.55</v>
      </c>
      <c r="M76" s="92" t="s">
        <v>33</v>
      </c>
      <c r="N76" s="93" t="s">
        <v>33</v>
      </c>
      <c r="R76" s="68" t="s">
        <v>913</v>
      </c>
    </row>
    <row r="77" spans="1:24" s="63" customFormat="1" x14ac:dyDescent="0.2">
      <c r="A77" s="94"/>
      <c r="B77" s="95"/>
      <c r="C77" s="767" t="s">
        <v>914</v>
      </c>
      <c r="D77" s="767"/>
      <c r="E77" s="767"/>
      <c r="F77" s="767"/>
      <c r="G77" s="767"/>
      <c r="H77" s="767"/>
      <c r="I77" s="767"/>
      <c r="J77" s="767"/>
      <c r="K77" s="767"/>
      <c r="L77" s="767"/>
      <c r="M77" s="767"/>
      <c r="N77" s="781"/>
      <c r="X77" s="68" t="s">
        <v>914</v>
      </c>
    </row>
    <row r="78" spans="1:24" s="63" customFormat="1" ht="22.5" x14ac:dyDescent="0.2">
      <c r="A78" s="96"/>
      <c r="B78" s="97" t="s">
        <v>780</v>
      </c>
      <c r="C78" s="767" t="s">
        <v>781</v>
      </c>
      <c r="D78" s="767"/>
      <c r="E78" s="767"/>
      <c r="F78" s="767"/>
      <c r="G78" s="767"/>
      <c r="H78" s="767"/>
      <c r="I78" s="767"/>
      <c r="J78" s="767"/>
      <c r="K78" s="767"/>
      <c r="L78" s="767"/>
      <c r="M78" s="767"/>
      <c r="N78" s="781"/>
      <c r="S78" s="68" t="s">
        <v>781</v>
      </c>
    </row>
    <row r="79" spans="1:24" s="63" customFormat="1" ht="22.5" x14ac:dyDescent="0.2">
      <c r="A79" s="88" t="s">
        <v>240</v>
      </c>
      <c r="B79" s="89" t="s">
        <v>915</v>
      </c>
      <c r="C79" s="776" t="s">
        <v>916</v>
      </c>
      <c r="D79" s="776"/>
      <c r="E79" s="776"/>
      <c r="F79" s="90" t="s">
        <v>917</v>
      </c>
      <c r="G79" s="90" t="s">
        <v>33</v>
      </c>
      <c r="H79" s="90" t="s">
        <v>33</v>
      </c>
      <c r="I79" s="90" t="s">
        <v>165</v>
      </c>
      <c r="J79" s="91" t="s">
        <v>33</v>
      </c>
      <c r="K79" s="90" t="s">
        <v>33</v>
      </c>
      <c r="L79" s="91" t="s">
        <v>33</v>
      </c>
      <c r="M79" s="92" t="s">
        <v>33</v>
      </c>
      <c r="N79" s="93" t="s">
        <v>33</v>
      </c>
      <c r="R79" s="68" t="s">
        <v>916</v>
      </c>
    </row>
    <row r="80" spans="1:24" s="63" customFormat="1" ht="33.75" x14ac:dyDescent="0.2">
      <c r="A80" s="96"/>
      <c r="B80" s="97" t="s">
        <v>890</v>
      </c>
      <c r="C80" s="767" t="s">
        <v>559</v>
      </c>
      <c r="D80" s="767"/>
      <c r="E80" s="767"/>
      <c r="F80" s="767"/>
      <c r="G80" s="767"/>
      <c r="H80" s="767"/>
      <c r="I80" s="767"/>
      <c r="J80" s="767"/>
      <c r="K80" s="767"/>
      <c r="L80" s="767"/>
      <c r="M80" s="767"/>
      <c r="N80" s="781"/>
      <c r="S80" s="68" t="s">
        <v>559</v>
      </c>
    </row>
    <row r="81" spans="1:24" s="63" customFormat="1" x14ac:dyDescent="0.2">
      <c r="A81" s="98"/>
      <c r="B81" s="97" t="s">
        <v>165</v>
      </c>
      <c r="C81" s="767" t="s">
        <v>251</v>
      </c>
      <c r="D81" s="767"/>
      <c r="E81" s="767"/>
      <c r="F81" s="99" t="s">
        <v>33</v>
      </c>
      <c r="G81" s="99" t="s">
        <v>33</v>
      </c>
      <c r="H81" s="99" t="s">
        <v>33</v>
      </c>
      <c r="I81" s="99" t="s">
        <v>33</v>
      </c>
      <c r="J81" s="100">
        <v>28.86</v>
      </c>
      <c r="K81" s="99" t="s">
        <v>175</v>
      </c>
      <c r="L81" s="100">
        <v>36.08</v>
      </c>
      <c r="M81" s="101" t="s">
        <v>33</v>
      </c>
      <c r="N81" s="102" t="s">
        <v>33</v>
      </c>
      <c r="T81" s="68" t="s">
        <v>251</v>
      </c>
    </row>
    <row r="82" spans="1:24" s="63" customFormat="1" x14ac:dyDescent="0.2">
      <c r="A82" s="98"/>
      <c r="B82" s="97" t="s">
        <v>212</v>
      </c>
      <c r="C82" s="767" t="s">
        <v>252</v>
      </c>
      <c r="D82" s="767"/>
      <c r="E82" s="767"/>
      <c r="F82" s="99" t="s">
        <v>33</v>
      </c>
      <c r="G82" s="99" t="s">
        <v>33</v>
      </c>
      <c r="H82" s="99" t="s">
        <v>33</v>
      </c>
      <c r="I82" s="99" t="s">
        <v>33</v>
      </c>
      <c r="J82" s="100">
        <v>54.72</v>
      </c>
      <c r="K82" s="99" t="s">
        <v>33</v>
      </c>
      <c r="L82" s="100">
        <v>54.72</v>
      </c>
      <c r="M82" s="101" t="s">
        <v>33</v>
      </c>
      <c r="N82" s="102" t="s">
        <v>33</v>
      </c>
      <c r="T82" s="68" t="s">
        <v>252</v>
      </c>
    </row>
    <row r="83" spans="1:24" s="63" customFormat="1" x14ac:dyDescent="0.2">
      <c r="A83" s="98"/>
      <c r="B83" s="97" t="s">
        <v>33</v>
      </c>
      <c r="C83" s="767" t="s">
        <v>253</v>
      </c>
      <c r="D83" s="767"/>
      <c r="E83" s="767"/>
      <c r="F83" s="99" t="s">
        <v>179</v>
      </c>
      <c r="G83" s="99" t="s">
        <v>176</v>
      </c>
      <c r="H83" s="99" t="s">
        <v>175</v>
      </c>
      <c r="I83" s="99" t="s">
        <v>400</v>
      </c>
      <c r="J83" s="100" t="s">
        <v>33</v>
      </c>
      <c r="K83" s="99" t="s">
        <v>33</v>
      </c>
      <c r="L83" s="100" t="s">
        <v>33</v>
      </c>
      <c r="M83" s="101" t="s">
        <v>33</v>
      </c>
      <c r="N83" s="102" t="s">
        <v>33</v>
      </c>
      <c r="U83" s="68" t="s">
        <v>253</v>
      </c>
    </row>
    <row r="84" spans="1:24" s="63" customFormat="1" x14ac:dyDescent="0.2">
      <c r="A84" s="98"/>
      <c r="B84" s="97" t="s">
        <v>33</v>
      </c>
      <c r="C84" s="776" t="s">
        <v>182</v>
      </c>
      <c r="D84" s="776"/>
      <c r="E84" s="776"/>
      <c r="F84" s="90" t="s">
        <v>33</v>
      </c>
      <c r="G84" s="90" t="s">
        <v>33</v>
      </c>
      <c r="H84" s="90" t="s">
        <v>33</v>
      </c>
      <c r="I84" s="90" t="s">
        <v>33</v>
      </c>
      <c r="J84" s="91">
        <v>83.58</v>
      </c>
      <c r="K84" s="90" t="s">
        <v>33</v>
      </c>
      <c r="L84" s="91">
        <v>90.8</v>
      </c>
      <c r="M84" s="92" t="s">
        <v>33</v>
      </c>
      <c r="N84" s="93" t="s">
        <v>33</v>
      </c>
      <c r="V84" s="68" t="s">
        <v>182</v>
      </c>
    </row>
    <row r="85" spans="1:24" s="63" customFormat="1" x14ac:dyDescent="0.2">
      <c r="A85" s="98"/>
      <c r="B85" s="97" t="s">
        <v>33</v>
      </c>
      <c r="C85" s="767" t="s">
        <v>183</v>
      </c>
      <c r="D85" s="767"/>
      <c r="E85" s="767"/>
      <c r="F85" s="99" t="s">
        <v>33</v>
      </c>
      <c r="G85" s="99" t="s">
        <v>33</v>
      </c>
      <c r="H85" s="99" t="s">
        <v>33</v>
      </c>
      <c r="I85" s="99" t="s">
        <v>33</v>
      </c>
      <c r="J85" s="100" t="s">
        <v>33</v>
      </c>
      <c r="K85" s="99" t="s">
        <v>33</v>
      </c>
      <c r="L85" s="100">
        <v>36.08</v>
      </c>
      <c r="M85" s="101" t="s">
        <v>33</v>
      </c>
      <c r="N85" s="102" t="s">
        <v>33</v>
      </c>
      <c r="U85" s="68" t="s">
        <v>183</v>
      </c>
    </row>
    <row r="86" spans="1:24" s="63" customFormat="1" ht="22.5" x14ac:dyDescent="0.2">
      <c r="A86" s="98"/>
      <c r="B86" s="97" t="s">
        <v>771</v>
      </c>
      <c r="C86" s="767" t="s">
        <v>772</v>
      </c>
      <c r="D86" s="767"/>
      <c r="E86" s="767"/>
      <c r="F86" s="99" t="s">
        <v>186</v>
      </c>
      <c r="G86" s="99" t="s">
        <v>341</v>
      </c>
      <c r="H86" s="99" t="s">
        <v>33</v>
      </c>
      <c r="I86" s="99" t="s">
        <v>341</v>
      </c>
      <c r="J86" s="100" t="s">
        <v>33</v>
      </c>
      <c r="K86" s="99" t="s">
        <v>33</v>
      </c>
      <c r="L86" s="100">
        <v>28.86</v>
      </c>
      <c r="M86" s="101" t="s">
        <v>33</v>
      </c>
      <c r="N86" s="102" t="s">
        <v>33</v>
      </c>
      <c r="U86" s="68" t="s">
        <v>772</v>
      </c>
    </row>
    <row r="87" spans="1:24" s="63" customFormat="1" ht="22.5" x14ac:dyDescent="0.2">
      <c r="A87" s="98"/>
      <c r="B87" s="97" t="s">
        <v>773</v>
      </c>
      <c r="C87" s="767" t="s">
        <v>774</v>
      </c>
      <c r="D87" s="767"/>
      <c r="E87" s="767"/>
      <c r="F87" s="99" t="s">
        <v>186</v>
      </c>
      <c r="G87" s="99" t="s">
        <v>775</v>
      </c>
      <c r="H87" s="99" t="s">
        <v>33</v>
      </c>
      <c r="I87" s="99" t="s">
        <v>775</v>
      </c>
      <c r="J87" s="100" t="s">
        <v>33</v>
      </c>
      <c r="K87" s="99" t="s">
        <v>33</v>
      </c>
      <c r="L87" s="100">
        <v>21.65</v>
      </c>
      <c r="M87" s="101" t="s">
        <v>33</v>
      </c>
      <c r="N87" s="102" t="s">
        <v>33</v>
      </c>
      <c r="U87" s="68" t="s">
        <v>774</v>
      </c>
    </row>
    <row r="88" spans="1:24" s="63" customFormat="1" x14ac:dyDescent="0.2">
      <c r="A88" s="103"/>
      <c r="B88" s="104"/>
      <c r="C88" s="780" t="s">
        <v>191</v>
      </c>
      <c r="D88" s="780"/>
      <c r="E88" s="780"/>
      <c r="F88" s="105" t="s">
        <v>33</v>
      </c>
      <c r="G88" s="105" t="s">
        <v>33</v>
      </c>
      <c r="H88" s="105" t="s">
        <v>33</v>
      </c>
      <c r="I88" s="105" t="s">
        <v>33</v>
      </c>
      <c r="J88" s="106" t="s">
        <v>33</v>
      </c>
      <c r="K88" s="105" t="s">
        <v>33</v>
      </c>
      <c r="L88" s="106">
        <v>141.31</v>
      </c>
      <c r="M88" s="92" t="s">
        <v>33</v>
      </c>
      <c r="N88" s="107" t="s">
        <v>33</v>
      </c>
      <c r="W88" s="68" t="s">
        <v>191</v>
      </c>
    </row>
    <row r="89" spans="1:24" s="63" customFormat="1" ht="33.75" x14ac:dyDescent="0.2">
      <c r="A89" s="88" t="s">
        <v>246</v>
      </c>
      <c r="B89" s="89" t="s">
        <v>1680</v>
      </c>
      <c r="C89" s="776" t="s">
        <v>919</v>
      </c>
      <c r="D89" s="776"/>
      <c r="E89" s="776"/>
      <c r="F89" s="90" t="s">
        <v>484</v>
      </c>
      <c r="G89" s="90" t="s">
        <v>33</v>
      </c>
      <c r="H89" s="90" t="s">
        <v>33</v>
      </c>
      <c r="I89" s="90" t="s">
        <v>165</v>
      </c>
      <c r="J89" s="91">
        <v>7184.82</v>
      </c>
      <c r="K89" s="90" t="s">
        <v>778</v>
      </c>
      <c r="L89" s="91">
        <v>7271.04</v>
      </c>
      <c r="M89" s="92" t="s">
        <v>33</v>
      </c>
      <c r="N89" s="93" t="s">
        <v>33</v>
      </c>
      <c r="R89" s="68" t="s">
        <v>919</v>
      </c>
    </row>
    <row r="90" spans="1:24" s="63" customFormat="1" x14ac:dyDescent="0.2">
      <c r="A90" s="94"/>
      <c r="B90" s="95"/>
      <c r="C90" s="767" t="s">
        <v>920</v>
      </c>
      <c r="D90" s="767"/>
      <c r="E90" s="767"/>
      <c r="F90" s="767"/>
      <c r="G90" s="767"/>
      <c r="H90" s="767"/>
      <c r="I90" s="767"/>
      <c r="J90" s="767"/>
      <c r="K90" s="767"/>
      <c r="L90" s="767"/>
      <c r="M90" s="767"/>
      <c r="N90" s="781"/>
      <c r="X90" s="68" t="s">
        <v>920</v>
      </c>
    </row>
    <row r="91" spans="1:24" s="63" customFormat="1" ht="22.5" x14ac:dyDescent="0.2">
      <c r="A91" s="96"/>
      <c r="B91" s="97" t="s">
        <v>780</v>
      </c>
      <c r="C91" s="767" t="s">
        <v>781</v>
      </c>
      <c r="D91" s="767"/>
      <c r="E91" s="767"/>
      <c r="F91" s="767"/>
      <c r="G91" s="767"/>
      <c r="H91" s="767"/>
      <c r="I91" s="767"/>
      <c r="J91" s="767"/>
      <c r="K91" s="767"/>
      <c r="L91" s="767"/>
      <c r="M91" s="767"/>
      <c r="N91" s="781"/>
      <c r="S91" s="68" t="s">
        <v>781</v>
      </c>
    </row>
    <row r="92" spans="1:24" s="63" customFormat="1" ht="22.5" x14ac:dyDescent="0.2">
      <c r="A92" s="88" t="s">
        <v>258</v>
      </c>
      <c r="B92" s="89" t="s">
        <v>921</v>
      </c>
      <c r="C92" s="776" t="s">
        <v>922</v>
      </c>
      <c r="D92" s="776"/>
      <c r="E92" s="776"/>
      <c r="F92" s="90" t="s">
        <v>484</v>
      </c>
      <c r="G92" s="90" t="s">
        <v>33</v>
      </c>
      <c r="H92" s="90" t="s">
        <v>33</v>
      </c>
      <c r="I92" s="90" t="s">
        <v>173</v>
      </c>
      <c r="J92" s="91" t="s">
        <v>33</v>
      </c>
      <c r="K92" s="90" t="s">
        <v>33</v>
      </c>
      <c r="L92" s="91" t="s">
        <v>33</v>
      </c>
      <c r="M92" s="92" t="s">
        <v>33</v>
      </c>
      <c r="N92" s="93" t="s">
        <v>33</v>
      </c>
      <c r="R92" s="68" t="s">
        <v>922</v>
      </c>
    </row>
    <row r="93" spans="1:24" s="63" customFormat="1" ht="33.75" x14ac:dyDescent="0.2">
      <c r="A93" s="96"/>
      <c r="B93" s="97" t="s">
        <v>890</v>
      </c>
      <c r="C93" s="767" t="s">
        <v>559</v>
      </c>
      <c r="D93" s="767"/>
      <c r="E93" s="767"/>
      <c r="F93" s="767"/>
      <c r="G93" s="767"/>
      <c r="H93" s="767"/>
      <c r="I93" s="767"/>
      <c r="J93" s="767"/>
      <c r="K93" s="767"/>
      <c r="L93" s="767"/>
      <c r="M93" s="767"/>
      <c r="N93" s="781"/>
      <c r="S93" s="68" t="s">
        <v>559</v>
      </c>
    </row>
    <row r="94" spans="1:24" s="63" customFormat="1" x14ac:dyDescent="0.2">
      <c r="A94" s="98"/>
      <c r="B94" s="97" t="s">
        <v>165</v>
      </c>
      <c r="C94" s="767" t="s">
        <v>251</v>
      </c>
      <c r="D94" s="767"/>
      <c r="E94" s="767"/>
      <c r="F94" s="99" t="s">
        <v>33</v>
      </c>
      <c r="G94" s="99" t="s">
        <v>33</v>
      </c>
      <c r="H94" s="99" t="s">
        <v>33</v>
      </c>
      <c r="I94" s="99" t="s">
        <v>33</v>
      </c>
      <c r="J94" s="100">
        <v>103.14</v>
      </c>
      <c r="K94" s="99" t="s">
        <v>175</v>
      </c>
      <c r="L94" s="100">
        <v>257.85000000000002</v>
      </c>
      <c r="M94" s="101" t="s">
        <v>33</v>
      </c>
      <c r="N94" s="102" t="s">
        <v>33</v>
      </c>
      <c r="T94" s="68" t="s">
        <v>251</v>
      </c>
    </row>
    <row r="95" spans="1:24" s="63" customFormat="1" x14ac:dyDescent="0.2">
      <c r="A95" s="98"/>
      <c r="B95" s="97" t="s">
        <v>173</v>
      </c>
      <c r="C95" s="767" t="s">
        <v>174</v>
      </c>
      <c r="D95" s="767"/>
      <c r="E95" s="767"/>
      <c r="F95" s="99" t="s">
        <v>33</v>
      </c>
      <c r="G95" s="99" t="s">
        <v>33</v>
      </c>
      <c r="H95" s="99" t="s">
        <v>33</v>
      </c>
      <c r="I95" s="99" t="s">
        <v>33</v>
      </c>
      <c r="J95" s="100">
        <v>36</v>
      </c>
      <c r="K95" s="99" t="s">
        <v>175</v>
      </c>
      <c r="L95" s="100">
        <v>90</v>
      </c>
      <c r="M95" s="101" t="s">
        <v>33</v>
      </c>
      <c r="N95" s="102" t="s">
        <v>33</v>
      </c>
      <c r="T95" s="68" t="s">
        <v>174</v>
      </c>
    </row>
    <row r="96" spans="1:24" s="63" customFormat="1" x14ac:dyDescent="0.2">
      <c r="A96" s="98"/>
      <c r="B96" s="97" t="s">
        <v>176</v>
      </c>
      <c r="C96" s="767" t="s">
        <v>177</v>
      </c>
      <c r="D96" s="767"/>
      <c r="E96" s="767"/>
      <c r="F96" s="99" t="s">
        <v>33</v>
      </c>
      <c r="G96" s="99" t="s">
        <v>33</v>
      </c>
      <c r="H96" s="99" t="s">
        <v>33</v>
      </c>
      <c r="I96" s="99" t="s">
        <v>33</v>
      </c>
      <c r="J96" s="100">
        <v>4.0199999999999996</v>
      </c>
      <c r="K96" s="99" t="s">
        <v>175</v>
      </c>
      <c r="L96" s="100">
        <v>10.050000000000001</v>
      </c>
      <c r="M96" s="101" t="s">
        <v>33</v>
      </c>
      <c r="N96" s="102" t="s">
        <v>33</v>
      </c>
      <c r="T96" s="68" t="s">
        <v>177</v>
      </c>
    </row>
    <row r="97" spans="1:23" s="63" customFormat="1" x14ac:dyDescent="0.2">
      <c r="A97" s="98"/>
      <c r="B97" s="97" t="s">
        <v>212</v>
      </c>
      <c r="C97" s="767" t="s">
        <v>252</v>
      </c>
      <c r="D97" s="767"/>
      <c r="E97" s="767"/>
      <c r="F97" s="99" t="s">
        <v>33</v>
      </c>
      <c r="G97" s="99" t="s">
        <v>33</v>
      </c>
      <c r="H97" s="99" t="s">
        <v>33</v>
      </c>
      <c r="I97" s="99" t="s">
        <v>33</v>
      </c>
      <c r="J97" s="100">
        <v>48.16</v>
      </c>
      <c r="K97" s="99" t="s">
        <v>33</v>
      </c>
      <c r="L97" s="100">
        <v>96.32</v>
      </c>
      <c r="M97" s="101" t="s">
        <v>33</v>
      </c>
      <c r="N97" s="102" t="s">
        <v>33</v>
      </c>
      <c r="T97" s="68" t="s">
        <v>252</v>
      </c>
    </row>
    <row r="98" spans="1:23" s="63" customFormat="1" x14ac:dyDescent="0.2">
      <c r="A98" s="98"/>
      <c r="B98" s="97" t="s">
        <v>33</v>
      </c>
      <c r="C98" s="767" t="s">
        <v>253</v>
      </c>
      <c r="D98" s="767"/>
      <c r="E98" s="767"/>
      <c r="F98" s="99" t="s">
        <v>179</v>
      </c>
      <c r="G98" s="99" t="s">
        <v>923</v>
      </c>
      <c r="H98" s="99" t="s">
        <v>175</v>
      </c>
      <c r="I98" s="99" t="s">
        <v>1681</v>
      </c>
      <c r="J98" s="100" t="s">
        <v>33</v>
      </c>
      <c r="K98" s="99" t="s">
        <v>33</v>
      </c>
      <c r="L98" s="100" t="s">
        <v>33</v>
      </c>
      <c r="M98" s="101" t="s">
        <v>33</v>
      </c>
      <c r="N98" s="102" t="s">
        <v>33</v>
      </c>
      <c r="U98" s="68" t="s">
        <v>253</v>
      </c>
    </row>
    <row r="99" spans="1:23" s="63" customFormat="1" x14ac:dyDescent="0.2">
      <c r="A99" s="98"/>
      <c r="B99" s="97" t="s">
        <v>33</v>
      </c>
      <c r="C99" s="767" t="s">
        <v>178</v>
      </c>
      <c r="D99" s="767"/>
      <c r="E99" s="767"/>
      <c r="F99" s="99" t="s">
        <v>179</v>
      </c>
      <c r="G99" s="99" t="s">
        <v>925</v>
      </c>
      <c r="H99" s="99" t="s">
        <v>175</v>
      </c>
      <c r="I99" s="99" t="s">
        <v>165</v>
      </c>
      <c r="J99" s="100" t="s">
        <v>33</v>
      </c>
      <c r="K99" s="99" t="s">
        <v>33</v>
      </c>
      <c r="L99" s="100" t="s">
        <v>33</v>
      </c>
      <c r="M99" s="101" t="s">
        <v>33</v>
      </c>
      <c r="N99" s="102" t="s">
        <v>33</v>
      </c>
      <c r="U99" s="68" t="s">
        <v>178</v>
      </c>
    </row>
    <row r="100" spans="1:23" s="63" customFormat="1" x14ac:dyDescent="0.2">
      <c r="A100" s="98"/>
      <c r="B100" s="97" t="s">
        <v>33</v>
      </c>
      <c r="C100" s="776" t="s">
        <v>182</v>
      </c>
      <c r="D100" s="776"/>
      <c r="E100" s="776"/>
      <c r="F100" s="90" t="s">
        <v>33</v>
      </c>
      <c r="G100" s="90" t="s">
        <v>33</v>
      </c>
      <c r="H100" s="90" t="s">
        <v>33</v>
      </c>
      <c r="I100" s="90" t="s">
        <v>33</v>
      </c>
      <c r="J100" s="91">
        <v>187.3</v>
      </c>
      <c r="K100" s="90" t="s">
        <v>33</v>
      </c>
      <c r="L100" s="91">
        <v>444.17</v>
      </c>
      <c r="M100" s="92" t="s">
        <v>33</v>
      </c>
      <c r="N100" s="93" t="s">
        <v>33</v>
      </c>
      <c r="V100" s="68" t="s">
        <v>182</v>
      </c>
    </row>
    <row r="101" spans="1:23" s="63" customFormat="1" x14ac:dyDescent="0.2">
      <c r="A101" s="98"/>
      <c r="B101" s="97" t="s">
        <v>33</v>
      </c>
      <c r="C101" s="767" t="s">
        <v>183</v>
      </c>
      <c r="D101" s="767"/>
      <c r="E101" s="767"/>
      <c r="F101" s="99" t="s">
        <v>33</v>
      </c>
      <c r="G101" s="99" t="s">
        <v>33</v>
      </c>
      <c r="H101" s="99" t="s">
        <v>33</v>
      </c>
      <c r="I101" s="99" t="s">
        <v>33</v>
      </c>
      <c r="J101" s="100" t="s">
        <v>33</v>
      </c>
      <c r="K101" s="99" t="s">
        <v>33</v>
      </c>
      <c r="L101" s="100">
        <v>267.89999999999998</v>
      </c>
      <c r="M101" s="101" t="s">
        <v>33</v>
      </c>
      <c r="N101" s="102" t="s">
        <v>33</v>
      </c>
      <c r="U101" s="68" t="s">
        <v>183</v>
      </c>
    </row>
    <row r="102" spans="1:23" s="63" customFormat="1" ht="22.5" x14ac:dyDescent="0.2">
      <c r="A102" s="98"/>
      <c r="B102" s="97" t="s">
        <v>771</v>
      </c>
      <c r="C102" s="767" t="s">
        <v>772</v>
      </c>
      <c r="D102" s="767"/>
      <c r="E102" s="767"/>
      <c r="F102" s="99" t="s">
        <v>186</v>
      </c>
      <c r="G102" s="99" t="s">
        <v>341</v>
      </c>
      <c r="H102" s="99" t="s">
        <v>33</v>
      </c>
      <c r="I102" s="99" t="s">
        <v>341</v>
      </c>
      <c r="J102" s="100" t="s">
        <v>33</v>
      </c>
      <c r="K102" s="99" t="s">
        <v>33</v>
      </c>
      <c r="L102" s="100">
        <v>214.32</v>
      </c>
      <c r="M102" s="101" t="s">
        <v>33</v>
      </c>
      <c r="N102" s="102" t="s">
        <v>33</v>
      </c>
      <c r="U102" s="68" t="s">
        <v>772</v>
      </c>
    </row>
    <row r="103" spans="1:23" s="63" customFormat="1" ht="22.5" x14ac:dyDescent="0.2">
      <c r="A103" s="98"/>
      <c r="B103" s="97" t="s">
        <v>773</v>
      </c>
      <c r="C103" s="767" t="s">
        <v>774</v>
      </c>
      <c r="D103" s="767"/>
      <c r="E103" s="767"/>
      <c r="F103" s="99" t="s">
        <v>186</v>
      </c>
      <c r="G103" s="99" t="s">
        <v>775</v>
      </c>
      <c r="H103" s="99" t="s">
        <v>33</v>
      </c>
      <c r="I103" s="99" t="s">
        <v>775</v>
      </c>
      <c r="J103" s="100" t="s">
        <v>33</v>
      </c>
      <c r="K103" s="99" t="s">
        <v>33</v>
      </c>
      <c r="L103" s="100">
        <v>160.74</v>
      </c>
      <c r="M103" s="101" t="s">
        <v>33</v>
      </c>
      <c r="N103" s="102" t="s">
        <v>33</v>
      </c>
      <c r="U103" s="68" t="s">
        <v>774</v>
      </c>
    </row>
    <row r="104" spans="1:23" s="63" customFormat="1" x14ac:dyDescent="0.2">
      <c r="A104" s="103"/>
      <c r="B104" s="104"/>
      <c r="C104" s="780" t="s">
        <v>191</v>
      </c>
      <c r="D104" s="780"/>
      <c r="E104" s="780"/>
      <c r="F104" s="105" t="s">
        <v>33</v>
      </c>
      <c r="G104" s="105" t="s">
        <v>33</v>
      </c>
      <c r="H104" s="105" t="s">
        <v>33</v>
      </c>
      <c r="I104" s="105" t="s">
        <v>33</v>
      </c>
      <c r="J104" s="106" t="s">
        <v>33</v>
      </c>
      <c r="K104" s="105" t="s">
        <v>33</v>
      </c>
      <c r="L104" s="106">
        <v>819.23</v>
      </c>
      <c r="M104" s="92" t="s">
        <v>33</v>
      </c>
      <c r="N104" s="107" t="s">
        <v>33</v>
      </c>
      <c r="W104" s="68" t="s">
        <v>191</v>
      </c>
    </row>
    <row r="105" spans="1:23" s="63" customFormat="1" ht="22.5" x14ac:dyDescent="0.2">
      <c r="A105" s="88" t="s">
        <v>262</v>
      </c>
      <c r="B105" s="89" t="s">
        <v>926</v>
      </c>
      <c r="C105" s="776" t="s">
        <v>927</v>
      </c>
      <c r="D105" s="776"/>
      <c r="E105" s="776"/>
      <c r="F105" s="90" t="s">
        <v>484</v>
      </c>
      <c r="G105" s="90" t="s">
        <v>33</v>
      </c>
      <c r="H105" s="90" t="s">
        <v>33</v>
      </c>
      <c r="I105" s="90" t="s">
        <v>173</v>
      </c>
      <c r="J105" s="91">
        <v>16999.43</v>
      </c>
      <c r="K105" s="90" t="s">
        <v>33</v>
      </c>
      <c r="L105" s="91">
        <v>33998.86</v>
      </c>
      <c r="M105" s="92" t="s">
        <v>33</v>
      </c>
      <c r="N105" s="93" t="s">
        <v>33</v>
      </c>
      <c r="R105" s="68" t="s">
        <v>927</v>
      </c>
    </row>
    <row r="106" spans="1:23" s="63" customFormat="1" ht="22.5" x14ac:dyDescent="0.2">
      <c r="A106" s="88" t="s">
        <v>267</v>
      </c>
      <c r="B106" s="89" t="s">
        <v>928</v>
      </c>
      <c r="C106" s="776" t="s">
        <v>929</v>
      </c>
      <c r="D106" s="776"/>
      <c r="E106" s="776"/>
      <c r="F106" s="90" t="s">
        <v>484</v>
      </c>
      <c r="G106" s="90" t="s">
        <v>33</v>
      </c>
      <c r="H106" s="90" t="s">
        <v>33</v>
      </c>
      <c r="I106" s="90" t="s">
        <v>173</v>
      </c>
      <c r="J106" s="91" t="s">
        <v>33</v>
      </c>
      <c r="K106" s="90" t="s">
        <v>33</v>
      </c>
      <c r="L106" s="91" t="s">
        <v>33</v>
      </c>
      <c r="M106" s="92" t="s">
        <v>33</v>
      </c>
      <c r="N106" s="93" t="s">
        <v>33</v>
      </c>
      <c r="R106" s="68" t="s">
        <v>929</v>
      </c>
    </row>
    <row r="107" spans="1:23" s="63" customFormat="1" ht="33.75" x14ac:dyDescent="0.2">
      <c r="A107" s="96"/>
      <c r="B107" s="97" t="s">
        <v>890</v>
      </c>
      <c r="C107" s="767" t="s">
        <v>559</v>
      </c>
      <c r="D107" s="767"/>
      <c r="E107" s="767"/>
      <c r="F107" s="767"/>
      <c r="G107" s="767"/>
      <c r="H107" s="767"/>
      <c r="I107" s="767"/>
      <c r="J107" s="767"/>
      <c r="K107" s="767"/>
      <c r="L107" s="767"/>
      <c r="M107" s="767"/>
      <c r="N107" s="781"/>
      <c r="S107" s="68" t="s">
        <v>559</v>
      </c>
    </row>
    <row r="108" spans="1:23" s="63" customFormat="1" x14ac:dyDescent="0.2">
      <c r="A108" s="98"/>
      <c r="B108" s="97" t="s">
        <v>165</v>
      </c>
      <c r="C108" s="767" t="s">
        <v>251</v>
      </c>
      <c r="D108" s="767"/>
      <c r="E108" s="767"/>
      <c r="F108" s="99" t="s">
        <v>33</v>
      </c>
      <c r="G108" s="99" t="s">
        <v>33</v>
      </c>
      <c r="H108" s="99" t="s">
        <v>33</v>
      </c>
      <c r="I108" s="99" t="s">
        <v>33</v>
      </c>
      <c r="J108" s="100">
        <v>17.91</v>
      </c>
      <c r="K108" s="99" t="s">
        <v>175</v>
      </c>
      <c r="L108" s="100">
        <v>44.78</v>
      </c>
      <c r="M108" s="101" t="s">
        <v>33</v>
      </c>
      <c r="N108" s="102" t="s">
        <v>33</v>
      </c>
      <c r="T108" s="68" t="s">
        <v>251</v>
      </c>
    </row>
    <row r="109" spans="1:23" s="63" customFormat="1" x14ac:dyDescent="0.2">
      <c r="A109" s="98"/>
      <c r="B109" s="97" t="s">
        <v>173</v>
      </c>
      <c r="C109" s="767" t="s">
        <v>174</v>
      </c>
      <c r="D109" s="767"/>
      <c r="E109" s="767"/>
      <c r="F109" s="99" t="s">
        <v>33</v>
      </c>
      <c r="G109" s="99" t="s">
        <v>33</v>
      </c>
      <c r="H109" s="99" t="s">
        <v>33</v>
      </c>
      <c r="I109" s="99" t="s">
        <v>33</v>
      </c>
      <c r="J109" s="100">
        <v>7.2</v>
      </c>
      <c r="K109" s="99" t="s">
        <v>175</v>
      </c>
      <c r="L109" s="100">
        <v>18</v>
      </c>
      <c r="M109" s="101" t="s">
        <v>33</v>
      </c>
      <c r="N109" s="102" t="s">
        <v>33</v>
      </c>
      <c r="T109" s="68" t="s">
        <v>174</v>
      </c>
    </row>
    <row r="110" spans="1:23" s="63" customFormat="1" x14ac:dyDescent="0.2">
      <c r="A110" s="98"/>
      <c r="B110" s="97" t="s">
        <v>176</v>
      </c>
      <c r="C110" s="767" t="s">
        <v>177</v>
      </c>
      <c r="D110" s="767"/>
      <c r="E110" s="767"/>
      <c r="F110" s="99" t="s">
        <v>33</v>
      </c>
      <c r="G110" s="99" t="s">
        <v>33</v>
      </c>
      <c r="H110" s="99" t="s">
        <v>33</v>
      </c>
      <c r="I110" s="99" t="s">
        <v>33</v>
      </c>
      <c r="J110" s="100">
        <v>0.8</v>
      </c>
      <c r="K110" s="99" t="s">
        <v>175</v>
      </c>
      <c r="L110" s="100">
        <v>2</v>
      </c>
      <c r="M110" s="101" t="s">
        <v>33</v>
      </c>
      <c r="N110" s="102" t="s">
        <v>33</v>
      </c>
      <c r="T110" s="68" t="s">
        <v>177</v>
      </c>
    </row>
    <row r="111" spans="1:23" s="63" customFormat="1" x14ac:dyDescent="0.2">
      <c r="A111" s="98"/>
      <c r="B111" s="97" t="s">
        <v>212</v>
      </c>
      <c r="C111" s="767" t="s">
        <v>252</v>
      </c>
      <c r="D111" s="767"/>
      <c r="E111" s="767"/>
      <c r="F111" s="99" t="s">
        <v>33</v>
      </c>
      <c r="G111" s="99" t="s">
        <v>33</v>
      </c>
      <c r="H111" s="99" t="s">
        <v>33</v>
      </c>
      <c r="I111" s="99" t="s">
        <v>33</v>
      </c>
      <c r="J111" s="100">
        <v>0.36</v>
      </c>
      <c r="K111" s="99" t="s">
        <v>33</v>
      </c>
      <c r="L111" s="100">
        <v>0.72</v>
      </c>
      <c r="M111" s="101" t="s">
        <v>33</v>
      </c>
      <c r="N111" s="102" t="s">
        <v>33</v>
      </c>
      <c r="T111" s="68" t="s">
        <v>252</v>
      </c>
    </row>
    <row r="112" spans="1:23" s="63" customFormat="1" x14ac:dyDescent="0.2">
      <c r="A112" s="98"/>
      <c r="B112" s="97" t="s">
        <v>33</v>
      </c>
      <c r="C112" s="767" t="s">
        <v>253</v>
      </c>
      <c r="D112" s="767"/>
      <c r="E112" s="767"/>
      <c r="F112" s="99" t="s">
        <v>179</v>
      </c>
      <c r="G112" s="99" t="s">
        <v>930</v>
      </c>
      <c r="H112" s="99" t="s">
        <v>175</v>
      </c>
      <c r="I112" s="99" t="s">
        <v>1682</v>
      </c>
      <c r="J112" s="100" t="s">
        <v>33</v>
      </c>
      <c r="K112" s="99" t="s">
        <v>33</v>
      </c>
      <c r="L112" s="100" t="s">
        <v>33</v>
      </c>
      <c r="M112" s="101" t="s">
        <v>33</v>
      </c>
      <c r="N112" s="102" t="s">
        <v>33</v>
      </c>
      <c r="U112" s="68" t="s">
        <v>253</v>
      </c>
    </row>
    <row r="113" spans="1:24" s="63" customFormat="1" x14ac:dyDescent="0.2">
      <c r="A113" s="98"/>
      <c r="B113" s="97" t="s">
        <v>33</v>
      </c>
      <c r="C113" s="767" t="s">
        <v>178</v>
      </c>
      <c r="D113" s="767"/>
      <c r="E113" s="767"/>
      <c r="F113" s="99" t="s">
        <v>179</v>
      </c>
      <c r="G113" s="99" t="s">
        <v>849</v>
      </c>
      <c r="H113" s="99" t="s">
        <v>175</v>
      </c>
      <c r="I113" s="99" t="s">
        <v>614</v>
      </c>
      <c r="J113" s="100" t="s">
        <v>33</v>
      </c>
      <c r="K113" s="99" t="s">
        <v>33</v>
      </c>
      <c r="L113" s="100" t="s">
        <v>33</v>
      </c>
      <c r="M113" s="101" t="s">
        <v>33</v>
      </c>
      <c r="N113" s="102" t="s">
        <v>33</v>
      </c>
      <c r="U113" s="68" t="s">
        <v>178</v>
      </c>
    </row>
    <row r="114" spans="1:24" s="63" customFormat="1" x14ac:dyDescent="0.2">
      <c r="A114" s="98"/>
      <c r="B114" s="97" t="s">
        <v>33</v>
      </c>
      <c r="C114" s="776" t="s">
        <v>182</v>
      </c>
      <c r="D114" s="776"/>
      <c r="E114" s="776"/>
      <c r="F114" s="90" t="s">
        <v>33</v>
      </c>
      <c r="G114" s="90" t="s">
        <v>33</v>
      </c>
      <c r="H114" s="90" t="s">
        <v>33</v>
      </c>
      <c r="I114" s="90" t="s">
        <v>33</v>
      </c>
      <c r="J114" s="91">
        <v>25.47</v>
      </c>
      <c r="K114" s="90" t="s">
        <v>33</v>
      </c>
      <c r="L114" s="91">
        <v>63.5</v>
      </c>
      <c r="M114" s="92" t="s">
        <v>33</v>
      </c>
      <c r="N114" s="93" t="s">
        <v>33</v>
      </c>
      <c r="V114" s="68" t="s">
        <v>182</v>
      </c>
    </row>
    <row r="115" spans="1:24" s="63" customFormat="1" x14ac:dyDescent="0.2">
      <c r="A115" s="98"/>
      <c r="B115" s="97" t="s">
        <v>33</v>
      </c>
      <c r="C115" s="767" t="s">
        <v>183</v>
      </c>
      <c r="D115" s="767"/>
      <c r="E115" s="767"/>
      <c r="F115" s="99" t="s">
        <v>33</v>
      </c>
      <c r="G115" s="99" t="s">
        <v>33</v>
      </c>
      <c r="H115" s="99" t="s">
        <v>33</v>
      </c>
      <c r="I115" s="99" t="s">
        <v>33</v>
      </c>
      <c r="J115" s="100" t="s">
        <v>33</v>
      </c>
      <c r="K115" s="99" t="s">
        <v>33</v>
      </c>
      <c r="L115" s="100">
        <v>46.78</v>
      </c>
      <c r="M115" s="101" t="s">
        <v>33</v>
      </c>
      <c r="N115" s="102" t="s">
        <v>33</v>
      </c>
      <c r="U115" s="68" t="s">
        <v>183</v>
      </c>
    </row>
    <row r="116" spans="1:24" s="63" customFormat="1" ht="22.5" x14ac:dyDescent="0.2">
      <c r="A116" s="98"/>
      <c r="B116" s="97" t="s">
        <v>771</v>
      </c>
      <c r="C116" s="767" t="s">
        <v>772</v>
      </c>
      <c r="D116" s="767"/>
      <c r="E116" s="767"/>
      <c r="F116" s="99" t="s">
        <v>186</v>
      </c>
      <c r="G116" s="99" t="s">
        <v>341</v>
      </c>
      <c r="H116" s="99" t="s">
        <v>33</v>
      </c>
      <c r="I116" s="99" t="s">
        <v>341</v>
      </c>
      <c r="J116" s="100" t="s">
        <v>33</v>
      </c>
      <c r="K116" s="99" t="s">
        <v>33</v>
      </c>
      <c r="L116" s="100">
        <v>37.42</v>
      </c>
      <c r="M116" s="101" t="s">
        <v>33</v>
      </c>
      <c r="N116" s="102" t="s">
        <v>33</v>
      </c>
      <c r="U116" s="68" t="s">
        <v>772</v>
      </c>
    </row>
    <row r="117" spans="1:24" s="63" customFormat="1" ht="22.5" x14ac:dyDescent="0.2">
      <c r="A117" s="98"/>
      <c r="B117" s="97" t="s">
        <v>773</v>
      </c>
      <c r="C117" s="767" t="s">
        <v>774</v>
      </c>
      <c r="D117" s="767"/>
      <c r="E117" s="767"/>
      <c r="F117" s="99" t="s">
        <v>186</v>
      </c>
      <c r="G117" s="99" t="s">
        <v>775</v>
      </c>
      <c r="H117" s="99" t="s">
        <v>33</v>
      </c>
      <c r="I117" s="99" t="s">
        <v>775</v>
      </c>
      <c r="J117" s="100" t="s">
        <v>33</v>
      </c>
      <c r="K117" s="99" t="s">
        <v>33</v>
      </c>
      <c r="L117" s="100">
        <v>28.07</v>
      </c>
      <c r="M117" s="101" t="s">
        <v>33</v>
      </c>
      <c r="N117" s="102" t="s">
        <v>33</v>
      </c>
      <c r="U117" s="68" t="s">
        <v>774</v>
      </c>
    </row>
    <row r="118" spans="1:24" s="63" customFormat="1" x14ac:dyDescent="0.2">
      <c r="A118" s="103"/>
      <c r="B118" s="104"/>
      <c r="C118" s="780" t="s">
        <v>191</v>
      </c>
      <c r="D118" s="780"/>
      <c r="E118" s="780"/>
      <c r="F118" s="105" t="s">
        <v>33</v>
      </c>
      <c r="G118" s="105" t="s">
        <v>33</v>
      </c>
      <c r="H118" s="105" t="s">
        <v>33</v>
      </c>
      <c r="I118" s="105" t="s">
        <v>33</v>
      </c>
      <c r="J118" s="106" t="s">
        <v>33</v>
      </c>
      <c r="K118" s="105" t="s">
        <v>33</v>
      </c>
      <c r="L118" s="106">
        <v>128.99</v>
      </c>
      <c r="M118" s="92" t="s">
        <v>33</v>
      </c>
      <c r="N118" s="107" t="s">
        <v>33</v>
      </c>
      <c r="W118" s="68" t="s">
        <v>191</v>
      </c>
    </row>
    <row r="119" spans="1:24" s="63" customFormat="1" ht="33.75" x14ac:dyDescent="0.2">
      <c r="A119" s="88" t="s">
        <v>274</v>
      </c>
      <c r="B119" s="89" t="s">
        <v>1683</v>
      </c>
      <c r="C119" s="776" t="s">
        <v>933</v>
      </c>
      <c r="D119" s="776"/>
      <c r="E119" s="776"/>
      <c r="F119" s="90" t="s">
        <v>484</v>
      </c>
      <c r="G119" s="90" t="s">
        <v>33</v>
      </c>
      <c r="H119" s="90" t="s">
        <v>33</v>
      </c>
      <c r="I119" s="90" t="s">
        <v>173</v>
      </c>
      <c r="J119" s="91">
        <v>8727.02</v>
      </c>
      <c r="K119" s="90" t="s">
        <v>778</v>
      </c>
      <c r="L119" s="91">
        <v>17663.490000000002</v>
      </c>
      <c r="M119" s="92" t="s">
        <v>33</v>
      </c>
      <c r="N119" s="93" t="s">
        <v>33</v>
      </c>
      <c r="R119" s="68" t="s">
        <v>933</v>
      </c>
    </row>
    <row r="120" spans="1:24" s="63" customFormat="1" x14ac:dyDescent="0.2">
      <c r="A120" s="94"/>
      <c r="B120" s="95"/>
      <c r="C120" s="767" t="s">
        <v>934</v>
      </c>
      <c r="D120" s="767"/>
      <c r="E120" s="767"/>
      <c r="F120" s="767"/>
      <c r="G120" s="767"/>
      <c r="H120" s="767"/>
      <c r="I120" s="767"/>
      <c r="J120" s="767"/>
      <c r="K120" s="767"/>
      <c r="L120" s="767"/>
      <c r="M120" s="767"/>
      <c r="N120" s="781"/>
      <c r="X120" s="68" t="s">
        <v>934</v>
      </c>
    </row>
    <row r="121" spans="1:24" s="63" customFormat="1" ht="22.5" x14ac:dyDescent="0.2">
      <c r="A121" s="96"/>
      <c r="B121" s="97" t="s">
        <v>780</v>
      </c>
      <c r="C121" s="767" t="s">
        <v>781</v>
      </c>
      <c r="D121" s="767"/>
      <c r="E121" s="767"/>
      <c r="F121" s="767"/>
      <c r="G121" s="767"/>
      <c r="H121" s="767"/>
      <c r="I121" s="767"/>
      <c r="J121" s="767"/>
      <c r="K121" s="767"/>
      <c r="L121" s="767"/>
      <c r="M121" s="767"/>
      <c r="N121" s="781"/>
      <c r="S121" s="68" t="s">
        <v>781</v>
      </c>
    </row>
    <row r="122" spans="1:24" s="63" customFormat="1" ht="22.5" x14ac:dyDescent="0.2">
      <c r="A122" s="88" t="s">
        <v>282</v>
      </c>
      <c r="B122" s="89" t="s">
        <v>1057</v>
      </c>
      <c r="C122" s="776" t="s">
        <v>1058</v>
      </c>
      <c r="D122" s="776"/>
      <c r="E122" s="776"/>
      <c r="F122" s="90" t="s">
        <v>484</v>
      </c>
      <c r="G122" s="90" t="s">
        <v>33</v>
      </c>
      <c r="H122" s="90" t="s">
        <v>33</v>
      </c>
      <c r="I122" s="90" t="s">
        <v>165</v>
      </c>
      <c r="J122" s="91" t="s">
        <v>33</v>
      </c>
      <c r="K122" s="90" t="s">
        <v>33</v>
      </c>
      <c r="L122" s="91" t="s">
        <v>33</v>
      </c>
      <c r="M122" s="92" t="s">
        <v>33</v>
      </c>
      <c r="N122" s="93" t="s">
        <v>33</v>
      </c>
      <c r="R122" s="68" t="s">
        <v>1058</v>
      </c>
    </row>
    <row r="123" spans="1:24" s="63" customFormat="1" ht="33.75" x14ac:dyDescent="0.2">
      <c r="A123" s="96"/>
      <c r="B123" s="97" t="s">
        <v>890</v>
      </c>
      <c r="C123" s="767" t="s">
        <v>559</v>
      </c>
      <c r="D123" s="767"/>
      <c r="E123" s="767"/>
      <c r="F123" s="767"/>
      <c r="G123" s="767"/>
      <c r="H123" s="767"/>
      <c r="I123" s="767"/>
      <c r="J123" s="767"/>
      <c r="K123" s="767"/>
      <c r="L123" s="767"/>
      <c r="M123" s="767"/>
      <c r="N123" s="781"/>
      <c r="S123" s="68" t="s">
        <v>559</v>
      </c>
    </row>
    <row r="124" spans="1:24" s="63" customFormat="1" x14ac:dyDescent="0.2">
      <c r="A124" s="98"/>
      <c r="B124" s="97" t="s">
        <v>165</v>
      </c>
      <c r="C124" s="767" t="s">
        <v>251</v>
      </c>
      <c r="D124" s="767"/>
      <c r="E124" s="767"/>
      <c r="F124" s="99" t="s">
        <v>33</v>
      </c>
      <c r="G124" s="99" t="s">
        <v>33</v>
      </c>
      <c r="H124" s="99" t="s">
        <v>33</v>
      </c>
      <c r="I124" s="99" t="s">
        <v>33</v>
      </c>
      <c r="J124" s="100">
        <v>8.9</v>
      </c>
      <c r="K124" s="99" t="s">
        <v>175</v>
      </c>
      <c r="L124" s="100">
        <v>11.13</v>
      </c>
      <c r="M124" s="101" t="s">
        <v>33</v>
      </c>
      <c r="N124" s="102" t="s">
        <v>33</v>
      </c>
      <c r="T124" s="68" t="s">
        <v>251</v>
      </c>
    </row>
    <row r="125" spans="1:24" s="63" customFormat="1" x14ac:dyDescent="0.2">
      <c r="A125" s="98"/>
      <c r="B125" s="97" t="s">
        <v>173</v>
      </c>
      <c r="C125" s="767" t="s">
        <v>174</v>
      </c>
      <c r="D125" s="767"/>
      <c r="E125" s="767"/>
      <c r="F125" s="99" t="s">
        <v>33</v>
      </c>
      <c r="G125" s="99" t="s">
        <v>33</v>
      </c>
      <c r="H125" s="99" t="s">
        <v>33</v>
      </c>
      <c r="I125" s="99" t="s">
        <v>33</v>
      </c>
      <c r="J125" s="100">
        <v>0.66</v>
      </c>
      <c r="K125" s="99" t="s">
        <v>175</v>
      </c>
      <c r="L125" s="100">
        <v>0.83</v>
      </c>
      <c r="M125" s="101" t="s">
        <v>33</v>
      </c>
      <c r="N125" s="102" t="s">
        <v>33</v>
      </c>
      <c r="T125" s="68" t="s">
        <v>174</v>
      </c>
    </row>
    <row r="126" spans="1:24" s="63" customFormat="1" x14ac:dyDescent="0.2">
      <c r="A126" s="98"/>
      <c r="B126" s="97" t="s">
        <v>176</v>
      </c>
      <c r="C126" s="767" t="s">
        <v>177</v>
      </c>
      <c r="D126" s="767"/>
      <c r="E126" s="767"/>
      <c r="F126" s="99" t="s">
        <v>33</v>
      </c>
      <c r="G126" s="99" t="s">
        <v>33</v>
      </c>
      <c r="H126" s="99" t="s">
        <v>33</v>
      </c>
      <c r="I126" s="99" t="s">
        <v>33</v>
      </c>
      <c r="J126" s="100">
        <v>0.12</v>
      </c>
      <c r="K126" s="99" t="s">
        <v>175</v>
      </c>
      <c r="L126" s="100">
        <v>0.15</v>
      </c>
      <c r="M126" s="101" t="s">
        <v>33</v>
      </c>
      <c r="N126" s="102" t="s">
        <v>33</v>
      </c>
      <c r="T126" s="68" t="s">
        <v>177</v>
      </c>
    </row>
    <row r="127" spans="1:24" s="63" customFormat="1" x14ac:dyDescent="0.2">
      <c r="A127" s="98"/>
      <c r="B127" s="97" t="s">
        <v>212</v>
      </c>
      <c r="C127" s="767" t="s">
        <v>252</v>
      </c>
      <c r="D127" s="767"/>
      <c r="E127" s="767"/>
      <c r="F127" s="99" t="s">
        <v>33</v>
      </c>
      <c r="G127" s="99" t="s">
        <v>33</v>
      </c>
      <c r="H127" s="99" t="s">
        <v>33</v>
      </c>
      <c r="I127" s="99" t="s">
        <v>33</v>
      </c>
      <c r="J127" s="100">
        <v>0.18</v>
      </c>
      <c r="K127" s="99" t="s">
        <v>33</v>
      </c>
      <c r="L127" s="100">
        <v>0.18</v>
      </c>
      <c r="M127" s="101" t="s">
        <v>33</v>
      </c>
      <c r="N127" s="102" t="s">
        <v>33</v>
      </c>
      <c r="T127" s="68" t="s">
        <v>252</v>
      </c>
    </row>
    <row r="128" spans="1:24" s="63" customFormat="1" x14ac:dyDescent="0.2">
      <c r="A128" s="98"/>
      <c r="B128" s="97" t="s">
        <v>33</v>
      </c>
      <c r="C128" s="767" t="s">
        <v>253</v>
      </c>
      <c r="D128" s="767"/>
      <c r="E128" s="767"/>
      <c r="F128" s="99" t="s">
        <v>179</v>
      </c>
      <c r="G128" s="99" t="s">
        <v>1023</v>
      </c>
      <c r="H128" s="99" t="s">
        <v>175</v>
      </c>
      <c r="I128" s="99" t="s">
        <v>1231</v>
      </c>
      <c r="J128" s="100" t="s">
        <v>33</v>
      </c>
      <c r="K128" s="99" t="s">
        <v>33</v>
      </c>
      <c r="L128" s="100" t="s">
        <v>33</v>
      </c>
      <c r="M128" s="101" t="s">
        <v>33</v>
      </c>
      <c r="N128" s="102" t="s">
        <v>33</v>
      </c>
      <c r="U128" s="68" t="s">
        <v>253</v>
      </c>
    </row>
    <row r="129" spans="1:24" s="63" customFormat="1" x14ac:dyDescent="0.2">
      <c r="A129" s="98"/>
      <c r="B129" s="97" t="s">
        <v>33</v>
      </c>
      <c r="C129" s="767" t="s">
        <v>178</v>
      </c>
      <c r="D129" s="767"/>
      <c r="E129" s="767"/>
      <c r="F129" s="99" t="s">
        <v>179</v>
      </c>
      <c r="G129" s="99" t="s">
        <v>957</v>
      </c>
      <c r="H129" s="99" t="s">
        <v>175</v>
      </c>
      <c r="I129" s="99" t="s">
        <v>1143</v>
      </c>
      <c r="J129" s="100" t="s">
        <v>33</v>
      </c>
      <c r="K129" s="99" t="s">
        <v>33</v>
      </c>
      <c r="L129" s="100" t="s">
        <v>33</v>
      </c>
      <c r="M129" s="101" t="s">
        <v>33</v>
      </c>
      <c r="N129" s="102" t="s">
        <v>33</v>
      </c>
      <c r="U129" s="68" t="s">
        <v>178</v>
      </c>
    </row>
    <row r="130" spans="1:24" s="63" customFormat="1" x14ac:dyDescent="0.2">
      <c r="A130" s="98"/>
      <c r="B130" s="97" t="s">
        <v>33</v>
      </c>
      <c r="C130" s="776" t="s">
        <v>182</v>
      </c>
      <c r="D130" s="776"/>
      <c r="E130" s="776"/>
      <c r="F130" s="90" t="s">
        <v>33</v>
      </c>
      <c r="G130" s="90" t="s">
        <v>33</v>
      </c>
      <c r="H130" s="90" t="s">
        <v>33</v>
      </c>
      <c r="I130" s="90" t="s">
        <v>33</v>
      </c>
      <c r="J130" s="91">
        <v>9.74</v>
      </c>
      <c r="K130" s="90" t="s">
        <v>33</v>
      </c>
      <c r="L130" s="91">
        <v>12.14</v>
      </c>
      <c r="M130" s="92" t="s">
        <v>33</v>
      </c>
      <c r="N130" s="93" t="s">
        <v>33</v>
      </c>
      <c r="V130" s="68" t="s">
        <v>182</v>
      </c>
    </row>
    <row r="131" spans="1:24" s="63" customFormat="1" x14ac:dyDescent="0.2">
      <c r="A131" s="98"/>
      <c r="B131" s="97" t="s">
        <v>33</v>
      </c>
      <c r="C131" s="767" t="s">
        <v>183</v>
      </c>
      <c r="D131" s="767"/>
      <c r="E131" s="767"/>
      <c r="F131" s="99" t="s">
        <v>33</v>
      </c>
      <c r="G131" s="99" t="s">
        <v>33</v>
      </c>
      <c r="H131" s="99" t="s">
        <v>33</v>
      </c>
      <c r="I131" s="99" t="s">
        <v>33</v>
      </c>
      <c r="J131" s="100" t="s">
        <v>33</v>
      </c>
      <c r="K131" s="99" t="s">
        <v>33</v>
      </c>
      <c r="L131" s="100">
        <v>11.28</v>
      </c>
      <c r="M131" s="101" t="s">
        <v>33</v>
      </c>
      <c r="N131" s="102" t="s">
        <v>33</v>
      </c>
      <c r="U131" s="68" t="s">
        <v>183</v>
      </c>
    </row>
    <row r="132" spans="1:24" s="63" customFormat="1" ht="22.5" x14ac:dyDescent="0.2">
      <c r="A132" s="98"/>
      <c r="B132" s="97" t="s">
        <v>907</v>
      </c>
      <c r="C132" s="767" t="s">
        <v>908</v>
      </c>
      <c r="D132" s="767"/>
      <c r="E132" s="767"/>
      <c r="F132" s="99" t="s">
        <v>186</v>
      </c>
      <c r="G132" s="99" t="s">
        <v>909</v>
      </c>
      <c r="H132" s="99" t="s">
        <v>33</v>
      </c>
      <c r="I132" s="99" t="s">
        <v>909</v>
      </c>
      <c r="J132" s="100" t="s">
        <v>33</v>
      </c>
      <c r="K132" s="99" t="s">
        <v>33</v>
      </c>
      <c r="L132" s="100">
        <v>10.38</v>
      </c>
      <c r="M132" s="101" t="s">
        <v>33</v>
      </c>
      <c r="N132" s="102" t="s">
        <v>33</v>
      </c>
      <c r="U132" s="68" t="s">
        <v>908</v>
      </c>
    </row>
    <row r="133" spans="1:24" s="63" customFormat="1" ht="22.5" x14ac:dyDescent="0.2">
      <c r="A133" s="98"/>
      <c r="B133" s="97" t="s">
        <v>910</v>
      </c>
      <c r="C133" s="767" t="s">
        <v>911</v>
      </c>
      <c r="D133" s="767"/>
      <c r="E133" s="767"/>
      <c r="F133" s="99" t="s">
        <v>186</v>
      </c>
      <c r="G133" s="99" t="s">
        <v>594</v>
      </c>
      <c r="H133" s="99" t="s">
        <v>33</v>
      </c>
      <c r="I133" s="99" t="s">
        <v>594</v>
      </c>
      <c r="J133" s="100" t="s">
        <v>33</v>
      </c>
      <c r="K133" s="99" t="s">
        <v>33</v>
      </c>
      <c r="L133" s="100">
        <v>7.33</v>
      </c>
      <c r="M133" s="101" t="s">
        <v>33</v>
      </c>
      <c r="N133" s="102" t="s">
        <v>33</v>
      </c>
      <c r="U133" s="68" t="s">
        <v>911</v>
      </c>
    </row>
    <row r="134" spans="1:24" s="63" customFormat="1" x14ac:dyDescent="0.2">
      <c r="A134" s="103"/>
      <c r="B134" s="104"/>
      <c r="C134" s="780" t="s">
        <v>191</v>
      </c>
      <c r="D134" s="780"/>
      <c r="E134" s="780"/>
      <c r="F134" s="105" t="s">
        <v>33</v>
      </c>
      <c r="G134" s="105" t="s">
        <v>33</v>
      </c>
      <c r="H134" s="105" t="s">
        <v>33</v>
      </c>
      <c r="I134" s="105" t="s">
        <v>33</v>
      </c>
      <c r="J134" s="106" t="s">
        <v>33</v>
      </c>
      <c r="K134" s="105" t="s">
        <v>33</v>
      </c>
      <c r="L134" s="106">
        <v>29.85</v>
      </c>
      <c r="M134" s="92" t="s">
        <v>33</v>
      </c>
      <c r="N134" s="107" t="s">
        <v>33</v>
      </c>
      <c r="W134" s="68" t="s">
        <v>191</v>
      </c>
    </row>
    <row r="135" spans="1:24" s="63" customFormat="1" ht="33.75" x14ac:dyDescent="0.2">
      <c r="A135" s="88" t="s">
        <v>287</v>
      </c>
      <c r="B135" s="89" t="s">
        <v>1684</v>
      </c>
      <c r="C135" s="776" t="s">
        <v>1685</v>
      </c>
      <c r="D135" s="776"/>
      <c r="E135" s="776"/>
      <c r="F135" s="90" t="s">
        <v>484</v>
      </c>
      <c r="G135" s="90" t="s">
        <v>33</v>
      </c>
      <c r="H135" s="90" t="s">
        <v>33</v>
      </c>
      <c r="I135" s="90" t="s">
        <v>165</v>
      </c>
      <c r="J135" s="91">
        <v>17023.93</v>
      </c>
      <c r="K135" s="90" t="s">
        <v>778</v>
      </c>
      <c r="L135" s="91">
        <v>17228.22</v>
      </c>
      <c r="M135" s="92" t="s">
        <v>33</v>
      </c>
      <c r="N135" s="93" t="s">
        <v>33</v>
      </c>
      <c r="R135" s="68" t="s">
        <v>1685</v>
      </c>
    </row>
    <row r="136" spans="1:24" s="63" customFormat="1" x14ac:dyDescent="0.2">
      <c r="A136" s="94"/>
      <c r="B136" s="95"/>
      <c r="C136" s="767" t="s">
        <v>1686</v>
      </c>
      <c r="D136" s="767"/>
      <c r="E136" s="767"/>
      <c r="F136" s="767"/>
      <c r="G136" s="767"/>
      <c r="H136" s="767"/>
      <c r="I136" s="767"/>
      <c r="J136" s="767"/>
      <c r="K136" s="767"/>
      <c r="L136" s="767"/>
      <c r="M136" s="767"/>
      <c r="N136" s="781"/>
      <c r="X136" s="68" t="s">
        <v>1686</v>
      </c>
    </row>
    <row r="137" spans="1:24" s="63" customFormat="1" ht="22.5" x14ac:dyDescent="0.2">
      <c r="A137" s="96"/>
      <c r="B137" s="97" t="s">
        <v>780</v>
      </c>
      <c r="C137" s="767" t="s">
        <v>781</v>
      </c>
      <c r="D137" s="767"/>
      <c r="E137" s="767"/>
      <c r="F137" s="767"/>
      <c r="G137" s="767"/>
      <c r="H137" s="767"/>
      <c r="I137" s="767"/>
      <c r="J137" s="767"/>
      <c r="K137" s="767"/>
      <c r="L137" s="767"/>
      <c r="M137" s="767"/>
      <c r="N137" s="781"/>
      <c r="S137" s="68" t="s">
        <v>781</v>
      </c>
    </row>
    <row r="138" spans="1:24" s="63" customFormat="1" ht="33.75" x14ac:dyDescent="0.2">
      <c r="A138" s="88" t="s">
        <v>217</v>
      </c>
      <c r="B138" s="89" t="s">
        <v>935</v>
      </c>
      <c r="C138" s="776" t="s">
        <v>936</v>
      </c>
      <c r="D138" s="776"/>
      <c r="E138" s="776"/>
      <c r="F138" s="90" t="s">
        <v>484</v>
      </c>
      <c r="G138" s="90" t="s">
        <v>33</v>
      </c>
      <c r="H138" s="90" t="s">
        <v>33</v>
      </c>
      <c r="I138" s="90" t="s">
        <v>165</v>
      </c>
      <c r="J138" s="91" t="s">
        <v>33</v>
      </c>
      <c r="K138" s="90" t="s">
        <v>33</v>
      </c>
      <c r="L138" s="91" t="s">
        <v>33</v>
      </c>
      <c r="M138" s="92" t="s">
        <v>33</v>
      </c>
      <c r="N138" s="93" t="s">
        <v>33</v>
      </c>
      <c r="R138" s="68" t="s">
        <v>936</v>
      </c>
    </row>
    <row r="139" spans="1:24" s="63" customFormat="1" ht="33.75" x14ac:dyDescent="0.2">
      <c r="A139" s="96"/>
      <c r="B139" s="97" t="s">
        <v>890</v>
      </c>
      <c r="C139" s="767" t="s">
        <v>559</v>
      </c>
      <c r="D139" s="767"/>
      <c r="E139" s="767"/>
      <c r="F139" s="767"/>
      <c r="G139" s="767"/>
      <c r="H139" s="767"/>
      <c r="I139" s="767"/>
      <c r="J139" s="767"/>
      <c r="K139" s="767"/>
      <c r="L139" s="767"/>
      <c r="M139" s="767"/>
      <c r="N139" s="781"/>
      <c r="S139" s="68" t="s">
        <v>559</v>
      </c>
    </row>
    <row r="140" spans="1:24" s="63" customFormat="1" x14ac:dyDescent="0.2">
      <c r="A140" s="98"/>
      <c r="B140" s="97" t="s">
        <v>165</v>
      </c>
      <c r="C140" s="767" t="s">
        <v>251</v>
      </c>
      <c r="D140" s="767"/>
      <c r="E140" s="767"/>
      <c r="F140" s="99" t="s">
        <v>33</v>
      </c>
      <c r="G140" s="99" t="s">
        <v>33</v>
      </c>
      <c r="H140" s="99" t="s">
        <v>33</v>
      </c>
      <c r="I140" s="99" t="s">
        <v>33</v>
      </c>
      <c r="J140" s="100">
        <v>48.1</v>
      </c>
      <c r="K140" s="99" t="s">
        <v>175</v>
      </c>
      <c r="L140" s="100">
        <v>60.13</v>
      </c>
      <c r="M140" s="101" t="s">
        <v>33</v>
      </c>
      <c r="N140" s="102" t="s">
        <v>33</v>
      </c>
      <c r="T140" s="68" t="s">
        <v>251</v>
      </c>
    </row>
    <row r="141" spans="1:24" s="63" customFormat="1" x14ac:dyDescent="0.2">
      <c r="A141" s="98"/>
      <c r="B141" s="97" t="s">
        <v>212</v>
      </c>
      <c r="C141" s="767" t="s">
        <v>252</v>
      </c>
      <c r="D141" s="767"/>
      <c r="E141" s="767"/>
      <c r="F141" s="99" t="s">
        <v>33</v>
      </c>
      <c r="G141" s="99" t="s">
        <v>33</v>
      </c>
      <c r="H141" s="99" t="s">
        <v>33</v>
      </c>
      <c r="I141" s="99" t="s">
        <v>33</v>
      </c>
      <c r="J141" s="100">
        <v>17.84</v>
      </c>
      <c r="K141" s="99" t="s">
        <v>33</v>
      </c>
      <c r="L141" s="100">
        <v>17.84</v>
      </c>
      <c r="M141" s="101" t="s">
        <v>33</v>
      </c>
      <c r="N141" s="102" t="s">
        <v>33</v>
      </c>
      <c r="T141" s="68" t="s">
        <v>252</v>
      </c>
    </row>
    <row r="142" spans="1:24" s="63" customFormat="1" x14ac:dyDescent="0.2">
      <c r="A142" s="98"/>
      <c r="B142" s="97" t="s">
        <v>33</v>
      </c>
      <c r="C142" s="767" t="s">
        <v>253</v>
      </c>
      <c r="D142" s="767"/>
      <c r="E142" s="767"/>
      <c r="F142" s="99" t="s">
        <v>179</v>
      </c>
      <c r="G142" s="99" t="s">
        <v>219</v>
      </c>
      <c r="H142" s="99" t="s">
        <v>175</v>
      </c>
      <c r="I142" s="99" t="s">
        <v>279</v>
      </c>
      <c r="J142" s="100" t="s">
        <v>33</v>
      </c>
      <c r="K142" s="99" t="s">
        <v>33</v>
      </c>
      <c r="L142" s="100" t="s">
        <v>33</v>
      </c>
      <c r="M142" s="101" t="s">
        <v>33</v>
      </c>
      <c r="N142" s="102" t="s">
        <v>33</v>
      </c>
      <c r="U142" s="68" t="s">
        <v>253</v>
      </c>
    </row>
    <row r="143" spans="1:24" s="63" customFormat="1" x14ac:dyDescent="0.2">
      <c r="A143" s="98"/>
      <c r="B143" s="97" t="s">
        <v>33</v>
      </c>
      <c r="C143" s="776" t="s">
        <v>182</v>
      </c>
      <c r="D143" s="776"/>
      <c r="E143" s="776"/>
      <c r="F143" s="90" t="s">
        <v>33</v>
      </c>
      <c r="G143" s="90" t="s">
        <v>33</v>
      </c>
      <c r="H143" s="90" t="s">
        <v>33</v>
      </c>
      <c r="I143" s="90" t="s">
        <v>33</v>
      </c>
      <c r="J143" s="91">
        <v>65.94</v>
      </c>
      <c r="K143" s="90" t="s">
        <v>33</v>
      </c>
      <c r="L143" s="91">
        <v>77.97</v>
      </c>
      <c r="M143" s="92" t="s">
        <v>33</v>
      </c>
      <c r="N143" s="93" t="s">
        <v>33</v>
      </c>
      <c r="V143" s="68" t="s">
        <v>182</v>
      </c>
    </row>
    <row r="144" spans="1:24" s="63" customFormat="1" x14ac:dyDescent="0.2">
      <c r="A144" s="98"/>
      <c r="B144" s="97" t="s">
        <v>33</v>
      </c>
      <c r="C144" s="767" t="s">
        <v>183</v>
      </c>
      <c r="D144" s="767"/>
      <c r="E144" s="767"/>
      <c r="F144" s="99" t="s">
        <v>33</v>
      </c>
      <c r="G144" s="99" t="s">
        <v>33</v>
      </c>
      <c r="H144" s="99" t="s">
        <v>33</v>
      </c>
      <c r="I144" s="99" t="s">
        <v>33</v>
      </c>
      <c r="J144" s="100" t="s">
        <v>33</v>
      </c>
      <c r="K144" s="99" t="s">
        <v>33</v>
      </c>
      <c r="L144" s="100">
        <v>60.13</v>
      </c>
      <c r="M144" s="101" t="s">
        <v>33</v>
      </c>
      <c r="N144" s="102" t="s">
        <v>33</v>
      </c>
      <c r="U144" s="68" t="s">
        <v>183</v>
      </c>
    </row>
    <row r="145" spans="1:24" s="63" customFormat="1" ht="22.5" x14ac:dyDescent="0.2">
      <c r="A145" s="98"/>
      <c r="B145" s="97" t="s">
        <v>907</v>
      </c>
      <c r="C145" s="767" t="s">
        <v>908</v>
      </c>
      <c r="D145" s="767"/>
      <c r="E145" s="767"/>
      <c r="F145" s="99" t="s">
        <v>186</v>
      </c>
      <c r="G145" s="99" t="s">
        <v>909</v>
      </c>
      <c r="H145" s="99" t="s">
        <v>33</v>
      </c>
      <c r="I145" s="99" t="s">
        <v>909</v>
      </c>
      <c r="J145" s="100" t="s">
        <v>33</v>
      </c>
      <c r="K145" s="99" t="s">
        <v>33</v>
      </c>
      <c r="L145" s="100">
        <v>55.32</v>
      </c>
      <c r="M145" s="101" t="s">
        <v>33</v>
      </c>
      <c r="N145" s="102" t="s">
        <v>33</v>
      </c>
      <c r="U145" s="68" t="s">
        <v>908</v>
      </c>
    </row>
    <row r="146" spans="1:24" s="63" customFormat="1" ht="22.5" x14ac:dyDescent="0.2">
      <c r="A146" s="98"/>
      <c r="B146" s="97" t="s">
        <v>910</v>
      </c>
      <c r="C146" s="767" t="s">
        <v>911</v>
      </c>
      <c r="D146" s="767"/>
      <c r="E146" s="767"/>
      <c r="F146" s="99" t="s">
        <v>186</v>
      </c>
      <c r="G146" s="99" t="s">
        <v>594</v>
      </c>
      <c r="H146" s="99" t="s">
        <v>33</v>
      </c>
      <c r="I146" s="99" t="s">
        <v>594</v>
      </c>
      <c r="J146" s="100" t="s">
        <v>33</v>
      </c>
      <c r="K146" s="99" t="s">
        <v>33</v>
      </c>
      <c r="L146" s="100">
        <v>39.08</v>
      </c>
      <c r="M146" s="101" t="s">
        <v>33</v>
      </c>
      <c r="N146" s="102" t="s">
        <v>33</v>
      </c>
      <c r="U146" s="68" t="s">
        <v>911</v>
      </c>
    </row>
    <row r="147" spans="1:24" s="63" customFormat="1" x14ac:dyDescent="0.2">
      <c r="A147" s="103"/>
      <c r="B147" s="104"/>
      <c r="C147" s="780" t="s">
        <v>191</v>
      </c>
      <c r="D147" s="780"/>
      <c r="E147" s="780"/>
      <c r="F147" s="105" t="s">
        <v>33</v>
      </c>
      <c r="G147" s="105" t="s">
        <v>33</v>
      </c>
      <c r="H147" s="105" t="s">
        <v>33</v>
      </c>
      <c r="I147" s="105" t="s">
        <v>33</v>
      </c>
      <c r="J147" s="106" t="s">
        <v>33</v>
      </c>
      <c r="K147" s="105" t="s">
        <v>33</v>
      </c>
      <c r="L147" s="106">
        <v>172.37</v>
      </c>
      <c r="M147" s="92" t="s">
        <v>33</v>
      </c>
      <c r="N147" s="107" t="s">
        <v>33</v>
      </c>
      <c r="W147" s="68" t="s">
        <v>191</v>
      </c>
    </row>
    <row r="148" spans="1:24" s="63" customFormat="1" ht="33.75" x14ac:dyDescent="0.2">
      <c r="A148" s="88" t="s">
        <v>291</v>
      </c>
      <c r="B148" s="89" t="s">
        <v>937</v>
      </c>
      <c r="C148" s="776" t="s">
        <v>938</v>
      </c>
      <c r="D148" s="776"/>
      <c r="E148" s="776"/>
      <c r="F148" s="90" t="s">
        <v>484</v>
      </c>
      <c r="G148" s="90" t="s">
        <v>33</v>
      </c>
      <c r="H148" s="90" t="s">
        <v>33</v>
      </c>
      <c r="I148" s="90" t="s">
        <v>165</v>
      </c>
      <c r="J148" s="91">
        <v>1921.84</v>
      </c>
      <c r="K148" s="90" t="s">
        <v>33</v>
      </c>
      <c r="L148" s="91">
        <v>1921.84</v>
      </c>
      <c r="M148" s="92" t="s">
        <v>33</v>
      </c>
      <c r="N148" s="93" t="s">
        <v>33</v>
      </c>
      <c r="R148" s="68" t="s">
        <v>938</v>
      </c>
    </row>
    <row r="149" spans="1:24" s="63" customFormat="1" ht="33.75" x14ac:dyDescent="0.2">
      <c r="A149" s="88" t="s">
        <v>293</v>
      </c>
      <c r="B149" s="89" t="s">
        <v>1687</v>
      </c>
      <c r="C149" s="776" t="s">
        <v>940</v>
      </c>
      <c r="D149" s="776"/>
      <c r="E149" s="776"/>
      <c r="F149" s="90" t="s">
        <v>484</v>
      </c>
      <c r="G149" s="90" t="s">
        <v>33</v>
      </c>
      <c r="H149" s="90" t="s">
        <v>33</v>
      </c>
      <c r="I149" s="90" t="s">
        <v>165</v>
      </c>
      <c r="J149" s="91">
        <v>348.74</v>
      </c>
      <c r="K149" s="90" t="s">
        <v>856</v>
      </c>
      <c r="L149" s="91">
        <v>355.71</v>
      </c>
      <c r="M149" s="92" t="s">
        <v>33</v>
      </c>
      <c r="N149" s="93" t="s">
        <v>33</v>
      </c>
      <c r="R149" s="68" t="s">
        <v>940</v>
      </c>
    </row>
    <row r="150" spans="1:24" s="63" customFormat="1" x14ac:dyDescent="0.2">
      <c r="A150" s="94"/>
      <c r="B150" s="95"/>
      <c r="C150" s="767" t="s">
        <v>941</v>
      </c>
      <c r="D150" s="767"/>
      <c r="E150" s="767"/>
      <c r="F150" s="767"/>
      <c r="G150" s="767"/>
      <c r="H150" s="767"/>
      <c r="I150" s="767"/>
      <c r="J150" s="767"/>
      <c r="K150" s="767"/>
      <c r="L150" s="767"/>
      <c r="M150" s="767"/>
      <c r="N150" s="781"/>
      <c r="X150" s="68" t="s">
        <v>941</v>
      </c>
    </row>
    <row r="151" spans="1:24" s="63" customFormat="1" ht="22.5" x14ac:dyDescent="0.2">
      <c r="A151" s="96"/>
      <c r="B151" s="97" t="s">
        <v>858</v>
      </c>
      <c r="C151" s="767" t="s">
        <v>859</v>
      </c>
      <c r="D151" s="767"/>
      <c r="E151" s="767"/>
      <c r="F151" s="767"/>
      <c r="G151" s="767"/>
      <c r="H151" s="767"/>
      <c r="I151" s="767"/>
      <c r="J151" s="767"/>
      <c r="K151" s="767"/>
      <c r="L151" s="767"/>
      <c r="M151" s="767"/>
      <c r="N151" s="781"/>
      <c r="S151" s="68" t="s">
        <v>859</v>
      </c>
    </row>
    <row r="152" spans="1:24" s="63" customFormat="1" ht="33.75" x14ac:dyDescent="0.2">
      <c r="A152" s="88" t="s">
        <v>301</v>
      </c>
      <c r="B152" s="89" t="s">
        <v>988</v>
      </c>
      <c r="C152" s="776" t="s">
        <v>989</v>
      </c>
      <c r="D152" s="776"/>
      <c r="E152" s="776"/>
      <c r="F152" s="90" t="s">
        <v>484</v>
      </c>
      <c r="G152" s="90" t="s">
        <v>33</v>
      </c>
      <c r="H152" s="90" t="s">
        <v>33</v>
      </c>
      <c r="I152" s="90" t="s">
        <v>165</v>
      </c>
      <c r="J152" s="91" t="s">
        <v>33</v>
      </c>
      <c r="K152" s="90" t="s">
        <v>33</v>
      </c>
      <c r="L152" s="91" t="s">
        <v>33</v>
      </c>
      <c r="M152" s="92" t="s">
        <v>33</v>
      </c>
      <c r="N152" s="93" t="s">
        <v>33</v>
      </c>
      <c r="R152" s="68" t="s">
        <v>989</v>
      </c>
    </row>
    <row r="153" spans="1:24" s="63" customFormat="1" ht="33.75" x14ac:dyDescent="0.2">
      <c r="A153" s="96"/>
      <c r="B153" s="97" t="s">
        <v>890</v>
      </c>
      <c r="C153" s="767" t="s">
        <v>559</v>
      </c>
      <c r="D153" s="767"/>
      <c r="E153" s="767"/>
      <c r="F153" s="767"/>
      <c r="G153" s="767"/>
      <c r="H153" s="767"/>
      <c r="I153" s="767"/>
      <c r="J153" s="767"/>
      <c r="K153" s="767"/>
      <c r="L153" s="767"/>
      <c r="M153" s="767"/>
      <c r="N153" s="781"/>
      <c r="S153" s="68" t="s">
        <v>559</v>
      </c>
    </row>
    <row r="154" spans="1:24" s="63" customFormat="1" x14ac:dyDescent="0.2">
      <c r="A154" s="98"/>
      <c r="B154" s="97" t="s">
        <v>165</v>
      </c>
      <c r="C154" s="767" t="s">
        <v>251</v>
      </c>
      <c r="D154" s="767"/>
      <c r="E154" s="767"/>
      <c r="F154" s="99" t="s">
        <v>33</v>
      </c>
      <c r="G154" s="99" t="s">
        <v>33</v>
      </c>
      <c r="H154" s="99" t="s">
        <v>33</v>
      </c>
      <c r="I154" s="99" t="s">
        <v>33</v>
      </c>
      <c r="J154" s="100">
        <v>2.0699999999999998</v>
      </c>
      <c r="K154" s="99" t="s">
        <v>175</v>
      </c>
      <c r="L154" s="100">
        <v>2.59</v>
      </c>
      <c r="M154" s="101" t="s">
        <v>33</v>
      </c>
      <c r="N154" s="102" t="s">
        <v>33</v>
      </c>
      <c r="T154" s="68" t="s">
        <v>251</v>
      </c>
    </row>
    <row r="155" spans="1:24" s="63" customFormat="1" x14ac:dyDescent="0.2">
      <c r="A155" s="98"/>
      <c r="B155" s="97" t="s">
        <v>212</v>
      </c>
      <c r="C155" s="767" t="s">
        <v>252</v>
      </c>
      <c r="D155" s="767"/>
      <c r="E155" s="767"/>
      <c r="F155" s="99" t="s">
        <v>33</v>
      </c>
      <c r="G155" s="99" t="s">
        <v>33</v>
      </c>
      <c r="H155" s="99" t="s">
        <v>33</v>
      </c>
      <c r="I155" s="99" t="s">
        <v>33</v>
      </c>
      <c r="J155" s="100">
        <v>0.04</v>
      </c>
      <c r="K155" s="99" t="s">
        <v>33</v>
      </c>
      <c r="L155" s="100">
        <v>0.04</v>
      </c>
      <c r="M155" s="101" t="s">
        <v>33</v>
      </c>
      <c r="N155" s="102" t="s">
        <v>33</v>
      </c>
      <c r="T155" s="68" t="s">
        <v>252</v>
      </c>
    </row>
    <row r="156" spans="1:24" s="63" customFormat="1" x14ac:dyDescent="0.2">
      <c r="A156" s="98"/>
      <c r="B156" s="97" t="s">
        <v>33</v>
      </c>
      <c r="C156" s="767" t="s">
        <v>253</v>
      </c>
      <c r="D156" s="767"/>
      <c r="E156" s="767"/>
      <c r="F156" s="99" t="s">
        <v>179</v>
      </c>
      <c r="G156" s="99" t="s">
        <v>991</v>
      </c>
      <c r="H156" s="99" t="s">
        <v>175</v>
      </c>
      <c r="I156" s="99" t="s">
        <v>1104</v>
      </c>
      <c r="J156" s="100" t="s">
        <v>33</v>
      </c>
      <c r="K156" s="99" t="s">
        <v>33</v>
      </c>
      <c r="L156" s="100" t="s">
        <v>33</v>
      </c>
      <c r="M156" s="101" t="s">
        <v>33</v>
      </c>
      <c r="N156" s="102" t="s">
        <v>33</v>
      </c>
      <c r="U156" s="68" t="s">
        <v>253</v>
      </c>
    </row>
    <row r="157" spans="1:24" s="63" customFormat="1" x14ac:dyDescent="0.2">
      <c r="A157" s="98"/>
      <c r="B157" s="97" t="s">
        <v>33</v>
      </c>
      <c r="C157" s="776" t="s">
        <v>182</v>
      </c>
      <c r="D157" s="776"/>
      <c r="E157" s="776"/>
      <c r="F157" s="90" t="s">
        <v>33</v>
      </c>
      <c r="G157" s="90" t="s">
        <v>33</v>
      </c>
      <c r="H157" s="90" t="s">
        <v>33</v>
      </c>
      <c r="I157" s="90" t="s">
        <v>33</v>
      </c>
      <c r="J157" s="91">
        <v>2.11</v>
      </c>
      <c r="K157" s="90" t="s">
        <v>33</v>
      </c>
      <c r="L157" s="91">
        <v>2.63</v>
      </c>
      <c r="M157" s="92" t="s">
        <v>33</v>
      </c>
      <c r="N157" s="93" t="s">
        <v>33</v>
      </c>
      <c r="V157" s="68" t="s">
        <v>182</v>
      </c>
    </row>
    <row r="158" spans="1:24" s="63" customFormat="1" x14ac:dyDescent="0.2">
      <c r="A158" s="98"/>
      <c r="B158" s="97" t="s">
        <v>33</v>
      </c>
      <c r="C158" s="767" t="s">
        <v>183</v>
      </c>
      <c r="D158" s="767"/>
      <c r="E158" s="767"/>
      <c r="F158" s="99" t="s">
        <v>33</v>
      </c>
      <c r="G158" s="99" t="s">
        <v>33</v>
      </c>
      <c r="H158" s="99" t="s">
        <v>33</v>
      </c>
      <c r="I158" s="99" t="s">
        <v>33</v>
      </c>
      <c r="J158" s="100" t="s">
        <v>33</v>
      </c>
      <c r="K158" s="99" t="s">
        <v>33</v>
      </c>
      <c r="L158" s="100">
        <v>2.59</v>
      </c>
      <c r="M158" s="101" t="s">
        <v>33</v>
      </c>
      <c r="N158" s="102" t="s">
        <v>33</v>
      </c>
      <c r="U158" s="68" t="s">
        <v>183</v>
      </c>
    </row>
    <row r="159" spans="1:24" s="63" customFormat="1" ht="22.5" x14ac:dyDescent="0.2">
      <c r="A159" s="98"/>
      <c r="B159" s="97" t="s">
        <v>907</v>
      </c>
      <c r="C159" s="767" t="s">
        <v>908</v>
      </c>
      <c r="D159" s="767"/>
      <c r="E159" s="767"/>
      <c r="F159" s="99" t="s">
        <v>186</v>
      </c>
      <c r="G159" s="99" t="s">
        <v>909</v>
      </c>
      <c r="H159" s="99" t="s">
        <v>33</v>
      </c>
      <c r="I159" s="99" t="s">
        <v>909</v>
      </c>
      <c r="J159" s="100" t="s">
        <v>33</v>
      </c>
      <c r="K159" s="99" t="s">
        <v>33</v>
      </c>
      <c r="L159" s="100">
        <v>2.38</v>
      </c>
      <c r="M159" s="101" t="s">
        <v>33</v>
      </c>
      <c r="N159" s="102" t="s">
        <v>33</v>
      </c>
      <c r="U159" s="68" t="s">
        <v>908</v>
      </c>
    </row>
    <row r="160" spans="1:24" s="63" customFormat="1" ht="22.5" x14ac:dyDescent="0.2">
      <c r="A160" s="98"/>
      <c r="B160" s="97" t="s">
        <v>910</v>
      </c>
      <c r="C160" s="767" t="s">
        <v>911</v>
      </c>
      <c r="D160" s="767"/>
      <c r="E160" s="767"/>
      <c r="F160" s="99" t="s">
        <v>186</v>
      </c>
      <c r="G160" s="99" t="s">
        <v>594</v>
      </c>
      <c r="H160" s="99" t="s">
        <v>33</v>
      </c>
      <c r="I160" s="99" t="s">
        <v>594</v>
      </c>
      <c r="J160" s="100" t="s">
        <v>33</v>
      </c>
      <c r="K160" s="99" t="s">
        <v>33</v>
      </c>
      <c r="L160" s="100">
        <v>1.68</v>
      </c>
      <c r="M160" s="101" t="s">
        <v>33</v>
      </c>
      <c r="N160" s="102" t="s">
        <v>33</v>
      </c>
      <c r="U160" s="68" t="s">
        <v>911</v>
      </c>
    </row>
    <row r="161" spans="1:24" s="63" customFormat="1" x14ac:dyDescent="0.2">
      <c r="A161" s="103"/>
      <c r="B161" s="104"/>
      <c r="C161" s="780" t="s">
        <v>191</v>
      </c>
      <c r="D161" s="780"/>
      <c r="E161" s="780"/>
      <c r="F161" s="105" t="s">
        <v>33</v>
      </c>
      <c r="G161" s="105" t="s">
        <v>33</v>
      </c>
      <c r="H161" s="105" t="s">
        <v>33</v>
      </c>
      <c r="I161" s="105" t="s">
        <v>33</v>
      </c>
      <c r="J161" s="106" t="s">
        <v>33</v>
      </c>
      <c r="K161" s="105" t="s">
        <v>33</v>
      </c>
      <c r="L161" s="106">
        <v>6.69</v>
      </c>
      <c r="M161" s="92" t="s">
        <v>33</v>
      </c>
      <c r="N161" s="107" t="s">
        <v>33</v>
      </c>
      <c r="W161" s="68" t="s">
        <v>191</v>
      </c>
    </row>
    <row r="162" spans="1:24" s="63" customFormat="1" ht="90" x14ac:dyDescent="0.2">
      <c r="A162" s="88" t="s">
        <v>308</v>
      </c>
      <c r="B162" s="89" t="s">
        <v>1688</v>
      </c>
      <c r="C162" s="776" t="s">
        <v>1689</v>
      </c>
      <c r="D162" s="776"/>
      <c r="E162" s="776"/>
      <c r="F162" s="90" t="s">
        <v>484</v>
      </c>
      <c r="G162" s="90" t="s">
        <v>33</v>
      </c>
      <c r="H162" s="90" t="s">
        <v>33</v>
      </c>
      <c r="I162" s="90" t="s">
        <v>165</v>
      </c>
      <c r="J162" s="91">
        <v>21886.55</v>
      </c>
      <c r="K162" s="90" t="s">
        <v>778</v>
      </c>
      <c r="L162" s="91">
        <v>22149.19</v>
      </c>
      <c r="M162" s="92" t="s">
        <v>33</v>
      </c>
      <c r="N162" s="93" t="s">
        <v>33</v>
      </c>
      <c r="R162" s="68" t="s">
        <v>1689</v>
      </c>
    </row>
    <row r="163" spans="1:24" s="63" customFormat="1" x14ac:dyDescent="0.2">
      <c r="A163" s="94"/>
      <c r="B163" s="95"/>
      <c r="C163" s="767" t="s">
        <v>1690</v>
      </c>
      <c r="D163" s="767"/>
      <c r="E163" s="767"/>
      <c r="F163" s="767"/>
      <c r="G163" s="767"/>
      <c r="H163" s="767"/>
      <c r="I163" s="767"/>
      <c r="J163" s="767"/>
      <c r="K163" s="767"/>
      <c r="L163" s="767"/>
      <c r="M163" s="767"/>
      <c r="N163" s="781"/>
      <c r="X163" s="68" t="s">
        <v>1690</v>
      </c>
    </row>
    <row r="164" spans="1:24" s="63" customFormat="1" ht="22.5" x14ac:dyDescent="0.2">
      <c r="A164" s="96"/>
      <c r="B164" s="97" t="s">
        <v>780</v>
      </c>
      <c r="C164" s="767" t="s">
        <v>781</v>
      </c>
      <c r="D164" s="767"/>
      <c r="E164" s="767"/>
      <c r="F164" s="767"/>
      <c r="G164" s="767"/>
      <c r="H164" s="767"/>
      <c r="I164" s="767"/>
      <c r="J164" s="767"/>
      <c r="K164" s="767"/>
      <c r="L164" s="767"/>
      <c r="M164" s="767"/>
      <c r="N164" s="781"/>
      <c r="S164" s="68" t="s">
        <v>781</v>
      </c>
    </row>
    <row r="165" spans="1:24" s="63" customFormat="1" ht="33.75" x14ac:dyDescent="0.2">
      <c r="A165" s="88" t="s">
        <v>312</v>
      </c>
      <c r="B165" s="89" t="s">
        <v>1691</v>
      </c>
      <c r="C165" s="776" t="s">
        <v>1692</v>
      </c>
      <c r="D165" s="776"/>
      <c r="E165" s="776"/>
      <c r="F165" s="90" t="s">
        <v>484</v>
      </c>
      <c r="G165" s="90" t="s">
        <v>33</v>
      </c>
      <c r="H165" s="90" t="s">
        <v>33</v>
      </c>
      <c r="I165" s="90" t="s">
        <v>219</v>
      </c>
      <c r="J165" s="91">
        <v>2953.35</v>
      </c>
      <c r="K165" s="90" t="s">
        <v>778</v>
      </c>
      <c r="L165" s="91">
        <v>14943.95</v>
      </c>
      <c r="M165" s="92" t="s">
        <v>33</v>
      </c>
      <c r="N165" s="93" t="s">
        <v>33</v>
      </c>
      <c r="R165" s="68" t="s">
        <v>1692</v>
      </c>
    </row>
    <row r="166" spans="1:24" s="63" customFormat="1" x14ac:dyDescent="0.2">
      <c r="A166" s="94"/>
      <c r="B166" s="95"/>
      <c r="C166" s="767" t="s">
        <v>1693</v>
      </c>
      <c r="D166" s="767"/>
      <c r="E166" s="767"/>
      <c r="F166" s="767"/>
      <c r="G166" s="767"/>
      <c r="H166" s="767"/>
      <c r="I166" s="767"/>
      <c r="J166" s="767"/>
      <c r="K166" s="767"/>
      <c r="L166" s="767"/>
      <c r="M166" s="767"/>
      <c r="N166" s="781"/>
      <c r="X166" s="68" t="s">
        <v>1693</v>
      </c>
    </row>
    <row r="167" spans="1:24" s="63" customFormat="1" ht="22.5" x14ac:dyDescent="0.2">
      <c r="A167" s="96"/>
      <c r="B167" s="97" t="s">
        <v>780</v>
      </c>
      <c r="C167" s="767" t="s">
        <v>781</v>
      </c>
      <c r="D167" s="767"/>
      <c r="E167" s="767"/>
      <c r="F167" s="767"/>
      <c r="G167" s="767"/>
      <c r="H167" s="767"/>
      <c r="I167" s="767"/>
      <c r="J167" s="767"/>
      <c r="K167" s="767"/>
      <c r="L167" s="767"/>
      <c r="M167" s="767"/>
      <c r="N167" s="781"/>
      <c r="S167" s="68" t="s">
        <v>781</v>
      </c>
    </row>
    <row r="168" spans="1:24" s="63" customFormat="1" ht="33.75" x14ac:dyDescent="0.2">
      <c r="A168" s="88" t="s">
        <v>316</v>
      </c>
      <c r="B168" s="89" t="s">
        <v>988</v>
      </c>
      <c r="C168" s="776" t="s">
        <v>989</v>
      </c>
      <c r="D168" s="776"/>
      <c r="E168" s="776"/>
      <c r="F168" s="90" t="s">
        <v>484</v>
      </c>
      <c r="G168" s="90" t="s">
        <v>33</v>
      </c>
      <c r="H168" s="90" t="s">
        <v>33</v>
      </c>
      <c r="I168" s="90" t="s">
        <v>212</v>
      </c>
      <c r="J168" s="91" t="s">
        <v>33</v>
      </c>
      <c r="K168" s="90" t="s">
        <v>33</v>
      </c>
      <c r="L168" s="91" t="s">
        <v>33</v>
      </c>
      <c r="M168" s="92" t="s">
        <v>33</v>
      </c>
      <c r="N168" s="93" t="s">
        <v>33</v>
      </c>
      <c r="R168" s="68" t="s">
        <v>989</v>
      </c>
    </row>
    <row r="169" spans="1:24" s="63" customFormat="1" ht="33.75" x14ac:dyDescent="0.2">
      <c r="A169" s="96"/>
      <c r="B169" s="97" t="s">
        <v>890</v>
      </c>
      <c r="C169" s="767" t="s">
        <v>559</v>
      </c>
      <c r="D169" s="767"/>
      <c r="E169" s="767"/>
      <c r="F169" s="767"/>
      <c r="G169" s="767"/>
      <c r="H169" s="767"/>
      <c r="I169" s="767"/>
      <c r="J169" s="767"/>
      <c r="K169" s="767"/>
      <c r="L169" s="767"/>
      <c r="M169" s="767"/>
      <c r="N169" s="781"/>
      <c r="S169" s="68" t="s">
        <v>559</v>
      </c>
    </row>
    <row r="170" spans="1:24" s="63" customFormat="1" x14ac:dyDescent="0.2">
      <c r="A170" s="98"/>
      <c r="B170" s="97" t="s">
        <v>165</v>
      </c>
      <c r="C170" s="767" t="s">
        <v>251</v>
      </c>
      <c r="D170" s="767"/>
      <c r="E170" s="767"/>
      <c r="F170" s="99" t="s">
        <v>33</v>
      </c>
      <c r="G170" s="99" t="s">
        <v>33</v>
      </c>
      <c r="H170" s="99" t="s">
        <v>33</v>
      </c>
      <c r="I170" s="99" t="s">
        <v>33</v>
      </c>
      <c r="J170" s="100">
        <v>2.0699999999999998</v>
      </c>
      <c r="K170" s="99" t="s">
        <v>175</v>
      </c>
      <c r="L170" s="100">
        <v>10.35</v>
      </c>
      <c r="M170" s="101" t="s">
        <v>33</v>
      </c>
      <c r="N170" s="102" t="s">
        <v>33</v>
      </c>
      <c r="T170" s="68" t="s">
        <v>251</v>
      </c>
    </row>
    <row r="171" spans="1:24" s="63" customFormat="1" x14ac:dyDescent="0.2">
      <c r="A171" s="98"/>
      <c r="B171" s="97" t="s">
        <v>212</v>
      </c>
      <c r="C171" s="767" t="s">
        <v>252</v>
      </c>
      <c r="D171" s="767"/>
      <c r="E171" s="767"/>
      <c r="F171" s="99" t="s">
        <v>33</v>
      </c>
      <c r="G171" s="99" t="s">
        <v>33</v>
      </c>
      <c r="H171" s="99" t="s">
        <v>33</v>
      </c>
      <c r="I171" s="99" t="s">
        <v>33</v>
      </c>
      <c r="J171" s="100">
        <v>0.04</v>
      </c>
      <c r="K171" s="99" t="s">
        <v>33</v>
      </c>
      <c r="L171" s="100">
        <v>0.16</v>
      </c>
      <c r="M171" s="101" t="s">
        <v>33</v>
      </c>
      <c r="N171" s="102" t="s">
        <v>33</v>
      </c>
      <c r="T171" s="68" t="s">
        <v>252</v>
      </c>
    </row>
    <row r="172" spans="1:24" s="63" customFormat="1" x14ac:dyDescent="0.2">
      <c r="A172" s="98"/>
      <c r="B172" s="97" t="s">
        <v>33</v>
      </c>
      <c r="C172" s="767" t="s">
        <v>253</v>
      </c>
      <c r="D172" s="767"/>
      <c r="E172" s="767"/>
      <c r="F172" s="99" t="s">
        <v>179</v>
      </c>
      <c r="G172" s="99" t="s">
        <v>991</v>
      </c>
      <c r="H172" s="99" t="s">
        <v>175</v>
      </c>
      <c r="I172" s="99" t="s">
        <v>1196</v>
      </c>
      <c r="J172" s="100" t="s">
        <v>33</v>
      </c>
      <c r="K172" s="99" t="s">
        <v>33</v>
      </c>
      <c r="L172" s="100" t="s">
        <v>33</v>
      </c>
      <c r="M172" s="101" t="s">
        <v>33</v>
      </c>
      <c r="N172" s="102" t="s">
        <v>33</v>
      </c>
      <c r="U172" s="68" t="s">
        <v>253</v>
      </c>
    </row>
    <row r="173" spans="1:24" s="63" customFormat="1" x14ac:dyDescent="0.2">
      <c r="A173" s="98"/>
      <c r="B173" s="97" t="s">
        <v>33</v>
      </c>
      <c r="C173" s="776" t="s">
        <v>182</v>
      </c>
      <c r="D173" s="776"/>
      <c r="E173" s="776"/>
      <c r="F173" s="90" t="s">
        <v>33</v>
      </c>
      <c r="G173" s="90" t="s">
        <v>33</v>
      </c>
      <c r="H173" s="90" t="s">
        <v>33</v>
      </c>
      <c r="I173" s="90" t="s">
        <v>33</v>
      </c>
      <c r="J173" s="91">
        <v>2.11</v>
      </c>
      <c r="K173" s="90" t="s">
        <v>33</v>
      </c>
      <c r="L173" s="91">
        <v>10.51</v>
      </c>
      <c r="M173" s="92" t="s">
        <v>33</v>
      </c>
      <c r="N173" s="93" t="s">
        <v>33</v>
      </c>
      <c r="V173" s="68" t="s">
        <v>182</v>
      </c>
    </row>
    <row r="174" spans="1:24" s="63" customFormat="1" x14ac:dyDescent="0.2">
      <c r="A174" s="98"/>
      <c r="B174" s="97" t="s">
        <v>33</v>
      </c>
      <c r="C174" s="767" t="s">
        <v>183</v>
      </c>
      <c r="D174" s="767"/>
      <c r="E174" s="767"/>
      <c r="F174" s="99" t="s">
        <v>33</v>
      </c>
      <c r="G174" s="99" t="s">
        <v>33</v>
      </c>
      <c r="H174" s="99" t="s">
        <v>33</v>
      </c>
      <c r="I174" s="99" t="s">
        <v>33</v>
      </c>
      <c r="J174" s="100" t="s">
        <v>33</v>
      </c>
      <c r="K174" s="99" t="s">
        <v>33</v>
      </c>
      <c r="L174" s="100">
        <v>10.35</v>
      </c>
      <c r="M174" s="101" t="s">
        <v>33</v>
      </c>
      <c r="N174" s="102" t="s">
        <v>33</v>
      </c>
      <c r="U174" s="68" t="s">
        <v>183</v>
      </c>
    </row>
    <row r="175" spans="1:24" s="63" customFormat="1" ht="22.5" x14ac:dyDescent="0.2">
      <c r="A175" s="98"/>
      <c r="B175" s="97" t="s">
        <v>907</v>
      </c>
      <c r="C175" s="767" t="s">
        <v>908</v>
      </c>
      <c r="D175" s="767"/>
      <c r="E175" s="767"/>
      <c r="F175" s="99" t="s">
        <v>186</v>
      </c>
      <c r="G175" s="99" t="s">
        <v>909</v>
      </c>
      <c r="H175" s="99" t="s">
        <v>33</v>
      </c>
      <c r="I175" s="99" t="s">
        <v>909</v>
      </c>
      <c r="J175" s="100" t="s">
        <v>33</v>
      </c>
      <c r="K175" s="99" t="s">
        <v>33</v>
      </c>
      <c r="L175" s="100">
        <v>9.52</v>
      </c>
      <c r="M175" s="101" t="s">
        <v>33</v>
      </c>
      <c r="N175" s="102" t="s">
        <v>33</v>
      </c>
      <c r="U175" s="68" t="s">
        <v>908</v>
      </c>
    </row>
    <row r="176" spans="1:24" s="63" customFormat="1" ht="22.5" x14ac:dyDescent="0.2">
      <c r="A176" s="98"/>
      <c r="B176" s="97" t="s">
        <v>910</v>
      </c>
      <c r="C176" s="767" t="s">
        <v>911</v>
      </c>
      <c r="D176" s="767"/>
      <c r="E176" s="767"/>
      <c r="F176" s="99" t="s">
        <v>186</v>
      </c>
      <c r="G176" s="99" t="s">
        <v>594</v>
      </c>
      <c r="H176" s="99" t="s">
        <v>33</v>
      </c>
      <c r="I176" s="99" t="s">
        <v>594</v>
      </c>
      <c r="J176" s="100" t="s">
        <v>33</v>
      </c>
      <c r="K176" s="99" t="s">
        <v>33</v>
      </c>
      <c r="L176" s="100">
        <v>6.73</v>
      </c>
      <c r="M176" s="101" t="s">
        <v>33</v>
      </c>
      <c r="N176" s="102" t="s">
        <v>33</v>
      </c>
      <c r="U176" s="68" t="s">
        <v>911</v>
      </c>
    </row>
    <row r="177" spans="1:24" s="63" customFormat="1" x14ac:dyDescent="0.2">
      <c r="A177" s="103"/>
      <c r="B177" s="104"/>
      <c r="C177" s="780" t="s">
        <v>191</v>
      </c>
      <c r="D177" s="780"/>
      <c r="E177" s="780"/>
      <c r="F177" s="105" t="s">
        <v>33</v>
      </c>
      <c r="G177" s="105" t="s">
        <v>33</v>
      </c>
      <c r="H177" s="105" t="s">
        <v>33</v>
      </c>
      <c r="I177" s="105" t="s">
        <v>33</v>
      </c>
      <c r="J177" s="106" t="s">
        <v>33</v>
      </c>
      <c r="K177" s="105" t="s">
        <v>33</v>
      </c>
      <c r="L177" s="106">
        <v>26.76</v>
      </c>
      <c r="M177" s="92" t="s">
        <v>33</v>
      </c>
      <c r="N177" s="107" t="s">
        <v>33</v>
      </c>
      <c r="W177" s="68" t="s">
        <v>191</v>
      </c>
    </row>
    <row r="178" spans="1:24" s="63" customFormat="1" ht="22.5" x14ac:dyDescent="0.2">
      <c r="A178" s="88" t="s">
        <v>689</v>
      </c>
      <c r="B178" s="89" t="s">
        <v>1694</v>
      </c>
      <c r="C178" s="776" t="s">
        <v>1695</v>
      </c>
      <c r="D178" s="776"/>
      <c r="E178" s="776"/>
      <c r="F178" s="90" t="s">
        <v>484</v>
      </c>
      <c r="G178" s="90" t="s">
        <v>33</v>
      </c>
      <c r="H178" s="90" t="s">
        <v>33</v>
      </c>
      <c r="I178" s="90" t="s">
        <v>212</v>
      </c>
      <c r="J178" s="91">
        <v>6695.11</v>
      </c>
      <c r="K178" s="90" t="s">
        <v>33</v>
      </c>
      <c r="L178" s="91">
        <v>26780.44</v>
      </c>
      <c r="M178" s="92" t="s">
        <v>33</v>
      </c>
      <c r="N178" s="93" t="s">
        <v>33</v>
      </c>
      <c r="R178" s="68" t="s">
        <v>1695</v>
      </c>
    </row>
    <row r="179" spans="1:24" s="63" customFormat="1" ht="33.75" x14ac:dyDescent="0.2">
      <c r="A179" s="88" t="s">
        <v>692</v>
      </c>
      <c r="B179" s="89" t="s">
        <v>1696</v>
      </c>
      <c r="C179" s="776" t="s">
        <v>948</v>
      </c>
      <c r="D179" s="776"/>
      <c r="E179" s="776"/>
      <c r="F179" s="90" t="s">
        <v>484</v>
      </c>
      <c r="G179" s="90" t="s">
        <v>33</v>
      </c>
      <c r="H179" s="90" t="s">
        <v>33</v>
      </c>
      <c r="I179" s="90" t="s">
        <v>165</v>
      </c>
      <c r="J179" s="91">
        <v>31.98</v>
      </c>
      <c r="K179" s="90" t="s">
        <v>856</v>
      </c>
      <c r="L179" s="91">
        <v>32.619999999999997</v>
      </c>
      <c r="M179" s="92" t="s">
        <v>33</v>
      </c>
      <c r="N179" s="93" t="s">
        <v>33</v>
      </c>
      <c r="R179" s="68" t="s">
        <v>948</v>
      </c>
    </row>
    <row r="180" spans="1:24" s="63" customFormat="1" x14ac:dyDescent="0.2">
      <c r="A180" s="94"/>
      <c r="B180" s="95"/>
      <c r="C180" s="767" t="s">
        <v>949</v>
      </c>
      <c r="D180" s="767"/>
      <c r="E180" s="767"/>
      <c r="F180" s="767"/>
      <c r="G180" s="767"/>
      <c r="H180" s="767"/>
      <c r="I180" s="767"/>
      <c r="J180" s="767"/>
      <c r="K180" s="767"/>
      <c r="L180" s="767"/>
      <c r="M180" s="767"/>
      <c r="N180" s="781"/>
      <c r="X180" s="68" t="s">
        <v>949</v>
      </c>
    </row>
    <row r="181" spans="1:24" s="63" customFormat="1" ht="22.5" x14ac:dyDescent="0.2">
      <c r="A181" s="96"/>
      <c r="B181" s="97" t="s">
        <v>858</v>
      </c>
      <c r="C181" s="767" t="s">
        <v>859</v>
      </c>
      <c r="D181" s="767"/>
      <c r="E181" s="767"/>
      <c r="F181" s="767"/>
      <c r="G181" s="767"/>
      <c r="H181" s="767"/>
      <c r="I181" s="767"/>
      <c r="J181" s="767"/>
      <c r="K181" s="767"/>
      <c r="L181" s="767"/>
      <c r="M181" s="767"/>
      <c r="N181" s="781"/>
      <c r="S181" s="68" t="s">
        <v>859</v>
      </c>
    </row>
    <row r="182" spans="1:24" s="63" customFormat="1" ht="33.75" x14ac:dyDescent="0.2">
      <c r="A182" s="88" t="s">
        <v>233</v>
      </c>
      <c r="B182" s="89" t="s">
        <v>942</v>
      </c>
      <c r="C182" s="776" t="s">
        <v>943</v>
      </c>
      <c r="D182" s="776"/>
      <c r="E182" s="776"/>
      <c r="F182" s="90" t="s">
        <v>484</v>
      </c>
      <c r="G182" s="90" t="s">
        <v>33</v>
      </c>
      <c r="H182" s="90" t="s">
        <v>33</v>
      </c>
      <c r="I182" s="90" t="s">
        <v>165</v>
      </c>
      <c r="J182" s="91" t="s">
        <v>33</v>
      </c>
      <c r="K182" s="90" t="s">
        <v>33</v>
      </c>
      <c r="L182" s="91" t="s">
        <v>33</v>
      </c>
      <c r="M182" s="92" t="s">
        <v>33</v>
      </c>
      <c r="N182" s="93" t="s">
        <v>33</v>
      </c>
      <c r="R182" s="68" t="s">
        <v>943</v>
      </c>
    </row>
    <row r="183" spans="1:24" s="63" customFormat="1" ht="33.75" x14ac:dyDescent="0.2">
      <c r="A183" s="96"/>
      <c r="B183" s="97" t="s">
        <v>890</v>
      </c>
      <c r="C183" s="767" t="s">
        <v>559</v>
      </c>
      <c r="D183" s="767"/>
      <c r="E183" s="767"/>
      <c r="F183" s="767"/>
      <c r="G183" s="767"/>
      <c r="H183" s="767"/>
      <c r="I183" s="767"/>
      <c r="J183" s="767"/>
      <c r="K183" s="767"/>
      <c r="L183" s="767"/>
      <c r="M183" s="767"/>
      <c r="N183" s="781"/>
      <c r="S183" s="68" t="s">
        <v>559</v>
      </c>
    </row>
    <row r="184" spans="1:24" s="63" customFormat="1" x14ac:dyDescent="0.2">
      <c r="A184" s="98"/>
      <c r="B184" s="97" t="s">
        <v>165</v>
      </c>
      <c r="C184" s="767" t="s">
        <v>251</v>
      </c>
      <c r="D184" s="767"/>
      <c r="E184" s="767"/>
      <c r="F184" s="99" t="s">
        <v>33</v>
      </c>
      <c r="G184" s="99" t="s">
        <v>33</v>
      </c>
      <c r="H184" s="99" t="s">
        <v>33</v>
      </c>
      <c r="I184" s="99" t="s">
        <v>33</v>
      </c>
      <c r="J184" s="100">
        <v>5.16</v>
      </c>
      <c r="K184" s="99" t="s">
        <v>175</v>
      </c>
      <c r="L184" s="100">
        <v>6.45</v>
      </c>
      <c r="M184" s="101" t="s">
        <v>33</v>
      </c>
      <c r="N184" s="102" t="s">
        <v>33</v>
      </c>
      <c r="T184" s="68" t="s">
        <v>251</v>
      </c>
    </row>
    <row r="185" spans="1:24" s="63" customFormat="1" x14ac:dyDescent="0.2">
      <c r="A185" s="98"/>
      <c r="B185" s="97" t="s">
        <v>212</v>
      </c>
      <c r="C185" s="767" t="s">
        <v>252</v>
      </c>
      <c r="D185" s="767"/>
      <c r="E185" s="767"/>
      <c r="F185" s="99" t="s">
        <v>33</v>
      </c>
      <c r="G185" s="99" t="s">
        <v>33</v>
      </c>
      <c r="H185" s="99" t="s">
        <v>33</v>
      </c>
      <c r="I185" s="99" t="s">
        <v>33</v>
      </c>
      <c r="J185" s="100">
        <v>1.0900000000000001</v>
      </c>
      <c r="K185" s="99" t="s">
        <v>33</v>
      </c>
      <c r="L185" s="100">
        <v>1.0900000000000001</v>
      </c>
      <c r="M185" s="101" t="s">
        <v>33</v>
      </c>
      <c r="N185" s="102" t="s">
        <v>33</v>
      </c>
      <c r="T185" s="68" t="s">
        <v>252</v>
      </c>
    </row>
    <row r="186" spans="1:24" s="63" customFormat="1" x14ac:dyDescent="0.2">
      <c r="A186" s="98"/>
      <c r="B186" s="97" t="s">
        <v>33</v>
      </c>
      <c r="C186" s="767" t="s">
        <v>253</v>
      </c>
      <c r="D186" s="767"/>
      <c r="E186" s="767"/>
      <c r="F186" s="99" t="s">
        <v>179</v>
      </c>
      <c r="G186" s="99" t="s">
        <v>944</v>
      </c>
      <c r="H186" s="99" t="s">
        <v>175</v>
      </c>
      <c r="I186" s="99" t="s">
        <v>335</v>
      </c>
      <c r="J186" s="100" t="s">
        <v>33</v>
      </c>
      <c r="K186" s="99" t="s">
        <v>33</v>
      </c>
      <c r="L186" s="100" t="s">
        <v>33</v>
      </c>
      <c r="M186" s="101" t="s">
        <v>33</v>
      </c>
      <c r="N186" s="102" t="s">
        <v>33</v>
      </c>
      <c r="U186" s="68" t="s">
        <v>253</v>
      </c>
    </row>
    <row r="187" spans="1:24" s="63" customFormat="1" x14ac:dyDescent="0.2">
      <c r="A187" s="98"/>
      <c r="B187" s="97" t="s">
        <v>33</v>
      </c>
      <c r="C187" s="776" t="s">
        <v>182</v>
      </c>
      <c r="D187" s="776"/>
      <c r="E187" s="776"/>
      <c r="F187" s="90" t="s">
        <v>33</v>
      </c>
      <c r="G187" s="90" t="s">
        <v>33</v>
      </c>
      <c r="H187" s="90" t="s">
        <v>33</v>
      </c>
      <c r="I187" s="90" t="s">
        <v>33</v>
      </c>
      <c r="J187" s="91">
        <v>6.25</v>
      </c>
      <c r="K187" s="90" t="s">
        <v>33</v>
      </c>
      <c r="L187" s="91">
        <v>7.54</v>
      </c>
      <c r="M187" s="92" t="s">
        <v>33</v>
      </c>
      <c r="N187" s="93" t="s">
        <v>33</v>
      </c>
      <c r="V187" s="68" t="s">
        <v>182</v>
      </c>
    </row>
    <row r="188" spans="1:24" s="63" customFormat="1" x14ac:dyDescent="0.2">
      <c r="A188" s="98"/>
      <c r="B188" s="97" t="s">
        <v>33</v>
      </c>
      <c r="C188" s="767" t="s">
        <v>183</v>
      </c>
      <c r="D188" s="767"/>
      <c r="E188" s="767"/>
      <c r="F188" s="99" t="s">
        <v>33</v>
      </c>
      <c r="G188" s="99" t="s">
        <v>33</v>
      </c>
      <c r="H188" s="99" t="s">
        <v>33</v>
      </c>
      <c r="I188" s="99" t="s">
        <v>33</v>
      </c>
      <c r="J188" s="100" t="s">
        <v>33</v>
      </c>
      <c r="K188" s="99" t="s">
        <v>33</v>
      </c>
      <c r="L188" s="100">
        <v>6.45</v>
      </c>
      <c r="M188" s="101" t="s">
        <v>33</v>
      </c>
      <c r="N188" s="102" t="s">
        <v>33</v>
      </c>
      <c r="U188" s="68" t="s">
        <v>183</v>
      </c>
    </row>
    <row r="189" spans="1:24" s="63" customFormat="1" ht="22.5" x14ac:dyDescent="0.2">
      <c r="A189" s="98"/>
      <c r="B189" s="97" t="s">
        <v>771</v>
      </c>
      <c r="C189" s="767" t="s">
        <v>772</v>
      </c>
      <c r="D189" s="767"/>
      <c r="E189" s="767"/>
      <c r="F189" s="99" t="s">
        <v>186</v>
      </c>
      <c r="G189" s="99" t="s">
        <v>341</v>
      </c>
      <c r="H189" s="99" t="s">
        <v>33</v>
      </c>
      <c r="I189" s="99" t="s">
        <v>341</v>
      </c>
      <c r="J189" s="100" t="s">
        <v>33</v>
      </c>
      <c r="K189" s="99" t="s">
        <v>33</v>
      </c>
      <c r="L189" s="100">
        <v>5.16</v>
      </c>
      <c r="M189" s="101" t="s">
        <v>33</v>
      </c>
      <c r="N189" s="102" t="s">
        <v>33</v>
      </c>
      <c r="U189" s="68" t="s">
        <v>772</v>
      </c>
    </row>
    <row r="190" spans="1:24" s="63" customFormat="1" ht="22.5" x14ac:dyDescent="0.2">
      <c r="A190" s="98"/>
      <c r="B190" s="97" t="s">
        <v>773</v>
      </c>
      <c r="C190" s="767" t="s">
        <v>774</v>
      </c>
      <c r="D190" s="767"/>
      <c r="E190" s="767"/>
      <c r="F190" s="99" t="s">
        <v>186</v>
      </c>
      <c r="G190" s="99" t="s">
        <v>775</v>
      </c>
      <c r="H190" s="99" t="s">
        <v>33</v>
      </c>
      <c r="I190" s="99" t="s">
        <v>775</v>
      </c>
      <c r="J190" s="100" t="s">
        <v>33</v>
      </c>
      <c r="K190" s="99" t="s">
        <v>33</v>
      </c>
      <c r="L190" s="100">
        <v>3.87</v>
      </c>
      <c r="M190" s="101" t="s">
        <v>33</v>
      </c>
      <c r="N190" s="102" t="s">
        <v>33</v>
      </c>
      <c r="U190" s="68" t="s">
        <v>774</v>
      </c>
    </row>
    <row r="191" spans="1:24" s="63" customFormat="1" x14ac:dyDescent="0.2">
      <c r="A191" s="103"/>
      <c r="B191" s="104"/>
      <c r="C191" s="780" t="s">
        <v>191</v>
      </c>
      <c r="D191" s="780"/>
      <c r="E191" s="780"/>
      <c r="F191" s="105" t="s">
        <v>33</v>
      </c>
      <c r="G191" s="105" t="s">
        <v>33</v>
      </c>
      <c r="H191" s="105" t="s">
        <v>33</v>
      </c>
      <c r="I191" s="105" t="s">
        <v>33</v>
      </c>
      <c r="J191" s="106" t="s">
        <v>33</v>
      </c>
      <c r="K191" s="105" t="s">
        <v>33</v>
      </c>
      <c r="L191" s="106">
        <v>16.57</v>
      </c>
      <c r="M191" s="92" t="s">
        <v>33</v>
      </c>
      <c r="N191" s="107" t="s">
        <v>33</v>
      </c>
      <c r="W191" s="68" t="s">
        <v>191</v>
      </c>
    </row>
    <row r="192" spans="1:24" s="63" customFormat="1" ht="33.75" x14ac:dyDescent="0.2">
      <c r="A192" s="88" t="s">
        <v>704</v>
      </c>
      <c r="B192" s="89" t="s">
        <v>945</v>
      </c>
      <c r="C192" s="776" t="s">
        <v>946</v>
      </c>
      <c r="D192" s="776"/>
      <c r="E192" s="776"/>
      <c r="F192" s="90" t="s">
        <v>484</v>
      </c>
      <c r="G192" s="90" t="s">
        <v>33</v>
      </c>
      <c r="H192" s="90" t="s">
        <v>33</v>
      </c>
      <c r="I192" s="90" t="s">
        <v>165</v>
      </c>
      <c r="J192" s="91">
        <v>209.93</v>
      </c>
      <c r="K192" s="90" t="s">
        <v>33</v>
      </c>
      <c r="L192" s="91">
        <v>209.93</v>
      </c>
      <c r="M192" s="92" t="s">
        <v>33</v>
      </c>
      <c r="N192" s="93" t="s">
        <v>33</v>
      </c>
      <c r="R192" s="68" t="s">
        <v>946</v>
      </c>
    </row>
    <row r="193" spans="1:24" s="63" customFormat="1" x14ac:dyDescent="0.2">
      <c r="A193" s="783" t="s">
        <v>1697</v>
      </c>
      <c r="B193" s="784"/>
      <c r="C193" s="784"/>
      <c r="D193" s="784"/>
      <c r="E193" s="784"/>
      <c r="F193" s="784"/>
      <c r="G193" s="784"/>
      <c r="H193" s="784"/>
      <c r="I193" s="784"/>
      <c r="J193" s="784"/>
      <c r="K193" s="784"/>
      <c r="L193" s="784"/>
      <c r="M193" s="784"/>
      <c r="N193" s="785"/>
      <c r="Q193" s="68" t="s">
        <v>1697</v>
      </c>
    </row>
    <row r="194" spans="1:24" s="63" customFormat="1" ht="33.75" x14ac:dyDescent="0.2">
      <c r="A194" s="88" t="s">
        <v>309</v>
      </c>
      <c r="B194" s="89" t="s">
        <v>1698</v>
      </c>
      <c r="C194" s="776" t="s">
        <v>1699</v>
      </c>
      <c r="D194" s="776"/>
      <c r="E194" s="776"/>
      <c r="F194" s="90" t="s">
        <v>484</v>
      </c>
      <c r="G194" s="90" t="s">
        <v>33</v>
      </c>
      <c r="H194" s="90" t="s">
        <v>33</v>
      </c>
      <c r="I194" s="90" t="s">
        <v>165</v>
      </c>
      <c r="J194" s="91">
        <v>4064.97</v>
      </c>
      <c r="K194" s="90" t="s">
        <v>778</v>
      </c>
      <c r="L194" s="91">
        <v>4113.75</v>
      </c>
      <c r="M194" s="92" t="s">
        <v>33</v>
      </c>
      <c r="N194" s="93" t="s">
        <v>33</v>
      </c>
      <c r="R194" s="68" t="s">
        <v>1699</v>
      </c>
    </row>
    <row r="195" spans="1:24" s="63" customFormat="1" x14ac:dyDescent="0.2">
      <c r="A195" s="94"/>
      <c r="B195" s="95"/>
      <c r="C195" s="767" t="s">
        <v>1700</v>
      </c>
      <c r="D195" s="767"/>
      <c r="E195" s="767"/>
      <c r="F195" s="767"/>
      <c r="G195" s="767"/>
      <c r="H195" s="767"/>
      <c r="I195" s="767"/>
      <c r="J195" s="767"/>
      <c r="K195" s="767"/>
      <c r="L195" s="767"/>
      <c r="M195" s="767"/>
      <c r="N195" s="781"/>
      <c r="X195" s="68" t="s">
        <v>1700</v>
      </c>
    </row>
    <row r="196" spans="1:24" s="63" customFormat="1" ht="22.5" x14ac:dyDescent="0.2">
      <c r="A196" s="96"/>
      <c r="B196" s="97" t="s">
        <v>780</v>
      </c>
      <c r="C196" s="767" t="s">
        <v>1701</v>
      </c>
      <c r="D196" s="767"/>
      <c r="E196" s="767"/>
      <c r="F196" s="767"/>
      <c r="G196" s="767"/>
      <c r="H196" s="767"/>
      <c r="I196" s="767"/>
      <c r="J196" s="767"/>
      <c r="K196" s="767"/>
      <c r="L196" s="767"/>
      <c r="M196" s="767"/>
      <c r="N196" s="781"/>
      <c r="S196" s="68" t="s">
        <v>1701</v>
      </c>
    </row>
    <row r="197" spans="1:24" s="63" customFormat="1" ht="33.75" x14ac:dyDescent="0.2">
      <c r="A197" s="88" t="s">
        <v>722</v>
      </c>
      <c r="B197" s="89" t="s">
        <v>1702</v>
      </c>
      <c r="C197" s="776" t="s">
        <v>1703</v>
      </c>
      <c r="D197" s="776"/>
      <c r="E197" s="776"/>
      <c r="F197" s="90" t="s">
        <v>484</v>
      </c>
      <c r="G197" s="90" t="s">
        <v>33</v>
      </c>
      <c r="H197" s="90" t="s">
        <v>33</v>
      </c>
      <c r="I197" s="90" t="s">
        <v>165</v>
      </c>
      <c r="J197" s="91">
        <v>13674.66</v>
      </c>
      <c r="K197" s="90" t="s">
        <v>778</v>
      </c>
      <c r="L197" s="91">
        <v>13838.76</v>
      </c>
      <c r="M197" s="92" t="s">
        <v>33</v>
      </c>
      <c r="N197" s="93" t="s">
        <v>33</v>
      </c>
      <c r="R197" s="68" t="s">
        <v>1703</v>
      </c>
    </row>
    <row r="198" spans="1:24" s="63" customFormat="1" x14ac:dyDescent="0.2">
      <c r="A198" s="94"/>
      <c r="B198" s="95"/>
      <c r="C198" s="767" t="s">
        <v>1704</v>
      </c>
      <c r="D198" s="767"/>
      <c r="E198" s="767"/>
      <c r="F198" s="767"/>
      <c r="G198" s="767"/>
      <c r="H198" s="767"/>
      <c r="I198" s="767"/>
      <c r="J198" s="767"/>
      <c r="K198" s="767"/>
      <c r="L198" s="767"/>
      <c r="M198" s="767"/>
      <c r="N198" s="781"/>
      <c r="X198" s="68" t="s">
        <v>1704</v>
      </c>
    </row>
    <row r="199" spans="1:24" s="63" customFormat="1" ht="22.5" x14ac:dyDescent="0.2">
      <c r="A199" s="96"/>
      <c r="B199" s="97" t="s">
        <v>780</v>
      </c>
      <c r="C199" s="767" t="s">
        <v>1701</v>
      </c>
      <c r="D199" s="767"/>
      <c r="E199" s="767"/>
      <c r="F199" s="767"/>
      <c r="G199" s="767"/>
      <c r="H199" s="767"/>
      <c r="I199" s="767"/>
      <c r="J199" s="767"/>
      <c r="K199" s="767"/>
      <c r="L199" s="767"/>
      <c r="M199" s="767"/>
      <c r="N199" s="781"/>
      <c r="S199" s="68" t="s">
        <v>1701</v>
      </c>
    </row>
    <row r="200" spans="1:24" s="63" customFormat="1" ht="33.75" x14ac:dyDescent="0.2">
      <c r="A200" s="88" t="s">
        <v>736</v>
      </c>
      <c r="B200" s="89" t="s">
        <v>1705</v>
      </c>
      <c r="C200" s="776" t="s">
        <v>1706</v>
      </c>
      <c r="D200" s="776"/>
      <c r="E200" s="776"/>
      <c r="F200" s="90" t="s">
        <v>484</v>
      </c>
      <c r="G200" s="90" t="s">
        <v>33</v>
      </c>
      <c r="H200" s="90" t="s">
        <v>33</v>
      </c>
      <c r="I200" s="90" t="s">
        <v>1707</v>
      </c>
      <c r="J200" s="91">
        <v>586.07000000000005</v>
      </c>
      <c r="K200" s="90" t="s">
        <v>778</v>
      </c>
      <c r="L200" s="91">
        <v>31434.45</v>
      </c>
      <c r="M200" s="92" t="s">
        <v>33</v>
      </c>
      <c r="N200" s="93" t="s">
        <v>33</v>
      </c>
      <c r="R200" s="68" t="s">
        <v>1706</v>
      </c>
    </row>
    <row r="201" spans="1:24" s="63" customFormat="1" x14ac:dyDescent="0.2">
      <c r="A201" s="94"/>
      <c r="B201" s="95"/>
      <c r="C201" s="767" t="s">
        <v>1708</v>
      </c>
      <c r="D201" s="767"/>
      <c r="E201" s="767"/>
      <c r="F201" s="767"/>
      <c r="G201" s="767"/>
      <c r="H201" s="767"/>
      <c r="I201" s="767"/>
      <c r="J201" s="767"/>
      <c r="K201" s="767"/>
      <c r="L201" s="767"/>
      <c r="M201" s="767"/>
      <c r="N201" s="781"/>
      <c r="X201" s="68" t="s">
        <v>1708</v>
      </c>
    </row>
    <row r="202" spans="1:24" s="63" customFormat="1" ht="22.5" x14ac:dyDescent="0.2">
      <c r="A202" s="96"/>
      <c r="B202" s="97" t="s">
        <v>780</v>
      </c>
      <c r="C202" s="767" t="s">
        <v>1701</v>
      </c>
      <c r="D202" s="767"/>
      <c r="E202" s="767"/>
      <c r="F202" s="767"/>
      <c r="G202" s="767"/>
      <c r="H202" s="767"/>
      <c r="I202" s="767"/>
      <c r="J202" s="767"/>
      <c r="K202" s="767"/>
      <c r="L202" s="767"/>
      <c r="M202" s="767"/>
      <c r="N202" s="781"/>
      <c r="S202" s="68" t="s">
        <v>1701</v>
      </c>
    </row>
    <row r="203" spans="1:24" s="63" customFormat="1" ht="33.75" x14ac:dyDescent="0.2">
      <c r="A203" s="88" t="s">
        <v>741</v>
      </c>
      <c r="B203" s="89" t="s">
        <v>1709</v>
      </c>
      <c r="C203" s="776" t="s">
        <v>1710</v>
      </c>
      <c r="D203" s="776"/>
      <c r="E203" s="776"/>
      <c r="F203" s="90" t="s">
        <v>484</v>
      </c>
      <c r="G203" s="90" t="s">
        <v>33</v>
      </c>
      <c r="H203" s="90" t="s">
        <v>33</v>
      </c>
      <c r="I203" s="90" t="s">
        <v>1707</v>
      </c>
      <c r="J203" s="91">
        <v>1712.86</v>
      </c>
      <c r="K203" s="90" t="s">
        <v>778</v>
      </c>
      <c r="L203" s="91">
        <v>91870.96</v>
      </c>
      <c r="M203" s="92" t="s">
        <v>33</v>
      </c>
      <c r="N203" s="93" t="s">
        <v>33</v>
      </c>
      <c r="R203" s="68" t="s">
        <v>1710</v>
      </c>
    </row>
    <row r="204" spans="1:24" s="63" customFormat="1" x14ac:dyDescent="0.2">
      <c r="A204" s="94"/>
      <c r="B204" s="95"/>
      <c r="C204" s="767" t="s">
        <v>1711</v>
      </c>
      <c r="D204" s="767"/>
      <c r="E204" s="767"/>
      <c r="F204" s="767"/>
      <c r="G204" s="767"/>
      <c r="H204" s="767"/>
      <c r="I204" s="767"/>
      <c r="J204" s="767"/>
      <c r="K204" s="767"/>
      <c r="L204" s="767"/>
      <c r="M204" s="767"/>
      <c r="N204" s="781"/>
      <c r="X204" s="68" t="s">
        <v>1711</v>
      </c>
    </row>
    <row r="205" spans="1:24" s="63" customFormat="1" ht="22.5" x14ac:dyDescent="0.2">
      <c r="A205" s="96"/>
      <c r="B205" s="97" t="s">
        <v>780</v>
      </c>
      <c r="C205" s="767" t="s">
        <v>1701</v>
      </c>
      <c r="D205" s="767"/>
      <c r="E205" s="767"/>
      <c r="F205" s="767"/>
      <c r="G205" s="767"/>
      <c r="H205" s="767"/>
      <c r="I205" s="767"/>
      <c r="J205" s="767"/>
      <c r="K205" s="767"/>
      <c r="L205" s="767"/>
      <c r="M205" s="767"/>
      <c r="N205" s="781"/>
      <c r="S205" s="68" t="s">
        <v>1701</v>
      </c>
    </row>
    <row r="206" spans="1:24" s="63" customFormat="1" x14ac:dyDescent="0.2">
      <c r="A206" s="783" t="s">
        <v>1712</v>
      </c>
      <c r="B206" s="784"/>
      <c r="C206" s="784"/>
      <c r="D206" s="784"/>
      <c r="E206" s="784"/>
      <c r="F206" s="784"/>
      <c r="G206" s="784"/>
      <c r="H206" s="784"/>
      <c r="I206" s="784"/>
      <c r="J206" s="784"/>
      <c r="K206" s="784"/>
      <c r="L206" s="784"/>
      <c r="M206" s="784"/>
      <c r="N206" s="785"/>
      <c r="Q206" s="68" t="s">
        <v>1712</v>
      </c>
    </row>
    <row r="207" spans="1:24" s="63" customFormat="1" ht="33.75" x14ac:dyDescent="0.2">
      <c r="A207" s="88" t="s">
        <v>745</v>
      </c>
      <c r="B207" s="89" t="s">
        <v>988</v>
      </c>
      <c r="C207" s="776" t="s">
        <v>989</v>
      </c>
      <c r="D207" s="776"/>
      <c r="E207" s="776"/>
      <c r="F207" s="90" t="s">
        <v>484</v>
      </c>
      <c r="G207" s="90" t="s">
        <v>33</v>
      </c>
      <c r="H207" s="90" t="s">
        <v>33</v>
      </c>
      <c r="I207" s="90" t="s">
        <v>165</v>
      </c>
      <c r="J207" s="91" t="s">
        <v>33</v>
      </c>
      <c r="K207" s="90" t="s">
        <v>33</v>
      </c>
      <c r="L207" s="91" t="s">
        <v>33</v>
      </c>
      <c r="M207" s="92" t="s">
        <v>33</v>
      </c>
      <c r="N207" s="93" t="s">
        <v>33</v>
      </c>
      <c r="R207" s="68" t="s">
        <v>989</v>
      </c>
    </row>
    <row r="208" spans="1:24" s="63" customFormat="1" ht="33.75" x14ac:dyDescent="0.2">
      <c r="A208" s="96"/>
      <c r="B208" s="97" t="s">
        <v>890</v>
      </c>
      <c r="C208" s="767" t="s">
        <v>559</v>
      </c>
      <c r="D208" s="767"/>
      <c r="E208" s="767"/>
      <c r="F208" s="767"/>
      <c r="G208" s="767"/>
      <c r="H208" s="767"/>
      <c r="I208" s="767"/>
      <c r="J208" s="767"/>
      <c r="K208" s="767"/>
      <c r="L208" s="767"/>
      <c r="M208" s="767"/>
      <c r="N208" s="781"/>
      <c r="S208" s="68" t="s">
        <v>559</v>
      </c>
    </row>
    <row r="209" spans="1:24" s="63" customFormat="1" x14ac:dyDescent="0.2">
      <c r="A209" s="98"/>
      <c r="B209" s="97" t="s">
        <v>165</v>
      </c>
      <c r="C209" s="767" t="s">
        <v>251</v>
      </c>
      <c r="D209" s="767"/>
      <c r="E209" s="767"/>
      <c r="F209" s="99" t="s">
        <v>33</v>
      </c>
      <c r="G209" s="99" t="s">
        <v>33</v>
      </c>
      <c r="H209" s="99" t="s">
        <v>33</v>
      </c>
      <c r="I209" s="99" t="s">
        <v>33</v>
      </c>
      <c r="J209" s="100">
        <v>2.0699999999999998</v>
      </c>
      <c r="K209" s="99" t="s">
        <v>175</v>
      </c>
      <c r="L209" s="100">
        <v>2.59</v>
      </c>
      <c r="M209" s="101" t="s">
        <v>33</v>
      </c>
      <c r="N209" s="102" t="s">
        <v>33</v>
      </c>
      <c r="T209" s="68" t="s">
        <v>251</v>
      </c>
    </row>
    <row r="210" spans="1:24" s="63" customFormat="1" x14ac:dyDescent="0.2">
      <c r="A210" s="98"/>
      <c r="B210" s="97" t="s">
        <v>212</v>
      </c>
      <c r="C210" s="767" t="s">
        <v>252</v>
      </c>
      <c r="D210" s="767"/>
      <c r="E210" s="767"/>
      <c r="F210" s="99" t="s">
        <v>33</v>
      </c>
      <c r="G210" s="99" t="s">
        <v>33</v>
      </c>
      <c r="H210" s="99" t="s">
        <v>33</v>
      </c>
      <c r="I210" s="99" t="s">
        <v>33</v>
      </c>
      <c r="J210" s="100">
        <v>0.04</v>
      </c>
      <c r="K210" s="99" t="s">
        <v>33</v>
      </c>
      <c r="L210" s="100">
        <v>0.04</v>
      </c>
      <c r="M210" s="101" t="s">
        <v>33</v>
      </c>
      <c r="N210" s="102" t="s">
        <v>33</v>
      </c>
      <c r="T210" s="68" t="s">
        <v>252</v>
      </c>
    </row>
    <row r="211" spans="1:24" s="63" customFormat="1" x14ac:dyDescent="0.2">
      <c r="A211" s="98"/>
      <c r="B211" s="97" t="s">
        <v>33</v>
      </c>
      <c r="C211" s="767" t="s">
        <v>253</v>
      </c>
      <c r="D211" s="767"/>
      <c r="E211" s="767"/>
      <c r="F211" s="99" t="s">
        <v>179</v>
      </c>
      <c r="G211" s="99" t="s">
        <v>991</v>
      </c>
      <c r="H211" s="99" t="s">
        <v>175</v>
      </c>
      <c r="I211" s="99" t="s">
        <v>1104</v>
      </c>
      <c r="J211" s="100" t="s">
        <v>33</v>
      </c>
      <c r="K211" s="99" t="s">
        <v>33</v>
      </c>
      <c r="L211" s="100" t="s">
        <v>33</v>
      </c>
      <c r="M211" s="101" t="s">
        <v>33</v>
      </c>
      <c r="N211" s="102" t="s">
        <v>33</v>
      </c>
      <c r="U211" s="68" t="s">
        <v>253</v>
      </c>
    </row>
    <row r="212" spans="1:24" s="63" customFormat="1" x14ac:dyDescent="0.2">
      <c r="A212" s="98"/>
      <c r="B212" s="97" t="s">
        <v>33</v>
      </c>
      <c r="C212" s="776" t="s">
        <v>182</v>
      </c>
      <c r="D212" s="776"/>
      <c r="E212" s="776"/>
      <c r="F212" s="90" t="s">
        <v>33</v>
      </c>
      <c r="G212" s="90" t="s">
        <v>33</v>
      </c>
      <c r="H212" s="90" t="s">
        <v>33</v>
      </c>
      <c r="I212" s="90" t="s">
        <v>33</v>
      </c>
      <c r="J212" s="91">
        <v>2.11</v>
      </c>
      <c r="K212" s="90" t="s">
        <v>33</v>
      </c>
      <c r="L212" s="91">
        <v>2.63</v>
      </c>
      <c r="M212" s="92" t="s">
        <v>33</v>
      </c>
      <c r="N212" s="93" t="s">
        <v>33</v>
      </c>
      <c r="V212" s="68" t="s">
        <v>182</v>
      </c>
    </row>
    <row r="213" spans="1:24" s="63" customFormat="1" x14ac:dyDescent="0.2">
      <c r="A213" s="98"/>
      <c r="B213" s="97" t="s">
        <v>33</v>
      </c>
      <c r="C213" s="767" t="s">
        <v>183</v>
      </c>
      <c r="D213" s="767"/>
      <c r="E213" s="767"/>
      <c r="F213" s="99" t="s">
        <v>33</v>
      </c>
      <c r="G213" s="99" t="s">
        <v>33</v>
      </c>
      <c r="H213" s="99" t="s">
        <v>33</v>
      </c>
      <c r="I213" s="99" t="s">
        <v>33</v>
      </c>
      <c r="J213" s="100" t="s">
        <v>33</v>
      </c>
      <c r="K213" s="99" t="s">
        <v>33</v>
      </c>
      <c r="L213" s="100">
        <v>2.59</v>
      </c>
      <c r="M213" s="101" t="s">
        <v>33</v>
      </c>
      <c r="N213" s="102" t="s">
        <v>33</v>
      </c>
      <c r="U213" s="68" t="s">
        <v>183</v>
      </c>
    </row>
    <row r="214" spans="1:24" s="63" customFormat="1" ht="22.5" x14ac:dyDescent="0.2">
      <c r="A214" s="98"/>
      <c r="B214" s="97" t="s">
        <v>907</v>
      </c>
      <c r="C214" s="767" t="s">
        <v>908</v>
      </c>
      <c r="D214" s="767"/>
      <c r="E214" s="767"/>
      <c r="F214" s="99" t="s">
        <v>186</v>
      </c>
      <c r="G214" s="99" t="s">
        <v>909</v>
      </c>
      <c r="H214" s="99" t="s">
        <v>33</v>
      </c>
      <c r="I214" s="99" t="s">
        <v>909</v>
      </c>
      <c r="J214" s="100" t="s">
        <v>33</v>
      </c>
      <c r="K214" s="99" t="s">
        <v>33</v>
      </c>
      <c r="L214" s="100">
        <v>2.38</v>
      </c>
      <c r="M214" s="101" t="s">
        <v>33</v>
      </c>
      <c r="N214" s="102" t="s">
        <v>33</v>
      </c>
      <c r="U214" s="68" t="s">
        <v>908</v>
      </c>
    </row>
    <row r="215" spans="1:24" s="63" customFormat="1" ht="22.5" x14ac:dyDescent="0.2">
      <c r="A215" s="98"/>
      <c r="B215" s="97" t="s">
        <v>910</v>
      </c>
      <c r="C215" s="767" t="s">
        <v>911</v>
      </c>
      <c r="D215" s="767"/>
      <c r="E215" s="767"/>
      <c r="F215" s="99" t="s">
        <v>186</v>
      </c>
      <c r="G215" s="99" t="s">
        <v>594</v>
      </c>
      <c r="H215" s="99" t="s">
        <v>33</v>
      </c>
      <c r="I215" s="99" t="s">
        <v>594</v>
      </c>
      <c r="J215" s="100" t="s">
        <v>33</v>
      </c>
      <c r="K215" s="99" t="s">
        <v>33</v>
      </c>
      <c r="L215" s="100">
        <v>1.68</v>
      </c>
      <c r="M215" s="101" t="s">
        <v>33</v>
      </c>
      <c r="N215" s="102" t="s">
        <v>33</v>
      </c>
      <c r="U215" s="68" t="s">
        <v>911</v>
      </c>
    </row>
    <row r="216" spans="1:24" s="63" customFormat="1" x14ac:dyDescent="0.2">
      <c r="A216" s="103"/>
      <c r="B216" s="104"/>
      <c r="C216" s="780" t="s">
        <v>191</v>
      </c>
      <c r="D216" s="780"/>
      <c r="E216" s="780"/>
      <c r="F216" s="105" t="s">
        <v>33</v>
      </c>
      <c r="G216" s="105" t="s">
        <v>33</v>
      </c>
      <c r="H216" s="105" t="s">
        <v>33</v>
      </c>
      <c r="I216" s="105" t="s">
        <v>33</v>
      </c>
      <c r="J216" s="106" t="s">
        <v>33</v>
      </c>
      <c r="K216" s="105" t="s">
        <v>33</v>
      </c>
      <c r="L216" s="106">
        <v>6.69</v>
      </c>
      <c r="M216" s="92" t="s">
        <v>33</v>
      </c>
      <c r="N216" s="107" t="s">
        <v>33</v>
      </c>
      <c r="W216" s="68" t="s">
        <v>191</v>
      </c>
    </row>
    <row r="217" spans="1:24" s="63" customFormat="1" ht="90" x14ac:dyDescent="0.2">
      <c r="A217" s="88" t="s">
        <v>749</v>
      </c>
      <c r="B217" s="89" t="s">
        <v>1688</v>
      </c>
      <c r="C217" s="776" t="s">
        <v>1689</v>
      </c>
      <c r="D217" s="776"/>
      <c r="E217" s="776"/>
      <c r="F217" s="90" t="s">
        <v>484</v>
      </c>
      <c r="G217" s="90" t="s">
        <v>33</v>
      </c>
      <c r="H217" s="90" t="s">
        <v>33</v>
      </c>
      <c r="I217" s="90" t="s">
        <v>165</v>
      </c>
      <c r="J217" s="91">
        <v>21886.55</v>
      </c>
      <c r="K217" s="90" t="s">
        <v>778</v>
      </c>
      <c r="L217" s="91">
        <v>22149.19</v>
      </c>
      <c r="M217" s="92" t="s">
        <v>33</v>
      </c>
      <c r="N217" s="93" t="s">
        <v>33</v>
      </c>
      <c r="R217" s="68" t="s">
        <v>1689</v>
      </c>
    </row>
    <row r="218" spans="1:24" s="63" customFormat="1" x14ac:dyDescent="0.2">
      <c r="A218" s="94"/>
      <c r="B218" s="95"/>
      <c r="C218" s="767" t="s">
        <v>1690</v>
      </c>
      <c r="D218" s="767"/>
      <c r="E218" s="767"/>
      <c r="F218" s="767"/>
      <c r="G218" s="767"/>
      <c r="H218" s="767"/>
      <c r="I218" s="767"/>
      <c r="J218" s="767"/>
      <c r="K218" s="767"/>
      <c r="L218" s="767"/>
      <c r="M218" s="767"/>
      <c r="N218" s="781"/>
      <c r="X218" s="68" t="s">
        <v>1690</v>
      </c>
    </row>
    <row r="219" spans="1:24" s="63" customFormat="1" ht="22.5" x14ac:dyDescent="0.2">
      <c r="A219" s="96"/>
      <c r="B219" s="97" t="s">
        <v>780</v>
      </c>
      <c r="C219" s="767" t="s">
        <v>781</v>
      </c>
      <c r="D219" s="767"/>
      <c r="E219" s="767"/>
      <c r="F219" s="767"/>
      <c r="G219" s="767"/>
      <c r="H219" s="767"/>
      <c r="I219" s="767"/>
      <c r="J219" s="767"/>
      <c r="K219" s="767"/>
      <c r="L219" s="767"/>
      <c r="M219" s="767"/>
      <c r="N219" s="781"/>
      <c r="S219" s="68" t="s">
        <v>781</v>
      </c>
    </row>
    <row r="220" spans="1:24" s="63" customFormat="1" ht="33.75" x14ac:dyDescent="0.2">
      <c r="A220" s="88" t="s">
        <v>306</v>
      </c>
      <c r="B220" s="89" t="s">
        <v>988</v>
      </c>
      <c r="C220" s="776" t="s">
        <v>989</v>
      </c>
      <c r="D220" s="776"/>
      <c r="E220" s="776"/>
      <c r="F220" s="90" t="s">
        <v>484</v>
      </c>
      <c r="G220" s="90" t="s">
        <v>33</v>
      </c>
      <c r="H220" s="90" t="s">
        <v>33</v>
      </c>
      <c r="I220" s="90" t="s">
        <v>165</v>
      </c>
      <c r="J220" s="91" t="s">
        <v>33</v>
      </c>
      <c r="K220" s="90" t="s">
        <v>33</v>
      </c>
      <c r="L220" s="91" t="s">
        <v>33</v>
      </c>
      <c r="M220" s="92" t="s">
        <v>33</v>
      </c>
      <c r="N220" s="93" t="s">
        <v>33</v>
      </c>
      <c r="R220" s="68" t="s">
        <v>989</v>
      </c>
    </row>
    <row r="221" spans="1:24" s="63" customFormat="1" ht="33.75" x14ac:dyDescent="0.2">
      <c r="A221" s="96"/>
      <c r="B221" s="97" t="s">
        <v>890</v>
      </c>
      <c r="C221" s="767" t="s">
        <v>559</v>
      </c>
      <c r="D221" s="767"/>
      <c r="E221" s="767"/>
      <c r="F221" s="767"/>
      <c r="G221" s="767"/>
      <c r="H221" s="767"/>
      <c r="I221" s="767"/>
      <c r="J221" s="767"/>
      <c r="K221" s="767"/>
      <c r="L221" s="767"/>
      <c r="M221" s="767"/>
      <c r="N221" s="781"/>
      <c r="S221" s="68" t="s">
        <v>559</v>
      </c>
    </row>
    <row r="222" spans="1:24" s="63" customFormat="1" x14ac:dyDescent="0.2">
      <c r="A222" s="98"/>
      <c r="B222" s="97" t="s">
        <v>165</v>
      </c>
      <c r="C222" s="767" t="s">
        <v>251</v>
      </c>
      <c r="D222" s="767"/>
      <c r="E222" s="767"/>
      <c r="F222" s="99" t="s">
        <v>33</v>
      </c>
      <c r="G222" s="99" t="s">
        <v>33</v>
      </c>
      <c r="H222" s="99" t="s">
        <v>33</v>
      </c>
      <c r="I222" s="99" t="s">
        <v>33</v>
      </c>
      <c r="J222" s="100">
        <v>2.0699999999999998</v>
      </c>
      <c r="K222" s="99" t="s">
        <v>175</v>
      </c>
      <c r="L222" s="100">
        <v>2.59</v>
      </c>
      <c r="M222" s="101" t="s">
        <v>33</v>
      </c>
      <c r="N222" s="102" t="s">
        <v>33</v>
      </c>
      <c r="T222" s="68" t="s">
        <v>251</v>
      </c>
    </row>
    <row r="223" spans="1:24" s="63" customFormat="1" x14ac:dyDescent="0.2">
      <c r="A223" s="98"/>
      <c r="B223" s="97" t="s">
        <v>212</v>
      </c>
      <c r="C223" s="767" t="s">
        <v>252</v>
      </c>
      <c r="D223" s="767"/>
      <c r="E223" s="767"/>
      <c r="F223" s="99" t="s">
        <v>33</v>
      </c>
      <c r="G223" s="99" t="s">
        <v>33</v>
      </c>
      <c r="H223" s="99" t="s">
        <v>33</v>
      </c>
      <c r="I223" s="99" t="s">
        <v>33</v>
      </c>
      <c r="J223" s="100">
        <v>0.04</v>
      </c>
      <c r="K223" s="99" t="s">
        <v>33</v>
      </c>
      <c r="L223" s="100">
        <v>0.04</v>
      </c>
      <c r="M223" s="101" t="s">
        <v>33</v>
      </c>
      <c r="N223" s="102" t="s">
        <v>33</v>
      </c>
      <c r="T223" s="68" t="s">
        <v>252</v>
      </c>
    </row>
    <row r="224" spans="1:24" s="63" customFormat="1" x14ac:dyDescent="0.2">
      <c r="A224" s="98"/>
      <c r="B224" s="97" t="s">
        <v>33</v>
      </c>
      <c r="C224" s="767" t="s">
        <v>253</v>
      </c>
      <c r="D224" s="767"/>
      <c r="E224" s="767"/>
      <c r="F224" s="99" t="s">
        <v>179</v>
      </c>
      <c r="G224" s="99" t="s">
        <v>991</v>
      </c>
      <c r="H224" s="99" t="s">
        <v>175</v>
      </c>
      <c r="I224" s="99" t="s">
        <v>1104</v>
      </c>
      <c r="J224" s="100" t="s">
        <v>33</v>
      </c>
      <c r="K224" s="99" t="s">
        <v>33</v>
      </c>
      <c r="L224" s="100" t="s">
        <v>33</v>
      </c>
      <c r="M224" s="101" t="s">
        <v>33</v>
      </c>
      <c r="N224" s="102" t="s">
        <v>33</v>
      </c>
      <c r="U224" s="68" t="s">
        <v>253</v>
      </c>
    </row>
    <row r="225" spans="1:24" s="63" customFormat="1" x14ac:dyDescent="0.2">
      <c r="A225" s="98"/>
      <c r="B225" s="97" t="s">
        <v>33</v>
      </c>
      <c r="C225" s="776" t="s">
        <v>182</v>
      </c>
      <c r="D225" s="776"/>
      <c r="E225" s="776"/>
      <c r="F225" s="90" t="s">
        <v>33</v>
      </c>
      <c r="G225" s="90" t="s">
        <v>33</v>
      </c>
      <c r="H225" s="90" t="s">
        <v>33</v>
      </c>
      <c r="I225" s="90" t="s">
        <v>33</v>
      </c>
      <c r="J225" s="91">
        <v>2.11</v>
      </c>
      <c r="K225" s="90" t="s">
        <v>33</v>
      </c>
      <c r="L225" s="91">
        <v>2.63</v>
      </c>
      <c r="M225" s="92" t="s">
        <v>33</v>
      </c>
      <c r="N225" s="93" t="s">
        <v>33</v>
      </c>
      <c r="V225" s="68" t="s">
        <v>182</v>
      </c>
    </row>
    <row r="226" spans="1:24" s="63" customFormat="1" x14ac:dyDescent="0.2">
      <c r="A226" s="98"/>
      <c r="B226" s="97" t="s">
        <v>33</v>
      </c>
      <c r="C226" s="767" t="s">
        <v>183</v>
      </c>
      <c r="D226" s="767"/>
      <c r="E226" s="767"/>
      <c r="F226" s="99" t="s">
        <v>33</v>
      </c>
      <c r="G226" s="99" t="s">
        <v>33</v>
      </c>
      <c r="H226" s="99" t="s">
        <v>33</v>
      </c>
      <c r="I226" s="99" t="s">
        <v>33</v>
      </c>
      <c r="J226" s="100" t="s">
        <v>33</v>
      </c>
      <c r="K226" s="99" t="s">
        <v>33</v>
      </c>
      <c r="L226" s="100">
        <v>2.59</v>
      </c>
      <c r="M226" s="101" t="s">
        <v>33</v>
      </c>
      <c r="N226" s="102" t="s">
        <v>33</v>
      </c>
      <c r="U226" s="68" t="s">
        <v>183</v>
      </c>
    </row>
    <row r="227" spans="1:24" s="63" customFormat="1" ht="22.5" x14ac:dyDescent="0.2">
      <c r="A227" s="98"/>
      <c r="B227" s="97" t="s">
        <v>907</v>
      </c>
      <c r="C227" s="767" t="s">
        <v>908</v>
      </c>
      <c r="D227" s="767"/>
      <c r="E227" s="767"/>
      <c r="F227" s="99" t="s">
        <v>186</v>
      </c>
      <c r="G227" s="99" t="s">
        <v>909</v>
      </c>
      <c r="H227" s="99" t="s">
        <v>33</v>
      </c>
      <c r="I227" s="99" t="s">
        <v>909</v>
      </c>
      <c r="J227" s="100" t="s">
        <v>33</v>
      </c>
      <c r="K227" s="99" t="s">
        <v>33</v>
      </c>
      <c r="L227" s="100">
        <v>2.38</v>
      </c>
      <c r="M227" s="101" t="s">
        <v>33</v>
      </c>
      <c r="N227" s="102" t="s">
        <v>33</v>
      </c>
      <c r="U227" s="68" t="s">
        <v>908</v>
      </c>
    </row>
    <row r="228" spans="1:24" s="63" customFormat="1" ht="22.5" x14ac:dyDescent="0.2">
      <c r="A228" s="98"/>
      <c r="B228" s="97" t="s">
        <v>910</v>
      </c>
      <c r="C228" s="767" t="s">
        <v>911</v>
      </c>
      <c r="D228" s="767"/>
      <c r="E228" s="767"/>
      <c r="F228" s="99" t="s">
        <v>186</v>
      </c>
      <c r="G228" s="99" t="s">
        <v>594</v>
      </c>
      <c r="H228" s="99" t="s">
        <v>33</v>
      </c>
      <c r="I228" s="99" t="s">
        <v>594</v>
      </c>
      <c r="J228" s="100" t="s">
        <v>33</v>
      </c>
      <c r="K228" s="99" t="s">
        <v>33</v>
      </c>
      <c r="L228" s="100">
        <v>1.68</v>
      </c>
      <c r="M228" s="101" t="s">
        <v>33</v>
      </c>
      <c r="N228" s="102" t="s">
        <v>33</v>
      </c>
      <c r="U228" s="68" t="s">
        <v>911</v>
      </c>
    </row>
    <row r="229" spans="1:24" s="63" customFormat="1" x14ac:dyDescent="0.2">
      <c r="A229" s="103"/>
      <c r="B229" s="104"/>
      <c r="C229" s="780" t="s">
        <v>191</v>
      </c>
      <c r="D229" s="780"/>
      <c r="E229" s="780"/>
      <c r="F229" s="105" t="s">
        <v>33</v>
      </c>
      <c r="G229" s="105" t="s">
        <v>33</v>
      </c>
      <c r="H229" s="105" t="s">
        <v>33</v>
      </c>
      <c r="I229" s="105" t="s">
        <v>33</v>
      </c>
      <c r="J229" s="106" t="s">
        <v>33</v>
      </c>
      <c r="K229" s="105" t="s">
        <v>33</v>
      </c>
      <c r="L229" s="106">
        <v>6.69</v>
      </c>
      <c r="M229" s="92" t="s">
        <v>33</v>
      </c>
      <c r="N229" s="107" t="s">
        <v>33</v>
      </c>
      <c r="W229" s="68" t="s">
        <v>191</v>
      </c>
    </row>
    <row r="230" spans="1:24" s="63" customFormat="1" ht="22.5" x14ac:dyDescent="0.2">
      <c r="A230" s="88" t="s">
        <v>1273</v>
      </c>
      <c r="B230" s="89" t="s">
        <v>1694</v>
      </c>
      <c r="C230" s="776" t="s">
        <v>1695</v>
      </c>
      <c r="D230" s="776"/>
      <c r="E230" s="776"/>
      <c r="F230" s="90" t="s">
        <v>484</v>
      </c>
      <c r="G230" s="90" t="s">
        <v>33</v>
      </c>
      <c r="H230" s="90" t="s">
        <v>33</v>
      </c>
      <c r="I230" s="90" t="s">
        <v>165</v>
      </c>
      <c r="J230" s="91">
        <v>6695.11</v>
      </c>
      <c r="K230" s="90" t="s">
        <v>33</v>
      </c>
      <c r="L230" s="91">
        <v>6695.11</v>
      </c>
      <c r="M230" s="92" t="s">
        <v>33</v>
      </c>
      <c r="N230" s="93" t="s">
        <v>33</v>
      </c>
      <c r="R230" s="68" t="s">
        <v>1695</v>
      </c>
    </row>
    <row r="231" spans="1:24" s="63" customFormat="1" ht="33.75" x14ac:dyDescent="0.2">
      <c r="A231" s="88" t="s">
        <v>194</v>
      </c>
      <c r="B231" s="89" t="s">
        <v>1696</v>
      </c>
      <c r="C231" s="776" t="s">
        <v>948</v>
      </c>
      <c r="D231" s="776"/>
      <c r="E231" s="776"/>
      <c r="F231" s="90" t="s">
        <v>484</v>
      </c>
      <c r="G231" s="90" t="s">
        <v>33</v>
      </c>
      <c r="H231" s="90" t="s">
        <v>33</v>
      </c>
      <c r="I231" s="90" t="s">
        <v>165</v>
      </c>
      <c r="J231" s="91">
        <v>31.98</v>
      </c>
      <c r="K231" s="90" t="s">
        <v>856</v>
      </c>
      <c r="L231" s="91">
        <v>32.619999999999997</v>
      </c>
      <c r="M231" s="92" t="s">
        <v>33</v>
      </c>
      <c r="N231" s="93" t="s">
        <v>33</v>
      </c>
      <c r="R231" s="68" t="s">
        <v>948</v>
      </c>
    </row>
    <row r="232" spans="1:24" s="63" customFormat="1" x14ac:dyDescent="0.2">
      <c r="A232" s="94"/>
      <c r="B232" s="95"/>
      <c r="C232" s="767" t="s">
        <v>949</v>
      </c>
      <c r="D232" s="767"/>
      <c r="E232" s="767"/>
      <c r="F232" s="767"/>
      <c r="G232" s="767"/>
      <c r="H232" s="767"/>
      <c r="I232" s="767"/>
      <c r="J232" s="767"/>
      <c r="K232" s="767"/>
      <c r="L232" s="767"/>
      <c r="M232" s="767"/>
      <c r="N232" s="781"/>
      <c r="X232" s="68" t="s">
        <v>949</v>
      </c>
    </row>
    <row r="233" spans="1:24" s="63" customFormat="1" ht="22.5" x14ac:dyDescent="0.2">
      <c r="A233" s="96"/>
      <c r="B233" s="97" t="s">
        <v>858</v>
      </c>
      <c r="C233" s="767" t="s">
        <v>859</v>
      </c>
      <c r="D233" s="767"/>
      <c r="E233" s="767"/>
      <c r="F233" s="767"/>
      <c r="G233" s="767"/>
      <c r="H233" s="767"/>
      <c r="I233" s="767"/>
      <c r="J233" s="767"/>
      <c r="K233" s="767"/>
      <c r="L233" s="767"/>
      <c r="M233" s="767"/>
      <c r="N233" s="781"/>
      <c r="S233" s="68" t="s">
        <v>859</v>
      </c>
    </row>
    <row r="234" spans="1:24" s="63" customFormat="1" ht="33.75" x14ac:dyDescent="0.2">
      <c r="A234" s="88" t="s">
        <v>1276</v>
      </c>
      <c r="B234" s="89" t="s">
        <v>988</v>
      </c>
      <c r="C234" s="776" t="s">
        <v>989</v>
      </c>
      <c r="D234" s="776"/>
      <c r="E234" s="776"/>
      <c r="F234" s="90" t="s">
        <v>484</v>
      </c>
      <c r="G234" s="90" t="s">
        <v>33</v>
      </c>
      <c r="H234" s="90" t="s">
        <v>33</v>
      </c>
      <c r="I234" s="90" t="s">
        <v>165</v>
      </c>
      <c r="J234" s="91" t="s">
        <v>33</v>
      </c>
      <c r="K234" s="90" t="s">
        <v>33</v>
      </c>
      <c r="L234" s="91" t="s">
        <v>33</v>
      </c>
      <c r="M234" s="92" t="s">
        <v>33</v>
      </c>
      <c r="N234" s="93" t="s">
        <v>33</v>
      </c>
      <c r="R234" s="68" t="s">
        <v>989</v>
      </c>
    </row>
    <row r="235" spans="1:24" s="63" customFormat="1" ht="33.75" x14ac:dyDescent="0.2">
      <c r="A235" s="96"/>
      <c r="B235" s="97" t="s">
        <v>890</v>
      </c>
      <c r="C235" s="767" t="s">
        <v>559</v>
      </c>
      <c r="D235" s="767"/>
      <c r="E235" s="767"/>
      <c r="F235" s="767"/>
      <c r="G235" s="767"/>
      <c r="H235" s="767"/>
      <c r="I235" s="767"/>
      <c r="J235" s="767"/>
      <c r="K235" s="767"/>
      <c r="L235" s="767"/>
      <c r="M235" s="767"/>
      <c r="N235" s="781"/>
      <c r="S235" s="68" t="s">
        <v>559</v>
      </c>
    </row>
    <row r="236" spans="1:24" s="63" customFormat="1" x14ac:dyDescent="0.2">
      <c r="A236" s="98"/>
      <c r="B236" s="97" t="s">
        <v>165</v>
      </c>
      <c r="C236" s="767" t="s">
        <v>251</v>
      </c>
      <c r="D236" s="767"/>
      <c r="E236" s="767"/>
      <c r="F236" s="99" t="s">
        <v>33</v>
      </c>
      <c r="G236" s="99" t="s">
        <v>33</v>
      </c>
      <c r="H236" s="99" t="s">
        <v>33</v>
      </c>
      <c r="I236" s="99" t="s">
        <v>33</v>
      </c>
      <c r="J236" s="100">
        <v>2.0699999999999998</v>
      </c>
      <c r="K236" s="99" t="s">
        <v>175</v>
      </c>
      <c r="L236" s="100">
        <v>2.59</v>
      </c>
      <c r="M236" s="101" t="s">
        <v>33</v>
      </c>
      <c r="N236" s="102" t="s">
        <v>33</v>
      </c>
      <c r="T236" s="68" t="s">
        <v>251</v>
      </c>
    </row>
    <row r="237" spans="1:24" s="63" customFormat="1" x14ac:dyDescent="0.2">
      <c r="A237" s="98"/>
      <c r="B237" s="97" t="s">
        <v>212</v>
      </c>
      <c r="C237" s="767" t="s">
        <v>252</v>
      </c>
      <c r="D237" s="767"/>
      <c r="E237" s="767"/>
      <c r="F237" s="99" t="s">
        <v>33</v>
      </c>
      <c r="G237" s="99" t="s">
        <v>33</v>
      </c>
      <c r="H237" s="99" t="s">
        <v>33</v>
      </c>
      <c r="I237" s="99" t="s">
        <v>33</v>
      </c>
      <c r="J237" s="100">
        <v>0.04</v>
      </c>
      <c r="K237" s="99" t="s">
        <v>33</v>
      </c>
      <c r="L237" s="100">
        <v>0.04</v>
      </c>
      <c r="M237" s="101" t="s">
        <v>33</v>
      </c>
      <c r="N237" s="102" t="s">
        <v>33</v>
      </c>
      <c r="T237" s="68" t="s">
        <v>252</v>
      </c>
    </row>
    <row r="238" spans="1:24" s="63" customFormat="1" x14ac:dyDescent="0.2">
      <c r="A238" s="98"/>
      <c r="B238" s="97" t="s">
        <v>33</v>
      </c>
      <c r="C238" s="767" t="s">
        <v>253</v>
      </c>
      <c r="D238" s="767"/>
      <c r="E238" s="767"/>
      <c r="F238" s="99" t="s">
        <v>179</v>
      </c>
      <c r="G238" s="99" t="s">
        <v>991</v>
      </c>
      <c r="H238" s="99" t="s">
        <v>175</v>
      </c>
      <c r="I238" s="99" t="s">
        <v>1104</v>
      </c>
      <c r="J238" s="100" t="s">
        <v>33</v>
      </c>
      <c r="K238" s="99" t="s">
        <v>33</v>
      </c>
      <c r="L238" s="100" t="s">
        <v>33</v>
      </c>
      <c r="M238" s="101" t="s">
        <v>33</v>
      </c>
      <c r="N238" s="102" t="s">
        <v>33</v>
      </c>
      <c r="U238" s="68" t="s">
        <v>253</v>
      </c>
    </row>
    <row r="239" spans="1:24" s="63" customFormat="1" x14ac:dyDescent="0.2">
      <c r="A239" s="98"/>
      <c r="B239" s="97" t="s">
        <v>33</v>
      </c>
      <c r="C239" s="776" t="s">
        <v>182</v>
      </c>
      <c r="D239" s="776"/>
      <c r="E239" s="776"/>
      <c r="F239" s="90" t="s">
        <v>33</v>
      </c>
      <c r="G239" s="90" t="s">
        <v>33</v>
      </c>
      <c r="H239" s="90" t="s">
        <v>33</v>
      </c>
      <c r="I239" s="90" t="s">
        <v>33</v>
      </c>
      <c r="J239" s="91">
        <v>2.11</v>
      </c>
      <c r="K239" s="90" t="s">
        <v>33</v>
      </c>
      <c r="L239" s="91">
        <v>2.63</v>
      </c>
      <c r="M239" s="92" t="s">
        <v>33</v>
      </c>
      <c r="N239" s="93" t="s">
        <v>33</v>
      </c>
      <c r="V239" s="68" t="s">
        <v>182</v>
      </c>
    </row>
    <row r="240" spans="1:24" s="63" customFormat="1" x14ac:dyDescent="0.2">
      <c r="A240" s="98"/>
      <c r="B240" s="97" t="s">
        <v>33</v>
      </c>
      <c r="C240" s="767" t="s">
        <v>183</v>
      </c>
      <c r="D240" s="767"/>
      <c r="E240" s="767"/>
      <c r="F240" s="99" t="s">
        <v>33</v>
      </c>
      <c r="G240" s="99" t="s">
        <v>33</v>
      </c>
      <c r="H240" s="99" t="s">
        <v>33</v>
      </c>
      <c r="I240" s="99" t="s">
        <v>33</v>
      </c>
      <c r="J240" s="100" t="s">
        <v>33</v>
      </c>
      <c r="K240" s="99" t="s">
        <v>33</v>
      </c>
      <c r="L240" s="100">
        <v>2.59</v>
      </c>
      <c r="M240" s="101" t="s">
        <v>33</v>
      </c>
      <c r="N240" s="102" t="s">
        <v>33</v>
      </c>
      <c r="U240" s="68" t="s">
        <v>183</v>
      </c>
    </row>
    <row r="241" spans="1:24" s="63" customFormat="1" ht="22.5" x14ac:dyDescent="0.2">
      <c r="A241" s="98"/>
      <c r="B241" s="97" t="s">
        <v>907</v>
      </c>
      <c r="C241" s="767" t="s">
        <v>908</v>
      </c>
      <c r="D241" s="767"/>
      <c r="E241" s="767"/>
      <c r="F241" s="99" t="s">
        <v>186</v>
      </c>
      <c r="G241" s="99" t="s">
        <v>909</v>
      </c>
      <c r="H241" s="99" t="s">
        <v>33</v>
      </c>
      <c r="I241" s="99" t="s">
        <v>909</v>
      </c>
      <c r="J241" s="100" t="s">
        <v>33</v>
      </c>
      <c r="K241" s="99" t="s">
        <v>33</v>
      </c>
      <c r="L241" s="100">
        <v>2.38</v>
      </c>
      <c r="M241" s="101" t="s">
        <v>33</v>
      </c>
      <c r="N241" s="102" t="s">
        <v>33</v>
      </c>
      <c r="U241" s="68" t="s">
        <v>908</v>
      </c>
    </row>
    <row r="242" spans="1:24" s="63" customFormat="1" ht="22.5" x14ac:dyDescent="0.2">
      <c r="A242" s="98"/>
      <c r="B242" s="97" t="s">
        <v>910</v>
      </c>
      <c r="C242" s="767" t="s">
        <v>911</v>
      </c>
      <c r="D242" s="767"/>
      <c r="E242" s="767"/>
      <c r="F242" s="99" t="s">
        <v>186</v>
      </c>
      <c r="G242" s="99" t="s">
        <v>594</v>
      </c>
      <c r="H242" s="99" t="s">
        <v>33</v>
      </c>
      <c r="I242" s="99" t="s">
        <v>594</v>
      </c>
      <c r="J242" s="100" t="s">
        <v>33</v>
      </c>
      <c r="K242" s="99" t="s">
        <v>33</v>
      </c>
      <c r="L242" s="100">
        <v>1.68</v>
      </c>
      <c r="M242" s="101" t="s">
        <v>33</v>
      </c>
      <c r="N242" s="102" t="s">
        <v>33</v>
      </c>
      <c r="U242" s="68" t="s">
        <v>911</v>
      </c>
    </row>
    <row r="243" spans="1:24" s="63" customFormat="1" x14ac:dyDescent="0.2">
      <c r="A243" s="103"/>
      <c r="B243" s="104"/>
      <c r="C243" s="780" t="s">
        <v>191</v>
      </c>
      <c r="D243" s="780"/>
      <c r="E243" s="780"/>
      <c r="F243" s="105" t="s">
        <v>33</v>
      </c>
      <c r="G243" s="105" t="s">
        <v>33</v>
      </c>
      <c r="H243" s="105" t="s">
        <v>33</v>
      </c>
      <c r="I243" s="105" t="s">
        <v>33</v>
      </c>
      <c r="J243" s="106" t="s">
        <v>33</v>
      </c>
      <c r="K243" s="105" t="s">
        <v>33</v>
      </c>
      <c r="L243" s="106">
        <v>6.69</v>
      </c>
      <c r="M243" s="92" t="s">
        <v>33</v>
      </c>
      <c r="N243" s="107" t="s">
        <v>33</v>
      </c>
      <c r="W243" s="68" t="s">
        <v>191</v>
      </c>
    </row>
    <row r="244" spans="1:24" s="63" customFormat="1" ht="33.75" x14ac:dyDescent="0.2">
      <c r="A244" s="88" t="s">
        <v>1449</v>
      </c>
      <c r="B244" s="89" t="s">
        <v>1713</v>
      </c>
      <c r="C244" s="776" t="s">
        <v>1714</v>
      </c>
      <c r="D244" s="776"/>
      <c r="E244" s="776"/>
      <c r="F244" s="90" t="s">
        <v>484</v>
      </c>
      <c r="G244" s="90" t="s">
        <v>33</v>
      </c>
      <c r="H244" s="90" t="s">
        <v>33</v>
      </c>
      <c r="I244" s="90" t="s">
        <v>165</v>
      </c>
      <c r="J244" s="91">
        <v>25843.4</v>
      </c>
      <c r="K244" s="90" t="s">
        <v>778</v>
      </c>
      <c r="L244" s="91">
        <v>26153.52</v>
      </c>
      <c r="M244" s="92" t="s">
        <v>33</v>
      </c>
      <c r="N244" s="93" t="s">
        <v>33</v>
      </c>
      <c r="R244" s="68" t="s">
        <v>1714</v>
      </c>
    </row>
    <row r="245" spans="1:24" s="63" customFormat="1" x14ac:dyDescent="0.2">
      <c r="A245" s="94"/>
      <c r="B245" s="95"/>
      <c r="C245" s="767" t="s">
        <v>1715</v>
      </c>
      <c r="D245" s="767"/>
      <c r="E245" s="767"/>
      <c r="F245" s="767"/>
      <c r="G245" s="767"/>
      <c r="H245" s="767"/>
      <c r="I245" s="767"/>
      <c r="J245" s="767"/>
      <c r="K245" s="767"/>
      <c r="L245" s="767"/>
      <c r="M245" s="767"/>
      <c r="N245" s="781"/>
      <c r="X245" s="68" t="s">
        <v>1715</v>
      </c>
    </row>
    <row r="246" spans="1:24" s="63" customFormat="1" ht="22.5" x14ac:dyDescent="0.2">
      <c r="A246" s="96"/>
      <c r="B246" s="97" t="s">
        <v>780</v>
      </c>
      <c r="C246" s="767" t="s">
        <v>781</v>
      </c>
      <c r="D246" s="767"/>
      <c r="E246" s="767"/>
      <c r="F246" s="767"/>
      <c r="G246" s="767"/>
      <c r="H246" s="767"/>
      <c r="I246" s="767"/>
      <c r="J246" s="767"/>
      <c r="K246" s="767"/>
      <c r="L246" s="767"/>
      <c r="M246" s="767"/>
      <c r="N246" s="781"/>
      <c r="S246" s="68" t="s">
        <v>781</v>
      </c>
    </row>
    <row r="247" spans="1:24" s="63" customFormat="1" ht="22.5" x14ac:dyDescent="0.2">
      <c r="A247" s="88" t="s">
        <v>1450</v>
      </c>
      <c r="B247" s="89" t="s">
        <v>1472</v>
      </c>
      <c r="C247" s="776" t="s">
        <v>1473</v>
      </c>
      <c r="D247" s="776"/>
      <c r="E247" s="776"/>
      <c r="F247" s="90" t="s">
        <v>484</v>
      </c>
      <c r="G247" s="90" t="s">
        <v>33</v>
      </c>
      <c r="H247" s="90" t="s">
        <v>33</v>
      </c>
      <c r="I247" s="90" t="s">
        <v>165</v>
      </c>
      <c r="J247" s="91" t="s">
        <v>33</v>
      </c>
      <c r="K247" s="90" t="s">
        <v>33</v>
      </c>
      <c r="L247" s="91" t="s">
        <v>33</v>
      </c>
      <c r="M247" s="92" t="s">
        <v>33</v>
      </c>
      <c r="N247" s="93" t="s">
        <v>33</v>
      </c>
      <c r="R247" s="68" t="s">
        <v>1473</v>
      </c>
    </row>
    <row r="248" spans="1:24" s="63" customFormat="1" ht="33.75" x14ac:dyDescent="0.2">
      <c r="A248" s="96"/>
      <c r="B248" s="97" t="s">
        <v>890</v>
      </c>
      <c r="C248" s="767" t="s">
        <v>559</v>
      </c>
      <c r="D248" s="767"/>
      <c r="E248" s="767"/>
      <c r="F248" s="767"/>
      <c r="G248" s="767"/>
      <c r="H248" s="767"/>
      <c r="I248" s="767"/>
      <c r="J248" s="767"/>
      <c r="K248" s="767"/>
      <c r="L248" s="767"/>
      <c r="M248" s="767"/>
      <c r="N248" s="781"/>
      <c r="S248" s="68" t="s">
        <v>559</v>
      </c>
    </row>
    <row r="249" spans="1:24" s="63" customFormat="1" x14ac:dyDescent="0.2">
      <c r="A249" s="98"/>
      <c r="B249" s="97" t="s">
        <v>165</v>
      </c>
      <c r="C249" s="767" t="s">
        <v>251</v>
      </c>
      <c r="D249" s="767"/>
      <c r="E249" s="767"/>
      <c r="F249" s="99" t="s">
        <v>33</v>
      </c>
      <c r="G249" s="99" t="s">
        <v>33</v>
      </c>
      <c r="H249" s="99" t="s">
        <v>33</v>
      </c>
      <c r="I249" s="99" t="s">
        <v>33</v>
      </c>
      <c r="J249" s="100">
        <v>4.54</v>
      </c>
      <c r="K249" s="99" t="s">
        <v>175</v>
      </c>
      <c r="L249" s="100">
        <v>5.68</v>
      </c>
      <c r="M249" s="101" t="s">
        <v>33</v>
      </c>
      <c r="N249" s="102" t="s">
        <v>33</v>
      </c>
      <c r="T249" s="68" t="s">
        <v>251</v>
      </c>
    </row>
    <row r="250" spans="1:24" s="63" customFormat="1" x14ac:dyDescent="0.2">
      <c r="A250" s="98"/>
      <c r="B250" s="97" t="s">
        <v>173</v>
      </c>
      <c r="C250" s="767" t="s">
        <v>174</v>
      </c>
      <c r="D250" s="767"/>
      <c r="E250" s="767"/>
      <c r="F250" s="99" t="s">
        <v>33</v>
      </c>
      <c r="G250" s="99" t="s">
        <v>33</v>
      </c>
      <c r="H250" s="99" t="s">
        <v>33</v>
      </c>
      <c r="I250" s="99" t="s">
        <v>33</v>
      </c>
      <c r="J250" s="100">
        <v>4.17</v>
      </c>
      <c r="K250" s="99" t="s">
        <v>175</v>
      </c>
      <c r="L250" s="100">
        <v>5.21</v>
      </c>
      <c r="M250" s="101" t="s">
        <v>33</v>
      </c>
      <c r="N250" s="102" t="s">
        <v>33</v>
      </c>
      <c r="T250" s="68" t="s">
        <v>174</v>
      </c>
    </row>
    <row r="251" spans="1:24" s="63" customFormat="1" x14ac:dyDescent="0.2">
      <c r="A251" s="98"/>
      <c r="B251" s="97" t="s">
        <v>176</v>
      </c>
      <c r="C251" s="767" t="s">
        <v>177</v>
      </c>
      <c r="D251" s="767"/>
      <c r="E251" s="767"/>
      <c r="F251" s="99" t="s">
        <v>33</v>
      </c>
      <c r="G251" s="99" t="s">
        <v>33</v>
      </c>
      <c r="H251" s="99" t="s">
        <v>33</v>
      </c>
      <c r="I251" s="99" t="s">
        <v>33</v>
      </c>
      <c r="J251" s="100">
        <v>0.5</v>
      </c>
      <c r="K251" s="99" t="s">
        <v>175</v>
      </c>
      <c r="L251" s="100">
        <v>0.63</v>
      </c>
      <c r="M251" s="101" t="s">
        <v>33</v>
      </c>
      <c r="N251" s="102" t="s">
        <v>33</v>
      </c>
      <c r="T251" s="68" t="s">
        <v>177</v>
      </c>
    </row>
    <row r="252" spans="1:24" s="63" customFormat="1" x14ac:dyDescent="0.2">
      <c r="A252" s="98"/>
      <c r="B252" s="97" t="s">
        <v>212</v>
      </c>
      <c r="C252" s="767" t="s">
        <v>252</v>
      </c>
      <c r="D252" s="767"/>
      <c r="E252" s="767"/>
      <c r="F252" s="99" t="s">
        <v>33</v>
      </c>
      <c r="G252" s="99" t="s">
        <v>33</v>
      </c>
      <c r="H252" s="99" t="s">
        <v>33</v>
      </c>
      <c r="I252" s="99" t="s">
        <v>33</v>
      </c>
      <c r="J252" s="100">
        <v>23.2</v>
      </c>
      <c r="K252" s="99" t="s">
        <v>33</v>
      </c>
      <c r="L252" s="100">
        <v>23.2</v>
      </c>
      <c r="M252" s="101" t="s">
        <v>33</v>
      </c>
      <c r="N252" s="102" t="s">
        <v>33</v>
      </c>
      <c r="T252" s="68" t="s">
        <v>252</v>
      </c>
    </row>
    <row r="253" spans="1:24" s="63" customFormat="1" x14ac:dyDescent="0.2">
      <c r="A253" s="98"/>
      <c r="B253" s="97" t="s">
        <v>33</v>
      </c>
      <c r="C253" s="767" t="s">
        <v>253</v>
      </c>
      <c r="D253" s="767"/>
      <c r="E253" s="767"/>
      <c r="F253" s="99" t="s">
        <v>179</v>
      </c>
      <c r="G253" s="99" t="s">
        <v>944</v>
      </c>
      <c r="H253" s="99" t="s">
        <v>175</v>
      </c>
      <c r="I253" s="99" t="s">
        <v>335</v>
      </c>
      <c r="J253" s="100" t="s">
        <v>33</v>
      </c>
      <c r="K253" s="99" t="s">
        <v>33</v>
      </c>
      <c r="L253" s="100" t="s">
        <v>33</v>
      </c>
      <c r="M253" s="101" t="s">
        <v>33</v>
      </c>
      <c r="N253" s="102" t="s">
        <v>33</v>
      </c>
      <c r="U253" s="68" t="s">
        <v>253</v>
      </c>
    </row>
    <row r="254" spans="1:24" s="63" customFormat="1" x14ac:dyDescent="0.2">
      <c r="A254" s="98"/>
      <c r="B254" s="97" t="s">
        <v>33</v>
      </c>
      <c r="C254" s="767" t="s">
        <v>178</v>
      </c>
      <c r="D254" s="767"/>
      <c r="E254" s="767"/>
      <c r="F254" s="99" t="s">
        <v>179</v>
      </c>
      <c r="G254" s="99" t="s">
        <v>973</v>
      </c>
      <c r="H254" s="99" t="s">
        <v>175</v>
      </c>
      <c r="I254" s="99" t="s">
        <v>1474</v>
      </c>
      <c r="J254" s="100" t="s">
        <v>33</v>
      </c>
      <c r="K254" s="99" t="s">
        <v>33</v>
      </c>
      <c r="L254" s="100" t="s">
        <v>33</v>
      </c>
      <c r="M254" s="101" t="s">
        <v>33</v>
      </c>
      <c r="N254" s="102" t="s">
        <v>33</v>
      </c>
      <c r="U254" s="68" t="s">
        <v>178</v>
      </c>
    </row>
    <row r="255" spans="1:24" s="63" customFormat="1" x14ac:dyDescent="0.2">
      <c r="A255" s="98"/>
      <c r="B255" s="97" t="s">
        <v>33</v>
      </c>
      <c r="C255" s="776" t="s">
        <v>182</v>
      </c>
      <c r="D255" s="776"/>
      <c r="E255" s="776"/>
      <c r="F255" s="90" t="s">
        <v>33</v>
      </c>
      <c r="G255" s="90" t="s">
        <v>33</v>
      </c>
      <c r="H255" s="90" t="s">
        <v>33</v>
      </c>
      <c r="I255" s="90" t="s">
        <v>33</v>
      </c>
      <c r="J255" s="91">
        <v>31.91</v>
      </c>
      <c r="K255" s="90" t="s">
        <v>33</v>
      </c>
      <c r="L255" s="91">
        <v>34.090000000000003</v>
      </c>
      <c r="M255" s="92" t="s">
        <v>33</v>
      </c>
      <c r="N255" s="93" t="s">
        <v>33</v>
      </c>
      <c r="V255" s="68" t="s">
        <v>182</v>
      </c>
    </row>
    <row r="256" spans="1:24" s="63" customFormat="1" x14ac:dyDescent="0.2">
      <c r="A256" s="98"/>
      <c r="B256" s="97" t="s">
        <v>33</v>
      </c>
      <c r="C256" s="767" t="s">
        <v>183</v>
      </c>
      <c r="D256" s="767"/>
      <c r="E256" s="767"/>
      <c r="F256" s="99" t="s">
        <v>33</v>
      </c>
      <c r="G256" s="99" t="s">
        <v>33</v>
      </c>
      <c r="H256" s="99" t="s">
        <v>33</v>
      </c>
      <c r="I256" s="99" t="s">
        <v>33</v>
      </c>
      <c r="J256" s="100" t="s">
        <v>33</v>
      </c>
      <c r="K256" s="99" t="s">
        <v>33</v>
      </c>
      <c r="L256" s="100">
        <v>6.31</v>
      </c>
      <c r="M256" s="101" t="s">
        <v>33</v>
      </c>
      <c r="N256" s="102" t="s">
        <v>33</v>
      </c>
      <c r="U256" s="68" t="s">
        <v>183</v>
      </c>
    </row>
    <row r="257" spans="1:24" s="63" customFormat="1" ht="22.5" x14ac:dyDescent="0.2">
      <c r="A257" s="98"/>
      <c r="B257" s="97" t="s">
        <v>771</v>
      </c>
      <c r="C257" s="767" t="s">
        <v>772</v>
      </c>
      <c r="D257" s="767"/>
      <c r="E257" s="767"/>
      <c r="F257" s="99" t="s">
        <v>186</v>
      </c>
      <c r="G257" s="99" t="s">
        <v>341</v>
      </c>
      <c r="H257" s="99" t="s">
        <v>33</v>
      </c>
      <c r="I257" s="99" t="s">
        <v>341</v>
      </c>
      <c r="J257" s="100" t="s">
        <v>33</v>
      </c>
      <c r="K257" s="99" t="s">
        <v>33</v>
      </c>
      <c r="L257" s="100">
        <v>5.05</v>
      </c>
      <c r="M257" s="101" t="s">
        <v>33</v>
      </c>
      <c r="N257" s="102" t="s">
        <v>33</v>
      </c>
      <c r="U257" s="68" t="s">
        <v>772</v>
      </c>
    </row>
    <row r="258" spans="1:24" s="63" customFormat="1" ht="22.5" x14ac:dyDescent="0.2">
      <c r="A258" s="98"/>
      <c r="B258" s="97" t="s">
        <v>773</v>
      </c>
      <c r="C258" s="767" t="s">
        <v>774</v>
      </c>
      <c r="D258" s="767"/>
      <c r="E258" s="767"/>
      <c r="F258" s="99" t="s">
        <v>186</v>
      </c>
      <c r="G258" s="99" t="s">
        <v>775</v>
      </c>
      <c r="H258" s="99" t="s">
        <v>33</v>
      </c>
      <c r="I258" s="99" t="s">
        <v>775</v>
      </c>
      <c r="J258" s="100" t="s">
        <v>33</v>
      </c>
      <c r="K258" s="99" t="s">
        <v>33</v>
      </c>
      <c r="L258" s="100">
        <v>3.79</v>
      </c>
      <c r="M258" s="101" t="s">
        <v>33</v>
      </c>
      <c r="N258" s="102" t="s">
        <v>33</v>
      </c>
      <c r="U258" s="68" t="s">
        <v>774</v>
      </c>
    </row>
    <row r="259" spans="1:24" s="63" customFormat="1" x14ac:dyDescent="0.2">
      <c r="A259" s="103"/>
      <c r="B259" s="104"/>
      <c r="C259" s="780" t="s">
        <v>191</v>
      </c>
      <c r="D259" s="780"/>
      <c r="E259" s="780"/>
      <c r="F259" s="105" t="s">
        <v>33</v>
      </c>
      <c r="G259" s="105" t="s">
        <v>33</v>
      </c>
      <c r="H259" s="105" t="s">
        <v>33</v>
      </c>
      <c r="I259" s="105" t="s">
        <v>33</v>
      </c>
      <c r="J259" s="106" t="s">
        <v>33</v>
      </c>
      <c r="K259" s="105" t="s">
        <v>33</v>
      </c>
      <c r="L259" s="106">
        <v>42.93</v>
      </c>
      <c r="M259" s="92" t="s">
        <v>33</v>
      </c>
      <c r="N259" s="107" t="s">
        <v>33</v>
      </c>
      <c r="W259" s="68" t="s">
        <v>191</v>
      </c>
    </row>
    <row r="260" spans="1:24" s="63" customFormat="1" ht="33.75" x14ac:dyDescent="0.2">
      <c r="A260" s="88" t="s">
        <v>1716</v>
      </c>
      <c r="B260" s="89" t="s">
        <v>1717</v>
      </c>
      <c r="C260" s="776" t="s">
        <v>1718</v>
      </c>
      <c r="D260" s="776"/>
      <c r="E260" s="776"/>
      <c r="F260" s="90" t="s">
        <v>484</v>
      </c>
      <c r="G260" s="90" t="s">
        <v>33</v>
      </c>
      <c r="H260" s="90" t="s">
        <v>33</v>
      </c>
      <c r="I260" s="90" t="s">
        <v>165</v>
      </c>
      <c r="J260" s="91">
        <v>887.73</v>
      </c>
      <c r="K260" s="90" t="s">
        <v>856</v>
      </c>
      <c r="L260" s="91">
        <v>905.48</v>
      </c>
      <c r="M260" s="92" t="s">
        <v>33</v>
      </c>
      <c r="N260" s="93" t="s">
        <v>33</v>
      </c>
      <c r="R260" s="68" t="s">
        <v>1718</v>
      </c>
    </row>
    <row r="261" spans="1:24" s="63" customFormat="1" x14ac:dyDescent="0.2">
      <c r="A261" s="94"/>
      <c r="B261" s="95"/>
      <c r="C261" s="767" t="s">
        <v>1719</v>
      </c>
      <c r="D261" s="767"/>
      <c r="E261" s="767"/>
      <c r="F261" s="767"/>
      <c r="G261" s="767"/>
      <c r="H261" s="767"/>
      <c r="I261" s="767"/>
      <c r="J261" s="767"/>
      <c r="K261" s="767"/>
      <c r="L261" s="767"/>
      <c r="M261" s="767"/>
      <c r="N261" s="781"/>
      <c r="X261" s="68" t="s">
        <v>1719</v>
      </c>
    </row>
    <row r="262" spans="1:24" s="63" customFormat="1" ht="22.5" x14ac:dyDescent="0.2">
      <c r="A262" s="96"/>
      <c r="B262" s="97" t="s">
        <v>858</v>
      </c>
      <c r="C262" s="767" t="s">
        <v>859</v>
      </c>
      <c r="D262" s="767"/>
      <c r="E262" s="767"/>
      <c r="F262" s="767"/>
      <c r="G262" s="767"/>
      <c r="H262" s="767"/>
      <c r="I262" s="767"/>
      <c r="J262" s="767"/>
      <c r="K262" s="767"/>
      <c r="L262" s="767"/>
      <c r="M262" s="767"/>
      <c r="N262" s="781"/>
      <c r="S262" s="68" t="s">
        <v>859</v>
      </c>
    </row>
    <row r="263" spans="1:24" s="63" customFormat="1" ht="22.5" x14ac:dyDescent="0.2">
      <c r="A263" s="88" t="s">
        <v>1720</v>
      </c>
      <c r="B263" s="89" t="s">
        <v>921</v>
      </c>
      <c r="C263" s="776" t="s">
        <v>922</v>
      </c>
      <c r="D263" s="776"/>
      <c r="E263" s="776"/>
      <c r="F263" s="90" t="s">
        <v>484</v>
      </c>
      <c r="G263" s="90" t="s">
        <v>33</v>
      </c>
      <c r="H263" s="90" t="s">
        <v>33</v>
      </c>
      <c r="I263" s="90" t="s">
        <v>165</v>
      </c>
      <c r="J263" s="91" t="s">
        <v>33</v>
      </c>
      <c r="K263" s="90" t="s">
        <v>33</v>
      </c>
      <c r="L263" s="91" t="s">
        <v>33</v>
      </c>
      <c r="M263" s="92" t="s">
        <v>33</v>
      </c>
      <c r="N263" s="93" t="s">
        <v>33</v>
      </c>
      <c r="R263" s="68" t="s">
        <v>922</v>
      </c>
    </row>
    <row r="264" spans="1:24" s="63" customFormat="1" ht="33.75" x14ac:dyDescent="0.2">
      <c r="A264" s="96"/>
      <c r="B264" s="97" t="s">
        <v>890</v>
      </c>
      <c r="C264" s="767" t="s">
        <v>559</v>
      </c>
      <c r="D264" s="767"/>
      <c r="E264" s="767"/>
      <c r="F264" s="767"/>
      <c r="G264" s="767"/>
      <c r="H264" s="767"/>
      <c r="I264" s="767"/>
      <c r="J264" s="767"/>
      <c r="K264" s="767"/>
      <c r="L264" s="767"/>
      <c r="M264" s="767"/>
      <c r="N264" s="781"/>
      <c r="S264" s="68" t="s">
        <v>559</v>
      </c>
    </row>
    <row r="265" spans="1:24" s="63" customFormat="1" x14ac:dyDescent="0.2">
      <c r="A265" s="98"/>
      <c r="B265" s="97" t="s">
        <v>165</v>
      </c>
      <c r="C265" s="767" t="s">
        <v>251</v>
      </c>
      <c r="D265" s="767"/>
      <c r="E265" s="767"/>
      <c r="F265" s="99" t="s">
        <v>33</v>
      </c>
      <c r="G265" s="99" t="s">
        <v>33</v>
      </c>
      <c r="H265" s="99" t="s">
        <v>33</v>
      </c>
      <c r="I265" s="99" t="s">
        <v>33</v>
      </c>
      <c r="J265" s="100">
        <v>103.14</v>
      </c>
      <c r="K265" s="99" t="s">
        <v>175</v>
      </c>
      <c r="L265" s="100">
        <v>128.93</v>
      </c>
      <c r="M265" s="101" t="s">
        <v>33</v>
      </c>
      <c r="N265" s="102" t="s">
        <v>33</v>
      </c>
      <c r="T265" s="68" t="s">
        <v>251</v>
      </c>
    </row>
    <row r="266" spans="1:24" s="63" customFormat="1" x14ac:dyDescent="0.2">
      <c r="A266" s="98"/>
      <c r="B266" s="97" t="s">
        <v>173</v>
      </c>
      <c r="C266" s="767" t="s">
        <v>174</v>
      </c>
      <c r="D266" s="767"/>
      <c r="E266" s="767"/>
      <c r="F266" s="99" t="s">
        <v>33</v>
      </c>
      <c r="G266" s="99" t="s">
        <v>33</v>
      </c>
      <c r="H266" s="99" t="s">
        <v>33</v>
      </c>
      <c r="I266" s="99" t="s">
        <v>33</v>
      </c>
      <c r="J266" s="100">
        <v>36</v>
      </c>
      <c r="K266" s="99" t="s">
        <v>175</v>
      </c>
      <c r="L266" s="100">
        <v>45</v>
      </c>
      <c r="M266" s="101" t="s">
        <v>33</v>
      </c>
      <c r="N266" s="102" t="s">
        <v>33</v>
      </c>
      <c r="T266" s="68" t="s">
        <v>174</v>
      </c>
    </row>
    <row r="267" spans="1:24" s="63" customFormat="1" x14ac:dyDescent="0.2">
      <c r="A267" s="98"/>
      <c r="B267" s="97" t="s">
        <v>176</v>
      </c>
      <c r="C267" s="767" t="s">
        <v>177</v>
      </c>
      <c r="D267" s="767"/>
      <c r="E267" s="767"/>
      <c r="F267" s="99" t="s">
        <v>33</v>
      </c>
      <c r="G267" s="99" t="s">
        <v>33</v>
      </c>
      <c r="H267" s="99" t="s">
        <v>33</v>
      </c>
      <c r="I267" s="99" t="s">
        <v>33</v>
      </c>
      <c r="J267" s="100">
        <v>4.0199999999999996</v>
      </c>
      <c r="K267" s="99" t="s">
        <v>175</v>
      </c>
      <c r="L267" s="100">
        <v>5.03</v>
      </c>
      <c r="M267" s="101" t="s">
        <v>33</v>
      </c>
      <c r="N267" s="102" t="s">
        <v>33</v>
      </c>
      <c r="T267" s="68" t="s">
        <v>177</v>
      </c>
    </row>
    <row r="268" spans="1:24" s="63" customFormat="1" x14ac:dyDescent="0.2">
      <c r="A268" s="98"/>
      <c r="B268" s="97" t="s">
        <v>212</v>
      </c>
      <c r="C268" s="767" t="s">
        <v>252</v>
      </c>
      <c r="D268" s="767"/>
      <c r="E268" s="767"/>
      <c r="F268" s="99" t="s">
        <v>33</v>
      </c>
      <c r="G268" s="99" t="s">
        <v>33</v>
      </c>
      <c r="H268" s="99" t="s">
        <v>33</v>
      </c>
      <c r="I268" s="99" t="s">
        <v>33</v>
      </c>
      <c r="J268" s="100">
        <v>48.16</v>
      </c>
      <c r="K268" s="99" t="s">
        <v>33</v>
      </c>
      <c r="L268" s="100">
        <v>48.16</v>
      </c>
      <c r="M268" s="101" t="s">
        <v>33</v>
      </c>
      <c r="N268" s="102" t="s">
        <v>33</v>
      </c>
      <c r="T268" s="68" t="s">
        <v>252</v>
      </c>
    </row>
    <row r="269" spans="1:24" s="63" customFormat="1" x14ac:dyDescent="0.2">
      <c r="A269" s="98"/>
      <c r="B269" s="97" t="s">
        <v>33</v>
      </c>
      <c r="C269" s="767" t="s">
        <v>253</v>
      </c>
      <c r="D269" s="767"/>
      <c r="E269" s="767"/>
      <c r="F269" s="99" t="s">
        <v>179</v>
      </c>
      <c r="G269" s="99" t="s">
        <v>923</v>
      </c>
      <c r="H269" s="99" t="s">
        <v>175</v>
      </c>
      <c r="I269" s="99" t="s">
        <v>924</v>
      </c>
      <c r="J269" s="100" t="s">
        <v>33</v>
      </c>
      <c r="K269" s="99" t="s">
        <v>33</v>
      </c>
      <c r="L269" s="100" t="s">
        <v>33</v>
      </c>
      <c r="M269" s="101" t="s">
        <v>33</v>
      </c>
      <c r="N269" s="102" t="s">
        <v>33</v>
      </c>
      <c r="U269" s="68" t="s">
        <v>253</v>
      </c>
    </row>
    <row r="270" spans="1:24" s="63" customFormat="1" x14ac:dyDescent="0.2">
      <c r="A270" s="98"/>
      <c r="B270" s="97" t="s">
        <v>33</v>
      </c>
      <c r="C270" s="767" t="s">
        <v>178</v>
      </c>
      <c r="D270" s="767"/>
      <c r="E270" s="767"/>
      <c r="F270" s="99" t="s">
        <v>179</v>
      </c>
      <c r="G270" s="99" t="s">
        <v>925</v>
      </c>
      <c r="H270" s="99" t="s">
        <v>175</v>
      </c>
      <c r="I270" s="99" t="s">
        <v>690</v>
      </c>
      <c r="J270" s="100" t="s">
        <v>33</v>
      </c>
      <c r="K270" s="99" t="s">
        <v>33</v>
      </c>
      <c r="L270" s="100" t="s">
        <v>33</v>
      </c>
      <c r="M270" s="101" t="s">
        <v>33</v>
      </c>
      <c r="N270" s="102" t="s">
        <v>33</v>
      </c>
      <c r="U270" s="68" t="s">
        <v>178</v>
      </c>
    </row>
    <row r="271" spans="1:24" s="63" customFormat="1" x14ac:dyDescent="0.2">
      <c r="A271" s="98"/>
      <c r="B271" s="97" t="s">
        <v>33</v>
      </c>
      <c r="C271" s="776" t="s">
        <v>182</v>
      </c>
      <c r="D271" s="776"/>
      <c r="E271" s="776"/>
      <c r="F271" s="90" t="s">
        <v>33</v>
      </c>
      <c r="G271" s="90" t="s">
        <v>33</v>
      </c>
      <c r="H271" s="90" t="s">
        <v>33</v>
      </c>
      <c r="I271" s="90" t="s">
        <v>33</v>
      </c>
      <c r="J271" s="91">
        <v>187.3</v>
      </c>
      <c r="K271" s="90" t="s">
        <v>33</v>
      </c>
      <c r="L271" s="91">
        <v>222.09</v>
      </c>
      <c r="M271" s="92" t="s">
        <v>33</v>
      </c>
      <c r="N271" s="93" t="s">
        <v>33</v>
      </c>
      <c r="V271" s="68" t="s">
        <v>182</v>
      </c>
    </row>
    <row r="272" spans="1:24" s="63" customFormat="1" x14ac:dyDescent="0.2">
      <c r="A272" s="98"/>
      <c r="B272" s="97" t="s">
        <v>33</v>
      </c>
      <c r="C272" s="767" t="s">
        <v>183</v>
      </c>
      <c r="D272" s="767"/>
      <c r="E272" s="767"/>
      <c r="F272" s="99" t="s">
        <v>33</v>
      </c>
      <c r="G272" s="99" t="s">
        <v>33</v>
      </c>
      <c r="H272" s="99" t="s">
        <v>33</v>
      </c>
      <c r="I272" s="99" t="s">
        <v>33</v>
      </c>
      <c r="J272" s="100" t="s">
        <v>33</v>
      </c>
      <c r="K272" s="99" t="s">
        <v>33</v>
      </c>
      <c r="L272" s="100">
        <v>133.96</v>
      </c>
      <c r="M272" s="101" t="s">
        <v>33</v>
      </c>
      <c r="N272" s="102" t="s">
        <v>33</v>
      </c>
      <c r="U272" s="68" t="s">
        <v>183</v>
      </c>
    </row>
    <row r="273" spans="1:23" s="63" customFormat="1" ht="22.5" x14ac:dyDescent="0.2">
      <c r="A273" s="98"/>
      <c r="B273" s="97" t="s">
        <v>771</v>
      </c>
      <c r="C273" s="767" t="s">
        <v>772</v>
      </c>
      <c r="D273" s="767"/>
      <c r="E273" s="767"/>
      <c r="F273" s="99" t="s">
        <v>186</v>
      </c>
      <c r="G273" s="99" t="s">
        <v>341</v>
      </c>
      <c r="H273" s="99" t="s">
        <v>33</v>
      </c>
      <c r="I273" s="99" t="s">
        <v>341</v>
      </c>
      <c r="J273" s="100" t="s">
        <v>33</v>
      </c>
      <c r="K273" s="99" t="s">
        <v>33</v>
      </c>
      <c r="L273" s="100">
        <v>107.17</v>
      </c>
      <c r="M273" s="101" t="s">
        <v>33</v>
      </c>
      <c r="N273" s="102" t="s">
        <v>33</v>
      </c>
      <c r="U273" s="68" t="s">
        <v>772</v>
      </c>
    </row>
    <row r="274" spans="1:23" s="63" customFormat="1" ht="22.5" x14ac:dyDescent="0.2">
      <c r="A274" s="98"/>
      <c r="B274" s="97" t="s">
        <v>773</v>
      </c>
      <c r="C274" s="767" t="s">
        <v>774</v>
      </c>
      <c r="D274" s="767"/>
      <c r="E274" s="767"/>
      <c r="F274" s="99" t="s">
        <v>186</v>
      </c>
      <c r="G274" s="99" t="s">
        <v>775</v>
      </c>
      <c r="H274" s="99" t="s">
        <v>33</v>
      </c>
      <c r="I274" s="99" t="s">
        <v>775</v>
      </c>
      <c r="J274" s="100" t="s">
        <v>33</v>
      </c>
      <c r="K274" s="99" t="s">
        <v>33</v>
      </c>
      <c r="L274" s="100">
        <v>80.38</v>
      </c>
      <c r="M274" s="101" t="s">
        <v>33</v>
      </c>
      <c r="N274" s="102" t="s">
        <v>33</v>
      </c>
      <c r="U274" s="68" t="s">
        <v>774</v>
      </c>
    </row>
    <row r="275" spans="1:23" s="63" customFormat="1" x14ac:dyDescent="0.2">
      <c r="A275" s="103"/>
      <c r="B275" s="104"/>
      <c r="C275" s="780" t="s">
        <v>191</v>
      </c>
      <c r="D275" s="780"/>
      <c r="E275" s="780"/>
      <c r="F275" s="105" t="s">
        <v>33</v>
      </c>
      <c r="G275" s="105" t="s">
        <v>33</v>
      </c>
      <c r="H275" s="105" t="s">
        <v>33</v>
      </c>
      <c r="I275" s="105" t="s">
        <v>33</v>
      </c>
      <c r="J275" s="106" t="s">
        <v>33</v>
      </c>
      <c r="K275" s="105" t="s">
        <v>33</v>
      </c>
      <c r="L275" s="106">
        <v>409.64</v>
      </c>
      <c r="M275" s="92" t="s">
        <v>33</v>
      </c>
      <c r="N275" s="107" t="s">
        <v>33</v>
      </c>
      <c r="W275" s="68" t="s">
        <v>191</v>
      </c>
    </row>
    <row r="276" spans="1:23" s="63" customFormat="1" ht="22.5" x14ac:dyDescent="0.2">
      <c r="A276" s="88" t="s">
        <v>1396</v>
      </c>
      <c r="B276" s="89" t="s">
        <v>926</v>
      </c>
      <c r="C276" s="776" t="s">
        <v>927</v>
      </c>
      <c r="D276" s="776"/>
      <c r="E276" s="776"/>
      <c r="F276" s="90" t="s">
        <v>484</v>
      </c>
      <c r="G276" s="90" t="s">
        <v>33</v>
      </c>
      <c r="H276" s="90" t="s">
        <v>33</v>
      </c>
      <c r="I276" s="90" t="s">
        <v>165</v>
      </c>
      <c r="J276" s="91">
        <v>16999.43</v>
      </c>
      <c r="K276" s="90" t="s">
        <v>33</v>
      </c>
      <c r="L276" s="91">
        <v>16999.43</v>
      </c>
      <c r="M276" s="92" t="s">
        <v>33</v>
      </c>
      <c r="N276" s="93" t="s">
        <v>33</v>
      </c>
      <c r="R276" s="68" t="s">
        <v>927</v>
      </c>
    </row>
    <row r="277" spans="1:23" s="63" customFormat="1" ht="22.5" x14ac:dyDescent="0.2">
      <c r="A277" s="88" t="s">
        <v>1721</v>
      </c>
      <c r="B277" s="89" t="s">
        <v>928</v>
      </c>
      <c r="C277" s="776" t="s">
        <v>929</v>
      </c>
      <c r="D277" s="776"/>
      <c r="E277" s="776"/>
      <c r="F277" s="90" t="s">
        <v>484</v>
      </c>
      <c r="G277" s="90" t="s">
        <v>33</v>
      </c>
      <c r="H277" s="90" t="s">
        <v>33</v>
      </c>
      <c r="I277" s="90" t="s">
        <v>165</v>
      </c>
      <c r="J277" s="91" t="s">
        <v>33</v>
      </c>
      <c r="K277" s="90" t="s">
        <v>33</v>
      </c>
      <c r="L277" s="91" t="s">
        <v>33</v>
      </c>
      <c r="M277" s="92" t="s">
        <v>33</v>
      </c>
      <c r="N277" s="93" t="s">
        <v>33</v>
      </c>
      <c r="R277" s="68" t="s">
        <v>929</v>
      </c>
    </row>
    <row r="278" spans="1:23" s="63" customFormat="1" ht="33.75" x14ac:dyDescent="0.2">
      <c r="A278" s="96"/>
      <c r="B278" s="97" t="s">
        <v>890</v>
      </c>
      <c r="C278" s="767" t="s">
        <v>559</v>
      </c>
      <c r="D278" s="767"/>
      <c r="E278" s="767"/>
      <c r="F278" s="767"/>
      <c r="G278" s="767"/>
      <c r="H278" s="767"/>
      <c r="I278" s="767"/>
      <c r="J278" s="767"/>
      <c r="K278" s="767"/>
      <c r="L278" s="767"/>
      <c r="M278" s="767"/>
      <c r="N278" s="781"/>
      <c r="S278" s="68" t="s">
        <v>559</v>
      </c>
    </row>
    <row r="279" spans="1:23" s="63" customFormat="1" x14ac:dyDescent="0.2">
      <c r="A279" s="98"/>
      <c r="B279" s="97" t="s">
        <v>165</v>
      </c>
      <c r="C279" s="767" t="s">
        <v>251</v>
      </c>
      <c r="D279" s="767"/>
      <c r="E279" s="767"/>
      <c r="F279" s="99" t="s">
        <v>33</v>
      </c>
      <c r="G279" s="99" t="s">
        <v>33</v>
      </c>
      <c r="H279" s="99" t="s">
        <v>33</v>
      </c>
      <c r="I279" s="99" t="s">
        <v>33</v>
      </c>
      <c r="J279" s="100">
        <v>17.91</v>
      </c>
      <c r="K279" s="99" t="s">
        <v>175</v>
      </c>
      <c r="L279" s="100">
        <v>22.39</v>
      </c>
      <c r="M279" s="101" t="s">
        <v>33</v>
      </c>
      <c r="N279" s="102" t="s">
        <v>33</v>
      </c>
      <c r="T279" s="68" t="s">
        <v>251</v>
      </c>
    </row>
    <row r="280" spans="1:23" s="63" customFormat="1" x14ac:dyDescent="0.2">
      <c r="A280" s="98"/>
      <c r="B280" s="97" t="s">
        <v>173</v>
      </c>
      <c r="C280" s="767" t="s">
        <v>174</v>
      </c>
      <c r="D280" s="767"/>
      <c r="E280" s="767"/>
      <c r="F280" s="99" t="s">
        <v>33</v>
      </c>
      <c r="G280" s="99" t="s">
        <v>33</v>
      </c>
      <c r="H280" s="99" t="s">
        <v>33</v>
      </c>
      <c r="I280" s="99" t="s">
        <v>33</v>
      </c>
      <c r="J280" s="100">
        <v>7.2</v>
      </c>
      <c r="K280" s="99" t="s">
        <v>175</v>
      </c>
      <c r="L280" s="100">
        <v>9</v>
      </c>
      <c r="M280" s="101" t="s">
        <v>33</v>
      </c>
      <c r="N280" s="102" t="s">
        <v>33</v>
      </c>
      <c r="T280" s="68" t="s">
        <v>174</v>
      </c>
    </row>
    <row r="281" spans="1:23" s="63" customFormat="1" x14ac:dyDescent="0.2">
      <c r="A281" s="98"/>
      <c r="B281" s="97" t="s">
        <v>176</v>
      </c>
      <c r="C281" s="767" t="s">
        <v>177</v>
      </c>
      <c r="D281" s="767"/>
      <c r="E281" s="767"/>
      <c r="F281" s="99" t="s">
        <v>33</v>
      </c>
      <c r="G281" s="99" t="s">
        <v>33</v>
      </c>
      <c r="H281" s="99" t="s">
        <v>33</v>
      </c>
      <c r="I281" s="99" t="s">
        <v>33</v>
      </c>
      <c r="J281" s="100">
        <v>0.8</v>
      </c>
      <c r="K281" s="99" t="s">
        <v>175</v>
      </c>
      <c r="L281" s="100">
        <v>1</v>
      </c>
      <c r="M281" s="101" t="s">
        <v>33</v>
      </c>
      <c r="N281" s="102" t="s">
        <v>33</v>
      </c>
      <c r="T281" s="68" t="s">
        <v>177</v>
      </c>
    </row>
    <row r="282" spans="1:23" s="63" customFormat="1" x14ac:dyDescent="0.2">
      <c r="A282" s="98"/>
      <c r="B282" s="97" t="s">
        <v>212</v>
      </c>
      <c r="C282" s="767" t="s">
        <v>252</v>
      </c>
      <c r="D282" s="767"/>
      <c r="E282" s="767"/>
      <c r="F282" s="99" t="s">
        <v>33</v>
      </c>
      <c r="G282" s="99" t="s">
        <v>33</v>
      </c>
      <c r="H282" s="99" t="s">
        <v>33</v>
      </c>
      <c r="I282" s="99" t="s">
        <v>33</v>
      </c>
      <c r="J282" s="100">
        <v>0.36</v>
      </c>
      <c r="K282" s="99" t="s">
        <v>33</v>
      </c>
      <c r="L282" s="100">
        <v>0.36</v>
      </c>
      <c r="M282" s="101" t="s">
        <v>33</v>
      </c>
      <c r="N282" s="102" t="s">
        <v>33</v>
      </c>
      <c r="T282" s="68" t="s">
        <v>252</v>
      </c>
    </row>
    <row r="283" spans="1:23" s="63" customFormat="1" x14ac:dyDescent="0.2">
      <c r="A283" s="98"/>
      <c r="B283" s="97" t="s">
        <v>33</v>
      </c>
      <c r="C283" s="767" t="s">
        <v>253</v>
      </c>
      <c r="D283" s="767"/>
      <c r="E283" s="767"/>
      <c r="F283" s="99" t="s">
        <v>179</v>
      </c>
      <c r="G283" s="99" t="s">
        <v>930</v>
      </c>
      <c r="H283" s="99" t="s">
        <v>175</v>
      </c>
      <c r="I283" s="99" t="s">
        <v>931</v>
      </c>
      <c r="J283" s="100" t="s">
        <v>33</v>
      </c>
      <c r="K283" s="99" t="s">
        <v>33</v>
      </c>
      <c r="L283" s="100" t="s">
        <v>33</v>
      </c>
      <c r="M283" s="101" t="s">
        <v>33</v>
      </c>
      <c r="N283" s="102" t="s">
        <v>33</v>
      </c>
      <c r="U283" s="68" t="s">
        <v>253</v>
      </c>
    </row>
    <row r="284" spans="1:23" s="63" customFormat="1" x14ac:dyDescent="0.2">
      <c r="A284" s="98"/>
      <c r="B284" s="97" t="s">
        <v>33</v>
      </c>
      <c r="C284" s="767" t="s">
        <v>178</v>
      </c>
      <c r="D284" s="767"/>
      <c r="E284" s="767"/>
      <c r="F284" s="99" t="s">
        <v>179</v>
      </c>
      <c r="G284" s="99" t="s">
        <v>849</v>
      </c>
      <c r="H284" s="99" t="s">
        <v>175</v>
      </c>
      <c r="I284" s="99" t="s">
        <v>648</v>
      </c>
      <c r="J284" s="100" t="s">
        <v>33</v>
      </c>
      <c r="K284" s="99" t="s">
        <v>33</v>
      </c>
      <c r="L284" s="100" t="s">
        <v>33</v>
      </c>
      <c r="M284" s="101" t="s">
        <v>33</v>
      </c>
      <c r="N284" s="102" t="s">
        <v>33</v>
      </c>
      <c r="U284" s="68" t="s">
        <v>178</v>
      </c>
    </row>
    <row r="285" spans="1:23" s="63" customFormat="1" x14ac:dyDescent="0.2">
      <c r="A285" s="98"/>
      <c r="B285" s="97" t="s">
        <v>33</v>
      </c>
      <c r="C285" s="776" t="s">
        <v>182</v>
      </c>
      <c r="D285" s="776"/>
      <c r="E285" s="776"/>
      <c r="F285" s="90" t="s">
        <v>33</v>
      </c>
      <c r="G285" s="90" t="s">
        <v>33</v>
      </c>
      <c r="H285" s="90" t="s">
        <v>33</v>
      </c>
      <c r="I285" s="90" t="s">
        <v>33</v>
      </c>
      <c r="J285" s="91">
        <v>25.47</v>
      </c>
      <c r="K285" s="90" t="s">
        <v>33</v>
      </c>
      <c r="L285" s="91">
        <v>31.75</v>
      </c>
      <c r="M285" s="92" t="s">
        <v>33</v>
      </c>
      <c r="N285" s="93" t="s">
        <v>33</v>
      </c>
      <c r="V285" s="68" t="s">
        <v>182</v>
      </c>
    </row>
    <row r="286" spans="1:23" s="63" customFormat="1" x14ac:dyDescent="0.2">
      <c r="A286" s="98"/>
      <c r="B286" s="97" t="s">
        <v>33</v>
      </c>
      <c r="C286" s="767" t="s">
        <v>183</v>
      </c>
      <c r="D286" s="767"/>
      <c r="E286" s="767"/>
      <c r="F286" s="99" t="s">
        <v>33</v>
      </c>
      <c r="G286" s="99" t="s">
        <v>33</v>
      </c>
      <c r="H286" s="99" t="s">
        <v>33</v>
      </c>
      <c r="I286" s="99" t="s">
        <v>33</v>
      </c>
      <c r="J286" s="100" t="s">
        <v>33</v>
      </c>
      <c r="K286" s="99" t="s">
        <v>33</v>
      </c>
      <c r="L286" s="100">
        <v>23.39</v>
      </c>
      <c r="M286" s="101" t="s">
        <v>33</v>
      </c>
      <c r="N286" s="102" t="s">
        <v>33</v>
      </c>
      <c r="U286" s="68" t="s">
        <v>183</v>
      </c>
    </row>
    <row r="287" spans="1:23" s="63" customFormat="1" ht="22.5" x14ac:dyDescent="0.2">
      <c r="A287" s="98"/>
      <c r="B287" s="97" t="s">
        <v>771</v>
      </c>
      <c r="C287" s="767" t="s">
        <v>772</v>
      </c>
      <c r="D287" s="767"/>
      <c r="E287" s="767"/>
      <c r="F287" s="99" t="s">
        <v>186</v>
      </c>
      <c r="G287" s="99" t="s">
        <v>341</v>
      </c>
      <c r="H287" s="99" t="s">
        <v>33</v>
      </c>
      <c r="I287" s="99" t="s">
        <v>341</v>
      </c>
      <c r="J287" s="100" t="s">
        <v>33</v>
      </c>
      <c r="K287" s="99" t="s">
        <v>33</v>
      </c>
      <c r="L287" s="100">
        <v>18.71</v>
      </c>
      <c r="M287" s="101" t="s">
        <v>33</v>
      </c>
      <c r="N287" s="102" t="s">
        <v>33</v>
      </c>
      <c r="U287" s="68" t="s">
        <v>772</v>
      </c>
    </row>
    <row r="288" spans="1:23" s="63" customFormat="1" ht="22.5" x14ac:dyDescent="0.2">
      <c r="A288" s="98"/>
      <c r="B288" s="97" t="s">
        <v>773</v>
      </c>
      <c r="C288" s="767" t="s">
        <v>774</v>
      </c>
      <c r="D288" s="767"/>
      <c r="E288" s="767"/>
      <c r="F288" s="99" t="s">
        <v>186</v>
      </c>
      <c r="G288" s="99" t="s">
        <v>775</v>
      </c>
      <c r="H288" s="99" t="s">
        <v>33</v>
      </c>
      <c r="I288" s="99" t="s">
        <v>775</v>
      </c>
      <c r="J288" s="100" t="s">
        <v>33</v>
      </c>
      <c r="K288" s="99" t="s">
        <v>33</v>
      </c>
      <c r="L288" s="100">
        <v>14.03</v>
      </c>
      <c r="M288" s="101" t="s">
        <v>33</v>
      </c>
      <c r="N288" s="102" t="s">
        <v>33</v>
      </c>
      <c r="U288" s="68" t="s">
        <v>774</v>
      </c>
    </row>
    <row r="289" spans="1:24" s="63" customFormat="1" x14ac:dyDescent="0.2">
      <c r="A289" s="103"/>
      <c r="B289" s="104"/>
      <c r="C289" s="780" t="s">
        <v>191</v>
      </c>
      <c r="D289" s="780"/>
      <c r="E289" s="780"/>
      <c r="F289" s="105" t="s">
        <v>33</v>
      </c>
      <c r="G289" s="105" t="s">
        <v>33</v>
      </c>
      <c r="H289" s="105" t="s">
        <v>33</v>
      </c>
      <c r="I289" s="105" t="s">
        <v>33</v>
      </c>
      <c r="J289" s="106" t="s">
        <v>33</v>
      </c>
      <c r="K289" s="105" t="s">
        <v>33</v>
      </c>
      <c r="L289" s="106">
        <v>64.489999999999995</v>
      </c>
      <c r="M289" s="92" t="s">
        <v>33</v>
      </c>
      <c r="N289" s="107" t="s">
        <v>33</v>
      </c>
      <c r="W289" s="68" t="s">
        <v>191</v>
      </c>
    </row>
    <row r="290" spans="1:24" s="63" customFormat="1" ht="33.75" x14ac:dyDescent="0.2">
      <c r="A290" s="88" t="s">
        <v>1722</v>
      </c>
      <c r="B290" s="89" t="s">
        <v>1683</v>
      </c>
      <c r="C290" s="776" t="s">
        <v>933</v>
      </c>
      <c r="D290" s="776"/>
      <c r="E290" s="776"/>
      <c r="F290" s="90" t="s">
        <v>484</v>
      </c>
      <c r="G290" s="90" t="s">
        <v>33</v>
      </c>
      <c r="H290" s="90" t="s">
        <v>33</v>
      </c>
      <c r="I290" s="90" t="s">
        <v>165</v>
      </c>
      <c r="J290" s="91">
        <v>8727.02</v>
      </c>
      <c r="K290" s="90" t="s">
        <v>778</v>
      </c>
      <c r="L290" s="91">
        <v>8831.74</v>
      </c>
      <c r="M290" s="92" t="s">
        <v>33</v>
      </c>
      <c r="N290" s="93" t="s">
        <v>33</v>
      </c>
      <c r="R290" s="68" t="s">
        <v>933</v>
      </c>
    </row>
    <row r="291" spans="1:24" s="63" customFormat="1" x14ac:dyDescent="0.2">
      <c r="A291" s="94"/>
      <c r="B291" s="95"/>
      <c r="C291" s="767" t="s">
        <v>934</v>
      </c>
      <c r="D291" s="767"/>
      <c r="E291" s="767"/>
      <c r="F291" s="767"/>
      <c r="G291" s="767"/>
      <c r="H291" s="767"/>
      <c r="I291" s="767"/>
      <c r="J291" s="767"/>
      <c r="K291" s="767"/>
      <c r="L291" s="767"/>
      <c r="M291" s="767"/>
      <c r="N291" s="781"/>
      <c r="X291" s="68" t="s">
        <v>934</v>
      </c>
    </row>
    <row r="292" spans="1:24" s="63" customFormat="1" ht="22.5" x14ac:dyDescent="0.2">
      <c r="A292" s="96"/>
      <c r="B292" s="97" t="s">
        <v>780</v>
      </c>
      <c r="C292" s="767" t="s">
        <v>781</v>
      </c>
      <c r="D292" s="767"/>
      <c r="E292" s="767"/>
      <c r="F292" s="767"/>
      <c r="G292" s="767"/>
      <c r="H292" s="767"/>
      <c r="I292" s="767"/>
      <c r="J292" s="767"/>
      <c r="K292" s="767"/>
      <c r="L292" s="767"/>
      <c r="M292" s="767"/>
      <c r="N292" s="781"/>
      <c r="S292" s="68" t="s">
        <v>781</v>
      </c>
    </row>
    <row r="293" spans="1:24" s="63" customFormat="1" ht="33.75" x14ac:dyDescent="0.2">
      <c r="A293" s="88" t="s">
        <v>1723</v>
      </c>
      <c r="B293" s="89" t="s">
        <v>945</v>
      </c>
      <c r="C293" s="776" t="s">
        <v>946</v>
      </c>
      <c r="D293" s="776"/>
      <c r="E293" s="776"/>
      <c r="F293" s="90" t="s">
        <v>484</v>
      </c>
      <c r="G293" s="90" t="s">
        <v>33</v>
      </c>
      <c r="H293" s="90" t="s">
        <v>33</v>
      </c>
      <c r="I293" s="90" t="s">
        <v>165</v>
      </c>
      <c r="J293" s="91">
        <v>209.93</v>
      </c>
      <c r="K293" s="90" t="s">
        <v>33</v>
      </c>
      <c r="L293" s="91">
        <v>209.93</v>
      </c>
      <c r="M293" s="92" t="s">
        <v>33</v>
      </c>
      <c r="N293" s="93" t="s">
        <v>33</v>
      </c>
      <c r="R293" s="68" t="s">
        <v>946</v>
      </c>
    </row>
    <row r="294" spans="1:24" s="63" customFormat="1" ht="33.75" x14ac:dyDescent="0.2">
      <c r="A294" s="88" t="s">
        <v>344</v>
      </c>
      <c r="B294" s="89" t="s">
        <v>935</v>
      </c>
      <c r="C294" s="776" t="s">
        <v>936</v>
      </c>
      <c r="D294" s="776"/>
      <c r="E294" s="776"/>
      <c r="F294" s="90" t="s">
        <v>484</v>
      </c>
      <c r="G294" s="90" t="s">
        <v>33</v>
      </c>
      <c r="H294" s="90" t="s">
        <v>33</v>
      </c>
      <c r="I294" s="90" t="s">
        <v>165</v>
      </c>
      <c r="J294" s="91" t="s">
        <v>33</v>
      </c>
      <c r="K294" s="90" t="s">
        <v>33</v>
      </c>
      <c r="L294" s="91" t="s">
        <v>33</v>
      </c>
      <c r="M294" s="92" t="s">
        <v>33</v>
      </c>
      <c r="N294" s="93" t="s">
        <v>33</v>
      </c>
      <c r="R294" s="68" t="s">
        <v>936</v>
      </c>
    </row>
    <row r="295" spans="1:24" s="63" customFormat="1" ht="33.75" x14ac:dyDescent="0.2">
      <c r="A295" s="96"/>
      <c r="B295" s="97" t="s">
        <v>890</v>
      </c>
      <c r="C295" s="767" t="s">
        <v>559</v>
      </c>
      <c r="D295" s="767"/>
      <c r="E295" s="767"/>
      <c r="F295" s="767"/>
      <c r="G295" s="767"/>
      <c r="H295" s="767"/>
      <c r="I295" s="767"/>
      <c r="J295" s="767"/>
      <c r="K295" s="767"/>
      <c r="L295" s="767"/>
      <c r="M295" s="767"/>
      <c r="N295" s="781"/>
      <c r="S295" s="68" t="s">
        <v>559</v>
      </c>
    </row>
    <row r="296" spans="1:24" s="63" customFormat="1" x14ac:dyDescent="0.2">
      <c r="A296" s="98"/>
      <c r="B296" s="97" t="s">
        <v>165</v>
      </c>
      <c r="C296" s="767" t="s">
        <v>251</v>
      </c>
      <c r="D296" s="767"/>
      <c r="E296" s="767"/>
      <c r="F296" s="99" t="s">
        <v>33</v>
      </c>
      <c r="G296" s="99" t="s">
        <v>33</v>
      </c>
      <c r="H296" s="99" t="s">
        <v>33</v>
      </c>
      <c r="I296" s="99" t="s">
        <v>33</v>
      </c>
      <c r="J296" s="100">
        <v>48.1</v>
      </c>
      <c r="K296" s="99" t="s">
        <v>175</v>
      </c>
      <c r="L296" s="100">
        <v>60.13</v>
      </c>
      <c r="M296" s="101" t="s">
        <v>33</v>
      </c>
      <c r="N296" s="102" t="s">
        <v>33</v>
      </c>
      <c r="T296" s="68" t="s">
        <v>251</v>
      </c>
    </row>
    <row r="297" spans="1:24" s="63" customFormat="1" x14ac:dyDescent="0.2">
      <c r="A297" s="98"/>
      <c r="B297" s="97" t="s">
        <v>212</v>
      </c>
      <c r="C297" s="767" t="s">
        <v>252</v>
      </c>
      <c r="D297" s="767"/>
      <c r="E297" s="767"/>
      <c r="F297" s="99" t="s">
        <v>33</v>
      </c>
      <c r="G297" s="99" t="s">
        <v>33</v>
      </c>
      <c r="H297" s="99" t="s">
        <v>33</v>
      </c>
      <c r="I297" s="99" t="s">
        <v>33</v>
      </c>
      <c r="J297" s="100">
        <v>17.84</v>
      </c>
      <c r="K297" s="99" t="s">
        <v>33</v>
      </c>
      <c r="L297" s="100">
        <v>17.84</v>
      </c>
      <c r="M297" s="101" t="s">
        <v>33</v>
      </c>
      <c r="N297" s="102" t="s">
        <v>33</v>
      </c>
      <c r="T297" s="68" t="s">
        <v>252</v>
      </c>
    </row>
    <row r="298" spans="1:24" s="63" customFormat="1" x14ac:dyDescent="0.2">
      <c r="A298" s="98"/>
      <c r="B298" s="97" t="s">
        <v>33</v>
      </c>
      <c r="C298" s="767" t="s">
        <v>253</v>
      </c>
      <c r="D298" s="767"/>
      <c r="E298" s="767"/>
      <c r="F298" s="99" t="s">
        <v>179</v>
      </c>
      <c r="G298" s="99" t="s">
        <v>219</v>
      </c>
      <c r="H298" s="99" t="s">
        <v>175</v>
      </c>
      <c r="I298" s="99" t="s">
        <v>279</v>
      </c>
      <c r="J298" s="100" t="s">
        <v>33</v>
      </c>
      <c r="K298" s="99" t="s">
        <v>33</v>
      </c>
      <c r="L298" s="100" t="s">
        <v>33</v>
      </c>
      <c r="M298" s="101" t="s">
        <v>33</v>
      </c>
      <c r="N298" s="102" t="s">
        <v>33</v>
      </c>
      <c r="U298" s="68" t="s">
        <v>253</v>
      </c>
    </row>
    <row r="299" spans="1:24" s="63" customFormat="1" x14ac:dyDescent="0.2">
      <c r="A299" s="98"/>
      <c r="B299" s="97" t="s">
        <v>33</v>
      </c>
      <c r="C299" s="776" t="s">
        <v>182</v>
      </c>
      <c r="D299" s="776"/>
      <c r="E299" s="776"/>
      <c r="F299" s="90" t="s">
        <v>33</v>
      </c>
      <c r="G299" s="90" t="s">
        <v>33</v>
      </c>
      <c r="H299" s="90" t="s">
        <v>33</v>
      </c>
      <c r="I299" s="90" t="s">
        <v>33</v>
      </c>
      <c r="J299" s="91">
        <v>65.94</v>
      </c>
      <c r="K299" s="90" t="s">
        <v>33</v>
      </c>
      <c r="L299" s="91">
        <v>77.97</v>
      </c>
      <c r="M299" s="92" t="s">
        <v>33</v>
      </c>
      <c r="N299" s="93" t="s">
        <v>33</v>
      </c>
      <c r="V299" s="68" t="s">
        <v>182</v>
      </c>
    </row>
    <row r="300" spans="1:24" s="63" customFormat="1" x14ac:dyDescent="0.2">
      <c r="A300" s="98"/>
      <c r="B300" s="97" t="s">
        <v>33</v>
      </c>
      <c r="C300" s="767" t="s">
        <v>183</v>
      </c>
      <c r="D300" s="767"/>
      <c r="E300" s="767"/>
      <c r="F300" s="99" t="s">
        <v>33</v>
      </c>
      <c r="G300" s="99" t="s">
        <v>33</v>
      </c>
      <c r="H300" s="99" t="s">
        <v>33</v>
      </c>
      <c r="I300" s="99" t="s">
        <v>33</v>
      </c>
      <c r="J300" s="100" t="s">
        <v>33</v>
      </c>
      <c r="K300" s="99" t="s">
        <v>33</v>
      </c>
      <c r="L300" s="100">
        <v>60.13</v>
      </c>
      <c r="M300" s="101" t="s">
        <v>33</v>
      </c>
      <c r="N300" s="102" t="s">
        <v>33</v>
      </c>
      <c r="U300" s="68" t="s">
        <v>183</v>
      </c>
    </row>
    <row r="301" spans="1:24" s="63" customFormat="1" ht="22.5" x14ac:dyDescent="0.2">
      <c r="A301" s="98"/>
      <c r="B301" s="97" t="s">
        <v>907</v>
      </c>
      <c r="C301" s="767" t="s">
        <v>908</v>
      </c>
      <c r="D301" s="767"/>
      <c r="E301" s="767"/>
      <c r="F301" s="99" t="s">
        <v>186</v>
      </c>
      <c r="G301" s="99" t="s">
        <v>909</v>
      </c>
      <c r="H301" s="99" t="s">
        <v>33</v>
      </c>
      <c r="I301" s="99" t="s">
        <v>909</v>
      </c>
      <c r="J301" s="100" t="s">
        <v>33</v>
      </c>
      <c r="K301" s="99" t="s">
        <v>33</v>
      </c>
      <c r="L301" s="100">
        <v>55.32</v>
      </c>
      <c r="M301" s="101" t="s">
        <v>33</v>
      </c>
      <c r="N301" s="102" t="s">
        <v>33</v>
      </c>
      <c r="U301" s="68" t="s">
        <v>908</v>
      </c>
    </row>
    <row r="302" spans="1:24" s="63" customFormat="1" ht="22.5" x14ac:dyDescent="0.2">
      <c r="A302" s="98"/>
      <c r="B302" s="97" t="s">
        <v>910</v>
      </c>
      <c r="C302" s="767" t="s">
        <v>911</v>
      </c>
      <c r="D302" s="767"/>
      <c r="E302" s="767"/>
      <c r="F302" s="99" t="s">
        <v>186</v>
      </c>
      <c r="G302" s="99" t="s">
        <v>594</v>
      </c>
      <c r="H302" s="99" t="s">
        <v>33</v>
      </c>
      <c r="I302" s="99" t="s">
        <v>594</v>
      </c>
      <c r="J302" s="100" t="s">
        <v>33</v>
      </c>
      <c r="K302" s="99" t="s">
        <v>33</v>
      </c>
      <c r="L302" s="100">
        <v>39.08</v>
      </c>
      <c r="M302" s="101" t="s">
        <v>33</v>
      </c>
      <c r="N302" s="102" t="s">
        <v>33</v>
      </c>
      <c r="U302" s="68" t="s">
        <v>911</v>
      </c>
    </row>
    <row r="303" spans="1:24" s="63" customFormat="1" x14ac:dyDescent="0.2">
      <c r="A303" s="103"/>
      <c r="B303" s="104"/>
      <c r="C303" s="780" t="s">
        <v>191</v>
      </c>
      <c r="D303" s="780"/>
      <c r="E303" s="780"/>
      <c r="F303" s="105" t="s">
        <v>33</v>
      </c>
      <c r="G303" s="105" t="s">
        <v>33</v>
      </c>
      <c r="H303" s="105" t="s">
        <v>33</v>
      </c>
      <c r="I303" s="105" t="s">
        <v>33</v>
      </c>
      <c r="J303" s="106" t="s">
        <v>33</v>
      </c>
      <c r="K303" s="105" t="s">
        <v>33</v>
      </c>
      <c r="L303" s="106">
        <v>172.37</v>
      </c>
      <c r="M303" s="92" t="s">
        <v>33</v>
      </c>
      <c r="N303" s="107" t="s">
        <v>33</v>
      </c>
      <c r="W303" s="68" t="s">
        <v>191</v>
      </c>
    </row>
    <row r="304" spans="1:24" s="63" customFormat="1" ht="33.75" x14ac:dyDescent="0.2">
      <c r="A304" s="88" t="s">
        <v>1724</v>
      </c>
      <c r="B304" s="89" t="s">
        <v>937</v>
      </c>
      <c r="C304" s="776" t="s">
        <v>938</v>
      </c>
      <c r="D304" s="776"/>
      <c r="E304" s="776"/>
      <c r="F304" s="90" t="s">
        <v>484</v>
      </c>
      <c r="G304" s="90" t="s">
        <v>33</v>
      </c>
      <c r="H304" s="90" t="s">
        <v>33</v>
      </c>
      <c r="I304" s="90" t="s">
        <v>165</v>
      </c>
      <c r="J304" s="91">
        <v>1921.84</v>
      </c>
      <c r="K304" s="90" t="s">
        <v>33</v>
      </c>
      <c r="L304" s="91">
        <v>1921.84</v>
      </c>
      <c r="M304" s="92" t="s">
        <v>33</v>
      </c>
      <c r="N304" s="93" t="s">
        <v>33</v>
      </c>
      <c r="R304" s="68" t="s">
        <v>938</v>
      </c>
    </row>
    <row r="305" spans="1:24" s="63" customFormat="1" ht="22.5" x14ac:dyDescent="0.2">
      <c r="A305" s="88" t="s">
        <v>1725</v>
      </c>
      <c r="B305" s="89" t="s">
        <v>1726</v>
      </c>
      <c r="C305" s="776" t="s">
        <v>1727</v>
      </c>
      <c r="D305" s="776"/>
      <c r="E305" s="776"/>
      <c r="F305" s="90" t="s">
        <v>484</v>
      </c>
      <c r="G305" s="90" t="s">
        <v>33</v>
      </c>
      <c r="H305" s="90" t="s">
        <v>33</v>
      </c>
      <c r="I305" s="90" t="s">
        <v>165</v>
      </c>
      <c r="J305" s="91" t="s">
        <v>33</v>
      </c>
      <c r="K305" s="90" t="s">
        <v>33</v>
      </c>
      <c r="L305" s="91" t="s">
        <v>33</v>
      </c>
      <c r="M305" s="92" t="s">
        <v>33</v>
      </c>
      <c r="N305" s="93" t="s">
        <v>33</v>
      </c>
      <c r="R305" s="68" t="s">
        <v>1727</v>
      </c>
    </row>
    <row r="306" spans="1:24" s="63" customFormat="1" ht="33.75" x14ac:dyDescent="0.2">
      <c r="A306" s="96"/>
      <c r="B306" s="97" t="s">
        <v>890</v>
      </c>
      <c r="C306" s="767" t="s">
        <v>559</v>
      </c>
      <c r="D306" s="767"/>
      <c r="E306" s="767"/>
      <c r="F306" s="767"/>
      <c r="G306" s="767"/>
      <c r="H306" s="767"/>
      <c r="I306" s="767"/>
      <c r="J306" s="767"/>
      <c r="K306" s="767"/>
      <c r="L306" s="767"/>
      <c r="M306" s="767"/>
      <c r="N306" s="781"/>
      <c r="S306" s="68" t="s">
        <v>559</v>
      </c>
    </row>
    <row r="307" spans="1:24" s="63" customFormat="1" x14ac:dyDescent="0.2">
      <c r="A307" s="98"/>
      <c r="B307" s="97" t="s">
        <v>165</v>
      </c>
      <c r="C307" s="767" t="s">
        <v>251</v>
      </c>
      <c r="D307" s="767"/>
      <c r="E307" s="767"/>
      <c r="F307" s="99" t="s">
        <v>33</v>
      </c>
      <c r="G307" s="99" t="s">
        <v>33</v>
      </c>
      <c r="H307" s="99" t="s">
        <v>33</v>
      </c>
      <c r="I307" s="99" t="s">
        <v>33</v>
      </c>
      <c r="J307" s="100">
        <v>1.1100000000000001</v>
      </c>
      <c r="K307" s="99" t="s">
        <v>175</v>
      </c>
      <c r="L307" s="100">
        <v>1.39</v>
      </c>
      <c r="M307" s="101" t="s">
        <v>33</v>
      </c>
      <c r="N307" s="102" t="s">
        <v>33</v>
      </c>
      <c r="T307" s="68" t="s">
        <v>251</v>
      </c>
    </row>
    <row r="308" spans="1:24" s="63" customFormat="1" x14ac:dyDescent="0.2">
      <c r="A308" s="98"/>
      <c r="B308" s="97" t="s">
        <v>212</v>
      </c>
      <c r="C308" s="767" t="s">
        <v>252</v>
      </c>
      <c r="D308" s="767"/>
      <c r="E308" s="767"/>
      <c r="F308" s="99" t="s">
        <v>33</v>
      </c>
      <c r="G308" s="99" t="s">
        <v>33</v>
      </c>
      <c r="H308" s="99" t="s">
        <v>33</v>
      </c>
      <c r="I308" s="99" t="s">
        <v>33</v>
      </c>
      <c r="J308" s="100">
        <v>0.02</v>
      </c>
      <c r="K308" s="99" t="s">
        <v>33</v>
      </c>
      <c r="L308" s="100">
        <v>0.02</v>
      </c>
      <c r="M308" s="101" t="s">
        <v>33</v>
      </c>
      <c r="N308" s="102" t="s">
        <v>33</v>
      </c>
      <c r="T308" s="68" t="s">
        <v>252</v>
      </c>
    </row>
    <row r="309" spans="1:24" s="63" customFormat="1" x14ac:dyDescent="0.2">
      <c r="A309" s="98"/>
      <c r="B309" s="97" t="s">
        <v>33</v>
      </c>
      <c r="C309" s="767" t="s">
        <v>253</v>
      </c>
      <c r="D309" s="767"/>
      <c r="E309" s="767"/>
      <c r="F309" s="99" t="s">
        <v>179</v>
      </c>
      <c r="G309" s="99" t="s">
        <v>1728</v>
      </c>
      <c r="H309" s="99" t="s">
        <v>175</v>
      </c>
      <c r="I309" s="99" t="s">
        <v>1729</v>
      </c>
      <c r="J309" s="100" t="s">
        <v>33</v>
      </c>
      <c r="K309" s="99" t="s">
        <v>33</v>
      </c>
      <c r="L309" s="100" t="s">
        <v>33</v>
      </c>
      <c r="M309" s="101" t="s">
        <v>33</v>
      </c>
      <c r="N309" s="102" t="s">
        <v>33</v>
      </c>
      <c r="U309" s="68" t="s">
        <v>253</v>
      </c>
    </row>
    <row r="310" spans="1:24" s="63" customFormat="1" x14ac:dyDescent="0.2">
      <c r="A310" s="98"/>
      <c r="B310" s="97" t="s">
        <v>33</v>
      </c>
      <c r="C310" s="776" t="s">
        <v>182</v>
      </c>
      <c r="D310" s="776"/>
      <c r="E310" s="776"/>
      <c r="F310" s="90" t="s">
        <v>33</v>
      </c>
      <c r="G310" s="90" t="s">
        <v>33</v>
      </c>
      <c r="H310" s="90" t="s">
        <v>33</v>
      </c>
      <c r="I310" s="90" t="s">
        <v>33</v>
      </c>
      <c r="J310" s="91">
        <v>1.1299999999999999</v>
      </c>
      <c r="K310" s="90" t="s">
        <v>33</v>
      </c>
      <c r="L310" s="91">
        <v>1.41</v>
      </c>
      <c r="M310" s="92" t="s">
        <v>33</v>
      </c>
      <c r="N310" s="93" t="s">
        <v>33</v>
      </c>
      <c r="V310" s="68" t="s">
        <v>182</v>
      </c>
    </row>
    <row r="311" spans="1:24" s="63" customFormat="1" x14ac:dyDescent="0.2">
      <c r="A311" s="98"/>
      <c r="B311" s="97" t="s">
        <v>33</v>
      </c>
      <c r="C311" s="767" t="s">
        <v>183</v>
      </c>
      <c r="D311" s="767"/>
      <c r="E311" s="767"/>
      <c r="F311" s="99" t="s">
        <v>33</v>
      </c>
      <c r="G311" s="99" t="s">
        <v>33</v>
      </c>
      <c r="H311" s="99" t="s">
        <v>33</v>
      </c>
      <c r="I311" s="99" t="s">
        <v>33</v>
      </c>
      <c r="J311" s="100" t="s">
        <v>33</v>
      </c>
      <c r="K311" s="99" t="s">
        <v>33</v>
      </c>
      <c r="L311" s="100">
        <v>1.39</v>
      </c>
      <c r="M311" s="101" t="s">
        <v>33</v>
      </c>
      <c r="N311" s="102" t="s">
        <v>33</v>
      </c>
      <c r="U311" s="68" t="s">
        <v>183</v>
      </c>
    </row>
    <row r="312" spans="1:24" s="63" customFormat="1" ht="22.5" x14ac:dyDescent="0.2">
      <c r="A312" s="98"/>
      <c r="B312" s="97" t="s">
        <v>771</v>
      </c>
      <c r="C312" s="767" t="s">
        <v>772</v>
      </c>
      <c r="D312" s="767"/>
      <c r="E312" s="767"/>
      <c r="F312" s="99" t="s">
        <v>186</v>
      </c>
      <c r="G312" s="99" t="s">
        <v>341</v>
      </c>
      <c r="H312" s="99" t="s">
        <v>33</v>
      </c>
      <c r="I312" s="99" t="s">
        <v>341</v>
      </c>
      <c r="J312" s="100" t="s">
        <v>33</v>
      </c>
      <c r="K312" s="99" t="s">
        <v>33</v>
      </c>
      <c r="L312" s="100">
        <v>1.1100000000000001</v>
      </c>
      <c r="M312" s="101" t="s">
        <v>33</v>
      </c>
      <c r="N312" s="102" t="s">
        <v>33</v>
      </c>
      <c r="U312" s="68" t="s">
        <v>772</v>
      </c>
    </row>
    <row r="313" spans="1:24" s="63" customFormat="1" ht="22.5" x14ac:dyDescent="0.2">
      <c r="A313" s="98"/>
      <c r="B313" s="97" t="s">
        <v>773</v>
      </c>
      <c r="C313" s="767" t="s">
        <v>774</v>
      </c>
      <c r="D313" s="767"/>
      <c r="E313" s="767"/>
      <c r="F313" s="99" t="s">
        <v>186</v>
      </c>
      <c r="G313" s="99" t="s">
        <v>775</v>
      </c>
      <c r="H313" s="99" t="s">
        <v>33</v>
      </c>
      <c r="I313" s="99" t="s">
        <v>775</v>
      </c>
      <c r="J313" s="100" t="s">
        <v>33</v>
      </c>
      <c r="K313" s="99" t="s">
        <v>33</v>
      </c>
      <c r="L313" s="100">
        <v>0.83</v>
      </c>
      <c r="M313" s="101" t="s">
        <v>33</v>
      </c>
      <c r="N313" s="102" t="s">
        <v>33</v>
      </c>
      <c r="U313" s="68" t="s">
        <v>774</v>
      </c>
    </row>
    <row r="314" spans="1:24" s="63" customFormat="1" x14ac:dyDescent="0.2">
      <c r="A314" s="103"/>
      <c r="B314" s="104"/>
      <c r="C314" s="780" t="s">
        <v>191</v>
      </c>
      <c r="D314" s="780"/>
      <c r="E314" s="780"/>
      <c r="F314" s="105" t="s">
        <v>33</v>
      </c>
      <c r="G314" s="105" t="s">
        <v>33</v>
      </c>
      <c r="H314" s="105" t="s">
        <v>33</v>
      </c>
      <c r="I314" s="105" t="s">
        <v>33</v>
      </c>
      <c r="J314" s="106" t="s">
        <v>33</v>
      </c>
      <c r="K314" s="105" t="s">
        <v>33</v>
      </c>
      <c r="L314" s="106">
        <v>3.35</v>
      </c>
      <c r="M314" s="92" t="s">
        <v>33</v>
      </c>
      <c r="N314" s="107" t="s">
        <v>33</v>
      </c>
      <c r="W314" s="68" t="s">
        <v>191</v>
      </c>
    </row>
    <row r="315" spans="1:24" s="63" customFormat="1" ht="33.75" x14ac:dyDescent="0.2">
      <c r="A315" s="88" t="s">
        <v>1730</v>
      </c>
      <c r="B315" s="89" t="s">
        <v>1731</v>
      </c>
      <c r="C315" s="776" t="s">
        <v>1732</v>
      </c>
      <c r="D315" s="776"/>
      <c r="E315" s="776"/>
      <c r="F315" s="90" t="s">
        <v>484</v>
      </c>
      <c r="G315" s="90" t="s">
        <v>33</v>
      </c>
      <c r="H315" s="90" t="s">
        <v>33</v>
      </c>
      <c r="I315" s="90" t="s">
        <v>165</v>
      </c>
      <c r="J315" s="91">
        <v>67.55</v>
      </c>
      <c r="K315" s="90" t="s">
        <v>856</v>
      </c>
      <c r="L315" s="91">
        <v>68.900000000000006</v>
      </c>
      <c r="M315" s="92" t="s">
        <v>33</v>
      </c>
      <c r="N315" s="93" t="s">
        <v>33</v>
      </c>
      <c r="R315" s="68" t="s">
        <v>1732</v>
      </c>
    </row>
    <row r="316" spans="1:24" s="63" customFormat="1" x14ac:dyDescent="0.2">
      <c r="A316" s="94"/>
      <c r="B316" s="95"/>
      <c r="C316" s="767" t="s">
        <v>1733</v>
      </c>
      <c r="D316" s="767"/>
      <c r="E316" s="767"/>
      <c r="F316" s="767"/>
      <c r="G316" s="767"/>
      <c r="H316" s="767"/>
      <c r="I316" s="767"/>
      <c r="J316" s="767"/>
      <c r="K316" s="767"/>
      <c r="L316" s="767"/>
      <c r="M316" s="767"/>
      <c r="N316" s="781"/>
      <c r="X316" s="68" t="s">
        <v>1733</v>
      </c>
    </row>
    <row r="317" spans="1:24" s="63" customFormat="1" ht="22.5" x14ac:dyDescent="0.2">
      <c r="A317" s="96"/>
      <c r="B317" s="97" t="s">
        <v>858</v>
      </c>
      <c r="C317" s="767" t="s">
        <v>859</v>
      </c>
      <c r="D317" s="767"/>
      <c r="E317" s="767"/>
      <c r="F317" s="767"/>
      <c r="G317" s="767"/>
      <c r="H317" s="767"/>
      <c r="I317" s="767"/>
      <c r="J317" s="767"/>
      <c r="K317" s="767"/>
      <c r="L317" s="767"/>
      <c r="M317" s="767"/>
      <c r="N317" s="781"/>
      <c r="S317" s="68" t="s">
        <v>859</v>
      </c>
    </row>
    <row r="318" spans="1:24" s="63" customFormat="1" ht="33.75" x14ac:dyDescent="0.2">
      <c r="A318" s="88" t="s">
        <v>1734</v>
      </c>
      <c r="B318" s="89" t="s">
        <v>1735</v>
      </c>
      <c r="C318" s="776" t="s">
        <v>1736</v>
      </c>
      <c r="D318" s="776"/>
      <c r="E318" s="776"/>
      <c r="F318" s="90" t="s">
        <v>484</v>
      </c>
      <c r="G318" s="90" t="s">
        <v>33</v>
      </c>
      <c r="H318" s="90" t="s">
        <v>33</v>
      </c>
      <c r="I318" s="90" t="s">
        <v>165</v>
      </c>
      <c r="J318" s="91">
        <v>30.57</v>
      </c>
      <c r="K318" s="90" t="s">
        <v>856</v>
      </c>
      <c r="L318" s="91">
        <v>31.18</v>
      </c>
      <c r="M318" s="92" t="s">
        <v>33</v>
      </c>
      <c r="N318" s="93" t="s">
        <v>33</v>
      </c>
      <c r="R318" s="68" t="s">
        <v>1736</v>
      </c>
    </row>
    <row r="319" spans="1:24" s="63" customFormat="1" x14ac:dyDescent="0.2">
      <c r="A319" s="94"/>
      <c r="B319" s="95"/>
      <c r="C319" s="767" t="s">
        <v>1737</v>
      </c>
      <c r="D319" s="767"/>
      <c r="E319" s="767"/>
      <c r="F319" s="767"/>
      <c r="G319" s="767"/>
      <c r="H319" s="767"/>
      <c r="I319" s="767"/>
      <c r="J319" s="767"/>
      <c r="K319" s="767"/>
      <c r="L319" s="767"/>
      <c r="M319" s="767"/>
      <c r="N319" s="781"/>
      <c r="X319" s="68" t="s">
        <v>1737</v>
      </c>
    </row>
    <row r="320" spans="1:24" s="63" customFormat="1" ht="22.5" x14ac:dyDescent="0.2">
      <c r="A320" s="96"/>
      <c r="B320" s="97" t="s">
        <v>858</v>
      </c>
      <c r="C320" s="767" t="s">
        <v>859</v>
      </c>
      <c r="D320" s="767"/>
      <c r="E320" s="767"/>
      <c r="F320" s="767"/>
      <c r="G320" s="767"/>
      <c r="H320" s="767"/>
      <c r="I320" s="767"/>
      <c r="J320" s="767"/>
      <c r="K320" s="767"/>
      <c r="L320" s="767"/>
      <c r="M320" s="767"/>
      <c r="N320" s="781"/>
      <c r="S320" s="68" t="s">
        <v>859</v>
      </c>
    </row>
    <row r="321" spans="1:24" s="63" customFormat="1" ht="33.75" x14ac:dyDescent="0.2">
      <c r="A321" s="88" t="s">
        <v>190</v>
      </c>
      <c r="B321" s="89" t="s">
        <v>988</v>
      </c>
      <c r="C321" s="776" t="s">
        <v>989</v>
      </c>
      <c r="D321" s="776"/>
      <c r="E321" s="776"/>
      <c r="F321" s="90" t="s">
        <v>484</v>
      </c>
      <c r="G321" s="90" t="s">
        <v>33</v>
      </c>
      <c r="H321" s="90" t="s">
        <v>33</v>
      </c>
      <c r="I321" s="90" t="s">
        <v>165</v>
      </c>
      <c r="J321" s="91" t="s">
        <v>33</v>
      </c>
      <c r="K321" s="90" t="s">
        <v>33</v>
      </c>
      <c r="L321" s="91" t="s">
        <v>33</v>
      </c>
      <c r="M321" s="92" t="s">
        <v>33</v>
      </c>
      <c r="N321" s="93" t="s">
        <v>33</v>
      </c>
      <c r="R321" s="68" t="s">
        <v>989</v>
      </c>
    </row>
    <row r="322" spans="1:24" s="63" customFormat="1" ht="33.75" x14ac:dyDescent="0.2">
      <c r="A322" s="96"/>
      <c r="B322" s="97" t="s">
        <v>890</v>
      </c>
      <c r="C322" s="767" t="s">
        <v>559</v>
      </c>
      <c r="D322" s="767"/>
      <c r="E322" s="767"/>
      <c r="F322" s="767"/>
      <c r="G322" s="767"/>
      <c r="H322" s="767"/>
      <c r="I322" s="767"/>
      <c r="J322" s="767"/>
      <c r="K322" s="767"/>
      <c r="L322" s="767"/>
      <c r="M322" s="767"/>
      <c r="N322" s="781"/>
      <c r="S322" s="68" t="s">
        <v>559</v>
      </c>
    </row>
    <row r="323" spans="1:24" s="63" customFormat="1" x14ac:dyDescent="0.2">
      <c r="A323" s="98"/>
      <c r="B323" s="97" t="s">
        <v>165</v>
      </c>
      <c r="C323" s="767" t="s">
        <v>251</v>
      </c>
      <c r="D323" s="767"/>
      <c r="E323" s="767"/>
      <c r="F323" s="99" t="s">
        <v>33</v>
      </c>
      <c r="G323" s="99" t="s">
        <v>33</v>
      </c>
      <c r="H323" s="99" t="s">
        <v>33</v>
      </c>
      <c r="I323" s="99" t="s">
        <v>33</v>
      </c>
      <c r="J323" s="100">
        <v>2.0699999999999998</v>
      </c>
      <c r="K323" s="99" t="s">
        <v>175</v>
      </c>
      <c r="L323" s="100">
        <v>2.59</v>
      </c>
      <c r="M323" s="101" t="s">
        <v>33</v>
      </c>
      <c r="N323" s="102" t="s">
        <v>33</v>
      </c>
      <c r="T323" s="68" t="s">
        <v>251</v>
      </c>
    </row>
    <row r="324" spans="1:24" s="63" customFormat="1" x14ac:dyDescent="0.2">
      <c r="A324" s="98"/>
      <c r="B324" s="97" t="s">
        <v>212</v>
      </c>
      <c r="C324" s="767" t="s">
        <v>252</v>
      </c>
      <c r="D324" s="767"/>
      <c r="E324" s="767"/>
      <c r="F324" s="99" t="s">
        <v>33</v>
      </c>
      <c r="G324" s="99" t="s">
        <v>33</v>
      </c>
      <c r="H324" s="99" t="s">
        <v>33</v>
      </c>
      <c r="I324" s="99" t="s">
        <v>33</v>
      </c>
      <c r="J324" s="100">
        <v>0.04</v>
      </c>
      <c r="K324" s="99" t="s">
        <v>33</v>
      </c>
      <c r="L324" s="100">
        <v>0.04</v>
      </c>
      <c r="M324" s="101" t="s">
        <v>33</v>
      </c>
      <c r="N324" s="102" t="s">
        <v>33</v>
      </c>
      <c r="T324" s="68" t="s">
        <v>252</v>
      </c>
    </row>
    <row r="325" spans="1:24" s="63" customFormat="1" x14ac:dyDescent="0.2">
      <c r="A325" s="98"/>
      <c r="B325" s="97" t="s">
        <v>33</v>
      </c>
      <c r="C325" s="767" t="s">
        <v>253</v>
      </c>
      <c r="D325" s="767"/>
      <c r="E325" s="767"/>
      <c r="F325" s="99" t="s">
        <v>179</v>
      </c>
      <c r="G325" s="99" t="s">
        <v>991</v>
      </c>
      <c r="H325" s="99" t="s">
        <v>175</v>
      </c>
      <c r="I325" s="99" t="s">
        <v>1104</v>
      </c>
      <c r="J325" s="100" t="s">
        <v>33</v>
      </c>
      <c r="K325" s="99" t="s">
        <v>33</v>
      </c>
      <c r="L325" s="100" t="s">
        <v>33</v>
      </c>
      <c r="M325" s="101" t="s">
        <v>33</v>
      </c>
      <c r="N325" s="102" t="s">
        <v>33</v>
      </c>
      <c r="U325" s="68" t="s">
        <v>253</v>
      </c>
    </row>
    <row r="326" spans="1:24" s="63" customFormat="1" x14ac:dyDescent="0.2">
      <c r="A326" s="98"/>
      <c r="B326" s="97" t="s">
        <v>33</v>
      </c>
      <c r="C326" s="776" t="s">
        <v>182</v>
      </c>
      <c r="D326" s="776"/>
      <c r="E326" s="776"/>
      <c r="F326" s="90" t="s">
        <v>33</v>
      </c>
      <c r="G326" s="90" t="s">
        <v>33</v>
      </c>
      <c r="H326" s="90" t="s">
        <v>33</v>
      </c>
      <c r="I326" s="90" t="s">
        <v>33</v>
      </c>
      <c r="J326" s="91">
        <v>2.11</v>
      </c>
      <c r="K326" s="90" t="s">
        <v>33</v>
      </c>
      <c r="L326" s="91">
        <v>2.63</v>
      </c>
      <c r="M326" s="92" t="s">
        <v>33</v>
      </c>
      <c r="N326" s="93" t="s">
        <v>33</v>
      </c>
      <c r="V326" s="68" t="s">
        <v>182</v>
      </c>
    </row>
    <row r="327" spans="1:24" s="63" customFormat="1" x14ac:dyDescent="0.2">
      <c r="A327" s="98"/>
      <c r="B327" s="97" t="s">
        <v>33</v>
      </c>
      <c r="C327" s="767" t="s">
        <v>183</v>
      </c>
      <c r="D327" s="767"/>
      <c r="E327" s="767"/>
      <c r="F327" s="99" t="s">
        <v>33</v>
      </c>
      <c r="G327" s="99" t="s">
        <v>33</v>
      </c>
      <c r="H327" s="99" t="s">
        <v>33</v>
      </c>
      <c r="I327" s="99" t="s">
        <v>33</v>
      </c>
      <c r="J327" s="100" t="s">
        <v>33</v>
      </c>
      <c r="K327" s="99" t="s">
        <v>33</v>
      </c>
      <c r="L327" s="100">
        <v>2.59</v>
      </c>
      <c r="M327" s="101" t="s">
        <v>33</v>
      </c>
      <c r="N327" s="102" t="s">
        <v>33</v>
      </c>
      <c r="U327" s="68" t="s">
        <v>183</v>
      </c>
    </row>
    <row r="328" spans="1:24" s="63" customFormat="1" ht="22.5" x14ac:dyDescent="0.2">
      <c r="A328" s="98"/>
      <c r="B328" s="97" t="s">
        <v>907</v>
      </c>
      <c r="C328" s="767" t="s">
        <v>908</v>
      </c>
      <c r="D328" s="767"/>
      <c r="E328" s="767"/>
      <c r="F328" s="99" t="s">
        <v>186</v>
      </c>
      <c r="G328" s="99" t="s">
        <v>909</v>
      </c>
      <c r="H328" s="99" t="s">
        <v>33</v>
      </c>
      <c r="I328" s="99" t="s">
        <v>909</v>
      </c>
      <c r="J328" s="100" t="s">
        <v>33</v>
      </c>
      <c r="K328" s="99" t="s">
        <v>33</v>
      </c>
      <c r="L328" s="100">
        <v>2.38</v>
      </c>
      <c r="M328" s="101" t="s">
        <v>33</v>
      </c>
      <c r="N328" s="102" t="s">
        <v>33</v>
      </c>
      <c r="U328" s="68" t="s">
        <v>908</v>
      </c>
    </row>
    <row r="329" spans="1:24" s="63" customFormat="1" ht="22.5" x14ac:dyDescent="0.2">
      <c r="A329" s="98"/>
      <c r="B329" s="97" t="s">
        <v>910</v>
      </c>
      <c r="C329" s="767" t="s">
        <v>911</v>
      </c>
      <c r="D329" s="767"/>
      <c r="E329" s="767"/>
      <c r="F329" s="99" t="s">
        <v>186</v>
      </c>
      <c r="G329" s="99" t="s">
        <v>594</v>
      </c>
      <c r="H329" s="99" t="s">
        <v>33</v>
      </c>
      <c r="I329" s="99" t="s">
        <v>594</v>
      </c>
      <c r="J329" s="100" t="s">
        <v>33</v>
      </c>
      <c r="K329" s="99" t="s">
        <v>33</v>
      </c>
      <c r="L329" s="100">
        <v>1.68</v>
      </c>
      <c r="M329" s="101" t="s">
        <v>33</v>
      </c>
      <c r="N329" s="102" t="s">
        <v>33</v>
      </c>
      <c r="U329" s="68" t="s">
        <v>911</v>
      </c>
    </row>
    <row r="330" spans="1:24" s="63" customFormat="1" x14ac:dyDescent="0.2">
      <c r="A330" s="103"/>
      <c r="B330" s="104"/>
      <c r="C330" s="780" t="s">
        <v>191</v>
      </c>
      <c r="D330" s="780"/>
      <c r="E330" s="780"/>
      <c r="F330" s="105" t="s">
        <v>33</v>
      </c>
      <c r="G330" s="105" t="s">
        <v>33</v>
      </c>
      <c r="H330" s="105" t="s">
        <v>33</v>
      </c>
      <c r="I330" s="105" t="s">
        <v>33</v>
      </c>
      <c r="J330" s="106" t="s">
        <v>33</v>
      </c>
      <c r="K330" s="105" t="s">
        <v>33</v>
      </c>
      <c r="L330" s="106">
        <v>6.69</v>
      </c>
      <c r="M330" s="92" t="s">
        <v>33</v>
      </c>
      <c r="N330" s="107" t="s">
        <v>33</v>
      </c>
      <c r="W330" s="68" t="s">
        <v>191</v>
      </c>
    </row>
    <row r="331" spans="1:24" s="63" customFormat="1" ht="33.75" x14ac:dyDescent="0.2">
      <c r="A331" s="88" t="s">
        <v>1339</v>
      </c>
      <c r="B331" s="89" t="s">
        <v>1738</v>
      </c>
      <c r="C331" s="776" t="s">
        <v>1739</v>
      </c>
      <c r="D331" s="776"/>
      <c r="E331" s="776"/>
      <c r="F331" s="90" t="s">
        <v>484</v>
      </c>
      <c r="G331" s="90" t="s">
        <v>33</v>
      </c>
      <c r="H331" s="90" t="s">
        <v>33</v>
      </c>
      <c r="I331" s="90" t="s">
        <v>165</v>
      </c>
      <c r="J331" s="91">
        <v>50.09</v>
      </c>
      <c r="K331" s="90" t="s">
        <v>856</v>
      </c>
      <c r="L331" s="91">
        <v>51.09</v>
      </c>
      <c r="M331" s="92" t="s">
        <v>33</v>
      </c>
      <c r="N331" s="93" t="s">
        <v>33</v>
      </c>
      <c r="R331" s="68" t="s">
        <v>1739</v>
      </c>
    </row>
    <row r="332" spans="1:24" s="63" customFormat="1" x14ac:dyDescent="0.2">
      <c r="A332" s="94"/>
      <c r="B332" s="95"/>
      <c r="C332" s="767" t="s">
        <v>1740</v>
      </c>
      <c r="D332" s="767"/>
      <c r="E332" s="767"/>
      <c r="F332" s="767"/>
      <c r="G332" s="767"/>
      <c r="H332" s="767"/>
      <c r="I332" s="767"/>
      <c r="J332" s="767"/>
      <c r="K332" s="767"/>
      <c r="L332" s="767"/>
      <c r="M332" s="767"/>
      <c r="N332" s="781"/>
      <c r="X332" s="68" t="s">
        <v>1740</v>
      </c>
    </row>
    <row r="333" spans="1:24" s="63" customFormat="1" ht="22.5" x14ac:dyDescent="0.2">
      <c r="A333" s="96"/>
      <c r="B333" s="97" t="s">
        <v>858</v>
      </c>
      <c r="C333" s="767" t="s">
        <v>859</v>
      </c>
      <c r="D333" s="767"/>
      <c r="E333" s="767"/>
      <c r="F333" s="767"/>
      <c r="G333" s="767"/>
      <c r="H333" s="767"/>
      <c r="I333" s="767"/>
      <c r="J333" s="767"/>
      <c r="K333" s="767"/>
      <c r="L333" s="767"/>
      <c r="M333" s="767"/>
      <c r="N333" s="781"/>
      <c r="S333" s="68" t="s">
        <v>859</v>
      </c>
    </row>
    <row r="334" spans="1:24" s="63" customFormat="1" x14ac:dyDescent="0.2">
      <c r="A334" s="783" t="s">
        <v>1697</v>
      </c>
      <c r="B334" s="784"/>
      <c r="C334" s="784"/>
      <c r="D334" s="784"/>
      <c r="E334" s="784"/>
      <c r="F334" s="784"/>
      <c r="G334" s="784"/>
      <c r="H334" s="784"/>
      <c r="I334" s="784"/>
      <c r="J334" s="784"/>
      <c r="K334" s="784"/>
      <c r="L334" s="784"/>
      <c r="M334" s="784"/>
      <c r="N334" s="785"/>
      <c r="Q334" s="68" t="s">
        <v>1697</v>
      </c>
    </row>
    <row r="335" spans="1:24" s="63" customFormat="1" ht="33.75" x14ac:dyDescent="0.2">
      <c r="A335" s="88" t="s">
        <v>1741</v>
      </c>
      <c r="B335" s="89" t="s">
        <v>1698</v>
      </c>
      <c r="C335" s="776" t="s">
        <v>1699</v>
      </c>
      <c r="D335" s="776"/>
      <c r="E335" s="776"/>
      <c r="F335" s="90" t="s">
        <v>484</v>
      </c>
      <c r="G335" s="90" t="s">
        <v>33</v>
      </c>
      <c r="H335" s="90" t="s">
        <v>33</v>
      </c>
      <c r="I335" s="90" t="s">
        <v>165</v>
      </c>
      <c r="J335" s="91">
        <v>4064.97</v>
      </c>
      <c r="K335" s="90" t="s">
        <v>778</v>
      </c>
      <c r="L335" s="91">
        <v>4113.75</v>
      </c>
      <c r="M335" s="92" t="s">
        <v>33</v>
      </c>
      <c r="N335" s="93" t="s">
        <v>33</v>
      </c>
      <c r="R335" s="68" t="s">
        <v>1699</v>
      </c>
    </row>
    <row r="336" spans="1:24" s="63" customFormat="1" x14ac:dyDescent="0.2">
      <c r="A336" s="94"/>
      <c r="B336" s="95"/>
      <c r="C336" s="767" t="s">
        <v>1700</v>
      </c>
      <c r="D336" s="767"/>
      <c r="E336" s="767"/>
      <c r="F336" s="767"/>
      <c r="G336" s="767"/>
      <c r="H336" s="767"/>
      <c r="I336" s="767"/>
      <c r="J336" s="767"/>
      <c r="K336" s="767"/>
      <c r="L336" s="767"/>
      <c r="M336" s="767"/>
      <c r="N336" s="781"/>
      <c r="X336" s="68" t="s">
        <v>1700</v>
      </c>
    </row>
    <row r="337" spans="1:25" s="63" customFormat="1" ht="22.5" x14ac:dyDescent="0.2">
      <c r="A337" s="96"/>
      <c r="B337" s="97" t="s">
        <v>780</v>
      </c>
      <c r="C337" s="767" t="s">
        <v>1701</v>
      </c>
      <c r="D337" s="767"/>
      <c r="E337" s="767"/>
      <c r="F337" s="767"/>
      <c r="G337" s="767"/>
      <c r="H337" s="767"/>
      <c r="I337" s="767"/>
      <c r="J337" s="767"/>
      <c r="K337" s="767"/>
      <c r="L337" s="767"/>
      <c r="M337" s="767"/>
      <c r="N337" s="781"/>
      <c r="S337" s="68" t="s">
        <v>1701</v>
      </c>
    </row>
    <row r="338" spans="1:25" s="63" customFormat="1" ht="33.75" x14ac:dyDescent="0.2">
      <c r="A338" s="88" t="s">
        <v>1707</v>
      </c>
      <c r="B338" s="89" t="s">
        <v>1702</v>
      </c>
      <c r="C338" s="776" t="s">
        <v>1703</v>
      </c>
      <c r="D338" s="776"/>
      <c r="E338" s="776"/>
      <c r="F338" s="90" t="s">
        <v>484</v>
      </c>
      <c r="G338" s="90" t="s">
        <v>33</v>
      </c>
      <c r="H338" s="90" t="s">
        <v>33</v>
      </c>
      <c r="I338" s="90" t="s">
        <v>165</v>
      </c>
      <c r="J338" s="91">
        <v>13674.66</v>
      </c>
      <c r="K338" s="90" t="s">
        <v>778</v>
      </c>
      <c r="L338" s="91">
        <v>13838.76</v>
      </c>
      <c r="M338" s="92" t="s">
        <v>33</v>
      </c>
      <c r="N338" s="93" t="s">
        <v>33</v>
      </c>
      <c r="R338" s="68" t="s">
        <v>1703</v>
      </c>
    </row>
    <row r="339" spans="1:25" s="63" customFormat="1" x14ac:dyDescent="0.2">
      <c r="A339" s="94"/>
      <c r="B339" s="95"/>
      <c r="C339" s="767" t="s">
        <v>1704</v>
      </c>
      <c r="D339" s="767"/>
      <c r="E339" s="767"/>
      <c r="F339" s="767"/>
      <c r="G339" s="767"/>
      <c r="H339" s="767"/>
      <c r="I339" s="767"/>
      <c r="J339" s="767"/>
      <c r="K339" s="767"/>
      <c r="L339" s="767"/>
      <c r="M339" s="767"/>
      <c r="N339" s="781"/>
      <c r="X339" s="68" t="s">
        <v>1704</v>
      </c>
    </row>
    <row r="340" spans="1:25" s="63" customFormat="1" ht="22.5" x14ac:dyDescent="0.2">
      <c r="A340" s="96"/>
      <c r="B340" s="97" t="s">
        <v>780</v>
      </c>
      <c r="C340" s="767" t="s">
        <v>1701</v>
      </c>
      <c r="D340" s="767"/>
      <c r="E340" s="767"/>
      <c r="F340" s="767"/>
      <c r="G340" s="767"/>
      <c r="H340" s="767"/>
      <c r="I340" s="767"/>
      <c r="J340" s="767"/>
      <c r="K340" s="767"/>
      <c r="L340" s="767"/>
      <c r="M340" s="767"/>
      <c r="N340" s="781"/>
      <c r="S340" s="68" t="s">
        <v>1701</v>
      </c>
    </row>
    <row r="341" spans="1:25" s="63" customFormat="1" ht="33.75" x14ac:dyDescent="0.2">
      <c r="A341" s="88" t="s">
        <v>1742</v>
      </c>
      <c r="B341" s="89" t="s">
        <v>1705</v>
      </c>
      <c r="C341" s="776" t="s">
        <v>1706</v>
      </c>
      <c r="D341" s="776"/>
      <c r="E341" s="776"/>
      <c r="F341" s="90" t="s">
        <v>484</v>
      </c>
      <c r="G341" s="90" t="s">
        <v>33</v>
      </c>
      <c r="H341" s="90" t="s">
        <v>33</v>
      </c>
      <c r="I341" s="90" t="s">
        <v>1707</v>
      </c>
      <c r="J341" s="91">
        <v>586.07000000000005</v>
      </c>
      <c r="K341" s="90" t="s">
        <v>778</v>
      </c>
      <c r="L341" s="91">
        <v>31434.45</v>
      </c>
      <c r="M341" s="92" t="s">
        <v>33</v>
      </c>
      <c r="N341" s="93" t="s">
        <v>33</v>
      </c>
      <c r="R341" s="68" t="s">
        <v>1706</v>
      </c>
    </row>
    <row r="342" spans="1:25" s="63" customFormat="1" x14ac:dyDescent="0.2">
      <c r="A342" s="94"/>
      <c r="B342" s="95"/>
      <c r="C342" s="767" t="s">
        <v>1708</v>
      </c>
      <c r="D342" s="767"/>
      <c r="E342" s="767"/>
      <c r="F342" s="767"/>
      <c r="G342" s="767"/>
      <c r="H342" s="767"/>
      <c r="I342" s="767"/>
      <c r="J342" s="767"/>
      <c r="K342" s="767"/>
      <c r="L342" s="767"/>
      <c r="M342" s="767"/>
      <c r="N342" s="781"/>
      <c r="X342" s="68" t="s">
        <v>1708</v>
      </c>
    </row>
    <row r="343" spans="1:25" s="63" customFormat="1" ht="22.5" x14ac:dyDescent="0.2">
      <c r="A343" s="96"/>
      <c r="B343" s="97" t="s">
        <v>780</v>
      </c>
      <c r="C343" s="767" t="s">
        <v>1701</v>
      </c>
      <c r="D343" s="767"/>
      <c r="E343" s="767"/>
      <c r="F343" s="767"/>
      <c r="G343" s="767"/>
      <c r="H343" s="767"/>
      <c r="I343" s="767"/>
      <c r="J343" s="767"/>
      <c r="K343" s="767"/>
      <c r="L343" s="767"/>
      <c r="M343" s="767"/>
      <c r="N343" s="781"/>
      <c r="S343" s="68" t="s">
        <v>1701</v>
      </c>
    </row>
    <row r="344" spans="1:25" s="63" customFormat="1" ht="33.75" x14ac:dyDescent="0.2">
      <c r="A344" s="88" t="s">
        <v>835</v>
      </c>
      <c r="B344" s="89" t="s">
        <v>1709</v>
      </c>
      <c r="C344" s="776" t="s">
        <v>1710</v>
      </c>
      <c r="D344" s="776"/>
      <c r="E344" s="776"/>
      <c r="F344" s="90" t="s">
        <v>484</v>
      </c>
      <c r="G344" s="90" t="s">
        <v>33</v>
      </c>
      <c r="H344" s="90" t="s">
        <v>33</v>
      </c>
      <c r="I344" s="90" t="s">
        <v>1707</v>
      </c>
      <c r="J344" s="91">
        <v>1712.86</v>
      </c>
      <c r="K344" s="90" t="s">
        <v>778</v>
      </c>
      <c r="L344" s="91">
        <v>91870.96</v>
      </c>
      <c r="M344" s="92" t="s">
        <v>33</v>
      </c>
      <c r="N344" s="93" t="s">
        <v>33</v>
      </c>
      <c r="R344" s="68" t="s">
        <v>1710</v>
      </c>
    </row>
    <row r="345" spans="1:25" s="63" customFormat="1" x14ac:dyDescent="0.2">
      <c r="A345" s="94"/>
      <c r="B345" s="95"/>
      <c r="C345" s="767" t="s">
        <v>1711</v>
      </c>
      <c r="D345" s="767"/>
      <c r="E345" s="767"/>
      <c r="F345" s="767"/>
      <c r="G345" s="767"/>
      <c r="H345" s="767"/>
      <c r="I345" s="767"/>
      <c r="J345" s="767"/>
      <c r="K345" s="767"/>
      <c r="L345" s="767"/>
      <c r="M345" s="767"/>
      <c r="N345" s="781"/>
      <c r="X345" s="68" t="s">
        <v>1711</v>
      </c>
    </row>
    <row r="346" spans="1:25" s="63" customFormat="1" ht="22.5" x14ac:dyDescent="0.2">
      <c r="A346" s="96"/>
      <c r="B346" s="97" t="s">
        <v>780</v>
      </c>
      <c r="C346" s="767" t="s">
        <v>1701</v>
      </c>
      <c r="D346" s="767"/>
      <c r="E346" s="767"/>
      <c r="F346" s="767"/>
      <c r="G346" s="767"/>
      <c r="H346" s="767"/>
      <c r="I346" s="767"/>
      <c r="J346" s="767"/>
      <c r="K346" s="767"/>
      <c r="L346" s="767"/>
      <c r="M346" s="767"/>
      <c r="N346" s="781"/>
      <c r="S346" s="68" t="s">
        <v>1701</v>
      </c>
    </row>
    <row r="347" spans="1:25" s="63" customFormat="1" x14ac:dyDescent="0.2">
      <c r="A347" s="783" t="s">
        <v>950</v>
      </c>
      <c r="B347" s="784"/>
      <c r="C347" s="784"/>
      <c r="D347" s="784"/>
      <c r="E347" s="784"/>
      <c r="F347" s="784"/>
      <c r="G347" s="784"/>
      <c r="H347" s="784"/>
      <c r="I347" s="784"/>
      <c r="J347" s="784"/>
      <c r="K347" s="784"/>
      <c r="L347" s="784"/>
      <c r="M347" s="784"/>
      <c r="N347" s="785"/>
      <c r="Q347" s="68" t="s">
        <v>950</v>
      </c>
    </row>
    <row r="348" spans="1:25" s="63" customFormat="1" x14ac:dyDescent="0.2">
      <c r="A348" s="88" t="s">
        <v>1743</v>
      </c>
      <c r="B348" s="89" t="s">
        <v>951</v>
      </c>
      <c r="C348" s="776" t="s">
        <v>952</v>
      </c>
      <c r="D348" s="776"/>
      <c r="E348" s="776"/>
      <c r="F348" s="90" t="s">
        <v>711</v>
      </c>
      <c r="G348" s="90" t="s">
        <v>33</v>
      </c>
      <c r="H348" s="90" t="s">
        <v>33</v>
      </c>
      <c r="I348" s="90" t="s">
        <v>1744</v>
      </c>
      <c r="J348" s="91" t="s">
        <v>33</v>
      </c>
      <c r="K348" s="90" t="s">
        <v>33</v>
      </c>
      <c r="L348" s="91" t="s">
        <v>33</v>
      </c>
      <c r="M348" s="92" t="s">
        <v>33</v>
      </c>
      <c r="N348" s="93" t="s">
        <v>33</v>
      </c>
      <c r="R348" s="68" t="s">
        <v>952</v>
      </c>
    </row>
    <row r="349" spans="1:25" s="63" customFormat="1" x14ac:dyDescent="0.2">
      <c r="A349" s="94"/>
      <c r="B349" s="95"/>
      <c r="C349" s="767" t="s">
        <v>1745</v>
      </c>
      <c r="D349" s="767"/>
      <c r="E349" s="767"/>
      <c r="F349" s="767"/>
      <c r="G349" s="767"/>
      <c r="H349" s="767"/>
      <c r="I349" s="767"/>
      <c r="J349" s="767"/>
      <c r="K349" s="767"/>
      <c r="L349" s="767"/>
      <c r="M349" s="767"/>
      <c r="N349" s="781"/>
      <c r="Y349" s="68" t="s">
        <v>1745</v>
      </c>
    </row>
    <row r="350" spans="1:25" s="63" customFormat="1" ht="33.75" x14ac:dyDescent="0.2">
      <c r="A350" s="96"/>
      <c r="B350" s="97" t="s">
        <v>890</v>
      </c>
      <c r="C350" s="767" t="s">
        <v>559</v>
      </c>
      <c r="D350" s="767"/>
      <c r="E350" s="767"/>
      <c r="F350" s="767"/>
      <c r="G350" s="767"/>
      <c r="H350" s="767"/>
      <c r="I350" s="767"/>
      <c r="J350" s="767"/>
      <c r="K350" s="767"/>
      <c r="L350" s="767"/>
      <c r="M350" s="767"/>
      <c r="N350" s="781"/>
      <c r="S350" s="68" t="s">
        <v>559</v>
      </c>
    </row>
    <row r="351" spans="1:25" s="63" customFormat="1" x14ac:dyDescent="0.2">
      <c r="A351" s="98"/>
      <c r="B351" s="97" t="s">
        <v>165</v>
      </c>
      <c r="C351" s="767" t="s">
        <v>251</v>
      </c>
      <c r="D351" s="767"/>
      <c r="E351" s="767"/>
      <c r="F351" s="99" t="s">
        <v>33</v>
      </c>
      <c r="G351" s="99" t="s">
        <v>33</v>
      </c>
      <c r="H351" s="99" t="s">
        <v>33</v>
      </c>
      <c r="I351" s="99" t="s">
        <v>33</v>
      </c>
      <c r="J351" s="100">
        <v>154.91999999999999</v>
      </c>
      <c r="K351" s="99" t="s">
        <v>175</v>
      </c>
      <c r="L351" s="100">
        <v>85.21</v>
      </c>
      <c r="M351" s="101" t="s">
        <v>33</v>
      </c>
      <c r="N351" s="102" t="s">
        <v>33</v>
      </c>
      <c r="T351" s="68" t="s">
        <v>251</v>
      </c>
    </row>
    <row r="352" spans="1:25" s="63" customFormat="1" x14ac:dyDescent="0.2">
      <c r="A352" s="98"/>
      <c r="B352" s="97" t="s">
        <v>173</v>
      </c>
      <c r="C352" s="767" t="s">
        <v>174</v>
      </c>
      <c r="D352" s="767"/>
      <c r="E352" s="767"/>
      <c r="F352" s="99" t="s">
        <v>33</v>
      </c>
      <c r="G352" s="99" t="s">
        <v>33</v>
      </c>
      <c r="H352" s="99" t="s">
        <v>33</v>
      </c>
      <c r="I352" s="99" t="s">
        <v>33</v>
      </c>
      <c r="J352" s="100">
        <v>0.31</v>
      </c>
      <c r="K352" s="99" t="s">
        <v>175</v>
      </c>
      <c r="L352" s="100">
        <v>0.17</v>
      </c>
      <c r="M352" s="101" t="s">
        <v>33</v>
      </c>
      <c r="N352" s="102" t="s">
        <v>33</v>
      </c>
      <c r="T352" s="68" t="s">
        <v>174</v>
      </c>
    </row>
    <row r="353" spans="1:25" s="63" customFormat="1" x14ac:dyDescent="0.2">
      <c r="A353" s="98"/>
      <c r="B353" s="97" t="s">
        <v>176</v>
      </c>
      <c r="C353" s="767" t="s">
        <v>177</v>
      </c>
      <c r="D353" s="767"/>
      <c r="E353" s="767"/>
      <c r="F353" s="99" t="s">
        <v>33</v>
      </c>
      <c r="G353" s="99" t="s">
        <v>33</v>
      </c>
      <c r="H353" s="99" t="s">
        <v>33</v>
      </c>
      <c r="I353" s="99" t="s">
        <v>33</v>
      </c>
      <c r="J353" s="100">
        <v>0.14000000000000001</v>
      </c>
      <c r="K353" s="99" t="s">
        <v>175</v>
      </c>
      <c r="L353" s="100">
        <v>0.08</v>
      </c>
      <c r="M353" s="101" t="s">
        <v>33</v>
      </c>
      <c r="N353" s="102" t="s">
        <v>33</v>
      </c>
      <c r="T353" s="68" t="s">
        <v>177</v>
      </c>
    </row>
    <row r="354" spans="1:25" s="63" customFormat="1" x14ac:dyDescent="0.2">
      <c r="A354" s="98"/>
      <c r="B354" s="97" t="s">
        <v>212</v>
      </c>
      <c r="C354" s="767" t="s">
        <v>252</v>
      </c>
      <c r="D354" s="767"/>
      <c r="E354" s="767"/>
      <c r="F354" s="99" t="s">
        <v>33</v>
      </c>
      <c r="G354" s="99" t="s">
        <v>33</v>
      </c>
      <c r="H354" s="99" t="s">
        <v>33</v>
      </c>
      <c r="I354" s="99" t="s">
        <v>33</v>
      </c>
      <c r="J354" s="100">
        <v>51.53</v>
      </c>
      <c r="K354" s="99" t="s">
        <v>33</v>
      </c>
      <c r="L354" s="100">
        <v>22.67</v>
      </c>
      <c r="M354" s="101" t="s">
        <v>33</v>
      </c>
      <c r="N354" s="102" t="s">
        <v>33</v>
      </c>
      <c r="T354" s="68" t="s">
        <v>252</v>
      </c>
    </row>
    <row r="355" spans="1:25" s="63" customFormat="1" x14ac:dyDescent="0.2">
      <c r="A355" s="98"/>
      <c r="B355" s="97" t="s">
        <v>33</v>
      </c>
      <c r="C355" s="767" t="s">
        <v>253</v>
      </c>
      <c r="D355" s="767"/>
      <c r="E355" s="767"/>
      <c r="F355" s="99" t="s">
        <v>179</v>
      </c>
      <c r="G355" s="99" t="s">
        <v>955</v>
      </c>
      <c r="H355" s="99" t="s">
        <v>175</v>
      </c>
      <c r="I355" s="99" t="s">
        <v>1746</v>
      </c>
      <c r="J355" s="100" t="s">
        <v>33</v>
      </c>
      <c r="K355" s="99" t="s">
        <v>33</v>
      </c>
      <c r="L355" s="100" t="s">
        <v>33</v>
      </c>
      <c r="M355" s="101" t="s">
        <v>33</v>
      </c>
      <c r="N355" s="102" t="s">
        <v>33</v>
      </c>
      <c r="U355" s="68" t="s">
        <v>253</v>
      </c>
    </row>
    <row r="356" spans="1:25" s="63" customFormat="1" x14ac:dyDescent="0.2">
      <c r="A356" s="98"/>
      <c r="B356" s="97" t="s">
        <v>33</v>
      </c>
      <c r="C356" s="767" t="s">
        <v>178</v>
      </c>
      <c r="D356" s="767"/>
      <c r="E356" s="767"/>
      <c r="F356" s="99" t="s">
        <v>179</v>
      </c>
      <c r="G356" s="99" t="s">
        <v>957</v>
      </c>
      <c r="H356" s="99" t="s">
        <v>175</v>
      </c>
      <c r="I356" s="99" t="s">
        <v>1747</v>
      </c>
      <c r="J356" s="100" t="s">
        <v>33</v>
      </c>
      <c r="K356" s="99" t="s">
        <v>33</v>
      </c>
      <c r="L356" s="100" t="s">
        <v>33</v>
      </c>
      <c r="M356" s="101" t="s">
        <v>33</v>
      </c>
      <c r="N356" s="102" t="s">
        <v>33</v>
      </c>
      <c r="U356" s="68" t="s">
        <v>178</v>
      </c>
    </row>
    <row r="357" spans="1:25" s="63" customFormat="1" x14ac:dyDescent="0.2">
      <c r="A357" s="98"/>
      <c r="B357" s="97" t="s">
        <v>33</v>
      </c>
      <c r="C357" s="776" t="s">
        <v>182</v>
      </c>
      <c r="D357" s="776"/>
      <c r="E357" s="776"/>
      <c r="F357" s="90" t="s">
        <v>33</v>
      </c>
      <c r="G357" s="90" t="s">
        <v>33</v>
      </c>
      <c r="H357" s="90" t="s">
        <v>33</v>
      </c>
      <c r="I357" s="90" t="s">
        <v>33</v>
      </c>
      <c r="J357" s="91">
        <v>206.76</v>
      </c>
      <c r="K357" s="90" t="s">
        <v>33</v>
      </c>
      <c r="L357" s="91">
        <v>108.05</v>
      </c>
      <c r="M357" s="92" t="s">
        <v>33</v>
      </c>
      <c r="N357" s="93" t="s">
        <v>33</v>
      </c>
      <c r="V357" s="68" t="s">
        <v>182</v>
      </c>
    </row>
    <row r="358" spans="1:25" s="63" customFormat="1" x14ac:dyDescent="0.2">
      <c r="A358" s="98"/>
      <c r="B358" s="97" t="s">
        <v>33</v>
      </c>
      <c r="C358" s="767" t="s">
        <v>183</v>
      </c>
      <c r="D358" s="767"/>
      <c r="E358" s="767"/>
      <c r="F358" s="99" t="s">
        <v>33</v>
      </c>
      <c r="G358" s="99" t="s">
        <v>33</v>
      </c>
      <c r="H358" s="99" t="s">
        <v>33</v>
      </c>
      <c r="I358" s="99" t="s">
        <v>33</v>
      </c>
      <c r="J358" s="100" t="s">
        <v>33</v>
      </c>
      <c r="K358" s="99" t="s">
        <v>33</v>
      </c>
      <c r="L358" s="100">
        <v>85.29</v>
      </c>
      <c r="M358" s="101" t="s">
        <v>33</v>
      </c>
      <c r="N358" s="102" t="s">
        <v>33</v>
      </c>
      <c r="U358" s="68" t="s">
        <v>183</v>
      </c>
    </row>
    <row r="359" spans="1:25" s="63" customFormat="1" ht="22.5" x14ac:dyDescent="0.2">
      <c r="A359" s="98"/>
      <c r="B359" s="97" t="s">
        <v>959</v>
      </c>
      <c r="C359" s="767" t="s">
        <v>960</v>
      </c>
      <c r="D359" s="767"/>
      <c r="E359" s="767"/>
      <c r="F359" s="99" t="s">
        <v>186</v>
      </c>
      <c r="G359" s="99" t="s">
        <v>187</v>
      </c>
      <c r="H359" s="99" t="s">
        <v>33</v>
      </c>
      <c r="I359" s="99" t="s">
        <v>187</v>
      </c>
      <c r="J359" s="100" t="s">
        <v>33</v>
      </c>
      <c r="K359" s="99" t="s">
        <v>33</v>
      </c>
      <c r="L359" s="100">
        <v>81.03</v>
      </c>
      <c r="M359" s="101" t="s">
        <v>33</v>
      </c>
      <c r="N359" s="102" t="s">
        <v>33</v>
      </c>
      <c r="U359" s="68" t="s">
        <v>960</v>
      </c>
    </row>
    <row r="360" spans="1:25" s="63" customFormat="1" ht="22.5" x14ac:dyDescent="0.2">
      <c r="A360" s="98"/>
      <c r="B360" s="97" t="s">
        <v>961</v>
      </c>
      <c r="C360" s="767" t="s">
        <v>962</v>
      </c>
      <c r="D360" s="767"/>
      <c r="E360" s="767"/>
      <c r="F360" s="99" t="s">
        <v>186</v>
      </c>
      <c r="G360" s="99" t="s">
        <v>594</v>
      </c>
      <c r="H360" s="99" t="s">
        <v>33</v>
      </c>
      <c r="I360" s="99" t="s">
        <v>594</v>
      </c>
      <c r="J360" s="100" t="s">
        <v>33</v>
      </c>
      <c r="K360" s="99" t="s">
        <v>33</v>
      </c>
      <c r="L360" s="100">
        <v>55.44</v>
      </c>
      <c r="M360" s="101" t="s">
        <v>33</v>
      </c>
      <c r="N360" s="102" t="s">
        <v>33</v>
      </c>
      <c r="U360" s="68" t="s">
        <v>962</v>
      </c>
    </row>
    <row r="361" spans="1:25" s="63" customFormat="1" x14ac:dyDescent="0.2">
      <c r="A361" s="103"/>
      <c r="B361" s="104"/>
      <c r="C361" s="780" t="s">
        <v>191</v>
      </c>
      <c r="D361" s="780"/>
      <c r="E361" s="780"/>
      <c r="F361" s="105" t="s">
        <v>33</v>
      </c>
      <c r="G361" s="105" t="s">
        <v>33</v>
      </c>
      <c r="H361" s="105" t="s">
        <v>33</v>
      </c>
      <c r="I361" s="105" t="s">
        <v>33</v>
      </c>
      <c r="J361" s="106" t="s">
        <v>33</v>
      </c>
      <c r="K361" s="105" t="s">
        <v>33</v>
      </c>
      <c r="L361" s="106">
        <v>244.52</v>
      </c>
      <c r="M361" s="92" t="s">
        <v>33</v>
      </c>
      <c r="N361" s="107" t="s">
        <v>33</v>
      </c>
      <c r="W361" s="68" t="s">
        <v>191</v>
      </c>
    </row>
    <row r="362" spans="1:25" s="63" customFormat="1" x14ac:dyDescent="0.2">
      <c r="A362" s="88" t="s">
        <v>1748</v>
      </c>
      <c r="B362" s="89" t="s">
        <v>1254</v>
      </c>
      <c r="C362" s="776" t="s">
        <v>1749</v>
      </c>
      <c r="D362" s="776"/>
      <c r="E362" s="776"/>
      <c r="F362" s="90" t="s">
        <v>815</v>
      </c>
      <c r="G362" s="90" t="s">
        <v>33</v>
      </c>
      <c r="H362" s="90" t="s">
        <v>33</v>
      </c>
      <c r="I362" s="90" t="s">
        <v>308</v>
      </c>
      <c r="J362" s="91">
        <v>1.19</v>
      </c>
      <c r="K362" s="90" t="s">
        <v>33</v>
      </c>
      <c r="L362" s="91">
        <v>23.8</v>
      </c>
      <c r="M362" s="92" t="s">
        <v>33</v>
      </c>
      <c r="N362" s="93" t="s">
        <v>33</v>
      </c>
      <c r="R362" s="68" t="s">
        <v>1749</v>
      </c>
    </row>
    <row r="363" spans="1:25" s="63" customFormat="1" x14ac:dyDescent="0.2">
      <c r="A363" s="88" t="s">
        <v>623</v>
      </c>
      <c r="B363" s="89" t="s">
        <v>1750</v>
      </c>
      <c r="C363" s="776" t="s">
        <v>1751</v>
      </c>
      <c r="D363" s="776"/>
      <c r="E363" s="776"/>
      <c r="F363" s="90" t="s">
        <v>815</v>
      </c>
      <c r="G363" s="90" t="s">
        <v>33</v>
      </c>
      <c r="H363" s="90" t="s">
        <v>33</v>
      </c>
      <c r="I363" s="90" t="s">
        <v>173</v>
      </c>
      <c r="J363" s="91">
        <v>2.7</v>
      </c>
      <c r="K363" s="90" t="s">
        <v>33</v>
      </c>
      <c r="L363" s="91">
        <v>5.4</v>
      </c>
      <c r="M363" s="92" t="s">
        <v>33</v>
      </c>
      <c r="N363" s="93" t="s">
        <v>33</v>
      </c>
      <c r="R363" s="68" t="s">
        <v>1751</v>
      </c>
    </row>
    <row r="364" spans="1:25" s="63" customFormat="1" ht="22.5" x14ac:dyDescent="0.2">
      <c r="A364" s="88" t="s">
        <v>1752</v>
      </c>
      <c r="B364" s="89" t="s">
        <v>965</v>
      </c>
      <c r="C364" s="776" t="s">
        <v>1753</v>
      </c>
      <c r="D364" s="776"/>
      <c r="E364" s="776"/>
      <c r="F364" s="90" t="s">
        <v>334</v>
      </c>
      <c r="G364" s="90" t="s">
        <v>33</v>
      </c>
      <c r="H364" s="90" t="s">
        <v>33</v>
      </c>
      <c r="I364" s="90" t="s">
        <v>957</v>
      </c>
      <c r="J364" s="91">
        <v>557</v>
      </c>
      <c r="K364" s="90" t="s">
        <v>33</v>
      </c>
      <c r="L364" s="91">
        <v>5.57</v>
      </c>
      <c r="M364" s="92" t="s">
        <v>33</v>
      </c>
      <c r="N364" s="93" t="s">
        <v>33</v>
      </c>
      <c r="R364" s="68" t="s">
        <v>1753</v>
      </c>
    </row>
    <row r="365" spans="1:25" s="63" customFormat="1" x14ac:dyDescent="0.2">
      <c r="A365" s="94"/>
      <c r="B365" s="95"/>
      <c r="C365" s="767" t="s">
        <v>1395</v>
      </c>
      <c r="D365" s="767"/>
      <c r="E365" s="767"/>
      <c r="F365" s="767"/>
      <c r="G365" s="767"/>
      <c r="H365" s="767"/>
      <c r="I365" s="767"/>
      <c r="J365" s="767"/>
      <c r="K365" s="767"/>
      <c r="L365" s="767"/>
      <c r="M365" s="767"/>
      <c r="N365" s="781"/>
      <c r="Y365" s="68" t="s">
        <v>1395</v>
      </c>
    </row>
    <row r="366" spans="1:25" s="63" customFormat="1" x14ac:dyDescent="0.2">
      <c r="A366" s="88" t="s">
        <v>775</v>
      </c>
      <c r="B366" s="89" t="s">
        <v>969</v>
      </c>
      <c r="C366" s="776" t="s">
        <v>970</v>
      </c>
      <c r="D366" s="776"/>
      <c r="E366" s="776"/>
      <c r="F366" s="90" t="s">
        <v>815</v>
      </c>
      <c r="G366" s="90" t="s">
        <v>33</v>
      </c>
      <c r="H366" s="90" t="s">
        <v>33</v>
      </c>
      <c r="I366" s="90" t="s">
        <v>316</v>
      </c>
      <c r="J366" s="91">
        <v>1.18</v>
      </c>
      <c r="K366" s="90" t="s">
        <v>33</v>
      </c>
      <c r="L366" s="91">
        <v>25.96</v>
      </c>
      <c r="M366" s="92" t="s">
        <v>33</v>
      </c>
      <c r="N366" s="93" t="s">
        <v>33</v>
      </c>
      <c r="R366" s="68" t="s">
        <v>970</v>
      </c>
    </row>
    <row r="367" spans="1:25" s="63" customFormat="1" ht="22.5" x14ac:dyDescent="0.2">
      <c r="A367" s="88" t="s">
        <v>1754</v>
      </c>
      <c r="B367" s="89" t="s">
        <v>1073</v>
      </c>
      <c r="C367" s="776" t="s">
        <v>1755</v>
      </c>
      <c r="D367" s="776"/>
      <c r="E367" s="776"/>
      <c r="F367" s="90" t="s">
        <v>334</v>
      </c>
      <c r="G367" s="90" t="s">
        <v>33</v>
      </c>
      <c r="H367" s="90" t="s">
        <v>33</v>
      </c>
      <c r="I367" s="90" t="s">
        <v>973</v>
      </c>
      <c r="J367" s="91">
        <v>290</v>
      </c>
      <c r="K367" s="90" t="s">
        <v>33</v>
      </c>
      <c r="L367" s="91">
        <v>14.5</v>
      </c>
      <c r="M367" s="92" t="s">
        <v>33</v>
      </c>
      <c r="N367" s="93" t="s">
        <v>33</v>
      </c>
      <c r="R367" s="68" t="s">
        <v>1755</v>
      </c>
    </row>
    <row r="368" spans="1:25" s="63" customFormat="1" x14ac:dyDescent="0.2">
      <c r="A368" s="94"/>
      <c r="B368" s="95"/>
      <c r="C368" s="767" t="s">
        <v>974</v>
      </c>
      <c r="D368" s="767"/>
      <c r="E368" s="767"/>
      <c r="F368" s="767"/>
      <c r="G368" s="767"/>
      <c r="H368" s="767"/>
      <c r="I368" s="767"/>
      <c r="J368" s="767"/>
      <c r="K368" s="767"/>
      <c r="L368" s="767"/>
      <c r="M368" s="767"/>
      <c r="N368" s="781"/>
      <c r="Y368" s="68" t="s">
        <v>974</v>
      </c>
    </row>
    <row r="369" spans="1:25" s="63" customFormat="1" ht="22.5" x14ac:dyDescent="0.2">
      <c r="A369" s="88" t="s">
        <v>1756</v>
      </c>
      <c r="B369" s="89" t="s">
        <v>971</v>
      </c>
      <c r="C369" s="776" t="s">
        <v>1757</v>
      </c>
      <c r="D369" s="776"/>
      <c r="E369" s="776"/>
      <c r="F369" s="90" t="s">
        <v>334</v>
      </c>
      <c r="G369" s="90" t="s">
        <v>33</v>
      </c>
      <c r="H369" s="90" t="s">
        <v>33</v>
      </c>
      <c r="I369" s="90" t="s">
        <v>648</v>
      </c>
      <c r="J369" s="91">
        <v>276</v>
      </c>
      <c r="K369" s="90" t="s">
        <v>33</v>
      </c>
      <c r="L369" s="91">
        <v>27.6</v>
      </c>
      <c r="M369" s="92" t="s">
        <v>33</v>
      </c>
      <c r="N369" s="93" t="s">
        <v>33</v>
      </c>
      <c r="R369" s="68" t="s">
        <v>1757</v>
      </c>
    </row>
    <row r="370" spans="1:25" s="63" customFormat="1" x14ac:dyDescent="0.2">
      <c r="A370" s="94"/>
      <c r="B370" s="95"/>
      <c r="C370" s="767" t="s">
        <v>1103</v>
      </c>
      <c r="D370" s="767"/>
      <c r="E370" s="767"/>
      <c r="F370" s="767"/>
      <c r="G370" s="767"/>
      <c r="H370" s="767"/>
      <c r="I370" s="767"/>
      <c r="J370" s="767"/>
      <c r="K370" s="767"/>
      <c r="L370" s="767"/>
      <c r="M370" s="767"/>
      <c r="N370" s="781"/>
      <c r="Y370" s="68" t="s">
        <v>1103</v>
      </c>
    </row>
    <row r="371" spans="1:25" s="63" customFormat="1" x14ac:dyDescent="0.2">
      <c r="A371" s="88" t="s">
        <v>1758</v>
      </c>
      <c r="B371" s="89" t="s">
        <v>975</v>
      </c>
      <c r="C371" s="776" t="s">
        <v>976</v>
      </c>
      <c r="D371" s="776"/>
      <c r="E371" s="776"/>
      <c r="F371" s="90" t="s">
        <v>711</v>
      </c>
      <c r="G371" s="90" t="s">
        <v>33</v>
      </c>
      <c r="H371" s="90" t="s">
        <v>33</v>
      </c>
      <c r="I371" s="90" t="s">
        <v>685</v>
      </c>
      <c r="J371" s="91" t="s">
        <v>33</v>
      </c>
      <c r="K371" s="90" t="s">
        <v>33</v>
      </c>
      <c r="L371" s="91" t="s">
        <v>33</v>
      </c>
      <c r="M371" s="92" t="s">
        <v>33</v>
      </c>
      <c r="N371" s="93" t="s">
        <v>33</v>
      </c>
      <c r="R371" s="68" t="s">
        <v>976</v>
      </c>
    </row>
    <row r="372" spans="1:25" s="63" customFormat="1" x14ac:dyDescent="0.2">
      <c r="A372" s="94"/>
      <c r="B372" s="95"/>
      <c r="C372" s="767" t="s">
        <v>1759</v>
      </c>
      <c r="D372" s="767"/>
      <c r="E372" s="767"/>
      <c r="F372" s="767"/>
      <c r="G372" s="767"/>
      <c r="H372" s="767"/>
      <c r="I372" s="767"/>
      <c r="J372" s="767"/>
      <c r="K372" s="767"/>
      <c r="L372" s="767"/>
      <c r="M372" s="767"/>
      <c r="N372" s="781"/>
      <c r="Y372" s="68" t="s">
        <v>1759</v>
      </c>
    </row>
    <row r="373" spans="1:25" s="63" customFormat="1" ht="33.75" x14ac:dyDescent="0.2">
      <c r="A373" s="96"/>
      <c r="B373" s="97" t="s">
        <v>890</v>
      </c>
      <c r="C373" s="767" t="s">
        <v>559</v>
      </c>
      <c r="D373" s="767"/>
      <c r="E373" s="767"/>
      <c r="F373" s="767"/>
      <c r="G373" s="767"/>
      <c r="H373" s="767"/>
      <c r="I373" s="767"/>
      <c r="J373" s="767"/>
      <c r="K373" s="767"/>
      <c r="L373" s="767"/>
      <c r="M373" s="767"/>
      <c r="N373" s="781"/>
      <c r="S373" s="68" t="s">
        <v>559</v>
      </c>
    </row>
    <row r="374" spans="1:25" s="63" customFormat="1" x14ac:dyDescent="0.2">
      <c r="A374" s="98"/>
      <c r="B374" s="97" t="s">
        <v>165</v>
      </c>
      <c r="C374" s="767" t="s">
        <v>251</v>
      </c>
      <c r="D374" s="767"/>
      <c r="E374" s="767"/>
      <c r="F374" s="99" t="s">
        <v>33</v>
      </c>
      <c r="G374" s="99" t="s">
        <v>33</v>
      </c>
      <c r="H374" s="99" t="s">
        <v>33</v>
      </c>
      <c r="I374" s="99" t="s">
        <v>33</v>
      </c>
      <c r="J374" s="100">
        <v>26.51</v>
      </c>
      <c r="K374" s="99" t="s">
        <v>175</v>
      </c>
      <c r="L374" s="100">
        <v>11.6</v>
      </c>
      <c r="M374" s="101" t="s">
        <v>33</v>
      </c>
      <c r="N374" s="102" t="s">
        <v>33</v>
      </c>
      <c r="T374" s="68" t="s">
        <v>251</v>
      </c>
    </row>
    <row r="375" spans="1:25" s="63" customFormat="1" x14ac:dyDescent="0.2">
      <c r="A375" s="98"/>
      <c r="B375" s="97" t="s">
        <v>173</v>
      </c>
      <c r="C375" s="767" t="s">
        <v>174</v>
      </c>
      <c r="D375" s="767"/>
      <c r="E375" s="767"/>
      <c r="F375" s="99" t="s">
        <v>33</v>
      </c>
      <c r="G375" s="99" t="s">
        <v>33</v>
      </c>
      <c r="H375" s="99" t="s">
        <v>33</v>
      </c>
      <c r="I375" s="99" t="s">
        <v>33</v>
      </c>
      <c r="J375" s="100">
        <v>1.81</v>
      </c>
      <c r="K375" s="99" t="s">
        <v>175</v>
      </c>
      <c r="L375" s="100">
        <v>0.79</v>
      </c>
      <c r="M375" s="101" t="s">
        <v>33</v>
      </c>
      <c r="N375" s="102" t="s">
        <v>33</v>
      </c>
      <c r="T375" s="68" t="s">
        <v>174</v>
      </c>
    </row>
    <row r="376" spans="1:25" s="63" customFormat="1" x14ac:dyDescent="0.2">
      <c r="A376" s="98"/>
      <c r="B376" s="97" t="s">
        <v>176</v>
      </c>
      <c r="C376" s="767" t="s">
        <v>177</v>
      </c>
      <c r="D376" s="767"/>
      <c r="E376" s="767"/>
      <c r="F376" s="99" t="s">
        <v>33</v>
      </c>
      <c r="G376" s="99" t="s">
        <v>33</v>
      </c>
      <c r="H376" s="99" t="s">
        <v>33</v>
      </c>
      <c r="I376" s="99" t="s">
        <v>33</v>
      </c>
      <c r="J376" s="100">
        <v>0.26</v>
      </c>
      <c r="K376" s="99" t="s">
        <v>175</v>
      </c>
      <c r="L376" s="100">
        <v>0.11</v>
      </c>
      <c r="M376" s="101" t="s">
        <v>33</v>
      </c>
      <c r="N376" s="102" t="s">
        <v>33</v>
      </c>
      <c r="T376" s="68" t="s">
        <v>177</v>
      </c>
    </row>
    <row r="377" spans="1:25" s="63" customFormat="1" x14ac:dyDescent="0.2">
      <c r="A377" s="98"/>
      <c r="B377" s="97" t="s">
        <v>212</v>
      </c>
      <c r="C377" s="767" t="s">
        <v>252</v>
      </c>
      <c r="D377" s="767"/>
      <c r="E377" s="767"/>
      <c r="F377" s="99" t="s">
        <v>33</v>
      </c>
      <c r="G377" s="99" t="s">
        <v>33</v>
      </c>
      <c r="H377" s="99" t="s">
        <v>33</v>
      </c>
      <c r="I377" s="99" t="s">
        <v>33</v>
      </c>
      <c r="J377" s="100">
        <v>10.27</v>
      </c>
      <c r="K377" s="99" t="s">
        <v>33</v>
      </c>
      <c r="L377" s="100">
        <v>3.59</v>
      </c>
      <c r="M377" s="101" t="s">
        <v>33</v>
      </c>
      <c r="N377" s="102" t="s">
        <v>33</v>
      </c>
      <c r="T377" s="68" t="s">
        <v>252</v>
      </c>
    </row>
    <row r="378" spans="1:25" s="63" customFormat="1" x14ac:dyDescent="0.2">
      <c r="A378" s="98"/>
      <c r="B378" s="97" t="s">
        <v>33</v>
      </c>
      <c r="C378" s="767" t="s">
        <v>253</v>
      </c>
      <c r="D378" s="767"/>
      <c r="E378" s="767"/>
      <c r="F378" s="99" t="s">
        <v>179</v>
      </c>
      <c r="G378" s="99" t="s">
        <v>979</v>
      </c>
      <c r="H378" s="99" t="s">
        <v>175</v>
      </c>
      <c r="I378" s="99" t="s">
        <v>1760</v>
      </c>
      <c r="J378" s="100" t="s">
        <v>33</v>
      </c>
      <c r="K378" s="99" t="s">
        <v>33</v>
      </c>
      <c r="L378" s="100" t="s">
        <v>33</v>
      </c>
      <c r="M378" s="101" t="s">
        <v>33</v>
      </c>
      <c r="N378" s="102" t="s">
        <v>33</v>
      </c>
      <c r="U378" s="68" t="s">
        <v>253</v>
      </c>
    </row>
    <row r="379" spans="1:25" s="63" customFormat="1" x14ac:dyDescent="0.2">
      <c r="A379" s="98"/>
      <c r="B379" s="97" t="s">
        <v>33</v>
      </c>
      <c r="C379" s="767" t="s">
        <v>178</v>
      </c>
      <c r="D379" s="767"/>
      <c r="E379" s="767"/>
      <c r="F379" s="99" t="s">
        <v>179</v>
      </c>
      <c r="G379" s="99" t="s">
        <v>981</v>
      </c>
      <c r="H379" s="99" t="s">
        <v>175</v>
      </c>
      <c r="I379" s="99" t="s">
        <v>1761</v>
      </c>
      <c r="J379" s="100" t="s">
        <v>33</v>
      </c>
      <c r="K379" s="99" t="s">
        <v>33</v>
      </c>
      <c r="L379" s="100" t="s">
        <v>33</v>
      </c>
      <c r="M379" s="101" t="s">
        <v>33</v>
      </c>
      <c r="N379" s="102" t="s">
        <v>33</v>
      </c>
      <c r="U379" s="68" t="s">
        <v>178</v>
      </c>
    </row>
    <row r="380" spans="1:25" s="63" customFormat="1" x14ac:dyDescent="0.2">
      <c r="A380" s="98"/>
      <c r="B380" s="97" t="s">
        <v>33</v>
      </c>
      <c r="C380" s="776" t="s">
        <v>182</v>
      </c>
      <c r="D380" s="776"/>
      <c r="E380" s="776"/>
      <c r="F380" s="90" t="s">
        <v>33</v>
      </c>
      <c r="G380" s="90" t="s">
        <v>33</v>
      </c>
      <c r="H380" s="90" t="s">
        <v>33</v>
      </c>
      <c r="I380" s="90" t="s">
        <v>33</v>
      </c>
      <c r="J380" s="91">
        <v>38.590000000000003</v>
      </c>
      <c r="K380" s="90" t="s">
        <v>33</v>
      </c>
      <c r="L380" s="91">
        <v>15.98</v>
      </c>
      <c r="M380" s="92" t="s">
        <v>33</v>
      </c>
      <c r="N380" s="93" t="s">
        <v>33</v>
      </c>
      <c r="V380" s="68" t="s">
        <v>182</v>
      </c>
    </row>
    <row r="381" spans="1:25" s="63" customFormat="1" x14ac:dyDescent="0.2">
      <c r="A381" s="98"/>
      <c r="B381" s="97" t="s">
        <v>33</v>
      </c>
      <c r="C381" s="767" t="s">
        <v>183</v>
      </c>
      <c r="D381" s="767"/>
      <c r="E381" s="767"/>
      <c r="F381" s="99" t="s">
        <v>33</v>
      </c>
      <c r="G381" s="99" t="s">
        <v>33</v>
      </c>
      <c r="H381" s="99" t="s">
        <v>33</v>
      </c>
      <c r="I381" s="99" t="s">
        <v>33</v>
      </c>
      <c r="J381" s="100" t="s">
        <v>33</v>
      </c>
      <c r="K381" s="99" t="s">
        <v>33</v>
      </c>
      <c r="L381" s="100">
        <v>11.71</v>
      </c>
      <c r="M381" s="101" t="s">
        <v>33</v>
      </c>
      <c r="N381" s="102" t="s">
        <v>33</v>
      </c>
      <c r="U381" s="68" t="s">
        <v>183</v>
      </c>
    </row>
    <row r="382" spans="1:25" s="63" customFormat="1" ht="22.5" x14ac:dyDescent="0.2">
      <c r="A382" s="98"/>
      <c r="B382" s="97" t="s">
        <v>959</v>
      </c>
      <c r="C382" s="767" t="s">
        <v>960</v>
      </c>
      <c r="D382" s="767"/>
      <c r="E382" s="767"/>
      <c r="F382" s="99" t="s">
        <v>186</v>
      </c>
      <c r="G382" s="99" t="s">
        <v>187</v>
      </c>
      <c r="H382" s="99" t="s">
        <v>33</v>
      </c>
      <c r="I382" s="99" t="s">
        <v>187</v>
      </c>
      <c r="J382" s="100" t="s">
        <v>33</v>
      </c>
      <c r="K382" s="99" t="s">
        <v>33</v>
      </c>
      <c r="L382" s="100">
        <v>11.12</v>
      </c>
      <c r="M382" s="101" t="s">
        <v>33</v>
      </c>
      <c r="N382" s="102" t="s">
        <v>33</v>
      </c>
      <c r="U382" s="68" t="s">
        <v>960</v>
      </c>
    </row>
    <row r="383" spans="1:25" s="63" customFormat="1" ht="22.5" x14ac:dyDescent="0.2">
      <c r="A383" s="98"/>
      <c r="B383" s="97" t="s">
        <v>961</v>
      </c>
      <c r="C383" s="767" t="s">
        <v>962</v>
      </c>
      <c r="D383" s="767"/>
      <c r="E383" s="767"/>
      <c r="F383" s="99" t="s">
        <v>186</v>
      </c>
      <c r="G383" s="99" t="s">
        <v>594</v>
      </c>
      <c r="H383" s="99" t="s">
        <v>33</v>
      </c>
      <c r="I383" s="99" t="s">
        <v>594</v>
      </c>
      <c r="J383" s="100" t="s">
        <v>33</v>
      </c>
      <c r="K383" s="99" t="s">
        <v>33</v>
      </c>
      <c r="L383" s="100">
        <v>7.61</v>
      </c>
      <c r="M383" s="101" t="s">
        <v>33</v>
      </c>
      <c r="N383" s="102" t="s">
        <v>33</v>
      </c>
      <c r="U383" s="68" t="s">
        <v>962</v>
      </c>
    </row>
    <row r="384" spans="1:25" s="63" customFormat="1" x14ac:dyDescent="0.2">
      <c r="A384" s="103"/>
      <c r="B384" s="104"/>
      <c r="C384" s="780" t="s">
        <v>191</v>
      </c>
      <c r="D384" s="780"/>
      <c r="E384" s="780"/>
      <c r="F384" s="105" t="s">
        <v>33</v>
      </c>
      <c r="G384" s="105" t="s">
        <v>33</v>
      </c>
      <c r="H384" s="105" t="s">
        <v>33</v>
      </c>
      <c r="I384" s="105" t="s">
        <v>33</v>
      </c>
      <c r="J384" s="106" t="s">
        <v>33</v>
      </c>
      <c r="K384" s="105" t="s">
        <v>33</v>
      </c>
      <c r="L384" s="106">
        <v>34.71</v>
      </c>
      <c r="M384" s="92" t="s">
        <v>33</v>
      </c>
      <c r="N384" s="107" t="s">
        <v>33</v>
      </c>
      <c r="W384" s="68" t="s">
        <v>191</v>
      </c>
    </row>
    <row r="385" spans="1:25" s="63" customFormat="1" ht="33.75" x14ac:dyDescent="0.2">
      <c r="A385" s="88" t="s">
        <v>1762</v>
      </c>
      <c r="B385" s="89" t="s">
        <v>1763</v>
      </c>
      <c r="C385" s="776" t="s">
        <v>984</v>
      </c>
      <c r="D385" s="776"/>
      <c r="E385" s="776"/>
      <c r="F385" s="90" t="s">
        <v>815</v>
      </c>
      <c r="G385" s="90" t="s">
        <v>33</v>
      </c>
      <c r="H385" s="90" t="s">
        <v>33</v>
      </c>
      <c r="I385" s="90" t="s">
        <v>1764</v>
      </c>
      <c r="J385" s="91">
        <v>6.41</v>
      </c>
      <c r="K385" s="90" t="s">
        <v>856</v>
      </c>
      <c r="L385" s="91">
        <v>233.41</v>
      </c>
      <c r="M385" s="92" t="s">
        <v>33</v>
      </c>
      <c r="N385" s="93" t="s">
        <v>33</v>
      </c>
      <c r="R385" s="68" t="s">
        <v>984</v>
      </c>
    </row>
    <row r="386" spans="1:25" s="63" customFormat="1" x14ac:dyDescent="0.2">
      <c r="A386" s="94"/>
      <c r="B386" s="95"/>
      <c r="C386" s="767" t="s">
        <v>1765</v>
      </c>
      <c r="D386" s="767"/>
      <c r="E386" s="767"/>
      <c r="F386" s="767"/>
      <c r="G386" s="767"/>
      <c r="H386" s="767"/>
      <c r="I386" s="767"/>
      <c r="J386" s="767"/>
      <c r="K386" s="767"/>
      <c r="L386" s="767"/>
      <c r="M386" s="767"/>
      <c r="N386" s="781"/>
      <c r="Y386" s="68" t="s">
        <v>1765</v>
      </c>
    </row>
    <row r="387" spans="1:25" s="63" customFormat="1" x14ac:dyDescent="0.2">
      <c r="A387" s="94"/>
      <c r="B387" s="95"/>
      <c r="C387" s="767" t="s">
        <v>987</v>
      </c>
      <c r="D387" s="767"/>
      <c r="E387" s="767"/>
      <c r="F387" s="767"/>
      <c r="G387" s="767"/>
      <c r="H387" s="767"/>
      <c r="I387" s="767"/>
      <c r="J387" s="767"/>
      <c r="K387" s="767"/>
      <c r="L387" s="767"/>
      <c r="M387" s="767"/>
      <c r="N387" s="781"/>
      <c r="X387" s="68" t="s">
        <v>987</v>
      </c>
    </row>
    <row r="388" spans="1:25" s="63" customFormat="1" ht="22.5" x14ac:dyDescent="0.2">
      <c r="A388" s="96"/>
      <c r="B388" s="97" t="s">
        <v>858</v>
      </c>
      <c r="C388" s="767" t="s">
        <v>1766</v>
      </c>
      <c r="D388" s="767"/>
      <c r="E388" s="767"/>
      <c r="F388" s="767"/>
      <c r="G388" s="767"/>
      <c r="H388" s="767"/>
      <c r="I388" s="767"/>
      <c r="J388" s="767"/>
      <c r="K388" s="767"/>
      <c r="L388" s="767"/>
      <c r="M388" s="767"/>
      <c r="N388" s="781"/>
      <c r="S388" s="68" t="s">
        <v>1766</v>
      </c>
    </row>
    <row r="389" spans="1:25" s="63" customFormat="1" ht="33.75" x14ac:dyDescent="0.2">
      <c r="A389" s="88" t="s">
        <v>594</v>
      </c>
      <c r="B389" s="89" t="s">
        <v>988</v>
      </c>
      <c r="C389" s="776" t="s">
        <v>989</v>
      </c>
      <c r="D389" s="776"/>
      <c r="E389" s="776"/>
      <c r="F389" s="90" t="s">
        <v>484</v>
      </c>
      <c r="G389" s="90" t="s">
        <v>33</v>
      </c>
      <c r="H389" s="90" t="s">
        <v>33</v>
      </c>
      <c r="I389" s="90" t="s">
        <v>344</v>
      </c>
      <c r="J389" s="91" t="s">
        <v>33</v>
      </c>
      <c r="K389" s="90" t="s">
        <v>33</v>
      </c>
      <c r="L389" s="91" t="s">
        <v>33</v>
      </c>
      <c r="M389" s="92" t="s">
        <v>33</v>
      </c>
      <c r="N389" s="93" t="s">
        <v>33</v>
      </c>
      <c r="R389" s="68" t="s">
        <v>989</v>
      </c>
    </row>
    <row r="390" spans="1:25" s="63" customFormat="1" ht="33.75" x14ac:dyDescent="0.2">
      <c r="A390" s="96"/>
      <c r="B390" s="97" t="s">
        <v>890</v>
      </c>
      <c r="C390" s="767" t="s">
        <v>559</v>
      </c>
      <c r="D390" s="767"/>
      <c r="E390" s="767"/>
      <c r="F390" s="767"/>
      <c r="G390" s="767"/>
      <c r="H390" s="767"/>
      <c r="I390" s="767"/>
      <c r="J390" s="767"/>
      <c r="K390" s="767"/>
      <c r="L390" s="767"/>
      <c r="M390" s="767"/>
      <c r="N390" s="781"/>
      <c r="S390" s="68" t="s">
        <v>559</v>
      </c>
    </row>
    <row r="391" spans="1:25" s="63" customFormat="1" x14ac:dyDescent="0.2">
      <c r="A391" s="98"/>
      <c r="B391" s="97" t="s">
        <v>165</v>
      </c>
      <c r="C391" s="767" t="s">
        <v>251</v>
      </c>
      <c r="D391" s="767"/>
      <c r="E391" s="767"/>
      <c r="F391" s="99" t="s">
        <v>33</v>
      </c>
      <c r="G391" s="99" t="s">
        <v>33</v>
      </c>
      <c r="H391" s="99" t="s">
        <v>33</v>
      </c>
      <c r="I391" s="99" t="s">
        <v>33</v>
      </c>
      <c r="J391" s="100">
        <v>2.0699999999999998</v>
      </c>
      <c r="K391" s="99" t="s">
        <v>175</v>
      </c>
      <c r="L391" s="100">
        <v>116.44</v>
      </c>
      <c r="M391" s="101" t="s">
        <v>33</v>
      </c>
      <c r="N391" s="102" t="s">
        <v>33</v>
      </c>
      <c r="T391" s="68" t="s">
        <v>251</v>
      </c>
    </row>
    <row r="392" spans="1:25" s="63" customFormat="1" x14ac:dyDescent="0.2">
      <c r="A392" s="98"/>
      <c r="B392" s="97" t="s">
        <v>212</v>
      </c>
      <c r="C392" s="767" t="s">
        <v>252</v>
      </c>
      <c r="D392" s="767"/>
      <c r="E392" s="767"/>
      <c r="F392" s="99" t="s">
        <v>33</v>
      </c>
      <c r="G392" s="99" t="s">
        <v>33</v>
      </c>
      <c r="H392" s="99" t="s">
        <v>33</v>
      </c>
      <c r="I392" s="99" t="s">
        <v>33</v>
      </c>
      <c r="J392" s="100">
        <v>0.04</v>
      </c>
      <c r="K392" s="99" t="s">
        <v>33</v>
      </c>
      <c r="L392" s="100">
        <v>1.8</v>
      </c>
      <c r="M392" s="101" t="s">
        <v>33</v>
      </c>
      <c r="N392" s="102" t="s">
        <v>33</v>
      </c>
      <c r="T392" s="68" t="s">
        <v>252</v>
      </c>
    </row>
    <row r="393" spans="1:25" s="63" customFormat="1" x14ac:dyDescent="0.2">
      <c r="A393" s="98"/>
      <c r="B393" s="97" t="s">
        <v>33</v>
      </c>
      <c r="C393" s="767" t="s">
        <v>253</v>
      </c>
      <c r="D393" s="767"/>
      <c r="E393" s="767"/>
      <c r="F393" s="99" t="s">
        <v>179</v>
      </c>
      <c r="G393" s="99" t="s">
        <v>991</v>
      </c>
      <c r="H393" s="99" t="s">
        <v>175</v>
      </c>
      <c r="I393" s="99" t="s">
        <v>1767</v>
      </c>
      <c r="J393" s="100" t="s">
        <v>33</v>
      </c>
      <c r="K393" s="99" t="s">
        <v>33</v>
      </c>
      <c r="L393" s="100" t="s">
        <v>33</v>
      </c>
      <c r="M393" s="101" t="s">
        <v>33</v>
      </c>
      <c r="N393" s="102" t="s">
        <v>33</v>
      </c>
      <c r="U393" s="68" t="s">
        <v>253</v>
      </c>
    </row>
    <row r="394" spans="1:25" s="63" customFormat="1" x14ac:dyDescent="0.2">
      <c r="A394" s="98"/>
      <c r="B394" s="97" t="s">
        <v>33</v>
      </c>
      <c r="C394" s="776" t="s">
        <v>182</v>
      </c>
      <c r="D394" s="776"/>
      <c r="E394" s="776"/>
      <c r="F394" s="90" t="s">
        <v>33</v>
      </c>
      <c r="G394" s="90" t="s">
        <v>33</v>
      </c>
      <c r="H394" s="90" t="s">
        <v>33</v>
      </c>
      <c r="I394" s="90" t="s">
        <v>33</v>
      </c>
      <c r="J394" s="91">
        <v>2.11</v>
      </c>
      <c r="K394" s="90" t="s">
        <v>33</v>
      </c>
      <c r="L394" s="91">
        <v>118.24</v>
      </c>
      <c r="M394" s="92" t="s">
        <v>33</v>
      </c>
      <c r="N394" s="93" t="s">
        <v>33</v>
      </c>
      <c r="V394" s="68" t="s">
        <v>182</v>
      </c>
    </row>
    <row r="395" spans="1:25" s="63" customFormat="1" x14ac:dyDescent="0.2">
      <c r="A395" s="98"/>
      <c r="B395" s="97" t="s">
        <v>33</v>
      </c>
      <c r="C395" s="767" t="s">
        <v>183</v>
      </c>
      <c r="D395" s="767"/>
      <c r="E395" s="767"/>
      <c r="F395" s="99" t="s">
        <v>33</v>
      </c>
      <c r="G395" s="99" t="s">
        <v>33</v>
      </c>
      <c r="H395" s="99" t="s">
        <v>33</v>
      </c>
      <c r="I395" s="99" t="s">
        <v>33</v>
      </c>
      <c r="J395" s="100" t="s">
        <v>33</v>
      </c>
      <c r="K395" s="99" t="s">
        <v>33</v>
      </c>
      <c r="L395" s="100">
        <v>116.44</v>
      </c>
      <c r="M395" s="101" t="s">
        <v>33</v>
      </c>
      <c r="N395" s="102" t="s">
        <v>33</v>
      </c>
      <c r="U395" s="68" t="s">
        <v>183</v>
      </c>
    </row>
    <row r="396" spans="1:25" s="63" customFormat="1" ht="22.5" x14ac:dyDescent="0.2">
      <c r="A396" s="98"/>
      <c r="B396" s="97" t="s">
        <v>907</v>
      </c>
      <c r="C396" s="767" t="s">
        <v>908</v>
      </c>
      <c r="D396" s="767"/>
      <c r="E396" s="767"/>
      <c r="F396" s="99" t="s">
        <v>186</v>
      </c>
      <c r="G396" s="99" t="s">
        <v>909</v>
      </c>
      <c r="H396" s="99" t="s">
        <v>33</v>
      </c>
      <c r="I396" s="99" t="s">
        <v>909</v>
      </c>
      <c r="J396" s="100" t="s">
        <v>33</v>
      </c>
      <c r="K396" s="99" t="s">
        <v>33</v>
      </c>
      <c r="L396" s="100">
        <v>107.12</v>
      </c>
      <c r="M396" s="101" t="s">
        <v>33</v>
      </c>
      <c r="N396" s="102" t="s">
        <v>33</v>
      </c>
      <c r="U396" s="68" t="s">
        <v>908</v>
      </c>
    </row>
    <row r="397" spans="1:25" s="63" customFormat="1" ht="22.5" x14ac:dyDescent="0.2">
      <c r="A397" s="98"/>
      <c r="B397" s="97" t="s">
        <v>910</v>
      </c>
      <c r="C397" s="767" t="s">
        <v>911</v>
      </c>
      <c r="D397" s="767"/>
      <c r="E397" s="767"/>
      <c r="F397" s="99" t="s">
        <v>186</v>
      </c>
      <c r="G397" s="99" t="s">
        <v>594</v>
      </c>
      <c r="H397" s="99" t="s">
        <v>33</v>
      </c>
      <c r="I397" s="99" t="s">
        <v>594</v>
      </c>
      <c r="J397" s="100" t="s">
        <v>33</v>
      </c>
      <c r="K397" s="99" t="s">
        <v>33</v>
      </c>
      <c r="L397" s="100">
        <v>75.69</v>
      </c>
      <c r="M397" s="101" t="s">
        <v>33</v>
      </c>
      <c r="N397" s="102" t="s">
        <v>33</v>
      </c>
      <c r="U397" s="68" t="s">
        <v>911</v>
      </c>
    </row>
    <row r="398" spans="1:25" s="63" customFormat="1" x14ac:dyDescent="0.2">
      <c r="A398" s="103"/>
      <c r="B398" s="104"/>
      <c r="C398" s="780" t="s">
        <v>191</v>
      </c>
      <c r="D398" s="780"/>
      <c r="E398" s="780"/>
      <c r="F398" s="105" t="s">
        <v>33</v>
      </c>
      <c r="G398" s="105" t="s">
        <v>33</v>
      </c>
      <c r="H398" s="105" t="s">
        <v>33</v>
      </c>
      <c r="I398" s="105" t="s">
        <v>33</v>
      </c>
      <c r="J398" s="106" t="s">
        <v>33</v>
      </c>
      <c r="K398" s="105" t="s">
        <v>33</v>
      </c>
      <c r="L398" s="106">
        <v>301.05</v>
      </c>
      <c r="M398" s="92" t="s">
        <v>33</v>
      </c>
      <c r="N398" s="107" t="s">
        <v>33</v>
      </c>
      <c r="W398" s="68" t="s">
        <v>191</v>
      </c>
    </row>
    <row r="399" spans="1:25" s="63" customFormat="1" ht="33.75" x14ac:dyDescent="0.2">
      <c r="A399" s="88" t="s">
        <v>1768</v>
      </c>
      <c r="B399" s="89" t="s">
        <v>1769</v>
      </c>
      <c r="C399" s="776" t="s">
        <v>993</v>
      </c>
      <c r="D399" s="776"/>
      <c r="E399" s="776"/>
      <c r="F399" s="90" t="s">
        <v>484</v>
      </c>
      <c r="G399" s="90" t="s">
        <v>33</v>
      </c>
      <c r="H399" s="90" t="s">
        <v>33</v>
      </c>
      <c r="I399" s="90" t="s">
        <v>692</v>
      </c>
      <c r="J399" s="91">
        <v>19.559999999999999</v>
      </c>
      <c r="K399" s="90" t="s">
        <v>856</v>
      </c>
      <c r="L399" s="91">
        <v>478.83</v>
      </c>
      <c r="M399" s="92" t="s">
        <v>33</v>
      </c>
      <c r="N399" s="93" t="s">
        <v>33</v>
      </c>
      <c r="R399" s="68" t="s">
        <v>993</v>
      </c>
    </row>
    <row r="400" spans="1:25" s="63" customFormat="1" x14ac:dyDescent="0.2">
      <c r="A400" s="94"/>
      <c r="B400" s="95"/>
      <c r="C400" s="767" t="s">
        <v>994</v>
      </c>
      <c r="D400" s="767"/>
      <c r="E400" s="767"/>
      <c r="F400" s="767"/>
      <c r="G400" s="767"/>
      <c r="H400" s="767"/>
      <c r="I400" s="767"/>
      <c r="J400" s="767"/>
      <c r="K400" s="767"/>
      <c r="L400" s="767"/>
      <c r="M400" s="767"/>
      <c r="N400" s="781"/>
      <c r="X400" s="68" t="s">
        <v>994</v>
      </c>
    </row>
    <row r="401" spans="1:25" s="63" customFormat="1" ht="22.5" x14ac:dyDescent="0.2">
      <c r="A401" s="96"/>
      <c r="B401" s="97" t="s">
        <v>858</v>
      </c>
      <c r="C401" s="767" t="s">
        <v>859</v>
      </c>
      <c r="D401" s="767"/>
      <c r="E401" s="767"/>
      <c r="F401" s="767"/>
      <c r="G401" s="767"/>
      <c r="H401" s="767"/>
      <c r="I401" s="767"/>
      <c r="J401" s="767"/>
      <c r="K401" s="767"/>
      <c r="L401" s="767"/>
      <c r="M401" s="767"/>
      <c r="N401" s="781"/>
      <c r="S401" s="68" t="s">
        <v>859</v>
      </c>
    </row>
    <row r="402" spans="1:25" s="63" customFormat="1" ht="33.75" x14ac:dyDescent="0.2">
      <c r="A402" s="88" t="s">
        <v>1770</v>
      </c>
      <c r="B402" s="89" t="s">
        <v>1771</v>
      </c>
      <c r="C402" s="776" t="s">
        <v>995</v>
      </c>
      <c r="D402" s="776"/>
      <c r="E402" s="776"/>
      <c r="F402" s="90" t="s">
        <v>484</v>
      </c>
      <c r="G402" s="90" t="s">
        <v>33</v>
      </c>
      <c r="H402" s="90" t="s">
        <v>33</v>
      </c>
      <c r="I402" s="90" t="s">
        <v>217</v>
      </c>
      <c r="J402" s="91">
        <v>18</v>
      </c>
      <c r="K402" s="90" t="s">
        <v>856</v>
      </c>
      <c r="L402" s="91">
        <v>293.76</v>
      </c>
      <c r="M402" s="92" t="s">
        <v>33</v>
      </c>
      <c r="N402" s="93" t="s">
        <v>33</v>
      </c>
      <c r="R402" s="68" t="s">
        <v>995</v>
      </c>
    </row>
    <row r="403" spans="1:25" s="63" customFormat="1" x14ac:dyDescent="0.2">
      <c r="A403" s="94"/>
      <c r="B403" s="95"/>
      <c r="C403" s="767" t="s">
        <v>996</v>
      </c>
      <c r="D403" s="767"/>
      <c r="E403" s="767"/>
      <c r="F403" s="767"/>
      <c r="G403" s="767"/>
      <c r="H403" s="767"/>
      <c r="I403" s="767"/>
      <c r="J403" s="767"/>
      <c r="K403" s="767"/>
      <c r="L403" s="767"/>
      <c r="M403" s="767"/>
      <c r="N403" s="781"/>
      <c r="X403" s="68" t="s">
        <v>996</v>
      </c>
    </row>
    <row r="404" spans="1:25" s="63" customFormat="1" ht="22.5" x14ac:dyDescent="0.2">
      <c r="A404" s="96"/>
      <c r="B404" s="97" t="s">
        <v>858</v>
      </c>
      <c r="C404" s="767" t="s">
        <v>859</v>
      </c>
      <c r="D404" s="767"/>
      <c r="E404" s="767"/>
      <c r="F404" s="767"/>
      <c r="G404" s="767"/>
      <c r="H404" s="767"/>
      <c r="I404" s="767"/>
      <c r="J404" s="767"/>
      <c r="K404" s="767"/>
      <c r="L404" s="767"/>
      <c r="M404" s="767"/>
      <c r="N404" s="781"/>
      <c r="S404" s="68" t="s">
        <v>859</v>
      </c>
    </row>
    <row r="405" spans="1:25" s="63" customFormat="1" ht="22.5" x14ac:dyDescent="0.2">
      <c r="A405" s="88" t="s">
        <v>1772</v>
      </c>
      <c r="B405" s="89" t="s">
        <v>997</v>
      </c>
      <c r="C405" s="776" t="s">
        <v>998</v>
      </c>
      <c r="D405" s="776"/>
      <c r="E405" s="776"/>
      <c r="F405" s="90" t="s">
        <v>334</v>
      </c>
      <c r="G405" s="90" t="s">
        <v>33</v>
      </c>
      <c r="H405" s="90" t="s">
        <v>33</v>
      </c>
      <c r="I405" s="90" t="s">
        <v>973</v>
      </c>
      <c r="J405" s="91">
        <v>343.28</v>
      </c>
      <c r="K405" s="90" t="s">
        <v>33</v>
      </c>
      <c r="L405" s="91">
        <v>17.16</v>
      </c>
      <c r="M405" s="92" t="s">
        <v>33</v>
      </c>
      <c r="N405" s="93" t="s">
        <v>33</v>
      </c>
      <c r="R405" s="68" t="s">
        <v>998</v>
      </c>
    </row>
    <row r="406" spans="1:25" s="63" customFormat="1" x14ac:dyDescent="0.2">
      <c r="A406" s="94"/>
      <c r="B406" s="95"/>
      <c r="C406" s="767" t="s">
        <v>974</v>
      </c>
      <c r="D406" s="767"/>
      <c r="E406" s="767"/>
      <c r="F406" s="767"/>
      <c r="G406" s="767"/>
      <c r="H406" s="767"/>
      <c r="I406" s="767"/>
      <c r="J406" s="767"/>
      <c r="K406" s="767"/>
      <c r="L406" s="767"/>
      <c r="M406" s="767"/>
      <c r="N406" s="781"/>
      <c r="Y406" s="68" t="s">
        <v>974</v>
      </c>
    </row>
    <row r="407" spans="1:25" s="63" customFormat="1" ht="45" x14ac:dyDescent="0.2">
      <c r="A407" s="88" t="s">
        <v>1773</v>
      </c>
      <c r="B407" s="89" t="s">
        <v>999</v>
      </c>
      <c r="C407" s="776" t="s">
        <v>1000</v>
      </c>
      <c r="D407" s="776"/>
      <c r="E407" s="776"/>
      <c r="F407" s="90" t="s">
        <v>484</v>
      </c>
      <c r="G407" s="90" t="s">
        <v>33</v>
      </c>
      <c r="H407" s="90" t="s">
        <v>33</v>
      </c>
      <c r="I407" s="90" t="s">
        <v>741</v>
      </c>
      <c r="J407" s="91" t="s">
        <v>33</v>
      </c>
      <c r="K407" s="90" t="s">
        <v>33</v>
      </c>
      <c r="L407" s="91" t="s">
        <v>33</v>
      </c>
      <c r="M407" s="92" t="s">
        <v>33</v>
      </c>
      <c r="N407" s="93" t="s">
        <v>33</v>
      </c>
      <c r="R407" s="68" t="s">
        <v>1000</v>
      </c>
    </row>
    <row r="408" spans="1:25" s="63" customFormat="1" ht="33.75" x14ac:dyDescent="0.2">
      <c r="A408" s="96"/>
      <c r="B408" s="97" t="s">
        <v>890</v>
      </c>
      <c r="C408" s="767" t="s">
        <v>559</v>
      </c>
      <c r="D408" s="767"/>
      <c r="E408" s="767"/>
      <c r="F408" s="767"/>
      <c r="G408" s="767"/>
      <c r="H408" s="767"/>
      <c r="I408" s="767"/>
      <c r="J408" s="767"/>
      <c r="K408" s="767"/>
      <c r="L408" s="767"/>
      <c r="M408" s="767"/>
      <c r="N408" s="781"/>
      <c r="S408" s="68" t="s">
        <v>559</v>
      </c>
    </row>
    <row r="409" spans="1:25" s="63" customFormat="1" x14ac:dyDescent="0.2">
      <c r="A409" s="98"/>
      <c r="B409" s="97" t="s">
        <v>165</v>
      </c>
      <c r="C409" s="767" t="s">
        <v>251</v>
      </c>
      <c r="D409" s="767"/>
      <c r="E409" s="767"/>
      <c r="F409" s="99" t="s">
        <v>33</v>
      </c>
      <c r="G409" s="99" t="s">
        <v>33</v>
      </c>
      <c r="H409" s="99" t="s">
        <v>33</v>
      </c>
      <c r="I409" s="99" t="s">
        <v>33</v>
      </c>
      <c r="J409" s="100">
        <v>3.57</v>
      </c>
      <c r="K409" s="99" t="s">
        <v>175</v>
      </c>
      <c r="L409" s="100">
        <v>133.88</v>
      </c>
      <c r="M409" s="101" t="s">
        <v>33</v>
      </c>
      <c r="N409" s="102" t="s">
        <v>33</v>
      </c>
      <c r="T409" s="68" t="s">
        <v>251</v>
      </c>
    </row>
    <row r="410" spans="1:25" s="63" customFormat="1" x14ac:dyDescent="0.2">
      <c r="A410" s="98"/>
      <c r="B410" s="97" t="s">
        <v>212</v>
      </c>
      <c r="C410" s="767" t="s">
        <v>252</v>
      </c>
      <c r="D410" s="767"/>
      <c r="E410" s="767"/>
      <c r="F410" s="99" t="s">
        <v>33</v>
      </c>
      <c r="G410" s="99" t="s">
        <v>33</v>
      </c>
      <c r="H410" s="99" t="s">
        <v>33</v>
      </c>
      <c r="I410" s="99" t="s">
        <v>33</v>
      </c>
      <c r="J410" s="100">
        <v>15.07</v>
      </c>
      <c r="K410" s="99" t="s">
        <v>33</v>
      </c>
      <c r="L410" s="100">
        <v>2.1</v>
      </c>
      <c r="M410" s="101" t="s">
        <v>33</v>
      </c>
      <c r="N410" s="102" t="s">
        <v>33</v>
      </c>
      <c r="T410" s="68" t="s">
        <v>252</v>
      </c>
    </row>
    <row r="411" spans="1:25" s="63" customFormat="1" x14ac:dyDescent="0.2">
      <c r="A411" s="98"/>
      <c r="B411" s="97" t="s">
        <v>33</v>
      </c>
      <c r="C411" s="767" t="s">
        <v>253</v>
      </c>
      <c r="D411" s="767"/>
      <c r="E411" s="767"/>
      <c r="F411" s="99" t="s">
        <v>179</v>
      </c>
      <c r="G411" s="99" t="s">
        <v>1001</v>
      </c>
      <c r="H411" s="99" t="s">
        <v>175</v>
      </c>
      <c r="I411" s="99" t="s">
        <v>1002</v>
      </c>
      <c r="J411" s="100" t="s">
        <v>33</v>
      </c>
      <c r="K411" s="99" t="s">
        <v>33</v>
      </c>
      <c r="L411" s="100" t="s">
        <v>33</v>
      </c>
      <c r="M411" s="101" t="s">
        <v>33</v>
      </c>
      <c r="N411" s="102" t="s">
        <v>33</v>
      </c>
      <c r="U411" s="68" t="s">
        <v>253</v>
      </c>
    </row>
    <row r="412" spans="1:25" s="63" customFormat="1" x14ac:dyDescent="0.2">
      <c r="A412" s="98"/>
      <c r="B412" s="97" t="s">
        <v>33</v>
      </c>
      <c r="C412" s="776" t="s">
        <v>182</v>
      </c>
      <c r="D412" s="776"/>
      <c r="E412" s="776"/>
      <c r="F412" s="90" t="s">
        <v>33</v>
      </c>
      <c r="G412" s="90" t="s">
        <v>33</v>
      </c>
      <c r="H412" s="90" t="s">
        <v>33</v>
      </c>
      <c r="I412" s="90" t="s">
        <v>33</v>
      </c>
      <c r="J412" s="91">
        <v>3.64</v>
      </c>
      <c r="K412" s="90" t="s">
        <v>33</v>
      </c>
      <c r="L412" s="91">
        <v>135.97999999999999</v>
      </c>
      <c r="M412" s="92" t="s">
        <v>33</v>
      </c>
      <c r="N412" s="93" t="s">
        <v>33</v>
      </c>
      <c r="V412" s="68" t="s">
        <v>182</v>
      </c>
    </row>
    <row r="413" spans="1:25" s="63" customFormat="1" x14ac:dyDescent="0.2">
      <c r="A413" s="98"/>
      <c r="B413" s="97" t="s">
        <v>33</v>
      </c>
      <c r="C413" s="767" t="s">
        <v>183</v>
      </c>
      <c r="D413" s="767"/>
      <c r="E413" s="767"/>
      <c r="F413" s="99" t="s">
        <v>33</v>
      </c>
      <c r="G413" s="99" t="s">
        <v>33</v>
      </c>
      <c r="H413" s="99" t="s">
        <v>33</v>
      </c>
      <c r="I413" s="99" t="s">
        <v>33</v>
      </c>
      <c r="J413" s="100" t="s">
        <v>33</v>
      </c>
      <c r="K413" s="99" t="s">
        <v>33</v>
      </c>
      <c r="L413" s="100">
        <v>133.88</v>
      </c>
      <c r="M413" s="101" t="s">
        <v>33</v>
      </c>
      <c r="N413" s="102" t="s">
        <v>33</v>
      </c>
      <c r="U413" s="68" t="s">
        <v>183</v>
      </c>
    </row>
    <row r="414" spans="1:25" s="63" customFormat="1" ht="22.5" x14ac:dyDescent="0.2">
      <c r="A414" s="98"/>
      <c r="B414" s="97" t="s">
        <v>959</v>
      </c>
      <c r="C414" s="767" t="s">
        <v>960</v>
      </c>
      <c r="D414" s="767"/>
      <c r="E414" s="767"/>
      <c r="F414" s="99" t="s">
        <v>186</v>
      </c>
      <c r="G414" s="99" t="s">
        <v>187</v>
      </c>
      <c r="H414" s="99" t="s">
        <v>33</v>
      </c>
      <c r="I414" s="99" t="s">
        <v>187</v>
      </c>
      <c r="J414" s="100" t="s">
        <v>33</v>
      </c>
      <c r="K414" s="99" t="s">
        <v>33</v>
      </c>
      <c r="L414" s="100">
        <v>127.19</v>
      </c>
      <c r="M414" s="101" t="s">
        <v>33</v>
      </c>
      <c r="N414" s="102" t="s">
        <v>33</v>
      </c>
      <c r="U414" s="68" t="s">
        <v>960</v>
      </c>
    </row>
    <row r="415" spans="1:25" s="63" customFormat="1" ht="22.5" x14ac:dyDescent="0.2">
      <c r="A415" s="98"/>
      <c r="B415" s="97" t="s">
        <v>961</v>
      </c>
      <c r="C415" s="767" t="s">
        <v>962</v>
      </c>
      <c r="D415" s="767"/>
      <c r="E415" s="767"/>
      <c r="F415" s="99" t="s">
        <v>186</v>
      </c>
      <c r="G415" s="99" t="s">
        <v>594</v>
      </c>
      <c r="H415" s="99" t="s">
        <v>33</v>
      </c>
      <c r="I415" s="99" t="s">
        <v>594</v>
      </c>
      <c r="J415" s="100" t="s">
        <v>33</v>
      </c>
      <c r="K415" s="99" t="s">
        <v>33</v>
      </c>
      <c r="L415" s="100">
        <v>87.02</v>
      </c>
      <c r="M415" s="101" t="s">
        <v>33</v>
      </c>
      <c r="N415" s="102" t="s">
        <v>33</v>
      </c>
      <c r="U415" s="68" t="s">
        <v>962</v>
      </c>
    </row>
    <row r="416" spans="1:25" s="63" customFormat="1" x14ac:dyDescent="0.2">
      <c r="A416" s="103"/>
      <c r="B416" s="104"/>
      <c r="C416" s="780" t="s">
        <v>191</v>
      </c>
      <c r="D416" s="780"/>
      <c r="E416" s="780"/>
      <c r="F416" s="105" t="s">
        <v>33</v>
      </c>
      <c r="G416" s="105" t="s">
        <v>33</v>
      </c>
      <c r="H416" s="105" t="s">
        <v>33</v>
      </c>
      <c r="I416" s="105" t="s">
        <v>33</v>
      </c>
      <c r="J416" s="106" t="s">
        <v>33</v>
      </c>
      <c r="K416" s="105" t="s">
        <v>33</v>
      </c>
      <c r="L416" s="106">
        <v>350.19</v>
      </c>
      <c r="M416" s="92" t="s">
        <v>33</v>
      </c>
      <c r="N416" s="107" t="s">
        <v>33</v>
      </c>
      <c r="W416" s="68" t="s">
        <v>191</v>
      </c>
    </row>
    <row r="417" spans="1:27" s="63" customFormat="1" ht="78.75" x14ac:dyDescent="0.2">
      <c r="A417" s="88" t="s">
        <v>1193</v>
      </c>
      <c r="B417" s="89" t="s">
        <v>1003</v>
      </c>
      <c r="C417" s="776" t="s">
        <v>1004</v>
      </c>
      <c r="D417" s="776"/>
      <c r="E417" s="776"/>
      <c r="F417" s="90" t="s">
        <v>484</v>
      </c>
      <c r="G417" s="90" t="s">
        <v>33</v>
      </c>
      <c r="H417" s="90" t="s">
        <v>33</v>
      </c>
      <c r="I417" s="90" t="s">
        <v>165</v>
      </c>
      <c r="J417" s="91">
        <v>110.11</v>
      </c>
      <c r="K417" s="90" t="s">
        <v>33</v>
      </c>
      <c r="L417" s="91">
        <v>110.11</v>
      </c>
      <c r="M417" s="92" t="s">
        <v>33</v>
      </c>
      <c r="N417" s="93" t="s">
        <v>33</v>
      </c>
      <c r="R417" s="68" t="s">
        <v>1004</v>
      </c>
    </row>
    <row r="418" spans="1:27" s="63" customFormat="1" ht="1.5" customHeight="1" x14ac:dyDescent="0.2">
      <c r="A418" s="108"/>
      <c r="B418" s="104"/>
      <c r="C418" s="104"/>
      <c r="D418" s="104"/>
      <c r="E418" s="104"/>
      <c r="F418" s="108"/>
      <c r="G418" s="108"/>
      <c r="H418" s="108"/>
      <c r="I418" s="108"/>
      <c r="J418" s="109"/>
      <c r="K418" s="108"/>
      <c r="L418" s="109"/>
      <c r="M418" s="99"/>
      <c r="N418" s="109"/>
    </row>
    <row r="419" spans="1:27" s="63" customFormat="1" ht="2.25" customHeight="1" x14ac:dyDescent="0.2">
      <c r="B419" s="67"/>
      <c r="C419" s="67"/>
      <c r="D419" s="67"/>
      <c r="E419" s="67"/>
      <c r="F419" s="67"/>
      <c r="G419" s="67"/>
      <c r="H419" s="67"/>
      <c r="I419" s="67"/>
      <c r="J419" s="67"/>
      <c r="K419" s="67"/>
      <c r="L419" s="122"/>
      <c r="M419" s="123"/>
      <c r="N419" s="124"/>
    </row>
    <row r="420" spans="1:27" s="63" customFormat="1" x14ac:dyDescent="0.2">
      <c r="A420" s="110"/>
      <c r="B420" s="111" t="s">
        <v>33</v>
      </c>
      <c r="C420" s="780" t="s">
        <v>321</v>
      </c>
      <c r="D420" s="780"/>
      <c r="E420" s="780"/>
      <c r="F420" s="780"/>
      <c r="G420" s="780"/>
      <c r="H420" s="780"/>
      <c r="I420" s="780"/>
      <c r="J420" s="780"/>
      <c r="K420" s="780"/>
      <c r="L420" s="112" t="s">
        <v>33</v>
      </c>
      <c r="M420" s="113" t="s">
        <v>33</v>
      </c>
      <c r="N420" s="114" t="s">
        <v>33</v>
      </c>
      <c r="Z420" s="68" t="s">
        <v>321</v>
      </c>
    </row>
    <row r="421" spans="1:27" s="63" customFormat="1" x14ac:dyDescent="0.2">
      <c r="A421" s="115"/>
      <c r="B421" s="97" t="s">
        <v>165</v>
      </c>
      <c r="C421" s="767" t="s">
        <v>876</v>
      </c>
      <c r="D421" s="767"/>
      <c r="E421" s="767"/>
      <c r="F421" s="767"/>
      <c r="G421" s="767"/>
      <c r="H421" s="767"/>
      <c r="I421" s="767"/>
      <c r="J421" s="767"/>
      <c r="K421" s="767"/>
      <c r="L421" s="116">
        <v>7326.95</v>
      </c>
      <c r="M421" s="117">
        <v>7.3</v>
      </c>
      <c r="N421" s="118">
        <v>53487</v>
      </c>
      <c r="AA421" s="68" t="s">
        <v>876</v>
      </c>
    </row>
    <row r="422" spans="1:27" s="63" customFormat="1" x14ac:dyDescent="0.2">
      <c r="A422" s="115"/>
      <c r="B422" s="97" t="s">
        <v>33</v>
      </c>
      <c r="C422" s="767" t="s">
        <v>203</v>
      </c>
      <c r="D422" s="767"/>
      <c r="E422" s="767"/>
      <c r="F422" s="767"/>
      <c r="G422" s="767"/>
      <c r="H422" s="767"/>
      <c r="I422" s="767"/>
      <c r="J422" s="767"/>
      <c r="K422" s="767"/>
      <c r="L422" s="116" t="s">
        <v>33</v>
      </c>
      <c r="M422" s="117" t="s">
        <v>33</v>
      </c>
      <c r="N422" s="118" t="s">
        <v>33</v>
      </c>
      <c r="AA422" s="68" t="s">
        <v>203</v>
      </c>
    </row>
    <row r="423" spans="1:27" s="63" customFormat="1" x14ac:dyDescent="0.2">
      <c r="A423" s="115"/>
      <c r="B423" s="97" t="s">
        <v>33</v>
      </c>
      <c r="C423" s="767" t="s">
        <v>296</v>
      </c>
      <c r="D423" s="767"/>
      <c r="E423" s="767"/>
      <c r="F423" s="767"/>
      <c r="G423" s="767"/>
      <c r="H423" s="767"/>
      <c r="I423" s="767"/>
      <c r="J423" s="767"/>
      <c r="K423" s="767"/>
      <c r="L423" s="116">
        <v>1452.23</v>
      </c>
      <c r="M423" s="117" t="s">
        <v>33</v>
      </c>
      <c r="N423" s="118" t="s">
        <v>33</v>
      </c>
      <c r="AA423" s="68" t="s">
        <v>296</v>
      </c>
    </row>
    <row r="424" spans="1:27" s="63" customFormat="1" x14ac:dyDescent="0.2">
      <c r="A424" s="115"/>
      <c r="B424" s="97" t="s">
        <v>33</v>
      </c>
      <c r="C424" s="767" t="s">
        <v>204</v>
      </c>
      <c r="D424" s="767"/>
      <c r="E424" s="767"/>
      <c r="F424" s="767"/>
      <c r="G424" s="767"/>
      <c r="H424" s="767"/>
      <c r="I424" s="767"/>
      <c r="J424" s="767"/>
      <c r="K424" s="767"/>
      <c r="L424" s="116">
        <v>225.25</v>
      </c>
      <c r="M424" s="117" t="s">
        <v>33</v>
      </c>
      <c r="N424" s="118" t="s">
        <v>33</v>
      </c>
      <c r="AA424" s="68" t="s">
        <v>204</v>
      </c>
    </row>
    <row r="425" spans="1:27" s="63" customFormat="1" x14ac:dyDescent="0.2">
      <c r="A425" s="115"/>
      <c r="B425" s="97" t="s">
        <v>33</v>
      </c>
      <c r="C425" s="767" t="s">
        <v>297</v>
      </c>
      <c r="D425" s="767"/>
      <c r="E425" s="767"/>
      <c r="F425" s="767"/>
      <c r="G425" s="767"/>
      <c r="H425" s="767"/>
      <c r="I425" s="767"/>
      <c r="J425" s="767"/>
      <c r="K425" s="767"/>
      <c r="L425" s="116">
        <v>3474.14</v>
      </c>
      <c r="M425" s="117" t="s">
        <v>33</v>
      </c>
      <c r="N425" s="118" t="s">
        <v>33</v>
      </c>
      <c r="AA425" s="68" t="s">
        <v>297</v>
      </c>
    </row>
    <row r="426" spans="1:27" s="63" customFormat="1" x14ac:dyDescent="0.2">
      <c r="A426" s="115"/>
      <c r="B426" s="97" t="s">
        <v>33</v>
      </c>
      <c r="C426" s="767" t="s">
        <v>205</v>
      </c>
      <c r="D426" s="767"/>
      <c r="E426" s="767"/>
      <c r="F426" s="767"/>
      <c r="G426" s="767"/>
      <c r="H426" s="767"/>
      <c r="I426" s="767"/>
      <c r="J426" s="767"/>
      <c r="K426" s="767"/>
      <c r="L426" s="116">
        <v>1259.44</v>
      </c>
      <c r="M426" s="117" t="s">
        <v>33</v>
      </c>
      <c r="N426" s="118" t="s">
        <v>33</v>
      </c>
      <c r="AA426" s="68" t="s">
        <v>205</v>
      </c>
    </row>
    <row r="427" spans="1:27" s="63" customFormat="1" x14ac:dyDescent="0.2">
      <c r="A427" s="115"/>
      <c r="B427" s="97" t="s">
        <v>33</v>
      </c>
      <c r="C427" s="767" t="s">
        <v>206</v>
      </c>
      <c r="D427" s="767"/>
      <c r="E427" s="767"/>
      <c r="F427" s="767"/>
      <c r="G427" s="767"/>
      <c r="H427" s="767"/>
      <c r="I427" s="767"/>
      <c r="J427" s="767"/>
      <c r="K427" s="767"/>
      <c r="L427" s="116">
        <v>915.89</v>
      </c>
      <c r="M427" s="117" t="s">
        <v>33</v>
      </c>
      <c r="N427" s="118" t="s">
        <v>33</v>
      </c>
      <c r="AA427" s="68" t="s">
        <v>206</v>
      </c>
    </row>
    <row r="428" spans="1:27" s="63" customFormat="1" x14ac:dyDescent="0.2">
      <c r="A428" s="115"/>
      <c r="B428" s="97" t="s">
        <v>33</v>
      </c>
      <c r="C428" s="767" t="s">
        <v>877</v>
      </c>
      <c r="D428" s="767"/>
      <c r="E428" s="767"/>
      <c r="F428" s="767"/>
      <c r="G428" s="767"/>
      <c r="H428" s="767"/>
      <c r="I428" s="767"/>
      <c r="J428" s="767"/>
      <c r="K428" s="767"/>
      <c r="L428" s="116">
        <v>536631.19999999995</v>
      </c>
      <c r="M428" s="117" t="s">
        <v>33</v>
      </c>
      <c r="N428" s="118">
        <v>2420206</v>
      </c>
      <c r="AA428" s="68" t="s">
        <v>877</v>
      </c>
    </row>
    <row r="429" spans="1:27" s="63" customFormat="1" x14ac:dyDescent="0.2">
      <c r="A429" s="115"/>
      <c r="B429" s="97" t="s">
        <v>173</v>
      </c>
      <c r="C429" s="767" t="s">
        <v>1005</v>
      </c>
      <c r="D429" s="767"/>
      <c r="E429" s="767"/>
      <c r="F429" s="767"/>
      <c r="G429" s="767"/>
      <c r="H429" s="767"/>
      <c r="I429" s="767"/>
      <c r="J429" s="767"/>
      <c r="K429" s="767"/>
      <c r="L429" s="116">
        <v>475094.12</v>
      </c>
      <c r="M429" s="117">
        <v>4.51</v>
      </c>
      <c r="N429" s="118">
        <v>2142674</v>
      </c>
      <c r="AA429" s="68" t="s">
        <v>1005</v>
      </c>
    </row>
    <row r="430" spans="1:27" s="63" customFormat="1" x14ac:dyDescent="0.2">
      <c r="A430" s="115"/>
      <c r="B430" s="97" t="s">
        <v>173</v>
      </c>
      <c r="C430" s="767" t="s">
        <v>1006</v>
      </c>
      <c r="D430" s="767"/>
      <c r="E430" s="767"/>
      <c r="F430" s="767"/>
      <c r="G430" s="767"/>
      <c r="H430" s="767"/>
      <c r="I430" s="767"/>
      <c r="J430" s="767"/>
      <c r="K430" s="767"/>
      <c r="L430" s="116">
        <v>61537.08</v>
      </c>
      <c r="M430" s="117">
        <v>4.51</v>
      </c>
      <c r="N430" s="118">
        <v>277532</v>
      </c>
      <c r="AA430" s="68" t="s">
        <v>1006</v>
      </c>
    </row>
    <row r="431" spans="1:27" s="63" customFormat="1" x14ac:dyDescent="0.2">
      <c r="A431" s="115"/>
      <c r="B431" s="97" t="s">
        <v>33</v>
      </c>
      <c r="C431" s="767" t="s">
        <v>207</v>
      </c>
      <c r="D431" s="767"/>
      <c r="E431" s="767"/>
      <c r="F431" s="767"/>
      <c r="G431" s="767"/>
      <c r="H431" s="767"/>
      <c r="I431" s="767"/>
      <c r="J431" s="767"/>
      <c r="K431" s="767"/>
      <c r="L431" s="116">
        <v>1477.58</v>
      </c>
      <c r="M431" s="117" t="s">
        <v>33</v>
      </c>
      <c r="N431" s="118" t="s">
        <v>33</v>
      </c>
      <c r="AA431" s="68" t="s">
        <v>207</v>
      </c>
    </row>
    <row r="432" spans="1:27" s="63" customFormat="1" x14ac:dyDescent="0.2">
      <c r="A432" s="115"/>
      <c r="B432" s="97" t="s">
        <v>33</v>
      </c>
      <c r="C432" s="767" t="s">
        <v>208</v>
      </c>
      <c r="D432" s="767"/>
      <c r="E432" s="767"/>
      <c r="F432" s="767"/>
      <c r="G432" s="767"/>
      <c r="H432" s="767"/>
      <c r="I432" s="767"/>
      <c r="J432" s="767"/>
      <c r="K432" s="767"/>
      <c r="L432" s="116">
        <v>1259.44</v>
      </c>
      <c r="M432" s="117" t="s">
        <v>33</v>
      </c>
      <c r="N432" s="118" t="s">
        <v>33</v>
      </c>
      <c r="AA432" s="68" t="s">
        <v>208</v>
      </c>
    </row>
    <row r="433" spans="1:28" x14ac:dyDescent="0.2">
      <c r="A433" s="115"/>
      <c r="B433" s="97" t="s">
        <v>33</v>
      </c>
      <c r="C433" s="767" t="s">
        <v>209</v>
      </c>
      <c r="D433" s="767"/>
      <c r="E433" s="767"/>
      <c r="F433" s="767"/>
      <c r="G433" s="767"/>
      <c r="H433" s="767"/>
      <c r="I433" s="767"/>
      <c r="J433" s="767"/>
      <c r="K433" s="767"/>
      <c r="L433" s="116">
        <v>915.89</v>
      </c>
      <c r="M433" s="117" t="s">
        <v>33</v>
      </c>
      <c r="N433" s="118" t="s">
        <v>33</v>
      </c>
      <c r="O433" s="63"/>
      <c r="P433" s="63"/>
      <c r="Q433" s="63"/>
      <c r="R433" s="63"/>
      <c r="S433" s="63"/>
      <c r="T433" s="63"/>
      <c r="U433" s="63"/>
      <c r="V433" s="63"/>
      <c r="W433" s="63"/>
      <c r="X433" s="63"/>
      <c r="Y433" s="63"/>
      <c r="Z433" s="63"/>
      <c r="AA433" s="68" t="s">
        <v>209</v>
      </c>
      <c r="AB433" s="63"/>
    </row>
    <row r="434" spans="1:28" x14ac:dyDescent="0.2">
      <c r="A434" s="115"/>
      <c r="B434" s="109" t="s">
        <v>33</v>
      </c>
      <c r="C434" s="782" t="s">
        <v>322</v>
      </c>
      <c r="D434" s="782"/>
      <c r="E434" s="782"/>
      <c r="F434" s="782"/>
      <c r="G434" s="782"/>
      <c r="H434" s="782"/>
      <c r="I434" s="782"/>
      <c r="J434" s="782"/>
      <c r="K434" s="782"/>
      <c r="L434" s="119">
        <v>543958.15</v>
      </c>
      <c r="M434" s="120" t="s">
        <v>33</v>
      </c>
      <c r="N434" s="125">
        <v>2473693</v>
      </c>
      <c r="O434" s="63"/>
      <c r="P434" s="63"/>
      <c r="Q434" s="63"/>
      <c r="R434" s="63"/>
      <c r="S434" s="63"/>
      <c r="T434" s="63"/>
      <c r="U434" s="63"/>
      <c r="V434" s="63"/>
      <c r="W434" s="63"/>
      <c r="X434" s="63"/>
      <c r="Y434" s="63"/>
      <c r="Z434" s="63"/>
      <c r="AA434" s="63"/>
      <c r="AB434" s="68" t="s">
        <v>322</v>
      </c>
    </row>
    <row r="435" spans="1:28" ht="1.5" customHeight="1" x14ac:dyDescent="0.2">
      <c r="B435" s="109"/>
      <c r="C435" s="104"/>
      <c r="D435" s="104"/>
      <c r="E435" s="104"/>
      <c r="F435" s="104"/>
      <c r="G435" s="104"/>
      <c r="H435" s="104"/>
      <c r="I435" s="104"/>
      <c r="J435" s="104"/>
      <c r="K435" s="104"/>
      <c r="L435" s="119"/>
      <c r="M435" s="120"/>
      <c r="N435" s="126"/>
      <c r="O435" s="63"/>
      <c r="P435" s="63"/>
      <c r="Q435" s="63"/>
      <c r="R435" s="63"/>
      <c r="S435" s="63"/>
      <c r="T435" s="63"/>
      <c r="U435" s="63"/>
      <c r="V435" s="63"/>
      <c r="W435" s="63"/>
      <c r="X435" s="63"/>
      <c r="Y435" s="63"/>
      <c r="Z435" s="63"/>
      <c r="AA435" s="63"/>
      <c r="AB435" s="63"/>
    </row>
    <row r="436" spans="1:28" ht="53.25" customHeight="1" x14ac:dyDescent="0.2">
      <c r="A436" s="127"/>
      <c r="B436" s="127"/>
      <c r="C436" s="127"/>
      <c r="D436" s="127"/>
      <c r="E436" s="127"/>
      <c r="F436" s="127"/>
      <c r="G436" s="127"/>
      <c r="H436" s="127"/>
      <c r="I436" s="127"/>
      <c r="J436" s="127"/>
      <c r="K436" s="127"/>
      <c r="L436" s="127"/>
      <c r="M436" s="127"/>
      <c r="N436" s="127"/>
      <c r="O436" s="63"/>
      <c r="P436" s="63"/>
      <c r="Q436" s="63"/>
      <c r="R436" s="63"/>
      <c r="S436" s="63"/>
      <c r="T436" s="63"/>
      <c r="U436" s="63"/>
      <c r="V436" s="63"/>
      <c r="W436" s="63"/>
      <c r="X436" s="63"/>
      <c r="Y436" s="63"/>
      <c r="Z436" s="63"/>
      <c r="AA436" s="63"/>
      <c r="AB436" s="63"/>
    </row>
    <row r="437" spans="1:28" x14ac:dyDescent="0.2">
      <c r="B437" s="128" t="s">
        <v>323</v>
      </c>
      <c r="C437" s="786" t="s">
        <v>33</v>
      </c>
      <c r="D437" s="786"/>
      <c r="E437" s="786"/>
      <c r="F437" s="786"/>
      <c r="G437" s="786"/>
      <c r="H437" s="786"/>
      <c r="I437" s="786"/>
      <c r="J437" s="786"/>
      <c r="K437" s="786"/>
      <c r="L437" s="786"/>
      <c r="O437" s="63"/>
      <c r="P437" s="63"/>
      <c r="Q437" s="63"/>
      <c r="R437" s="63"/>
      <c r="S437" s="63"/>
      <c r="T437" s="63"/>
      <c r="U437" s="63"/>
      <c r="V437" s="63"/>
      <c r="W437" s="63"/>
      <c r="X437" s="63"/>
      <c r="Y437" s="63"/>
      <c r="Z437" s="63"/>
      <c r="AA437" s="63"/>
      <c r="AB437" s="63"/>
    </row>
    <row r="438" spans="1:28" ht="13.5" customHeight="1" x14ac:dyDescent="0.2">
      <c r="B438" s="64"/>
      <c r="C438" s="787" t="s">
        <v>11</v>
      </c>
      <c r="D438" s="787"/>
      <c r="E438" s="787"/>
      <c r="F438" s="787"/>
      <c r="G438" s="787"/>
      <c r="H438" s="787"/>
      <c r="I438" s="787"/>
      <c r="J438" s="787"/>
      <c r="K438" s="787"/>
      <c r="L438" s="787"/>
      <c r="O438" s="63"/>
      <c r="P438" s="63"/>
      <c r="Q438" s="63"/>
      <c r="R438" s="63"/>
      <c r="S438" s="63"/>
      <c r="T438" s="63"/>
      <c r="U438" s="63"/>
      <c r="V438" s="63"/>
      <c r="W438" s="63"/>
      <c r="X438" s="63"/>
      <c r="Y438" s="63"/>
      <c r="Z438" s="63"/>
      <c r="AA438" s="63"/>
      <c r="AB438" s="63"/>
    </row>
    <row r="439" spans="1:28" ht="12.75" customHeight="1" x14ac:dyDescent="0.2">
      <c r="B439" s="128" t="s">
        <v>324</v>
      </c>
      <c r="C439" s="786" t="s">
        <v>33</v>
      </c>
      <c r="D439" s="786"/>
      <c r="E439" s="786"/>
      <c r="F439" s="786"/>
      <c r="G439" s="786"/>
      <c r="H439" s="786"/>
      <c r="I439" s="786"/>
      <c r="J439" s="786"/>
      <c r="K439" s="786"/>
      <c r="L439" s="786"/>
      <c r="O439" s="63"/>
      <c r="P439" s="63"/>
      <c r="Q439" s="63"/>
      <c r="R439" s="63"/>
      <c r="S439" s="63"/>
      <c r="T439" s="63"/>
      <c r="U439" s="63"/>
      <c r="V439" s="63"/>
      <c r="W439" s="63"/>
      <c r="X439" s="63"/>
      <c r="Y439" s="63"/>
      <c r="Z439" s="63"/>
      <c r="AA439" s="63"/>
      <c r="AB439" s="63"/>
    </row>
    <row r="440" spans="1:28" ht="13.5" customHeight="1" x14ac:dyDescent="0.2">
      <c r="C440" s="787" t="s">
        <v>11</v>
      </c>
      <c r="D440" s="787"/>
      <c r="E440" s="787"/>
      <c r="F440" s="787"/>
      <c r="G440" s="787"/>
      <c r="H440" s="787"/>
      <c r="I440" s="787"/>
      <c r="J440" s="787"/>
      <c r="K440" s="787"/>
      <c r="L440" s="787"/>
      <c r="O440" s="63"/>
      <c r="P440" s="63"/>
      <c r="Q440" s="63"/>
      <c r="R440" s="63"/>
      <c r="S440" s="63"/>
      <c r="T440" s="63"/>
      <c r="U440" s="63"/>
      <c r="V440" s="63"/>
      <c r="W440" s="63"/>
      <c r="X440" s="63"/>
      <c r="Y440" s="63"/>
      <c r="Z440" s="63"/>
      <c r="AA440" s="63"/>
      <c r="AB440" s="63"/>
    </row>
    <row r="454" s="63" customFormat="1" x14ac:dyDescent="0.2"/>
  </sheetData>
  <mergeCells count="426">
    <mergeCell ref="C439:L439"/>
    <mergeCell ref="C440:L440"/>
    <mergeCell ref="C431:K431"/>
    <mergeCell ref="C432:K432"/>
    <mergeCell ref="C433:K433"/>
    <mergeCell ref="C434:K434"/>
    <mergeCell ref="C437:L437"/>
    <mergeCell ref="C438:L438"/>
    <mergeCell ref="C425:K425"/>
    <mergeCell ref="C426:K426"/>
    <mergeCell ref="C427:K427"/>
    <mergeCell ref="C428:K428"/>
    <mergeCell ref="C429:K429"/>
    <mergeCell ref="C430:K430"/>
    <mergeCell ref="C417:E417"/>
    <mergeCell ref="C420:K420"/>
    <mergeCell ref="C421:K421"/>
    <mergeCell ref="C422:K422"/>
    <mergeCell ref="C423:K423"/>
    <mergeCell ref="C424:K424"/>
    <mergeCell ref="C411:E411"/>
    <mergeCell ref="C412:E412"/>
    <mergeCell ref="C413:E413"/>
    <mergeCell ref="C414:E414"/>
    <mergeCell ref="C415:E415"/>
    <mergeCell ref="C416:E416"/>
    <mergeCell ref="C405:E405"/>
    <mergeCell ref="C406:N406"/>
    <mergeCell ref="C407:E407"/>
    <mergeCell ref="C408:N408"/>
    <mergeCell ref="C409:E409"/>
    <mergeCell ref="C410:E410"/>
    <mergeCell ref="C399:E399"/>
    <mergeCell ref="C400:N400"/>
    <mergeCell ref="C401:N401"/>
    <mergeCell ref="C402:E402"/>
    <mergeCell ref="C403:N403"/>
    <mergeCell ref="C404:N404"/>
    <mergeCell ref="C393:E393"/>
    <mergeCell ref="C394:E394"/>
    <mergeCell ref="C395:E395"/>
    <mergeCell ref="C396:E396"/>
    <mergeCell ref="C397:E397"/>
    <mergeCell ref="C398:E398"/>
    <mergeCell ref="C387:N387"/>
    <mergeCell ref="C388:N388"/>
    <mergeCell ref="C389:E389"/>
    <mergeCell ref="C390:N390"/>
    <mergeCell ref="C391:E391"/>
    <mergeCell ref="C392:E392"/>
    <mergeCell ref="C381:E381"/>
    <mergeCell ref="C382:E382"/>
    <mergeCell ref="C383:E383"/>
    <mergeCell ref="C384:E384"/>
    <mergeCell ref="C385:E385"/>
    <mergeCell ref="C386:N386"/>
    <mergeCell ref="C375:E375"/>
    <mergeCell ref="C376:E376"/>
    <mergeCell ref="C377:E377"/>
    <mergeCell ref="C378:E378"/>
    <mergeCell ref="C379:E379"/>
    <mergeCell ref="C380:E380"/>
    <mergeCell ref="C369:E369"/>
    <mergeCell ref="C370:N370"/>
    <mergeCell ref="C371:E371"/>
    <mergeCell ref="C372:N372"/>
    <mergeCell ref="C373:N373"/>
    <mergeCell ref="C374:E374"/>
    <mergeCell ref="C363:E363"/>
    <mergeCell ref="C364:E364"/>
    <mergeCell ref="C365:N365"/>
    <mergeCell ref="C366:E366"/>
    <mergeCell ref="C367:E367"/>
    <mergeCell ref="C368:N368"/>
    <mergeCell ref="C357:E357"/>
    <mergeCell ref="C358:E358"/>
    <mergeCell ref="C359:E359"/>
    <mergeCell ref="C360:E360"/>
    <mergeCell ref="C361:E361"/>
    <mergeCell ref="C362:E362"/>
    <mergeCell ref="C351:E351"/>
    <mergeCell ref="C352:E352"/>
    <mergeCell ref="C353:E353"/>
    <mergeCell ref="C354:E354"/>
    <mergeCell ref="C355:E355"/>
    <mergeCell ref="C356:E356"/>
    <mergeCell ref="C345:N345"/>
    <mergeCell ref="C346:N346"/>
    <mergeCell ref="A347:N347"/>
    <mergeCell ref="C348:E348"/>
    <mergeCell ref="C349:N349"/>
    <mergeCell ref="C350:N350"/>
    <mergeCell ref="C339:N339"/>
    <mergeCell ref="C340:N340"/>
    <mergeCell ref="C341:E341"/>
    <mergeCell ref="C342:N342"/>
    <mergeCell ref="C343:N343"/>
    <mergeCell ref="C344:E344"/>
    <mergeCell ref="C333:N333"/>
    <mergeCell ref="A334:N334"/>
    <mergeCell ref="C335:E335"/>
    <mergeCell ref="C336:N336"/>
    <mergeCell ref="C337:N337"/>
    <mergeCell ref="C338:E338"/>
    <mergeCell ref="C327:E327"/>
    <mergeCell ref="C328:E328"/>
    <mergeCell ref="C329:E329"/>
    <mergeCell ref="C330:E330"/>
    <mergeCell ref="C331:E331"/>
    <mergeCell ref="C332:N332"/>
    <mergeCell ref="C321:E321"/>
    <mergeCell ref="C322:N322"/>
    <mergeCell ref="C323:E323"/>
    <mergeCell ref="C324:E324"/>
    <mergeCell ref="C325:E325"/>
    <mergeCell ref="C326:E326"/>
    <mergeCell ref="C315:E315"/>
    <mergeCell ref="C316:N316"/>
    <mergeCell ref="C317:N317"/>
    <mergeCell ref="C318:E318"/>
    <mergeCell ref="C319:N319"/>
    <mergeCell ref="C320:N320"/>
    <mergeCell ref="C309:E309"/>
    <mergeCell ref="C310:E310"/>
    <mergeCell ref="C311:E311"/>
    <mergeCell ref="C312:E312"/>
    <mergeCell ref="C313:E313"/>
    <mergeCell ref="C314:E314"/>
    <mergeCell ref="C303:E303"/>
    <mergeCell ref="C304:E304"/>
    <mergeCell ref="C305:E305"/>
    <mergeCell ref="C306:N306"/>
    <mergeCell ref="C307:E307"/>
    <mergeCell ref="C308:E308"/>
    <mergeCell ref="C297:E297"/>
    <mergeCell ref="C298:E298"/>
    <mergeCell ref="C299:E299"/>
    <mergeCell ref="C300:E300"/>
    <mergeCell ref="C301:E301"/>
    <mergeCell ref="C302:E302"/>
    <mergeCell ref="C291:N291"/>
    <mergeCell ref="C292:N292"/>
    <mergeCell ref="C293:E293"/>
    <mergeCell ref="C294:E294"/>
    <mergeCell ref="C295:N295"/>
    <mergeCell ref="C296:E296"/>
    <mergeCell ref="C285:E285"/>
    <mergeCell ref="C286:E286"/>
    <mergeCell ref="C287:E287"/>
    <mergeCell ref="C288:E288"/>
    <mergeCell ref="C289:E289"/>
    <mergeCell ref="C290:E290"/>
    <mergeCell ref="C279:E279"/>
    <mergeCell ref="C280:E280"/>
    <mergeCell ref="C281:E281"/>
    <mergeCell ref="C282:E282"/>
    <mergeCell ref="C283:E283"/>
    <mergeCell ref="C284:E284"/>
    <mergeCell ref="C273:E273"/>
    <mergeCell ref="C274:E274"/>
    <mergeCell ref="C275:E275"/>
    <mergeCell ref="C276:E276"/>
    <mergeCell ref="C277:E277"/>
    <mergeCell ref="C278:N278"/>
    <mergeCell ref="C267:E267"/>
    <mergeCell ref="C268:E268"/>
    <mergeCell ref="C269:E269"/>
    <mergeCell ref="C270:E270"/>
    <mergeCell ref="C271:E271"/>
    <mergeCell ref="C272:E272"/>
    <mergeCell ref="C261:N261"/>
    <mergeCell ref="C262:N262"/>
    <mergeCell ref="C263:E263"/>
    <mergeCell ref="C264:N264"/>
    <mergeCell ref="C265:E265"/>
    <mergeCell ref="C266:E266"/>
    <mergeCell ref="C255:E255"/>
    <mergeCell ref="C256:E256"/>
    <mergeCell ref="C257:E257"/>
    <mergeCell ref="C258:E258"/>
    <mergeCell ref="C259:E259"/>
    <mergeCell ref="C260:E260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C245:N245"/>
    <mergeCell ref="C246:N246"/>
    <mergeCell ref="C247:E247"/>
    <mergeCell ref="C248:N248"/>
    <mergeCell ref="C237:E237"/>
    <mergeCell ref="C238:E238"/>
    <mergeCell ref="C239:E239"/>
    <mergeCell ref="C240:E240"/>
    <mergeCell ref="C241:E241"/>
    <mergeCell ref="C242:E242"/>
    <mergeCell ref="C231:E231"/>
    <mergeCell ref="C232:N232"/>
    <mergeCell ref="C233:N233"/>
    <mergeCell ref="C234:E234"/>
    <mergeCell ref="C235:N235"/>
    <mergeCell ref="C236:E236"/>
    <mergeCell ref="C225:E225"/>
    <mergeCell ref="C226:E226"/>
    <mergeCell ref="C227:E227"/>
    <mergeCell ref="C228:E228"/>
    <mergeCell ref="C229:E229"/>
    <mergeCell ref="C230:E230"/>
    <mergeCell ref="C219:N219"/>
    <mergeCell ref="C220:E220"/>
    <mergeCell ref="C221:N221"/>
    <mergeCell ref="C222:E222"/>
    <mergeCell ref="C223:E223"/>
    <mergeCell ref="C224:E224"/>
    <mergeCell ref="C213:E213"/>
    <mergeCell ref="C214:E214"/>
    <mergeCell ref="C215:E215"/>
    <mergeCell ref="C216:E216"/>
    <mergeCell ref="C217:E217"/>
    <mergeCell ref="C218:N218"/>
    <mergeCell ref="C207:E207"/>
    <mergeCell ref="C208:N208"/>
    <mergeCell ref="C209:E209"/>
    <mergeCell ref="C210:E210"/>
    <mergeCell ref="C211:E211"/>
    <mergeCell ref="C212:E212"/>
    <mergeCell ref="C201:N201"/>
    <mergeCell ref="C202:N202"/>
    <mergeCell ref="C203:E203"/>
    <mergeCell ref="C204:N204"/>
    <mergeCell ref="C205:N205"/>
    <mergeCell ref="A206:N206"/>
    <mergeCell ref="C195:N195"/>
    <mergeCell ref="C196:N196"/>
    <mergeCell ref="C197:E197"/>
    <mergeCell ref="C198:N198"/>
    <mergeCell ref="C199:N199"/>
    <mergeCell ref="C200:E200"/>
    <mergeCell ref="C189:E189"/>
    <mergeCell ref="C190:E190"/>
    <mergeCell ref="C191:E191"/>
    <mergeCell ref="C192:E192"/>
    <mergeCell ref="A193:N193"/>
    <mergeCell ref="C194:E194"/>
    <mergeCell ref="C183:N183"/>
    <mergeCell ref="C184:E184"/>
    <mergeCell ref="C185:E185"/>
    <mergeCell ref="C186:E186"/>
    <mergeCell ref="C187:E187"/>
    <mergeCell ref="C188:E188"/>
    <mergeCell ref="C177:E177"/>
    <mergeCell ref="C178:E178"/>
    <mergeCell ref="C179:E179"/>
    <mergeCell ref="C180:N180"/>
    <mergeCell ref="C181:N181"/>
    <mergeCell ref="C182:E182"/>
    <mergeCell ref="C171:E171"/>
    <mergeCell ref="C172:E172"/>
    <mergeCell ref="C173:E173"/>
    <mergeCell ref="C174:E174"/>
    <mergeCell ref="C175:E175"/>
    <mergeCell ref="C176:E176"/>
    <mergeCell ref="C165:E165"/>
    <mergeCell ref="C166:N166"/>
    <mergeCell ref="C167:N167"/>
    <mergeCell ref="C168:E168"/>
    <mergeCell ref="C169:N169"/>
    <mergeCell ref="C170:E170"/>
    <mergeCell ref="C159:E159"/>
    <mergeCell ref="C160:E160"/>
    <mergeCell ref="C161:E161"/>
    <mergeCell ref="C162:E162"/>
    <mergeCell ref="C163:N163"/>
    <mergeCell ref="C164:N164"/>
    <mergeCell ref="C153:N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C150:N150"/>
    <mergeCell ref="C151:N151"/>
    <mergeCell ref="C152:E152"/>
    <mergeCell ref="C141:E141"/>
    <mergeCell ref="C142:E142"/>
    <mergeCell ref="C143:E143"/>
    <mergeCell ref="C144:E144"/>
    <mergeCell ref="C145:E145"/>
    <mergeCell ref="C146:E146"/>
    <mergeCell ref="C135:E135"/>
    <mergeCell ref="C136:N136"/>
    <mergeCell ref="C137:N137"/>
    <mergeCell ref="C138:E138"/>
    <mergeCell ref="C139:N139"/>
    <mergeCell ref="C140:E140"/>
    <mergeCell ref="C129:E129"/>
    <mergeCell ref="C130:E130"/>
    <mergeCell ref="C131:E131"/>
    <mergeCell ref="C132:E132"/>
    <mergeCell ref="C133:E133"/>
    <mergeCell ref="C134:E134"/>
    <mergeCell ref="C123:N123"/>
    <mergeCell ref="C124:E124"/>
    <mergeCell ref="C125:E125"/>
    <mergeCell ref="C126:E126"/>
    <mergeCell ref="C127:E127"/>
    <mergeCell ref="C128:E128"/>
    <mergeCell ref="C117:E117"/>
    <mergeCell ref="C118:E118"/>
    <mergeCell ref="C119:E119"/>
    <mergeCell ref="C120:N120"/>
    <mergeCell ref="C121:N121"/>
    <mergeCell ref="C122:E122"/>
    <mergeCell ref="C111:E111"/>
    <mergeCell ref="C112:E112"/>
    <mergeCell ref="C113:E113"/>
    <mergeCell ref="C114:E114"/>
    <mergeCell ref="C115:E115"/>
    <mergeCell ref="C116:E116"/>
    <mergeCell ref="C105:E105"/>
    <mergeCell ref="C106:E106"/>
    <mergeCell ref="C107:N107"/>
    <mergeCell ref="C108:E108"/>
    <mergeCell ref="C109:E109"/>
    <mergeCell ref="C110:E110"/>
    <mergeCell ref="C99:E99"/>
    <mergeCell ref="C100:E100"/>
    <mergeCell ref="C101:E101"/>
    <mergeCell ref="C102:E102"/>
    <mergeCell ref="C103:E103"/>
    <mergeCell ref="C104:E104"/>
    <mergeCell ref="C93:N93"/>
    <mergeCell ref="C94:E94"/>
    <mergeCell ref="C95:E95"/>
    <mergeCell ref="C96:E96"/>
    <mergeCell ref="C97:E97"/>
    <mergeCell ref="C98:E98"/>
    <mergeCell ref="C87:E87"/>
    <mergeCell ref="C88:E88"/>
    <mergeCell ref="C89:E89"/>
    <mergeCell ref="C90:N90"/>
    <mergeCell ref="C91:N91"/>
    <mergeCell ref="C92:E92"/>
    <mergeCell ref="C81:E81"/>
    <mergeCell ref="C82:E82"/>
    <mergeCell ref="C83:E83"/>
    <mergeCell ref="C84:E84"/>
    <mergeCell ref="C85:E85"/>
    <mergeCell ref="C86:E86"/>
    <mergeCell ref="C75:E75"/>
    <mergeCell ref="C76:E76"/>
    <mergeCell ref="C77:N77"/>
    <mergeCell ref="C78:N78"/>
    <mergeCell ref="C79:E79"/>
    <mergeCell ref="C80:N80"/>
    <mergeCell ref="C69:E69"/>
    <mergeCell ref="C70:E70"/>
    <mergeCell ref="C71:E71"/>
    <mergeCell ref="C72:E72"/>
    <mergeCell ref="C73:E73"/>
    <mergeCell ref="C74:E74"/>
    <mergeCell ref="C63:E63"/>
    <mergeCell ref="C64:N64"/>
    <mergeCell ref="C65:N65"/>
    <mergeCell ref="C66:E66"/>
    <mergeCell ref="C67:N67"/>
    <mergeCell ref="C68:E68"/>
    <mergeCell ref="C57:E57"/>
    <mergeCell ref="C58:E58"/>
    <mergeCell ref="C59:E59"/>
    <mergeCell ref="C60:E60"/>
    <mergeCell ref="C61:N61"/>
    <mergeCell ref="C62:N62"/>
    <mergeCell ref="C51:E51"/>
    <mergeCell ref="C52:E52"/>
    <mergeCell ref="C53:E53"/>
    <mergeCell ref="C54:E54"/>
    <mergeCell ref="C55:E55"/>
    <mergeCell ref="C56:E56"/>
    <mergeCell ref="C45:N45"/>
    <mergeCell ref="C46:E46"/>
    <mergeCell ref="C47:N47"/>
    <mergeCell ref="C48:N48"/>
    <mergeCell ref="C49:E49"/>
    <mergeCell ref="C50:E50"/>
    <mergeCell ref="C39:E39"/>
    <mergeCell ref="C40:E40"/>
    <mergeCell ref="C41:E41"/>
    <mergeCell ref="C42:E42"/>
    <mergeCell ref="C43:E43"/>
    <mergeCell ref="C44:N44"/>
    <mergeCell ref="C35:E35"/>
    <mergeCell ref="C36:E36"/>
    <mergeCell ref="C37:E37"/>
    <mergeCell ref="C38:E38"/>
    <mergeCell ref="J27:L28"/>
    <mergeCell ref="M27:M29"/>
    <mergeCell ref="N27:N29"/>
    <mergeCell ref="C30:E30"/>
    <mergeCell ref="A31:N31"/>
    <mergeCell ref="A32:N32"/>
    <mergeCell ref="B16:F16"/>
    <mergeCell ref="L25:M25"/>
    <mergeCell ref="A27:A29"/>
    <mergeCell ref="B27:B29"/>
    <mergeCell ref="C27:E29"/>
    <mergeCell ref="F27:F29"/>
    <mergeCell ref="G27:I28"/>
    <mergeCell ref="C33:E33"/>
    <mergeCell ref="C34:N34"/>
    <mergeCell ref="D5:N5"/>
    <mergeCell ref="A7:N7"/>
    <mergeCell ref="A8:N8"/>
    <mergeCell ref="A9:N9"/>
    <mergeCell ref="A10:N10"/>
    <mergeCell ref="A11:N11"/>
    <mergeCell ref="A12:N12"/>
    <mergeCell ref="A13:N13"/>
    <mergeCell ref="B15:F15"/>
  </mergeCells>
  <printOptions horizontalCentered="1"/>
  <pageMargins left="0.39370077848434398" right="0.39370077848434398" top="0.78740155696868896" bottom="0.74803149700164795" header="0.118110239505768" footer="0.118110239505768"/>
  <pageSetup paperSize="9" orientation="landscape"/>
  <headerFooter>
    <oddHeader>&amp;LГРАНД-Смета 2021</oddHeader>
  </headerFooter>
  <rowBreaks count="1" manualBreakCount="1">
    <brk id="26" max="453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70"/>
  <sheetViews>
    <sheetView zoomScale="115" zoomScaleNormal="115" workbookViewId="0"/>
  </sheetViews>
  <sheetFormatPr defaultColWidth="9.140625" defaultRowHeight="11.25" customHeight="1" x14ac:dyDescent="0.2"/>
  <cols>
    <col min="1" max="1" width="8.140625" style="63" customWidth="1"/>
    <col min="2" max="2" width="20.140625" style="63" customWidth="1"/>
    <col min="3" max="4" width="10.42578125" style="63" customWidth="1"/>
    <col min="5" max="5" width="13.28515625" style="63" customWidth="1"/>
    <col min="6" max="6" width="8.5703125" style="63" customWidth="1"/>
    <col min="7" max="7" width="7.85546875" style="63" customWidth="1"/>
    <col min="8" max="8" width="8.42578125" style="63" customWidth="1"/>
    <col min="9" max="9" width="8.7109375" style="63" customWidth="1"/>
    <col min="10" max="10" width="8.140625" style="63" customWidth="1"/>
    <col min="11" max="11" width="8.5703125" style="63" customWidth="1"/>
    <col min="12" max="12" width="10" style="63" customWidth="1"/>
    <col min="13" max="13" width="6" style="63" customWidth="1"/>
    <col min="14" max="14" width="9.7109375" style="63" customWidth="1"/>
    <col min="15" max="15" width="99.7109375" style="68" hidden="1" customWidth="1"/>
    <col min="16" max="16" width="138.42578125" style="68" hidden="1" customWidth="1"/>
    <col min="17" max="17" width="34.140625" style="68" hidden="1" customWidth="1"/>
    <col min="18" max="18" width="110.140625" style="68" hidden="1" customWidth="1"/>
    <col min="19" max="22" width="34.140625" style="68" hidden="1" customWidth="1"/>
    <col min="23" max="24" width="110.140625" style="68" hidden="1" customWidth="1"/>
    <col min="25" max="27" width="84.42578125" style="68" hidden="1" customWidth="1"/>
    <col min="28" max="16384" width="9.140625" style="63"/>
  </cols>
  <sheetData>
    <row r="1" spans="1:15" s="63" customFormat="1" x14ac:dyDescent="0.2">
      <c r="N1" s="64" t="s">
        <v>128</v>
      </c>
    </row>
    <row r="2" spans="1:15" s="63" customFormat="1" x14ac:dyDescent="0.2">
      <c r="N2" s="64" t="s">
        <v>12</v>
      </c>
    </row>
    <row r="3" spans="1:15" s="63" customFormat="1" x14ac:dyDescent="0.2">
      <c r="N3" s="64"/>
    </row>
    <row r="4" spans="1:15" s="63" customFormat="1" x14ac:dyDescent="0.2">
      <c r="F4" s="65"/>
    </row>
    <row r="5" spans="1:15" s="63" customFormat="1" ht="33.75" x14ac:dyDescent="0.2">
      <c r="A5" s="66" t="s">
        <v>129</v>
      </c>
      <c r="B5" s="67"/>
      <c r="D5" s="767" t="s">
        <v>550</v>
      </c>
      <c r="E5" s="767"/>
      <c r="F5" s="767"/>
      <c r="G5" s="767"/>
      <c r="H5" s="767"/>
      <c r="I5" s="767"/>
      <c r="J5" s="767"/>
      <c r="K5" s="767"/>
      <c r="L5" s="767"/>
      <c r="M5" s="767"/>
      <c r="N5" s="767"/>
      <c r="O5" s="68" t="s">
        <v>550</v>
      </c>
    </row>
    <row r="6" spans="1:15" s="63" customFormat="1" ht="15" customHeight="1" x14ac:dyDescent="0.2">
      <c r="A6" s="69" t="s">
        <v>130</v>
      </c>
      <c r="D6" s="70" t="s">
        <v>131</v>
      </c>
      <c r="E6" s="70"/>
      <c r="F6" s="71"/>
      <c r="G6" s="71"/>
      <c r="H6" s="71"/>
      <c r="I6" s="71"/>
      <c r="J6" s="71"/>
      <c r="K6" s="71"/>
      <c r="L6" s="71"/>
      <c r="M6" s="71"/>
      <c r="N6" s="71"/>
    </row>
    <row r="7" spans="1:15" s="63" customFormat="1" ht="43.5" customHeight="1" x14ac:dyDescent="0.2">
      <c r="A7" s="768" t="s">
        <v>1007</v>
      </c>
      <c r="B7" s="768"/>
      <c r="C7" s="768"/>
      <c r="D7" s="768"/>
      <c r="E7" s="768"/>
      <c r="F7" s="768"/>
      <c r="G7" s="768"/>
      <c r="H7" s="768"/>
      <c r="I7" s="768"/>
      <c r="J7" s="768"/>
      <c r="K7" s="768"/>
      <c r="L7" s="768"/>
      <c r="M7" s="768"/>
      <c r="N7" s="768"/>
    </row>
    <row r="8" spans="1:15" s="63" customFormat="1" x14ac:dyDescent="0.2">
      <c r="A8" s="769" t="s">
        <v>3</v>
      </c>
      <c r="B8" s="769"/>
      <c r="C8" s="769"/>
      <c r="D8" s="769"/>
      <c r="E8" s="769"/>
      <c r="F8" s="769"/>
      <c r="G8" s="769"/>
      <c r="H8" s="769"/>
      <c r="I8" s="769"/>
      <c r="J8" s="769"/>
      <c r="K8" s="769"/>
      <c r="L8" s="769"/>
      <c r="M8" s="769"/>
      <c r="N8" s="769"/>
    </row>
    <row r="9" spans="1:15" s="63" customFormat="1" ht="30" customHeight="1" x14ac:dyDescent="0.2">
      <c r="A9" s="768" t="s">
        <v>39</v>
      </c>
      <c r="B9" s="768"/>
      <c r="C9" s="768"/>
      <c r="D9" s="768"/>
      <c r="E9" s="768"/>
      <c r="F9" s="768"/>
      <c r="G9" s="768"/>
      <c r="H9" s="768"/>
      <c r="I9" s="768"/>
      <c r="J9" s="768"/>
      <c r="K9" s="768"/>
      <c r="L9" s="768"/>
      <c r="M9" s="768"/>
      <c r="N9" s="768"/>
    </row>
    <row r="10" spans="1:15" s="63" customFormat="1" x14ac:dyDescent="0.2">
      <c r="A10" s="769" t="s">
        <v>132</v>
      </c>
      <c r="B10" s="769"/>
      <c r="C10" s="769"/>
      <c r="D10" s="769"/>
      <c r="E10" s="769"/>
      <c r="F10" s="769"/>
      <c r="G10" s="769"/>
      <c r="H10" s="769"/>
      <c r="I10" s="769"/>
      <c r="J10" s="769"/>
      <c r="K10" s="769"/>
      <c r="L10" s="769"/>
      <c r="M10" s="769"/>
      <c r="N10" s="769"/>
    </row>
    <row r="11" spans="1:15" s="63" customFormat="1" ht="28.5" customHeight="1" x14ac:dyDescent="0.25">
      <c r="A11" s="770" t="s">
        <v>1774</v>
      </c>
      <c r="B11" s="770"/>
      <c r="C11" s="770"/>
      <c r="D11" s="770"/>
      <c r="E11" s="770"/>
      <c r="F11" s="770"/>
      <c r="G11" s="770"/>
      <c r="H11" s="770"/>
      <c r="I11" s="770"/>
      <c r="J11" s="770"/>
      <c r="K11" s="770"/>
      <c r="L11" s="770"/>
      <c r="M11" s="770"/>
      <c r="N11" s="770"/>
    </row>
    <row r="12" spans="1:15" s="63" customFormat="1" ht="29.25" customHeight="1" x14ac:dyDescent="0.2">
      <c r="A12" s="768" t="s">
        <v>504</v>
      </c>
      <c r="B12" s="768"/>
      <c r="C12" s="768"/>
      <c r="D12" s="768"/>
      <c r="E12" s="768"/>
      <c r="F12" s="768"/>
      <c r="G12" s="768"/>
      <c r="H12" s="768"/>
      <c r="I12" s="768"/>
      <c r="J12" s="768"/>
      <c r="K12" s="768"/>
      <c r="L12" s="768"/>
      <c r="M12" s="768"/>
      <c r="N12" s="768"/>
    </row>
    <row r="13" spans="1:15" s="63" customFormat="1" ht="33.75" customHeight="1" x14ac:dyDescent="0.2">
      <c r="A13" s="769" t="s">
        <v>134</v>
      </c>
      <c r="B13" s="769"/>
      <c r="C13" s="769"/>
      <c r="D13" s="769"/>
      <c r="E13" s="769"/>
      <c r="F13" s="769"/>
      <c r="G13" s="769"/>
      <c r="H13" s="769"/>
      <c r="I13" s="769"/>
      <c r="J13" s="769"/>
      <c r="K13" s="769"/>
      <c r="L13" s="769"/>
      <c r="M13" s="769"/>
      <c r="N13" s="769"/>
    </row>
    <row r="14" spans="1:15" s="63" customFormat="1" ht="18" customHeight="1" x14ac:dyDescent="0.2">
      <c r="A14" s="63" t="s">
        <v>135</v>
      </c>
      <c r="B14" s="72" t="s">
        <v>136</v>
      </c>
      <c r="C14" s="63" t="s">
        <v>137</v>
      </c>
      <c r="F14" s="68"/>
      <c r="G14" s="68"/>
      <c r="H14" s="68"/>
      <c r="I14" s="68"/>
      <c r="J14" s="68"/>
      <c r="K14" s="68"/>
      <c r="L14" s="68"/>
      <c r="M14" s="68"/>
      <c r="N14" s="68"/>
    </row>
    <row r="15" spans="1:15" s="63" customFormat="1" ht="30.75" customHeight="1" x14ac:dyDescent="0.2">
      <c r="A15" s="63" t="s">
        <v>138</v>
      </c>
      <c r="B15" s="777" t="s">
        <v>1112</v>
      </c>
      <c r="C15" s="777"/>
      <c r="D15" s="777"/>
      <c r="E15" s="777"/>
      <c r="F15" s="777"/>
      <c r="G15" s="68"/>
      <c r="H15" s="68"/>
      <c r="I15" s="68"/>
      <c r="J15" s="68"/>
      <c r="K15" s="68"/>
      <c r="L15" s="68"/>
      <c r="M15" s="68"/>
      <c r="N15" s="68"/>
    </row>
    <row r="16" spans="1:15" s="63" customFormat="1" x14ac:dyDescent="0.2">
      <c r="B16" s="778" t="s">
        <v>140</v>
      </c>
      <c r="C16" s="778"/>
      <c r="D16" s="778"/>
      <c r="E16" s="778"/>
      <c r="F16" s="778"/>
      <c r="G16" s="73"/>
      <c r="H16" s="73"/>
      <c r="I16" s="73"/>
      <c r="J16" s="73"/>
      <c r="K16" s="73"/>
      <c r="L16" s="73"/>
      <c r="M16" s="74"/>
      <c r="N16" s="73"/>
    </row>
    <row r="17" spans="1:17" s="63" customFormat="1" ht="25.5" customHeight="1" x14ac:dyDescent="0.2">
      <c r="D17" s="75"/>
      <c r="E17" s="75"/>
      <c r="F17" s="75"/>
      <c r="G17" s="75"/>
      <c r="H17" s="75"/>
      <c r="I17" s="75"/>
      <c r="J17" s="75"/>
      <c r="K17" s="75"/>
      <c r="L17" s="75"/>
      <c r="M17" s="73"/>
      <c r="N17" s="73"/>
    </row>
    <row r="18" spans="1:17" s="63" customFormat="1" x14ac:dyDescent="0.2">
      <c r="A18" s="76" t="s">
        <v>141</v>
      </c>
      <c r="D18" s="70" t="s">
        <v>33</v>
      </c>
      <c r="F18" s="77"/>
      <c r="G18" s="77"/>
      <c r="H18" s="77"/>
      <c r="I18" s="77"/>
      <c r="J18" s="77"/>
      <c r="K18" s="77"/>
      <c r="L18" s="77"/>
      <c r="M18" s="77"/>
      <c r="N18" s="77"/>
    </row>
    <row r="19" spans="1:17" s="63" customFormat="1" ht="25.5" customHeight="1" x14ac:dyDescent="0.2"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</row>
    <row r="20" spans="1:17" s="63" customFormat="1" ht="12.75" customHeight="1" x14ac:dyDescent="0.2">
      <c r="A20" s="76" t="s">
        <v>142</v>
      </c>
      <c r="C20" s="78">
        <v>23.62</v>
      </c>
      <c r="D20" s="79" t="s">
        <v>1775</v>
      </c>
      <c r="E20" s="66" t="s">
        <v>144</v>
      </c>
      <c r="L20" s="80"/>
      <c r="M20" s="80"/>
    </row>
    <row r="21" spans="1:17" s="63" customFormat="1" ht="12.75" customHeight="1" x14ac:dyDescent="0.2">
      <c r="B21" s="63" t="s">
        <v>145</v>
      </c>
      <c r="C21" s="81"/>
      <c r="D21" s="82"/>
      <c r="E21" s="66"/>
    </row>
    <row r="22" spans="1:17" s="63" customFormat="1" ht="12.75" customHeight="1" x14ac:dyDescent="0.2">
      <c r="B22" s="63" t="s">
        <v>146</v>
      </c>
      <c r="C22" s="78">
        <v>0</v>
      </c>
      <c r="D22" s="79" t="s">
        <v>149</v>
      </c>
      <c r="E22" s="66" t="s">
        <v>144</v>
      </c>
      <c r="G22" s="63" t="s">
        <v>147</v>
      </c>
      <c r="L22" s="78">
        <v>0</v>
      </c>
      <c r="M22" s="79" t="s">
        <v>1776</v>
      </c>
      <c r="N22" s="66" t="s">
        <v>144</v>
      </c>
    </row>
    <row r="23" spans="1:17" s="63" customFormat="1" ht="12.75" customHeight="1" x14ac:dyDescent="0.2">
      <c r="B23" s="63" t="s">
        <v>5</v>
      </c>
      <c r="C23" s="78">
        <v>13.16</v>
      </c>
      <c r="D23" s="83" t="s">
        <v>1777</v>
      </c>
      <c r="E23" s="66" t="s">
        <v>144</v>
      </c>
      <c r="G23" s="63" t="s">
        <v>150</v>
      </c>
      <c r="L23" s="84"/>
      <c r="M23" s="84">
        <v>32.69</v>
      </c>
      <c r="N23" s="69" t="s">
        <v>151</v>
      </c>
    </row>
    <row r="24" spans="1:17" s="63" customFormat="1" ht="12.75" customHeight="1" x14ac:dyDescent="0.2">
      <c r="B24" s="63" t="s">
        <v>18</v>
      </c>
      <c r="C24" s="78">
        <v>10.47</v>
      </c>
      <c r="D24" s="83" t="s">
        <v>1778</v>
      </c>
      <c r="E24" s="66" t="s">
        <v>144</v>
      </c>
      <c r="G24" s="63" t="s">
        <v>152</v>
      </c>
      <c r="L24" s="84"/>
      <c r="M24" s="84">
        <v>0.51</v>
      </c>
      <c r="N24" s="69" t="s">
        <v>151</v>
      </c>
    </row>
    <row r="25" spans="1:17" s="63" customFormat="1" ht="12.75" customHeight="1" x14ac:dyDescent="0.2">
      <c r="B25" s="63" t="s">
        <v>19</v>
      </c>
      <c r="C25" s="78">
        <v>0</v>
      </c>
      <c r="D25" s="79" t="s">
        <v>149</v>
      </c>
      <c r="E25" s="66" t="s">
        <v>144</v>
      </c>
      <c r="G25" s="63" t="s">
        <v>153</v>
      </c>
      <c r="L25" s="779" t="s">
        <v>33</v>
      </c>
      <c r="M25" s="779"/>
    </row>
    <row r="26" spans="1:17" s="63" customFormat="1" x14ac:dyDescent="0.2">
      <c r="A26" s="85"/>
    </row>
    <row r="27" spans="1:17" s="63" customFormat="1" ht="36" customHeight="1" x14ac:dyDescent="0.2">
      <c r="A27" s="771" t="s">
        <v>154</v>
      </c>
      <c r="B27" s="771" t="s">
        <v>15</v>
      </c>
      <c r="C27" s="771" t="s">
        <v>155</v>
      </c>
      <c r="D27" s="771"/>
      <c r="E27" s="771"/>
      <c r="F27" s="771" t="s">
        <v>156</v>
      </c>
      <c r="G27" s="771" t="s">
        <v>157</v>
      </c>
      <c r="H27" s="771"/>
      <c r="I27" s="771"/>
      <c r="J27" s="771" t="s">
        <v>158</v>
      </c>
      <c r="K27" s="771"/>
      <c r="L27" s="771"/>
      <c r="M27" s="771" t="s">
        <v>159</v>
      </c>
      <c r="N27" s="771" t="s">
        <v>160</v>
      </c>
    </row>
    <row r="28" spans="1:17" s="63" customFormat="1" ht="36.75" customHeight="1" x14ac:dyDescent="0.2">
      <c r="A28" s="771"/>
      <c r="B28" s="771"/>
      <c r="C28" s="771"/>
      <c r="D28" s="771"/>
      <c r="E28" s="771"/>
      <c r="F28" s="771"/>
      <c r="G28" s="771"/>
      <c r="H28" s="771"/>
      <c r="I28" s="771"/>
      <c r="J28" s="771"/>
      <c r="K28" s="771"/>
      <c r="L28" s="771"/>
      <c r="M28" s="771"/>
      <c r="N28" s="771"/>
    </row>
    <row r="29" spans="1:17" s="63" customFormat="1" ht="42.75" customHeight="1" x14ac:dyDescent="0.2">
      <c r="A29" s="771"/>
      <c r="B29" s="771"/>
      <c r="C29" s="771"/>
      <c r="D29" s="771"/>
      <c r="E29" s="771"/>
      <c r="F29" s="771"/>
      <c r="G29" s="86" t="s">
        <v>161</v>
      </c>
      <c r="H29" s="86" t="s">
        <v>162</v>
      </c>
      <c r="I29" s="86" t="s">
        <v>163</v>
      </c>
      <c r="J29" s="86" t="s">
        <v>161</v>
      </c>
      <c r="K29" s="86" t="s">
        <v>162</v>
      </c>
      <c r="L29" s="86" t="s">
        <v>20</v>
      </c>
      <c r="M29" s="771"/>
      <c r="N29" s="771"/>
    </row>
    <row r="30" spans="1:17" s="63" customFormat="1" x14ac:dyDescent="0.2">
      <c r="A30" s="87">
        <v>1</v>
      </c>
      <c r="B30" s="87">
        <v>2</v>
      </c>
      <c r="C30" s="772">
        <v>3</v>
      </c>
      <c r="D30" s="772"/>
      <c r="E30" s="772"/>
      <c r="F30" s="87">
        <v>4</v>
      </c>
      <c r="G30" s="87">
        <v>5</v>
      </c>
      <c r="H30" s="87">
        <v>6</v>
      </c>
      <c r="I30" s="87">
        <v>7</v>
      </c>
      <c r="J30" s="87">
        <v>8</v>
      </c>
      <c r="K30" s="87">
        <v>9</v>
      </c>
      <c r="L30" s="87">
        <v>10</v>
      </c>
      <c r="M30" s="87">
        <v>11</v>
      </c>
      <c r="N30" s="87">
        <v>12</v>
      </c>
    </row>
    <row r="31" spans="1:17" s="63" customFormat="1" x14ac:dyDescent="0.2">
      <c r="A31" s="773" t="s">
        <v>1779</v>
      </c>
      <c r="B31" s="774"/>
      <c r="C31" s="774"/>
      <c r="D31" s="774"/>
      <c r="E31" s="774"/>
      <c r="F31" s="774"/>
      <c r="G31" s="774"/>
      <c r="H31" s="774"/>
      <c r="I31" s="774"/>
      <c r="J31" s="774"/>
      <c r="K31" s="774"/>
      <c r="L31" s="774"/>
      <c r="M31" s="774"/>
      <c r="N31" s="775"/>
      <c r="P31" s="68" t="s">
        <v>1779</v>
      </c>
    </row>
    <row r="32" spans="1:17" s="63" customFormat="1" ht="33.75" x14ac:dyDescent="0.2">
      <c r="A32" s="88" t="s">
        <v>165</v>
      </c>
      <c r="B32" s="89" t="s">
        <v>1117</v>
      </c>
      <c r="C32" s="776" t="s">
        <v>1118</v>
      </c>
      <c r="D32" s="776"/>
      <c r="E32" s="776"/>
      <c r="F32" s="90" t="s">
        <v>484</v>
      </c>
      <c r="G32" s="90" t="s">
        <v>33</v>
      </c>
      <c r="H32" s="90" t="s">
        <v>33</v>
      </c>
      <c r="I32" s="90" t="s">
        <v>165</v>
      </c>
      <c r="J32" s="91" t="s">
        <v>33</v>
      </c>
      <c r="K32" s="90" t="s">
        <v>33</v>
      </c>
      <c r="L32" s="91" t="s">
        <v>33</v>
      </c>
      <c r="M32" s="92" t="s">
        <v>33</v>
      </c>
      <c r="N32" s="93" t="s">
        <v>33</v>
      </c>
      <c r="Q32" s="68" t="s">
        <v>1118</v>
      </c>
    </row>
    <row r="33" spans="1:24" s="63" customFormat="1" ht="33.75" x14ac:dyDescent="0.2">
      <c r="A33" s="96"/>
      <c r="B33" s="97" t="s">
        <v>890</v>
      </c>
      <c r="C33" s="767" t="s">
        <v>559</v>
      </c>
      <c r="D33" s="767"/>
      <c r="E33" s="767"/>
      <c r="F33" s="767"/>
      <c r="G33" s="767"/>
      <c r="H33" s="767"/>
      <c r="I33" s="767"/>
      <c r="J33" s="767"/>
      <c r="K33" s="767"/>
      <c r="L33" s="767"/>
      <c r="M33" s="767"/>
      <c r="N33" s="781"/>
      <c r="R33" s="68" t="s">
        <v>559</v>
      </c>
    </row>
    <row r="34" spans="1:24" s="63" customFormat="1" x14ac:dyDescent="0.2">
      <c r="A34" s="98"/>
      <c r="B34" s="97" t="s">
        <v>165</v>
      </c>
      <c r="C34" s="767" t="s">
        <v>251</v>
      </c>
      <c r="D34" s="767"/>
      <c r="E34" s="767"/>
      <c r="F34" s="99" t="s">
        <v>33</v>
      </c>
      <c r="G34" s="99" t="s">
        <v>33</v>
      </c>
      <c r="H34" s="99" t="s">
        <v>33</v>
      </c>
      <c r="I34" s="99" t="s">
        <v>33</v>
      </c>
      <c r="J34" s="100">
        <v>24.28</v>
      </c>
      <c r="K34" s="99" t="s">
        <v>175</v>
      </c>
      <c r="L34" s="100">
        <v>30.35</v>
      </c>
      <c r="M34" s="101" t="s">
        <v>33</v>
      </c>
      <c r="N34" s="102" t="s">
        <v>33</v>
      </c>
      <c r="S34" s="68" t="s">
        <v>251</v>
      </c>
    </row>
    <row r="35" spans="1:24" s="63" customFormat="1" x14ac:dyDescent="0.2">
      <c r="A35" s="98"/>
      <c r="B35" s="97" t="s">
        <v>212</v>
      </c>
      <c r="C35" s="767" t="s">
        <v>252</v>
      </c>
      <c r="D35" s="767"/>
      <c r="E35" s="767"/>
      <c r="F35" s="99" t="s">
        <v>33</v>
      </c>
      <c r="G35" s="99" t="s">
        <v>33</v>
      </c>
      <c r="H35" s="99" t="s">
        <v>33</v>
      </c>
      <c r="I35" s="99" t="s">
        <v>33</v>
      </c>
      <c r="J35" s="100">
        <v>0.49</v>
      </c>
      <c r="K35" s="99" t="s">
        <v>33</v>
      </c>
      <c r="L35" s="100">
        <v>0.49</v>
      </c>
      <c r="M35" s="101" t="s">
        <v>33</v>
      </c>
      <c r="N35" s="102" t="s">
        <v>33</v>
      </c>
      <c r="S35" s="68" t="s">
        <v>252</v>
      </c>
    </row>
    <row r="36" spans="1:24" s="63" customFormat="1" x14ac:dyDescent="0.2">
      <c r="A36" s="98"/>
      <c r="B36" s="97" t="s">
        <v>33</v>
      </c>
      <c r="C36" s="767" t="s">
        <v>253</v>
      </c>
      <c r="D36" s="767"/>
      <c r="E36" s="767"/>
      <c r="F36" s="99" t="s">
        <v>179</v>
      </c>
      <c r="G36" s="99" t="s">
        <v>1119</v>
      </c>
      <c r="H36" s="99" t="s">
        <v>175</v>
      </c>
      <c r="I36" s="99" t="s">
        <v>1780</v>
      </c>
      <c r="J36" s="100" t="s">
        <v>33</v>
      </c>
      <c r="K36" s="99" t="s">
        <v>33</v>
      </c>
      <c r="L36" s="100" t="s">
        <v>33</v>
      </c>
      <c r="M36" s="101" t="s">
        <v>33</v>
      </c>
      <c r="N36" s="102" t="s">
        <v>33</v>
      </c>
      <c r="T36" s="68" t="s">
        <v>253</v>
      </c>
    </row>
    <row r="37" spans="1:24" s="63" customFormat="1" x14ac:dyDescent="0.2">
      <c r="A37" s="98"/>
      <c r="B37" s="97" t="s">
        <v>33</v>
      </c>
      <c r="C37" s="776" t="s">
        <v>182</v>
      </c>
      <c r="D37" s="776"/>
      <c r="E37" s="776"/>
      <c r="F37" s="90" t="s">
        <v>33</v>
      </c>
      <c r="G37" s="90" t="s">
        <v>33</v>
      </c>
      <c r="H37" s="90" t="s">
        <v>33</v>
      </c>
      <c r="I37" s="90" t="s">
        <v>33</v>
      </c>
      <c r="J37" s="91">
        <v>24.77</v>
      </c>
      <c r="K37" s="90" t="s">
        <v>33</v>
      </c>
      <c r="L37" s="91">
        <v>30.84</v>
      </c>
      <c r="M37" s="92" t="s">
        <v>33</v>
      </c>
      <c r="N37" s="93" t="s">
        <v>33</v>
      </c>
      <c r="U37" s="68" t="s">
        <v>182</v>
      </c>
    </row>
    <row r="38" spans="1:24" s="63" customFormat="1" x14ac:dyDescent="0.2">
      <c r="A38" s="98"/>
      <c r="B38" s="97" t="s">
        <v>33</v>
      </c>
      <c r="C38" s="767" t="s">
        <v>183</v>
      </c>
      <c r="D38" s="767"/>
      <c r="E38" s="767"/>
      <c r="F38" s="99" t="s">
        <v>33</v>
      </c>
      <c r="G38" s="99" t="s">
        <v>33</v>
      </c>
      <c r="H38" s="99" t="s">
        <v>33</v>
      </c>
      <c r="I38" s="99" t="s">
        <v>33</v>
      </c>
      <c r="J38" s="100" t="s">
        <v>33</v>
      </c>
      <c r="K38" s="99" t="s">
        <v>33</v>
      </c>
      <c r="L38" s="100">
        <v>30.35</v>
      </c>
      <c r="M38" s="101" t="s">
        <v>33</v>
      </c>
      <c r="N38" s="102" t="s">
        <v>33</v>
      </c>
      <c r="T38" s="68" t="s">
        <v>183</v>
      </c>
    </row>
    <row r="39" spans="1:24" s="63" customFormat="1" ht="22.5" x14ac:dyDescent="0.2">
      <c r="A39" s="98"/>
      <c r="B39" s="97" t="s">
        <v>771</v>
      </c>
      <c r="C39" s="767" t="s">
        <v>772</v>
      </c>
      <c r="D39" s="767"/>
      <c r="E39" s="767"/>
      <c r="F39" s="99" t="s">
        <v>186</v>
      </c>
      <c r="G39" s="99" t="s">
        <v>341</v>
      </c>
      <c r="H39" s="99" t="s">
        <v>33</v>
      </c>
      <c r="I39" s="99" t="s">
        <v>341</v>
      </c>
      <c r="J39" s="100" t="s">
        <v>33</v>
      </c>
      <c r="K39" s="99" t="s">
        <v>33</v>
      </c>
      <c r="L39" s="100">
        <v>24.28</v>
      </c>
      <c r="M39" s="101" t="s">
        <v>33</v>
      </c>
      <c r="N39" s="102" t="s">
        <v>33</v>
      </c>
      <c r="T39" s="68" t="s">
        <v>772</v>
      </c>
    </row>
    <row r="40" spans="1:24" s="63" customFormat="1" ht="22.5" x14ac:dyDescent="0.2">
      <c r="A40" s="98"/>
      <c r="B40" s="97" t="s">
        <v>773</v>
      </c>
      <c r="C40" s="767" t="s">
        <v>774</v>
      </c>
      <c r="D40" s="767"/>
      <c r="E40" s="767"/>
      <c r="F40" s="99" t="s">
        <v>186</v>
      </c>
      <c r="G40" s="99" t="s">
        <v>775</v>
      </c>
      <c r="H40" s="99" t="s">
        <v>33</v>
      </c>
      <c r="I40" s="99" t="s">
        <v>775</v>
      </c>
      <c r="J40" s="100" t="s">
        <v>33</v>
      </c>
      <c r="K40" s="99" t="s">
        <v>33</v>
      </c>
      <c r="L40" s="100">
        <v>18.21</v>
      </c>
      <c r="M40" s="101" t="s">
        <v>33</v>
      </c>
      <c r="N40" s="102" t="s">
        <v>33</v>
      </c>
      <c r="T40" s="68" t="s">
        <v>774</v>
      </c>
    </row>
    <row r="41" spans="1:24" s="63" customFormat="1" x14ac:dyDescent="0.2">
      <c r="A41" s="103"/>
      <c r="B41" s="104"/>
      <c r="C41" s="780" t="s">
        <v>191</v>
      </c>
      <c r="D41" s="780"/>
      <c r="E41" s="780"/>
      <c r="F41" s="105" t="s">
        <v>33</v>
      </c>
      <c r="G41" s="105" t="s">
        <v>33</v>
      </c>
      <c r="H41" s="105" t="s">
        <v>33</v>
      </c>
      <c r="I41" s="105" t="s">
        <v>33</v>
      </c>
      <c r="J41" s="106" t="s">
        <v>33</v>
      </c>
      <c r="K41" s="105" t="s">
        <v>33</v>
      </c>
      <c r="L41" s="106">
        <v>73.33</v>
      </c>
      <c r="M41" s="92" t="s">
        <v>33</v>
      </c>
      <c r="N41" s="107" t="s">
        <v>33</v>
      </c>
      <c r="V41" s="68" t="s">
        <v>191</v>
      </c>
    </row>
    <row r="42" spans="1:24" s="63" customFormat="1" ht="22.5" x14ac:dyDescent="0.2">
      <c r="A42" s="88" t="s">
        <v>173</v>
      </c>
      <c r="B42" s="89" t="s">
        <v>1121</v>
      </c>
      <c r="C42" s="776" t="s">
        <v>1122</v>
      </c>
      <c r="D42" s="776"/>
      <c r="E42" s="776"/>
      <c r="F42" s="90" t="s">
        <v>484</v>
      </c>
      <c r="G42" s="90" t="s">
        <v>33</v>
      </c>
      <c r="H42" s="90" t="s">
        <v>33</v>
      </c>
      <c r="I42" s="90" t="s">
        <v>165</v>
      </c>
      <c r="J42" s="91">
        <v>575.80999999999995</v>
      </c>
      <c r="K42" s="90" t="s">
        <v>33</v>
      </c>
      <c r="L42" s="91">
        <v>575.80999999999995</v>
      </c>
      <c r="M42" s="92" t="s">
        <v>33</v>
      </c>
      <c r="N42" s="93" t="s">
        <v>33</v>
      </c>
      <c r="Q42" s="68" t="s">
        <v>1122</v>
      </c>
    </row>
    <row r="43" spans="1:24" s="63" customFormat="1" ht="33.75" x14ac:dyDescent="0.2">
      <c r="A43" s="88" t="s">
        <v>176</v>
      </c>
      <c r="B43" s="89" t="s">
        <v>1781</v>
      </c>
      <c r="C43" s="776" t="s">
        <v>1124</v>
      </c>
      <c r="D43" s="776"/>
      <c r="E43" s="776"/>
      <c r="F43" s="90" t="s">
        <v>484</v>
      </c>
      <c r="G43" s="90" t="s">
        <v>33</v>
      </c>
      <c r="H43" s="90" t="s">
        <v>33</v>
      </c>
      <c r="I43" s="90" t="s">
        <v>165</v>
      </c>
      <c r="J43" s="91">
        <v>625.20000000000005</v>
      </c>
      <c r="K43" s="90" t="s">
        <v>778</v>
      </c>
      <c r="L43" s="91">
        <v>632.70000000000005</v>
      </c>
      <c r="M43" s="92" t="s">
        <v>33</v>
      </c>
      <c r="N43" s="93" t="s">
        <v>33</v>
      </c>
      <c r="Q43" s="68" t="s">
        <v>1124</v>
      </c>
    </row>
    <row r="44" spans="1:24" s="63" customFormat="1" x14ac:dyDescent="0.2">
      <c r="A44" s="94"/>
      <c r="B44" s="95"/>
      <c r="C44" s="767" t="s">
        <v>1125</v>
      </c>
      <c r="D44" s="767"/>
      <c r="E44" s="767"/>
      <c r="F44" s="767"/>
      <c r="G44" s="767"/>
      <c r="H44" s="767"/>
      <c r="I44" s="767"/>
      <c r="J44" s="767"/>
      <c r="K44" s="767"/>
      <c r="L44" s="767"/>
      <c r="M44" s="767"/>
      <c r="N44" s="781"/>
      <c r="W44" s="68" t="s">
        <v>1125</v>
      </c>
    </row>
    <row r="45" spans="1:24" s="63" customFormat="1" ht="22.5" x14ac:dyDescent="0.2">
      <c r="A45" s="96"/>
      <c r="B45" s="97" t="s">
        <v>780</v>
      </c>
      <c r="C45" s="767" t="s">
        <v>781</v>
      </c>
      <c r="D45" s="767"/>
      <c r="E45" s="767"/>
      <c r="F45" s="767"/>
      <c r="G45" s="767"/>
      <c r="H45" s="767"/>
      <c r="I45" s="767"/>
      <c r="J45" s="767"/>
      <c r="K45" s="767"/>
      <c r="L45" s="767"/>
      <c r="M45" s="767"/>
      <c r="N45" s="781"/>
      <c r="R45" s="68" t="s">
        <v>781</v>
      </c>
    </row>
    <row r="46" spans="1:24" s="63" customFormat="1" ht="22.5" x14ac:dyDescent="0.2">
      <c r="A46" s="88" t="s">
        <v>212</v>
      </c>
      <c r="B46" s="89" t="s">
        <v>1126</v>
      </c>
      <c r="C46" s="776" t="s">
        <v>1127</v>
      </c>
      <c r="D46" s="776"/>
      <c r="E46" s="776"/>
      <c r="F46" s="90" t="s">
        <v>484</v>
      </c>
      <c r="G46" s="90" t="s">
        <v>33</v>
      </c>
      <c r="H46" s="90" t="s">
        <v>33</v>
      </c>
      <c r="I46" s="90" t="s">
        <v>173</v>
      </c>
      <c r="J46" s="91">
        <v>281.5</v>
      </c>
      <c r="K46" s="90" t="s">
        <v>33</v>
      </c>
      <c r="L46" s="91">
        <v>563</v>
      </c>
      <c r="M46" s="92" t="s">
        <v>33</v>
      </c>
      <c r="N46" s="93" t="s">
        <v>33</v>
      </c>
      <c r="Q46" s="68" t="s">
        <v>1127</v>
      </c>
    </row>
    <row r="47" spans="1:24" s="63" customFormat="1" ht="22.5" x14ac:dyDescent="0.2">
      <c r="A47" s="88" t="s">
        <v>219</v>
      </c>
      <c r="B47" s="89" t="s">
        <v>1128</v>
      </c>
      <c r="C47" s="776" t="s">
        <v>1782</v>
      </c>
      <c r="D47" s="776"/>
      <c r="E47" s="776"/>
      <c r="F47" s="90" t="s">
        <v>1019</v>
      </c>
      <c r="G47" s="90" t="s">
        <v>33</v>
      </c>
      <c r="H47" s="90" t="s">
        <v>33</v>
      </c>
      <c r="I47" s="90" t="s">
        <v>648</v>
      </c>
      <c r="J47" s="91">
        <v>514.79999999999995</v>
      </c>
      <c r="K47" s="90" t="s">
        <v>33</v>
      </c>
      <c r="L47" s="91">
        <v>51.48</v>
      </c>
      <c r="M47" s="92" t="s">
        <v>33</v>
      </c>
      <c r="N47" s="93" t="s">
        <v>33</v>
      </c>
      <c r="Q47" s="68" t="s">
        <v>1782</v>
      </c>
    </row>
    <row r="48" spans="1:24" s="63" customFormat="1" x14ac:dyDescent="0.2">
      <c r="A48" s="94"/>
      <c r="B48" s="95"/>
      <c r="C48" s="767" t="s">
        <v>1783</v>
      </c>
      <c r="D48" s="767"/>
      <c r="E48" s="767"/>
      <c r="F48" s="767"/>
      <c r="G48" s="767"/>
      <c r="H48" s="767"/>
      <c r="I48" s="767"/>
      <c r="J48" s="767"/>
      <c r="K48" s="767"/>
      <c r="L48" s="767"/>
      <c r="M48" s="767"/>
      <c r="N48" s="781"/>
      <c r="X48" s="68" t="s">
        <v>1783</v>
      </c>
    </row>
    <row r="49" spans="1:23" s="63" customFormat="1" ht="33.75" x14ac:dyDescent="0.2">
      <c r="A49" s="88" t="s">
        <v>228</v>
      </c>
      <c r="B49" s="89" t="s">
        <v>1035</v>
      </c>
      <c r="C49" s="776" t="s">
        <v>1036</v>
      </c>
      <c r="D49" s="776"/>
      <c r="E49" s="776"/>
      <c r="F49" s="90" t="s">
        <v>484</v>
      </c>
      <c r="G49" s="90" t="s">
        <v>33</v>
      </c>
      <c r="H49" s="90" t="s">
        <v>33</v>
      </c>
      <c r="I49" s="90" t="s">
        <v>165</v>
      </c>
      <c r="J49" s="91" t="s">
        <v>33</v>
      </c>
      <c r="K49" s="90" t="s">
        <v>33</v>
      </c>
      <c r="L49" s="91" t="s">
        <v>33</v>
      </c>
      <c r="M49" s="92" t="s">
        <v>33</v>
      </c>
      <c r="N49" s="93" t="s">
        <v>33</v>
      </c>
      <c r="Q49" s="68" t="s">
        <v>1036</v>
      </c>
    </row>
    <row r="50" spans="1:23" s="63" customFormat="1" ht="33.75" x14ac:dyDescent="0.2">
      <c r="A50" s="96"/>
      <c r="B50" s="97" t="s">
        <v>890</v>
      </c>
      <c r="C50" s="767" t="s">
        <v>559</v>
      </c>
      <c r="D50" s="767"/>
      <c r="E50" s="767"/>
      <c r="F50" s="767"/>
      <c r="G50" s="767"/>
      <c r="H50" s="767"/>
      <c r="I50" s="767"/>
      <c r="J50" s="767"/>
      <c r="K50" s="767"/>
      <c r="L50" s="767"/>
      <c r="M50" s="767"/>
      <c r="N50" s="781"/>
      <c r="R50" s="68" t="s">
        <v>559</v>
      </c>
    </row>
    <row r="51" spans="1:23" s="63" customFormat="1" x14ac:dyDescent="0.2">
      <c r="A51" s="98"/>
      <c r="B51" s="97" t="s">
        <v>165</v>
      </c>
      <c r="C51" s="767" t="s">
        <v>251</v>
      </c>
      <c r="D51" s="767"/>
      <c r="E51" s="767"/>
      <c r="F51" s="99" t="s">
        <v>33</v>
      </c>
      <c r="G51" s="99" t="s">
        <v>33</v>
      </c>
      <c r="H51" s="99" t="s">
        <v>33</v>
      </c>
      <c r="I51" s="99" t="s">
        <v>33</v>
      </c>
      <c r="J51" s="100">
        <v>8.08</v>
      </c>
      <c r="K51" s="99" t="s">
        <v>175</v>
      </c>
      <c r="L51" s="100">
        <v>10.1</v>
      </c>
      <c r="M51" s="101" t="s">
        <v>33</v>
      </c>
      <c r="N51" s="102" t="s">
        <v>33</v>
      </c>
      <c r="S51" s="68" t="s">
        <v>251</v>
      </c>
    </row>
    <row r="52" spans="1:23" s="63" customFormat="1" x14ac:dyDescent="0.2">
      <c r="A52" s="98"/>
      <c r="B52" s="97" t="s">
        <v>212</v>
      </c>
      <c r="C52" s="767" t="s">
        <v>252</v>
      </c>
      <c r="D52" s="767"/>
      <c r="E52" s="767"/>
      <c r="F52" s="99" t="s">
        <v>33</v>
      </c>
      <c r="G52" s="99" t="s">
        <v>33</v>
      </c>
      <c r="H52" s="99" t="s">
        <v>33</v>
      </c>
      <c r="I52" s="99" t="s">
        <v>33</v>
      </c>
      <c r="J52" s="100">
        <v>1.88</v>
      </c>
      <c r="K52" s="99" t="s">
        <v>33</v>
      </c>
      <c r="L52" s="100">
        <v>1.88</v>
      </c>
      <c r="M52" s="101" t="s">
        <v>33</v>
      </c>
      <c r="N52" s="102" t="s">
        <v>33</v>
      </c>
      <c r="S52" s="68" t="s">
        <v>252</v>
      </c>
    </row>
    <row r="53" spans="1:23" s="63" customFormat="1" x14ac:dyDescent="0.2">
      <c r="A53" s="98"/>
      <c r="B53" s="97" t="s">
        <v>33</v>
      </c>
      <c r="C53" s="767" t="s">
        <v>253</v>
      </c>
      <c r="D53" s="767"/>
      <c r="E53" s="767"/>
      <c r="F53" s="99" t="s">
        <v>179</v>
      </c>
      <c r="G53" s="99" t="s">
        <v>1030</v>
      </c>
      <c r="H53" s="99" t="s">
        <v>175</v>
      </c>
      <c r="I53" s="99" t="s">
        <v>1784</v>
      </c>
      <c r="J53" s="100" t="s">
        <v>33</v>
      </c>
      <c r="K53" s="99" t="s">
        <v>33</v>
      </c>
      <c r="L53" s="100" t="s">
        <v>33</v>
      </c>
      <c r="M53" s="101" t="s">
        <v>33</v>
      </c>
      <c r="N53" s="102" t="s">
        <v>33</v>
      </c>
      <c r="T53" s="68" t="s">
        <v>253</v>
      </c>
    </row>
    <row r="54" spans="1:23" s="63" customFormat="1" x14ac:dyDescent="0.2">
      <c r="A54" s="98"/>
      <c r="B54" s="97" t="s">
        <v>33</v>
      </c>
      <c r="C54" s="776" t="s">
        <v>182</v>
      </c>
      <c r="D54" s="776"/>
      <c r="E54" s="776"/>
      <c r="F54" s="90" t="s">
        <v>33</v>
      </c>
      <c r="G54" s="90" t="s">
        <v>33</v>
      </c>
      <c r="H54" s="90" t="s">
        <v>33</v>
      </c>
      <c r="I54" s="90" t="s">
        <v>33</v>
      </c>
      <c r="J54" s="91">
        <v>9.9600000000000009</v>
      </c>
      <c r="K54" s="90" t="s">
        <v>33</v>
      </c>
      <c r="L54" s="91">
        <v>11.98</v>
      </c>
      <c r="M54" s="92" t="s">
        <v>33</v>
      </c>
      <c r="N54" s="93" t="s">
        <v>33</v>
      </c>
      <c r="U54" s="68" t="s">
        <v>182</v>
      </c>
    </row>
    <row r="55" spans="1:23" s="63" customFormat="1" x14ac:dyDescent="0.2">
      <c r="A55" s="98"/>
      <c r="B55" s="97" t="s">
        <v>33</v>
      </c>
      <c r="C55" s="767" t="s">
        <v>183</v>
      </c>
      <c r="D55" s="767"/>
      <c r="E55" s="767"/>
      <c r="F55" s="99" t="s">
        <v>33</v>
      </c>
      <c r="G55" s="99" t="s">
        <v>33</v>
      </c>
      <c r="H55" s="99" t="s">
        <v>33</v>
      </c>
      <c r="I55" s="99" t="s">
        <v>33</v>
      </c>
      <c r="J55" s="100" t="s">
        <v>33</v>
      </c>
      <c r="K55" s="99" t="s">
        <v>33</v>
      </c>
      <c r="L55" s="100">
        <v>10.1</v>
      </c>
      <c r="M55" s="101" t="s">
        <v>33</v>
      </c>
      <c r="N55" s="102" t="s">
        <v>33</v>
      </c>
      <c r="T55" s="68" t="s">
        <v>183</v>
      </c>
    </row>
    <row r="56" spans="1:23" s="63" customFormat="1" ht="22.5" x14ac:dyDescent="0.2">
      <c r="A56" s="98"/>
      <c r="B56" s="97" t="s">
        <v>771</v>
      </c>
      <c r="C56" s="767" t="s">
        <v>772</v>
      </c>
      <c r="D56" s="767"/>
      <c r="E56" s="767"/>
      <c r="F56" s="99" t="s">
        <v>186</v>
      </c>
      <c r="G56" s="99" t="s">
        <v>341</v>
      </c>
      <c r="H56" s="99" t="s">
        <v>33</v>
      </c>
      <c r="I56" s="99" t="s">
        <v>341</v>
      </c>
      <c r="J56" s="100" t="s">
        <v>33</v>
      </c>
      <c r="K56" s="99" t="s">
        <v>33</v>
      </c>
      <c r="L56" s="100">
        <v>8.08</v>
      </c>
      <c r="M56" s="101" t="s">
        <v>33</v>
      </c>
      <c r="N56" s="102" t="s">
        <v>33</v>
      </c>
      <c r="T56" s="68" t="s">
        <v>772</v>
      </c>
    </row>
    <row r="57" spans="1:23" s="63" customFormat="1" ht="22.5" x14ac:dyDescent="0.2">
      <c r="A57" s="98"/>
      <c r="B57" s="97" t="s">
        <v>773</v>
      </c>
      <c r="C57" s="767" t="s">
        <v>774</v>
      </c>
      <c r="D57" s="767"/>
      <c r="E57" s="767"/>
      <c r="F57" s="99" t="s">
        <v>186</v>
      </c>
      <c r="G57" s="99" t="s">
        <v>775</v>
      </c>
      <c r="H57" s="99" t="s">
        <v>33</v>
      </c>
      <c r="I57" s="99" t="s">
        <v>775</v>
      </c>
      <c r="J57" s="100" t="s">
        <v>33</v>
      </c>
      <c r="K57" s="99" t="s">
        <v>33</v>
      </c>
      <c r="L57" s="100">
        <v>6.06</v>
      </c>
      <c r="M57" s="101" t="s">
        <v>33</v>
      </c>
      <c r="N57" s="102" t="s">
        <v>33</v>
      </c>
      <c r="T57" s="68" t="s">
        <v>774</v>
      </c>
    </row>
    <row r="58" spans="1:23" s="63" customFormat="1" x14ac:dyDescent="0.2">
      <c r="A58" s="103"/>
      <c r="B58" s="104"/>
      <c r="C58" s="780" t="s">
        <v>191</v>
      </c>
      <c r="D58" s="780"/>
      <c r="E58" s="780"/>
      <c r="F58" s="105" t="s">
        <v>33</v>
      </c>
      <c r="G58" s="105" t="s">
        <v>33</v>
      </c>
      <c r="H58" s="105" t="s">
        <v>33</v>
      </c>
      <c r="I58" s="105" t="s">
        <v>33</v>
      </c>
      <c r="J58" s="106" t="s">
        <v>33</v>
      </c>
      <c r="K58" s="105" t="s">
        <v>33</v>
      </c>
      <c r="L58" s="106">
        <v>26.12</v>
      </c>
      <c r="M58" s="92" t="s">
        <v>33</v>
      </c>
      <c r="N58" s="107" t="s">
        <v>33</v>
      </c>
      <c r="V58" s="68" t="s">
        <v>191</v>
      </c>
    </row>
    <row r="59" spans="1:23" s="63" customFormat="1" ht="45" x14ac:dyDescent="0.2">
      <c r="A59" s="88" t="s">
        <v>235</v>
      </c>
      <c r="B59" s="89" t="s">
        <v>1130</v>
      </c>
      <c r="C59" s="776" t="s">
        <v>1131</v>
      </c>
      <c r="D59" s="776"/>
      <c r="E59" s="776"/>
      <c r="F59" s="90" t="s">
        <v>484</v>
      </c>
      <c r="G59" s="90" t="s">
        <v>33</v>
      </c>
      <c r="H59" s="90" t="s">
        <v>33</v>
      </c>
      <c r="I59" s="90" t="s">
        <v>165</v>
      </c>
      <c r="J59" s="91">
        <v>25.71</v>
      </c>
      <c r="K59" s="90" t="s">
        <v>33</v>
      </c>
      <c r="L59" s="91">
        <v>25.71</v>
      </c>
      <c r="M59" s="92" t="s">
        <v>33</v>
      </c>
      <c r="N59" s="93" t="s">
        <v>33</v>
      </c>
      <c r="Q59" s="68" t="s">
        <v>1131</v>
      </c>
    </row>
    <row r="60" spans="1:23" s="63" customFormat="1" ht="33.75" x14ac:dyDescent="0.2">
      <c r="A60" s="88" t="s">
        <v>240</v>
      </c>
      <c r="B60" s="89" t="s">
        <v>1785</v>
      </c>
      <c r="C60" s="776" t="s">
        <v>1133</v>
      </c>
      <c r="D60" s="776"/>
      <c r="E60" s="776"/>
      <c r="F60" s="90" t="s">
        <v>484</v>
      </c>
      <c r="G60" s="90" t="s">
        <v>33</v>
      </c>
      <c r="H60" s="90" t="s">
        <v>33</v>
      </c>
      <c r="I60" s="90" t="s">
        <v>165</v>
      </c>
      <c r="J60" s="91">
        <v>132.26</v>
      </c>
      <c r="K60" s="90" t="s">
        <v>778</v>
      </c>
      <c r="L60" s="91">
        <v>133.85</v>
      </c>
      <c r="M60" s="92" t="s">
        <v>33</v>
      </c>
      <c r="N60" s="93" t="s">
        <v>33</v>
      </c>
      <c r="Q60" s="68" t="s">
        <v>1133</v>
      </c>
    </row>
    <row r="61" spans="1:23" s="63" customFormat="1" x14ac:dyDescent="0.2">
      <c r="A61" s="94"/>
      <c r="B61" s="95"/>
      <c r="C61" s="767" t="s">
        <v>1134</v>
      </c>
      <c r="D61" s="767"/>
      <c r="E61" s="767"/>
      <c r="F61" s="767"/>
      <c r="G61" s="767"/>
      <c r="H61" s="767"/>
      <c r="I61" s="767"/>
      <c r="J61" s="767"/>
      <c r="K61" s="767"/>
      <c r="L61" s="767"/>
      <c r="M61" s="767"/>
      <c r="N61" s="781"/>
      <c r="W61" s="68" t="s">
        <v>1134</v>
      </c>
    </row>
    <row r="62" spans="1:23" s="63" customFormat="1" ht="22.5" x14ac:dyDescent="0.2">
      <c r="A62" s="96"/>
      <c r="B62" s="97" t="s">
        <v>780</v>
      </c>
      <c r="C62" s="767" t="s">
        <v>781</v>
      </c>
      <c r="D62" s="767"/>
      <c r="E62" s="767"/>
      <c r="F62" s="767"/>
      <c r="G62" s="767"/>
      <c r="H62" s="767"/>
      <c r="I62" s="767"/>
      <c r="J62" s="767"/>
      <c r="K62" s="767"/>
      <c r="L62" s="767"/>
      <c r="M62" s="767"/>
      <c r="N62" s="781"/>
      <c r="R62" s="68" t="s">
        <v>781</v>
      </c>
    </row>
    <row r="63" spans="1:23" s="63" customFormat="1" ht="22.5" x14ac:dyDescent="0.2">
      <c r="A63" s="88" t="s">
        <v>246</v>
      </c>
      <c r="B63" s="89" t="s">
        <v>921</v>
      </c>
      <c r="C63" s="776" t="s">
        <v>922</v>
      </c>
      <c r="D63" s="776"/>
      <c r="E63" s="776"/>
      <c r="F63" s="90" t="s">
        <v>484</v>
      </c>
      <c r="G63" s="90" t="s">
        <v>33</v>
      </c>
      <c r="H63" s="90" t="s">
        <v>33</v>
      </c>
      <c r="I63" s="90" t="s">
        <v>165</v>
      </c>
      <c r="J63" s="91" t="s">
        <v>33</v>
      </c>
      <c r="K63" s="90" t="s">
        <v>33</v>
      </c>
      <c r="L63" s="91" t="s">
        <v>33</v>
      </c>
      <c r="M63" s="92" t="s">
        <v>33</v>
      </c>
      <c r="N63" s="93" t="s">
        <v>33</v>
      </c>
      <c r="Q63" s="68" t="s">
        <v>922</v>
      </c>
    </row>
    <row r="64" spans="1:23" s="63" customFormat="1" ht="33.75" x14ac:dyDescent="0.2">
      <c r="A64" s="96"/>
      <c r="B64" s="97" t="s">
        <v>890</v>
      </c>
      <c r="C64" s="767" t="s">
        <v>559</v>
      </c>
      <c r="D64" s="767"/>
      <c r="E64" s="767"/>
      <c r="F64" s="767"/>
      <c r="G64" s="767"/>
      <c r="H64" s="767"/>
      <c r="I64" s="767"/>
      <c r="J64" s="767"/>
      <c r="K64" s="767"/>
      <c r="L64" s="767"/>
      <c r="M64" s="767"/>
      <c r="N64" s="781"/>
      <c r="R64" s="68" t="s">
        <v>559</v>
      </c>
    </row>
    <row r="65" spans="1:24" s="63" customFormat="1" x14ac:dyDescent="0.2">
      <c r="A65" s="98"/>
      <c r="B65" s="97" t="s">
        <v>165</v>
      </c>
      <c r="C65" s="767" t="s">
        <v>251</v>
      </c>
      <c r="D65" s="767"/>
      <c r="E65" s="767"/>
      <c r="F65" s="99" t="s">
        <v>33</v>
      </c>
      <c r="G65" s="99" t="s">
        <v>33</v>
      </c>
      <c r="H65" s="99" t="s">
        <v>33</v>
      </c>
      <c r="I65" s="99" t="s">
        <v>33</v>
      </c>
      <c r="J65" s="100">
        <v>103.14</v>
      </c>
      <c r="K65" s="99" t="s">
        <v>175</v>
      </c>
      <c r="L65" s="100">
        <v>128.93</v>
      </c>
      <c r="M65" s="101" t="s">
        <v>33</v>
      </c>
      <c r="N65" s="102" t="s">
        <v>33</v>
      </c>
      <c r="S65" s="68" t="s">
        <v>251</v>
      </c>
    </row>
    <row r="66" spans="1:24" s="63" customFormat="1" x14ac:dyDescent="0.2">
      <c r="A66" s="98"/>
      <c r="B66" s="97" t="s">
        <v>173</v>
      </c>
      <c r="C66" s="767" t="s">
        <v>174</v>
      </c>
      <c r="D66" s="767"/>
      <c r="E66" s="767"/>
      <c r="F66" s="99" t="s">
        <v>33</v>
      </c>
      <c r="G66" s="99" t="s">
        <v>33</v>
      </c>
      <c r="H66" s="99" t="s">
        <v>33</v>
      </c>
      <c r="I66" s="99" t="s">
        <v>33</v>
      </c>
      <c r="J66" s="100">
        <v>36</v>
      </c>
      <c r="K66" s="99" t="s">
        <v>175</v>
      </c>
      <c r="L66" s="100">
        <v>45</v>
      </c>
      <c r="M66" s="101" t="s">
        <v>33</v>
      </c>
      <c r="N66" s="102" t="s">
        <v>33</v>
      </c>
      <c r="S66" s="68" t="s">
        <v>174</v>
      </c>
    </row>
    <row r="67" spans="1:24" s="63" customFormat="1" x14ac:dyDescent="0.2">
      <c r="A67" s="98"/>
      <c r="B67" s="97" t="s">
        <v>176</v>
      </c>
      <c r="C67" s="767" t="s">
        <v>177</v>
      </c>
      <c r="D67" s="767"/>
      <c r="E67" s="767"/>
      <c r="F67" s="99" t="s">
        <v>33</v>
      </c>
      <c r="G67" s="99" t="s">
        <v>33</v>
      </c>
      <c r="H67" s="99" t="s">
        <v>33</v>
      </c>
      <c r="I67" s="99" t="s">
        <v>33</v>
      </c>
      <c r="J67" s="100">
        <v>4.0199999999999996</v>
      </c>
      <c r="K67" s="99" t="s">
        <v>175</v>
      </c>
      <c r="L67" s="100">
        <v>5.03</v>
      </c>
      <c r="M67" s="101" t="s">
        <v>33</v>
      </c>
      <c r="N67" s="102" t="s">
        <v>33</v>
      </c>
      <c r="S67" s="68" t="s">
        <v>177</v>
      </c>
    </row>
    <row r="68" spans="1:24" s="63" customFormat="1" x14ac:dyDescent="0.2">
      <c r="A68" s="98"/>
      <c r="B68" s="97" t="s">
        <v>212</v>
      </c>
      <c r="C68" s="767" t="s">
        <v>252</v>
      </c>
      <c r="D68" s="767"/>
      <c r="E68" s="767"/>
      <c r="F68" s="99" t="s">
        <v>33</v>
      </c>
      <c r="G68" s="99" t="s">
        <v>33</v>
      </c>
      <c r="H68" s="99" t="s">
        <v>33</v>
      </c>
      <c r="I68" s="99" t="s">
        <v>33</v>
      </c>
      <c r="J68" s="100">
        <v>48.16</v>
      </c>
      <c r="K68" s="99" t="s">
        <v>33</v>
      </c>
      <c r="L68" s="100">
        <v>48.16</v>
      </c>
      <c r="M68" s="101" t="s">
        <v>33</v>
      </c>
      <c r="N68" s="102" t="s">
        <v>33</v>
      </c>
      <c r="S68" s="68" t="s">
        <v>252</v>
      </c>
    </row>
    <row r="69" spans="1:24" s="63" customFormat="1" x14ac:dyDescent="0.2">
      <c r="A69" s="98"/>
      <c r="B69" s="97" t="s">
        <v>33</v>
      </c>
      <c r="C69" s="767" t="s">
        <v>253</v>
      </c>
      <c r="D69" s="767"/>
      <c r="E69" s="767"/>
      <c r="F69" s="99" t="s">
        <v>179</v>
      </c>
      <c r="G69" s="99" t="s">
        <v>923</v>
      </c>
      <c r="H69" s="99" t="s">
        <v>175</v>
      </c>
      <c r="I69" s="99" t="s">
        <v>924</v>
      </c>
      <c r="J69" s="100" t="s">
        <v>33</v>
      </c>
      <c r="K69" s="99" t="s">
        <v>33</v>
      </c>
      <c r="L69" s="100" t="s">
        <v>33</v>
      </c>
      <c r="M69" s="101" t="s">
        <v>33</v>
      </c>
      <c r="N69" s="102" t="s">
        <v>33</v>
      </c>
      <c r="T69" s="68" t="s">
        <v>253</v>
      </c>
    </row>
    <row r="70" spans="1:24" s="63" customFormat="1" x14ac:dyDescent="0.2">
      <c r="A70" s="98"/>
      <c r="B70" s="97" t="s">
        <v>33</v>
      </c>
      <c r="C70" s="767" t="s">
        <v>178</v>
      </c>
      <c r="D70" s="767"/>
      <c r="E70" s="767"/>
      <c r="F70" s="99" t="s">
        <v>179</v>
      </c>
      <c r="G70" s="99" t="s">
        <v>925</v>
      </c>
      <c r="H70" s="99" t="s">
        <v>175</v>
      </c>
      <c r="I70" s="99" t="s">
        <v>690</v>
      </c>
      <c r="J70" s="100" t="s">
        <v>33</v>
      </c>
      <c r="K70" s="99" t="s">
        <v>33</v>
      </c>
      <c r="L70" s="100" t="s">
        <v>33</v>
      </c>
      <c r="M70" s="101" t="s">
        <v>33</v>
      </c>
      <c r="N70" s="102" t="s">
        <v>33</v>
      </c>
      <c r="T70" s="68" t="s">
        <v>178</v>
      </c>
    </row>
    <row r="71" spans="1:24" s="63" customFormat="1" x14ac:dyDescent="0.2">
      <c r="A71" s="98"/>
      <c r="B71" s="97" t="s">
        <v>33</v>
      </c>
      <c r="C71" s="776" t="s">
        <v>182</v>
      </c>
      <c r="D71" s="776"/>
      <c r="E71" s="776"/>
      <c r="F71" s="90" t="s">
        <v>33</v>
      </c>
      <c r="G71" s="90" t="s">
        <v>33</v>
      </c>
      <c r="H71" s="90" t="s">
        <v>33</v>
      </c>
      <c r="I71" s="90" t="s">
        <v>33</v>
      </c>
      <c r="J71" s="91">
        <v>187.3</v>
      </c>
      <c r="K71" s="90" t="s">
        <v>33</v>
      </c>
      <c r="L71" s="91">
        <v>222.09</v>
      </c>
      <c r="M71" s="92" t="s">
        <v>33</v>
      </c>
      <c r="N71" s="93" t="s">
        <v>33</v>
      </c>
      <c r="U71" s="68" t="s">
        <v>182</v>
      </c>
    </row>
    <row r="72" spans="1:24" s="63" customFormat="1" x14ac:dyDescent="0.2">
      <c r="A72" s="98"/>
      <c r="B72" s="97" t="s">
        <v>33</v>
      </c>
      <c r="C72" s="767" t="s">
        <v>183</v>
      </c>
      <c r="D72" s="767"/>
      <c r="E72" s="767"/>
      <c r="F72" s="99" t="s">
        <v>33</v>
      </c>
      <c r="G72" s="99" t="s">
        <v>33</v>
      </c>
      <c r="H72" s="99" t="s">
        <v>33</v>
      </c>
      <c r="I72" s="99" t="s">
        <v>33</v>
      </c>
      <c r="J72" s="100" t="s">
        <v>33</v>
      </c>
      <c r="K72" s="99" t="s">
        <v>33</v>
      </c>
      <c r="L72" s="100">
        <v>133.96</v>
      </c>
      <c r="M72" s="101" t="s">
        <v>33</v>
      </c>
      <c r="N72" s="102" t="s">
        <v>33</v>
      </c>
      <c r="T72" s="68" t="s">
        <v>183</v>
      </c>
    </row>
    <row r="73" spans="1:24" s="63" customFormat="1" ht="22.5" x14ac:dyDescent="0.2">
      <c r="A73" s="98"/>
      <c r="B73" s="97" t="s">
        <v>771</v>
      </c>
      <c r="C73" s="767" t="s">
        <v>772</v>
      </c>
      <c r="D73" s="767"/>
      <c r="E73" s="767"/>
      <c r="F73" s="99" t="s">
        <v>186</v>
      </c>
      <c r="G73" s="99" t="s">
        <v>341</v>
      </c>
      <c r="H73" s="99" t="s">
        <v>33</v>
      </c>
      <c r="I73" s="99" t="s">
        <v>341</v>
      </c>
      <c r="J73" s="100" t="s">
        <v>33</v>
      </c>
      <c r="K73" s="99" t="s">
        <v>33</v>
      </c>
      <c r="L73" s="100">
        <v>107.17</v>
      </c>
      <c r="M73" s="101" t="s">
        <v>33</v>
      </c>
      <c r="N73" s="102" t="s">
        <v>33</v>
      </c>
      <c r="T73" s="68" t="s">
        <v>772</v>
      </c>
    </row>
    <row r="74" spans="1:24" s="63" customFormat="1" ht="22.5" x14ac:dyDescent="0.2">
      <c r="A74" s="98"/>
      <c r="B74" s="97" t="s">
        <v>773</v>
      </c>
      <c r="C74" s="767" t="s">
        <v>774</v>
      </c>
      <c r="D74" s="767"/>
      <c r="E74" s="767"/>
      <c r="F74" s="99" t="s">
        <v>186</v>
      </c>
      <c r="G74" s="99" t="s">
        <v>775</v>
      </c>
      <c r="H74" s="99" t="s">
        <v>33</v>
      </c>
      <c r="I74" s="99" t="s">
        <v>775</v>
      </c>
      <c r="J74" s="100" t="s">
        <v>33</v>
      </c>
      <c r="K74" s="99" t="s">
        <v>33</v>
      </c>
      <c r="L74" s="100">
        <v>80.38</v>
      </c>
      <c r="M74" s="101" t="s">
        <v>33</v>
      </c>
      <c r="N74" s="102" t="s">
        <v>33</v>
      </c>
      <c r="T74" s="68" t="s">
        <v>774</v>
      </c>
    </row>
    <row r="75" spans="1:24" s="63" customFormat="1" x14ac:dyDescent="0.2">
      <c r="A75" s="103"/>
      <c r="B75" s="104"/>
      <c r="C75" s="780" t="s">
        <v>191</v>
      </c>
      <c r="D75" s="780"/>
      <c r="E75" s="780"/>
      <c r="F75" s="105" t="s">
        <v>33</v>
      </c>
      <c r="G75" s="105" t="s">
        <v>33</v>
      </c>
      <c r="H75" s="105" t="s">
        <v>33</v>
      </c>
      <c r="I75" s="105" t="s">
        <v>33</v>
      </c>
      <c r="J75" s="106" t="s">
        <v>33</v>
      </c>
      <c r="K75" s="105" t="s">
        <v>33</v>
      </c>
      <c r="L75" s="106">
        <v>409.64</v>
      </c>
      <c r="M75" s="92" t="s">
        <v>33</v>
      </c>
      <c r="N75" s="107" t="s">
        <v>33</v>
      </c>
      <c r="V75" s="68" t="s">
        <v>191</v>
      </c>
    </row>
    <row r="76" spans="1:24" s="63" customFormat="1" ht="22.5" x14ac:dyDescent="0.2">
      <c r="A76" s="88" t="s">
        <v>258</v>
      </c>
      <c r="B76" s="89" t="s">
        <v>1135</v>
      </c>
      <c r="C76" s="776" t="s">
        <v>1136</v>
      </c>
      <c r="D76" s="776"/>
      <c r="E76" s="776"/>
      <c r="F76" s="90" t="s">
        <v>484</v>
      </c>
      <c r="G76" s="90" t="s">
        <v>33</v>
      </c>
      <c r="H76" s="90" t="s">
        <v>33</v>
      </c>
      <c r="I76" s="90" t="s">
        <v>165</v>
      </c>
      <c r="J76" s="91">
        <v>671.26</v>
      </c>
      <c r="K76" s="90" t="s">
        <v>33</v>
      </c>
      <c r="L76" s="91">
        <v>671.26</v>
      </c>
      <c r="M76" s="92" t="s">
        <v>33</v>
      </c>
      <c r="N76" s="93" t="s">
        <v>33</v>
      </c>
      <c r="Q76" s="68" t="s">
        <v>1136</v>
      </c>
    </row>
    <row r="77" spans="1:24" s="63" customFormat="1" ht="22.5" x14ac:dyDescent="0.2">
      <c r="A77" s="88" t="s">
        <v>262</v>
      </c>
      <c r="B77" s="89" t="s">
        <v>1060</v>
      </c>
      <c r="C77" s="776" t="s">
        <v>1061</v>
      </c>
      <c r="D77" s="776"/>
      <c r="E77" s="776"/>
      <c r="F77" s="90" t="s">
        <v>484</v>
      </c>
      <c r="G77" s="90" t="s">
        <v>33</v>
      </c>
      <c r="H77" s="90" t="s">
        <v>33</v>
      </c>
      <c r="I77" s="90" t="s">
        <v>165</v>
      </c>
      <c r="J77" s="91">
        <v>230.51</v>
      </c>
      <c r="K77" s="90" t="s">
        <v>33</v>
      </c>
      <c r="L77" s="91">
        <v>230.51</v>
      </c>
      <c r="M77" s="92" t="s">
        <v>33</v>
      </c>
      <c r="N77" s="93" t="s">
        <v>33</v>
      </c>
      <c r="Q77" s="68" t="s">
        <v>1061</v>
      </c>
    </row>
    <row r="78" spans="1:24" s="63" customFormat="1" x14ac:dyDescent="0.2">
      <c r="A78" s="88" t="s">
        <v>267</v>
      </c>
      <c r="B78" s="89" t="s">
        <v>951</v>
      </c>
      <c r="C78" s="776" t="s">
        <v>952</v>
      </c>
      <c r="D78" s="776"/>
      <c r="E78" s="776"/>
      <c r="F78" s="90" t="s">
        <v>711</v>
      </c>
      <c r="G78" s="90" t="s">
        <v>33</v>
      </c>
      <c r="H78" s="90" t="s">
        <v>33</v>
      </c>
      <c r="I78" s="90" t="s">
        <v>648</v>
      </c>
      <c r="J78" s="91" t="s">
        <v>33</v>
      </c>
      <c r="K78" s="90" t="s">
        <v>33</v>
      </c>
      <c r="L78" s="91" t="s">
        <v>33</v>
      </c>
      <c r="M78" s="92" t="s">
        <v>33</v>
      </c>
      <c r="N78" s="93" t="s">
        <v>33</v>
      </c>
      <c r="Q78" s="68" t="s">
        <v>952</v>
      </c>
    </row>
    <row r="79" spans="1:24" s="63" customFormat="1" x14ac:dyDescent="0.2">
      <c r="A79" s="94"/>
      <c r="B79" s="95"/>
      <c r="C79" s="767" t="s">
        <v>1103</v>
      </c>
      <c r="D79" s="767"/>
      <c r="E79" s="767"/>
      <c r="F79" s="767"/>
      <c r="G79" s="767"/>
      <c r="H79" s="767"/>
      <c r="I79" s="767"/>
      <c r="J79" s="767"/>
      <c r="K79" s="767"/>
      <c r="L79" s="767"/>
      <c r="M79" s="767"/>
      <c r="N79" s="781"/>
      <c r="X79" s="68" t="s">
        <v>1103</v>
      </c>
    </row>
    <row r="80" spans="1:24" s="63" customFormat="1" ht="33.75" x14ac:dyDescent="0.2">
      <c r="A80" s="96"/>
      <c r="B80" s="97" t="s">
        <v>890</v>
      </c>
      <c r="C80" s="767" t="s">
        <v>559</v>
      </c>
      <c r="D80" s="767"/>
      <c r="E80" s="767"/>
      <c r="F80" s="767"/>
      <c r="G80" s="767"/>
      <c r="H80" s="767"/>
      <c r="I80" s="767"/>
      <c r="J80" s="767"/>
      <c r="K80" s="767"/>
      <c r="L80" s="767"/>
      <c r="M80" s="767"/>
      <c r="N80" s="781"/>
      <c r="R80" s="68" t="s">
        <v>559</v>
      </c>
    </row>
    <row r="81" spans="1:24" s="63" customFormat="1" x14ac:dyDescent="0.2">
      <c r="A81" s="98"/>
      <c r="B81" s="97" t="s">
        <v>165</v>
      </c>
      <c r="C81" s="767" t="s">
        <v>251</v>
      </c>
      <c r="D81" s="767"/>
      <c r="E81" s="767"/>
      <c r="F81" s="99" t="s">
        <v>33</v>
      </c>
      <c r="G81" s="99" t="s">
        <v>33</v>
      </c>
      <c r="H81" s="99" t="s">
        <v>33</v>
      </c>
      <c r="I81" s="99" t="s">
        <v>33</v>
      </c>
      <c r="J81" s="100">
        <v>154.91999999999999</v>
      </c>
      <c r="K81" s="99" t="s">
        <v>175</v>
      </c>
      <c r="L81" s="100">
        <v>19.37</v>
      </c>
      <c r="M81" s="101" t="s">
        <v>33</v>
      </c>
      <c r="N81" s="102" t="s">
        <v>33</v>
      </c>
      <c r="S81" s="68" t="s">
        <v>251</v>
      </c>
    </row>
    <row r="82" spans="1:24" s="63" customFormat="1" x14ac:dyDescent="0.2">
      <c r="A82" s="98"/>
      <c r="B82" s="97" t="s">
        <v>173</v>
      </c>
      <c r="C82" s="767" t="s">
        <v>174</v>
      </c>
      <c r="D82" s="767"/>
      <c r="E82" s="767"/>
      <c r="F82" s="99" t="s">
        <v>33</v>
      </c>
      <c r="G82" s="99" t="s">
        <v>33</v>
      </c>
      <c r="H82" s="99" t="s">
        <v>33</v>
      </c>
      <c r="I82" s="99" t="s">
        <v>33</v>
      </c>
      <c r="J82" s="100">
        <v>0.31</v>
      </c>
      <c r="K82" s="99" t="s">
        <v>175</v>
      </c>
      <c r="L82" s="100">
        <v>0.04</v>
      </c>
      <c r="M82" s="101" t="s">
        <v>33</v>
      </c>
      <c r="N82" s="102" t="s">
        <v>33</v>
      </c>
      <c r="S82" s="68" t="s">
        <v>174</v>
      </c>
    </row>
    <row r="83" spans="1:24" s="63" customFormat="1" x14ac:dyDescent="0.2">
      <c r="A83" s="98"/>
      <c r="B83" s="97" t="s">
        <v>176</v>
      </c>
      <c r="C83" s="767" t="s">
        <v>177</v>
      </c>
      <c r="D83" s="767"/>
      <c r="E83" s="767"/>
      <c r="F83" s="99" t="s">
        <v>33</v>
      </c>
      <c r="G83" s="99" t="s">
        <v>33</v>
      </c>
      <c r="H83" s="99" t="s">
        <v>33</v>
      </c>
      <c r="I83" s="99" t="s">
        <v>33</v>
      </c>
      <c r="J83" s="100">
        <v>0.14000000000000001</v>
      </c>
      <c r="K83" s="99" t="s">
        <v>175</v>
      </c>
      <c r="L83" s="100">
        <v>0.02</v>
      </c>
      <c r="M83" s="101" t="s">
        <v>33</v>
      </c>
      <c r="N83" s="102" t="s">
        <v>33</v>
      </c>
      <c r="S83" s="68" t="s">
        <v>177</v>
      </c>
    </row>
    <row r="84" spans="1:24" s="63" customFormat="1" x14ac:dyDescent="0.2">
      <c r="A84" s="98"/>
      <c r="B84" s="97" t="s">
        <v>212</v>
      </c>
      <c r="C84" s="767" t="s">
        <v>252</v>
      </c>
      <c r="D84" s="767"/>
      <c r="E84" s="767"/>
      <c r="F84" s="99" t="s">
        <v>33</v>
      </c>
      <c r="G84" s="99" t="s">
        <v>33</v>
      </c>
      <c r="H84" s="99" t="s">
        <v>33</v>
      </c>
      <c r="I84" s="99" t="s">
        <v>33</v>
      </c>
      <c r="J84" s="100">
        <v>51.53</v>
      </c>
      <c r="K84" s="99" t="s">
        <v>33</v>
      </c>
      <c r="L84" s="100">
        <v>5.15</v>
      </c>
      <c r="M84" s="101" t="s">
        <v>33</v>
      </c>
      <c r="N84" s="102" t="s">
        <v>33</v>
      </c>
      <c r="S84" s="68" t="s">
        <v>252</v>
      </c>
    </row>
    <row r="85" spans="1:24" s="63" customFormat="1" x14ac:dyDescent="0.2">
      <c r="A85" s="98"/>
      <c r="B85" s="97" t="s">
        <v>33</v>
      </c>
      <c r="C85" s="767" t="s">
        <v>253</v>
      </c>
      <c r="D85" s="767"/>
      <c r="E85" s="767"/>
      <c r="F85" s="99" t="s">
        <v>179</v>
      </c>
      <c r="G85" s="99" t="s">
        <v>955</v>
      </c>
      <c r="H85" s="99" t="s">
        <v>175</v>
      </c>
      <c r="I85" s="99" t="s">
        <v>1137</v>
      </c>
      <c r="J85" s="100" t="s">
        <v>33</v>
      </c>
      <c r="K85" s="99" t="s">
        <v>33</v>
      </c>
      <c r="L85" s="100" t="s">
        <v>33</v>
      </c>
      <c r="M85" s="101" t="s">
        <v>33</v>
      </c>
      <c r="N85" s="102" t="s">
        <v>33</v>
      </c>
      <c r="T85" s="68" t="s">
        <v>253</v>
      </c>
    </row>
    <row r="86" spans="1:24" s="63" customFormat="1" x14ac:dyDescent="0.2">
      <c r="A86" s="98"/>
      <c r="B86" s="97" t="s">
        <v>33</v>
      </c>
      <c r="C86" s="767" t="s">
        <v>178</v>
      </c>
      <c r="D86" s="767"/>
      <c r="E86" s="767"/>
      <c r="F86" s="99" t="s">
        <v>179</v>
      </c>
      <c r="G86" s="99" t="s">
        <v>957</v>
      </c>
      <c r="H86" s="99" t="s">
        <v>175</v>
      </c>
      <c r="I86" s="99" t="s">
        <v>1138</v>
      </c>
      <c r="J86" s="100" t="s">
        <v>33</v>
      </c>
      <c r="K86" s="99" t="s">
        <v>33</v>
      </c>
      <c r="L86" s="100" t="s">
        <v>33</v>
      </c>
      <c r="M86" s="101" t="s">
        <v>33</v>
      </c>
      <c r="N86" s="102" t="s">
        <v>33</v>
      </c>
      <c r="T86" s="68" t="s">
        <v>178</v>
      </c>
    </row>
    <row r="87" spans="1:24" s="63" customFormat="1" x14ac:dyDescent="0.2">
      <c r="A87" s="98"/>
      <c r="B87" s="97" t="s">
        <v>33</v>
      </c>
      <c r="C87" s="776" t="s">
        <v>182</v>
      </c>
      <c r="D87" s="776"/>
      <c r="E87" s="776"/>
      <c r="F87" s="90" t="s">
        <v>33</v>
      </c>
      <c r="G87" s="90" t="s">
        <v>33</v>
      </c>
      <c r="H87" s="90" t="s">
        <v>33</v>
      </c>
      <c r="I87" s="90" t="s">
        <v>33</v>
      </c>
      <c r="J87" s="91">
        <v>206.76</v>
      </c>
      <c r="K87" s="90" t="s">
        <v>33</v>
      </c>
      <c r="L87" s="91">
        <v>24.56</v>
      </c>
      <c r="M87" s="92" t="s">
        <v>33</v>
      </c>
      <c r="N87" s="93" t="s">
        <v>33</v>
      </c>
      <c r="U87" s="68" t="s">
        <v>182</v>
      </c>
    </row>
    <row r="88" spans="1:24" s="63" customFormat="1" x14ac:dyDescent="0.2">
      <c r="A88" s="98"/>
      <c r="B88" s="97" t="s">
        <v>33</v>
      </c>
      <c r="C88" s="767" t="s">
        <v>183</v>
      </c>
      <c r="D88" s="767"/>
      <c r="E88" s="767"/>
      <c r="F88" s="99" t="s">
        <v>33</v>
      </c>
      <c r="G88" s="99" t="s">
        <v>33</v>
      </c>
      <c r="H88" s="99" t="s">
        <v>33</v>
      </c>
      <c r="I88" s="99" t="s">
        <v>33</v>
      </c>
      <c r="J88" s="100" t="s">
        <v>33</v>
      </c>
      <c r="K88" s="99" t="s">
        <v>33</v>
      </c>
      <c r="L88" s="100">
        <v>19.39</v>
      </c>
      <c r="M88" s="101" t="s">
        <v>33</v>
      </c>
      <c r="N88" s="102" t="s">
        <v>33</v>
      </c>
      <c r="T88" s="68" t="s">
        <v>183</v>
      </c>
    </row>
    <row r="89" spans="1:24" s="63" customFormat="1" ht="22.5" x14ac:dyDescent="0.2">
      <c r="A89" s="98"/>
      <c r="B89" s="97" t="s">
        <v>959</v>
      </c>
      <c r="C89" s="767" t="s">
        <v>960</v>
      </c>
      <c r="D89" s="767"/>
      <c r="E89" s="767"/>
      <c r="F89" s="99" t="s">
        <v>186</v>
      </c>
      <c r="G89" s="99" t="s">
        <v>187</v>
      </c>
      <c r="H89" s="99" t="s">
        <v>33</v>
      </c>
      <c r="I89" s="99" t="s">
        <v>187</v>
      </c>
      <c r="J89" s="100" t="s">
        <v>33</v>
      </c>
      <c r="K89" s="99" t="s">
        <v>33</v>
      </c>
      <c r="L89" s="100">
        <v>18.420000000000002</v>
      </c>
      <c r="M89" s="101" t="s">
        <v>33</v>
      </c>
      <c r="N89" s="102" t="s">
        <v>33</v>
      </c>
      <c r="T89" s="68" t="s">
        <v>960</v>
      </c>
    </row>
    <row r="90" spans="1:24" s="63" customFormat="1" ht="22.5" x14ac:dyDescent="0.2">
      <c r="A90" s="98"/>
      <c r="B90" s="97" t="s">
        <v>961</v>
      </c>
      <c r="C90" s="767" t="s">
        <v>962</v>
      </c>
      <c r="D90" s="767"/>
      <c r="E90" s="767"/>
      <c r="F90" s="99" t="s">
        <v>186</v>
      </c>
      <c r="G90" s="99" t="s">
        <v>594</v>
      </c>
      <c r="H90" s="99" t="s">
        <v>33</v>
      </c>
      <c r="I90" s="99" t="s">
        <v>594</v>
      </c>
      <c r="J90" s="100" t="s">
        <v>33</v>
      </c>
      <c r="K90" s="99" t="s">
        <v>33</v>
      </c>
      <c r="L90" s="100">
        <v>12.6</v>
      </c>
      <c r="M90" s="101" t="s">
        <v>33</v>
      </c>
      <c r="N90" s="102" t="s">
        <v>33</v>
      </c>
      <c r="T90" s="68" t="s">
        <v>962</v>
      </c>
    </row>
    <row r="91" spans="1:24" s="63" customFormat="1" x14ac:dyDescent="0.2">
      <c r="A91" s="103"/>
      <c r="B91" s="104"/>
      <c r="C91" s="780" t="s">
        <v>191</v>
      </c>
      <c r="D91" s="780"/>
      <c r="E91" s="780"/>
      <c r="F91" s="105" t="s">
        <v>33</v>
      </c>
      <c r="G91" s="105" t="s">
        <v>33</v>
      </c>
      <c r="H91" s="105" t="s">
        <v>33</v>
      </c>
      <c r="I91" s="105" t="s">
        <v>33</v>
      </c>
      <c r="J91" s="106" t="s">
        <v>33</v>
      </c>
      <c r="K91" s="105" t="s">
        <v>33</v>
      </c>
      <c r="L91" s="106">
        <v>55.58</v>
      </c>
      <c r="M91" s="92" t="s">
        <v>33</v>
      </c>
      <c r="N91" s="107" t="s">
        <v>33</v>
      </c>
      <c r="V91" s="68" t="s">
        <v>191</v>
      </c>
    </row>
    <row r="92" spans="1:24" s="63" customFormat="1" x14ac:dyDescent="0.2">
      <c r="A92" s="88" t="s">
        <v>274</v>
      </c>
      <c r="B92" s="89" t="s">
        <v>969</v>
      </c>
      <c r="C92" s="776" t="s">
        <v>970</v>
      </c>
      <c r="D92" s="776"/>
      <c r="E92" s="776"/>
      <c r="F92" s="90" t="s">
        <v>815</v>
      </c>
      <c r="G92" s="90" t="s">
        <v>33</v>
      </c>
      <c r="H92" s="90" t="s">
        <v>33</v>
      </c>
      <c r="I92" s="90" t="s">
        <v>258</v>
      </c>
      <c r="J92" s="91">
        <v>1.18</v>
      </c>
      <c r="K92" s="90" t="s">
        <v>33</v>
      </c>
      <c r="L92" s="91">
        <v>11.8</v>
      </c>
      <c r="M92" s="92" t="s">
        <v>33</v>
      </c>
      <c r="N92" s="93" t="s">
        <v>33</v>
      </c>
      <c r="Q92" s="68" t="s">
        <v>970</v>
      </c>
    </row>
    <row r="93" spans="1:24" s="63" customFormat="1" ht="22.5" x14ac:dyDescent="0.2">
      <c r="A93" s="88" t="s">
        <v>282</v>
      </c>
      <c r="B93" s="89" t="s">
        <v>1139</v>
      </c>
      <c r="C93" s="776" t="s">
        <v>1140</v>
      </c>
      <c r="D93" s="776"/>
      <c r="E93" s="776"/>
      <c r="F93" s="90" t="s">
        <v>334</v>
      </c>
      <c r="G93" s="90" t="s">
        <v>33</v>
      </c>
      <c r="H93" s="90" t="s">
        <v>33</v>
      </c>
      <c r="I93" s="90" t="s">
        <v>973</v>
      </c>
      <c r="J93" s="91">
        <v>385</v>
      </c>
      <c r="K93" s="90" t="s">
        <v>33</v>
      </c>
      <c r="L93" s="91">
        <v>19.25</v>
      </c>
      <c r="M93" s="92" t="s">
        <v>33</v>
      </c>
      <c r="N93" s="93" t="s">
        <v>33</v>
      </c>
      <c r="Q93" s="68" t="s">
        <v>1140</v>
      </c>
    </row>
    <row r="94" spans="1:24" s="63" customFormat="1" x14ac:dyDescent="0.2">
      <c r="A94" s="94"/>
      <c r="B94" s="95"/>
      <c r="C94" s="767" t="s">
        <v>974</v>
      </c>
      <c r="D94" s="767"/>
      <c r="E94" s="767"/>
      <c r="F94" s="767"/>
      <c r="G94" s="767"/>
      <c r="H94" s="767"/>
      <c r="I94" s="767"/>
      <c r="J94" s="767"/>
      <c r="K94" s="767"/>
      <c r="L94" s="767"/>
      <c r="M94" s="767"/>
      <c r="N94" s="781"/>
      <c r="X94" s="68" t="s">
        <v>974</v>
      </c>
    </row>
    <row r="95" spans="1:24" s="63" customFormat="1" x14ac:dyDescent="0.2">
      <c r="A95" s="88" t="s">
        <v>287</v>
      </c>
      <c r="B95" s="89" t="s">
        <v>975</v>
      </c>
      <c r="C95" s="776" t="s">
        <v>976</v>
      </c>
      <c r="D95" s="776"/>
      <c r="E95" s="776"/>
      <c r="F95" s="90" t="s">
        <v>711</v>
      </c>
      <c r="G95" s="90" t="s">
        <v>33</v>
      </c>
      <c r="H95" s="90" t="s">
        <v>33</v>
      </c>
      <c r="I95" s="90" t="s">
        <v>712</v>
      </c>
      <c r="J95" s="91" t="s">
        <v>33</v>
      </c>
      <c r="K95" s="90" t="s">
        <v>33</v>
      </c>
      <c r="L95" s="91" t="s">
        <v>33</v>
      </c>
      <c r="M95" s="92" t="s">
        <v>33</v>
      </c>
      <c r="N95" s="93" t="s">
        <v>33</v>
      </c>
      <c r="Q95" s="68" t="s">
        <v>976</v>
      </c>
    </row>
    <row r="96" spans="1:24" s="63" customFormat="1" x14ac:dyDescent="0.2">
      <c r="A96" s="94"/>
      <c r="B96" s="95"/>
      <c r="C96" s="767" t="s">
        <v>1786</v>
      </c>
      <c r="D96" s="767"/>
      <c r="E96" s="767"/>
      <c r="F96" s="767"/>
      <c r="G96" s="767"/>
      <c r="H96" s="767"/>
      <c r="I96" s="767"/>
      <c r="J96" s="767"/>
      <c r="K96" s="767"/>
      <c r="L96" s="767"/>
      <c r="M96" s="767"/>
      <c r="N96" s="781"/>
      <c r="X96" s="68" t="s">
        <v>1786</v>
      </c>
    </row>
    <row r="97" spans="1:24" s="63" customFormat="1" ht="33.75" x14ac:dyDescent="0.2">
      <c r="A97" s="96"/>
      <c r="B97" s="97" t="s">
        <v>890</v>
      </c>
      <c r="C97" s="767" t="s">
        <v>559</v>
      </c>
      <c r="D97" s="767"/>
      <c r="E97" s="767"/>
      <c r="F97" s="767"/>
      <c r="G97" s="767"/>
      <c r="H97" s="767"/>
      <c r="I97" s="767"/>
      <c r="J97" s="767"/>
      <c r="K97" s="767"/>
      <c r="L97" s="767"/>
      <c r="M97" s="767"/>
      <c r="N97" s="781"/>
      <c r="R97" s="68" t="s">
        <v>559</v>
      </c>
    </row>
    <row r="98" spans="1:24" s="63" customFormat="1" x14ac:dyDescent="0.2">
      <c r="A98" s="98"/>
      <c r="B98" s="97" t="s">
        <v>165</v>
      </c>
      <c r="C98" s="767" t="s">
        <v>251</v>
      </c>
      <c r="D98" s="767"/>
      <c r="E98" s="767"/>
      <c r="F98" s="99" t="s">
        <v>33</v>
      </c>
      <c r="G98" s="99" t="s">
        <v>33</v>
      </c>
      <c r="H98" s="99" t="s">
        <v>33</v>
      </c>
      <c r="I98" s="99" t="s">
        <v>33</v>
      </c>
      <c r="J98" s="100">
        <v>26.51</v>
      </c>
      <c r="K98" s="99" t="s">
        <v>175</v>
      </c>
      <c r="L98" s="100">
        <v>8.2799999999999994</v>
      </c>
      <c r="M98" s="101" t="s">
        <v>33</v>
      </c>
      <c r="N98" s="102" t="s">
        <v>33</v>
      </c>
      <c r="S98" s="68" t="s">
        <v>251</v>
      </c>
    </row>
    <row r="99" spans="1:24" s="63" customFormat="1" x14ac:dyDescent="0.2">
      <c r="A99" s="98"/>
      <c r="B99" s="97" t="s">
        <v>173</v>
      </c>
      <c r="C99" s="767" t="s">
        <v>174</v>
      </c>
      <c r="D99" s="767"/>
      <c r="E99" s="767"/>
      <c r="F99" s="99" t="s">
        <v>33</v>
      </c>
      <c r="G99" s="99" t="s">
        <v>33</v>
      </c>
      <c r="H99" s="99" t="s">
        <v>33</v>
      </c>
      <c r="I99" s="99" t="s">
        <v>33</v>
      </c>
      <c r="J99" s="100">
        <v>1.81</v>
      </c>
      <c r="K99" s="99" t="s">
        <v>175</v>
      </c>
      <c r="L99" s="100">
        <v>0.56999999999999995</v>
      </c>
      <c r="M99" s="101" t="s">
        <v>33</v>
      </c>
      <c r="N99" s="102" t="s">
        <v>33</v>
      </c>
      <c r="S99" s="68" t="s">
        <v>174</v>
      </c>
    </row>
    <row r="100" spans="1:24" s="63" customFormat="1" x14ac:dyDescent="0.2">
      <c r="A100" s="98"/>
      <c r="B100" s="97" t="s">
        <v>176</v>
      </c>
      <c r="C100" s="767" t="s">
        <v>177</v>
      </c>
      <c r="D100" s="767"/>
      <c r="E100" s="767"/>
      <c r="F100" s="99" t="s">
        <v>33</v>
      </c>
      <c r="G100" s="99" t="s">
        <v>33</v>
      </c>
      <c r="H100" s="99" t="s">
        <v>33</v>
      </c>
      <c r="I100" s="99" t="s">
        <v>33</v>
      </c>
      <c r="J100" s="100">
        <v>0.26</v>
      </c>
      <c r="K100" s="99" t="s">
        <v>175</v>
      </c>
      <c r="L100" s="100">
        <v>0.08</v>
      </c>
      <c r="M100" s="101" t="s">
        <v>33</v>
      </c>
      <c r="N100" s="102" t="s">
        <v>33</v>
      </c>
      <c r="S100" s="68" t="s">
        <v>177</v>
      </c>
    </row>
    <row r="101" spans="1:24" s="63" customFormat="1" x14ac:dyDescent="0.2">
      <c r="A101" s="98"/>
      <c r="B101" s="97" t="s">
        <v>212</v>
      </c>
      <c r="C101" s="767" t="s">
        <v>252</v>
      </c>
      <c r="D101" s="767"/>
      <c r="E101" s="767"/>
      <c r="F101" s="99" t="s">
        <v>33</v>
      </c>
      <c r="G101" s="99" t="s">
        <v>33</v>
      </c>
      <c r="H101" s="99" t="s">
        <v>33</v>
      </c>
      <c r="I101" s="99" t="s">
        <v>33</v>
      </c>
      <c r="J101" s="100">
        <v>10.27</v>
      </c>
      <c r="K101" s="99" t="s">
        <v>33</v>
      </c>
      <c r="L101" s="100">
        <v>2.57</v>
      </c>
      <c r="M101" s="101" t="s">
        <v>33</v>
      </c>
      <c r="N101" s="102" t="s">
        <v>33</v>
      </c>
      <c r="S101" s="68" t="s">
        <v>252</v>
      </c>
    </row>
    <row r="102" spans="1:24" s="63" customFormat="1" x14ac:dyDescent="0.2">
      <c r="A102" s="98"/>
      <c r="B102" s="97" t="s">
        <v>33</v>
      </c>
      <c r="C102" s="767" t="s">
        <v>253</v>
      </c>
      <c r="D102" s="767"/>
      <c r="E102" s="767"/>
      <c r="F102" s="99" t="s">
        <v>179</v>
      </c>
      <c r="G102" s="99" t="s">
        <v>979</v>
      </c>
      <c r="H102" s="99" t="s">
        <v>175</v>
      </c>
      <c r="I102" s="99" t="s">
        <v>1787</v>
      </c>
      <c r="J102" s="100" t="s">
        <v>33</v>
      </c>
      <c r="K102" s="99" t="s">
        <v>33</v>
      </c>
      <c r="L102" s="100" t="s">
        <v>33</v>
      </c>
      <c r="M102" s="101" t="s">
        <v>33</v>
      </c>
      <c r="N102" s="102" t="s">
        <v>33</v>
      </c>
      <c r="T102" s="68" t="s">
        <v>253</v>
      </c>
    </row>
    <row r="103" spans="1:24" s="63" customFormat="1" x14ac:dyDescent="0.2">
      <c r="A103" s="98"/>
      <c r="B103" s="97" t="s">
        <v>33</v>
      </c>
      <c r="C103" s="767" t="s">
        <v>178</v>
      </c>
      <c r="D103" s="767"/>
      <c r="E103" s="767"/>
      <c r="F103" s="99" t="s">
        <v>179</v>
      </c>
      <c r="G103" s="99" t="s">
        <v>981</v>
      </c>
      <c r="H103" s="99" t="s">
        <v>175</v>
      </c>
      <c r="I103" s="99" t="s">
        <v>1253</v>
      </c>
      <c r="J103" s="100" t="s">
        <v>33</v>
      </c>
      <c r="K103" s="99" t="s">
        <v>33</v>
      </c>
      <c r="L103" s="100" t="s">
        <v>33</v>
      </c>
      <c r="M103" s="101" t="s">
        <v>33</v>
      </c>
      <c r="N103" s="102" t="s">
        <v>33</v>
      </c>
      <c r="T103" s="68" t="s">
        <v>178</v>
      </c>
    </row>
    <row r="104" spans="1:24" s="63" customFormat="1" x14ac:dyDescent="0.2">
      <c r="A104" s="98"/>
      <c r="B104" s="97" t="s">
        <v>33</v>
      </c>
      <c r="C104" s="776" t="s">
        <v>182</v>
      </c>
      <c r="D104" s="776"/>
      <c r="E104" s="776"/>
      <c r="F104" s="90" t="s">
        <v>33</v>
      </c>
      <c r="G104" s="90" t="s">
        <v>33</v>
      </c>
      <c r="H104" s="90" t="s">
        <v>33</v>
      </c>
      <c r="I104" s="90" t="s">
        <v>33</v>
      </c>
      <c r="J104" s="91">
        <v>38.590000000000003</v>
      </c>
      <c r="K104" s="90" t="s">
        <v>33</v>
      </c>
      <c r="L104" s="91">
        <v>11.42</v>
      </c>
      <c r="M104" s="92" t="s">
        <v>33</v>
      </c>
      <c r="N104" s="93" t="s">
        <v>33</v>
      </c>
      <c r="U104" s="68" t="s">
        <v>182</v>
      </c>
    </row>
    <row r="105" spans="1:24" s="63" customFormat="1" x14ac:dyDescent="0.2">
      <c r="A105" s="98"/>
      <c r="B105" s="97" t="s">
        <v>33</v>
      </c>
      <c r="C105" s="767" t="s">
        <v>183</v>
      </c>
      <c r="D105" s="767"/>
      <c r="E105" s="767"/>
      <c r="F105" s="99" t="s">
        <v>33</v>
      </c>
      <c r="G105" s="99" t="s">
        <v>33</v>
      </c>
      <c r="H105" s="99" t="s">
        <v>33</v>
      </c>
      <c r="I105" s="99" t="s">
        <v>33</v>
      </c>
      <c r="J105" s="100" t="s">
        <v>33</v>
      </c>
      <c r="K105" s="99" t="s">
        <v>33</v>
      </c>
      <c r="L105" s="100">
        <v>8.36</v>
      </c>
      <c r="M105" s="101" t="s">
        <v>33</v>
      </c>
      <c r="N105" s="102" t="s">
        <v>33</v>
      </c>
      <c r="T105" s="68" t="s">
        <v>183</v>
      </c>
    </row>
    <row r="106" spans="1:24" s="63" customFormat="1" ht="22.5" x14ac:dyDescent="0.2">
      <c r="A106" s="98"/>
      <c r="B106" s="97" t="s">
        <v>959</v>
      </c>
      <c r="C106" s="767" t="s">
        <v>960</v>
      </c>
      <c r="D106" s="767"/>
      <c r="E106" s="767"/>
      <c r="F106" s="99" t="s">
        <v>186</v>
      </c>
      <c r="G106" s="99" t="s">
        <v>187</v>
      </c>
      <c r="H106" s="99" t="s">
        <v>33</v>
      </c>
      <c r="I106" s="99" t="s">
        <v>187</v>
      </c>
      <c r="J106" s="100" t="s">
        <v>33</v>
      </c>
      <c r="K106" s="99" t="s">
        <v>33</v>
      </c>
      <c r="L106" s="100">
        <v>7.94</v>
      </c>
      <c r="M106" s="101" t="s">
        <v>33</v>
      </c>
      <c r="N106" s="102" t="s">
        <v>33</v>
      </c>
      <c r="T106" s="68" t="s">
        <v>960</v>
      </c>
    </row>
    <row r="107" spans="1:24" s="63" customFormat="1" ht="22.5" x14ac:dyDescent="0.2">
      <c r="A107" s="98"/>
      <c r="B107" s="97" t="s">
        <v>961</v>
      </c>
      <c r="C107" s="767" t="s">
        <v>962</v>
      </c>
      <c r="D107" s="767"/>
      <c r="E107" s="767"/>
      <c r="F107" s="99" t="s">
        <v>186</v>
      </c>
      <c r="G107" s="99" t="s">
        <v>594</v>
      </c>
      <c r="H107" s="99" t="s">
        <v>33</v>
      </c>
      <c r="I107" s="99" t="s">
        <v>594</v>
      </c>
      <c r="J107" s="100" t="s">
        <v>33</v>
      </c>
      <c r="K107" s="99" t="s">
        <v>33</v>
      </c>
      <c r="L107" s="100">
        <v>5.43</v>
      </c>
      <c r="M107" s="101" t="s">
        <v>33</v>
      </c>
      <c r="N107" s="102" t="s">
        <v>33</v>
      </c>
      <c r="T107" s="68" t="s">
        <v>962</v>
      </c>
    </row>
    <row r="108" spans="1:24" s="63" customFormat="1" x14ac:dyDescent="0.2">
      <c r="A108" s="103"/>
      <c r="B108" s="104"/>
      <c r="C108" s="780" t="s">
        <v>191</v>
      </c>
      <c r="D108" s="780"/>
      <c r="E108" s="780"/>
      <c r="F108" s="105" t="s">
        <v>33</v>
      </c>
      <c r="G108" s="105" t="s">
        <v>33</v>
      </c>
      <c r="H108" s="105" t="s">
        <v>33</v>
      </c>
      <c r="I108" s="105" t="s">
        <v>33</v>
      </c>
      <c r="J108" s="106" t="s">
        <v>33</v>
      </c>
      <c r="K108" s="105" t="s">
        <v>33</v>
      </c>
      <c r="L108" s="106">
        <v>24.79</v>
      </c>
      <c r="M108" s="92" t="s">
        <v>33</v>
      </c>
      <c r="N108" s="107" t="s">
        <v>33</v>
      </c>
      <c r="V108" s="68" t="s">
        <v>191</v>
      </c>
    </row>
    <row r="109" spans="1:24" s="63" customFormat="1" ht="101.25" x14ac:dyDescent="0.2">
      <c r="A109" s="88" t="s">
        <v>217</v>
      </c>
      <c r="B109" s="89" t="s">
        <v>1144</v>
      </c>
      <c r="C109" s="776" t="s">
        <v>1145</v>
      </c>
      <c r="D109" s="776"/>
      <c r="E109" s="776"/>
      <c r="F109" s="90" t="s">
        <v>1092</v>
      </c>
      <c r="G109" s="90" t="s">
        <v>33</v>
      </c>
      <c r="H109" s="90" t="s">
        <v>33</v>
      </c>
      <c r="I109" s="90" t="s">
        <v>1788</v>
      </c>
      <c r="J109" s="91">
        <v>8295.2900000000009</v>
      </c>
      <c r="K109" s="90" t="s">
        <v>33</v>
      </c>
      <c r="L109" s="91">
        <v>42.31</v>
      </c>
      <c r="M109" s="92" t="s">
        <v>33</v>
      </c>
      <c r="N109" s="93" t="s">
        <v>33</v>
      </c>
      <c r="Q109" s="68" t="s">
        <v>1145</v>
      </c>
    </row>
    <row r="110" spans="1:24" s="63" customFormat="1" x14ac:dyDescent="0.2">
      <c r="A110" s="94"/>
      <c r="B110" s="95"/>
      <c r="C110" s="767" t="s">
        <v>1789</v>
      </c>
      <c r="D110" s="767"/>
      <c r="E110" s="767"/>
      <c r="F110" s="767"/>
      <c r="G110" s="767"/>
      <c r="H110" s="767"/>
      <c r="I110" s="767"/>
      <c r="J110" s="767"/>
      <c r="K110" s="767"/>
      <c r="L110" s="767"/>
      <c r="M110" s="767"/>
      <c r="N110" s="781"/>
      <c r="X110" s="68" t="s">
        <v>1789</v>
      </c>
    </row>
    <row r="111" spans="1:24" s="63" customFormat="1" ht="101.25" x14ac:dyDescent="0.2">
      <c r="A111" s="88" t="s">
        <v>291</v>
      </c>
      <c r="B111" s="89" t="s">
        <v>1148</v>
      </c>
      <c r="C111" s="776" t="s">
        <v>1149</v>
      </c>
      <c r="D111" s="776"/>
      <c r="E111" s="776"/>
      <c r="F111" s="90" t="s">
        <v>1092</v>
      </c>
      <c r="G111" s="90" t="s">
        <v>33</v>
      </c>
      <c r="H111" s="90" t="s">
        <v>33</v>
      </c>
      <c r="I111" s="90" t="s">
        <v>1788</v>
      </c>
      <c r="J111" s="91">
        <v>5167.54</v>
      </c>
      <c r="K111" s="90" t="s">
        <v>33</v>
      </c>
      <c r="L111" s="91">
        <v>26.35</v>
      </c>
      <c r="M111" s="92" t="s">
        <v>33</v>
      </c>
      <c r="N111" s="93" t="s">
        <v>33</v>
      </c>
      <c r="Q111" s="68" t="s">
        <v>1149</v>
      </c>
    </row>
    <row r="112" spans="1:24" s="63" customFormat="1" x14ac:dyDescent="0.2">
      <c r="A112" s="94"/>
      <c r="B112" s="95"/>
      <c r="C112" s="767" t="s">
        <v>1789</v>
      </c>
      <c r="D112" s="767"/>
      <c r="E112" s="767"/>
      <c r="F112" s="767"/>
      <c r="G112" s="767"/>
      <c r="H112" s="767"/>
      <c r="I112" s="767"/>
      <c r="J112" s="767"/>
      <c r="K112" s="767"/>
      <c r="L112" s="767"/>
      <c r="M112" s="767"/>
      <c r="N112" s="781"/>
      <c r="X112" s="68" t="s">
        <v>1789</v>
      </c>
    </row>
    <row r="113" spans="1:24" s="63" customFormat="1" ht="33.75" x14ac:dyDescent="0.2">
      <c r="A113" s="88" t="s">
        <v>293</v>
      </c>
      <c r="B113" s="89" t="s">
        <v>1790</v>
      </c>
      <c r="C113" s="776" t="s">
        <v>1153</v>
      </c>
      <c r="D113" s="776"/>
      <c r="E113" s="776"/>
      <c r="F113" s="90" t="s">
        <v>815</v>
      </c>
      <c r="G113" s="90" t="s">
        <v>33</v>
      </c>
      <c r="H113" s="90" t="s">
        <v>33</v>
      </c>
      <c r="I113" s="90" t="s">
        <v>1109</v>
      </c>
      <c r="J113" s="91">
        <v>2.29</v>
      </c>
      <c r="K113" s="90" t="s">
        <v>856</v>
      </c>
      <c r="L113" s="91">
        <v>11.91</v>
      </c>
      <c r="M113" s="92" t="s">
        <v>33</v>
      </c>
      <c r="N113" s="93" t="s">
        <v>33</v>
      </c>
      <c r="Q113" s="68" t="s">
        <v>1153</v>
      </c>
    </row>
    <row r="114" spans="1:24" s="63" customFormat="1" x14ac:dyDescent="0.2">
      <c r="A114" s="94"/>
      <c r="B114" s="95"/>
      <c r="C114" s="767" t="s">
        <v>1535</v>
      </c>
      <c r="D114" s="767"/>
      <c r="E114" s="767"/>
      <c r="F114" s="767"/>
      <c r="G114" s="767"/>
      <c r="H114" s="767"/>
      <c r="I114" s="767"/>
      <c r="J114" s="767"/>
      <c r="K114" s="767"/>
      <c r="L114" s="767"/>
      <c r="M114" s="767"/>
      <c r="N114" s="781"/>
      <c r="X114" s="68" t="s">
        <v>1535</v>
      </c>
    </row>
    <row r="115" spans="1:24" s="63" customFormat="1" x14ac:dyDescent="0.2">
      <c r="A115" s="94"/>
      <c r="B115" s="95"/>
      <c r="C115" s="767" t="s">
        <v>1791</v>
      </c>
      <c r="D115" s="767"/>
      <c r="E115" s="767"/>
      <c r="F115" s="767"/>
      <c r="G115" s="767"/>
      <c r="H115" s="767"/>
      <c r="I115" s="767"/>
      <c r="J115" s="767"/>
      <c r="K115" s="767"/>
      <c r="L115" s="767"/>
      <c r="M115" s="767"/>
      <c r="N115" s="781"/>
      <c r="W115" s="68" t="s">
        <v>1791</v>
      </c>
    </row>
    <row r="116" spans="1:24" s="63" customFormat="1" ht="22.5" x14ac:dyDescent="0.2">
      <c r="A116" s="96"/>
      <c r="B116" s="97" t="s">
        <v>858</v>
      </c>
      <c r="C116" s="767" t="s">
        <v>859</v>
      </c>
      <c r="D116" s="767"/>
      <c r="E116" s="767"/>
      <c r="F116" s="767"/>
      <c r="G116" s="767"/>
      <c r="H116" s="767"/>
      <c r="I116" s="767"/>
      <c r="J116" s="767"/>
      <c r="K116" s="767"/>
      <c r="L116" s="767"/>
      <c r="M116" s="767"/>
      <c r="N116" s="781"/>
      <c r="R116" s="68" t="s">
        <v>859</v>
      </c>
    </row>
    <row r="117" spans="1:24" s="63" customFormat="1" ht="33.75" x14ac:dyDescent="0.2">
      <c r="A117" s="88" t="s">
        <v>301</v>
      </c>
      <c r="B117" s="89" t="s">
        <v>1792</v>
      </c>
      <c r="C117" s="776" t="s">
        <v>1157</v>
      </c>
      <c r="D117" s="776"/>
      <c r="E117" s="776"/>
      <c r="F117" s="90" t="s">
        <v>815</v>
      </c>
      <c r="G117" s="90" t="s">
        <v>33</v>
      </c>
      <c r="H117" s="90" t="s">
        <v>33</v>
      </c>
      <c r="I117" s="90" t="s">
        <v>1154</v>
      </c>
      <c r="J117" s="91">
        <v>6.87</v>
      </c>
      <c r="K117" s="90" t="s">
        <v>856</v>
      </c>
      <c r="L117" s="91">
        <v>71.48</v>
      </c>
      <c r="M117" s="92" t="s">
        <v>33</v>
      </c>
      <c r="N117" s="93" t="s">
        <v>33</v>
      </c>
      <c r="Q117" s="68" t="s">
        <v>1157</v>
      </c>
    </row>
    <row r="118" spans="1:24" s="63" customFormat="1" x14ac:dyDescent="0.2">
      <c r="A118" s="94"/>
      <c r="B118" s="95"/>
      <c r="C118" s="767" t="s">
        <v>1155</v>
      </c>
      <c r="D118" s="767"/>
      <c r="E118" s="767"/>
      <c r="F118" s="767"/>
      <c r="G118" s="767"/>
      <c r="H118" s="767"/>
      <c r="I118" s="767"/>
      <c r="J118" s="767"/>
      <c r="K118" s="767"/>
      <c r="L118" s="767"/>
      <c r="M118" s="767"/>
      <c r="N118" s="781"/>
      <c r="X118" s="68" t="s">
        <v>1155</v>
      </c>
    </row>
    <row r="119" spans="1:24" s="63" customFormat="1" x14ac:dyDescent="0.2">
      <c r="A119" s="94"/>
      <c r="B119" s="95"/>
      <c r="C119" s="767" t="s">
        <v>1793</v>
      </c>
      <c r="D119" s="767"/>
      <c r="E119" s="767"/>
      <c r="F119" s="767"/>
      <c r="G119" s="767"/>
      <c r="H119" s="767"/>
      <c r="I119" s="767"/>
      <c r="J119" s="767"/>
      <c r="K119" s="767"/>
      <c r="L119" s="767"/>
      <c r="M119" s="767"/>
      <c r="N119" s="781"/>
      <c r="W119" s="68" t="s">
        <v>1793</v>
      </c>
    </row>
    <row r="120" spans="1:24" s="63" customFormat="1" ht="22.5" x14ac:dyDescent="0.2">
      <c r="A120" s="96"/>
      <c r="B120" s="97" t="s">
        <v>858</v>
      </c>
      <c r="C120" s="767" t="s">
        <v>859</v>
      </c>
      <c r="D120" s="767"/>
      <c r="E120" s="767"/>
      <c r="F120" s="767"/>
      <c r="G120" s="767"/>
      <c r="H120" s="767"/>
      <c r="I120" s="767"/>
      <c r="J120" s="767"/>
      <c r="K120" s="767"/>
      <c r="L120" s="767"/>
      <c r="M120" s="767"/>
      <c r="N120" s="781"/>
      <c r="R120" s="68" t="s">
        <v>859</v>
      </c>
    </row>
    <row r="121" spans="1:24" s="63" customFormat="1" ht="22.5" x14ac:dyDescent="0.2">
      <c r="A121" s="88" t="s">
        <v>308</v>
      </c>
      <c r="B121" s="89" t="s">
        <v>1101</v>
      </c>
      <c r="C121" s="776" t="s">
        <v>1102</v>
      </c>
      <c r="D121" s="776"/>
      <c r="E121" s="776"/>
      <c r="F121" s="90" t="s">
        <v>334</v>
      </c>
      <c r="G121" s="90" t="s">
        <v>33</v>
      </c>
      <c r="H121" s="90" t="s">
        <v>33</v>
      </c>
      <c r="I121" s="90" t="s">
        <v>973</v>
      </c>
      <c r="J121" s="91">
        <v>125</v>
      </c>
      <c r="K121" s="90" t="s">
        <v>33</v>
      </c>
      <c r="L121" s="91">
        <v>6.25</v>
      </c>
      <c r="M121" s="92" t="s">
        <v>33</v>
      </c>
      <c r="N121" s="93" t="s">
        <v>33</v>
      </c>
      <c r="Q121" s="68" t="s">
        <v>1102</v>
      </c>
    </row>
    <row r="122" spans="1:24" s="63" customFormat="1" x14ac:dyDescent="0.2">
      <c r="A122" s="94"/>
      <c r="B122" s="95"/>
      <c r="C122" s="767" t="s">
        <v>974</v>
      </c>
      <c r="D122" s="767"/>
      <c r="E122" s="767"/>
      <c r="F122" s="767"/>
      <c r="G122" s="767"/>
      <c r="H122" s="767"/>
      <c r="I122" s="767"/>
      <c r="J122" s="767"/>
      <c r="K122" s="767"/>
      <c r="L122" s="767"/>
      <c r="M122" s="767"/>
      <c r="N122" s="781"/>
      <c r="X122" s="68" t="s">
        <v>974</v>
      </c>
    </row>
    <row r="123" spans="1:24" s="63" customFormat="1" ht="45" x14ac:dyDescent="0.2">
      <c r="A123" s="88" t="s">
        <v>312</v>
      </c>
      <c r="B123" s="89" t="s">
        <v>999</v>
      </c>
      <c r="C123" s="776" t="s">
        <v>1000</v>
      </c>
      <c r="D123" s="776"/>
      <c r="E123" s="776"/>
      <c r="F123" s="90" t="s">
        <v>484</v>
      </c>
      <c r="G123" s="90" t="s">
        <v>33</v>
      </c>
      <c r="H123" s="90" t="s">
        <v>33</v>
      </c>
      <c r="I123" s="90" t="s">
        <v>741</v>
      </c>
      <c r="J123" s="91" t="s">
        <v>33</v>
      </c>
      <c r="K123" s="90" t="s">
        <v>33</v>
      </c>
      <c r="L123" s="91" t="s">
        <v>33</v>
      </c>
      <c r="M123" s="92" t="s">
        <v>33</v>
      </c>
      <c r="N123" s="93" t="s">
        <v>33</v>
      </c>
      <c r="Q123" s="68" t="s">
        <v>1000</v>
      </c>
    </row>
    <row r="124" spans="1:24" s="63" customFormat="1" ht="33.75" x14ac:dyDescent="0.2">
      <c r="A124" s="96"/>
      <c r="B124" s="97" t="s">
        <v>890</v>
      </c>
      <c r="C124" s="767" t="s">
        <v>559</v>
      </c>
      <c r="D124" s="767"/>
      <c r="E124" s="767"/>
      <c r="F124" s="767"/>
      <c r="G124" s="767"/>
      <c r="H124" s="767"/>
      <c r="I124" s="767"/>
      <c r="J124" s="767"/>
      <c r="K124" s="767"/>
      <c r="L124" s="767"/>
      <c r="M124" s="767"/>
      <c r="N124" s="781"/>
      <c r="R124" s="68" t="s">
        <v>559</v>
      </c>
    </row>
    <row r="125" spans="1:24" s="63" customFormat="1" x14ac:dyDescent="0.2">
      <c r="A125" s="98"/>
      <c r="B125" s="97" t="s">
        <v>165</v>
      </c>
      <c r="C125" s="767" t="s">
        <v>251</v>
      </c>
      <c r="D125" s="767"/>
      <c r="E125" s="767"/>
      <c r="F125" s="99" t="s">
        <v>33</v>
      </c>
      <c r="G125" s="99" t="s">
        <v>33</v>
      </c>
      <c r="H125" s="99" t="s">
        <v>33</v>
      </c>
      <c r="I125" s="99" t="s">
        <v>33</v>
      </c>
      <c r="J125" s="100">
        <v>3.57</v>
      </c>
      <c r="K125" s="99" t="s">
        <v>175</v>
      </c>
      <c r="L125" s="100">
        <v>133.88</v>
      </c>
      <c r="M125" s="101" t="s">
        <v>33</v>
      </c>
      <c r="N125" s="102" t="s">
        <v>33</v>
      </c>
      <c r="S125" s="68" t="s">
        <v>251</v>
      </c>
    </row>
    <row r="126" spans="1:24" s="63" customFormat="1" x14ac:dyDescent="0.2">
      <c r="A126" s="98"/>
      <c r="B126" s="97" t="s">
        <v>212</v>
      </c>
      <c r="C126" s="767" t="s">
        <v>252</v>
      </c>
      <c r="D126" s="767"/>
      <c r="E126" s="767"/>
      <c r="F126" s="99" t="s">
        <v>33</v>
      </c>
      <c r="G126" s="99" t="s">
        <v>33</v>
      </c>
      <c r="H126" s="99" t="s">
        <v>33</v>
      </c>
      <c r="I126" s="99" t="s">
        <v>33</v>
      </c>
      <c r="J126" s="100">
        <v>15.07</v>
      </c>
      <c r="K126" s="99" t="s">
        <v>33</v>
      </c>
      <c r="L126" s="100">
        <v>2.1</v>
      </c>
      <c r="M126" s="101" t="s">
        <v>33</v>
      </c>
      <c r="N126" s="102" t="s">
        <v>33</v>
      </c>
      <c r="S126" s="68" t="s">
        <v>252</v>
      </c>
    </row>
    <row r="127" spans="1:24" s="63" customFormat="1" x14ac:dyDescent="0.2">
      <c r="A127" s="98"/>
      <c r="B127" s="97" t="s">
        <v>33</v>
      </c>
      <c r="C127" s="767" t="s">
        <v>253</v>
      </c>
      <c r="D127" s="767"/>
      <c r="E127" s="767"/>
      <c r="F127" s="99" t="s">
        <v>179</v>
      </c>
      <c r="G127" s="99" t="s">
        <v>1001</v>
      </c>
      <c r="H127" s="99" t="s">
        <v>175</v>
      </c>
      <c r="I127" s="99" t="s">
        <v>1002</v>
      </c>
      <c r="J127" s="100" t="s">
        <v>33</v>
      </c>
      <c r="K127" s="99" t="s">
        <v>33</v>
      </c>
      <c r="L127" s="100" t="s">
        <v>33</v>
      </c>
      <c r="M127" s="101" t="s">
        <v>33</v>
      </c>
      <c r="N127" s="102" t="s">
        <v>33</v>
      </c>
      <c r="T127" s="68" t="s">
        <v>253</v>
      </c>
    </row>
    <row r="128" spans="1:24" s="63" customFormat="1" x14ac:dyDescent="0.2">
      <c r="A128" s="98"/>
      <c r="B128" s="97" t="s">
        <v>33</v>
      </c>
      <c r="C128" s="776" t="s">
        <v>182</v>
      </c>
      <c r="D128" s="776"/>
      <c r="E128" s="776"/>
      <c r="F128" s="90" t="s">
        <v>33</v>
      </c>
      <c r="G128" s="90" t="s">
        <v>33</v>
      </c>
      <c r="H128" s="90" t="s">
        <v>33</v>
      </c>
      <c r="I128" s="90" t="s">
        <v>33</v>
      </c>
      <c r="J128" s="91">
        <v>3.64</v>
      </c>
      <c r="K128" s="90" t="s">
        <v>33</v>
      </c>
      <c r="L128" s="91">
        <v>135.97999999999999</v>
      </c>
      <c r="M128" s="92" t="s">
        <v>33</v>
      </c>
      <c r="N128" s="93" t="s">
        <v>33</v>
      </c>
      <c r="U128" s="68" t="s">
        <v>182</v>
      </c>
    </row>
    <row r="129" spans="1:26" s="63" customFormat="1" x14ac:dyDescent="0.2">
      <c r="A129" s="98"/>
      <c r="B129" s="97" t="s">
        <v>33</v>
      </c>
      <c r="C129" s="767" t="s">
        <v>183</v>
      </c>
      <c r="D129" s="767"/>
      <c r="E129" s="767"/>
      <c r="F129" s="99" t="s">
        <v>33</v>
      </c>
      <c r="G129" s="99" t="s">
        <v>33</v>
      </c>
      <c r="H129" s="99" t="s">
        <v>33</v>
      </c>
      <c r="I129" s="99" t="s">
        <v>33</v>
      </c>
      <c r="J129" s="100" t="s">
        <v>33</v>
      </c>
      <c r="K129" s="99" t="s">
        <v>33</v>
      </c>
      <c r="L129" s="100">
        <v>133.88</v>
      </c>
      <c r="M129" s="101" t="s">
        <v>33</v>
      </c>
      <c r="N129" s="102" t="s">
        <v>33</v>
      </c>
      <c r="T129" s="68" t="s">
        <v>183</v>
      </c>
    </row>
    <row r="130" spans="1:26" s="63" customFormat="1" ht="22.5" x14ac:dyDescent="0.2">
      <c r="A130" s="98"/>
      <c r="B130" s="97" t="s">
        <v>959</v>
      </c>
      <c r="C130" s="767" t="s">
        <v>960</v>
      </c>
      <c r="D130" s="767"/>
      <c r="E130" s="767"/>
      <c r="F130" s="99" t="s">
        <v>186</v>
      </c>
      <c r="G130" s="99" t="s">
        <v>187</v>
      </c>
      <c r="H130" s="99" t="s">
        <v>33</v>
      </c>
      <c r="I130" s="99" t="s">
        <v>187</v>
      </c>
      <c r="J130" s="100" t="s">
        <v>33</v>
      </c>
      <c r="K130" s="99" t="s">
        <v>33</v>
      </c>
      <c r="L130" s="100">
        <v>127.19</v>
      </c>
      <c r="M130" s="101" t="s">
        <v>33</v>
      </c>
      <c r="N130" s="102" t="s">
        <v>33</v>
      </c>
      <c r="T130" s="68" t="s">
        <v>960</v>
      </c>
    </row>
    <row r="131" spans="1:26" s="63" customFormat="1" ht="22.5" x14ac:dyDescent="0.2">
      <c r="A131" s="98"/>
      <c r="B131" s="97" t="s">
        <v>961</v>
      </c>
      <c r="C131" s="767" t="s">
        <v>962</v>
      </c>
      <c r="D131" s="767"/>
      <c r="E131" s="767"/>
      <c r="F131" s="99" t="s">
        <v>186</v>
      </c>
      <c r="G131" s="99" t="s">
        <v>594</v>
      </c>
      <c r="H131" s="99" t="s">
        <v>33</v>
      </c>
      <c r="I131" s="99" t="s">
        <v>594</v>
      </c>
      <c r="J131" s="100" t="s">
        <v>33</v>
      </c>
      <c r="K131" s="99" t="s">
        <v>33</v>
      </c>
      <c r="L131" s="100">
        <v>87.02</v>
      </c>
      <c r="M131" s="101" t="s">
        <v>33</v>
      </c>
      <c r="N131" s="102" t="s">
        <v>33</v>
      </c>
      <c r="T131" s="68" t="s">
        <v>962</v>
      </c>
    </row>
    <row r="132" spans="1:26" s="63" customFormat="1" x14ac:dyDescent="0.2">
      <c r="A132" s="103"/>
      <c r="B132" s="104"/>
      <c r="C132" s="780" t="s">
        <v>191</v>
      </c>
      <c r="D132" s="780"/>
      <c r="E132" s="780"/>
      <c r="F132" s="105" t="s">
        <v>33</v>
      </c>
      <c r="G132" s="105" t="s">
        <v>33</v>
      </c>
      <c r="H132" s="105" t="s">
        <v>33</v>
      </c>
      <c r="I132" s="105" t="s">
        <v>33</v>
      </c>
      <c r="J132" s="106" t="s">
        <v>33</v>
      </c>
      <c r="K132" s="105" t="s">
        <v>33</v>
      </c>
      <c r="L132" s="106">
        <v>350.19</v>
      </c>
      <c r="M132" s="92" t="s">
        <v>33</v>
      </c>
      <c r="N132" s="107" t="s">
        <v>33</v>
      </c>
      <c r="V132" s="68" t="s">
        <v>191</v>
      </c>
    </row>
    <row r="133" spans="1:26" s="63" customFormat="1" ht="78.75" x14ac:dyDescent="0.2">
      <c r="A133" s="88" t="s">
        <v>316</v>
      </c>
      <c r="B133" s="89" t="s">
        <v>1003</v>
      </c>
      <c r="C133" s="776" t="s">
        <v>1004</v>
      </c>
      <c r="D133" s="776"/>
      <c r="E133" s="776"/>
      <c r="F133" s="90" t="s">
        <v>484</v>
      </c>
      <c r="G133" s="90" t="s">
        <v>33</v>
      </c>
      <c r="H133" s="90" t="s">
        <v>33</v>
      </c>
      <c r="I133" s="90" t="s">
        <v>165</v>
      </c>
      <c r="J133" s="91">
        <v>110.11</v>
      </c>
      <c r="K133" s="90" t="s">
        <v>33</v>
      </c>
      <c r="L133" s="91">
        <v>110.11</v>
      </c>
      <c r="M133" s="92" t="s">
        <v>33</v>
      </c>
      <c r="N133" s="93" t="s">
        <v>33</v>
      </c>
      <c r="Q133" s="68" t="s">
        <v>1004</v>
      </c>
    </row>
    <row r="134" spans="1:26" s="63" customFormat="1" ht="1.5" customHeight="1" x14ac:dyDescent="0.2">
      <c r="A134" s="108"/>
      <c r="B134" s="104"/>
      <c r="C134" s="104"/>
      <c r="D134" s="104"/>
      <c r="E134" s="104"/>
      <c r="F134" s="108"/>
      <c r="G134" s="108"/>
      <c r="H134" s="108"/>
      <c r="I134" s="108"/>
      <c r="J134" s="109"/>
      <c r="K134" s="108"/>
      <c r="L134" s="109"/>
      <c r="M134" s="99"/>
      <c r="N134" s="109"/>
    </row>
    <row r="135" spans="1:26" s="63" customFormat="1" ht="2.25" customHeight="1" x14ac:dyDescent="0.2">
      <c r="B135" s="67"/>
      <c r="C135" s="67"/>
      <c r="D135" s="67"/>
      <c r="E135" s="67"/>
      <c r="F135" s="67"/>
      <c r="G135" s="67"/>
      <c r="H135" s="67"/>
      <c r="I135" s="67"/>
      <c r="J135" s="67"/>
      <c r="K135" s="67"/>
      <c r="L135" s="122"/>
      <c r="M135" s="123"/>
      <c r="N135" s="124"/>
    </row>
    <row r="136" spans="1:26" s="63" customFormat="1" x14ac:dyDescent="0.2">
      <c r="A136" s="110"/>
      <c r="B136" s="111" t="s">
        <v>33</v>
      </c>
      <c r="C136" s="780" t="s">
        <v>321</v>
      </c>
      <c r="D136" s="780"/>
      <c r="E136" s="780"/>
      <c r="F136" s="780"/>
      <c r="G136" s="780"/>
      <c r="H136" s="780"/>
      <c r="I136" s="780"/>
      <c r="J136" s="780"/>
      <c r="K136" s="780"/>
      <c r="L136" s="112" t="s">
        <v>33</v>
      </c>
      <c r="M136" s="113" t="s">
        <v>33</v>
      </c>
      <c r="N136" s="114" t="s">
        <v>33</v>
      </c>
      <c r="Y136" s="68" t="s">
        <v>321</v>
      </c>
    </row>
    <row r="137" spans="1:26" s="63" customFormat="1" x14ac:dyDescent="0.2">
      <c r="A137" s="115"/>
      <c r="B137" s="97" t="s">
        <v>165</v>
      </c>
      <c r="C137" s="767" t="s">
        <v>876</v>
      </c>
      <c r="D137" s="767"/>
      <c r="E137" s="767"/>
      <c r="F137" s="767"/>
      <c r="G137" s="767"/>
      <c r="H137" s="767"/>
      <c r="I137" s="767"/>
      <c r="J137" s="767"/>
      <c r="K137" s="767"/>
      <c r="L137" s="116">
        <v>1802.11</v>
      </c>
      <c r="M137" s="117">
        <v>7.3</v>
      </c>
      <c r="N137" s="118">
        <v>13155</v>
      </c>
      <c r="Z137" s="68" t="s">
        <v>876</v>
      </c>
    </row>
    <row r="138" spans="1:26" s="63" customFormat="1" x14ac:dyDescent="0.2">
      <c r="A138" s="115"/>
      <c r="B138" s="97" t="s">
        <v>33</v>
      </c>
      <c r="C138" s="767" t="s">
        <v>203</v>
      </c>
      <c r="D138" s="767"/>
      <c r="E138" s="767"/>
      <c r="F138" s="767"/>
      <c r="G138" s="767"/>
      <c r="H138" s="767"/>
      <c r="I138" s="767"/>
      <c r="J138" s="767"/>
      <c r="K138" s="767"/>
      <c r="L138" s="116" t="s">
        <v>33</v>
      </c>
      <c r="M138" s="117" t="s">
        <v>33</v>
      </c>
      <c r="N138" s="118" t="s">
        <v>33</v>
      </c>
      <c r="Z138" s="68" t="s">
        <v>203</v>
      </c>
    </row>
    <row r="139" spans="1:26" s="63" customFormat="1" x14ac:dyDescent="0.2">
      <c r="A139" s="115"/>
      <c r="B139" s="97" t="s">
        <v>33</v>
      </c>
      <c r="C139" s="767" t="s">
        <v>296</v>
      </c>
      <c r="D139" s="767"/>
      <c r="E139" s="767"/>
      <c r="F139" s="767"/>
      <c r="G139" s="767"/>
      <c r="H139" s="767"/>
      <c r="I139" s="767"/>
      <c r="J139" s="767"/>
      <c r="K139" s="767"/>
      <c r="L139" s="116">
        <v>330.91</v>
      </c>
      <c r="M139" s="117" t="s">
        <v>33</v>
      </c>
      <c r="N139" s="118" t="s">
        <v>33</v>
      </c>
      <c r="Z139" s="68" t="s">
        <v>296</v>
      </c>
    </row>
    <row r="140" spans="1:26" s="63" customFormat="1" x14ac:dyDescent="0.2">
      <c r="A140" s="115"/>
      <c r="B140" s="97" t="s">
        <v>33</v>
      </c>
      <c r="C140" s="767" t="s">
        <v>204</v>
      </c>
      <c r="D140" s="767"/>
      <c r="E140" s="767"/>
      <c r="F140" s="767"/>
      <c r="G140" s="767"/>
      <c r="H140" s="767"/>
      <c r="I140" s="767"/>
      <c r="J140" s="767"/>
      <c r="K140" s="767"/>
      <c r="L140" s="116">
        <v>45.61</v>
      </c>
      <c r="M140" s="117" t="s">
        <v>33</v>
      </c>
      <c r="N140" s="118" t="s">
        <v>33</v>
      </c>
      <c r="Z140" s="68" t="s">
        <v>204</v>
      </c>
    </row>
    <row r="141" spans="1:26" s="63" customFormat="1" x14ac:dyDescent="0.2">
      <c r="A141" s="115"/>
      <c r="B141" s="97" t="s">
        <v>33</v>
      </c>
      <c r="C141" s="767" t="s">
        <v>297</v>
      </c>
      <c r="D141" s="767"/>
      <c r="E141" s="767"/>
      <c r="F141" s="767"/>
      <c r="G141" s="767"/>
      <c r="H141" s="767"/>
      <c r="I141" s="767"/>
      <c r="J141" s="767"/>
      <c r="K141" s="767"/>
      <c r="L141" s="116">
        <v>922.81</v>
      </c>
      <c r="M141" s="117" t="s">
        <v>33</v>
      </c>
      <c r="N141" s="118" t="s">
        <v>33</v>
      </c>
      <c r="Z141" s="68" t="s">
        <v>297</v>
      </c>
    </row>
    <row r="142" spans="1:26" s="63" customFormat="1" x14ac:dyDescent="0.2">
      <c r="A142" s="115"/>
      <c r="B142" s="97" t="s">
        <v>33</v>
      </c>
      <c r="C142" s="767" t="s">
        <v>205</v>
      </c>
      <c r="D142" s="767"/>
      <c r="E142" s="767"/>
      <c r="F142" s="767"/>
      <c r="G142" s="767"/>
      <c r="H142" s="767"/>
      <c r="I142" s="767"/>
      <c r="J142" s="767"/>
      <c r="K142" s="767"/>
      <c r="L142" s="116">
        <v>293.08</v>
      </c>
      <c r="M142" s="117" t="s">
        <v>33</v>
      </c>
      <c r="N142" s="118" t="s">
        <v>33</v>
      </c>
      <c r="Z142" s="68" t="s">
        <v>205</v>
      </c>
    </row>
    <row r="143" spans="1:26" s="63" customFormat="1" x14ac:dyDescent="0.2">
      <c r="A143" s="115"/>
      <c r="B143" s="97" t="s">
        <v>33</v>
      </c>
      <c r="C143" s="767" t="s">
        <v>206</v>
      </c>
      <c r="D143" s="767"/>
      <c r="E143" s="767"/>
      <c r="F143" s="767"/>
      <c r="G143" s="767"/>
      <c r="H143" s="767"/>
      <c r="I143" s="767"/>
      <c r="J143" s="767"/>
      <c r="K143" s="767"/>
      <c r="L143" s="116">
        <v>209.7</v>
      </c>
      <c r="M143" s="117" t="s">
        <v>33</v>
      </c>
      <c r="N143" s="118" t="s">
        <v>33</v>
      </c>
      <c r="Z143" s="68" t="s">
        <v>206</v>
      </c>
    </row>
    <row r="144" spans="1:26" s="63" customFormat="1" x14ac:dyDescent="0.2">
      <c r="A144" s="115"/>
      <c r="B144" s="97" t="s">
        <v>33</v>
      </c>
      <c r="C144" s="767" t="s">
        <v>877</v>
      </c>
      <c r="D144" s="767"/>
      <c r="E144" s="767"/>
      <c r="F144" s="767"/>
      <c r="G144" s="767"/>
      <c r="H144" s="767"/>
      <c r="I144" s="767"/>
      <c r="J144" s="767"/>
      <c r="K144" s="767"/>
      <c r="L144" s="116">
        <v>2321.3200000000002</v>
      </c>
      <c r="M144" s="117" t="s">
        <v>33</v>
      </c>
      <c r="N144" s="118">
        <v>10469</v>
      </c>
      <c r="Z144" s="68" t="s">
        <v>877</v>
      </c>
    </row>
    <row r="145" spans="1:27" x14ac:dyDescent="0.2">
      <c r="A145" s="115"/>
      <c r="B145" s="97" t="s">
        <v>173</v>
      </c>
      <c r="C145" s="767" t="s">
        <v>1005</v>
      </c>
      <c r="D145" s="767"/>
      <c r="E145" s="767"/>
      <c r="F145" s="767"/>
      <c r="G145" s="767"/>
      <c r="H145" s="767"/>
      <c r="I145" s="767"/>
      <c r="J145" s="767"/>
      <c r="K145" s="767"/>
      <c r="L145" s="116">
        <v>766.55</v>
      </c>
      <c r="M145" s="117">
        <v>4.51</v>
      </c>
      <c r="N145" s="118">
        <v>3457</v>
      </c>
      <c r="O145" s="63"/>
      <c r="P145" s="63"/>
      <c r="Q145" s="63"/>
      <c r="R145" s="63"/>
      <c r="S145" s="63"/>
      <c r="T145" s="63"/>
      <c r="U145" s="63"/>
      <c r="V145" s="63"/>
      <c r="W145" s="63"/>
      <c r="X145" s="63"/>
      <c r="Y145" s="63"/>
      <c r="Z145" s="68" t="s">
        <v>1005</v>
      </c>
      <c r="AA145" s="63"/>
    </row>
    <row r="146" spans="1:27" x14ac:dyDescent="0.2">
      <c r="A146" s="115"/>
      <c r="B146" s="97" t="s">
        <v>173</v>
      </c>
      <c r="C146" s="767" t="s">
        <v>1006</v>
      </c>
      <c r="D146" s="767"/>
      <c r="E146" s="767"/>
      <c r="F146" s="767"/>
      <c r="G146" s="767"/>
      <c r="H146" s="767"/>
      <c r="I146" s="767"/>
      <c r="J146" s="767"/>
      <c r="K146" s="767"/>
      <c r="L146" s="116">
        <v>1554.77</v>
      </c>
      <c r="M146" s="117">
        <v>4.51</v>
      </c>
      <c r="N146" s="118">
        <v>7012</v>
      </c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Z146" s="68" t="s">
        <v>1006</v>
      </c>
      <c r="AA146" s="63"/>
    </row>
    <row r="147" spans="1:27" x14ac:dyDescent="0.2">
      <c r="A147" s="115"/>
      <c r="B147" s="97" t="s">
        <v>33</v>
      </c>
      <c r="C147" s="767" t="s">
        <v>207</v>
      </c>
      <c r="D147" s="767"/>
      <c r="E147" s="767"/>
      <c r="F147" s="767"/>
      <c r="G147" s="767"/>
      <c r="H147" s="767"/>
      <c r="I147" s="767"/>
      <c r="J147" s="767"/>
      <c r="K147" s="767"/>
      <c r="L147" s="116">
        <v>336.04</v>
      </c>
      <c r="M147" s="117" t="s">
        <v>33</v>
      </c>
      <c r="N147" s="118" t="s">
        <v>33</v>
      </c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Z147" s="68" t="s">
        <v>207</v>
      </c>
      <c r="AA147" s="63"/>
    </row>
    <row r="148" spans="1:27" x14ac:dyDescent="0.2">
      <c r="A148" s="115"/>
      <c r="B148" s="97" t="s">
        <v>33</v>
      </c>
      <c r="C148" s="767" t="s">
        <v>208</v>
      </c>
      <c r="D148" s="767"/>
      <c r="E148" s="767"/>
      <c r="F148" s="767"/>
      <c r="G148" s="767"/>
      <c r="H148" s="767"/>
      <c r="I148" s="767"/>
      <c r="J148" s="767"/>
      <c r="K148" s="767"/>
      <c r="L148" s="116">
        <v>293.08</v>
      </c>
      <c r="M148" s="117" t="s">
        <v>33</v>
      </c>
      <c r="N148" s="118" t="s">
        <v>33</v>
      </c>
      <c r="O148" s="63"/>
      <c r="P148" s="63"/>
      <c r="Q148" s="63"/>
      <c r="R148" s="63"/>
      <c r="S148" s="63"/>
      <c r="T148" s="63"/>
      <c r="U148" s="63"/>
      <c r="V148" s="63"/>
      <c r="W148" s="63"/>
      <c r="X148" s="63"/>
      <c r="Y148" s="63"/>
      <c r="Z148" s="68" t="s">
        <v>208</v>
      </c>
      <c r="AA148" s="63"/>
    </row>
    <row r="149" spans="1:27" x14ac:dyDescent="0.2">
      <c r="A149" s="115"/>
      <c r="B149" s="97" t="s">
        <v>33</v>
      </c>
      <c r="C149" s="767" t="s">
        <v>209</v>
      </c>
      <c r="D149" s="767"/>
      <c r="E149" s="767"/>
      <c r="F149" s="767"/>
      <c r="G149" s="767"/>
      <c r="H149" s="767"/>
      <c r="I149" s="767"/>
      <c r="J149" s="767"/>
      <c r="K149" s="767"/>
      <c r="L149" s="116">
        <v>209.7</v>
      </c>
      <c r="M149" s="117" t="s">
        <v>33</v>
      </c>
      <c r="N149" s="118" t="s">
        <v>33</v>
      </c>
      <c r="O149" s="63"/>
      <c r="P149" s="63"/>
      <c r="Q149" s="63"/>
      <c r="R149" s="63"/>
      <c r="S149" s="63"/>
      <c r="T149" s="63"/>
      <c r="U149" s="63"/>
      <c r="V149" s="63"/>
      <c r="W149" s="63"/>
      <c r="X149" s="63"/>
      <c r="Y149" s="63"/>
      <c r="Z149" s="68" t="s">
        <v>209</v>
      </c>
      <c r="AA149" s="63"/>
    </row>
    <row r="150" spans="1:27" x14ac:dyDescent="0.2">
      <c r="A150" s="115"/>
      <c r="B150" s="109" t="s">
        <v>33</v>
      </c>
      <c r="C150" s="782" t="s">
        <v>322</v>
      </c>
      <c r="D150" s="782"/>
      <c r="E150" s="782"/>
      <c r="F150" s="782"/>
      <c r="G150" s="782"/>
      <c r="H150" s="782"/>
      <c r="I150" s="782"/>
      <c r="J150" s="782"/>
      <c r="K150" s="782"/>
      <c r="L150" s="119">
        <v>4123.43</v>
      </c>
      <c r="M150" s="120" t="s">
        <v>33</v>
      </c>
      <c r="N150" s="125">
        <v>23624</v>
      </c>
      <c r="O150" s="63"/>
      <c r="P150" s="63"/>
      <c r="Q150" s="63"/>
      <c r="R150" s="63"/>
      <c r="S150" s="63"/>
      <c r="T150" s="63"/>
      <c r="U150" s="63"/>
      <c r="V150" s="63"/>
      <c r="W150" s="63"/>
      <c r="X150" s="63"/>
      <c r="Y150" s="63"/>
      <c r="Z150" s="63"/>
      <c r="AA150" s="68" t="s">
        <v>322</v>
      </c>
    </row>
    <row r="151" spans="1:27" ht="1.5" customHeight="1" x14ac:dyDescent="0.2">
      <c r="B151" s="109"/>
      <c r="C151" s="104"/>
      <c r="D151" s="104"/>
      <c r="E151" s="104"/>
      <c r="F151" s="104"/>
      <c r="G151" s="104"/>
      <c r="H151" s="104"/>
      <c r="I151" s="104"/>
      <c r="J151" s="104"/>
      <c r="K151" s="104"/>
      <c r="L151" s="119"/>
      <c r="M151" s="120"/>
      <c r="N151" s="126"/>
      <c r="O151" s="63"/>
      <c r="P151" s="63"/>
      <c r="Q151" s="63"/>
      <c r="R151" s="63"/>
      <c r="S151" s="63"/>
      <c r="T151" s="63"/>
      <c r="U151" s="63"/>
      <c r="V151" s="63"/>
      <c r="W151" s="63"/>
      <c r="X151" s="63"/>
      <c r="Y151" s="63"/>
      <c r="Z151" s="63"/>
      <c r="AA151" s="63"/>
    </row>
    <row r="152" spans="1:27" ht="53.25" customHeight="1" x14ac:dyDescent="0.2">
      <c r="A152" s="127"/>
      <c r="B152" s="127"/>
      <c r="C152" s="127"/>
      <c r="D152" s="127"/>
      <c r="E152" s="127"/>
      <c r="F152" s="127"/>
      <c r="G152" s="127"/>
      <c r="H152" s="127"/>
      <c r="I152" s="127"/>
      <c r="J152" s="127"/>
      <c r="K152" s="127"/>
      <c r="L152" s="127"/>
      <c r="M152" s="127"/>
      <c r="N152" s="127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  <c r="Z152" s="63"/>
      <c r="AA152" s="63"/>
    </row>
    <row r="153" spans="1:27" x14ac:dyDescent="0.2">
      <c r="B153" s="128" t="s">
        <v>323</v>
      </c>
      <c r="C153" s="786" t="s">
        <v>33</v>
      </c>
      <c r="D153" s="786"/>
      <c r="E153" s="786"/>
      <c r="F153" s="786"/>
      <c r="G153" s="786"/>
      <c r="H153" s="786"/>
      <c r="I153" s="786"/>
      <c r="J153" s="786"/>
      <c r="K153" s="786"/>
      <c r="L153" s="786"/>
      <c r="O153" s="63"/>
      <c r="P153" s="63"/>
      <c r="Q153" s="63"/>
      <c r="R153" s="63"/>
      <c r="S153" s="63"/>
      <c r="T153" s="63"/>
      <c r="U153" s="63"/>
      <c r="V153" s="63"/>
      <c r="W153" s="63"/>
      <c r="X153" s="63"/>
      <c r="Y153" s="63"/>
      <c r="Z153" s="63"/>
      <c r="AA153" s="63"/>
    </row>
    <row r="154" spans="1:27" ht="13.5" customHeight="1" x14ac:dyDescent="0.2">
      <c r="B154" s="64"/>
      <c r="C154" s="787" t="s">
        <v>11</v>
      </c>
      <c r="D154" s="787"/>
      <c r="E154" s="787"/>
      <c r="F154" s="787"/>
      <c r="G154" s="787"/>
      <c r="H154" s="787"/>
      <c r="I154" s="787"/>
      <c r="J154" s="787"/>
      <c r="K154" s="787"/>
      <c r="L154" s="787"/>
      <c r="O154" s="63"/>
      <c r="P154" s="63"/>
      <c r="Q154" s="63"/>
      <c r="R154" s="63"/>
      <c r="S154" s="63"/>
      <c r="T154" s="63"/>
      <c r="U154" s="63"/>
      <c r="V154" s="63"/>
      <c r="W154" s="63"/>
      <c r="X154" s="63"/>
      <c r="Y154" s="63"/>
      <c r="Z154" s="63"/>
      <c r="AA154" s="63"/>
    </row>
    <row r="155" spans="1:27" ht="12.75" customHeight="1" x14ac:dyDescent="0.2">
      <c r="B155" s="128" t="s">
        <v>324</v>
      </c>
      <c r="C155" s="786" t="s">
        <v>33</v>
      </c>
      <c r="D155" s="786"/>
      <c r="E155" s="786"/>
      <c r="F155" s="786"/>
      <c r="G155" s="786"/>
      <c r="H155" s="786"/>
      <c r="I155" s="786"/>
      <c r="J155" s="786"/>
      <c r="K155" s="786"/>
      <c r="L155" s="786"/>
      <c r="O155" s="63"/>
      <c r="P155" s="63"/>
      <c r="Q155" s="63"/>
      <c r="R155" s="63"/>
      <c r="S155" s="63"/>
      <c r="T155" s="63"/>
      <c r="U155" s="63"/>
      <c r="V155" s="63"/>
      <c r="W155" s="63"/>
      <c r="X155" s="63"/>
      <c r="Y155" s="63"/>
      <c r="Z155" s="63"/>
      <c r="AA155" s="63"/>
    </row>
    <row r="156" spans="1:27" ht="13.5" customHeight="1" x14ac:dyDescent="0.2">
      <c r="C156" s="787" t="s">
        <v>11</v>
      </c>
      <c r="D156" s="787"/>
      <c r="E156" s="787"/>
      <c r="F156" s="787"/>
      <c r="G156" s="787"/>
      <c r="H156" s="787"/>
      <c r="I156" s="787"/>
      <c r="J156" s="787"/>
      <c r="K156" s="787"/>
      <c r="L156" s="787"/>
      <c r="O156" s="63"/>
      <c r="P156" s="63"/>
      <c r="Q156" s="63"/>
      <c r="R156" s="63"/>
      <c r="S156" s="63"/>
      <c r="T156" s="63"/>
      <c r="U156" s="63"/>
      <c r="V156" s="63"/>
      <c r="W156" s="63"/>
      <c r="X156" s="63"/>
      <c r="Y156" s="63"/>
      <c r="Z156" s="63"/>
      <c r="AA156" s="63"/>
    </row>
    <row r="170" s="63" customFormat="1" x14ac:dyDescent="0.2"/>
  </sheetData>
  <mergeCells count="142">
    <mergeCell ref="C149:K149"/>
    <mergeCell ref="C150:K150"/>
    <mergeCell ref="C153:L153"/>
    <mergeCell ref="C154:L154"/>
    <mergeCell ref="C155:L155"/>
    <mergeCell ref="C156:L156"/>
    <mergeCell ref="C143:K143"/>
    <mergeCell ref="C144:K144"/>
    <mergeCell ref="C145:K145"/>
    <mergeCell ref="C146:K146"/>
    <mergeCell ref="C147:K147"/>
    <mergeCell ref="C148:K148"/>
    <mergeCell ref="C137:K137"/>
    <mergeCell ref="C138:K138"/>
    <mergeCell ref="C139:K139"/>
    <mergeCell ref="C140:K140"/>
    <mergeCell ref="C141:K141"/>
    <mergeCell ref="C142:K142"/>
    <mergeCell ref="C129:E129"/>
    <mergeCell ref="C130:E130"/>
    <mergeCell ref="C131:E131"/>
    <mergeCell ref="C132:E132"/>
    <mergeCell ref="C133:E133"/>
    <mergeCell ref="C136:K136"/>
    <mergeCell ref="C123:E123"/>
    <mergeCell ref="C124:N124"/>
    <mergeCell ref="C125:E125"/>
    <mergeCell ref="C126:E126"/>
    <mergeCell ref="C127:E127"/>
    <mergeCell ref="C128:E128"/>
    <mergeCell ref="C117:E117"/>
    <mergeCell ref="C118:N118"/>
    <mergeCell ref="C119:N119"/>
    <mergeCell ref="C120:N120"/>
    <mergeCell ref="C121:E121"/>
    <mergeCell ref="C122:N122"/>
    <mergeCell ref="C111:E111"/>
    <mergeCell ref="C112:N112"/>
    <mergeCell ref="C113:E113"/>
    <mergeCell ref="C114:N114"/>
    <mergeCell ref="C115:N115"/>
    <mergeCell ref="C116:N116"/>
    <mergeCell ref="C105:E105"/>
    <mergeCell ref="C106:E106"/>
    <mergeCell ref="C107:E107"/>
    <mergeCell ref="C108:E108"/>
    <mergeCell ref="C109:E109"/>
    <mergeCell ref="C110:N110"/>
    <mergeCell ref="C99:E99"/>
    <mergeCell ref="C100:E100"/>
    <mergeCell ref="C101:E101"/>
    <mergeCell ref="C102:E102"/>
    <mergeCell ref="C103:E103"/>
    <mergeCell ref="C104:E104"/>
    <mergeCell ref="C93:E93"/>
    <mergeCell ref="C94:N94"/>
    <mergeCell ref="C95:E95"/>
    <mergeCell ref="C96:N96"/>
    <mergeCell ref="C97:N97"/>
    <mergeCell ref="C98:E98"/>
    <mergeCell ref="C87:E87"/>
    <mergeCell ref="C88:E88"/>
    <mergeCell ref="C89:E89"/>
    <mergeCell ref="C90:E90"/>
    <mergeCell ref="C91:E91"/>
    <mergeCell ref="C92:E92"/>
    <mergeCell ref="C81:E81"/>
    <mergeCell ref="C82:E82"/>
    <mergeCell ref="C83:E83"/>
    <mergeCell ref="C84:E84"/>
    <mergeCell ref="C85:E85"/>
    <mergeCell ref="C86:E86"/>
    <mergeCell ref="C75:E75"/>
    <mergeCell ref="C76:E76"/>
    <mergeCell ref="C77:E77"/>
    <mergeCell ref="C78:E78"/>
    <mergeCell ref="C79:N79"/>
    <mergeCell ref="C80:N80"/>
    <mergeCell ref="C69:E69"/>
    <mergeCell ref="C70:E70"/>
    <mergeCell ref="C71:E71"/>
    <mergeCell ref="C72:E72"/>
    <mergeCell ref="C73:E73"/>
    <mergeCell ref="C74:E74"/>
    <mergeCell ref="C63:E63"/>
    <mergeCell ref="C64:N64"/>
    <mergeCell ref="C65:E65"/>
    <mergeCell ref="C66:E66"/>
    <mergeCell ref="C67:E67"/>
    <mergeCell ref="C68:E68"/>
    <mergeCell ref="C57:E57"/>
    <mergeCell ref="C58:E58"/>
    <mergeCell ref="C59:E59"/>
    <mergeCell ref="C60:E60"/>
    <mergeCell ref="C61:N61"/>
    <mergeCell ref="C62:N62"/>
    <mergeCell ref="C51:E51"/>
    <mergeCell ref="C52:E52"/>
    <mergeCell ref="C53:E53"/>
    <mergeCell ref="C54:E54"/>
    <mergeCell ref="C55:E55"/>
    <mergeCell ref="C56:E56"/>
    <mergeCell ref="C45:N45"/>
    <mergeCell ref="C46:E46"/>
    <mergeCell ref="C47:E47"/>
    <mergeCell ref="C48:N48"/>
    <mergeCell ref="C49:E49"/>
    <mergeCell ref="C50:N50"/>
    <mergeCell ref="C39:E39"/>
    <mergeCell ref="C40:E40"/>
    <mergeCell ref="C41:E41"/>
    <mergeCell ref="C42:E42"/>
    <mergeCell ref="C43:E43"/>
    <mergeCell ref="C44:N44"/>
    <mergeCell ref="C33:N33"/>
    <mergeCell ref="C34:E34"/>
    <mergeCell ref="C35:E35"/>
    <mergeCell ref="C36:E36"/>
    <mergeCell ref="C37:E37"/>
    <mergeCell ref="C38:E38"/>
    <mergeCell ref="C30:E30"/>
    <mergeCell ref="A31:N31"/>
    <mergeCell ref="C32:E32"/>
    <mergeCell ref="A12:N12"/>
    <mergeCell ref="A13:N13"/>
    <mergeCell ref="B15:F15"/>
    <mergeCell ref="B16:F16"/>
    <mergeCell ref="L25:M25"/>
    <mergeCell ref="A27:A29"/>
    <mergeCell ref="B27:B29"/>
    <mergeCell ref="C27:E29"/>
    <mergeCell ref="F27:F29"/>
    <mergeCell ref="G27:I28"/>
    <mergeCell ref="D5:N5"/>
    <mergeCell ref="A7:N7"/>
    <mergeCell ref="A8:N8"/>
    <mergeCell ref="A9:N9"/>
    <mergeCell ref="A10:N10"/>
    <mergeCell ref="A11:N11"/>
    <mergeCell ref="J27:L28"/>
    <mergeCell ref="M27:M29"/>
    <mergeCell ref="N27:N29"/>
  </mergeCells>
  <printOptions horizontalCentered="1"/>
  <pageMargins left="0.39370077848434398" right="0.39370077848434398" top="0.78740155696868896" bottom="0.74803149700164795" header="0.118110239505768" footer="0.118110239505768"/>
  <pageSetup paperSize="9" orientation="landscape"/>
  <headerFooter>
    <oddHeader>&amp;LГРАНД-Смета 2021</oddHeader>
  </headerFooter>
  <rowBreaks count="1" manualBreakCount="1">
    <brk id="26" max="169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360"/>
  <sheetViews>
    <sheetView zoomScale="115" zoomScaleNormal="115" workbookViewId="0">
      <selection activeCell="M20" sqref="M20"/>
    </sheetView>
  </sheetViews>
  <sheetFormatPr defaultColWidth="9.140625" defaultRowHeight="11.25" customHeight="1" x14ac:dyDescent="0.2"/>
  <cols>
    <col min="1" max="1" width="8.140625" style="63" customWidth="1"/>
    <col min="2" max="2" width="20.140625" style="63" customWidth="1"/>
    <col min="3" max="4" width="10.42578125" style="63" customWidth="1"/>
    <col min="5" max="5" width="13.28515625" style="63" customWidth="1"/>
    <col min="6" max="6" width="8.5703125" style="63" customWidth="1"/>
    <col min="7" max="7" width="7.85546875" style="63" customWidth="1"/>
    <col min="8" max="8" width="8.42578125" style="63" customWidth="1"/>
    <col min="9" max="9" width="8.7109375" style="63" customWidth="1"/>
    <col min="10" max="10" width="8.140625" style="63" customWidth="1"/>
    <col min="11" max="11" width="8.5703125" style="63" customWidth="1"/>
    <col min="12" max="12" width="10" style="63" customWidth="1"/>
    <col min="13" max="13" width="6" style="63" customWidth="1"/>
    <col min="14" max="14" width="9.7109375" style="63" customWidth="1"/>
    <col min="15" max="15" width="99.7109375" style="68" hidden="1" customWidth="1"/>
    <col min="16" max="17" width="138.42578125" style="68" hidden="1" customWidth="1"/>
    <col min="18" max="18" width="34.140625" style="68" hidden="1" customWidth="1"/>
    <col min="19" max="19" width="110.140625" style="68" hidden="1" customWidth="1"/>
    <col min="20" max="23" width="34.140625" style="68" hidden="1" customWidth="1"/>
    <col min="24" max="25" width="110.140625" style="68" hidden="1" customWidth="1"/>
    <col min="26" max="28" width="84.42578125" style="68" hidden="1" customWidth="1"/>
    <col min="29" max="16384" width="9.140625" style="63"/>
  </cols>
  <sheetData>
    <row r="1" spans="1:15" s="63" customFormat="1" x14ac:dyDescent="0.2">
      <c r="N1" s="64" t="s">
        <v>128</v>
      </c>
    </row>
    <row r="2" spans="1:15" s="63" customFormat="1" x14ac:dyDescent="0.2">
      <c r="N2" s="64" t="s">
        <v>12</v>
      </c>
    </row>
    <row r="3" spans="1:15" s="63" customFormat="1" x14ac:dyDescent="0.2">
      <c r="N3" s="64"/>
    </row>
    <row r="4" spans="1:15" s="63" customFormat="1" x14ac:dyDescent="0.2">
      <c r="F4" s="65"/>
    </row>
    <row r="5" spans="1:15" s="63" customFormat="1" ht="33.75" x14ac:dyDescent="0.2">
      <c r="A5" s="66" t="s">
        <v>129</v>
      </c>
      <c r="B5" s="67"/>
      <c r="D5" s="767" t="s">
        <v>550</v>
      </c>
      <c r="E5" s="767"/>
      <c r="F5" s="767"/>
      <c r="G5" s="767"/>
      <c r="H5" s="767"/>
      <c r="I5" s="767"/>
      <c r="J5" s="767"/>
      <c r="K5" s="767"/>
      <c r="L5" s="767"/>
      <c r="M5" s="767"/>
      <c r="N5" s="767"/>
      <c r="O5" s="68" t="s">
        <v>550</v>
      </c>
    </row>
    <row r="6" spans="1:15" s="63" customFormat="1" ht="15" customHeight="1" x14ac:dyDescent="0.2">
      <c r="A6" s="69" t="s">
        <v>130</v>
      </c>
      <c r="D6" s="70" t="s">
        <v>131</v>
      </c>
      <c r="E6" s="70"/>
      <c r="F6" s="71"/>
      <c r="G6" s="71"/>
      <c r="H6" s="71"/>
      <c r="I6" s="71"/>
      <c r="J6" s="71"/>
      <c r="K6" s="71"/>
      <c r="L6" s="71"/>
      <c r="M6" s="71"/>
      <c r="N6" s="71"/>
    </row>
    <row r="7" spans="1:15" s="63" customFormat="1" ht="43.5" customHeight="1" x14ac:dyDescent="0.2">
      <c r="A7" s="768" t="s">
        <v>1007</v>
      </c>
      <c r="B7" s="768"/>
      <c r="C7" s="768"/>
      <c r="D7" s="768"/>
      <c r="E7" s="768"/>
      <c r="F7" s="768"/>
      <c r="G7" s="768"/>
      <c r="H7" s="768"/>
      <c r="I7" s="768"/>
      <c r="J7" s="768"/>
      <c r="K7" s="768"/>
      <c r="L7" s="768"/>
      <c r="M7" s="768"/>
      <c r="N7" s="768"/>
    </row>
    <row r="8" spans="1:15" s="63" customFormat="1" x14ac:dyDescent="0.2">
      <c r="A8" s="769" t="s">
        <v>3</v>
      </c>
      <c r="B8" s="769"/>
      <c r="C8" s="769"/>
      <c r="D8" s="769"/>
      <c r="E8" s="769"/>
      <c r="F8" s="769"/>
      <c r="G8" s="769"/>
      <c r="H8" s="769"/>
      <c r="I8" s="769"/>
      <c r="J8" s="769"/>
      <c r="K8" s="769"/>
      <c r="L8" s="769"/>
      <c r="M8" s="769"/>
      <c r="N8" s="769"/>
    </row>
    <row r="9" spans="1:15" s="63" customFormat="1" ht="30" customHeight="1" x14ac:dyDescent="0.2">
      <c r="A9" s="768" t="s">
        <v>39</v>
      </c>
      <c r="B9" s="768"/>
      <c r="C9" s="768"/>
      <c r="D9" s="768"/>
      <c r="E9" s="768"/>
      <c r="F9" s="768"/>
      <c r="G9" s="768"/>
      <c r="H9" s="768"/>
      <c r="I9" s="768"/>
      <c r="J9" s="768"/>
      <c r="K9" s="768"/>
      <c r="L9" s="768"/>
      <c r="M9" s="768"/>
      <c r="N9" s="768"/>
    </row>
    <row r="10" spans="1:15" s="63" customFormat="1" x14ac:dyDescent="0.2">
      <c r="A10" s="769" t="s">
        <v>132</v>
      </c>
      <c r="B10" s="769"/>
      <c r="C10" s="769"/>
      <c r="D10" s="769"/>
      <c r="E10" s="769"/>
      <c r="F10" s="769"/>
      <c r="G10" s="769"/>
      <c r="H10" s="769"/>
      <c r="I10" s="769"/>
      <c r="J10" s="769"/>
      <c r="K10" s="769"/>
      <c r="L10" s="769"/>
      <c r="M10" s="769"/>
      <c r="N10" s="769"/>
    </row>
    <row r="11" spans="1:15" s="63" customFormat="1" ht="28.5" customHeight="1" x14ac:dyDescent="0.25">
      <c r="A11" s="770" t="s">
        <v>1794</v>
      </c>
      <c r="B11" s="770"/>
      <c r="C11" s="770"/>
      <c r="D11" s="770"/>
      <c r="E11" s="770"/>
      <c r="F11" s="770"/>
      <c r="G11" s="770"/>
      <c r="H11" s="770"/>
      <c r="I11" s="770"/>
      <c r="J11" s="770"/>
      <c r="K11" s="770"/>
      <c r="L11" s="770"/>
      <c r="M11" s="770"/>
      <c r="N11" s="770"/>
    </row>
    <row r="12" spans="1:15" s="63" customFormat="1" ht="29.25" customHeight="1" x14ac:dyDescent="0.2">
      <c r="A12" s="768" t="s">
        <v>502</v>
      </c>
      <c r="B12" s="768"/>
      <c r="C12" s="768"/>
      <c r="D12" s="768"/>
      <c r="E12" s="768"/>
      <c r="F12" s="768"/>
      <c r="G12" s="768"/>
      <c r="H12" s="768"/>
      <c r="I12" s="768"/>
      <c r="J12" s="768"/>
      <c r="K12" s="768"/>
      <c r="L12" s="768"/>
      <c r="M12" s="768"/>
      <c r="N12" s="768"/>
    </row>
    <row r="13" spans="1:15" s="63" customFormat="1" ht="33.75" customHeight="1" x14ac:dyDescent="0.2">
      <c r="A13" s="769" t="s">
        <v>134</v>
      </c>
      <c r="B13" s="769"/>
      <c r="C13" s="769"/>
      <c r="D13" s="769"/>
      <c r="E13" s="769"/>
      <c r="F13" s="769"/>
      <c r="G13" s="769"/>
      <c r="H13" s="769"/>
      <c r="I13" s="769"/>
      <c r="J13" s="769"/>
      <c r="K13" s="769"/>
      <c r="L13" s="769"/>
      <c r="M13" s="769"/>
      <c r="N13" s="769"/>
    </row>
    <row r="14" spans="1:15" s="63" customFormat="1" ht="18" customHeight="1" x14ac:dyDescent="0.2">
      <c r="A14" s="63" t="s">
        <v>135</v>
      </c>
      <c r="B14" s="72" t="s">
        <v>136</v>
      </c>
      <c r="C14" s="63" t="s">
        <v>137</v>
      </c>
      <c r="F14" s="68"/>
      <c r="G14" s="68"/>
      <c r="H14" s="68"/>
      <c r="I14" s="68"/>
      <c r="J14" s="68"/>
      <c r="K14" s="68"/>
      <c r="L14" s="68"/>
      <c r="M14" s="68"/>
      <c r="N14" s="68"/>
    </row>
    <row r="15" spans="1:15" s="63" customFormat="1" ht="30.75" customHeight="1" x14ac:dyDescent="0.2">
      <c r="A15" s="63" t="s">
        <v>138</v>
      </c>
      <c r="B15" s="777" t="s">
        <v>1009</v>
      </c>
      <c r="C15" s="777"/>
      <c r="D15" s="777"/>
      <c r="E15" s="777"/>
      <c r="F15" s="777"/>
      <c r="G15" s="68"/>
      <c r="H15" s="68"/>
      <c r="I15" s="68"/>
      <c r="J15" s="68"/>
      <c r="K15" s="68"/>
      <c r="L15" s="68"/>
      <c r="M15" s="68"/>
      <c r="N15" s="68"/>
    </row>
    <row r="16" spans="1:15" s="63" customFormat="1" x14ac:dyDescent="0.2">
      <c r="B16" s="778" t="s">
        <v>140</v>
      </c>
      <c r="C16" s="778"/>
      <c r="D16" s="778"/>
      <c r="E16" s="778"/>
      <c r="F16" s="778"/>
      <c r="G16" s="73"/>
      <c r="H16" s="73"/>
      <c r="I16" s="73"/>
      <c r="J16" s="73"/>
      <c r="K16" s="73"/>
      <c r="L16" s="73"/>
      <c r="M16" s="74"/>
      <c r="N16" s="73"/>
    </row>
    <row r="17" spans="1:17" s="63" customFormat="1" ht="25.5" customHeight="1" x14ac:dyDescent="0.2">
      <c r="D17" s="75"/>
      <c r="E17" s="75"/>
      <c r="F17" s="75"/>
      <c r="G17" s="75"/>
      <c r="H17" s="75"/>
      <c r="I17" s="75"/>
      <c r="J17" s="75"/>
      <c r="K17" s="75"/>
      <c r="L17" s="75"/>
      <c r="M17" s="73"/>
      <c r="N17" s="73"/>
    </row>
    <row r="18" spans="1:17" s="63" customFormat="1" x14ac:dyDescent="0.2">
      <c r="A18" s="76" t="s">
        <v>141</v>
      </c>
      <c r="D18" s="70" t="s">
        <v>33</v>
      </c>
      <c r="F18" s="77"/>
      <c r="G18" s="77"/>
      <c r="H18" s="77"/>
      <c r="I18" s="77"/>
      <c r="J18" s="77"/>
      <c r="K18" s="77"/>
      <c r="L18" s="77"/>
      <c r="M18" s="77"/>
      <c r="N18" s="77"/>
    </row>
    <row r="19" spans="1:17" s="63" customFormat="1" ht="25.5" customHeight="1" x14ac:dyDescent="0.2"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</row>
    <row r="20" spans="1:17" s="63" customFormat="1" ht="12.75" customHeight="1" x14ac:dyDescent="0.2">
      <c r="A20" s="76" t="s">
        <v>142</v>
      </c>
      <c r="C20" s="78">
        <v>98.95</v>
      </c>
      <c r="D20" s="79" t="s">
        <v>1795</v>
      </c>
      <c r="E20" s="66" t="s">
        <v>144</v>
      </c>
      <c r="L20" s="80"/>
      <c r="M20" s="80"/>
    </row>
    <row r="21" spans="1:17" s="63" customFormat="1" ht="12.75" customHeight="1" x14ac:dyDescent="0.2">
      <c r="B21" s="63" t="s">
        <v>145</v>
      </c>
      <c r="C21" s="81"/>
      <c r="D21" s="82"/>
      <c r="E21" s="66"/>
    </row>
    <row r="22" spans="1:17" s="63" customFormat="1" ht="12.75" customHeight="1" x14ac:dyDescent="0.2">
      <c r="B22" s="63" t="s">
        <v>146</v>
      </c>
      <c r="C22" s="78">
        <v>0</v>
      </c>
      <c r="D22" s="79" t="s">
        <v>149</v>
      </c>
      <c r="E22" s="66" t="s">
        <v>144</v>
      </c>
      <c r="G22" s="63" t="s">
        <v>147</v>
      </c>
      <c r="L22" s="78">
        <v>0</v>
      </c>
      <c r="M22" s="79" t="s">
        <v>1796</v>
      </c>
      <c r="N22" s="66" t="s">
        <v>144</v>
      </c>
    </row>
    <row r="23" spans="1:17" s="63" customFormat="1" ht="12.75" customHeight="1" x14ac:dyDescent="0.2">
      <c r="B23" s="63" t="s">
        <v>5</v>
      </c>
      <c r="C23" s="78">
        <v>34.51</v>
      </c>
      <c r="D23" s="83" t="s">
        <v>1797</v>
      </c>
      <c r="E23" s="66" t="s">
        <v>144</v>
      </c>
      <c r="G23" s="63" t="s">
        <v>150</v>
      </c>
      <c r="L23" s="84"/>
      <c r="M23" s="84">
        <v>153.15</v>
      </c>
      <c r="N23" s="69" t="s">
        <v>151</v>
      </c>
    </row>
    <row r="24" spans="1:17" s="63" customFormat="1" ht="12.75" customHeight="1" x14ac:dyDescent="0.2">
      <c r="B24" s="63" t="s">
        <v>18</v>
      </c>
      <c r="C24" s="78">
        <v>64.44</v>
      </c>
      <c r="D24" s="83" t="s">
        <v>1798</v>
      </c>
      <c r="E24" s="66" t="s">
        <v>144</v>
      </c>
      <c r="G24" s="63" t="s">
        <v>152</v>
      </c>
      <c r="L24" s="84"/>
      <c r="M24" s="84">
        <v>1.08</v>
      </c>
      <c r="N24" s="69" t="s">
        <v>151</v>
      </c>
    </row>
    <row r="25" spans="1:17" s="63" customFormat="1" ht="12.75" customHeight="1" x14ac:dyDescent="0.2">
      <c r="B25" s="63" t="s">
        <v>19</v>
      </c>
      <c r="C25" s="78">
        <v>0</v>
      </c>
      <c r="D25" s="79" t="s">
        <v>149</v>
      </c>
      <c r="E25" s="66" t="s">
        <v>144</v>
      </c>
      <c r="G25" s="63" t="s">
        <v>153</v>
      </c>
      <c r="L25" s="779" t="s">
        <v>33</v>
      </c>
      <c r="M25" s="779"/>
    </row>
    <row r="26" spans="1:17" s="63" customFormat="1" x14ac:dyDescent="0.2">
      <c r="A26" s="85"/>
    </row>
    <row r="27" spans="1:17" s="63" customFormat="1" ht="36" customHeight="1" x14ac:dyDescent="0.2">
      <c r="A27" s="771" t="s">
        <v>154</v>
      </c>
      <c r="B27" s="771" t="s">
        <v>15</v>
      </c>
      <c r="C27" s="771" t="s">
        <v>155</v>
      </c>
      <c r="D27" s="771"/>
      <c r="E27" s="771"/>
      <c r="F27" s="771" t="s">
        <v>156</v>
      </c>
      <c r="G27" s="771" t="s">
        <v>157</v>
      </c>
      <c r="H27" s="771"/>
      <c r="I27" s="771"/>
      <c r="J27" s="771" t="s">
        <v>158</v>
      </c>
      <c r="K27" s="771"/>
      <c r="L27" s="771"/>
      <c r="M27" s="771" t="s">
        <v>159</v>
      </c>
      <c r="N27" s="771" t="s">
        <v>160</v>
      </c>
    </row>
    <row r="28" spans="1:17" s="63" customFormat="1" ht="36.75" customHeight="1" x14ac:dyDescent="0.2">
      <c r="A28" s="771"/>
      <c r="B28" s="771"/>
      <c r="C28" s="771"/>
      <c r="D28" s="771"/>
      <c r="E28" s="771"/>
      <c r="F28" s="771"/>
      <c r="G28" s="771"/>
      <c r="H28" s="771"/>
      <c r="I28" s="771"/>
      <c r="J28" s="771"/>
      <c r="K28" s="771"/>
      <c r="L28" s="771"/>
      <c r="M28" s="771"/>
      <c r="N28" s="771"/>
    </row>
    <row r="29" spans="1:17" s="63" customFormat="1" ht="42.75" customHeight="1" x14ac:dyDescent="0.2">
      <c r="A29" s="771"/>
      <c r="B29" s="771"/>
      <c r="C29" s="771"/>
      <c r="D29" s="771"/>
      <c r="E29" s="771"/>
      <c r="F29" s="771"/>
      <c r="G29" s="86" t="s">
        <v>161</v>
      </c>
      <c r="H29" s="86" t="s">
        <v>162</v>
      </c>
      <c r="I29" s="86" t="s">
        <v>163</v>
      </c>
      <c r="J29" s="86" t="s">
        <v>161</v>
      </c>
      <c r="K29" s="86" t="s">
        <v>162</v>
      </c>
      <c r="L29" s="86" t="s">
        <v>20</v>
      </c>
      <c r="M29" s="771"/>
      <c r="N29" s="771"/>
    </row>
    <row r="30" spans="1:17" s="63" customFormat="1" x14ac:dyDescent="0.2">
      <c r="A30" s="87">
        <v>1</v>
      </c>
      <c r="B30" s="87">
        <v>2</v>
      </c>
      <c r="C30" s="772">
        <v>3</v>
      </c>
      <c r="D30" s="772"/>
      <c r="E30" s="772"/>
      <c r="F30" s="87">
        <v>4</v>
      </c>
      <c r="G30" s="87">
        <v>5</v>
      </c>
      <c r="H30" s="87">
        <v>6</v>
      </c>
      <c r="I30" s="87">
        <v>7</v>
      </c>
      <c r="J30" s="87">
        <v>8</v>
      </c>
      <c r="K30" s="87">
        <v>9</v>
      </c>
      <c r="L30" s="87">
        <v>10</v>
      </c>
      <c r="M30" s="87">
        <v>11</v>
      </c>
      <c r="N30" s="87">
        <v>12</v>
      </c>
    </row>
    <row r="31" spans="1:17" s="63" customFormat="1" x14ac:dyDescent="0.2">
      <c r="A31" s="773" t="s">
        <v>1799</v>
      </c>
      <c r="B31" s="774"/>
      <c r="C31" s="774"/>
      <c r="D31" s="774"/>
      <c r="E31" s="774"/>
      <c r="F31" s="774"/>
      <c r="G31" s="774"/>
      <c r="H31" s="774"/>
      <c r="I31" s="774"/>
      <c r="J31" s="774"/>
      <c r="K31" s="774"/>
      <c r="L31" s="774"/>
      <c r="M31" s="774"/>
      <c r="N31" s="775"/>
      <c r="P31" s="68" t="s">
        <v>1799</v>
      </c>
    </row>
    <row r="32" spans="1:17" s="63" customFormat="1" x14ac:dyDescent="0.2">
      <c r="A32" s="783" t="s">
        <v>887</v>
      </c>
      <c r="B32" s="784"/>
      <c r="C32" s="784"/>
      <c r="D32" s="784"/>
      <c r="E32" s="784"/>
      <c r="F32" s="784"/>
      <c r="G32" s="784"/>
      <c r="H32" s="784"/>
      <c r="I32" s="784"/>
      <c r="J32" s="784"/>
      <c r="K32" s="784"/>
      <c r="L32" s="784"/>
      <c r="M32" s="784"/>
      <c r="N32" s="785"/>
      <c r="Q32" s="68" t="s">
        <v>887</v>
      </c>
    </row>
    <row r="33" spans="1:24" s="63" customFormat="1" ht="33.75" x14ac:dyDescent="0.2">
      <c r="A33" s="88" t="s">
        <v>165</v>
      </c>
      <c r="B33" s="89" t="s">
        <v>1014</v>
      </c>
      <c r="C33" s="776" t="s">
        <v>1015</v>
      </c>
      <c r="D33" s="776"/>
      <c r="E33" s="776"/>
      <c r="F33" s="90" t="s">
        <v>484</v>
      </c>
      <c r="G33" s="90" t="s">
        <v>33</v>
      </c>
      <c r="H33" s="90" t="s">
        <v>33</v>
      </c>
      <c r="I33" s="90" t="s">
        <v>240</v>
      </c>
      <c r="J33" s="91" t="s">
        <v>33</v>
      </c>
      <c r="K33" s="90" t="s">
        <v>33</v>
      </c>
      <c r="L33" s="91" t="s">
        <v>33</v>
      </c>
      <c r="M33" s="92" t="s">
        <v>33</v>
      </c>
      <c r="N33" s="93" t="s">
        <v>33</v>
      </c>
      <c r="R33" s="68" t="s">
        <v>1015</v>
      </c>
    </row>
    <row r="34" spans="1:24" s="63" customFormat="1" ht="33.75" x14ac:dyDescent="0.2">
      <c r="A34" s="96"/>
      <c r="B34" s="97" t="s">
        <v>890</v>
      </c>
      <c r="C34" s="767" t="s">
        <v>1800</v>
      </c>
      <c r="D34" s="767"/>
      <c r="E34" s="767"/>
      <c r="F34" s="767"/>
      <c r="G34" s="767"/>
      <c r="H34" s="767"/>
      <c r="I34" s="767"/>
      <c r="J34" s="767"/>
      <c r="K34" s="767"/>
      <c r="L34" s="767"/>
      <c r="M34" s="767"/>
      <c r="N34" s="781"/>
      <c r="S34" s="68" t="s">
        <v>1800</v>
      </c>
    </row>
    <row r="35" spans="1:24" s="63" customFormat="1" x14ac:dyDescent="0.2">
      <c r="A35" s="98"/>
      <c r="B35" s="97" t="s">
        <v>165</v>
      </c>
      <c r="C35" s="767" t="s">
        <v>251</v>
      </c>
      <c r="D35" s="767"/>
      <c r="E35" s="767"/>
      <c r="F35" s="99" t="s">
        <v>33</v>
      </c>
      <c r="G35" s="99" t="s">
        <v>33</v>
      </c>
      <c r="H35" s="99" t="s">
        <v>33</v>
      </c>
      <c r="I35" s="99" t="s">
        <v>33</v>
      </c>
      <c r="J35" s="100">
        <v>55.41</v>
      </c>
      <c r="K35" s="99" t="s">
        <v>175</v>
      </c>
      <c r="L35" s="100">
        <v>554.1</v>
      </c>
      <c r="M35" s="101" t="s">
        <v>33</v>
      </c>
      <c r="N35" s="102" t="s">
        <v>33</v>
      </c>
      <c r="T35" s="68" t="s">
        <v>251</v>
      </c>
    </row>
    <row r="36" spans="1:24" s="63" customFormat="1" x14ac:dyDescent="0.2">
      <c r="A36" s="98"/>
      <c r="B36" s="97" t="s">
        <v>212</v>
      </c>
      <c r="C36" s="767" t="s">
        <v>252</v>
      </c>
      <c r="D36" s="767"/>
      <c r="E36" s="767"/>
      <c r="F36" s="99" t="s">
        <v>33</v>
      </c>
      <c r="G36" s="99" t="s">
        <v>33</v>
      </c>
      <c r="H36" s="99" t="s">
        <v>33</v>
      </c>
      <c r="I36" s="99" t="s">
        <v>33</v>
      </c>
      <c r="J36" s="100">
        <v>4.3</v>
      </c>
      <c r="K36" s="99" t="s">
        <v>33</v>
      </c>
      <c r="L36" s="100">
        <v>34.4</v>
      </c>
      <c r="M36" s="101" t="s">
        <v>33</v>
      </c>
      <c r="N36" s="102" t="s">
        <v>33</v>
      </c>
      <c r="T36" s="68" t="s">
        <v>252</v>
      </c>
    </row>
    <row r="37" spans="1:24" s="63" customFormat="1" x14ac:dyDescent="0.2">
      <c r="A37" s="98"/>
      <c r="B37" s="97" t="s">
        <v>33</v>
      </c>
      <c r="C37" s="767" t="s">
        <v>253</v>
      </c>
      <c r="D37" s="767"/>
      <c r="E37" s="767"/>
      <c r="F37" s="99" t="s">
        <v>179</v>
      </c>
      <c r="G37" s="99" t="s">
        <v>1016</v>
      </c>
      <c r="H37" s="99" t="s">
        <v>175</v>
      </c>
      <c r="I37" s="99" t="s">
        <v>1801</v>
      </c>
      <c r="J37" s="100" t="s">
        <v>33</v>
      </c>
      <c r="K37" s="99" t="s">
        <v>33</v>
      </c>
      <c r="L37" s="100" t="s">
        <v>33</v>
      </c>
      <c r="M37" s="101" t="s">
        <v>33</v>
      </c>
      <c r="N37" s="102" t="s">
        <v>33</v>
      </c>
      <c r="U37" s="68" t="s">
        <v>253</v>
      </c>
    </row>
    <row r="38" spans="1:24" s="63" customFormat="1" x14ac:dyDescent="0.2">
      <c r="A38" s="98"/>
      <c r="B38" s="97" t="s">
        <v>33</v>
      </c>
      <c r="C38" s="776" t="s">
        <v>182</v>
      </c>
      <c r="D38" s="776"/>
      <c r="E38" s="776"/>
      <c r="F38" s="90" t="s">
        <v>33</v>
      </c>
      <c r="G38" s="90" t="s">
        <v>33</v>
      </c>
      <c r="H38" s="90" t="s">
        <v>33</v>
      </c>
      <c r="I38" s="90" t="s">
        <v>33</v>
      </c>
      <c r="J38" s="91">
        <v>59.71</v>
      </c>
      <c r="K38" s="90" t="s">
        <v>33</v>
      </c>
      <c r="L38" s="91">
        <v>588.5</v>
      </c>
      <c r="M38" s="92" t="s">
        <v>33</v>
      </c>
      <c r="N38" s="93" t="s">
        <v>33</v>
      </c>
      <c r="V38" s="68" t="s">
        <v>182</v>
      </c>
    </row>
    <row r="39" spans="1:24" s="63" customFormat="1" x14ac:dyDescent="0.2">
      <c r="A39" s="98"/>
      <c r="B39" s="97" t="s">
        <v>33</v>
      </c>
      <c r="C39" s="767" t="s">
        <v>183</v>
      </c>
      <c r="D39" s="767"/>
      <c r="E39" s="767"/>
      <c r="F39" s="99" t="s">
        <v>33</v>
      </c>
      <c r="G39" s="99" t="s">
        <v>33</v>
      </c>
      <c r="H39" s="99" t="s">
        <v>33</v>
      </c>
      <c r="I39" s="99" t="s">
        <v>33</v>
      </c>
      <c r="J39" s="100" t="s">
        <v>33</v>
      </c>
      <c r="K39" s="99" t="s">
        <v>33</v>
      </c>
      <c r="L39" s="100">
        <v>554.1</v>
      </c>
      <c r="M39" s="101" t="s">
        <v>33</v>
      </c>
      <c r="N39" s="102" t="s">
        <v>33</v>
      </c>
      <c r="U39" s="68" t="s">
        <v>183</v>
      </c>
    </row>
    <row r="40" spans="1:24" s="63" customFormat="1" ht="22.5" x14ac:dyDescent="0.2">
      <c r="A40" s="98"/>
      <c r="B40" s="97" t="s">
        <v>771</v>
      </c>
      <c r="C40" s="767" t="s">
        <v>772</v>
      </c>
      <c r="D40" s="767"/>
      <c r="E40" s="767"/>
      <c r="F40" s="99" t="s">
        <v>186</v>
      </c>
      <c r="G40" s="99" t="s">
        <v>341</v>
      </c>
      <c r="H40" s="99" t="s">
        <v>33</v>
      </c>
      <c r="I40" s="99" t="s">
        <v>341</v>
      </c>
      <c r="J40" s="100" t="s">
        <v>33</v>
      </c>
      <c r="K40" s="99" t="s">
        <v>33</v>
      </c>
      <c r="L40" s="100">
        <v>443.28</v>
      </c>
      <c r="M40" s="101" t="s">
        <v>33</v>
      </c>
      <c r="N40" s="102" t="s">
        <v>33</v>
      </c>
      <c r="U40" s="68" t="s">
        <v>772</v>
      </c>
    </row>
    <row r="41" spans="1:24" s="63" customFormat="1" ht="22.5" x14ac:dyDescent="0.2">
      <c r="A41" s="98"/>
      <c r="B41" s="97" t="s">
        <v>773</v>
      </c>
      <c r="C41" s="767" t="s">
        <v>774</v>
      </c>
      <c r="D41" s="767"/>
      <c r="E41" s="767"/>
      <c r="F41" s="99" t="s">
        <v>186</v>
      </c>
      <c r="G41" s="99" t="s">
        <v>775</v>
      </c>
      <c r="H41" s="99" t="s">
        <v>33</v>
      </c>
      <c r="I41" s="99" t="s">
        <v>775</v>
      </c>
      <c r="J41" s="100" t="s">
        <v>33</v>
      </c>
      <c r="K41" s="99" t="s">
        <v>33</v>
      </c>
      <c r="L41" s="100">
        <v>332.46</v>
      </c>
      <c r="M41" s="101" t="s">
        <v>33</v>
      </c>
      <c r="N41" s="102" t="s">
        <v>33</v>
      </c>
      <c r="U41" s="68" t="s">
        <v>774</v>
      </c>
    </row>
    <row r="42" spans="1:24" s="63" customFormat="1" x14ac:dyDescent="0.2">
      <c r="A42" s="103"/>
      <c r="B42" s="104"/>
      <c r="C42" s="780" t="s">
        <v>191</v>
      </c>
      <c r="D42" s="780"/>
      <c r="E42" s="780"/>
      <c r="F42" s="105" t="s">
        <v>33</v>
      </c>
      <c r="G42" s="105" t="s">
        <v>33</v>
      </c>
      <c r="H42" s="105" t="s">
        <v>33</v>
      </c>
      <c r="I42" s="105" t="s">
        <v>33</v>
      </c>
      <c r="J42" s="106" t="s">
        <v>33</v>
      </c>
      <c r="K42" s="105" t="s">
        <v>33</v>
      </c>
      <c r="L42" s="106">
        <v>1364.24</v>
      </c>
      <c r="M42" s="92" t="s">
        <v>33</v>
      </c>
      <c r="N42" s="107" t="s">
        <v>33</v>
      </c>
      <c r="W42" s="68" t="s">
        <v>191</v>
      </c>
    </row>
    <row r="43" spans="1:24" s="63" customFormat="1" ht="33.75" x14ac:dyDescent="0.2">
      <c r="A43" s="88" t="s">
        <v>173</v>
      </c>
      <c r="B43" s="89" t="s">
        <v>1017</v>
      </c>
      <c r="C43" s="776" t="s">
        <v>1018</v>
      </c>
      <c r="D43" s="776"/>
      <c r="E43" s="776"/>
      <c r="F43" s="90" t="s">
        <v>1019</v>
      </c>
      <c r="G43" s="90" t="s">
        <v>33</v>
      </c>
      <c r="H43" s="90" t="s">
        <v>33</v>
      </c>
      <c r="I43" s="90" t="s">
        <v>1582</v>
      </c>
      <c r="J43" s="91">
        <v>2202.6</v>
      </c>
      <c r="K43" s="90" t="s">
        <v>33</v>
      </c>
      <c r="L43" s="91">
        <v>1762.08</v>
      </c>
      <c r="M43" s="92" t="s">
        <v>33</v>
      </c>
      <c r="N43" s="93" t="s">
        <v>33</v>
      </c>
      <c r="R43" s="68" t="s">
        <v>1018</v>
      </c>
    </row>
    <row r="44" spans="1:24" s="63" customFormat="1" x14ac:dyDescent="0.2">
      <c r="A44" s="94"/>
      <c r="B44" s="95"/>
      <c r="C44" s="767" t="s">
        <v>1802</v>
      </c>
      <c r="D44" s="767"/>
      <c r="E44" s="767"/>
      <c r="F44" s="767"/>
      <c r="G44" s="767"/>
      <c r="H44" s="767"/>
      <c r="I44" s="767"/>
      <c r="J44" s="767"/>
      <c r="K44" s="767"/>
      <c r="L44" s="767"/>
      <c r="M44" s="767"/>
      <c r="N44" s="781"/>
      <c r="X44" s="68" t="s">
        <v>1802</v>
      </c>
    </row>
    <row r="45" spans="1:24" s="63" customFormat="1" ht="56.25" x14ac:dyDescent="0.2">
      <c r="A45" s="88" t="s">
        <v>176</v>
      </c>
      <c r="B45" s="89" t="s">
        <v>1021</v>
      </c>
      <c r="C45" s="776" t="s">
        <v>1022</v>
      </c>
      <c r="D45" s="776"/>
      <c r="E45" s="776"/>
      <c r="F45" s="90" t="s">
        <v>484</v>
      </c>
      <c r="G45" s="90" t="s">
        <v>33</v>
      </c>
      <c r="H45" s="90" t="s">
        <v>33</v>
      </c>
      <c r="I45" s="90" t="s">
        <v>173</v>
      </c>
      <c r="J45" s="91" t="s">
        <v>33</v>
      </c>
      <c r="K45" s="90" t="s">
        <v>33</v>
      </c>
      <c r="L45" s="91" t="s">
        <v>33</v>
      </c>
      <c r="M45" s="92" t="s">
        <v>33</v>
      </c>
      <c r="N45" s="93" t="s">
        <v>33</v>
      </c>
      <c r="R45" s="68" t="s">
        <v>1022</v>
      </c>
    </row>
    <row r="46" spans="1:24" s="63" customFormat="1" ht="33.75" x14ac:dyDescent="0.2">
      <c r="A46" s="96"/>
      <c r="B46" s="97" t="s">
        <v>890</v>
      </c>
      <c r="C46" s="767" t="s">
        <v>1800</v>
      </c>
      <c r="D46" s="767"/>
      <c r="E46" s="767"/>
      <c r="F46" s="767"/>
      <c r="G46" s="767"/>
      <c r="H46" s="767"/>
      <c r="I46" s="767"/>
      <c r="J46" s="767"/>
      <c r="K46" s="767"/>
      <c r="L46" s="767"/>
      <c r="M46" s="767"/>
      <c r="N46" s="781"/>
      <c r="S46" s="68" t="s">
        <v>1800</v>
      </c>
    </row>
    <row r="47" spans="1:24" s="63" customFormat="1" x14ac:dyDescent="0.2">
      <c r="A47" s="98"/>
      <c r="B47" s="97" t="s">
        <v>165</v>
      </c>
      <c r="C47" s="767" t="s">
        <v>251</v>
      </c>
      <c r="D47" s="767"/>
      <c r="E47" s="767"/>
      <c r="F47" s="99" t="s">
        <v>33</v>
      </c>
      <c r="G47" s="99" t="s">
        <v>33</v>
      </c>
      <c r="H47" s="99" t="s">
        <v>33</v>
      </c>
      <c r="I47" s="99" t="s">
        <v>33</v>
      </c>
      <c r="J47" s="100">
        <v>9.91</v>
      </c>
      <c r="K47" s="99" t="s">
        <v>175</v>
      </c>
      <c r="L47" s="100">
        <v>24.78</v>
      </c>
      <c r="M47" s="101" t="s">
        <v>33</v>
      </c>
      <c r="N47" s="102" t="s">
        <v>33</v>
      </c>
      <c r="T47" s="68" t="s">
        <v>251</v>
      </c>
    </row>
    <row r="48" spans="1:24" s="63" customFormat="1" x14ac:dyDescent="0.2">
      <c r="A48" s="98"/>
      <c r="B48" s="97" t="s">
        <v>173</v>
      </c>
      <c r="C48" s="767" t="s">
        <v>174</v>
      </c>
      <c r="D48" s="767"/>
      <c r="E48" s="767"/>
      <c r="F48" s="99" t="s">
        <v>33</v>
      </c>
      <c r="G48" s="99" t="s">
        <v>33</v>
      </c>
      <c r="H48" s="99" t="s">
        <v>33</v>
      </c>
      <c r="I48" s="99" t="s">
        <v>33</v>
      </c>
      <c r="J48" s="100">
        <v>5.43</v>
      </c>
      <c r="K48" s="99" t="s">
        <v>175</v>
      </c>
      <c r="L48" s="100">
        <v>13.58</v>
      </c>
      <c r="M48" s="101" t="s">
        <v>33</v>
      </c>
      <c r="N48" s="102" t="s">
        <v>33</v>
      </c>
      <c r="T48" s="68" t="s">
        <v>174</v>
      </c>
    </row>
    <row r="49" spans="1:24" s="63" customFormat="1" x14ac:dyDescent="0.2">
      <c r="A49" s="98"/>
      <c r="B49" s="97" t="s">
        <v>176</v>
      </c>
      <c r="C49" s="767" t="s">
        <v>177</v>
      </c>
      <c r="D49" s="767"/>
      <c r="E49" s="767"/>
      <c r="F49" s="99" t="s">
        <v>33</v>
      </c>
      <c r="G49" s="99" t="s">
        <v>33</v>
      </c>
      <c r="H49" s="99" t="s">
        <v>33</v>
      </c>
      <c r="I49" s="99" t="s">
        <v>33</v>
      </c>
      <c r="J49" s="100">
        <v>0.76</v>
      </c>
      <c r="K49" s="99" t="s">
        <v>175</v>
      </c>
      <c r="L49" s="100">
        <v>1.9</v>
      </c>
      <c r="M49" s="101" t="s">
        <v>33</v>
      </c>
      <c r="N49" s="102" t="s">
        <v>33</v>
      </c>
      <c r="T49" s="68" t="s">
        <v>177</v>
      </c>
    </row>
    <row r="50" spans="1:24" s="63" customFormat="1" x14ac:dyDescent="0.2">
      <c r="A50" s="98"/>
      <c r="B50" s="97" t="s">
        <v>212</v>
      </c>
      <c r="C50" s="767" t="s">
        <v>252</v>
      </c>
      <c r="D50" s="767"/>
      <c r="E50" s="767"/>
      <c r="F50" s="99" t="s">
        <v>33</v>
      </c>
      <c r="G50" s="99" t="s">
        <v>33</v>
      </c>
      <c r="H50" s="99" t="s">
        <v>33</v>
      </c>
      <c r="I50" s="99" t="s">
        <v>33</v>
      </c>
      <c r="J50" s="100">
        <v>0.74</v>
      </c>
      <c r="K50" s="99" t="s">
        <v>33</v>
      </c>
      <c r="L50" s="100">
        <v>1.48</v>
      </c>
      <c r="M50" s="101" t="s">
        <v>33</v>
      </c>
      <c r="N50" s="102" t="s">
        <v>33</v>
      </c>
      <c r="T50" s="68" t="s">
        <v>252</v>
      </c>
    </row>
    <row r="51" spans="1:24" s="63" customFormat="1" x14ac:dyDescent="0.2">
      <c r="A51" s="98"/>
      <c r="B51" s="97" t="s">
        <v>33</v>
      </c>
      <c r="C51" s="767" t="s">
        <v>253</v>
      </c>
      <c r="D51" s="767"/>
      <c r="E51" s="767"/>
      <c r="F51" s="99" t="s">
        <v>179</v>
      </c>
      <c r="G51" s="99" t="s">
        <v>1023</v>
      </c>
      <c r="H51" s="99" t="s">
        <v>175</v>
      </c>
      <c r="I51" s="99" t="s">
        <v>1024</v>
      </c>
      <c r="J51" s="100" t="s">
        <v>33</v>
      </c>
      <c r="K51" s="99" t="s">
        <v>33</v>
      </c>
      <c r="L51" s="100" t="s">
        <v>33</v>
      </c>
      <c r="M51" s="101" t="s">
        <v>33</v>
      </c>
      <c r="N51" s="102" t="s">
        <v>33</v>
      </c>
      <c r="U51" s="68" t="s">
        <v>253</v>
      </c>
    </row>
    <row r="52" spans="1:24" s="63" customFormat="1" x14ac:dyDescent="0.2">
      <c r="A52" s="98"/>
      <c r="B52" s="97" t="s">
        <v>33</v>
      </c>
      <c r="C52" s="767" t="s">
        <v>178</v>
      </c>
      <c r="D52" s="767"/>
      <c r="E52" s="767"/>
      <c r="F52" s="99" t="s">
        <v>179</v>
      </c>
      <c r="G52" s="99" t="s">
        <v>809</v>
      </c>
      <c r="H52" s="99" t="s">
        <v>175</v>
      </c>
      <c r="I52" s="99" t="s">
        <v>1025</v>
      </c>
      <c r="J52" s="100" t="s">
        <v>33</v>
      </c>
      <c r="K52" s="99" t="s">
        <v>33</v>
      </c>
      <c r="L52" s="100" t="s">
        <v>33</v>
      </c>
      <c r="M52" s="101" t="s">
        <v>33</v>
      </c>
      <c r="N52" s="102" t="s">
        <v>33</v>
      </c>
      <c r="U52" s="68" t="s">
        <v>178</v>
      </c>
    </row>
    <row r="53" spans="1:24" s="63" customFormat="1" x14ac:dyDescent="0.2">
      <c r="A53" s="98"/>
      <c r="B53" s="97" t="s">
        <v>33</v>
      </c>
      <c r="C53" s="776" t="s">
        <v>182</v>
      </c>
      <c r="D53" s="776"/>
      <c r="E53" s="776"/>
      <c r="F53" s="90" t="s">
        <v>33</v>
      </c>
      <c r="G53" s="90" t="s">
        <v>33</v>
      </c>
      <c r="H53" s="90" t="s">
        <v>33</v>
      </c>
      <c r="I53" s="90" t="s">
        <v>33</v>
      </c>
      <c r="J53" s="91">
        <v>16.079999999999998</v>
      </c>
      <c r="K53" s="90" t="s">
        <v>33</v>
      </c>
      <c r="L53" s="91">
        <v>39.840000000000003</v>
      </c>
      <c r="M53" s="92" t="s">
        <v>33</v>
      </c>
      <c r="N53" s="93" t="s">
        <v>33</v>
      </c>
      <c r="V53" s="68" t="s">
        <v>182</v>
      </c>
    </row>
    <row r="54" spans="1:24" s="63" customFormat="1" x14ac:dyDescent="0.2">
      <c r="A54" s="98"/>
      <c r="B54" s="97" t="s">
        <v>33</v>
      </c>
      <c r="C54" s="767" t="s">
        <v>183</v>
      </c>
      <c r="D54" s="767"/>
      <c r="E54" s="767"/>
      <c r="F54" s="99" t="s">
        <v>33</v>
      </c>
      <c r="G54" s="99" t="s">
        <v>33</v>
      </c>
      <c r="H54" s="99" t="s">
        <v>33</v>
      </c>
      <c r="I54" s="99" t="s">
        <v>33</v>
      </c>
      <c r="J54" s="100" t="s">
        <v>33</v>
      </c>
      <c r="K54" s="99" t="s">
        <v>33</v>
      </c>
      <c r="L54" s="100">
        <v>26.68</v>
      </c>
      <c r="M54" s="101" t="s">
        <v>33</v>
      </c>
      <c r="N54" s="102" t="s">
        <v>33</v>
      </c>
      <c r="U54" s="68" t="s">
        <v>183</v>
      </c>
    </row>
    <row r="55" spans="1:24" s="63" customFormat="1" ht="22.5" x14ac:dyDescent="0.2">
      <c r="A55" s="98"/>
      <c r="B55" s="97" t="s">
        <v>959</v>
      </c>
      <c r="C55" s="767" t="s">
        <v>960</v>
      </c>
      <c r="D55" s="767"/>
      <c r="E55" s="767"/>
      <c r="F55" s="99" t="s">
        <v>186</v>
      </c>
      <c r="G55" s="99" t="s">
        <v>187</v>
      </c>
      <c r="H55" s="99" t="s">
        <v>33</v>
      </c>
      <c r="I55" s="99" t="s">
        <v>187</v>
      </c>
      <c r="J55" s="100" t="s">
        <v>33</v>
      </c>
      <c r="K55" s="99" t="s">
        <v>33</v>
      </c>
      <c r="L55" s="100">
        <v>25.35</v>
      </c>
      <c r="M55" s="101" t="s">
        <v>33</v>
      </c>
      <c r="N55" s="102" t="s">
        <v>33</v>
      </c>
      <c r="U55" s="68" t="s">
        <v>960</v>
      </c>
    </row>
    <row r="56" spans="1:24" s="63" customFormat="1" ht="22.5" x14ac:dyDescent="0.2">
      <c r="A56" s="98"/>
      <c r="B56" s="97" t="s">
        <v>961</v>
      </c>
      <c r="C56" s="767" t="s">
        <v>962</v>
      </c>
      <c r="D56" s="767"/>
      <c r="E56" s="767"/>
      <c r="F56" s="99" t="s">
        <v>186</v>
      </c>
      <c r="G56" s="99" t="s">
        <v>594</v>
      </c>
      <c r="H56" s="99" t="s">
        <v>33</v>
      </c>
      <c r="I56" s="99" t="s">
        <v>594</v>
      </c>
      <c r="J56" s="100" t="s">
        <v>33</v>
      </c>
      <c r="K56" s="99" t="s">
        <v>33</v>
      </c>
      <c r="L56" s="100">
        <v>17.34</v>
      </c>
      <c r="M56" s="101" t="s">
        <v>33</v>
      </c>
      <c r="N56" s="102" t="s">
        <v>33</v>
      </c>
      <c r="U56" s="68" t="s">
        <v>962</v>
      </c>
    </row>
    <row r="57" spans="1:24" s="63" customFormat="1" x14ac:dyDescent="0.2">
      <c r="A57" s="103"/>
      <c r="B57" s="104"/>
      <c r="C57" s="780" t="s">
        <v>191</v>
      </c>
      <c r="D57" s="780"/>
      <c r="E57" s="780"/>
      <c r="F57" s="105" t="s">
        <v>33</v>
      </c>
      <c r="G57" s="105" t="s">
        <v>33</v>
      </c>
      <c r="H57" s="105" t="s">
        <v>33</v>
      </c>
      <c r="I57" s="105" t="s">
        <v>33</v>
      </c>
      <c r="J57" s="106" t="s">
        <v>33</v>
      </c>
      <c r="K57" s="105" t="s">
        <v>33</v>
      </c>
      <c r="L57" s="106">
        <v>82.53</v>
      </c>
      <c r="M57" s="92" t="s">
        <v>33</v>
      </c>
      <c r="N57" s="107" t="s">
        <v>33</v>
      </c>
      <c r="W57" s="68" t="s">
        <v>191</v>
      </c>
    </row>
    <row r="58" spans="1:24" s="63" customFormat="1" ht="22.5" x14ac:dyDescent="0.2">
      <c r="A58" s="88" t="s">
        <v>212</v>
      </c>
      <c r="B58" s="89" t="s">
        <v>1026</v>
      </c>
      <c r="C58" s="776" t="s">
        <v>1027</v>
      </c>
      <c r="D58" s="776"/>
      <c r="E58" s="776"/>
      <c r="F58" s="90" t="s">
        <v>1019</v>
      </c>
      <c r="G58" s="90" t="s">
        <v>33</v>
      </c>
      <c r="H58" s="90" t="s">
        <v>33</v>
      </c>
      <c r="I58" s="90" t="s">
        <v>614</v>
      </c>
      <c r="J58" s="91">
        <v>1153.5999999999999</v>
      </c>
      <c r="K58" s="90" t="s">
        <v>33</v>
      </c>
      <c r="L58" s="91">
        <v>230.72</v>
      </c>
      <c r="M58" s="92" t="s">
        <v>33</v>
      </c>
      <c r="N58" s="93" t="s">
        <v>33</v>
      </c>
      <c r="R58" s="68" t="s">
        <v>1027</v>
      </c>
    </row>
    <row r="59" spans="1:24" s="63" customFormat="1" x14ac:dyDescent="0.2">
      <c r="A59" s="94"/>
      <c r="B59" s="95"/>
      <c r="C59" s="767" t="s">
        <v>1020</v>
      </c>
      <c r="D59" s="767"/>
      <c r="E59" s="767"/>
      <c r="F59" s="767"/>
      <c r="G59" s="767"/>
      <c r="H59" s="767"/>
      <c r="I59" s="767"/>
      <c r="J59" s="767"/>
      <c r="K59" s="767"/>
      <c r="L59" s="767"/>
      <c r="M59" s="767"/>
      <c r="N59" s="781"/>
      <c r="X59" s="68" t="s">
        <v>1020</v>
      </c>
    </row>
    <row r="60" spans="1:24" s="63" customFormat="1" ht="56.25" x14ac:dyDescent="0.2">
      <c r="A60" s="88" t="s">
        <v>219</v>
      </c>
      <c r="B60" s="89" t="s">
        <v>1028</v>
      </c>
      <c r="C60" s="776" t="s">
        <v>1029</v>
      </c>
      <c r="D60" s="776"/>
      <c r="E60" s="776"/>
      <c r="F60" s="90" t="s">
        <v>484</v>
      </c>
      <c r="G60" s="90" t="s">
        <v>33</v>
      </c>
      <c r="H60" s="90" t="s">
        <v>33</v>
      </c>
      <c r="I60" s="90" t="s">
        <v>246</v>
      </c>
      <c r="J60" s="91" t="s">
        <v>33</v>
      </c>
      <c r="K60" s="90" t="s">
        <v>33</v>
      </c>
      <c r="L60" s="91" t="s">
        <v>33</v>
      </c>
      <c r="M60" s="92" t="s">
        <v>33</v>
      </c>
      <c r="N60" s="93" t="s">
        <v>33</v>
      </c>
      <c r="R60" s="68" t="s">
        <v>1029</v>
      </c>
    </row>
    <row r="61" spans="1:24" s="63" customFormat="1" ht="33.75" x14ac:dyDescent="0.2">
      <c r="A61" s="96"/>
      <c r="B61" s="97" t="s">
        <v>890</v>
      </c>
      <c r="C61" s="767" t="s">
        <v>1800</v>
      </c>
      <c r="D61" s="767"/>
      <c r="E61" s="767"/>
      <c r="F61" s="767"/>
      <c r="G61" s="767"/>
      <c r="H61" s="767"/>
      <c r="I61" s="767"/>
      <c r="J61" s="767"/>
      <c r="K61" s="767"/>
      <c r="L61" s="767"/>
      <c r="M61" s="767"/>
      <c r="N61" s="781"/>
      <c r="S61" s="68" t="s">
        <v>1800</v>
      </c>
    </row>
    <row r="62" spans="1:24" s="63" customFormat="1" x14ac:dyDescent="0.2">
      <c r="A62" s="98"/>
      <c r="B62" s="97" t="s">
        <v>165</v>
      </c>
      <c r="C62" s="767" t="s">
        <v>251</v>
      </c>
      <c r="D62" s="767"/>
      <c r="E62" s="767"/>
      <c r="F62" s="99" t="s">
        <v>33</v>
      </c>
      <c r="G62" s="99" t="s">
        <v>33</v>
      </c>
      <c r="H62" s="99" t="s">
        <v>33</v>
      </c>
      <c r="I62" s="99" t="s">
        <v>33</v>
      </c>
      <c r="J62" s="100">
        <v>8.08</v>
      </c>
      <c r="K62" s="99" t="s">
        <v>175</v>
      </c>
      <c r="L62" s="100">
        <v>90.9</v>
      </c>
      <c r="M62" s="101" t="s">
        <v>33</v>
      </c>
      <c r="N62" s="102" t="s">
        <v>33</v>
      </c>
      <c r="T62" s="68" t="s">
        <v>251</v>
      </c>
    </row>
    <row r="63" spans="1:24" s="63" customFormat="1" x14ac:dyDescent="0.2">
      <c r="A63" s="98"/>
      <c r="B63" s="97" t="s">
        <v>212</v>
      </c>
      <c r="C63" s="767" t="s">
        <v>252</v>
      </c>
      <c r="D63" s="767"/>
      <c r="E63" s="767"/>
      <c r="F63" s="99" t="s">
        <v>33</v>
      </c>
      <c r="G63" s="99" t="s">
        <v>33</v>
      </c>
      <c r="H63" s="99" t="s">
        <v>33</v>
      </c>
      <c r="I63" s="99" t="s">
        <v>33</v>
      </c>
      <c r="J63" s="100">
        <v>2.0699999999999998</v>
      </c>
      <c r="K63" s="99" t="s">
        <v>33</v>
      </c>
      <c r="L63" s="100">
        <v>18.63</v>
      </c>
      <c r="M63" s="101" t="s">
        <v>33</v>
      </c>
      <c r="N63" s="102" t="s">
        <v>33</v>
      </c>
      <c r="T63" s="68" t="s">
        <v>252</v>
      </c>
    </row>
    <row r="64" spans="1:24" s="63" customFormat="1" x14ac:dyDescent="0.2">
      <c r="A64" s="98"/>
      <c r="B64" s="97" t="s">
        <v>33</v>
      </c>
      <c r="C64" s="767" t="s">
        <v>253</v>
      </c>
      <c r="D64" s="767"/>
      <c r="E64" s="767"/>
      <c r="F64" s="99" t="s">
        <v>179</v>
      </c>
      <c r="G64" s="99" t="s">
        <v>1030</v>
      </c>
      <c r="H64" s="99" t="s">
        <v>175</v>
      </c>
      <c r="I64" s="99" t="s">
        <v>1803</v>
      </c>
      <c r="J64" s="100" t="s">
        <v>33</v>
      </c>
      <c r="K64" s="99" t="s">
        <v>33</v>
      </c>
      <c r="L64" s="100" t="s">
        <v>33</v>
      </c>
      <c r="M64" s="101" t="s">
        <v>33</v>
      </c>
      <c r="N64" s="102" t="s">
        <v>33</v>
      </c>
      <c r="U64" s="68" t="s">
        <v>253</v>
      </c>
    </row>
    <row r="65" spans="1:24" s="63" customFormat="1" x14ac:dyDescent="0.2">
      <c r="A65" s="98"/>
      <c r="B65" s="97" t="s">
        <v>33</v>
      </c>
      <c r="C65" s="776" t="s">
        <v>182</v>
      </c>
      <c r="D65" s="776"/>
      <c r="E65" s="776"/>
      <c r="F65" s="90" t="s">
        <v>33</v>
      </c>
      <c r="G65" s="90" t="s">
        <v>33</v>
      </c>
      <c r="H65" s="90" t="s">
        <v>33</v>
      </c>
      <c r="I65" s="90" t="s">
        <v>33</v>
      </c>
      <c r="J65" s="91">
        <v>10.15</v>
      </c>
      <c r="K65" s="90" t="s">
        <v>33</v>
      </c>
      <c r="L65" s="91">
        <v>109.53</v>
      </c>
      <c r="M65" s="92" t="s">
        <v>33</v>
      </c>
      <c r="N65" s="93" t="s">
        <v>33</v>
      </c>
      <c r="V65" s="68" t="s">
        <v>182</v>
      </c>
    </row>
    <row r="66" spans="1:24" s="63" customFormat="1" x14ac:dyDescent="0.2">
      <c r="A66" s="98"/>
      <c r="B66" s="97" t="s">
        <v>33</v>
      </c>
      <c r="C66" s="767" t="s">
        <v>183</v>
      </c>
      <c r="D66" s="767"/>
      <c r="E66" s="767"/>
      <c r="F66" s="99" t="s">
        <v>33</v>
      </c>
      <c r="G66" s="99" t="s">
        <v>33</v>
      </c>
      <c r="H66" s="99" t="s">
        <v>33</v>
      </c>
      <c r="I66" s="99" t="s">
        <v>33</v>
      </c>
      <c r="J66" s="100" t="s">
        <v>33</v>
      </c>
      <c r="K66" s="99" t="s">
        <v>33</v>
      </c>
      <c r="L66" s="100">
        <v>90.9</v>
      </c>
      <c r="M66" s="101" t="s">
        <v>33</v>
      </c>
      <c r="N66" s="102" t="s">
        <v>33</v>
      </c>
      <c r="U66" s="68" t="s">
        <v>183</v>
      </c>
    </row>
    <row r="67" spans="1:24" s="63" customFormat="1" ht="22.5" x14ac:dyDescent="0.2">
      <c r="A67" s="98"/>
      <c r="B67" s="97" t="s">
        <v>771</v>
      </c>
      <c r="C67" s="767" t="s">
        <v>772</v>
      </c>
      <c r="D67" s="767"/>
      <c r="E67" s="767"/>
      <c r="F67" s="99" t="s">
        <v>186</v>
      </c>
      <c r="G67" s="99" t="s">
        <v>341</v>
      </c>
      <c r="H67" s="99" t="s">
        <v>33</v>
      </c>
      <c r="I67" s="99" t="s">
        <v>341</v>
      </c>
      <c r="J67" s="100" t="s">
        <v>33</v>
      </c>
      <c r="K67" s="99" t="s">
        <v>33</v>
      </c>
      <c r="L67" s="100">
        <v>72.72</v>
      </c>
      <c r="M67" s="101" t="s">
        <v>33</v>
      </c>
      <c r="N67" s="102" t="s">
        <v>33</v>
      </c>
      <c r="U67" s="68" t="s">
        <v>772</v>
      </c>
    </row>
    <row r="68" spans="1:24" s="63" customFormat="1" ht="22.5" x14ac:dyDescent="0.2">
      <c r="A68" s="98"/>
      <c r="B68" s="97" t="s">
        <v>773</v>
      </c>
      <c r="C68" s="767" t="s">
        <v>774</v>
      </c>
      <c r="D68" s="767"/>
      <c r="E68" s="767"/>
      <c r="F68" s="99" t="s">
        <v>186</v>
      </c>
      <c r="G68" s="99" t="s">
        <v>775</v>
      </c>
      <c r="H68" s="99" t="s">
        <v>33</v>
      </c>
      <c r="I68" s="99" t="s">
        <v>775</v>
      </c>
      <c r="J68" s="100" t="s">
        <v>33</v>
      </c>
      <c r="K68" s="99" t="s">
        <v>33</v>
      </c>
      <c r="L68" s="100">
        <v>54.54</v>
      </c>
      <c r="M68" s="101" t="s">
        <v>33</v>
      </c>
      <c r="N68" s="102" t="s">
        <v>33</v>
      </c>
      <c r="U68" s="68" t="s">
        <v>774</v>
      </c>
    </row>
    <row r="69" spans="1:24" s="63" customFormat="1" x14ac:dyDescent="0.2">
      <c r="A69" s="103"/>
      <c r="B69" s="104"/>
      <c r="C69" s="780" t="s">
        <v>191</v>
      </c>
      <c r="D69" s="780"/>
      <c r="E69" s="780"/>
      <c r="F69" s="105" t="s">
        <v>33</v>
      </c>
      <c r="G69" s="105" t="s">
        <v>33</v>
      </c>
      <c r="H69" s="105" t="s">
        <v>33</v>
      </c>
      <c r="I69" s="105" t="s">
        <v>33</v>
      </c>
      <c r="J69" s="106" t="s">
        <v>33</v>
      </c>
      <c r="K69" s="105" t="s">
        <v>33</v>
      </c>
      <c r="L69" s="106">
        <v>236.79</v>
      </c>
      <c r="M69" s="92" t="s">
        <v>33</v>
      </c>
      <c r="N69" s="107" t="s">
        <v>33</v>
      </c>
      <c r="W69" s="68" t="s">
        <v>191</v>
      </c>
    </row>
    <row r="70" spans="1:24" s="63" customFormat="1" ht="22.5" x14ac:dyDescent="0.2">
      <c r="A70" s="88" t="s">
        <v>228</v>
      </c>
      <c r="B70" s="89" t="s">
        <v>1032</v>
      </c>
      <c r="C70" s="776" t="s">
        <v>1033</v>
      </c>
      <c r="D70" s="776"/>
      <c r="E70" s="776"/>
      <c r="F70" s="90" t="s">
        <v>1019</v>
      </c>
      <c r="G70" s="90" t="s">
        <v>33</v>
      </c>
      <c r="H70" s="90" t="s">
        <v>33</v>
      </c>
      <c r="I70" s="90" t="s">
        <v>1608</v>
      </c>
      <c r="J70" s="91">
        <v>1699.1</v>
      </c>
      <c r="K70" s="90" t="s">
        <v>33</v>
      </c>
      <c r="L70" s="91">
        <v>1529.19</v>
      </c>
      <c r="M70" s="92" t="s">
        <v>33</v>
      </c>
      <c r="N70" s="93" t="s">
        <v>33</v>
      </c>
      <c r="R70" s="68" t="s">
        <v>1033</v>
      </c>
    </row>
    <row r="71" spans="1:24" s="63" customFormat="1" x14ac:dyDescent="0.2">
      <c r="A71" s="94"/>
      <c r="B71" s="95"/>
      <c r="C71" s="767" t="s">
        <v>1804</v>
      </c>
      <c r="D71" s="767"/>
      <c r="E71" s="767"/>
      <c r="F71" s="767"/>
      <c r="G71" s="767"/>
      <c r="H71" s="767"/>
      <c r="I71" s="767"/>
      <c r="J71" s="767"/>
      <c r="K71" s="767"/>
      <c r="L71" s="767"/>
      <c r="M71" s="767"/>
      <c r="N71" s="781"/>
      <c r="X71" s="68" t="s">
        <v>1804</v>
      </c>
    </row>
    <row r="72" spans="1:24" s="63" customFormat="1" ht="33.75" x14ac:dyDescent="0.2">
      <c r="A72" s="88" t="s">
        <v>235</v>
      </c>
      <c r="B72" s="89" t="s">
        <v>1035</v>
      </c>
      <c r="C72" s="776" t="s">
        <v>1036</v>
      </c>
      <c r="D72" s="776"/>
      <c r="E72" s="776"/>
      <c r="F72" s="90" t="s">
        <v>484</v>
      </c>
      <c r="G72" s="90" t="s">
        <v>33</v>
      </c>
      <c r="H72" s="90" t="s">
        <v>33</v>
      </c>
      <c r="I72" s="90" t="s">
        <v>173</v>
      </c>
      <c r="J72" s="91" t="s">
        <v>33</v>
      </c>
      <c r="K72" s="90" t="s">
        <v>33</v>
      </c>
      <c r="L72" s="91" t="s">
        <v>33</v>
      </c>
      <c r="M72" s="92" t="s">
        <v>33</v>
      </c>
      <c r="N72" s="93" t="s">
        <v>33</v>
      </c>
      <c r="R72" s="68" t="s">
        <v>1036</v>
      </c>
    </row>
    <row r="73" spans="1:24" s="63" customFormat="1" ht="33.75" x14ac:dyDescent="0.2">
      <c r="A73" s="96"/>
      <c r="B73" s="97" t="s">
        <v>890</v>
      </c>
      <c r="C73" s="767" t="s">
        <v>1800</v>
      </c>
      <c r="D73" s="767"/>
      <c r="E73" s="767"/>
      <c r="F73" s="767"/>
      <c r="G73" s="767"/>
      <c r="H73" s="767"/>
      <c r="I73" s="767"/>
      <c r="J73" s="767"/>
      <c r="K73" s="767"/>
      <c r="L73" s="767"/>
      <c r="M73" s="767"/>
      <c r="N73" s="781"/>
      <c r="S73" s="68" t="s">
        <v>1800</v>
      </c>
    </row>
    <row r="74" spans="1:24" s="63" customFormat="1" x14ac:dyDescent="0.2">
      <c r="A74" s="98"/>
      <c r="B74" s="97" t="s">
        <v>165</v>
      </c>
      <c r="C74" s="767" t="s">
        <v>251</v>
      </c>
      <c r="D74" s="767"/>
      <c r="E74" s="767"/>
      <c r="F74" s="99" t="s">
        <v>33</v>
      </c>
      <c r="G74" s="99" t="s">
        <v>33</v>
      </c>
      <c r="H74" s="99" t="s">
        <v>33</v>
      </c>
      <c r="I74" s="99" t="s">
        <v>33</v>
      </c>
      <c r="J74" s="100">
        <v>8.08</v>
      </c>
      <c r="K74" s="99" t="s">
        <v>175</v>
      </c>
      <c r="L74" s="100">
        <v>20.2</v>
      </c>
      <c r="M74" s="101" t="s">
        <v>33</v>
      </c>
      <c r="N74" s="102" t="s">
        <v>33</v>
      </c>
      <c r="T74" s="68" t="s">
        <v>251</v>
      </c>
    </row>
    <row r="75" spans="1:24" s="63" customFormat="1" x14ac:dyDescent="0.2">
      <c r="A75" s="98"/>
      <c r="B75" s="97" t="s">
        <v>212</v>
      </c>
      <c r="C75" s="767" t="s">
        <v>252</v>
      </c>
      <c r="D75" s="767"/>
      <c r="E75" s="767"/>
      <c r="F75" s="99" t="s">
        <v>33</v>
      </c>
      <c r="G75" s="99" t="s">
        <v>33</v>
      </c>
      <c r="H75" s="99" t="s">
        <v>33</v>
      </c>
      <c r="I75" s="99" t="s">
        <v>33</v>
      </c>
      <c r="J75" s="100">
        <v>1.88</v>
      </c>
      <c r="K75" s="99" t="s">
        <v>33</v>
      </c>
      <c r="L75" s="100">
        <v>3.76</v>
      </c>
      <c r="M75" s="101" t="s">
        <v>33</v>
      </c>
      <c r="N75" s="102" t="s">
        <v>33</v>
      </c>
      <c r="T75" s="68" t="s">
        <v>252</v>
      </c>
    </row>
    <row r="76" spans="1:24" s="63" customFormat="1" x14ac:dyDescent="0.2">
      <c r="A76" s="98"/>
      <c r="B76" s="97" t="s">
        <v>33</v>
      </c>
      <c r="C76" s="767" t="s">
        <v>253</v>
      </c>
      <c r="D76" s="767"/>
      <c r="E76" s="767"/>
      <c r="F76" s="99" t="s">
        <v>179</v>
      </c>
      <c r="G76" s="99" t="s">
        <v>1030</v>
      </c>
      <c r="H76" s="99" t="s">
        <v>175</v>
      </c>
      <c r="I76" s="99" t="s">
        <v>930</v>
      </c>
      <c r="J76" s="100" t="s">
        <v>33</v>
      </c>
      <c r="K76" s="99" t="s">
        <v>33</v>
      </c>
      <c r="L76" s="100" t="s">
        <v>33</v>
      </c>
      <c r="M76" s="101" t="s">
        <v>33</v>
      </c>
      <c r="N76" s="102" t="s">
        <v>33</v>
      </c>
      <c r="U76" s="68" t="s">
        <v>253</v>
      </c>
    </row>
    <row r="77" spans="1:24" s="63" customFormat="1" x14ac:dyDescent="0.2">
      <c r="A77" s="98"/>
      <c r="B77" s="97" t="s">
        <v>33</v>
      </c>
      <c r="C77" s="776" t="s">
        <v>182</v>
      </c>
      <c r="D77" s="776"/>
      <c r="E77" s="776"/>
      <c r="F77" s="90" t="s">
        <v>33</v>
      </c>
      <c r="G77" s="90" t="s">
        <v>33</v>
      </c>
      <c r="H77" s="90" t="s">
        <v>33</v>
      </c>
      <c r="I77" s="90" t="s">
        <v>33</v>
      </c>
      <c r="J77" s="91">
        <v>9.9600000000000009</v>
      </c>
      <c r="K77" s="90" t="s">
        <v>33</v>
      </c>
      <c r="L77" s="91">
        <v>23.96</v>
      </c>
      <c r="M77" s="92" t="s">
        <v>33</v>
      </c>
      <c r="N77" s="93" t="s">
        <v>33</v>
      </c>
      <c r="V77" s="68" t="s">
        <v>182</v>
      </c>
    </row>
    <row r="78" spans="1:24" s="63" customFormat="1" x14ac:dyDescent="0.2">
      <c r="A78" s="98"/>
      <c r="B78" s="97" t="s">
        <v>33</v>
      </c>
      <c r="C78" s="767" t="s">
        <v>183</v>
      </c>
      <c r="D78" s="767"/>
      <c r="E78" s="767"/>
      <c r="F78" s="99" t="s">
        <v>33</v>
      </c>
      <c r="G78" s="99" t="s">
        <v>33</v>
      </c>
      <c r="H78" s="99" t="s">
        <v>33</v>
      </c>
      <c r="I78" s="99" t="s">
        <v>33</v>
      </c>
      <c r="J78" s="100" t="s">
        <v>33</v>
      </c>
      <c r="K78" s="99" t="s">
        <v>33</v>
      </c>
      <c r="L78" s="100">
        <v>20.2</v>
      </c>
      <c r="M78" s="101" t="s">
        <v>33</v>
      </c>
      <c r="N78" s="102" t="s">
        <v>33</v>
      </c>
      <c r="U78" s="68" t="s">
        <v>183</v>
      </c>
    </row>
    <row r="79" spans="1:24" s="63" customFormat="1" ht="22.5" x14ac:dyDescent="0.2">
      <c r="A79" s="98"/>
      <c r="B79" s="97" t="s">
        <v>771</v>
      </c>
      <c r="C79" s="767" t="s">
        <v>772</v>
      </c>
      <c r="D79" s="767"/>
      <c r="E79" s="767"/>
      <c r="F79" s="99" t="s">
        <v>186</v>
      </c>
      <c r="G79" s="99" t="s">
        <v>341</v>
      </c>
      <c r="H79" s="99" t="s">
        <v>33</v>
      </c>
      <c r="I79" s="99" t="s">
        <v>341</v>
      </c>
      <c r="J79" s="100" t="s">
        <v>33</v>
      </c>
      <c r="K79" s="99" t="s">
        <v>33</v>
      </c>
      <c r="L79" s="100">
        <v>16.16</v>
      </c>
      <c r="M79" s="101" t="s">
        <v>33</v>
      </c>
      <c r="N79" s="102" t="s">
        <v>33</v>
      </c>
      <c r="U79" s="68" t="s">
        <v>772</v>
      </c>
    </row>
    <row r="80" spans="1:24" s="63" customFormat="1" ht="22.5" x14ac:dyDescent="0.2">
      <c r="A80" s="98"/>
      <c r="B80" s="97" t="s">
        <v>773</v>
      </c>
      <c r="C80" s="767" t="s">
        <v>774</v>
      </c>
      <c r="D80" s="767"/>
      <c r="E80" s="767"/>
      <c r="F80" s="99" t="s">
        <v>186</v>
      </c>
      <c r="G80" s="99" t="s">
        <v>775</v>
      </c>
      <c r="H80" s="99" t="s">
        <v>33</v>
      </c>
      <c r="I80" s="99" t="s">
        <v>775</v>
      </c>
      <c r="J80" s="100" t="s">
        <v>33</v>
      </c>
      <c r="K80" s="99" t="s">
        <v>33</v>
      </c>
      <c r="L80" s="100">
        <v>12.12</v>
      </c>
      <c r="M80" s="101" t="s">
        <v>33</v>
      </c>
      <c r="N80" s="102" t="s">
        <v>33</v>
      </c>
      <c r="U80" s="68" t="s">
        <v>774</v>
      </c>
    </row>
    <row r="81" spans="1:24" s="63" customFormat="1" x14ac:dyDescent="0.2">
      <c r="A81" s="103"/>
      <c r="B81" s="104"/>
      <c r="C81" s="780" t="s">
        <v>191</v>
      </c>
      <c r="D81" s="780"/>
      <c r="E81" s="780"/>
      <c r="F81" s="105" t="s">
        <v>33</v>
      </c>
      <c r="G81" s="105" t="s">
        <v>33</v>
      </c>
      <c r="H81" s="105" t="s">
        <v>33</v>
      </c>
      <c r="I81" s="105" t="s">
        <v>33</v>
      </c>
      <c r="J81" s="106" t="s">
        <v>33</v>
      </c>
      <c r="K81" s="105" t="s">
        <v>33</v>
      </c>
      <c r="L81" s="106">
        <v>52.24</v>
      </c>
      <c r="M81" s="92" t="s">
        <v>33</v>
      </c>
      <c r="N81" s="107" t="s">
        <v>33</v>
      </c>
      <c r="W81" s="68" t="s">
        <v>191</v>
      </c>
    </row>
    <row r="82" spans="1:24" s="63" customFormat="1" ht="33.75" x14ac:dyDescent="0.2">
      <c r="A82" s="88" t="s">
        <v>240</v>
      </c>
      <c r="B82" s="89" t="s">
        <v>1037</v>
      </c>
      <c r="C82" s="776" t="s">
        <v>1038</v>
      </c>
      <c r="D82" s="776"/>
      <c r="E82" s="776"/>
      <c r="F82" s="90" t="s">
        <v>1019</v>
      </c>
      <c r="G82" s="90" t="s">
        <v>33</v>
      </c>
      <c r="H82" s="90" t="s">
        <v>33</v>
      </c>
      <c r="I82" s="90" t="s">
        <v>614</v>
      </c>
      <c r="J82" s="91">
        <v>1006.8</v>
      </c>
      <c r="K82" s="90" t="s">
        <v>33</v>
      </c>
      <c r="L82" s="91">
        <v>201.36</v>
      </c>
      <c r="M82" s="92" t="s">
        <v>33</v>
      </c>
      <c r="N82" s="93" t="s">
        <v>33</v>
      </c>
      <c r="R82" s="68" t="s">
        <v>1038</v>
      </c>
    </row>
    <row r="83" spans="1:24" s="63" customFormat="1" x14ac:dyDescent="0.2">
      <c r="A83" s="94"/>
      <c r="B83" s="95"/>
      <c r="C83" s="767" t="s">
        <v>1020</v>
      </c>
      <c r="D83" s="767"/>
      <c r="E83" s="767"/>
      <c r="F83" s="767"/>
      <c r="G83" s="767"/>
      <c r="H83" s="767"/>
      <c r="I83" s="767"/>
      <c r="J83" s="767"/>
      <c r="K83" s="767"/>
      <c r="L83" s="767"/>
      <c r="M83" s="767"/>
      <c r="N83" s="781"/>
      <c r="X83" s="68" t="s">
        <v>1020</v>
      </c>
    </row>
    <row r="84" spans="1:24" s="63" customFormat="1" ht="22.5" x14ac:dyDescent="0.2">
      <c r="A84" s="88" t="s">
        <v>246</v>
      </c>
      <c r="B84" s="89" t="s">
        <v>1039</v>
      </c>
      <c r="C84" s="776" t="s">
        <v>1040</v>
      </c>
      <c r="D84" s="776"/>
      <c r="E84" s="776"/>
      <c r="F84" s="90" t="s">
        <v>484</v>
      </c>
      <c r="G84" s="90" t="s">
        <v>33</v>
      </c>
      <c r="H84" s="90" t="s">
        <v>33</v>
      </c>
      <c r="I84" s="90" t="s">
        <v>165</v>
      </c>
      <c r="J84" s="91" t="s">
        <v>33</v>
      </c>
      <c r="K84" s="90" t="s">
        <v>33</v>
      </c>
      <c r="L84" s="91" t="s">
        <v>33</v>
      </c>
      <c r="M84" s="92" t="s">
        <v>33</v>
      </c>
      <c r="N84" s="93" t="s">
        <v>33</v>
      </c>
      <c r="R84" s="68" t="s">
        <v>1040</v>
      </c>
    </row>
    <row r="85" spans="1:24" s="63" customFormat="1" ht="33.75" x14ac:dyDescent="0.2">
      <c r="A85" s="96"/>
      <c r="B85" s="97" t="s">
        <v>890</v>
      </c>
      <c r="C85" s="767" t="s">
        <v>1800</v>
      </c>
      <c r="D85" s="767"/>
      <c r="E85" s="767"/>
      <c r="F85" s="767"/>
      <c r="G85" s="767"/>
      <c r="H85" s="767"/>
      <c r="I85" s="767"/>
      <c r="J85" s="767"/>
      <c r="K85" s="767"/>
      <c r="L85" s="767"/>
      <c r="M85" s="767"/>
      <c r="N85" s="781"/>
      <c r="S85" s="68" t="s">
        <v>1800</v>
      </c>
    </row>
    <row r="86" spans="1:24" s="63" customFormat="1" x14ac:dyDescent="0.2">
      <c r="A86" s="98"/>
      <c r="B86" s="97" t="s">
        <v>165</v>
      </c>
      <c r="C86" s="767" t="s">
        <v>251</v>
      </c>
      <c r="D86" s="767"/>
      <c r="E86" s="767"/>
      <c r="F86" s="99" t="s">
        <v>33</v>
      </c>
      <c r="G86" s="99" t="s">
        <v>33</v>
      </c>
      <c r="H86" s="99" t="s">
        <v>33</v>
      </c>
      <c r="I86" s="99" t="s">
        <v>33</v>
      </c>
      <c r="J86" s="100">
        <v>36.76</v>
      </c>
      <c r="K86" s="99" t="s">
        <v>175</v>
      </c>
      <c r="L86" s="100">
        <v>45.95</v>
      </c>
      <c r="M86" s="101" t="s">
        <v>33</v>
      </c>
      <c r="N86" s="102" t="s">
        <v>33</v>
      </c>
      <c r="T86" s="68" t="s">
        <v>251</v>
      </c>
    </row>
    <row r="87" spans="1:24" s="63" customFormat="1" x14ac:dyDescent="0.2">
      <c r="A87" s="98"/>
      <c r="B87" s="97" t="s">
        <v>212</v>
      </c>
      <c r="C87" s="767" t="s">
        <v>252</v>
      </c>
      <c r="D87" s="767"/>
      <c r="E87" s="767"/>
      <c r="F87" s="99" t="s">
        <v>33</v>
      </c>
      <c r="G87" s="99" t="s">
        <v>33</v>
      </c>
      <c r="H87" s="99" t="s">
        <v>33</v>
      </c>
      <c r="I87" s="99" t="s">
        <v>33</v>
      </c>
      <c r="J87" s="100">
        <v>4.5999999999999996</v>
      </c>
      <c r="K87" s="99" t="s">
        <v>33</v>
      </c>
      <c r="L87" s="100">
        <v>4.5999999999999996</v>
      </c>
      <c r="M87" s="101" t="s">
        <v>33</v>
      </c>
      <c r="N87" s="102" t="s">
        <v>33</v>
      </c>
      <c r="T87" s="68" t="s">
        <v>252</v>
      </c>
    </row>
    <row r="88" spans="1:24" s="63" customFormat="1" x14ac:dyDescent="0.2">
      <c r="A88" s="98"/>
      <c r="B88" s="97" t="s">
        <v>33</v>
      </c>
      <c r="C88" s="767" t="s">
        <v>253</v>
      </c>
      <c r="D88" s="767"/>
      <c r="E88" s="767"/>
      <c r="F88" s="99" t="s">
        <v>179</v>
      </c>
      <c r="G88" s="99" t="s">
        <v>1041</v>
      </c>
      <c r="H88" s="99" t="s">
        <v>175</v>
      </c>
      <c r="I88" s="99" t="s">
        <v>1042</v>
      </c>
      <c r="J88" s="100" t="s">
        <v>33</v>
      </c>
      <c r="K88" s="99" t="s">
        <v>33</v>
      </c>
      <c r="L88" s="100" t="s">
        <v>33</v>
      </c>
      <c r="M88" s="101" t="s">
        <v>33</v>
      </c>
      <c r="N88" s="102" t="s">
        <v>33</v>
      </c>
      <c r="U88" s="68" t="s">
        <v>253</v>
      </c>
    </row>
    <row r="89" spans="1:24" s="63" customFormat="1" x14ac:dyDescent="0.2">
      <c r="A89" s="98"/>
      <c r="B89" s="97" t="s">
        <v>33</v>
      </c>
      <c r="C89" s="776" t="s">
        <v>182</v>
      </c>
      <c r="D89" s="776"/>
      <c r="E89" s="776"/>
      <c r="F89" s="90" t="s">
        <v>33</v>
      </c>
      <c r="G89" s="90" t="s">
        <v>33</v>
      </c>
      <c r="H89" s="90" t="s">
        <v>33</v>
      </c>
      <c r="I89" s="90" t="s">
        <v>33</v>
      </c>
      <c r="J89" s="91">
        <v>41.36</v>
      </c>
      <c r="K89" s="90" t="s">
        <v>33</v>
      </c>
      <c r="L89" s="91">
        <v>50.55</v>
      </c>
      <c r="M89" s="92" t="s">
        <v>33</v>
      </c>
      <c r="N89" s="93" t="s">
        <v>33</v>
      </c>
      <c r="V89" s="68" t="s">
        <v>182</v>
      </c>
    </row>
    <row r="90" spans="1:24" s="63" customFormat="1" x14ac:dyDescent="0.2">
      <c r="A90" s="98"/>
      <c r="B90" s="97" t="s">
        <v>33</v>
      </c>
      <c r="C90" s="767" t="s">
        <v>183</v>
      </c>
      <c r="D90" s="767"/>
      <c r="E90" s="767"/>
      <c r="F90" s="99" t="s">
        <v>33</v>
      </c>
      <c r="G90" s="99" t="s">
        <v>33</v>
      </c>
      <c r="H90" s="99" t="s">
        <v>33</v>
      </c>
      <c r="I90" s="99" t="s">
        <v>33</v>
      </c>
      <c r="J90" s="100" t="s">
        <v>33</v>
      </c>
      <c r="K90" s="99" t="s">
        <v>33</v>
      </c>
      <c r="L90" s="100">
        <v>45.95</v>
      </c>
      <c r="M90" s="101" t="s">
        <v>33</v>
      </c>
      <c r="N90" s="102" t="s">
        <v>33</v>
      </c>
      <c r="U90" s="68" t="s">
        <v>183</v>
      </c>
    </row>
    <row r="91" spans="1:24" s="63" customFormat="1" ht="22.5" x14ac:dyDescent="0.2">
      <c r="A91" s="98"/>
      <c r="B91" s="97" t="s">
        <v>771</v>
      </c>
      <c r="C91" s="767" t="s">
        <v>772</v>
      </c>
      <c r="D91" s="767"/>
      <c r="E91" s="767"/>
      <c r="F91" s="99" t="s">
        <v>186</v>
      </c>
      <c r="G91" s="99" t="s">
        <v>341</v>
      </c>
      <c r="H91" s="99" t="s">
        <v>33</v>
      </c>
      <c r="I91" s="99" t="s">
        <v>341</v>
      </c>
      <c r="J91" s="100" t="s">
        <v>33</v>
      </c>
      <c r="K91" s="99" t="s">
        <v>33</v>
      </c>
      <c r="L91" s="100">
        <v>36.76</v>
      </c>
      <c r="M91" s="101" t="s">
        <v>33</v>
      </c>
      <c r="N91" s="102" t="s">
        <v>33</v>
      </c>
      <c r="U91" s="68" t="s">
        <v>772</v>
      </c>
    </row>
    <row r="92" spans="1:24" s="63" customFormat="1" ht="22.5" x14ac:dyDescent="0.2">
      <c r="A92" s="98"/>
      <c r="B92" s="97" t="s">
        <v>773</v>
      </c>
      <c r="C92" s="767" t="s">
        <v>774</v>
      </c>
      <c r="D92" s="767"/>
      <c r="E92" s="767"/>
      <c r="F92" s="99" t="s">
        <v>186</v>
      </c>
      <c r="G92" s="99" t="s">
        <v>775</v>
      </c>
      <c r="H92" s="99" t="s">
        <v>33</v>
      </c>
      <c r="I92" s="99" t="s">
        <v>775</v>
      </c>
      <c r="J92" s="100" t="s">
        <v>33</v>
      </c>
      <c r="K92" s="99" t="s">
        <v>33</v>
      </c>
      <c r="L92" s="100">
        <v>27.57</v>
      </c>
      <c r="M92" s="101" t="s">
        <v>33</v>
      </c>
      <c r="N92" s="102" t="s">
        <v>33</v>
      </c>
      <c r="U92" s="68" t="s">
        <v>774</v>
      </c>
    </row>
    <row r="93" spans="1:24" s="63" customFormat="1" x14ac:dyDescent="0.2">
      <c r="A93" s="103"/>
      <c r="B93" s="104"/>
      <c r="C93" s="780" t="s">
        <v>191</v>
      </c>
      <c r="D93" s="780"/>
      <c r="E93" s="780"/>
      <c r="F93" s="105" t="s">
        <v>33</v>
      </c>
      <c r="G93" s="105" t="s">
        <v>33</v>
      </c>
      <c r="H93" s="105" t="s">
        <v>33</v>
      </c>
      <c r="I93" s="105" t="s">
        <v>33</v>
      </c>
      <c r="J93" s="106" t="s">
        <v>33</v>
      </c>
      <c r="K93" s="105" t="s">
        <v>33</v>
      </c>
      <c r="L93" s="106">
        <v>114.88</v>
      </c>
      <c r="M93" s="92" t="s">
        <v>33</v>
      </c>
      <c r="N93" s="107" t="s">
        <v>33</v>
      </c>
      <c r="W93" s="68" t="s">
        <v>191</v>
      </c>
    </row>
    <row r="94" spans="1:24" s="63" customFormat="1" ht="33.75" x14ac:dyDescent="0.2">
      <c r="A94" s="88" t="s">
        <v>258</v>
      </c>
      <c r="B94" s="89" t="s">
        <v>1805</v>
      </c>
      <c r="C94" s="776" t="s">
        <v>1806</v>
      </c>
      <c r="D94" s="776"/>
      <c r="E94" s="776"/>
      <c r="F94" s="90" t="s">
        <v>484</v>
      </c>
      <c r="G94" s="90" t="s">
        <v>33</v>
      </c>
      <c r="H94" s="90" t="s">
        <v>33</v>
      </c>
      <c r="I94" s="90" t="s">
        <v>165</v>
      </c>
      <c r="J94" s="91">
        <v>627.51</v>
      </c>
      <c r="K94" s="90" t="s">
        <v>33</v>
      </c>
      <c r="L94" s="91">
        <v>627.51</v>
      </c>
      <c r="M94" s="92" t="s">
        <v>33</v>
      </c>
      <c r="N94" s="93" t="s">
        <v>33</v>
      </c>
      <c r="R94" s="68" t="s">
        <v>1806</v>
      </c>
    </row>
    <row r="95" spans="1:24" s="63" customFormat="1" ht="22.5" x14ac:dyDescent="0.2">
      <c r="A95" s="88" t="s">
        <v>262</v>
      </c>
      <c r="B95" s="89" t="s">
        <v>1039</v>
      </c>
      <c r="C95" s="776" t="s">
        <v>1040</v>
      </c>
      <c r="D95" s="776"/>
      <c r="E95" s="776"/>
      <c r="F95" s="90" t="s">
        <v>484</v>
      </c>
      <c r="G95" s="90" t="s">
        <v>33</v>
      </c>
      <c r="H95" s="90" t="s">
        <v>33</v>
      </c>
      <c r="I95" s="90" t="s">
        <v>165</v>
      </c>
      <c r="J95" s="91" t="s">
        <v>33</v>
      </c>
      <c r="K95" s="90" t="s">
        <v>33</v>
      </c>
      <c r="L95" s="91" t="s">
        <v>33</v>
      </c>
      <c r="M95" s="92" t="s">
        <v>33</v>
      </c>
      <c r="N95" s="93" t="s">
        <v>33</v>
      </c>
      <c r="R95" s="68" t="s">
        <v>1040</v>
      </c>
    </row>
    <row r="96" spans="1:24" s="63" customFormat="1" ht="33.75" x14ac:dyDescent="0.2">
      <c r="A96" s="96"/>
      <c r="B96" s="97" t="s">
        <v>890</v>
      </c>
      <c r="C96" s="767" t="s">
        <v>1800</v>
      </c>
      <c r="D96" s="767"/>
      <c r="E96" s="767"/>
      <c r="F96" s="767"/>
      <c r="G96" s="767"/>
      <c r="H96" s="767"/>
      <c r="I96" s="767"/>
      <c r="J96" s="767"/>
      <c r="K96" s="767"/>
      <c r="L96" s="767"/>
      <c r="M96" s="767"/>
      <c r="N96" s="781"/>
      <c r="S96" s="68" t="s">
        <v>1800</v>
      </c>
    </row>
    <row r="97" spans="1:23" s="63" customFormat="1" x14ac:dyDescent="0.2">
      <c r="A97" s="98"/>
      <c r="B97" s="97" t="s">
        <v>165</v>
      </c>
      <c r="C97" s="767" t="s">
        <v>251</v>
      </c>
      <c r="D97" s="767"/>
      <c r="E97" s="767"/>
      <c r="F97" s="99" t="s">
        <v>33</v>
      </c>
      <c r="G97" s="99" t="s">
        <v>33</v>
      </c>
      <c r="H97" s="99" t="s">
        <v>33</v>
      </c>
      <c r="I97" s="99" t="s">
        <v>33</v>
      </c>
      <c r="J97" s="100">
        <v>36.76</v>
      </c>
      <c r="K97" s="99" t="s">
        <v>175</v>
      </c>
      <c r="L97" s="100">
        <v>45.95</v>
      </c>
      <c r="M97" s="101" t="s">
        <v>33</v>
      </c>
      <c r="N97" s="102" t="s">
        <v>33</v>
      </c>
      <c r="T97" s="68" t="s">
        <v>251</v>
      </c>
    </row>
    <row r="98" spans="1:23" s="63" customFormat="1" x14ac:dyDescent="0.2">
      <c r="A98" s="98"/>
      <c r="B98" s="97" t="s">
        <v>212</v>
      </c>
      <c r="C98" s="767" t="s">
        <v>252</v>
      </c>
      <c r="D98" s="767"/>
      <c r="E98" s="767"/>
      <c r="F98" s="99" t="s">
        <v>33</v>
      </c>
      <c r="G98" s="99" t="s">
        <v>33</v>
      </c>
      <c r="H98" s="99" t="s">
        <v>33</v>
      </c>
      <c r="I98" s="99" t="s">
        <v>33</v>
      </c>
      <c r="J98" s="100">
        <v>4.5999999999999996</v>
      </c>
      <c r="K98" s="99" t="s">
        <v>33</v>
      </c>
      <c r="L98" s="100">
        <v>4.5999999999999996</v>
      </c>
      <c r="M98" s="101" t="s">
        <v>33</v>
      </c>
      <c r="N98" s="102" t="s">
        <v>33</v>
      </c>
      <c r="T98" s="68" t="s">
        <v>252</v>
      </c>
    </row>
    <row r="99" spans="1:23" s="63" customFormat="1" x14ac:dyDescent="0.2">
      <c r="A99" s="98"/>
      <c r="B99" s="97" t="s">
        <v>33</v>
      </c>
      <c r="C99" s="767" t="s">
        <v>253</v>
      </c>
      <c r="D99" s="767"/>
      <c r="E99" s="767"/>
      <c r="F99" s="99" t="s">
        <v>179</v>
      </c>
      <c r="G99" s="99" t="s">
        <v>1041</v>
      </c>
      <c r="H99" s="99" t="s">
        <v>175</v>
      </c>
      <c r="I99" s="99" t="s">
        <v>1042</v>
      </c>
      <c r="J99" s="100" t="s">
        <v>33</v>
      </c>
      <c r="K99" s="99" t="s">
        <v>33</v>
      </c>
      <c r="L99" s="100" t="s">
        <v>33</v>
      </c>
      <c r="M99" s="101" t="s">
        <v>33</v>
      </c>
      <c r="N99" s="102" t="s">
        <v>33</v>
      </c>
      <c r="U99" s="68" t="s">
        <v>253</v>
      </c>
    </row>
    <row r="100" spans="1:23" s="63" customFormat="1" x14ac:dyDescent="0.2">
      <c r="A100" s="98"/>
      <c r="B100" s="97" t="s">
        <v>33</v>
      </c>
      <c r="C100" s="776" t="s">
        <v>182</v>
      </c>
      <c r="D100" s="776"/>
      <c r="E100" s="776"/>
      <c r="F100" s="90" t="s">
        <v>33</v>
      </c>
      <c r="G100" s="90" t="s">
        <v>33</v>
      </c>
      <c r="H100" s="90" t="s">
        <v>33</v>
      </c>
      <c r="I100" s="90" t="s">
        <v>33</v>
      </c>
      <c r="J100" s="91">
        <v>41.36</v>
      </c>
      <c r="K100" s="90" t="s">
        <v>33</v>
      </c>
      <c r="L100" s="91">
        <v>50.55</v>
      </c>
      <c r="M100" s="92" t="s">
        <v>33</v>
      </c>
      <c r="N100" s="93" t="s">
        <v>33</v>
      </c>
      <c r="V100" s="68" t="s">
        <v>182</v>
      </c>
    </row>
    <row r="101" spans="1:23" s="63" customFormat="1" x14ac:dyDescent="0.2">
      <c r="A101" s="98"/>
      <c r="B101" s="97" t="s">
        <v>33</v>
      </c>
      <c r="C101" s="767" t="s">
        <v>183</v>
      </c>
      <c r="D101" s="767"/>
      <c r="E101" s="767"/>
      <c r="F101" s="99" t="s">
        <v>33</v>
      </c>
      <c r="G101" s="99" t="s">
        <v>33</v>
      </c>
      <c r="H101" s="99" t="s">
        <v>33</v>
      </c>
      <c r="I101" s="99" t="s">
        <v>33</v>
      </c>
      <c r="J101" s="100" t="s">
        <v>33</v>
      </c>
      <c r="K101" s="99" t="s">
        <v>33</v>
      </c>
      <c r="L101" s="100">
        <v>45.95</v>
      </c>
      <c r="M101" s="101" t="s">
        <v>33</v>
      </c>
      <c r="N101" s="102" t="s">
        <v>33</v>
      </c>
      <c r="U101" s="68" t="s">
        <v>183</v>
      </c>
    </row>
    <row r="102" spans="1:23" s="63" customFormat="1" ht="22.5" x14ac:dyDescent="0.2">
      <c r="A102" s="98"/>
      <c r="B102" s="97" t="s">
        <v>771</v>
      </c>
      <c r="C102" s="767" t="s">
        <v>772</v>
      </c>
      <c r="D102" s="767"/>
      <c r="E102" s="767"/>
      <c r="F102" s="99" t="s">
        <v>186</v>
      </c>
      <c r="G102" s="99" t="s">
        <v>341</v>
      </c>
      <c r="H102" s="99" t="s">
        <v>33</v>
      </c>
      <c r="I102" s="99" t="s">
        <v>341</v>
      </c>
      <c r="J102" s="100" t="s">
        <v>33</v>
      </c>
      <c r="K102" s="99" t="s">
        <v>33</v>
      </c>
      <c r="L102" s="100">
        <v>36.76</v>
      </c>
      <c r="M102" s="101" t="s">
        <v>33</v>
      </c>
      <c r="N102" s="102" t="s">
        <v>33</v>
      </c>
      <c r="U102" s="68" t="s">
        <v>772</v>
      </c>
    </row>
    <row r="103" spans="1:23" s="63" customFormat="1" ht="22.5" x14ac:dyDescent="0.2">
      <c r="A103" s="98"/>
      <c r="B103" s="97" t="s">
        <v>773</v>
      </c>
      <c r="C103" s="767" t="s">
        <v>774</v>
      </c>
      <c r="D103" s="767"/>
      <c r="E103" s="767"/>
      <c r="F103" s="99" t="s">
        <v>186</v>
      </c>
      <c r="G103" s="99" t="s">
        <v>775</v>
      </c>
      <c r="H103" s="99" t="s">
        <v>33</v>
      </c>
      <c r="I103" s="99" t="s">
        <v>775</v>
      </c>
      <c r="J103" s="100" t="s">
        <v>33</v>
      </c>
      <c r="K103" s="99" t="s">
        <v>33</v>
      </c>
      <c r="L103" s="100">
        <v>27.57</v>
      </c>
      <c r="M103" s="101" t="s">
        <v>33</v>
      </c>
      <c r="N103" s="102" t="s">
        <v>33</v>
      </c>
      <c r="U103" s="68" t="s">
        <v>774</v>
      </c>
    </row>
    <row r="104" spans="1:23" s="63" customFormat="1" x14ac:dyDescent="0.2">
      <c r="A104" s="103"/>
      <c r="B104" s="104"/>
      <c r="C104" s="780" t="s">
        <v>191</v>
      </c>
      <c r="D104" s="780"/>
      <c r="E104" s="780"/>
      <c r="F104" s="105" t="s">
        <v>33</v>
      </c>
      <c r="G104" s="105" t="s">
        <v>33</v>
      </c>
      <c r="H104" s="105" t="s">
        <v>33</v>
      </c>
      <c r="I104" s="105" t="s">
        <v>33</v>
      </c>
      <c r="J104" s="106" t="s">
        <v>33</v>
      </c>
      <c r="K104" s="105" t="s">
        <v>33</v>
      </c>
      <c r="L104" s="106">
        <v>114.88</v>
      </c>
      <c r="M104" s="92" t="s">
        <v>33</v>
      </c>
      <c r="N104" s="107" t="s">
        <v>33</v>
      </c>
      <c r="W104" s="68" t="s">
        <v>191</v>
      </c>
    </row>
    <row r="105" spans="1:23" s="63" customFormat="1" ht="22.5" x14ac:dyDescent="0.2">
      <c r="A105" s="88" t="s">
        <v>267</v>
      </c>
      <c r="B105" s="89" t="s">
        <v>1043</v>
      </c>
      <c r="C105" s="776" t="s">
        <v>1044</v>
      </c>
      <c r="D105" s="776"/>
      <c r="E105" s="776"/>
      <c r="F105" s="90" t="s">
        <v>484</v>
      </c>
      <c r="G105" s="90" t="s">
        <v>33</v>
      </c>
      <c r="H105" s="90" t="s">
        <v>33</v>
      </c>
      <c r="I105" s="90" t="s">
        <v>165</v>
      </c>
      <c r="J105" s="91">
        <v>175.63</v>
      </c>
      <c r="K105" s="90" t="s">
        <v>33</v>
      </c>
      <c r="L105" s="91">
        <v>175.63</v>
      </c>
      <c r="M105" s="92" t="s">
        <v>33</v>
      </c>
      <c r="N105" s="93" t="s">
        <v>33</v>
      </c>
      <c r="R105" s="68" t="s">
        <v>1044</v>
      </c>
    </row>
    <row r="106" spans="1:23" s="63" customFormat="1" ht="22.5" x14ac:dyDescent="0.2">
      <c r="A106" s="88" t="s">
        <v>274</v>
      </c>
      <c r="B106" s="89" t="s">
        <v>1045</v>
      </c>
      <c r="C106" s="776" t="s">
        <v>1046</v>
      </c>
      <c r="D106" s="776"/>
      <c r="E106" s="776"/>
      <c r="F106" s="90" t="s">
        <v>484</v>
      </c>
      <c r="G106" s="90" t="s">
        <v>33</v>
      </c>
      <c r="H106" s="90" t="s">
        <v>33</v>
      </c>
      <c r="I106" s="90" t="s">
        <v>165</v>
      </c>
      <c r="J106" s="91" t="s">
        <v>33</v>
      </c>
      <c r="K106" s="90" t="s">
        <v>33</v>
      </c>
      <c r="L106" s="91" t="s">
        <v>33</v>
      </c>
      <c r="M106" s="92" t="s">
        <v>33</v>
      </c>
      <c r="N106" s="93" t="s">
        <v>33</v>
      </c>
      <c r="R106" s="68" t="s">
        <v>1046</v>
      </c>
    </row>
    <row r="107" spans="1:23" s="63" customFormat="1" ht="33.75" x14ac:dyDescent="0.2">
      <c r="A107" s="96"/>
      <c r="B107" s="97" t="s">
        <v>890</v>
      </c>
      <c r="C107" s="767" t="s">
        <v>1800</v>
      </c>
      <c r="D107" s="767"/>
      <c r="E107" s="767"/>
      <c r="F107" s="767"/>
      <c r="G107" s="767"/>
      <c r="H107" s="767"/>
      <c r="I107" s="767"/>
      <c r="J107" s="767"/>
      <c r="K107" s="767"/>
      <c r="L107" s="767"/>
      <c r="M107" s="767"/>
      <c r="N107" s="781"/>
      <c r="S107" s="68" t="s">
        <v>1800</v>
      </c>
    </row>
    <row r="108" spans="1:23" s="63" customFormat="1" x14ac:dyDescent="0.2">
      <c r="A108" s="98"/>
      <c r="B108" s="97" t="s">
        <v>165</v>
      </c>
      <c r="C108" s="767" t="s">
        <v>251</v>
      </c>
      <c r="D108" s="767"/>
      <c r="E108" s="767"/>
      <c r="F108" s="99" t="s">
        <v>33</v>
      </c>
      <c r="G108" s="99" t="s">
        <v>33</v>
      </c>
      <c r="H108" s="99" t="s">
        <v>33</v>
      </c>
      <c r="I108" s="99" t="s">
        <v>33</v>
      </c>
      <c r="J108" s="100">
        <v>53.16</v>
      </c>
      <c r="K108" s="99" t="s">
        <v>175</v>
      </c>
      <c r="L108" s="100">
        <v>66.45</v>
      </c>
      <c r="M108" s="101" t="s">
        <v>33</v>
      </c>
      <c r="N108" s="102" t="s">
        <v>33</v>
      </c>
      <c r="T108" s="68" t="s">
        <v>251</v>
      </c>
    </row>
    <row r="109" spans="1:23" s="63" customFormat="1" x14ac:dyDescent="0.2">
      <c r="A109" s="98"/>
      <c r="B109" s="97" t="s">
        <v>212</v>
      </c>
      <c r="C109" s="767" t="s">
        <v>252</v>
      </c>
      <c r="D109" s="767"/>
      <c r="E109" s="767"/>
      <c r="F109" s="99" t="s">
        <v>33</v>
      </c>
      <c r="G109" s="99" t="s">
        <v>33</v>
      </c>
      <c r="H109" s="99" t="s">
        <v>33</v>
      </c>
      <c r="I109" s="99" t="s">
        <v>33</v>
      </c>
      <c r="J109" s="100">
        <v>15.92</v>
      </c>
      <c r="K109" s="99" t="s">
        <v>33</v>
      </c>
      <c r="L109" s="100">
        <v>15.92</v>
      </c>
      <c r="M109" s="101" t="s">
        <v>33</v>
      </c>
      <c r="N109" s="102" t="s">
        <v>33</v>
      </c>
      <c r="T109" s="68" t="s">
        <v>252</v>
      </c>
    </row>
    <row r="110" spans="1:23" s="63" customFormat="1" x14ac:dyDescent="0.2">
      <c r="A110" s="98"/>
      <c r="B110" s="97" t="s">
        <v>33</v>
      </c>
      <c r="C110" s="767" t="s">
        <v>253</v>
      </c>
      <c r="D110" s="767"/>
      <c r="E110" s="767"/>
      <c r="F110" s="99" t="s">
        <v>179</v>
      </c>
      <c r="G110" s="99" t="s">
        <v>228</v>
      </c>
      <c r="H110" s="99" t="s">
        <v>175</v>
      </c>
      <c r="I110" s="99" t="s">
        <v>1047</v>
      </c>
      <c r="J110" s="100" t="s">
        <v>33</v>
      </c>
      <c r="K110" s="99" t="s">
        <v>33</v>
      </c>
      <c r="L110" s="100" t="s">
        <v>33</v>
      </c>
      <c r="M110" s="101" t="s">
        <v>33</v>
      </c>
      <c r="N110" s="102" t="s">
        <v>33</v>
      </c>
      <c r="U110" s="68" t="s">
        <v>253</v>
      </c>
    </row>
    <row r="111" spans="1:23" s="63" customFormat="1" x14ac:dyDescent="0.2">
      <c r="A111" s="98"/>
      <c r="B111" s="97" t="s">
        <v>33</v>
      </c>
      <c r="C111" s="776" t="s">
        <v>182</v>
      </c>
      <c r="D111" s="776"/>
      <c r="E111" s="776"/>
      <c r="F111" s="90" t="s">
        <v>33</v>
      </c>
      <c r="G111" s="90" t="s">
        <v>33</v>
      </c>
      <c r="H111" s="90" t="s">
        <v>33</v>
      </c>
      <c r="I111" s="90" t="s">
        <v>33</v>
      </c>
      <c r="J111" s="91">
        <v>69.08</v>
      </c>
      <c r="K111" s="90" t="s">
        <v>33</v>
      </c>
      <c r="L111" s="91">
        <v>82.37</v>
      </c>
      <c r="M111" s="92" t="s">
        <v>33</v>
      </c>
      <c r="N111" s="93" t="s">
        <v>33</v>
      </c>
      <c r="V111" s="68" t="s">
        <v>182</v>
      </c>
    </row>
    <row r="112" spans="1:23" s="63" customFormat="1" x14ac:dyDescent="0.2">
      <c r="A112" s="98"/>
      <c r="B112" s="97" t="s">
        <v>33</v>
      </c>
      <c r="C112" s="767" t="s">
        <v>183</v>
      </c>
      <c r="D112" s="767"/>
      <c r="E112" s="767"/>
      <c r="F112" s="99" t="s">
        <v>33</v>
      </c>
      <c r="G112" s="99" t="s">
        <v>33</v>
      </c>
      <c r="H112" s="99" t="s">
        <v>33</v>
      </c>
      <c r="I112" s="99" t="s">
        <v>33</v>
      </c>
      <c r="J112" s="100" t="s">
        <v>33</v>
      </c>
      <c r="K112" s="99" t="s">
        <v>33</v>
      </c>
      <c r="L112" s="100">
        <v>66.45</v>
      </c>
      <c r="M112" s="101" t="s">
        <v>33</v>
      </c>
      <c r="N112" s="102" t="s">
        <v>33</v>
      </c>
      <c r="U112" s="68" t="s">
        <v>183</v>
      </c>
    </row>
    <row r="113" spans="1:25" s="63" customFormat="1" ht="22.5" x14ac:dyDescent="0.2">
      <c r="A113" s="98"/>
      <c r="B113" s="97" t="s">
        <v>907</v>
      </c>
      <c r="C113" s="767" t="s">
        <v>908</v>
      </c>
      <c r="D113" s="767"/>
      <c r="E113" s="767"/>
      <c r="F113" s="99" t="s">
        <v>186</v>
      </c>
      <c r="G113" s="99" t="s">
        <v>909</v>
      </c>
      <c r="H113" s="99" t="s">
        <v>33</v>
      </c>
      <c r="I113" s="99" t="s">
        <v>909</v>
      </c>
      <c r="J113" s="100" t="s">
        <v>33</v>
      </c>
      <c r="K113" s="99" t="s">
        <v>33</v>
      </c>
      <c r="L113" s="100">
        <v>61.13</v>
      </c>
      <c r="M113" s="101" t="s">
        <v>33</v>
      </c>
      <c r="N113" s="102" t="s">
        <v>33</v>
      </c>
      <c r="U113" s="68" t="s">
        <v>908</v>
      </c>
    </row>
    <row r="114" spans="1:25" s="63" customFormat="1" ht="22.5" x14ac:dyDescent="0.2">
      <c r="A114" s="98"/>
      <c r="B114" s="97" t="s">
        <v>910</v>
      </c>
      <c r="C114" s="767" t="s">
        <v>911</v>
      </c>
      <c r="D114" s="767"/>
      <c r="E114" s="767"/>
      <c r="F114" s="99" t="s">
        <v>186</v>
      </c>
      <c r="G114" s="99" t="s">
        <v>594</v>
      </c>
      <c r="H114" s="99" t="s">
        <v>33</v>
      </c>
      <c r="I114" s="99" t="s">
        <v>594</v>
      </c>
      <c r="J114" s="100" t="s">
        <v>33</v>
      </c>
      <c r="K114" s="99" t="s">
        <v>33</v>
      </c>
      <c r="L114" s="100">
        <v>43.19</v>
      </c>
      <c r="M114" s="101" t="s">
        <v>33</v>
      </c>
      <c r="N114" s="102" t="s">
        <v>33</v>
      </c>
      <c r="U114" s="68" t="s">
        <v>911</v>
      </c>
    </row>
    <row r="115" spans="1:25" s="63" customFormat="1" x14ac:dyDescent="0.2">
      <c r="A115" s="103"/>
      <c r="B115" s="104"/>
      <c r="C115" s="780" t="s">
        <v>191</v>
      </c>
      <c r="D115" s="780"/>
      <c r="E115" s="780"/>
      <c r="F115" s="105" t="s">
        <v>33</v>
      </c>
      <c r="G115" s="105" t="s">
        <v>33</v>
      </c>
      <c r="H115" s="105" t="s">
        <v>33</v>
      </c>
      <c r="I115" s="105" t="s">
        <v>33</v>
      </c>
      <c r="J115" s="106" t="s">
        <v>33</v>
      </c>
      <c r="K115" s="105" t="s">
        <v>33</v>
      </c>
      <c r="L115" s="106">
        <v>186.69</v>
      </c>
      <c r="M115" s="92" t="s">
        <v>33</v>
      </c>
      <c r="N115" s="107" t="s">
        <v>33</v>
      </c>
      <c r="W115" s="68" t="s">
        <v>191</v>
      </c>
    </row>
    <row r="116" spans="1:25" s="63" customFormat="1" ht="33.75" x14ac:dyDescent="0.2">
      <c r="A116" s="88" t="s">
        <v>282</v>
      </c>
      <c r="B116" s="89" t="s">
        <v>1807</v>
      </c>
      <c r="C116" s="776" t="s">
        <v>1049</v>
      </c>
      <c r="D116" s="776"/>
      <c r="E116" s="776"/>
      <c r="F116" s="90" t="s">
        <v>484</v>
      </c>
      <c r="G116" s="90" t="s">
        <v>33</v>
      </c>
      <c r="H116" s="90" t="s">
        <v>33</v>
      </c>
      <c r="I116" s="90" t="s">
        <v>165</v>
      </c>
      <c r="J116" s="91">
        <v>902.13</v>
      </c>
      <c r="K116" s="90" t="s">
        <v>778</v>
      </c>
      <c r="L116" s="91">
        <v>912.96</v>
      </c>
      <c r="M116" s="92" t="s">
        <v>33</v>
      </c>
      <c r="N116" s="93" t="s">
        <v>33</v>
      </c>
      <c r="R116" s="68" t="s">
        <v>1049</v>
      </c>
    </row>
    <row r="117" spans="1:25" s="63" customFormat="1" x14ac:dyDescent="0.2">
      <c r="A117" s="94"/>
      <c r="B117" s="95"/>
      <c r="C117" s="767" t="s">
        <v>1050</v>
      </c>
      <c r="D117" s="767"/>
      <c r="E117" s="767"/>
      <c r="F117" s="767"/>
      <c r="G117" s="767"/>
      <c r="H117" s="767"/>
      <c r="I117" s="767"/>
      <c r="J117" s="767"/>
      <c r="K117" s="767"/>
      <c r="L117" s="767"/>
      <c r="M117" s="767"/>
      <c r="N117" s="781"/>
      <c r="Y117" s="68" t="s">
        <v>1050</v>
      </c>
    </row>
    <row r="118" spans="1:25" s="63" customFormat="1" ht="22.5" x14ac:dyDescent="0.2">
      <c r="A118" s="96"/>
      <c r="B118" s="97" t="s">
        <v>780</v>
      </c>
      <c r="C118" s="767" t="s">
        <v>781</v>
      </c>
      <c r="D118" s="767"/>
      <c r="E118" s="767"/>
      <c r="F118" s="767"/>
      <c r="G118" s="767"/>
      <c r="H118" s="767"/>
      <c r="I118" s="767"/>
      <c r="J118" s="767"/>
      <c r="K118" s="767"/>
      <c r="L118" s="767"/>
      <c r="M118" s="767"/>
      <c r="N118" s="781"/>
      <c r="S118" s="68" t="s">
        <v>781</v>
      </c>
    </row>
    <row r="119" spans="1:25" s="63" customFormat="1" ht="22.5" x14ac:dyDescent="0.2">
      <c r="A119" s="88" t="s">
        <v>287</v>
      </c>
      <c r="B119" s="89" t="s">
        <v>1051</v>
      </c>
      <c r="C119" s="776" t="s">
        <v>1052</v>
      </c>
      <c r="D119" s="776"/>
      <c r="E119" s="776"/>
      <c r="F119" s="90" t="s">
        <v>484</v>
      </c>
      <c r="G119" s="90" t="s">
        <v>33</v>
      </c>
      <c r="H119" s="90" t="s">
        <v>33</v>
      </c>
      <c r="I119" s="90" t="s">
        <v>173</v>
      </c>
      <c r="J119" s="91" t="s">
        <v>33</v>
      </c>
      <c r="K119" s="90" t="s">
        <v>33</v>
      </c>
      <c r="L119" s="91" t="s">
        <v>33</v>
      </c>
      <c r="M119" s="92" t="s">
        <v>33</v>
      </c>
      <c r="N119" s="93" t="s">
        <v>33</v>
      </c>
      <c r="R119" s="68" t="s">
        <v>1052</v>
      </c>
    </row>
    <row r="120" spans="1:25" s="63" customFormat="1" x14ac:dyDescent="0.2">
      <c r="A120" s="94"/>
      <c r="B120" s="95"/>
      <c r="C120" s="767" t="s">
        <v>1672</v>
      </c>
      <c r="D120" s="767"/>
      <c r="E120" s="767"/>
      <c r="F120" s="767"/>
      <c r="G120" s="767"/>
      <c r="H120" s="767"/>
      <c r="I120" s="767"/>
      <c r="J120" s="767"/>
      <c r="K120" s="767"/>
      <c r="L120" s="767"/>
      <c r="M120" s="767"/>
      <c r="N120" s="781"/>
      <c r="X120" s="68" t="s">
        <v>1672</v>
      </c>
    </row>
    <row r="121" spans="1:25" s="63" customFormat="1" ht="33.75" x14ac:dyDescent="0.2">
      <c r="A121" s="96"/>
      <c r="B121" s="97" t="s">
        <v>890</v>
      </c>
      <c r="C121" s="767" t="s">
        <v>1800</v>
      </c>
      <c r="D121" s="767"/>
      <c r="E121" s="767"/>
      <c r="F121" s="767"/>
      <c r="G121" s="767"/>
      <c r="H121" s="767"/>
      <c r="I121" s="767"/>
      <c r="J121" s="767"/>
      <c r="K121" s="767"/>
      <c r="L121" s="767"/>
      <c r="M121" s="767"/>
      <c r="N121" s="781"/>
      <c r="S121" s="68" t="s">
        <v>1800</v>
      </c>
    </row>
    <row r="122" spans="1:25" s="63" customFormat="1" x14ac:dyDescent="0.2">
      <c r="A122" s="98"/>
      <c r="B122" s="97" t="s">
        <v>165</v>
      </c>
      <c r="C122" s="767" t="s">
        <v>251</v>
      </c>
      <c r="D122" s="767"/>
      <c r="E122" s="767"/>
      <c r="F122" s="99" t="s">
        <v>33</v>
      </c>
      <c r="G122" s="99" t="s">
        <v>33</v>
      </c>
      <c r="H122" s="99" t="s">
        <v>33</v>
      </c>
      <c r="I122" s="99" t="s">
        <v>33</v>
      </c>
      <c r="J122" s="100">
        <v>12.25</v>
      </c>
      <c r="K122" s="99" t="s">
        <v>175</v>
      </c>
      <c r="L122" s="100">
        <v>30.63</v>
      </c>
      <c r="M122" s="101" t="s">
        <v>33</v>
      </c>
      <c r="N122" s="102" t="s">
        <v>33</v>
      </c>
      <c r="T122" s="68" t="s">
        <v>251</v>
      </c>
    </row>
    <row r="123" spans="1:25" s="63" customFormat="1" x14ac:dyDescent="0.2">
      <c r="A123" s="98"/>
      <c r="B123" s="97" t="s">
        <v>212</v>
      </c>
      <c r="C123" s="767" t="s">
        <v>252</v>
      </c>
      <c r="D123" s="767"/>
      <c r="E123" s="767"/>
      <c r="F123" s="99" t="s">
        <v>33</v>
      </c>
      <c r="G123" s="99" t="s">
        <v>33</v>
      </c>
      <c r="H123" s="99" t="s">
        <v>33</v>
      </c>
      <c r="I123" s="99" t="s">
        <v>33</v>
      </c>
      <c r="J123" s="100">
        <v>3.44</v>
      </c>
      <c r="K123" s="99" t="s">
        <v>33</v>
      </c>
      <c r="L123" s="100">
        <v>6.88</v>
      </c>
      <c r="M123" s="101" t="s">
        <v>33</v>
      </c>
      <c r="N123" s="102" t="s">
        <v>33</v>
      </c>
      <c r="T123" s="68" t="s">
        <v>252</v>
      </c>
    </row>
    <row r="124" spans="1:25" s="63" customFormat="1" x14ac:dyDescent="0.2">
      <c r="A124" s="98"/>
      <c r="B124" s="97" t="s">
        <v>33</v>
      </c>
      <c r="C124" s="767" t="s">
        <v>253</v>
      </c>
      <c r="D124" s="767"/>
      <c r="E124" s="767"/>
      <c r="F124" s="99" t="s">
        <v>179</v>
      </c>
      <c r="G124" s="99" t="s">
        <v>1053</v>
      </c>
      <c r="H124" s="99" t="s">
        <v>175</v>
      </c>
      <c r="I124" s="99" t="s">
        <v>176</v>
      </c>
      <c r="J124" s="100" t="s">
        <v>33</v>
      </c>
      <c r="K124" s="99" t="s">
        <v>33</v>
      </c>
      <c r="L124" s="100" t="s">
        <v>33</v>
      </c>
      <c r="M124" s="101" t="s">
        <v>33</v>
      </c>
      <c r="N124" s="102" t="s">
        <v>33</v>
      </c>
      <c r="U124" s="68" t="s">
        <v>253</v>
      </c>
    </row>
    <row r="125" spans="1:25" s="63" customFormat="1" x14ac:dyDescent="0.2">
      <c r="A125" s="98"/>
      <c r="B125" s="97" t="s">
        <v>33</v>
      </c>
      <c r="C125" s="776" t="s">
        <v>182</v>
      </c>
      <c r="D125" s="776"/>
      <c r="E125" s="776"/>
      <c r="F125" s="90" t="s">
        <v>33</v>
      </c>
      <c r="G125" s="90" t="s">
        <v>33</v>
      </c>
      <c r="H125" s="90" t="s">
        <v>33</v>
      </c>
      <c r="I125" s="90" t="s">
        <v>33</v>
      </c>
      <c r="J125" s="91">
        <v>15.69</v>
      </c>
      <c r="K125" s="90" t="s">
        <v>33</v>
      </c>
      <c r="L125" s="91">
        <v>37.51</v>
      </c>
      <c r="M125" s="92" t="s">
        <v>33</v>
      </c>
      <c r="N125" s="93" t="s">
        <v>33</v>
      </c>
      <c r="V125" s="68" t="s">
        <v>182</v>
      </c>
    </row>
    <row r="126" spans="1:25" s="63" customFormat="1" x14ac:dyDescent="0.2">
      <c r="A126" s="98"/>
      <c r="B126" s="97" t="s">
        <v>33</v>
      </c>
      <c r="C126" s="767" t="s">
        <v>183</v>
      </c>
      <c r="D126" s="767"/>
      <c r="E126" s="767"/>
      <c r="F126" s="99" t="s">
        <v>33</v>
      </c>
      <c r="G126" s="99" t="s">
        <v>33</v>
      </c>
      <c r="H126" s="99" t="s">
        <v>33</v>
      </c>
      <c r="I126" s="99" t="s">
        <v>33</v>
      </c>
      <c r="J126" s="100" t="s">
        <v>33</v>
      </c>
      <c r="K126" s="99" t="s">
        <v>33</v>
      </c>
      <c r="L126" s="100">
        <v>30.63</v>
      </c>
      <c r="M126" s="101" t="s">
        <v>33</v>
      </c>
      <c r="N126" s="102" t="s">
        <v>33</v>
      </c>
      <c r="U126" s="68" t="s">
        <v>183</v>
      </c>
    </row>
    <row r="127" spans="1:25" s="63" customFormat="1" ht="22.5" x14ac:dyDescent="0.2">
      <c r="A127" s="98"/>
      <c r="B127" s="97" t="s">
        <v>771</v>
      </c>
      <c r="C127" s="767" t="s">
        <v>772</v>
      </c>
      <c r="D127" s="767"/>
      <c r="E127" s="767"/>
      <c r="F127" s="99" t="s">
        <v>186</v>
      </c>
      <c r="G127" s="99" t="s">
        <v>341</v>
      </c>
      <c r="H127" s="99" t="s">
        <v>33</v>
      </c>
      <c r="I127" s="99" t="s">
        <v>341</v>
      </c>
      <c r="J127" s="100" t="s">
        <v>33</v>
      </c>
      <c r="K127" s="99" t="s">
        <v>33</v>
      </c>
      <c r="L127" s="100">
        <v>24.5</v>
      </c>
      <c r="M127" s="101" t="s">
        <v>33</v>
      </c>
      <c r="N127" s="102" t="s">
        <v>33</v>
      </c>
      <c r="U127" s="68" t="s">
        <v>772</v>
      </c>
    </row>
    <row r="128" spans="1:25" s="63" customFormat="1" ht="22.5" x14ac:dyDescent="0.2">
      <c r="A128" s="98"/>
      <c r="B128" s="97" t="s">
        <v>773</v>
      </c>
      <c r="C128" s="767" t="s">
        <v>774</v>
      </c>
      <c r="D128" s="767"/>
      <c r="E128" s="767"/>
      <c r="F128" s="99" t="s">
        <v>186</v>
      </c>
      <c r="G128" s="99" t="s">
        <v>775</v>
      </c>
      <c r="H128" s="99" t="s">
        <v>33</v>
      </c>
      <c r="I128" s="99" t="s">
        <v>775</v>
      </c>
      <c r="J128" s="100" t="s">
        <v>33</v>
      </c>
      <c r="K128" s="99" t="s">
        <v>33</v>
      </c>
      <c r="L128" s="100">
        <v>18.38</v>
      </c>
      <c r="M128" s="101" t="s">
        <v>33</v>
      </c>
      <c r="N128" s="102" t="s">
        <v>33</v>
      </c>
      <c r="U128" s="68" t="s">
        <v>774</v>
      </c>
    </row>
    <row r="129" spans="1:25" s="63" customFormat="1" x14ac:dyDescent="0.2">
      <c r="A129" s="103"/>
      <c r="B129" s="104"/>
      <c r="C129" s="780" t="s">
        <v>191</v>
      </c>
      <c r="D129" s="780"/>
      <c r="E129" s="780"/>
      <c r="F129" s="105" t="s">
        <v>33</v>
      </c>
      <c r="G129" s="105" t="s">
        <v>33</v>
      </c>
      <c r="H129" s="105" t="s">
        <v>33</v>
      </c>
      <c r="I129" s="105" t="s">
        <v>33</v>
      </c>
      <c r="J129" s="106" t="s">
        <v>33</v>
      </c>
      <c r="K129" s="105" t="s">
        <v>33</v>
      </c>
      <c r="L129" s="106">
        <v>80.39</v>
      </c>
      <c r="M129" s="92" t="s">
        <v>33</v>
      </c>
      <c r="N129" s="107" t="s">
        <v>33</v>
      </c>
      <c r="W129" s="68" t="s">
        <v>191</v>
      </c>
    </row>
    <row r="130" spans="1:25" s="63" customFormat="1" ht="22.5" x14ac:dyDescent="0.2">
      <c r="A130" s="88" t="s">
        <v>217</v>
      </c>
      <c r="B130" s="89" t="s">
        <v>1055</v>
      </c>
      <c r="C130" s="776" t="s">
        <v>1056</v>
      </c>
      <c r="D130" s="776"/>
      <c r="E130" s="776"/>
      <c r="F130" s="90" t="s">
        <v>484</v>
      </c>
      <c r="G130" s="90" t="s">
        <v>33</v>
      </c>
      <c r="H130" s="90" t="s">
        <v>33</v>
      </c>
      <c r="I130" s="90" t="s">
        <v>165</v>
      </c>
      <c r="J130" s="91">
        <v>386.3</v>
      </c>
      <c r="K130" s="90" t="s">
        <v>33</v>
      </c>
      <c r="L130" s="91">
        <v>386.3</v>
      </c>
      <c r="M130" s="92" t="s">
        <v>33</v>
      </c>
      <c r="N130" s="93" t="s">
        <v>33</v>
      </c>
      <c r="R130" s="68" t="s">
        <v>1056</v>
      </c>
    </row>
    <row r="131" spans="1:25" s="63" customFormat="1" ht="33.75" x14ac:dyDescent="0.2">
      <c r="A131" s="88" t="s">
        <v>291</v>
      </c>
      <c r="B131" s="89" t="s">
        <v>1808</v>
      </c>
      <c r="C131" s="776" t="s">
        <v>1809</v>
      </c>
      <c r="D131" s="776"/>
      <c r="E131" s="776"/>
      <c r="F131" s="90" t="s">
        <v>484</v>
      </c>
      <c r="G131" s="90" t="s">
        <v>33</v>
      </c>
      <c r="H131" s="90" t="s">
        <v>33</v>
      </c>
      <c r="I131" s="90" t="s">
        <v>165</v>
      </c>
      <c r="J131" s="91">
        <v>486.96</v>
      </c>
      <c r="K131" s="90" t="s">
        <v>33</v>
      </c>
      <c r="L131" s="91">
        <v>486.96</v>
      </c>
      <c r="M131" s="92" t="s">
        <v>33</v>
      </c>
      <c r="N131" s="93" t="s">
        <v>33</v>
      </c>
      <c r="R131" s="68" t="s">
        <v>1809</v>
      </c>
    </row>
    <row r="132" spans="1:25" s="63" customFormat="1" ht="33.75" x14ac:dyDescent="0.2">
      <c r="A132" s="88" t="s">
        <v>293</v>
      </c>
      <c r="B132" s="89" t="s">
        <v>1810</v>
      </c>
      <c r="C132" s="776" t="s">
        <v>1811</v>
      </c>
      <c r="D132" s="776"/>
      <c r="E132" s="776"/>
      <c r="F132" s="90" t="s">
        <v>484</v>
      </c>
      <c r="G132" s="90" t="s">
        <v>33</v>
      </c>
      <c r="H132" s="90" t="s">
        <v>33</v>
      </c>
      <c r="I132" s="90" t="s">
        <v>165</v>
      </c>
      <c r="J132" s="91">
        <v>1920.12</v>
      </c>
      <c r="K132" s="90" t="s">
        <v>778</v>
      </c>
      <c r="L132" s="91">
        <v>1943.16</v>
      </c>
      <c r="M132" s="92" t="s">
        <v>33</v>
      </c>
      <c r="N132" s="93" t="s">
        <v>33</v>
      </c>
      <c r="R132" s="68" t="s">
        <v>1811</v>
      </c>
    </row>
    <row r="133" spans="1:25" s="63" customFormat="1" x14ac:dyDescent="0.2">
      <c r="A133" s="94"/>
      <c r="B133" s="95"/>
      <c r="C133" s="767" t="s">
        <v>1812</v>
      </c>
      <c r="D133" s="767"/>
      <c r="E133" s="767"/>
      <c r="F133" s="767"/>
      <c r="G133" s="767"/>
      <c r="H133" s="767"/>
      <c r="I133" s="767"/>
      <c r="J133" s="767"/>
      <c r="K133" s="767"/>
      <c r="L133" s="767"/>
      <c r="M133" s="767"/>
      <c r="N133" s="781"/>
      <c r="Y133" s="68" t="s">
        <v>1812</v>
      </c>
    </row>
    <row r="134" spans="1:25" s="63" customFormat="1" ht="22.5" x14ac:dyDescent="0.2">
      <c r="A134" s="96"/>
      <c r="B134" s="97" t="s">
        <v>780</v>
      </c>
      <c r="C134" s="767" t="s">
        <v>781</v>
      </c>
      <c r="D134" s="767"/>
      <c r="E134" s="767"/>
      <c r="F134" s="767"/>
      <c r="G134" s="767"/>
      <c r="H134" s="767"/>
      <c r="I134" s="767"/>
      <c r="J134" s="767"/>
      <c r="K134" s="767"/>
      <c r="L134" s="767"/>
      <c r="M134" s="767"/>
      <c r="N134" s="781"/>
      <c r="S134" s="68" t="s">
        <v>781</v>
      </c>
    </row>
    <row r="135" spans="1:25" s="63" customFormat="1" ht="22.5" x14ac:dyDescent="0.2">
      <c r="A135" s="88" t="s">
        <v>301</v>
      </c>
      <c r="B135" s="89" t="s">
        <v>1051</v>
      </c>
      <c r="C135" s="776" t="s">
        <v>1052</v>
      </c>
      <c r="D135" s="776"/>
      <c r="E135" s="776"/>
      <c r="F135" s="90" t="s">
        <v>484</v>
      </c>
      <c r="G135" s="90" t="s">
        <v>33</v>
      </c>
      <c r="H135" s="90" t="s">
        <v>33</v>
      </c>
      <c r="I135" s="90" t="s">
        <v>165</v>
      </c>
      <c r="J135" s="91" t="s">
        <v>33</v>
      </c>
      <c r="K135" s="90" t="s">
        <v>33</v>
      </c>
      <c r="L135" s="91" t="s">
        <v>33</v>
      </c>
      <c r="M135" s="92" t="s">
        <v>33</v>
      </c>
      <c r="N135" s="93" t="s">
        <v>33</v>
      </c>
      <c r="R135" s="68" t="s">
        <v>1052</v>
      </c>
    </row>
    <row r="136" spans="1:25" s="63" customFormat="1" ht="33.75" x14ac:dyDescent="0.2">
      <c r="A136" s="96"/>
      <c r="B136" s="97" t="s">
        <v>890</v>
      </c>
      <c r="C136" s="767" t="s">
        <v>1800</v>
      </c>
      <c r="D136" s="767"/>
      <c r="E136" s="767"/>
      <c r="F136" s="767"/>
      <c r="G136" s="767"/>
      <c r="H136" s="767"/>
      <c r="I136" s="767"/>
      <c r="J136" s="767"/>
      <c r="K136" s="767"/>
      <c r="L136" s="767"/>
      <c r="M136" s="767"/>
      <c r="N136" s="781"/>
      <c r="S136" s="68" t="s">
        <v>1800</v>
      </c>
    </row>
    <row r="137" spans="1:25" s="63" customFormat="1" x14ac:dyDescent="0.2">
      <c r="A137" s="98"/>
      <c r="B137" s="97" t="s">
        <v>165</v>
      </c>
      <c r="C137" s="767" t="s">
        <v>251</v>
      </c>
      <c r="D137" s="767"/>
      <c r="E137" s="767"/>
      <c r="F137" s="99" t="s">
        <v>33</v>
      </c>
      <c r="G137" s="99" t="s">
        <v>33</v>
      </c>
      <c r="H137" s="99" t="s">
        <v>33</v>
      </c>
      <c r="I137" s="99" t="s">
        <v>33</v>
      </c>
      <c r="J137" s="100">
        <v>12.25</v>
      </c>
      <c r="K137" s="99" t="s">
        <v>175</v>
      </c>
      <c r="L137" s="100">
        <v>15.31</v>
      </c>
      <c r="M137" s="101" t="s">
        <v>33</v>
      </c>
      <c r="N137" s="102" t="s">
        <v>33</v>
      </c>
      <c r="T137" s="68" t="s">
        <v>251</v>
      </c>
    </row>
    <row r="138" spans="1:25" s="63" customFormat="1" x14ac:dyDescent="0.2">
      <c r="A138" s="98"/>
      <c r="B138" s="97" t="s">
        <v>212</v>
      </c>
      <c r="C138" s="767" t="s">
        <v>252</v>
      </c>
      <c r="D138" s="767"/>
      <c r="E138" s="767"/>
      <c r="F138" s="99" t="s">
        <v>33</v>
      </c>
      <c r="G138" s="99" t="s">
        <v>33</v>
      </c>
      <c r="H138" s="99" t="s">
        <v>33</v>
      </c>
      <c r="I138" s="99" t="s">
        <v>33</v>
      </c>
      <c r="J138" s="100">
        <v>3.44</v>
      </c>
      <c r="K138" s="99" t="s">
        <v>33</v>
      </c>
      <c r="L138" s="100">
        <v>3.44</v>
      </c>
      <c r="M138" s="101" t="s">
        <v>33</v>
      </c>
      <c r="N138" s="102" t="s">
        <v>33</v>
      </c>
      <c r="T138" s="68" t="s">
        <v>252</v>
      </c>
    </row>
    <row r="139" spans="1:25" s="63" customFormat="1" x14ac:dyDescent="0.2">
      <c r="A139" s="98"/>
      <c r="B139" s="97" t="s">
        <v>33</v>
      </c>
      <c r="C139" s="767" t="s">
        <v>253</v>
      </c>
      <c r="D139" s="767"/>
      <c r="E139" s="767"/>
      <c r="F139" s="99" t="s">
        <v>179</v>
      </c>
      <c r="G139" s="99" t="s">
        <v>1053</v>
      </c>
      <c r="H139" s="99" t="s">
        <v>175</v>
      </c>
      <c r="I139" s="99" t="s">
        <v>1054</v>
      </c>
      <c r="J139" s="100" t="s">
        <v>33</v>
      </c>
      <c r="K139" s="99" t="s">
        <v>33</v>
      </c>
      <c r="L139" s="100" t="s">
        <v>33</v>
      </c>
      <c r="M139" s="101" t="s">
        <v>33</v>
      </c>
      <c r="N139" s="102" t="s">
        <v>33</v>
      </c>
      <c r="U139" s="68" t="s">
        <v>253</v>
      </c>
    </row>
    <row r="140" spans="1:25" s="63" customFormat="1" x14ac:dyDescent="0.2">
      <c r="A140" s="98"/>
      <c r="B140" s="97" t="s">
        <v>33</v>
      </c>
      <c r="C140" s="776" t="s">
        <v>182</v>
      </c>
      <c r="D140" s="776"/>
      <c r="E140" s="776"/>
      <c r="F140" s="90" t="s">
        <v>33</v>
      </c>
      <c r="G140" s="90" t="s">
        <v>33</v>
      </c>
      <c r="H140" s="90" t="s">
        <v>33</v>
      </c>
      <c r="I140" s="90" t="s">
        <v>33</v>
      </c>
      <c r="J140" s="91">
        <v>15.69</v>
      </c>
      <c r="K140" s="90" t="s">
        <v>33</v>
      </c>
      <c r="L140" s="91">
        <v>18.75</v>
      </c>
      <c r="M140" s="92" t="s">
        <v>33</v>
      </c>
      <c r="N140" s="93" t="s">
        <v>33</v>
      </c>
      <c r="V140" s="68" t="s">
        <v>182</v>
      </c>
    </row>
    <row r="141" spans="1:25" s="63" customFormat="1" x14ac:dyDescent="0.2">
      <c r="A141" s="98"/>
      <c r="B141" s="97" t="s">
        <v>33</v>
      </c>
      <c r="C141" s="767" t="s">
        <v>183</v>
      </c>
      <c r="D141" s="767"/>
      <c r="E141" s="767"/>
      <c r="F141" s="99" t="s">
        <v>33</v>
      </c>
      <c r="G141" s="99" t="s">
        <v>33</v>
      </c>
      <c r="H141" s="99" t="s">
        <v>33</v>
      </c>
      <c r="I141" s="99" t="s">
        <v>33</v>
      </c>
      <c r="J141" s="100" t="s">
        <v>33</v>
      </c>
      <c r="K141" s="99" t="s">
        <v>33</v>
      </c>
      <c r="L141" s="100">
        <v>15.31</v>
      </c>
      <c r="M141" s="101" t="s">
        <v>33</v>
      </c>
      <c r="N141" s="102" t="s">
        <v>33</v>
      </c>
      <c r="U141" s="68" t="s">
        <v>183</v>
      </c>
    </row>
    <row r="142" spans="1:25" s="63" customFormat="1" ht="22.5" x14ac:dyDescent="0.2">
      <c r="A142" s="98"/>
      <c r="B142" s="97" t="s">
        <v>771</v>
      </c>
      <c r="C142" s="767" t="s">
        <v>772</v>
      </c>
      <c r="D142" s="767"/>
      <c r="E142" s="767"/>
      <c r="F142" s="99" t="s">
        <v>186</v>
      </c>
      <c r="G142" s="99" t="s">
        <v>341</v>
      </c>
      <c r="H142" s="99" t="s">
        <v>33</v>
      </c>
      <c r="I142" s="99" t="s">
        <v>341</v>
      </c>
      <c r="J142" s="100" t="s">
        <v>33</v>
      </c>
      <c r="K142" s="99" t="s">
        <v>33</v>
      </c>
      <c r="L142" s="100">
        <v>12.25</v>
      </c>
      <c r="M142" s="101" t="s">
        <v>33</v>
      </c>
      <c r="N142" s="102" t="s">
        <v>33</v>
      </c>
      <c r="U142" s="68" t="s">
        <v>772</v>
      </c>
    </row>
    <row r="143" spans="1:25" s="63" customFormat="1" ht="22.5" x14ac:dyDescent="0.2">
      <c r="A143" s="98"/>
      <c r="B143" s="97" t="s">
        <v>773</v>
      </c>
      <c r="C143" s="767" t="s">
        <v>774</v>
      </c>
      <c r="D143" s="767"/>
      <c r="E143" s="767"/>
      <c r="F143" s="99" t="s">
        <v>186</v>
      </c>
      <c r="G143" s="99" t="s">
        <v>775</v>
      </c>
      <c r="H143" s="99" t="s">
        <v>33</v>
      </c>
      <c r="I143" s="99" t="s">
        <v>775</v>
      </c>
      <c r="J143" s="100" t="s">
        <v>33</v>
      </c>
      <c r="K143" s="99" t="s">
        <v>33</v>
      </c>
      <c r="L143" s="100">
        <v>9.19</v>
      </c>
      <c r="M143" s="101" t="s">
        <v>33</v>
      </c>
      <c r="N143" s="102" t="s">
        <v>33</v>
      </c>
      <c r="U143" s="68" t="s">
        <v>774</v>
      </c>
    </row>
    <row r="144" spans="1:25" s="63" customFormat="1" x14ac:dyDescent="0.2">
      <c r="A144" s="103"/>
      <c r="B144" s="104"/>
      <c r="C144" s="780" t="s">
        <v>191</v>
      </c>
      <c r="D144" s="780"/>
      <c r="E144" s="780"/>
      <c r="F144" s="105" t="s">
        <v>33</v>
      </c>
      <c r="G144" s="105" t="s">
        <v>33</v>
      </c>
      <c r="H144" s="105" t="s">
        <v>33</v>
      </c>
      <c r="I144" s="105" t="s">
        <v>33</v>
      </c>
      <c r="J144" s="106" t="s">
        <v>33</v>
      </c>
      <c r="K144" s="105" t="s">
        <v>33</v>
      </c>
      <c r="L144" s="106">
        <v>40.19</v>
      </c>
      <c r="M144" s="92" t="s">
        <v>33</v>
      </c>
      <c r="N144" s="107" t="s">
        <v>33</v>
      </c>
      <c r="W144" s="68" t="s">
        <v>191</v>
      </c>
    </row>
    <row r="145" spans="1:25" s="63" customFormat="1" ht="33.75" x14ac:dyDescent="0.2">
      <c r="A145" s="88" t="s">
        <v>308</v>
      </c>
      <c r="B145" s="89" t="s">
        <v>1808</v>
      </c>
      <c r="C145" s="776" t="s">
        <v>1813</v>
      </c>
      <c r="D145" s="776"/>
      <c r="E145" s="776"/>
      <c r="F145" s="90" t="s">
        <v>484</v>
      </c>
      <c r="G145" s="90" t="s">
        <v>33</v>
      </c>
      <c r="H145" s="90" t="s">
        <v>33</v>
      </c>
      <c r="I145" s="90" t="s">
        <v>165</v>
      </c>
      <c r="J145" s="91">
        <v>486.96</v>
      </c>
      <c r="K145" s="90" t="s">
        <v>33</v>
      </c>
      <c r="L145" s="91">
        <v>486.96</v>
      </c>
      <c r="M145" s="92" t="s">
        <v>33</v>
      </c>
      <c r="N145" s="93" t="s">
        <v>33</v>
      </c>
      <c r="R145" s="68" t="s">
        <v>1813</v>
      </c>
    </row>
    <row r="146" spans="1:25" s="63" customFormat="1" ht="22.5" x14ac:dyDescent="0.2">
      <c r="A146" s="88" t="s">
        <v>312</v>
      </c>
      <c r="B146" s="89" t="s">
        <v>1051</v>
      </c>
      <c r="C146" s="776" t="s">
        <v>1052</v>
      </c>
      <c r="D146" s="776"/>
      <c r="E146" s="776"/>
      <c r="F146" s="90" t="s">
        <v>484</v>
      </c>
      <c r="G146" s="90" t="s">
        <v>33</v>
      </c>
      <c r="H146" s="90" t="s">
        <v>33</v>
      </c>
      <c r="I146" s="90" t="s">
        <v>165</v>
      </c>
      <c r="J146" s="91" t="s">
        <v>33</v>
      </c>
      <c r="K146" s="90" t="s">
        <v>33</v>
      </c>
      <c r="L146" s="91" t="s">
        <v>33</v>
      </c>
      <c r="M146" s="92" t="s">
        <v>33</v>
      </c>
      <c r="N146" s="93" t="s">
        <v>33</v>
      </c>
      <c r="R146" s="68" t="s">
        <v>1052</v>
      </c>
    </row>
    <row r="147" spans="1:25" s="63" customFormat="1" ht="33.75" x14ac:dyDescent="0.2">
      <c r="A147" s="96"/>
      <c r="B147" s="97" t="s">
        <v>890</v>
      </c>
      <c r="C147" s="767" t="s">
        <v>1800</v>
      </c>
      <c r="D147" s="767"/>
      <c r="E147" s="767"/>
      <c r="F147" s="767"/>
      <c r="G147" s="767"/>
      <c r="H147" s="767"/>
      <c r="I147" s="767"/>
      <c r="J147" s="767"/>
      <c r="K147" s="767"/>
      <c r="L147" s="767"/>
      <c r="M147" s="767"/>
      <c r="N147" s="781"/>
      <c r="S147" s="68" t="s">
        <v>1800</v>
      </c>
    </row>
    <row r="148" spans="1:25" s="63" customFormat="1" x14ac:dyDescent="0.2">
      <c r="A148" s="98"/>
      <c r="B148" s="97" t="s">
        <v>165</v>
      </c>
      <c r="C148" s="767" t="s">
        <v>251</v>
      </c>
      <c r="D148" s="767"/>
      <c r="E148" s="767"/>
      <c r="F148" s="99" t="s">
        <v>33</v>
      </c>
      <c r="G148" s="99" t="s">
        <v>33</v>
      </c>
      <c r="H148" s="99" t="s">
        <v>33</v>
      </c>
      <c r="I148" s="99" t="s">
        <v>33</v>
      </c>
      <c r="J148" s="100">
        <v>12.25</v>
      </c>
      <c r="K148" s="99" t="s">
        <v>175</v>
      </c>
      <c r="L148" s="100">
        <v>15.31</v>
      </c>
      <c r="M148" s="101" t="s">
        <v>33</v>
      </c>
      <c r="N148" s="102" t="s">
        <v>33</v>
      </c>
      <c r="T148" s="68" t="s">
        <v>251</v>
      </c>
    </row>
    <row r="149" spans="1:25" s="63" customFormat="1" x14ac:dyDescent="0.2">
      <c r="A149" s="98"/>
      <c r="B149" s="97" t="s">
        <v>212</v>
      </c>
      <c r="C149" s="767" t="s">
        <v>252</v>
      </c>
      <c r="D149" s="767"/>
      <c r="E149" s="767"/>
      <c r="F149" s="99" t="s">
        <v>33</v>
      </c>
      <c r="G149" s="99" t="s">
        <v>33</v>
      </c>
      <c r="H149" s="99" t="s">
        <v>33</v>
      </c>
      <c r="I149" s="99" t="s">
        <v>33</v>
      </c>
      <c r="J149" s="100">
        <v>3.44</v>
      </c>
      <c r="K149" s="99" t="s">
        <v>33</v>
      </c>
      <c r="L149" s="100">
        <v>3.44</v>
      </c>
      <c r="M149" s="101" t="s">
        <v>33</v>
      </c>
      <c r="N149" s="102" t="s">
        <v>33</v>
      </c>
      <c r="T149" s="68" t="s">
        <v>252</v>
      </c>
    </row>
    <row r="150" spans="1:25" s="63" customFormat="1" x14ac:dyDescent="0.2">
      <c r="A150" s="98"/>
      <c r="B150" s="97" t="s">
        <v>33</v>
      </c>
      <c r="C150" s="767" t="s">
        <v>253</v>
      </c>
      <c r="D150" s="767"/>
      <c r="E150" s="767"/>
      <c r="F150" s="99" t="s">
        <v>179</v>
      </c>
      <c r="G150" s="99" t="s">
        <v>1053</v>
      </c>
      <c r="H150" s="99" t="s">
        <v>175</v>
      </c>
      <c r="I150" s="99" t="s">
        <v>1054</v>
      </c>
      <c r="J150" s="100" t="s">
        <v>33</v>
      </c>
      <c r="K150" s="99" t="s">
        <v>33</v>
      </c>
      <c r="L150" s="100" t="s">
        <v>33</v>
      </c>
      <c r="M150" s="101" t="s">
        <v>33</v>
      </c>
      <c r="N150" s="102" t="s">
        <v>33</v>
      </c>
      <c r="U150" s="68" t="s">
        <v>253</v>
      </c>
    </row>
    <row r="151" spans="1:25" s="63" customFormat="1" x14ac:dyDescent="0.2">
      <c r="A151" s="98"/>
      <c r="B151" s="97" t="s">
        <v>33</v>
      </c>
      <c r="C151" s="776" t="s">
        <v>182</v>
      </c>
      <c r="D151" s="776"/>
      <c r="E151" s="776"/>
      <c r="F151" s="90" t="s">
        <v>33</v>
      </c>
      <c r="G151" s="90" t="s">
        <v>33</v>
      </c>
      <c r="H151" s="90" t="s">
        <v>33</v>
      </c>
      <c r="I151" s="90" t="s">
        <v>33</v>
      </c>
      <c r="J151" s="91">
        <v>15.69</v>
      </c>
      <c r="K151" s="90" t="s">
        <v>33</v>
      </c>
      <c r="L151" s="91">
        <v>18.75</v>
      </c>
      <c r="M151" s="92" t="s">
        <v>33</v>
      </c>
      <c r="N151" s="93" t="s">
        <v>33</v>
      </c>
      <c r="V151" s="68" t="s">
        <v>182</v>
      </c>
    </row>
    <row r="152" spans="1:25" s="63" customFormat="1" x14ac:dyDescent="0.2">
      <c r="A152" s="98"/>
      <c r="B152" s="97" t="s">
        <v>33</v>
      </c>
      <c r="C152" s="767" t="s">
        <v>183</v>
      </c>
      <c r="D152" s="767"/>
      <c r="E152" s="767"/>
      <c r="F152" s="99" t="s">
        <v>33</v>
      </c>
      <c r="G152" s="99" t="s">
        <v>33</v>
      </c>
      <c r="H152" s="99" t="s">
        <v>33</v>
      </c>
      <c r="I152" s="99" t="s">
        <v>33</v>
      </c>
      <c r="J152" s="100" t="s">
        <v>33</v>
      </c>
      <c r="K152" s="99" t="s">
        <v>33</v>
      </c>
      <c r="L152" s="100">
        <v>15.31</v>
      </c>
      <c r="M152" s="101" t="s">
        <v>33</v>
      </c>
      <c r="N152" s="102" t="s">
        <v>33</v>
      </c>
      <c r="U152" s="68" t="s">
        <v>183</v>
      </c>
    </row>
    <row r="153" spans="1:25" s="63" customFormat="1" ht="22.5" x14ac:dyDescent="0.2">
      <c r="A153" s="98"/>
      <c r="B153" s="97" t="s">
        <v>771</v>
      </c>
      <c r="C153" s="767" t="s">
        <v>772</v>
      </c>
      <c r="D153" s="767"/>
      <c r="E153" s="767"/>
      <c r="F153" s="99" t="s">
        <v>186</v>
      </c>
      <c r="G153" s="99" t="s">
        <v>341</v>
      </c>
      <c r="H153" s="99" t="s">
        <v>33</v>
      </c>
      <c r="I153" s="99" t="s">
        <v>341</v>
      </c>
      <c r="J153" s="100" t="s">
        <v>33</v>
      </c>
      <c r="K153" s="99" t="s">
        <v>33</v>
      </c>
      <c r="L153" s="100">
        <v>12.25</v>
      </c>
      <c r="M153" s="101" t="s">
        <v>33</v>
      </c>
      <c r="N153" s="102" t="s">
        <v>33</v>
      </c>
      <c r="U153" s="68" t="s">
        <v>772</v>
      </c>
    </row>
    <row r="154" spans="1:25" s="63" customFormat="1" ht="22.5" x14ac:dyDescent="0.2">
      <c r="A154" s="98"/>
      <c r="B154" s="97" t="s">
        <v>773</v>
      </c>
      <c r="C154" s="767" t="s">
        <v>774</v>
      </c>
      <c r="D154" s="767"/>
      <c r="E154" s="767"/>
      <c r="F154" s="99" t="s">
        <v>186</v>
      </c>
      <c r="G154" s="99" t="s">
        <v>775</v>
      </c>
      <c r="H154" s="99" t="s">
        <v>33</v>
      </c>
      <c r="I154" s="99" t="s">
        <v>775</v>
      </c>
      <c r="J154" s="100" t="s">
        <v>33</v>
      </c>
      <c r="K154" s="99" t="s">
        <v>33</v>
      </c>
      <c r="L154" s="100">
        <v>9.19</v>
      </c>
      <c r="M154" s="101" t="s">
        <v>33</v>
      </c>
      <c r="N154" s="102" t="s">
        <v>33</v>
      </c>
      <c r="U154" s="68" t="s">
        <v>774</v>
      </c>
    </row>
    <row r="155" spans="1:25" s="63" customFormat="1" x14ac:dyDescent="0.2">
      <c r="A155" s="103"/>
      <c r="B155" s="104"/>
      <c r="C155" s="780" t="s">
        <v>191</v>
      </c>
      <c r="D155" s="780"/>
      <c r="E155" s="780"/>
      <c r="F155" s="105" t="s">
        <v>33</v>
      </c>
      <c r="G155" s="105" t="s">
        <v>33</v>
      </c>
      <c r="H155" s="105" t="s">
        <v>33</v>
      </c>
      <c r="I155" s="105" t="s">
        <v>33</v>
      </c>
      <c r="J155" s="106" t="s">
        <v>33</v>
      </c>
      <c r="K155" s="105" t="s">
        <v>33</v>
      </c>
      <c r="L155" s="106">
        <v>40.19</v>
      </c>
      <c r="M155" s="92" t="s">
        <v>33</v>
      </c>
      <c r="N155" s="107" t="s">
        <v>33</v>
      </c>
      <c r="W155" s="68" t="s">
        <v>191</v>
      </c>
    </row>
    <row r="156" spans="1:25" s="63" customFormat="1" ht="33.75" x14ac:dyDescent="0.2">
      <c r="A156" s="88" t="s">
        <v>316</v>
      </c>
      <c r="B156" s="89" t="s">
        <v>1814</v>
      </c>
      <c r="C156" s="776" t="s">
        <v>1416</v>
      </c>
      <c r="D156" s="776"/>
      <c r="E156" s="776"/>
      <c r="F156" s="90" t="s">
        <v>484</v>
      </c>
      <c r="G156" s="90" t="s">
        <v>33</v>
      </c>
      <c r="H156" s="90" t="s">
        <v>33</v>
      </c>
      <c r="I156" s="90" t="s">
        <v>165</v>
      </c>
      <c r="J156" s="91">
        <v>77.94</v>
      </c>
      <c r="K156" s="90" t="s">
        <v>778</v>
      </c>
      <c r="L156" s="91">
        <v>78.88</v>
      </c>
      <c r="M156" s="92" t="s">
        <v>33</v>
      </c>
      <c r="N156" s="93" t="s">
        <v>33</v>
      </c>
      <c r="R156" s="68" t="s">
        <v>1416</v>
      </c>
    </row>
    <row r="157" spans="1:25" s="63" customFormat="1" x14ac:dyDescent="0.2">
      <c r="A157" s="94"/>
      <c r="B157" s="95"/>
      <c r="C157" s="767" t="s">
        <v>1417</v>
      </c>
      <c r="D157" s="767"/>
      <c r="E157" s="767"/>
      <c r="F157" s="767"/>
      <c r="G157" s="767"/>
      <c r="H157" s="767"/>
      <c r="I157" s="767"/>
      <c r="J157" s="767"/>
      <c r="K157" s="767"/>
      <c r="L157" s="767"/>
      <c r="M157" s="767"/>
      <c r="N157" s="781"/>
      <c r="Y157" s="68" t="s">
        <v>1417</v>
      </c>
    </row>
    <row r="158" spans="1:25" s="63" customFormat="1" ht="22.5" x14ac:dyDescent="0.2">
      <c r="A158" s="96"/>
      <c r="B158" s="97" t="s">
        <v>780</v>
      </c>
      <c r="C158" s="767" t="s">
        <v>781</v>
      </c>
      <c r="D158" s="767"/>
      <c r="E158" s="767"/>
      <c r="F158" s="767"/>
      <c r="G158" s="767"/>
      <c r="H158" s="767"/>
      <c r="I158" s="767"/>
      <c r="J158" s="767"/>
      <c r="K158" s="767"/>
      <c r="L158" s="767"/>
      <c r="M158" s="767"/>
      <c r="N158" s="781"/>
      <c r="S158" s="68" t="s">
        <v>781</v>
      </c>
    </row>
    <row r="159" spans="1:25" s="63" customFormat="1" ht="33.75" x14ac:dyDescent="0.2">
      <c r="A159" s="88" t="s">
        <v>689</v>
      </c>
      <c r="B159" s="89" t="s">
        <v>1062</v>
      </c>
      <c r="C159" s="776" t="s">
        <v>1063</v>
      </c>
      <c r="D159" s="776"/>
      <c r="E159" s="776"/>
      <c r="F159" s="90" t="s">
        <v>484</v>
      </c>
      <c r="G159" s="90" t="s">
        <v>33</v>
      </c>
      <c r="H159" s="90" t="s">
        <v>33</v>
      </c>
      <c r="I159" s="90" t="s">
        <v>165</v>
      </c>
      <c r="J159" s="91" t="s">
        <v>33</v>
      </c>
      <c r="K159" s="90" t="s">
        <v>33</v>
      </c>
      <c r="L159" s="91" t="s">
        <v>33</v>
      </c>
      <c r="M159" s="92" t="s">
        <v>33</v>
      </c>
      <c r="N159" s="93" t="s">
        <v>33</v>
      </c>
      <c r="R159" s="68" t="s">
        <v>1063</v>
      </c>
    </row>
    <row r="160" spans="1:25" s="63" customFormat="1" ht="33.75" x14ac:dyDescent="0.2">
      <c r="A160" s="96"/>
      <c r="B160" s="97" t="s">
        <v>890</v>
      </c>
      <c r="C160" s="767" t="s">
        <v>1800</v>
      </c>
      <c r="D160" s="767"/>
      <c r="E160" s="767"/>
      <c r="F160" s="767"/>
      <c r="G160" s="767"/>
      <c r="H160" s="767"/>
      <c r="I160" s="767"/>
      <c r="J160" s="767"/>
      <c r="K160" s="767"/>
      <c r="L160" s="767"/>
      <c r="M160" s="767"/>
      <c r="N160" s="781"/>
      <c r="S160" s="68" t="s">
        <v>1800</v>
      </c>
    </row>
    <row r="161" spans="1:25" s="63" customFormat="1" x14ac:dyDescent="0.2">
      <c r="A161" s="98"/>
      <c r="B161" s="97" t="s">
        <v>165</v>
      </c>
      <c r="C161" s="767" t="s">
        <v>251</v>
      </c>
      <c r="D161" s="767"/>
      <c r="E161" s="767"/>
      <c r="F161" s="99" t="s">
        <v>33</v>
      </c>
      <c r="G161" s="99" t="s">
        <v>33</v>
      </c>
      <c r="H161" s="99" t="s">
        <v>33</v>
      </c>
      <c r="I161" s="99" t="s">
        <v>33</v>
      </c>
      <c r="J161" s="100">
        <v>20.440000000000001</v>
      </c>
      <c r="K161" s="99" t="s">
        <v>175</v>
      </c>
      <c r="L161" s="100">
        <v>25.55</v>
      </c>
      <c r="M161" s="101" t="s">
        <v>33</v>
      </c>
      <c r="N161" s="102" t="s">
        <v>33</v>
      </c>
      <c r="T161" s="68" t="s">
        <v>251</v>
      </c>
    </row>
    <row r="162" spans="1:25" s="63" customFormat="1" x14ac:dyDescent="0.2">
      <c r="A162" s="98"/>
      <c r="B162" s="97" t="s">
        <v>173</v>
      </c>
      <c r="C162" s="767" t="s">
        <v>174</v>
      </c>
      <c r="D162" s="767"/>
      <c r="E162" s="767"/>
      <c r="F162" s="99" t="s">
        <v>33</v>
      </c>
      <c r="G162" s="99" t="s">
        <v>33</v>
      </c>
      <c r="H162" s="99" t="s">
        <v>33</v>
      </c>
      <c r="I162" s="99" t="s">
        <v>33</v>
      </c>
      <c r="J162" s="100">
        <v>33.47</v>
      </c>
      <c r="K162" s="99" t="s">
        <v>175</v>
      </c>
      <c r="L162" s="100">
        <v>41.84</v>
      </c>
      <c r="M162" s="101" t="s">
        <v>33</v>
      </c>
      <c r="N162" s="102" t="s">
        <v>33</v>
      </c>
      <c r="T162" s="68" t="s">
        <v>174</v>
      </c>
    </row>
    <row r="163" spans="1:25" s="63" customFormat="1" x14ac:dyDescent="0.2">
      <c r="A163" s="98"/>
      <c r="B163" s="97" t="s">
        <v>176</v>
      </c>
      <c r="C163" s="767" t="s">
        <v>177</v>
      </c>
      <c r="D163" s="767"/>
      <c r="E163" s="767"/>
      <c r="F163" s="99" t="s">
        <v>33</v>
      </c>
      <c r="G163" s="99" t="s">
        <v>33</v>
      </c>
      <c r="H163" s="99" t="s">
        <v>33</v>
      </c>
      <c r="I163" s="99" t="s">
        <v>33</v>
      </c>
      <c r="J163" s="100">
        <v>3.42</v>
      </c>
      <c r="K163" s="99" t="s">
        <v>175</v>
      </c>
      <c r="L163" s="100">
        <v>4.28</v>
      </c>
      <c r="M163" s="101" t="s">
        <v>33</v>
      </c>
      <c r="N163" s="102" t="s">
        <v>33</v>
      </c>
      <c r="T163" s="68" t="s">
        <v>177</v>
      </c>
    </row>
    <row r="164" spans="1:25" s="63" customFormat="1" x14ac:dyDescent="0.2">
      <c r="A164" s="98"/>
      <c r="B164" s="97" t="s">
        <v>212</v>
      </c>
      <c r="C164" s="767" t="s">
        <v>252</v>
      </c>
      <c r="D164" s="767"/>
      <c r="E164" s="767"/>
      <c r="F164" s="99" t="s">
        <v>33</v>
      </c>
      <c r="G164" s="99" t="s">
        <v>33</v>
      </c>
      <c r="H164" s="99" t="s">
        <v>33</v>
      </c>
      <c r="I164" s="99" t="s">
        <v>33</v>
      </c>
      <c r="J164" s="100">
        <v>2.94</v>
      </c>
      <c r="K164" s="99" t="s">
        <v>33</v>
      </c>
      <c r="L164" s="100">
        <v>2.94</v>
      </c>
      <c r="M164" s="101" t="s">
        <v>33</v>
      </c>
      <c r="N164" s="102" t="s">
        <v>33</v>
      </c>
      <c r="T164" s="68" t="s">
        <v>252</v>
      </c>
    </row>
    <row r="165" spans="1:25" s="63" customFormat="1" x14ac:dyDescent="0.2">
      <c r="A165" s="98"/>
      <c r="B165" s="97" t="s">
        <v>33</v>
      </c>
      <c r="C165" s="767" t="s">
        <v>253</v>
      </c>
      <c r="D165" s="767"/>
      <c r="E165" s="767"/>
      <c r="F165" s="99" t="s">
        <v>179</v>
      </c>
      <c r="G165" s="99" t="s">
        <v>1064</v>
      </c>
      <c r="H165" s="99" t="s">
        <v>175</v>
      </c>
      <c r="I165" s="99" t="s">
        <v>1024</v>
      </c>
      <c r="J165" s="100" t="s">
        <v>33</v>
      </c>
      <c r="K165" s="99" t="s">
        <v>33</v>
      </c>
      <c r="L165" s="100" t="s">
        <v>33</v>
      </c>
      <c r="M165" s="101" t="s">
        <v>33</v>
      </c>
      <c r="N165" s="102" t="s">
        <v>33</v>
      </c>
      <c r="U165" s="68" t="s">
        <v>253</v>
      </c>
    </row>
    <row r="166" spans="1:25" s="63" customFormat="1" x14ac:dyDescent="0.2">
      <c r="A166" s="98"/>
      <c r="B166" s="97" t="s">
        <v>33</v>
      </c>
      <c r="C166" s="767" t="s">
        <v>178</v>
      </c>
      <c r="D166" s="767"/>
      <c r="E166" s="767"/>
      <c r="F166" s="99" t="s">
        <v>179</v>
      </c>
      <c r="G166" s="99" t="s">
        <v>1065</v>
      </c>
      <c r="H166" s="99" t="s">
        <v>175</v>
      </c>
      <c r="I166" s="99" t="s">
        <v>1066</v>
      </c>
      <c r="J166" s="100" t="s">
        <v>33</v>
      </c>
      <c r="K166" s="99" t="s">
        <v>33</v>
      </c>
      <c r="L166" s="100" t="s">
        <v>33</v>
      </c>
      <c r="M166" s="101" t="s">
        <v>33</v>
      </c>
      <c r="N166" s="102" t="s">
        <v>33</v>
      </c>
      <c r="U166" s="68" t="s">
        <v>178</v>
      </c>
    </row>
    <row r="167" spans="1:25" s="63" customFormat="1" x14ac:dyDescent="0.2">
      <c r="A167" s="98"/>
      <c r="B167" s="97" t="s">
        <v>33</v>
      </c>
      <c r="C167" s="776" t="s">
        <v>182</v>
      </c>
      <c r="D167" s="776"/>
      <c r="E167" s="776"/>
      <c r="F167" s="90" t="s">
        <v>33</v>
      </c>
      <c r="G167" s="90" t="s">
        <v>33</v>
      </c>
      <c r="H167" s="90" t="s">
        <v>33</v>
      </c>
      <c r="I167" s="90" t="s">
        <v>33</v>
      </c>
      <c r="J167" s="91">
        <v>56.85</v>
      </c>
      <c r="K167" s="90" t="s">
        <v>33</v>
      </c>
      <c r="L167" s="91">
        <v>70.33</v>
      </c>
      <c r="M167" s="92" t="s">
        <v>33</v>
      </c>
      <c r="N167" s="93" t="s">
        <v>33</v>
      </c>
      <c r="V167" s="68" t="s">
        <v>182</v>
      </c>
    </row>
    <row r="168" spans="1:25" s="63" customFormat="1" x14ac:dyDescent="0.2">
      <c r="A168" s="98"/>
      <c r="B168" s="97" t="s">
        <v>33</v>
      </c>
      <c r="C168" s="767" t="s">
        <v>183</v>
      </c>
      <c r="D168" s="767"/>
      <c r="E168" s="767"/>
      <c r="F168" s="99" t="s">
        <v>33</v>
      </c>
      <c r="G168" s="99" t="s">
        <v>33</v>
      </c>
      <c r="H168" s="99" t="s">
        <v>33</v>
      </c>
      <c r="I168" s="99" t="s">
        <v>33</v>
      </c>
      <c r="J168" s="100" t="s">
        <v>33</v>
      </c>
      <c r="K168" s="99" t="s">
        <v>33</v>
      </c>
      <c r="L168" s="100">
        <v>29.83</v>
      </c>
      <c r="M168" s="101" t="s">
        <v>33</v>
      </c>
      <c r="N168" s="102" t="s">
        <v>33</v>
      </c>
      <c r="U168" s="68" t="s">
        <v>183</v>
      </c>
    </row>
    <row r="169" spans="1:25" s="63" customFormat="1" ht="22.5" x14ac:dyDescent="0.2">
      <c r="A169" s="98"/>
      <c r="B169" s="97" t="s">
        <v>959</v>
      </c>
      <c r="C169" s="767" t="s">
        <v>960</v>
      </c>
      <c r="D169" s="767"/>
      <c r="E169" s="767"/>
      <c r="F169" s="99" t="s">
        <v>186</v>
      </c>
      <c r="G169" s="99" t="s">
        <v>187</v>
      </c>
      <c r="H169" s="99" t="s">
        <v>33</v>
      </c>
      <c r="I169" s="99" t="s">
        <v>187</v>
      </c>
      <c r="J169" s="100" t="s">
        <v>33</v>
      </c>
      <c r="K169" s="99" t="s">
        <v>33</v>
      </c>
      <c r="L169" s="100">
        <v>28.34</v>
      </c>
      <c r="M169" s="101" t="s">
        <v>33</v>
      </c>
      <c r="N169" s="102" t="s">
        <v>33</v>
      </c>
      <c r="U169" s="68" t="s">
        <v>960</v>
      </c>
    </row>
    <row r="170" spans="1:25" s="63" customFormat="1" ht="22.5" x14ac:dyDescent="0.2">
      <c r="A170" s="98"/>
      <c r="B170" s="97" t="s">
        <v>961</v>
      </c>
      <c r="C170" s="767" t="s">
        <v>962</v>
      </c>
      <c r="D170" s="767"/>
      <c r="E170" s="767"/>
      <c r="F170" s="99" t="s">
        <v>186</v>
      </c>
      <c r="G170" s="99" t="s">
        <v>594</v>
      </c>
      <c r="H170" s="99" t="s">
        <v>33</v>
      </c>
      <c r="I170" s="99" t="s">
        <v>594</v>
      </c>
      <c r="J170" s="100" t="s">
        <v>33</v>
      </c>
      <c r="K170" s="99" t="s">
        <v>33</v>
      </c>
      <c r="L170" s="100">
        <v>19.39</v>
      </c>
      <c r="M170" s="101" t="s">
        <v>33</v>
      </c>
      <c r="N170" s="102" t="s">
        <v>33</v>
      </c>
      <c r="U170" s="68" t="s">
        <v>962</v>
      </c>
    </row>
    <row r="171" spans="1:25" s="63" customFormat="1" x14ac:dyDescent="0.2">
      <c r="A171" s="103"/>
      <c r="B171" s="104"/>
      <c r="C171" s="780" t="s">
        <v>191</v>
      </c>
      <c r="D171" s="780"/>
      <c r="E171" s="780"/>
      <c r="F171" s="105" t="s">
        <v>33</v>
      </c>
      <c r="G171" s="105" t="s">
        <v>33</v>
      </c>
      <c r="H171" s="105" t="s">
        <v>33</v>
      </c>
      <c r="I171" s="105" t="s">
        <v>33</v>
      </c>
      <c r="J171" s="106" t="s">
        <v>33</v>
      </c>
      <c r="K171" s="105" t="s">
        <v>33</v>
      </c>
      <c r="L171" s="106">
        <v>118.06</v>
      </c>
      <c r="M171" s="92" t="s">
        <v>33</v>
      </c>
      <c r="N171" s="107" t="s">
        <v>33</v>
      </c>
      <c r="W171" s="68" t="s">
        <v>191</v>
      </c>
    </row>
    <row r="172" spans="1:25" s="63" customFormat="1" ht="33.75" x14ac:dyDescent="0.2">
      <c r="A172" s="88" t="s">
        <v>692</v>
      </c>
      <c r="B172" s="89" t="s">
        <v>1815</v>
      </c>
      <c r="C172" s="776" t="s">
        <v>1068</v>
      </c>
      <c r="D172" s="776"/>
      <c r="E172" s="776"/>
      <c r="F172" s="90" t="s">
        <v>484</v>
      </c>
      <c r="G172" s="90" t="s">
        <v>33</v>
      </c>
      <c r="H172" s="90" t="s">
        <v>33</v>
      </c>
      <c r="I172" s="90" t="s">
        <v>165</v>
      </c>
      <c r="J172" s="91">
        <v>3258.43</v>
      </c>
      <c r="K172" s="90" t="s">
        <v>778</v>
      </c>
      <c r="L172" s="91">
        <v>3297.53</v>
      </c>
      <c r="M172" s="92" t="s">
        <v>33</v>
      </c>
      <c r="N172" s="93" t="s">
        <v>33</v>
      </c>
      <c r="R172" s="68" t="s">
        <v>1068</v>
      </c>
    </row>
    <row r="173" spans="1:25" s="63" customFormat="1" x14ac:dyDescent="0.2">
      <c r="A173" s="94"/>
      <c r="B173" s="95"/>
      <c r="C173" s="767" t="s">
        <v>1069</v>
      </c>
      <c r="D173" s="767"/>
      <c r="E173" s="767"/>
      <c r="F173" s="767"/>
      <c r="G173" s="767"/>
      <c r="H173" s="767"/>
      <c r="I173" s="767"/>
      <c r="J173" s="767"/>
      <c r="K173" s="767"/>
      <c r="L173" s="767"/>
      <c r="M173" s="767"/>
      <c r="N173" s="781"/>
      <c r="Y173" s="68" t="s">
        <v>1069</v>
      </c>
    </row>
    <row r="174" spans="1:25" s="63" customFormat="1" ht="22.5" x14ac:dyDescent="0.2">
      <c r="A174" s="96"/>
      <c r="B174" s="97" t="s">
        <v>780</v>
      </c>
      <c r="C174" s="767" t="s">
        <v>781</v>
      </c>
      <c r="D174" s="767"/>
      <c r="E174" s="767"/>
      <c r="F174" s="767"/>
      <c r="G174" s="767"/>
      <c r="H174" s="767"/>
      <c r="I174" s="767"/>
      <c r="J174" s="767"/>
      <c r="K174" s="767"/>
      <c r="L174" s="767"/>
      <c r="M174" s="767"/>
      <c r="N174" s="781"/>
      <c r="S174" s="68" t="s">
        <v>781</v>
      </c>
    </row>
    <row r="175" spans="1:25" s="63" customFormat="1" ht="22.5" x14ac:dyDescent="0.2">
      <c r="A175" s="88" t="s">
        <v>233</v>
      </c>
      <c r="B175" s="89" t="s">
        <v>1057</v>
      </c>
      <c r="C175" s="776" t="s">
        <v>1058</v>
      </c>
      <c r="D175" s="776"/>
      <c r="E175" s="776"/>
      <c r="F175" s="90" t="s">
        <v>484</v>
      </c>
      <c r="G175" s="90" t="s">
        <v>33</v>
      </c>
      <c r="H175" s="90" t="s">
        <v>33</v>
      </c>
      <c r="I175" s="90" t="s">
        <v>173</v>
      </c>
      <c r="J175" s="91" t="s">
        <v>33</v>
      </c>
      <c r="K175" s="90" t="s">
        <v>33</v>
      </c>
      <c r="L175" s="91" t="s">
        <v>33</v>
      </c>
      <c r="M175" s="92" t="s">
        <v>33</v>
      </c>
      <c r="N175" s="93" t="s">
        <v>33</v>
      </c>
      <c r="R175" s="68" t="s">
        <v>1058</v>
      </c>
    </row>
    <row r="176" spans="1:25" s="63" customFormat="1" ht="33.75" x14ac:dyDescent="0.2">
      <c r="A176" s="96"/>
      <c r="B176" s="97" t="s">
        <v>890</v>
      </c>
      <c r="C176" s="767" t="s">
        <v>1800</v>
      </c>
      <c r="D176" s="767"/>
      <c r="E176" s="767"/>
      <c r="F176" s="767"/>
      <c r="G176" s="767"/>
      <c r="H176" s="767"/>
      <c r="I176" s="767"/>
      <c r="J176" s="767"/>
      <c r="K176" s="767"/>
      <c r="L176" s="767"/>
      <c r="M176" s="767"/>
      <c r="N176" s="781"/>
      <c r="S176" s="68" t="s">
        <v>1800</v>
      </c>
    </row>
    <row r="177" spans="1:23" s="63" customFormat="1" x14ac:dyDescent="0.2">
      <c r="A177" s="98"/>
      <c r="B177" s="97" t="s">
        <v>165</v>
      </c>
      <c r="C177" s="767" t="s">
        <v>251</v>
      </c>
      <c r="D177" s="767"/>
      <c r="E177" s="767"/>
      <c r="F177" s="99" t="s">
        <v>33</v>
      </c>
      <c r="G177" s="99" t="s">
        <v>33</v>
      </c>
      <c r="H177" s="99" t="s">
        <v>33</v>
      </c>
      <c r="I177" s="99" t="s">
        <v>33</v>
      </c>
      <c r="J177" s="100">
        <v>8.9</v>
      </c>
      <c r="K177" s="99" t="s">
        <v>175</v>
      </c>
      <c r="L177" s="100">
        <v>22.25</v>
      </c>
      <c r="M177" s="101" t="s">
        <v>33</v>
      </c>
      <c r="N177" s="102" t="s">
        <v>33</v>
      </c>
      <c r="T177" s="68" t="s">
        <v>251</v>
      </c>
    </row>
    <row r="178" spans="1:23" s="63" customFormat="1" x14ac:dyDescent="0.2">
      <c r="A178" s="98"/>
      <c r="B178" s="97" t="s">
        <v>173</v>
      </c>
      <c r="C178" s="767" t="s">
        <v>174</v>
      </c>
      <c r="D178" s="767"/>
      <c r="E178" s="767"/>
      <c r="F178" s="99" t="s">
        <v>33</v>
      </c>
      <c r="G178" s="99" t="s">
        <v>33</v>
      </c>
      <c r="H178" s="99" t="s">
        <v>33</v>
      </c>
      <c r="I178" s="99" t="s">
        <v>33</v>
      </c>
      <c r="J178" s="100">
        <v>0.66</v>
      </c>
      <c r="K178" s="99" t="s">
        <v>175</v>
      </c>
      <c r="L178" s="100">
        <v>1.65</v>
      </c>
      <c r="M178" s="101" t="s">
        <v>33</v>
      </c>
      <c r="N178" s="102" t="s">
        <v>33</v>
      </c>
      <c r="T178" s="68" t="s">
        <v>174</v>
      </c>
    </row>
    <row r="179" spans="1:23" s="63" customFormat="1" x14ac:dyDescent="0.2">
      <c r="A179" s="98"/>
      <c r="B179" s="97" t="s">
        <v>176</v>
      </c>
      <c r="C179" s="767" t="s">
        <v>177</v>
      </c>
      <c r="D179" s="767"/>
      <c r="E179" s="767"/>
      <c r="F179" s="99" t="s">
        <v>33</v>
      </c>
      <c r="G179" s="99" t="s">
        <v>33</v>
      </c>
      <c r="H179" s="99" t="s">
        <v>33</v>
      </c>
      <c r="I179" s="99" t="s">
        <v>33</v>
      </c>
      <c r="J179" s="100">
        <v>0.12</v>
      </c>
      <c r="K179" s="99" t="s">
        <v>175</v>
      </c>
      <c r="L179" s="100">
        <v>0.3</v>
      </c>
      <c r="M179" s="101" t="s">
        <v>33</v>
      </c>
      <c r="N179" s="102" t="s">
        <v>33</v>
      </c>
      <c r="T179" s="68" t="s">
        <v>177</v>
      </c>
    </row>
    <row r="180" spans="1:23" s="63" customFormat="1" x14ac:dyDescent="0.2">
      <c r="A180" s="98"/>
      <c r="B180" s="97" t="s">
        <v>212</v>
      </c>
      <c r="C180" s="767" t="s">
        <v>252</v>
      </c>
      <c r="D180" s="767"/>
      <c r="E180" s="767"/>
      <c r="F180" s="99" t="s">
        <v>33</v>
      </c>
      <c r="G180" s="99" t="s">
        <v>33</v>
      </c>
      <c r="H180" s="99" t="s">
        <v>33</v>
      </c>
      <c r="I180" s="99" t="s">
        <v>33</v>
      </c>
      <c r="J180" s="100">
        <v>0.18</v>
      </c>
      <c r="K180" s="99" t="s">
        <v>33</v>
      </c>
      <c r="L180" s="100">
        <v>0.36</v>
      </c>
      <c r="M180" s="101" t="s">
        <v>33</v>
      </c>
      <c r="N180" s="102" t="s">
        <v>33</v>
      </c>
      <c r="T180" s="68" t="s">
        <v>252</v>
      </c>
    </row>
    <row r="181" spans="1:23" s="63" customFormat="1" x14ac:dyDescent="0.2">
      <c r="A181" s="98"/>
      <c r="B181" s="97" t="s">
        <v>33</v>
      </c>
      <c r="C181" s="767" t="s">
        <v>253</v>
      </c>
      <c r="D181" s="767"/>
      <c r="E181" s="767"/>
      <c r="F181" s="99" t="s">
        <v>179</v>
      </c>
      <c r="G181" s="99" t="s">
        <v>1023</v>
      </c>
      <c r="H181" s="99" t="s">
        <v>175</v>
      </c>
      <c r="I181" s="99" t="s">
        <v>1024</v>
      </c>
      <c r="J181" s="100" t="s">
        <v>33</v>
      </c>
      <c r="K181" s="99" t="s">
        <v>33</v>
      </c>
      <c r="L181" s="100" t="s">
        <v>33</v>
      </c>
      <c r="M181" s="101" t="s">
        <v>33</v>
      </c>
      <c r="N181" s="102" t="s">
        <v>33</v>
      </c>
      <c r="U181" s="68" t="s">
        <v>253</v>
      </c>
    </row>
    <row r="182" spans="1:23" s="63" customFormat="1" x14ac:dyDescent="0.2">
      <c r="A182" s="98"/>
      <c r="B182" s="97" t="s">
        <v>33</v>
      </c>
      <c r="C182" s="767" t="s">
        <v>178</v>
      </c>
      <c r="D182" s="767"/>
      <c r="E182" s="767"/>
      <c r="F182" s="99" t="s">
        <v>179</v>
      </c>
      <c r="G182" s="99" t="s">
        <v>957</v>
      </c>
      <c r="H182" s="99" t="s">
        <v>175</v>
      </c>
      <c r="I182" s="99" t="s">
        <v>1059</v>
      </c>
      <c r="J182" s="100" t="s">
        <v>33</v>
      </c>
      <c r="K182" s="99" t="s">
        <v>33</v>
      </c>
      <c r="L182" s="100" t="s">
        <v>33</v>
      </c>
      <c r="M182" s="101" t="s">
        <v>33</v>
      </c>
      <c r="N182" s="102" t="s">
        <v>33</v>
      </c>
      <c r="U182" s="68" t="s">
        <v>178</v>
      </c>
    </row>
    <row r="183" spans="1:23" s="63" customFormat="1" x14ac:dyDescent="0.2">
      <c r="A183" s="98"/>
      <c r="B183" s="97" t="s">
        <v>33</v>
      </c>
      <c r="C183" s="776" t="s">
        <v>182</v>
      </c>
      <c r="D183" s="776"/>
      <c r="E183" s="776"/>
      <c r="F183" s="90" t="s">
        <v>33</v>
      </c>
      <c r="G183" s="90" t="s">
        <v>33</v>
      </c>
      <c r="H183" s="90" t="s">
        <v>33</v>
      </c>
      <c r="I183" s="90" t="s">
        <v>33</v>
      </c>
      <c r="J183" s="91">
        <v>9.74</v>
      </c>
      <c r="K183" s="90" t="s">
        <v>33</v>
      </c>
      <c r="L183" s="91">
        <v>24.26</v>
      </c>
      <c r="M183" s="92" t="s">
        <v>33</v>
      </c>
      <c r="N183" s="93" t="s">
        <v>33</v>
      </c>
      <c r="V183" s="68" t="s">
        <v>182</v>
      </c>
    </row>
    <row r="184" spans="1:23" s="63" customFormat="1" x14ac:dyDescent="0.2">
      <c r="A184" s="98"/>
      <c r="B184" s="97" t="s">
        <v>33</v>
      </c>
      <c r="C184" s="767" t="s">
        <v>183</v>
      </c>
      <c r="D184" s="767"/>
      <c r="E184" s="767"/>
      <c r="F184" s="99" t="s">
        <v>33</v>
      </c>
      <c r="G184" s="99" t="s">
        <v>33</v>
      </c>
      <c r="H184" s="99" t="s">
        <v>33</v>
      </c>
      <c r="I184" s="99" t="s">
        <v>33</v>
      </c>
      <c r="J184" s="100" t="s">
        <v>33</v>
      </c>
      <c r="K184" s="99" t="s">
        <v>33</v>
      </c>
      <c r="L184" s="100">
        <v>22.55</v>
      </c>
      <c r="M184" s="101" t="s">
        <v>33</v>
      </c>
      <c r="N184" s="102" t="s">
        <v>33</v>
      </c>
      <c r="U184" s="68" t="s">
        <v>183</v>
      </c>
    </row>
    <row r="185" spans="1:23" s="63" customFormat="1" ht="22.5" x14ac:dyDescent="0.2">
      <c r="A185" s="98"/>
      <c r="B185" s="97" t="s">
        <v>907</v>
      </c>
      <c r="C185" s="767" t="s">
        <v>908</v>
      </c>
      <c r="D185" s="767"/>
      <c r="E185" s="767"/>
      <c r="F185" s="99" t="s">
        <v>186</v>
      </c>
      <c r="G185" s="99" t="s">
        <v>909</v>
      </c>
      <c r="H185" s="99" t="s">
        <v>33</v>
      </c>
      <c r="I185" s="99" t="s">
        <v>909</v>
      </c>
      <c r="J185" s="100" t="s">
        <v>33</v>
      </c>
      <c r="K185" s="99" t="s">
        <v>33</v>
      </c>
      <c r="L185" s="100">
        <v>20.75</v>
      </c>
      <c r="M185" s="101" t="s">
        <v>33</v>
      </c>
      <c r="N185" s="102" t="s">
        <v>33</v>
      </c>
      <c r="U185" s="68" t="s">
        <v>908</v>
      </c>
    </row>
    <row r="186" spans="1:23" s="63" customFormat="1" ht="22.5" x14ac:dyDescent="0.2">
      <c r="A186" s="98"/>
      <c r="B186" s="97" t="s">
        <v>910</v>
      </c>
      <c r="C186" s="767" t="s">
        <v>911</v>
      </c>
      <c r="D186" s="767"/>
      <c r="E186" s="767"/>
      <c r="F186" s="99" t="s">
        <v>186</v>
      </c>
      <c r="G186" s="99" t="s">
        <v>594</v>
      </c>
      <c r="H186" s="99" t="s">
        <v>33</v>
      </c>
      <c r="I186" s="99" t="s">
        <v>594</v>
      </c>
      <c r="J186" s="100" t="s">
        <v>33</v>
      </c>
      <c r="K186" s="99" t="s">
        <v>33</v>
      </c>
      <c r="L186" s="100">
        <v>14.66</v>
      </c>
      <c r="M186" s="101" t="s">
        <v>33</v>
      </c>
      <c r="N186" s="102" t="s">
        <v>33</v>
      </c>
      <c r="U186" s="68" t="s">
        <v>911</v>
      </c>
    </row>
    <row r="187" spans="1:23" s="63" customFormat="1" x14ac:dyDescent="0.2">
      <c r="A187" s="103"/>
      <c r="B187" s="104"/>
      <c r="C187" s="780" t="s">
        <v>191</v>
      </c>
      <c r="D187" s="780"/>
      <c r="E187" s="780"/>
      <c r="F187" s="105" t="s">
        <v>33</v>
      </c>
      <c r="G187" s="105" t="s">
        <v>33</v>
      </c>
      <c r="H187" s="105" t="s">
        <v>33</v>
      </c>
      <c r="I187" s="105" t="s">
        <v>33</v>
      </c>
      <c r="J187" s="106" t="s">
        <v>33</v>
      </c>
      <c r="K187" s="105" t="s">
        <v>33</v>
      </c>
      <c r="L187" s="106">
        <v>59.67</v>
      </c>
      <c r="M187" s="92" t="s">
        <v>33</v>
      </c>
      <c r="N187" s="107" t="s">
        <v>33</v>
      </c>
      <c r="W187" s="68" t="s">
        <v>191</v>
      </c>
    </row>
    <row r="188" spans="1:23" s="63" customFormat="1" ht="22.5" x14ac:dyDescent="0.2">
      <c r="A188" s="88" t="s">
        <v>704</v>
      </c>
      <c r="B188" s="89" t="s">
        <v>1060</v>
      </c>
      <c r="C188" s="776" t="s">
        <v>1061</v>
      </c>
      <c r="D188" s="776"/>
      <c r="E188" s="776"/>
      <c r="F188" s="90" t="s">
        <v>484</v>
      </c>
      <c r="G188" s="90" t="s">
        <v>33</v>
      </c>
      <c r="H188" s="90" t="s">
        <v>33</v>
      </c>
      <c r="I188" s="90" t="s">
        <v>173</v>
      </c>
      <c r="J188" s="91">
        <v>230.51</v>
      </c>
      <c r="K188" s="90" t="s">
        <v>33</v>
      </c>
      <c r="L188" s="91">
        <v>461.02</v>
      </c>
      <c r="M188" s="92" t="s">
        <v>33</v>
      </c>
      <c r="N188" s="93" t="s">
        <v>33</v>
      </c>
      <c r="R188" s="68" t="s">
        <v>1061</v>
      </c>
    </row>
    <row r="189" spans="1:23" s="63" customFormat="1" ht="22.5" x14ac:dyDescent="0.2">
      <c r="A189" s="88" t="s">
        <v>309</v>
      </c>
      <c r="B189" s="89" t="s">
        <v>921</v>
      </c>
      <c r="C189" s="776" t="s">
        <v>922</v>
      </c>
      <c r="D189" s="776"/>
      <c r="E189" s="776"/>
      <c r="F189" s="90" t="s">
        <v>484</v>
      </c>
      <c r="G189" s="90" t="s">
        <v>33</v>
      </c>
      <c r="H189" s="90" t="s">
        <v>33</v>
      </c>
      <c r="I189" s="90" t="s">
        <v>165</v>
      </c>
      <c r="J189" s="91" t="s">
        <v>33</v>
      </c>
      <c r="K189" s="90" t="s">
        <v>33</v>
      </c>
      <c r="L189" s="91" t="s">
        <v>33</v>
      </c>
      <c r="M189" s="92" t="s">
        <v>33</v>
      </c>
      <c r="N189" s="93" t="s">
        <v>33</v>
      </c>
      <c r="R189" s="68" t="s">
        <v>922</v>
      </c>
    </row>
    <row r="190" spans="1:23" s="63" customFormat="1" ht="33.75" x14ac:dyDescent="0.2">
      <c r="A190" s="96"/>
      <c r="B190" s="97" t="s">
        <v>890</v>
      </c>
      <c r="C190" s="767" t="s">
        <v>1800</v>
      </c>
      <c r="D190" s="767"/>
      <c r="E190" s="767"/>
      <c r="F190" s="767"/>
      <c r="G190" s="767"/>
      <c r="H190" s="767"/>
      <c r="I190" s="767"/>
      <c r="J190" s="767"/>
      <c r="K190" s="767"/>
      <c r="L190" s="767"/>
      <c r="M190" s="767"/>
      <c r="N190" s="781"/>
      <c r="S190" s="68" t="s">
        <v>1800</v>
      </c>
    </row>
    <row r="191" spans="1:23" s="63" customFormat="1" x14ac:dyDescent="0.2">
      <c r="A191" s="98"/>
      <c r="B191" s="97" t="s">
        <v>165</v>
      </c>
      <c r="C191" s="767" t="s">
        <v>251</v>
      </c>
      <c r="D191" s="767"/>
      <c r="E191" s="767"/>
      <c r="F191" s="99" t="s">
        <v>33</v>
      </c>
      <c r="G191" s="99" t="s">
        <v>33</v>
      </c>
      <c r="H191" s="99" t="s">
        <v>33</v>
      </c>
      <c r="I191" s="99" t="s">
        <v>33</v>
      </c>
      <c r="J191" s="100">
        <v>103.14</v>
      </c>
      <c r="K191" s="99" t="s">
        <v>175</v>
      </c>
      <c r="L191" s="100">
        <v>128.93</v>
      </c>
      <c r="M191" s="101" t="s">
        <v>33</v>
      </c>
      <c r="N191" s="102" t="s">
        <v>33</v>
      </c>
      <c r="T191" s="68" t="s">
        <v>251</v>
      </c>
    </row>
    <row r="192" spans="1:23" s="63" customFormat="1" x14ac:dyDescent="0.2">
      <c r="A192" s="98"/>
      <c r="B192" s="97" t="s">
        <v>173</v>
      </c>
      <c r="C192" s="767" t="s">
        <v>174</v>
      </c>
      <c r="D192" s="767"/>
      <c r="E192" s="767"/>
      <c r="F192" s="99" t="s">
        <v>33</v>
      </c>
      <c r="G192" s="99" t="s">
        <v>33</v>
      </c>
      <c r="H192" s="99" t="s">
        <v>33</v>
      </c>
      <c r="I192" s="99" t="s">
        <v>33</v>
      </c>
      <c r="J192" s="100">
        <v>36</v>
      </c>
      <c r="K192" s="99" t="s">
        <v>175</v>
      </c>
      <c r="L192" s="100">
        <v>45</v>
      </c>
      <c r="M192" s="101" t="s">
        <v>33</v>
      </c>
      <c r="N192" s="102" t="s">
        <v>33</v>
      </c>
      <c r="T192" s="68" t="s">
        <v>174</v>
      </c>
    </row>
    <row r="193" spans="1:24" s="63" customFormat="1" x14ac:dyDescent="0.2">
      <c r="A193" s="98"/>
      <c r="B193" s="97" t="s">
        <v>176</v>
      </c>
      <c r="C193" s="767" t="s">
        <v>177</v>
      </c>
      <c r="D193" s="767"/>
      <c r="E193" s="767"/>
      <c r="F193" s="99" t="s">
        <v>33</v>
      </c>
      <c r="G193" s="99" t="s">
        <v>33</v>
      </c>
      <c r="H193" s="99" t="s">
        <v>33</v>
      </c>
      <c r="I193" s="99" t="s">
        <v>33</v>
      </c>
      <c r="J193" s="100">
        <v>4.0199999999999996</v>
      </c>
      <c r="K193" s="99" t="s">
        <v>175</v>
      </c>
      <c r="L193" s="100">
        <v>5.03</v>
      </c>
      <c r="M193" s="101" t="s">
        <v>33</v>
      </c>
      <c r="N193" s="102" t="s">
        <v>33</v>
      </c>
      <c r="T193" s="68" t="s">
        <v>177</v>
      </c>
    </row>
    <row r="194" spans="1:24" s="63" customFormat="1" x14ac:dyDescent="0.2">
      <c r="A194" s="98"/>
      <c r="B194" s="97" t="s">
        <v>212</v>
      </c>
      <c r="C194" s="767" t="s">
        <v>252</v>
      </c>
      <c r="D194" s="767"/>
      <c r="E194" s="767"/>
      <c r="F194" s="99" t="s">
        <v>33</v>
      </c>
      <c r="G194" s="99" t="s">
        <v>33</v>
      </c>
      <c r="H194" s="99" t="s">
        <v>33</v>
      </c>
      <c r="I194" s="99" t="s">
        <v>33</v>
      </c>
      <c r="J194" s="100">
        <v>48.16</v>
      </c>
      <c r="K194" s="99" t="s">
        <v>33</v>
      </c>
      <c r="L194" s="100">
        <v>48.16</v>
      </c>
      <c r="M194" s="101" t="s">
        <v>33</v>
      </c>
      <c r="N194" s="102" t="s">
        <v>33</v>
      </c>
      <c r="T194" s="68" t="s">
        <v>252</v>
      </c>
    </row>
    <row r="195" spans="1:24" s="63" customFormat="1" x14ac:dyDescent="0.2">
      <c r="A195" s="98"/>
      <c r="B195" s="97" t="s">
        <v>33</v>
      </c>
      <c r="C195" s="767" t="s">
        <v>253</v>
      </c>
      <c r="D195" s="767"/>
      <c r="E195" s="767"/>
      <c r="F195" s="99" t="s">
        <v>179</v>
      </c>
      <c r="G195" s="99" t="s">
        <v>923</v>
      </c>
      <c r="H195" s="99" t="s">
        <v>175</v>
      </c>
      <c r="I195" s="99" t="s">
        <v>924</v>
      </c>
      <c r="J195" s="100" t="s">
        <v>33</v>
      </c>
      <c r="K195" s="99" t="s">
        <v>33</v>
      </c>
      <c r="L195" s="100" t="s">
        <v>33</v>
      </c>
      <c r="M195" s="101" t="s">
        <v>33</v>
      </c>
      <c r="N195" s="102" t="s">
        <v>33</v>
      </c>
      <c r="U195" s="68" t="s">
        <v>253</v>
      </c>
    </row>
    <row r="196" spans="1:24" s="63" customFormat="1" x14ac:dyDescent="0.2">
      <c r="A196" s="98"/>
      <c r="B196" s="97" t="s">
        <v>33</v>
      </c>
      <c r="C196" s="767" t="s">
        <v>178</v>
      </c>
      <c r="D196" s="767"/>
      <c r="E196" s="767"/>
      <c r="F196" s="99" t="s">
        <v>179</v>
      </c>
      <c r="G196" s="99" t="s">
        <v>925</v>
      </c>
      <c r="H196" s="99" t="s">
        <v>175</v>
      </c>
      <c r="I196" s="99" t="s">
        <v>690</v>
      </c>
      <c r="J196" s="100" t="s">
        <v>33</v>
      </c>
      <c r="K196" s="99" t="s">
        <v>33</v>
      </c>
      <c r="L196" s="100" t="s">
        <v>33</v>
      </c>
      <c r="M196" s="101" t="s">
        <v>33</v>
      </c>
      <c r="N196" s="102" t="s">
        <v>33</v>
      </c>
      <c r="U196" s="68" t="s">
        <v>178</v>
      </c>
    </row>
    <row r="197" spans="1:24" s="63" customFormat="1" x14ac:dyDescent="0.2">
      <c r="A197" s="98"/>
      <c r="B197" s="97" t="s">
        <v>33</v>
      </c>
      <c r="C197" s="776" t="s">
        <v>182</v>
      </c>
      <c r="D197" s="776"/>
      <c r="E197" s="776"/>
      <c r="F197" s="90" t="s">
        <v>33</v>
      </c>
      <c r="G197" s="90" t="s">
        <v>33</v>
      </c>
      <c r="H197" s="90" t="s">
        <v>33</v>
      </c>
      <c r="I197" s="90" t="s">
        <v>33</v>
      </c>
      <c r="J197" s="91">
        <v>187.3</v>
      </c>
      <c r="K197" s="90" t="s">
        <v>33</v>
      </c>
      <c r="L197" s="91">
        <v>222.09</v>
      </c>
      <c r="M197" s="92" t="s">
        <v>33</v>
      </c>
      <c r="N197" s="93" t="s">
        <v>33</v>
      </c>
      <c r="V197" s="68" t="s">
        <v>182</v>
      </c>
    </row>
    <row r="198" spans="1:24" s="63" customFormat="1" x14ac:dyDescent="0.2">
      <c r="A198" s="98"/>
      <c r="B198" s="97" t="s">
        <v>33</v>
      </c>
      <c r="C198" s="767" t="s">
        <v>183</v>
      </c>
      <c r="D198" s="767"/>
      <c r="E198" s="767"/>
      <c r="F198" s="99" t="s">
        <v>33</v>
      </c>
      <c r="G198" s="99" t="s">
        <v>33</v>
      </c>
      <c r="H198" s="99" t="s">
        <v>33</v>
      </c>
      <c r="I198" s="99" t="s">
        <v>33</v>
      </c>
      <c r="J198" s="100" t="s">
        <v>33</v>
      </c>
      <c r="K198" s="99" t="s">
        <v>33</v>
      </c>
      <c r="L198" s="100">
        <v>133.96</v>
      </c>
      <c r="M198" s="101" t="s">
        <v>33</v>
      </c>
      <c r="N198" s="102" t="s">
        <v>33</v>
      </c>
      <c r="U198" s="68" t="s">
        <v>183</v>
      </c>
    </row>
    <row r="199" spans="1:24" s="63" customFormat="1" ht="22.5" x14ac:dyDescent="0.2">
      <c r="A199" s="98"/>
      <c r="B199" s="97" t="s">
        <v>771</v>
      </c>
      <c r="C199" s="767" t="s">
        <v>772</v>
      </c>
      <c r="D199" s="767"/>
      <c r="E199" s="767"/>
      <c r="F199" s="99" t="s">
        <v>186</v>
      </c>
      <c r="G199" s="99" t="s">
        <v>341</v>
      </c>
      <c r="H199" s="99" t="s">
        <v>33</v>
      </c>
      <c r="I199" s="99" t="s">
        <v>341</v>
      </c>
      <c r="J199" s="100" t="s">
        <v>33</v>
      </c>
      <c r="K199" s="99" t="s">
        <v>33</v>
      </c>
      <c r="L199" s="100">
        <v>107.17</v>
      </c>
      <c r="M199" s="101" t="s">
        <v>33</v>
      </c>
      <c r="N199" s="102" t="s">
        <v>33</v>
      </c>
      <c r="U199" s="68" t="s">
        <v>772</v>
      </c>
    </row>
    <row r="200" spans="1:24" s="63" customFormat="1" ht="22.5" x14ac:dyDescent="0.2">
      <c r="A200" s="98"/>
      <c r="B200" s="97" t="s">
        <v>773</v>
      </c>
      <c r="C200" s="767" t="s">
        <v>774</v>
      </c>
      <c r="D200" s="767"/>
      <c r="E200" s="767"/>
      <c r="F200" s="99" t="s">
        <v>186</v>
      </c>
      <c r="G200" s="99" t="s">
        <v>775</v>
      </c>
      <c r="H200" s="99" t="s">
        <v>33</v>
      </c>
      <c r="I200" s="99" t="s">
        <v>775</v>
      </c>
      <c r="J200" s="100" t="s">
        <v>33</v>
      </c>
      <c r="K200" s="99" t="s">
        <v>33</v>
      </c>
      <c r="L200" s="100">
        <v>80.38</v>
      </c>
      <c r="M200" s="101" t="s">
        <v>33</v>
      </c>
      <c r="N200" s="102" t="s">
        <v>33</v>
      </c>
      <c r="U200" s="68" t="s">
        <v>774</v>
      </c>
    </row>
    <row r="201" spans="1:24" s="63" customFormat="1" x14ac:dyDescent="0.2">
      <c r="A201" s="103"/>
      <c r="B201" s="104"/>
      <c r="C201" s="780" t="s">
        <v>191</v>
      </c>
      <c r="D201" s="780"/>
      <c r="E201" s="780"/>
      <c r="F201" s="105" t="s">
        <v>33</v>
      </c>
      <c r="G201" s="105" t="s">
        <v>33</v>
      </c>
      <c r="H201" s="105" t="s">
        <v>33</v>
      </c>
      <c r="I201" s="105" t="s">
        <v>33</v>
      </c>
      <c r="J201" s="106" t="s">
        <v>33</v>
      </c>
      <c r="K201" s="105" t="s">
        <v>33</v>
      </c>
      <c r="L201" s="106">
        <v>409.64</v>
      </c>
      <c r="M201" s="92" t="s">
        <v>33</v>
      </c>
      <c r="N201" s="107" t="s">
        <v>33</v>
      </c>
      <c r="W201" s="68" t="s">
        <v>191</v>
      </c>
    </row>
    <row r="202" spans="1:24" s="63" customFormat="1" ht="22.5" x14ac:dyDescent="0.2">
      <c r="A202" s="88" t="s">
        <v>722</v>
      </c>
      <c r="B202" s="89" t="s">
        <v>1404</v>
      </c>
      <c r="C202" s="776" t="s">
        <v>1816</v>
      </c>
      <c r="D202" s="776"/>
      <c r="E202" s="776"/>
      <c r="F202" s="90" t="s">
        <v>484</v>
      </c>
      <c r="G202" s="90" t="s">
        <v>33</v>
      </c>
      <c r="H202" s="90" t="s">
        <v>33</v>
      </c>
      <c r="I202" s="90" t="s">
        <v>165</v>
      </c>
      <c r="J202" s="91">
        <v>1046.03</v>
      </c>
      <c r="K202" s="90" t="s">
        <v>33</v>
      </c>
      <c r="L202" s="91">
        <v>1046.03</v>
      </c>
      <c r="M202" s="92" t="s">
        <v>33</v>
      </c>
      <c r="N202" s="93" t="s">
        <v>33</v>
      </c>
      <c r="R202" s="68" t="s">
        <v>1816</v>
      </c>
    </row>
    <row r="203" spans="1:24" s="63" customFormat="1" ht="33.75" x14ac:dyDescent="0.2">
      <c r="A203" s="88" t="s">
        <v>736</v>
      </c>
      <c r="B203" s="89" t="s">
        <v>1406</v>
      </c>
      <c r="C203" s="776" t="s">
        <v>1817</v>
      </c>
      <c r="D203" s="776"/>
      <c r="E203" s="776"/>
      <c r="F203" s="90" t="s">
        <v>484</v>
      </c>
      <c r="G203" s="90" t="s">
        <v>33</v>
      </c>
      <c r="H203" s="90" t="s">
        <v>33</v>
      </c>
      <c r="I203" s="90" t="s">
        <v>173</v>
      </c>
      <c r="J203" s="91">
        <v>331.13</v>
      </c>
      <c r="K203" s="90" t="s">
        <v>33</v>
      </c>
      <c r="L203" s="91">
        <v>662.26</v>
      </c>
      <c r="M203" s="92" t="s">
        <v>33</v>
      </c>
      <c r="N203" s="93" t="s">
        <v>33</v>
      </c>
      <c r="R203" s="68" t="s">
        <v>1817</v>
      </c>
    </row>
    <row r="204" spans="1:24" s="63" customFormat="1" x14ac:dyDescent="0.2">
      <c r="A204" s="783" t="s">
        <v>950</v>
      </c>
      <c r="B204" s="784"/>
      <c r="C204" s="784"/>
      <c r="D204" s="784"/>
      <c r="E204" s="784"/>
      <c r="F204" s="784"/>
      <c r="G204" s="784"/>
      <c r="H204" s="784"/>
      <c r="I204" s="784"/>
      <c r="J204" s="784"/>
      <c r="K204" s="784"/>
      <c r="L204" s="784"/>
      <c r="M204" s="784"/>
      <c r="N204" s="785"/>
      <c r="Q204" s="68" t="s">
        <v>950</v>
      </c>
    </row>
    <row r="205" spans="1:24" s="63" customFormat="1" x14ac:dyDescent="0.2">
      <c r="A205" s="88" t="s">
        <v>741</v>
      </c>
      <c r="B205" s="89" t="s">
        <v>951</v>
      </c>
      <c r="C205" s="776" t="s">
        <v>952</v>
      </c>
      <c r="D205" s="776"/>
      <c r="E205" s="776"/>
      <c r="F205" s="90" t="s">
        <v>711</v>
      </c>
      <c r="G205" s="90" t="s">
        <v>33</v>
      </c>
      <c r="H205" s="90" t="s">
        <v>33</v>
      </c>
      <c r="I205" s="90" t="s">
        <v>1274</v>
      </c>
      <c r="J205" s="91" t="s">
        <v>33</v>
      </c>
      <c r="K205" s="90" t="s">
        <v>33</v>
      </c>
      <c r="L205" s="91" t="s">
        <v>33</v>
      </c>
      <c r="M205" s="92" t="s">
        <v>33</v>
      </c>
      <c r="N205" s="93" t="s">
        <v>33</v>
      </c>
      <c r="R205" s="68" t="s">
        <v>952</v>
      </c>
    </row>
    <row r="206" spans="1:24" s="63" customFormat="1" x14ac:dyDescent="0.2">
      <c r="A206" s="94"/>
      <c r="B206" s="95"/>
      <c r="C206" s="767" t="s">
        <v>1275</v>
      </c>
      <c r="D206" s="767"/>
      <c r="E206" s="767"/>
      <c r="F206" s="767"/>
      <c r="G206" s="767"/>
      <c r="H206" s="767"/>
      <c r="I206" s="767"/>
      <c r="J206" s="767"/>
      <c r="K206" s="767"/>
      <c r="L206" s="767"/>
      <c r="M206" s="767"/>
      <c r="N206" s="781"/>
      <c r="X206" s="68" t="s">
        <v>1275</v>
      </c>
    </row>
    <row r="207" spans="1:24" s="63" customFormat="1" ht="33.75" x14ac:dyDescent="0.2">
      <c r="A207" s="96"/>
      <c r="B207" s="97" t="s">
        <v>890</v>
      </c>
      <c r="C207" s="767" t="s">
        <v>1800</v>
      </c>
      <c r="D207" s="767"/>
      <c r="E207" s="767"/>
      <c r="F207" s="767"/>
      <c r="G207" s="767"/>
      <c r="H207" s="767"/>
      <c r="I207" s="767"/>
      <c r="J207" s="767"/>
      <c r="K207" s="767"/>
      <c r="L207" s="767"/>
      <c r="M207" s="767"/>
      <c r="N207" s="781"/>
      <c r="S207" s="68" t="s">
        <v>1800</v>
      </c>
    </row>
    <row r="208" spans="1:24" s="63" customFormat="1" x14ac:dyDescent="0.2">
      <c r="A208" s="98"/>
      <c r="B208" s="97" t="s">
        <v>165</v>
      </c>
      <c r="C208" s="767" t="s">
        <v>251</v>
      </c>
      <c r="D208" s="767"/>
      <c r="E208" s="767"/>
      <c r="F208" s="99" t="s">
        <v>33</v>
      </c>
      <c r="G208" s="99" t="s">
        <v>33</v>
      </c>
      <c r="H208" s="99" t="s">
        <v>33</v>
      </c>
      <c r="I208" s="99" t="s">
        <v>33</v>
      </c>
      <c r="J208" s="100">
        <v>154.91999999999999</v>
      </c>
      <c r="K208" s="99" t="s">
        <v>175</v>
      </c>
      <c r="L208" s="100">
        <v>46.48</v>
      </c>
      <c r="M208" s="101" t="s">
        <v>33</v>
      </c>
      <c r="N208" s="102" t="s">
        <v>33</v>
      </c>
      <c r="T208" s="68" t="s">
        <v>251</v>
      </c>
    </row>
    <row r="209" spans="1:24" s="63" customFormat="1" x14ac:dyDescent="0.2">
      <c r="A209" s="98"/>
      <c r="B209" s="97" t="s">
        <v>173</v>
      </c>
      <c r="C209" s="767" t="s">
        <v>174</v>
      </c>
      <c r="D209" s="767"/>
      <c r="E209" s="767"/>
      <c r="F209" s="99" t="s">
        <v>33</v>
      </c>
      <c r="G209" s="99" t="s">
        <v>33</v>
      </c>
      <c r="H209" s="99" t="s">
        <v>33</v>
      </c>
      <c r="I209" s="99" t="s">
        <v>33</v>
      </c>
      <c r="J209" s="100">
        <v>0.31</v>
      </c>
      <c r="K209" s="99" t="s">
        <v>175</v>
      </c>
      <c r="L209" s="100">
        <v>0.09</v>
      </c>
      <c r="M209" s="101" t="s">
        <v>33</v>
      </c>
      <c r="N209" s="102" t="s">
        <v>33</v>
      </c>
      <c r="T209" s="68" t="s">
        <v>174</v>
      </c>
    </row>
    <row r="210" spans="1:24" s="63" customFormat="1" x14ac:dyDescent="0.2">
      <c r="A210" s="98"/>
      <c r="B210" s="97" t="s">
        <v>176</v>
      </c>
      <c r="C210" s="767" t="s">
        <v>177</v>
      </c>
      <c r="D210" s="767"/>
      <c r="E210" s="767"/>
      <c r="F210" s="99" t="s">
        <v>33</v>
      </c>
      <c r="G210" s="99" t="s">
        <v>33</v>
      </c>
      <c r="H210" s="99" t="s">
        <v>33</v>
      </c>
      <c r="I210" s="99" t="s">
        <v>33</v>
      </c>
      <c r="J210" s="100">
        <v>0.14000000000000001</v>
      </c>
      <c r="K210" s="99" t="s">
        <v>175</v>
      </c>
      <c r="L210" s="100">
        <v>0.04</v>
      </c>
      <c r="M210" s="101" t="s">
        <v>33</v>
      </c>
      <c r="N210" s="102" t="s">
        <v>33</v>
      </c>
      <c r="T210" s="68" t="s">
        <v>177</v>
      </c>
    </row>
    <row r="211" spans="1:24" s="63" customFormat="1" x14ac:dyDescent="0.2">
      <c r="A211" s="98"/>
      <c r="B211" s="97" t="s">
        <v>212</v>
      </c>
      <c r="C211" s="767" t="s">
        <v>252</v>
      </c>
      <c r="D211" s="767"/>
      <c r="E211" s="767"/>
      <c r="F211" s="99" t="s">
        <v>33</v>
      </c>
      <c r="G211" s="99" t="s">
        <v>33</v>
      </c>
      <c r="H211" s="99" t="s">
        <v>33</v>
      </c>
      <c r="I211" s="99" t="s">
        <v>33</v>
      </c>
      <c r="J211" s="100">
        <v>51.53</v>
      </c>
      <c r="K211" s="99" t="s">
        <v>33</v>
      </c>
      <c r="L211" s="100">
        <v>12.37</v>
      </c>
      <c r="M211" s="101" t="s">
        <v>33</v>
      </c>
      <c r="N211" s="102" t="s">
        <v>33</v>
      </c>
      <c r="T211" s="68" t="s">
        <v>252</v>
      </c>
    </row>
    <row r="212" spans="1:24" s="63" customFormat="1" x14ac:dyDescent="0.2">
      <c r="A212" s="98"/>
      <c r="B212" s="97" t="s">
        <v>33</v>
      </c>
      <c r="C212" s="767" t="s">
        <v>253</v>
      </c>
      <c r="D212" s="767"/>
      <c r="E212" s="767"/>
      <c r="F212" s="99" t="s">
        <v>179</v>
      </c>
      <c r="G212" s="99" t="s">
        <v>955</v>
      </c>
      <c r="H212" s="99" t="s">
        <v>175</v>
      </c>
      <c r="I212" s="99" t="s">
        <v>1818</v>
      </c>
      <c r="J212" s="100" t="s">
        <v>33</v>
      </c>
      <c r="K212" s="99" t="s">
        <v>33</v>
      </c>
      <c r="L212" s="100" t="s">
        <v>33</v>
      </c>
      <c r="M212" s="101" t="s">
        <v>33</v>
      </c>
      <c r="N212" s="102" t="s">
        <v>33</v>
      </c>
      <c r="U212" s="68" t="s">
        <v>253</v>
      </c>
    </row>
    <row r="213" spans="1:24" s="63" customFormat="1" x14ac:dyDescent="0.2">
      <c r="A213" s="98"/>
      <c r="B213" s="97" t="s">
        <v>33</v>
      </c>
      <c r="C213" s="767" t="s">
        <v>178</v>
      </c>
      <c r="D213" s="767"/>
      <c r="E213" s="767"/>
      <c r="F213" s="99" t="s">
        <v>179</v>
      </c>
      <c r="G213" s="99" t="s">
        <v>957</v>
      </c>
      <c r="H213" s="99" t="s">
        <v>175</v>
      </c>
      <c r="I213" s="99" t="s">
        <v>1819</v>
      </c>
      <c r="J213" s="100" t="s">
        <v>33</v>
      </c>
      <c r="K213" s="99" t="s">
        <v>33</v>
      </c>
      <c r="L213" s="100" t="s">
        <v>33</v>
      </c>
      <c r="M213" s="101" t="s">
        <v>33</v>
      </c>
      <c r="N213" s="102" t="s">
        <v>33</v>
      </c>
      <c r="U213" s="68" t="s">
        <v>178</v>
      </c>
    </row>
    <row r="214" spans="1:24" s="63" customFormat="1" x14ac:dyDescent="0.2">
      <c r="A214" s="98"/>
      <c r="B214" s="97" t="s">
        <v>33</v>
      </c>
      <c r="C214" s="776" t="s">
        <v>182</v>
      </c>
      <c r="D214" s="776"/>
      <c r="E214" s="776"/>
      <c r="F214" s="90" t="s">
        <v>33</v>
      </c>
      <c r="G214" s="90" t="s">
        <v>33</v>
      </c>
      <c r="H214" s="90" t="s">
        <v>33</v>
      </c>
      <c r="I214" s="90" t="s">
        <v>33</v>
      </c>
      <c r="J214" s="91">
        <v>206.76</v>
      </c>
      <c r="K214" s="90" t="s">
        <v>33</v>
      </c>
      <c r="L214" s="91">
        <v>58.94</v>
      </c>
      <c r="M214" s="92" t="s">
        <v>33</v>
      </c>
      <c r="N214" s="93" t="s">
        <v>33</v>
      </c>
      <c r="V214" s="68" t="s">
        <v>182</v>
      </c>
    </row>
    <row r="215" spans="1:24" s="63" customFormat="1" x14ac:dyDescent="0.2">
      <c r="A215" s="98"/>
      <c r="B215" s="97" t="s">
        <v>33</v>
      </c>
      <c r="C215" s="767" t="s">
        <v>183</v>
      </c>
      <c r="D215" s="767"/>
      <c r="E215" s="767"/>
      <c r="F215" s="99" t="s">
        <v>33</v>
      </c>
      <c r="G215" s="99" t="s">
        <v>33</v>
      </c>
      <c r="H215" s="99" t="s">
        <v>33</v>
      </c>
      <c r="I215" s="99" t="s">
        <v>33</v>
      </c>
      <c r="J215" s="100" t="s">
        <v>33</v>
      </c>
      <c r="K215" s="99" t="s">
        <v>33</v>
      </c>
      <c r="L215" s="100">
        <v>46.52</v>
      </c>
      <c r="M215" s="101" t="s">
        <v>33</v>
      </c>
      <c r="N215" s="102" t="s">
        <v>33</v>
      </c>
      <c r="U215" s="68" t="s">
        <v>183</v>
      </c>
    </row>
    <row r="216" spans="1:24" s="63" customFormat="1" ht="22.5" x14ac:dyDescent="0.2">
      <c r="A216" s="98"/>
      <c r="B216" s="97" t="s">
        <v>959</v>
      </c>
      <c r="C216" s="767" t="s">
        <v>960</v>
      </c>
      <c r="D216" s="767"/>
      <c r="E216" s="767"/>
      <c r="F216" s="99" t="s">
        <v>186</v>
      </c>
      <c r="G216" s="99" t="s">
        <v>187</v>
      </c>
      <c r="H216" s="99" t="s">
        <v>33</v>
      </c>
      <c r="I216" s="99" t="s">
        <v>187</v>
      </c>
      <c r="J216" s="100" t="s">
        <v>33</v>
      </c>
      <c r="K216" s="99" t="s">
        <v>33</v>
      </c>
      <c r="L216" s="100">
        <v>44.19</v>
      </c>
      <c r="M216" s="101" t="s">
        <v>33</v>
      </c>
      <c r="N216" s="102" t="s">
        <v>33</v>
      </c>
      <c r="U216" s="68" t="s">
        <v>960</v>
      </c>
    </row>
    <row r="217" spans="1:24" s="63" customFormat="1" ht="22.5" x14ac:dyDescent="0.2">
      <c r="A217" s="98"/>
      <c r="B217" s="97" t="s">
        <v>961</v>
      </c>
      <c r="C217" s="767" t="s">
        <v>962</v>
      </c>
      <c r="D217" s="767"/>
      <c r="E217" s="767"/>
      <c r="F217" s="99" t="s">
        <v>186</v>
      </c>
      <c r="G217" s="99" t="s">
        <v>594</v>
      </c>
      <c r="H217" s="99" t="s">
        <v>33</v>
      </c>
      <c r="I217" s="99" t="s">
        <v>594</v>
      </c>
      <c r="J217" s="100" t="s">
        <v>33</v>
      </c>
      <c r="K217" s="99" t="s">
        <v>33</v>
      </c>
      <c r="L217" s="100">
        <v>30.24</v>
      </c>
      <c r="M217" s="101" t="s">
        <v>33</v>
      </c>
      <c r="N217" s="102" t="s">
        <v>33</v>
      </c>
      <c r="U217" s="68" t="s">
        <v>962</v>
      </c>
    </row>
    <row r="218" spans="1:24" s="63" customFormat="1" x14ac:dyDescent="0.2">
      <c r="A218" s="103"/>
      <c r="B218" s="104"/>
      <c r="C218" s="780" t="s">
        <v>191</v>
      </c>
      <c r="D218" s="780"/>
      <c r="E218" s="780"/>
      <c r="F218" s="105" t="s">
        <v>33</v>
      </c>
      <c r="G218" s="105" t="s">
        <v>33</v>
      </c>
      <c r="H218" s="105" t="s">
        <v>33</v>
      </c>
      <c r="I218" s="105" t="s">
        <v>33</v>
      </c>
      <c r="J218" s="106" t="s">
        <v>33</v>
      </c>
      <c r="K218" s="105" t="s">
        <v>33</v>
      </c>
      <c r="L218" s="106">
        <v>133.37</v>
      </c>
      <c r="M218" s="92" t="s">
        <v>33</v>
      </c>
      <c r="N218" s="107" t="s">
        <v>33</v>
      </c>
      <c r="W218" s="68" t="s">
        <v>191</v>
      </c>
    </row>
    <row r="219" spans="1:24" s="63" customFormat="1" x14ac:dyDescent="0.2">
      <c r="A219" s="88" t="s">
        <v>745</v>
      </c>
      <c r="B219" s="89" t="s">
        <v>969</v>
      </c>
      <c r="C219" s="776" t="s">
        <v>970</v>
      </c>
      <c r="D219" s="776"/>
      <c r="E219" s="776"/>
      <c r="F219" s="90" t="s">
        <v>815</v>
      </c>
      <c r="G219" s="90" t="s">
        <v>33</v>
      </c>
      <c r="H219" s="90" t="s">
        <v>33</v>
      </c>
      <c r="I219" s="90" t="s">
        <v>692</v>
      </c>
      <c r="J219" s="91">
        <v>1.18</v>
      </c>
      <c r="K219" s="90" t="s">
        <v>33</v>
      </c>
      <c r="L219" s="91">
        <v>28.32</v>
      </c>
      <c r="M219" s="92" t="s">
        <v>33</v>
      </c>
      <c r="N219" s="93" t="s">
        <v>33</v>
      </c>
      <c r="R219" s="68" t="s">
        <v>970</v>
      </c>
    </row>
    <row r="220" spans="1:24" s="63" customFormat="1" ht="22.5" x14ac:dyDescent="0.2">
      <c r="A220" s="88" t="s">
        <v>749</v>
      </c>
      <c r="B220" s="89" t="s">
        <v>1073</v>
      </c>
      <c r="C220" s="776" t="s">
        <v>1074</v>
      </c>
      <c r="D220" s="776"/>
      <c r="E220" s="776"/>
      <c r="F220" s="90" t="s">
        <v>334</v>
      </c>
      <c r="G220" s="90" t="s">
        <v>33</v>
      </c>
      <c r="H220" s="90" t="s">
        <v>33</v>
      </c>
      <c r="I220" s="90" t="s">
        <v>648</v>
      </c>
      <c r="J220" s="91">
        <v>290</v>
      </c>
      <c r="K220" s="90" t="s">
        <v>33</v>
      </c>
      <c r="L220" s="91">
        <v>29</v>
      </c>
      <c r="M220" s="92" t="s">
        <v>33</v>
      </c>
      <c r="N220" s="93" t="s">
        <v>33</v>
      </c>
      <c r="R220" s="68" t="s">
        <v>1074</v>
      </c>
    </row>
    <row r="221" spans="1:24" s="63" customFormat="1" x14ac:dyDescent="0.2">
      <c r="A221" s="94"/>
      <c r="B221" s="95"/>
      <c r="C221" s="767" t="s">
        <v>1103</v>
      </c>
      <c r="D221" s="767"/>
      <c r="E221" s="767"/>
      <c r="F221" s="767"/>
      <c r="G221" s="767"/>
      <c r="H221" s="767"/>
      <c r="I221" s="767"/>
      <c r="J221" s="767"/>
      <c r="K221" s="767"/>
      <c r="L221" s="767"/>
      <c r="M221" s="767"/>
      <c r="N221" s="781"/>
      <c r="X221" s="68" t="s">
        <v>1103</v>
      </c>
    </row>
    <row r="222" spans="1:24" s="63" customFormat="1" ht="22.5" x14ac:dyDescent="0.2">
      <c r="A222" s="88" t="s">
        <v>306</v>
      </c>
      <c r="B222" s="89" t="s">
        <v>1075</v>
      </c>
      <c r="C222" s="776" t="s">
        <v>1076</v>
      </c>
      <c r="D222" s="776"/>
      <c r="E222" s="776"/>
      <c r="F222" s="90" t="s">
        <v>334</v>
      </c>
      <c r="G222" s="90" t="s">
        <v>33</v>
      </c>
      <c r="H222" s="90" t="s">
        <v>33</v>
      </c>
      <c r="I222" s="90" t="s">
        <v>981</v>
      </c>
      <c r="J222" s="91">
        <v>415</v>
      </c>
      <c r="K222" s="90" t="s">
        <v>33</v>
      </c>
      <c r="L222" s="91">
        <v>8.3000000000000007</v>
      </c>
      <c r="M222" s="92" t="s">
        <v>33</v>
      </c>
      <c r="N222" s="93" t="s">
        <v>33</v>
      </c>
      <c r="R222" s="68" t="s">
        <v>1076</v>
      </c>
    </row>
    <row r="223" spans="1:24" s="63" customFormat="1" x14ac:dyDescent="0.2">
      <c r="A223" s="94"/>
      <c r="B223" s="95"/>
      <c r="C223" s="767" t="s">
        <v>1079</v>
      </c>
      <c r="D223" s="767"/>
      <c r="E223" s="767"/>
      <c r="F223" s="767"/>
      <c r="G223" s="767"/>
      <c r="H223" s="767"/>
      <c r="I223" s="767"/>
      <c r="J223" s="767"/>
      <c r="K223" s="767"/>
      <c r="L223" s="767"/>
      <c r="M223" s="767"/>
      <c r="N223" s="781"/>
      <c r="X223" s="68" t="s">
        <v>1079</v>
      </c>
    </row>
    <row r="224" spans="1:24" s="63" customFormat="1" x14ac:dyDescent="0.2">
      <c r="A224" s="88" t="s">
        <v>1273</v>
      </c>
      <c r="B224" s="89" t="s">
        <v>1077</v>
      </c>
      <c r="C224" s="776" t="s">
        <v>1078</v>
      </c>
      <c r="D224" s="776"/>
      <c r="E224" s="776"/>
      <c r="F224" s="90" t="s">
        <v>711</v>
      </c>
      <c r="G224" s="90" t="s">
        <v>33</v>
      </c>
      <c r="H224" s="90" t="s">
        <v>33</v>
      </c>
      <c r="I224" s="90" t="s">
        <v>981</v>
      </c>
      <c r="J224" s="91" t="s">
        <v>33</v>
      </c>
      <c r="K224" s="90" t="s">
        <v>33</v>
      </c>
      <c r="L224" s="91" t="s">
        <v>33</v>
      </c>
      <c r="M224" s="92" t="s">
        <v>33</v>
      </c>
      <c r="N224" s="93" t="s">
        <v>33</v>
      </c>
      <c r="R224" s="68" t="s">
        <v>1078</v>
      </c>
    </row>
    <row r="225" spans="1:25" s="63" customFormat="1" x14ac:dyDescent="0.2">
      <c r="A225" s="94"/>
      <c r="B225" s="95"/>
      <c r="C225" s="767" t="s">
        <v>1079</v>
      </c>
      <c r="D225" s="767"/>
      <c r="E225" s="767"/>
      <c r="F225" s="767"/>
      <c r="G225" s="767"/>
      <c r="H225" s="767"/>
      <c r="I225" s="767"/>
      <c r="J225" s="767"/>
      <c r="K225" s="767"/>
      <c r="L225" s="767"/>
      <c r="M225" s="767"/>
      <c r="N225" s="781"/>
      <c r="X225" s="68" t="s">
        <v>1079</v>
      </c>
    </row>
    <row r="226" spans="1:25" s="63" customFormat="1" ht="33.75" x14ac:dyDescent="0.2">
      <c r="A226" s="96"/>
      <c r="B226" s="97" t="s">
        <v>890</v>
      </c>
      <c r="C226" s="767" t="s">
        <v>1800</v>
      </c>
      <c r="D226" s="767"/>
      <c r="E226" s="767"/>
      <c r="F226" s="767"/>
      <c r="G226" s="767"/>
      <c r="H226" s="767"/>
      <c r="I226" s="767"/>
      <c r="J226" s="767"/>
      <c r="K226" s="767"/>
      <c r="L226" s="767"/>
      <c r="M226" s="767"/>
      <c r="N226" s="781"/>
      <c r="S226" s="68" t="s">
        <v>1800</v>
      </c>
    </row>
    <row r="227" spans="1:25" s="63" customFormat="1" x14ac:dyDescent="0.2">
      <c r="A227" s="98"/>
      <c r="B227" s="97" t="s">
        <v>165</v>
      </c>
      <c r="C227" s="767" t="s">
        <v>251</v>
      </c>
      <c r="D227" s="767"/>
      <c r="E227" s="767"/>
      <c r="F227" s="99" t="s">
        <v>33</v>
      </c>
      <c r="G227" s="99" t="s">
        <v>33</v>
      </c>
      <c r="H227" s="99" t="s">
        <v>33</v>
      </c>
      <c r="I227" s="99" t="s">
        <v>33</v>
      </c>
      <c r="J227" s="100">
        <v>174.89</v>
      </c>
      <c r="K227" s="99" t="s">
        <v>175</v>
      </c>
      <c r="L227" s="100">
        <v>4.37</v>
      </c>
      <c r="M227" s="101" t="s">
        <v>33</v>
      </c>
      <c r="N227" s="102" t="s">
        <v>33</v>
      </c>
      <c r="T227" s="68" t="s">
        <v>251</v>
      </c>
    </row>
    <row r="228" spans="1:25" s="63" customFormat="1" x14ac:dyDescent="0.2">
      <c r="A228" s="98"/>
      <c r="B228" s="97" t="s">
        <v>173</v>
      </c>
      <c r="C228" s="767" t="s">
        <v>174</v>
      </c>
      <c r="D228" s="767"/>
      <c r="E228" s="767"/>
      <c r="F228" s="99" t="s">
        <v>33</v>
      </c>
      <c r="G228" s="99" t="s">
        <v>33</v>
      </c>
      <c r="H228" s="99" t="s">
        <v>33</v>
      </c>
      <c r="I228" s="99" t="s">
        <v>33</v>
      </c>
      <c r="J228" s="100">
        <v>0.31</v>
      </c>
      <c r="K228" s="99" t="s">
        <v>175</v>
      </c>
      <c r="L228" s="100">
        <v>0.01</v>
      </c>
      <c r="M228" s="101" t="s">
        <v>33</v>
      </c>
      <c r="N228" s="102" t="s">
        <v>33</v>
      </c>
      <c r="T228" s="68" t="s">
        <v>174</v>
      </c>
    </row>
    <row r="229" spans="1:25" s="63" customFormat="1" x14ac:dyDescent="0.2">
      <c r="A229" s="98"/>
      <c r="B229" s="97" t="s">
        <v>176</v>
      </c>
      <c r="C229" s="767" t="s">
        <v>177</v>
      </c>
      <c r="D229" s="767"/>
      <c r="E229" s="767"/>
      <c r="F229" s="99" t="s">
        <v>33</v>
      </c>
      <c r="G229" s="99" t="s">
        <v>33</v>
      </c>
      <c r="H229" s="99" t="s">
        <v>33</v>
      </c>
      <c r="I229" s="99" t="s">
        <v>33</v>
      </c>
      <c r="J229" s="100">
        <v>0.14000000000000001</v>
      </c>
      <c r="K229" s="99" t="s">
        <v>175</v>
      </c>
      <c r="L229" s="100">
        <v>0</v>
      </c>
      <c r="M229" s="101" t="s">
        <v>33</v>
      </c>
      <c r="N229" s="102" t="s">
        <v>33</v>
      </c>
      <c r="T229" s="68" t="s">
        <v>177</v>
      </c>
    </row>
    <row r="230" spans="1:25" s="63" customFormat="1" x14ac:dyDescent="0.2">
      <c r="A230" s="98"/>
      <c r="B230" s="97" t="s">
        <v>212</v>
      </c>
      <c r="C230" s="767" t="s">
        <v>252</v>
      </c>
      <c r="D230" s="767"/>
      <c r="E230" s="767"/>
      <c r="F230" s="99" t="s">
        <v>33</v>
      </c>
      <c r="G230" s="99" t="s">
        <v>33</v>
      </c>
      <c r="H230" s="99" t="s">
        <v>33</v>
      </c>
      <c r="I230" s="99" t="s">
        <v>33</v>
      </c>
      <c r="J230" s="100">
        <v>69.930000000000007</v>
      </c>
      <c r="K230" s="99" t="s">
        <v>33</v>
      </c>
      <c r="L230" s="100">
        <v>1.4</v>
      </c>
      <c r="M230" s="101" t="s">
        <v>33</v>
      </c>
      <c r="N230" s="102" t="s">
        <v>33</v>
      </c>
      <c r="T230" s="68" t="s">
        <v>252</v>
      </c>
    </row>
    <row r="231" spans="1:25" s="63" customFormat="1" x14ac:dyDescent="0.2">
      <c r="A231" s="98"/>
      <c r="B231" s="97" t="s">
        <v>33</v>
      </c>
      <c r="C231" s="767" t="s">
        <v>253</v>
      </c>
      <c r="D231" s="767"/>
      <c r="E231" s="767"/>
      <c r="F231" s="99" t="s">
        <v>179</v>
      </c>
      <c r="G231" s="99" t="s">
        <v>1080</v>
      </c>
      <c r="H231" s="99" t="s">
        <v>175</v>
      </c>
      <c r="I231" s="99" t="s">
        <v>1081</v>
      </c>
      <c r="J231" s="100" t="s">
        <v>33</v>
      </c>
      <c r="K231" s="99" t="s">
        <v>33</v>
      </c>
      <c r="L231" s="100" t="s">
        <v>33</v>
      </c>
      <c r="M231" s="101" t="s">
        <v>33</v>
      </c>
      <c r="N231" s="102" t="s">
        <v>33</v>
      </c>
      <c r="U231" s="68" t="s">
        <v>253</v>
      </c>
    </row>
    <row r="232" spans="1:25" s="63" customFormat="1" x14ac:dyDescent="0.2">
      <c r="A232" s="98"/>
      <c r="B232" s="97" t="s">
        <v>33</v>
      </c>
      <c r="C232" s="767" t="s">
        <v>178</v>
      </c>
      <c r="D232" s="767"/>
      <c r="E232" s="767"/>
      <c r="F232" s="99" t="s">
        <v>179</v>
      </c>
      <c r="G232" s="99" t="s">
        <v>957</v>
      </c>
      <c r="H232" s="99" t="s">
        <v>175</v>
      </c>
      <c r="I232" s="99" t="s">
        <v>1082</v>
      </c>
      <c r="J232" s="100" t="s">
        <v>33</v>
      </c>
      <c r="K232" s="99" t="s">
        <v>33</v>
      </c>
      <c r="L232" s="100" t="s">
        <v>33</v>
      </c>
      <c r="M232" s="101" t="s">
        <v>33</v>
      </c>
      <c r="N232" s="102" t="s">
        <v>33</v>
      </c>
      <c r="U232" s="68" t="s">
        <v>178</v>
      </c>
    </row>
    <row r="233" spans="1:25" s="63" customFormat="1" x14ac:dyDescent="0.2">
      <c r="A233" s="98"/>
      <c r="B233" s="97" t="s">
        <v>33</v>
      </c>
      <c r="C233" s="776" t="s">
        <v>182</v>
      </c>
      <c r="D233" s="776"/>
      <c r="E233" s="776"/>
      <c r="F233" s="90" t="s">
        <v>33</v>
      </c>
      <c r="G233" s="90" t="s">
        <v>33</v>
      </c>
      <c r="H233" s="90" t="s">
        <v>33</v>
      </c>
      <c r="I233" s="90" t="s">
        <v>33</v>
      </c>
      <c r="J233" s="91">
        <v>245.13</v>
      </c>
      <c r="K233" s="90" t="s">
        <v>33</v>
      </c>
      <c r="L233" s="91">
        <v>5.78</v>
      </c>
      <c r="M233" s="92" t="s">
        <v>33</v>
      </c>
      <c r="N233" s="93" t="s">
        <v>33</v>
      </c>
      <c r="V233" s="68" t="s">
        <v>182</v>
      </c>
    </row>
    <row r="234" spans="1:25" s="63" customFormat="1" x14ac:dyDescent="0.2">
      <c r="A234" s="98"/>
      <c r="B234" s="97" t="s">
        <v>33</v>
      </c>
      <c r="C234" s="767" t="s">
        <v>183</v>
      </c>
      <c r="D234" s="767"/>
      <c r="E234" s="767"/>
      <c r="F234" s="99" t="s">
        <v>33</v>
      </c>
      <c r="G234" s="99" t="s">
        <v>33</v>
      </c>
      <c r="H234" s="99" t="s">
        <v>33</v>
      </c>
      <c r="I234" s="99" t="s">
        <v>33</v>
      </c>
      <c r="J234" s="100" t="s">
        <v>33</v>
      </c>
      <c r="K234" s="99" t="s">
        <v>33</v>
      </c>
      <c r="L234" s="100">
        <v>4.37</v>
      </c>
      <c r="M234" s="101" t="s">
        <v>33</v>
      </c>
      <c r="N234" s="102" t="s">
        <v>33</v>
      </c>
      <c r="U234" s="68" t="s">
        <v>183</v>
      </c>
    </row>
    <row r="235" spans="1:25" s="63" customFormat="1" ht="22.5" x14ac:dyDescent="0.2">
      <c r="A235" s="98"/>
      <c r="B235" s="97" t="s">
        <v>959</v>
      </c>
      <c r="C235" s="767" t="s">
        <v>960</v>
      </c>
      <c r="D235" s="767"/>
      <c r="E235" s="767"/>
      <c r="F235" s="99" t="s">
        <v>186</v>
      </c>
      <c r="G235" s="99" t="s">
        <v>187</v>
      </c>
      <c r="H235" s="99" t="s">
        <v>33</v>
      </c>
      <c r="I235" s="99" t="s">
        <v>187</v>
      </c>
      <c r="J235" s="100" t="s">
        <v>33</v>
      </c>
      <c r="K235" s="99" t="s">
        <v>33</v>
      </c>
      <c r="L235" s="100">
        <v>4.1500000000000004</v>
      </c>
      <c r="M235" s="101" t="s">
        <v>33</v>
      </c>
      <c r="N235" s="102" t="s">
        <v>33</v>
      </c>
      <c r="U235" s="68" t="s">
        <v>960</v>
      </c>
    </row>
    <row r="236" spans="1:25" s="63" customFormat="1" ht="22.5" x14ac:dyDescent="0.2">
      <c r="A236" s="98"/>
      <c r="B236" s="97" t="s">
        <v>961</v>
      </c>
      <c r="C236" s="767" t="s">
        <v>962</v>
      </c>
      <c r="D236" s="767"/>
      <c r="E236" s="767"/>
      <c r="F236" s="99" t="s">
        <v>186</v>
      </c>
      <c r="G236" s="99" t="s">
        <v>594</v>
      </c>
      <c r="H236" s="99" t="s">
        <v>33</v>
      </c>
      <c r="I236" s="99" t="s">
        <v>594</v>
      </c>
      <c r="J236" s="100" t="s">
        <v>33</v>
      </c>
      <c r="K236" s="99" t="s">
        <v>33</v>
      </c>
      <c r="L236" s="100">
        <v>2.84</v>
      </c>
      <c r="M236" s="101" t="s">
        <v>33</v>
      </c>
      <c r="N236" s="102" t="s">
        <v>33</v>
      </c>
      <c r="U236" s="68" t="s">
        <v>962</v>
      </c>
    </row>
    <row r="237" spans="1:25" s="63" customFormat="1" x14ac:dyDescent="0.2">
      <c r="A237" s="103"/>
      <c r="B237" s="104"/>
      <c r="C237" s="780" t="s">
        <v>191</v>
      </c>
      <c r="D237" s="780"/>
      <c r="E237" s="780"/>
      <c r="F237" s="105" t="s">
        <v>33</v>
      </c>
      <c r="G237" s="105" t="s">
        <v>33</v>
      </c>
      <c r="H237" s="105" t="s">
        <v>33</v>
      </c>
      <c r="I237" s="105" t="s">
        <v>33</v>
      </c>
      <c r="J237" s="106" t="s">
        <v>33</v>
      </c>
      <c r="K237" s="105" t="s">
        <v>33</v>
      </c>
      <c r="L237" s="106">
        <v>12.77</v>
      </c>
      <c r="M237" s="92" t="s">
        <v>33</v>
      </c>
      <c r="N237" s="107" t="s">
        <v>33</v>
      </c>
      <c r="W237" s="68" t="s">
        <v>191</v>
      </c>
    </row>
    <row r="238" spans="1:25" s="63" customFormat="1" ht="33.75" x14ac:dyDescent="0.2">
      <c r="A238" s="88" t="s">
        <v>194</v>
      </c>
      <c r="B238" s="89" t="s">
        <v>1820</v>
      </c>
      <c r="C238" s="776" t="s">
        <v>1084</v>
      </c>
      <c r="D238" s="776"/>
      <c r="E238" s="776"/>
      <c r="F238" s="90" t="s">
        <v>815</v>
      </c>
      <c r="G238" s="90" t="s">
        <v>33</v>
      </c>
      <c r="H238" s="90" t="s">
        <v>33</v>
      </c>
      <c r="I238" s="90" t="s">
        <v>173</v>
      </c>
      <c r="J238" s="91">
        <v>13.59</v>
      </c>
      <c r="K238" s="90" t="s">
        <v>856</v>
      </c>
      <c r="L238" s="91">
        <v>27.72</v>
      </c>
      <c r="M238" s="92" t="s">
        <v>33</v>
      </c>
      <c r="N238" s="93" t="s">
        <v>33</v>
      </c>
      <c r="R238" s="68" t="s">
        <v>1084</v>
      </c>
    </row>
    <row r="239" spans="1:25" s="63" customFormat="1" x14ac:dyDescent="0.2">
      <c r="A239" s="94"/>
      <c r="B239" s="95"/>
      <c r="C239" s="767" t="s">
        <v>1085</v>
      </c>
      <c r="D239" s="767"/>
      <c r="E239" s="767"/>
      <c r="F239" s="767"/>
      <c r="G239" s="767"/>
      <c r="H239" s="767"/>
      <c r="I239" s="767"/>
      <c r="J239" s="767"/>
      <c r="K239" s="767"/>
      <c r="L239" s="767"/>
      <c r="M239" s="767"/>
      <c r="N239" s="781"/>
      <c r="Y239" s="68" t="s">
        <v>1085</v>
      </c>
    </row>
    <row r="240" spans="1:25" s="63" customFormat="1" ht="22.5" x14ac:dyDescent="0.2">
      <c r="A240" s="96"/>
      <c r="B240" s="97" t="s">
        <v>858</v>
      </c>
      <c r="C240" s="767" t="s">
        <v>859</v>
      </c>
      <c r="D240" s="767"/>
      <c r="E240" s="767"/>
      <c r="F240" s="767"/>
      <c r="G240" s="767"/>
      <c r="H240" s="767"/>
      <c r="I240" s="767"/>
      <c r="J240" s="767"/>
      <c r="K240" s="767"/>
      <c r="L240" s="767"/>
      <c r="M240" s="767"/>
      <c r="N240" s="781"/>
      <c r="S240" s="68" t="s">
        <v>859</v>
      </c>
    </row>
    <row r="241" spans="1:24" s="63" customFormat="1" x14ac:dyDescent="0.2">
      <c r="A241" s="88" t="s">
        <v>1276</v>
      </c>
      <c r="B241" s="89" t="s">
        <v>975</v>
      </c>
      <c r="C241" s="776" t="s">
        <v>976</v>
      </c>
      <c r="D241" s="776"/>
      <c r="E241" s="776"/>
      <c r="F241" s="90" t="s">
        <v>711</v>
      </c>
      <c r="G241" s="90" t="s">
        <v>33</v>
      </c>
      <c r="H241" s="90" t="s">
        <v>33</v>
      </c>
      <c r="I241" s="90" t="s">
        <v>685</v>
      </c>
      <c r="J241" s="91" t="s">
        <v>33</v>
      </c>
      <c r="K241" s="90" t="s">
        <v>33</v>
      </c>
      <c r="L241" s="91" t="s">
        <v>33</v>
      </c>
      <c r="M241" s="92" t="s">
        <v>33</v>
      </c>
      <c r="N241" s="93" t="s">
        <v>33</v>
      </c>
      <c r="R241" s="68" t="s">
        <v>976</v>
      </c>
    </row>
    <row r="242" spans="1:24" s="63" customFormat="1" x14ac:dyDescent="0.2">
      <c r="A242" s="94"/>
      <c r="B242" s="95"/>
      <c r="C242" s="767" t="s">
        <v>1821</v>
      </c>
      <c r="D242" s="767"/>
      <c r="E242" s="767"/>
      <c r="F242" s="767"/>
      <c r="G242" s="767"/>
      <c r="H242" s="767"/>
      <c r="I242" s="767"/>
      <c r="J242" s="767"/>
      <c r="K242" s="767"/>
      <c r="L242" s="767"/>
      <c r="M242" s="767"/>
      <c r="N242" s="781"/>
      <c r="X242" s="68" t="s">
        <v>1821</v>
      </c>
    </row>
    <row r="243" spans="1:24" s="63" customFormat="1" ht="33.75" x14ac:dyDescent="0.2">
      <c r="A243" s="96"/>
      <c r="B243" s="97" t="s">
        <v>890</v>
      </c>
      <c r="C243" s="767" t="s">
        <v>1800</v>
      </c>
      <c r="D243" s="767"/>
      <c r="E243" s="767"/>
      <c r="F243" s="767"/>
      <c r="G243" s="767"/>
      <c r="H243" s="767"/>
      <c r="I243" s="767"/>
      <c r="J243" s="767"/>
      <c r="K243" s="767"/>
      <c r="L243" s="767"/>
      <c r="M243" s="767"/>
      <c r="N243" s="781"/>
      <c r="S243" s="68" t="s">
        <v>1800</v>
      </c>
    </row>
    <row r="244" spans="1:24" s="63" customFormat="1" x14ac:dyDescent="0.2">
      <c r="A244" s="98"/>
      <c r="B244" s="97" t="s">
        <v>165</v>
      </c>
      <c r="C244" s="767" t="s">
        <v>251</v>
      </c>
      <c r="D244" s="767"/>
      <c r="E244" s="767"/>
      <c r="F244" s="99" t="s">
        <v>33</v>
      </c>
      <c r="G244" s="99" t="s">
        <v>33</v>
      </c>
      <c r="H244" s="99" t="s">
        <v>33</v>
      </c>
      <c r="I244" s="99" t="s">
        <v>33</v>
      </c>
      <c r="J244" s="100">
        <v>26.51</v>
      </c>
      <c r="K244" s="99" t="s">
        <v>175</v>
      </c>
      <c r="L244" s="100">
        <v>11.6</v>
      </c>
      <c r="M244" s="101" t="s">
        <v>33</v>
      </c>
      <c r="N244" s="102" t="s">
        <v>33</v>
      </c>
      <c r="T244" s="68" t="s">
        <v>251</v>
      </c>
    </row>
    <row r="245" spans="1:24" s="63" customFormat="1" x14ac:dyDescent="0.2">
      <c r="A245" s="98"/>
      <c r="B245" s="97" t="s">
        <v>173</v>
      </c>
      <c r="C245" s="767" t="s">
        <v>174</v>
      </c>
      <c r="D245" s="767"/>
      <c r="E245" s="767"/>
      <c r="F245" s="99" t="s">
        <v>33</v>
      </c>
      <c r="G245" s="99" t="s">
        <v>33</v>
      </c>
      <c r="H245" s="99" t="s">
        <v>33</v>
      </c>
      <c r="I245" s="99" t="s">
        <v>33</v>
      </c>
      <c r="J245" s="100">
        <v>1.81</v>
      </c>
      <c r="K245" s="99" t="s">
        <v>175</v>
      </c>
      <c r="L245" s="100">
        <v>0.79</v>
      </c>
      <c r="M245" s="101" t="s">
        <v>33</v>
      </c>
      <c r="N245" s="102" t="s">
        <v>33</v>
      </c>
      <c r="T245" s="68" t="s">
        <v>174</v>
      </c>
    </row>
    <row r="246" spans="1:24" s="63" customFormat="1" x14ac:dyDescent="0.2">
      <c r="A246" s="98"/>
      <c r="B246" s="97" t="s">
        <v>176</v>
      </c>
      <c r="C246" s="767" t="s">
        <v>177</v>
      </c>
      <c r="D246" s="767"/>
      <c r="E246" s="767"/>
      <c r="F246" s="99" t="s">
        <v>33</v>
      </c>
      <c r="G246" s="99" t="s">
        <v>33</v>
      </c>
      <c r="H246" s="99" t="s">
        <v>33</v>
      </c>
      <c r="I246" s="99" t="s">
        <v>33</v>
      </c>
      <c r="J246" s="100">
        <v>0.26</v>
      </c>
      <c r="K246" s="99" t="s">
        <v>175</v>
      </c>
      <c r="L246" s="100">
        <v>0.11</v>
      </c>
      <c r="M246" s="101" t="s">
        <v>33</v>
      </c>
      <c r="N246" s="102" t="s">
        <v>33</v>
      </c>
      <c r="T246" s="68" t="s">
        <v>177</v>
      </c>
    </row>
    <row r="247" spans="1:24" s="63" customFormat="1" x14ac:dyDescent="0.2">
      <c r="A247" s="98"/>
      <c r="B247" s="97" t="s">
        <v>212</v>
      </c>
      <c r="C247" s="767" t="s">
        <v>252</v>
      </c>
      <c r="D247" s="767"/>
      <c r="E247" s="767"/>
      <c r="F247" s="99" t="s">
        <v>33</v>
      </c>
      <c r="G247" s="99" t="s">
        <v>33</v>
      </c>
      <c r="H247" s="99" t="s">
        <v>33</v>
      </c>
      <c r="I247" s="99" t="s">
        <v>33</v>
      </c>
      <c r="J247" s="100">
        <v>10.27</v>
      </c>
      <c r="K247" s="99" t="s">
        <v>33</v>
      </c>
      <c r="L247" s="100">
        <v>3.59</v>
      </c>
      <c r="M247" s="101" t="s">
        <v>33</v>
      </c>
      <c r="N247" s="102" t="s">
        <v>33</v>
      </c>
      <c r="T247" s="68" t="s">
        <v>252</v>
      </c>
    </row>
    <row r="248" spans="1:24" s="63" customFormat="1" x14ac:dyDescent="0.2">
      <c r="A248" s="98"/>
      <c r="B248" s="97" t="s">
        <v>33</v>
      </c>
      <c r="C248" s="767" t="s">
        <v>253</v>
      </c>
      <c r="D248" s="767"/>
      <c r="E248" s="767"/>
      <c r="F248" s="99" t="s">
        <v>179</v>
      </c>
      <c r="G248" s="99" t="s">
        <v>979</v>
      </c>
      <c r="H248" s="99" t="s">
        <v>175</v>
      </c>
      <c r="I248" s="99" t="s">
        <v>1760</v>
      </c>
      <c r="J248" s="100" t="s">
        <v>33</v>
      </c>
      <c r="K248" s="99" t="s">
        <v>33</v>
      </c>
      <c r="L248" s="100" t="s">
        <v>33</v>
      </c>
      <c r="M248" s="101" t="s">
        <v>33</v>
      </c>
      <c r="N248" s="102" t="s">
        <v>33</v>
      </c>
      <c r="U248" s="68" t="s">
        <v>253</v>
      </c>
    </row>
    <row r="249" spans="1:24" s="63" customFormat="1" x14ac:dyDescent="0.2">
      <c r="A249" s="98"/>
      <c r="B249" s="97" t="s">
        <v>33</v>
      </c>
      <c r="C249" s="767" t="s">
        <v>178</v>
      </c>
      <c r="D249" s="767"/>
      <c r="E249" s="767"/>
      <c r="F249" s="99" t="s">
        <v>179</v>
      </c>
      <c r="G249" s="99" t="s">
        <v>981</v>
      </c>
      <c r="H249" s="99" t="s">
        <v>175</v>
      </c>
      <c r="I249" s="99" t="s">
        <v>1761</v>
      </c>
      <c r="J249" s="100" t="s">
        <v>33</v>
      </c>
      <c r="K249" s="99" t="s">
        <v>33</v>
      </c>
      <c r="L249" s="100" t="s">
        <v>33</v>
      </c>
      <c r="M249" s="101" t="s">
        <v>33</v>
      </c>
      <c r="N249" s="102" t="s">
        <v>33</v>
      </c>
      <c r="U249" s="68" t="s">
        <v>178</v>
      </c>
    </row>
    <row r="250" spans="1:24" s="63" customFormat="1" x14ac:dyDescent="0.2">
      <c r="A250" s="98"/>
      <c r="B250" s="97" t="s">
        <v>33</v>
      </c>
      <c r="C250" s="776" t="s">
        <v>182</v>
      </c>
      <c r="D250" s="776"/>
      <c r="E250" s="776"/>
      <c r="F250" s="90" t="s">
        <v>33</v>
      </c>
      <c r="G250" s="90" t="s">
        <v>33</v>
      </c>
      <c r="H250" s="90" t="s">
        <v>33</v>
      </c>
      <c r="I250" s="90" t="s">
        <v>33</v>
      </c>
      <c r="J250" s="91">
        <v>38.590000000000003</v>
      </c>
      <c r="K250" s="90" t="s">
        <v>33</v>
      </c>
      <c r="L250" s="91">
        <v>15.98</v>
      </c>
      <c r="M250" s="92" t="s">
        <v>33</v>
      </c>
      <c r="N250" s="93" t="s">
        <v>33</v>
      </c>
      <c r="V250" s="68" t="s">
        <v>182</v>
      </c>
    </row>
    <row r="251" spans="1:24" s="63" customFormat="1" x14ac:dyDescent="0.2">
      <c r="A251" s="98"/>
      <c r="B251" s="97" t="s">
        <v>33</v>
      </c>
      <c r="C251" s="767" t="s">
        <v>183</v>
      </c>
      <c r="D251" s="767"/>
      <c r="E251" s="767"/>
      <c r="F251" s="99" t="s">
        <v>33</v>
      </c>
      <c r="G251" s="99" t="s">
        <v>33</v>
      </c>
      <c r="H251" s="99" t="s">
        <v>33</v>
      </c>
      <c r="I251" s="99" t="s">
        <v>33</v>
      </c>
      <c r="J251" s="100" t="s">
        <v>33</v>
      </c>
      <c r="K251" s="99" t="s">
        <v>33</v>
      </c>
      <c r="L251" s="100">
        <v>11.71</v>
      </c>
      <c r="M251" s="101" t="s">
        <v>33</v>
      </c>
      <c r="N251" s="102" t="s">
        <v>33</v>
      </c>
      <c r="U251" s="68" t="s">
        <v>183</v>
      </c>
    </row>
    <row r="252" spans="1:24" s="63" customFormat="1" ht="22.5" x14ac:dyDescent="0.2">
      <c r="A252" s="98"/>
      <c r="B252" s="97" t="s">
        <v>959</v>
      </c>
      <c r="C252" s="767" t="s">
        <v>960</v>
      </c>
      <c r="D252" s="767"/>
      <c r="E252" s="767"/>
      <c r="F252" s="99" t="s">
        <v>186</v>
      </c>
      <c r="G252" s="99" t="s">
        <v>187</v>
      </c>
      <c r="H252" s="99" t="s">
        <v>33</v>
      </c>
      <c r="I252" s="99" t="s">
        <v>187</v>
      </c>
      <c r="J252" s="100" t="s">
        <v>33</v>
      </c>
      <c r="K252" s="99" t="s">
        <v>33</v>
      </c>
      <c r="L252" s="100">
        <v>11.12</v>
      </c>
      <c r="M252" s="101" t="s">
        <v>33</v>
      </c>
      <c r="N252" s="102" t="s">
        <v>33</v>
      </c>
      <c r="U252" s="68" t="s">
        <v>960</v>
      </c>
    </row>
    <row r="253" spans="1:24" s="63" customFormat="1" ht="22.5" x14ac:dyDescent="0.2">
      <c r="A253" s="98"/>
      <c r="B253" s="97" t="s">
        <v>961</v>
      </c>
      <c r="C253" s="767" t="s">
        <v>962</v>
      </c>
      <c r="D253" s="767"/>
      <c r="E253" s="767"/>
      <c r="F253" s="99" t="s">
        <v>186</v>
      </c>
      <c r="G253" s="99" t="s">
        <v>594</v>
      </c>
      <c r="H253" s="99" t="s">
        <v>33</v>
      </c>
      <c r="I253" s="99" t="s">
        <v>594</v>
      </c>
      <c r="J253" s="100" t="s">
        <v>33</v>
      </c>
      <c r="K253" s="99" t="s">
        <v>33</v>
      </c>
      <c r="L253" s="100">
        <v>7.61</v>
      </c>
      <c r="M253" s="101" t="s">
        <v>33</v>
      </c>
      <c r="N253" s="102" t="s">
        <v>33</v>
      </c>
      <c r="U253" s="68" t="s">
        <v>962</v>
      </c>
    </row>
    <row r="254" spans="1:24" s="63" customFormat="1" x14ac:dyDescent="0.2">
      <c r="A254" s="103"/>
      <c r="B254" s="104"/>
      <c r="C254" s="780" t="s">
        <v>191</v>
      </c>
      <c r="D254" s="780"/>
      <c r="E254" s="780"/>
      <c r="F254" s="105" t="s">
        <v>33</v>
      </c>
      <c r="G254" s="105" t="s">
        <v>33</v>
      </c>
      <c r="H254" s="105" t="s">
        <v>33</v>
      </c>
      <c r="I254" s="105" t="s">
        <v>33</v>
      </c>
      <c r="J254" s="106" t="s">
        <v>33</v>
      </c>
      <c r="K254" s="105" t="s">
        <v>33</v>
      </c>
      <c r="L254" s="106">
        <v>34.71</v>
      </c>
      <c r="M254" s="92" t="s">
        <v>33</v>
      </c>
      <c r="N254" s="107" t="s">
        <v>33</v>
      </c>
      <c r="W254" s="68" t="s">
        <v>191</v>
      </c>
    </row>
    <row r="255" spans="1:24" s="63" customFormat="1" ht="22.5" x14ac:dyDescent="0.2">
      <c r="A255" s="88" t="s">
        <v>1449</v>
      </c>
      <c r="B255" s="89" t="s">
        <v>1095</v>
      </c>
      <c r="C255" s="776" t="s">
        <v>1096</v>
      </c>
      <c r="D255" s="776"/>
      <c r="E255" s="776"/>
      <c r="F255" s="90" t="s">
        <v>1092</v>
      </c>
      <c r="G255" s="90" t="s">
        <v>33</v>
      </c>
      <c r="H255" s="90" t="s">
        <v>33</v>
      </c>
      <c r="I255" s="90" t="s">
        <v>1097</v>
      </c>
      <c r="J255" s="91">
        <v>6663.65</v>
      </c>
      <c r="K255" s="90" t="s">
        <v>33</v>
      </c>
      <c r="L255" s="91">
        <v>135.94</v>
      </c>
      <c r="M255" s="92" t="s">
        <v>33</v>
      </c>
      <c r="N255" s="93" t="s">
        <v>33</v>
      </c>
      <c r="R255" s="68" t="s">
        <v>1096</v>
      </c>
    </row>
    <row r="256" spans="1:24" s="63" customFormat="1" x14ac:dyDescent="0.2">
      <c r="A256" s="94"/>
      <c r="B256" s="95"/>
      <c r="C256" s="767" t="s">
        <v>1098</v>
      </c>
      <c r="D256" s="767"/>
      <c r="E256" s="767"/>
      <c r="F256" s="767"/>
      <c r="G256" s="767"/>
      <c r="H256" s="767"/>
      <c r="I256" s="767"/>
      <c r="J256" s="767"/>
      <c r="K256" s="767"/>
      <c r="L256" s="767"/>
      <c r="M256" s="767"/>
      <c r="N256" s="781"/>
      <c r="X256" s="68" t="s">
        <v>1098</v>
      </c>
    </row>
    <row r="257" spans="1:25" s="63" customFormat="1" ht="33.75" x14ac:dyDescent="0.2">
      <c r="A257" s="88" t="s">
        <v>1450</v>
      </c>
      <c r="B257" s="89" t="s">
        <v>1822</v>
      </c>
      <c r="C257" s="776" t="s">
        <v>984</v>
      </c>
      <c r="D257" s="776"/>
      <c r="E257" s="776"/>
      <c r="F257" s="90" t="s">
        <v>815</v>
      </c>
      <c r="G257" s="90" t="s">
        <v>33</v>
      </c>
      <c r="H257" s="90" t="s">
        <v>33</v>
      </c>
      <c r="I257" s="90" t="s">
        <v>1099</v>
      </c>
      <c r="J257" s="91">
        <v>6.41</v>
      </c>
      <c r="K257" s="90" t="s">
        <v>856</v>
      </c>
      <c r="L257" s="91">
        <v>100.03</v>
      </c>
      <c r="M257" s="92" t="s">
        <v>33</v>
      </c>
      <c r="N257" s="93" t="s">
        <v>33</v>
      </c>
      <c r="R257" s="68" t="s">
        <v>984</v>
      </c>
    </row>
    <row r="258" spans="1:25" s="63" customFormat="1" x14ac:dyDescent="0.2">
      <c r="A258" s="94"/>
      <c r="B258" s="95"/>
      <c r="C258" s="767" t="s">
        <v>1100</v>
      </c>
      <c r="D258" s="767"/>
      <c r="E258" s="767"/>
      <c r="F258" s="767"/>
      <c r="G258" s="767"/>
      <c r="H258" s="767"/>
      <c r="I258" s="767"/>
      <c r="J258" s="767"/>
      <c r="K258" s="767"/>
      <c r="L258" s="767"/>
      <c r="M258" s="767"/>
      <c r="N258" s="781"/>
      <c r="X258" s="68" t="s">
        <v>1100</v>
      </c>
    </row>
    <row r="259" spans="1:25" s="63" customFormat="1" x14ac:dyDescent="0.2">
      <c r="A259" s="94"/>
      <c r="B259" s="95"/>
      <c r="C259" s="767" t="s">
        <v>987</v>
      </c>
      <c r="D259" s="767"/>
      <c r="E259" s="767"/>
      <c r="F259" s="767"/>
      <c r="G259" s="767"/>
      <c r="H259" s="767"/>
      <c r="I259" s="767"/>
      <c r="J259" s="767"/>
      <c r="K259" s="767"/>
      <c r="L259" s="767"/>
      <c r="M259" s="767"/>
      <c r="N259" s="781"/>
      <c r="Y259" s="68" t="s">
        <v>987</v>
      </c>
    </row>
    <row r="260" spans="1:25" s="63" customFormat="1" ht="22.5" x14ac:dyDescent="0.2">
      <c r="A260" s="96"/>
      <c r="B260" s="97" t="s">
        <v>858</v>
      </c>
      <c r="C260" s="767" t="s">
        <v>859</v>
      </c>
      <c r="D260" s="767"/>
      <c r="E260" s="767"/>
      <c r="F260" s="767"/>
      <c r="G260" s="767"/>
      <c r="H260" s="767"/>
      <c r="I260" s="767"/>
      <c r="J260" s="767"/>
      <c r="K260" s="767"/>
      <c r="L260" s="767"/>
      <c r="M260" s="767"/>
      <c r="N260" s="781"/>
      <c r="S260" s="68" t="s">
        <v>859</v>
      </c>
    </row>
    <row r="261" spans="1:25" s="63" customFormat="1" ht="45" x14ac:dyDescent="0.2">
      <c r="A261" s="88" t="s">
        <v>1716</v>
      </c>
      <c r="B261" s="89" t="s">
        <v>1333</v>
      </c>
      <c r="C261" s="776" t="s">
        <v>1334</v>
      </c>
      <c r="D261" s="776"/>
      <c r="E261" s="776"/>
      <c r="F261" s="90" t="s">
        <v>711</v>
      </c>
      <c r="G261" s="90" t="s">
        <v>33</v>
      </c>
      <c r="H261" s="90" t="s">
        <v>33</v>
      </c>
      <c r="I261" s="90" t="s">
        <v>925</v>
      </c>
      <c r="J261" s="91" t="s">
        <v>33</v>
      </c>
      <c r="K261" s="90" t="s">
        <v>33</v>
      </c>
      <c r="L261" s="91" t="s">
        <v>33</v>
      </c>
      <c r="M261" s="92" t="s">
        <v>33</v>
      </c>
      <c r="N261" s="93" t="s">
        <v>33</v>
      </c>
      <c r="R261" s="68" t="s">
        <v>1334</v>
      </c>
    </row>
    <row r="262" spans="1:25" s="63" customFormat="1" x14ac:dyDescent="0.2">
      <c r="A262" s="94"/>
      <c r="B262" s="95"/>
      <c r="C262" s="767" t="s">
        <v>1823</v>
      </c>
      <c r="D262" s="767"/>
      <c r="E262" s="767"/>
      <c r="F262" s="767"/>
      <c r="G262" s="767"/>
      <c r="H262" s="767"/>
      <c r="I262" s="767"/>
      <c r="J262" s="767"/>
      <c r="K262" s="767"/>
      <c r="L262" s="767"/>
      <c r="M262" s="767"/>
      <c r="N262" s="781"/>
      <c r="X262" s="68" t="s">
        <v>1823</v>
      </c>
    </row>
    <row r="263" spans="1:25" s="63" customFormat="1" ht="33.75" x14ac:dyDescent="0.2">
      <c r="A263" s="96"/>
      <c r="B263" s="97" t="s">
        <v>890</v>
      </c>
      <c r="C263" s="767" t="s">
        <v>1800</v>
      </c>
      <c r="D263" s="767"/>
      <c r="E263" s="767"/>
      <c r="F263" s="767"/>
      <c r="G263" s="767"/>
      <c r="H263" s="767"/>
      <c r="I263" s="767"/>
      <c r="J263" s="767"/>
      <c r="K263" s="767"/>
      <c r="L263" s="767"/>
      <c r="M263" s="767"/>
      <c r="N263" s="781"/>
      <c r="S263" s="68" t="s">
        <v>1800</v>
      </c>
    </row>
    <row r="264" spans="1:25" s="63" customFormat="1" x14ac:dyDescent="0.2">
      <c r="A264" s="98"/>
      <c r="B264" s="97" t="s">
        <v>165</v>
      </c>
      <c r="C264" s="767" t="s">
        <v>251</v>
      </c>
      <c r="D264" s="767"/>
      <c r="E264" s="767"/>
      <c r="F264" s="99" t="s">
        <v>33</v>
      </c>
      <c r="G264" s="99" t="s">
        <v>33</v>
      </c>
      <c r="H264" s="99" t="s">
        <v>33</v>
      </c>
      <c r="I264" s="99" t="s">
        <v>33</v>
      </c>
      <c r="J264" s="100">
        <v>139.54</v>
      </c>
      <c r="K264" s="99" t="s">
        <v>175</v>
      </c>
      <c r="L264" s="100">
        <v>69.77</v>
      </c>
      <c r="M264" s="101" t="s">
        <v>33</v>
      </c>
      <c r="N264" s="102" t="s">
        <v>33</v>
      </c>
      <c r="T264" s="68" t="s">
        <v>251</v>
      </c>
    </row>
    <row r="265" spans="1:25" s="63" customFormat="1" x14ac:dyDescent="0.2">
      <c r="A265" s="98"/>
      <c r="B265" s="97" t="s">
        <v>212</v>
      </c>
      <c r="C265" s="767" t="s">
        <v>252</v>
      </c>
      <c r="D265" s="767"/>
      <c r="E265" s="767"/>
      <c r="F265" s="99" t="s">
        <v>33</v>
      </c>
      <c r="G265" s="99" t="s">
        <v>33</v>
      </c>
      <c r="H265" s="99" t="s">
        <v>33</v>
      </c>
      <c r="I265" s="99" t="s">
        <v>33</v>
      </c>
      <c r="J265" s="100">
        <v>16.79</v>
      </c>
      <c r="K265" s="99" t="s">
        <v>33</v>
      </c>
      <c r="L265" s="100">
        <v>6.72</v>
      </c>
      <c r="M265" s="101" t="s">
        <v>33</v>
      </c>
      <c r="N265" s="102" t="s">
        <v>33</v>
      </c>
      <c r="T265" s="68" t="s">
        <v>252</v>
      </c>
    </row>
    <row r="266" spans="1:25" s="63" customFormat="1" x14ac:dyDescent="0.2">
      <c r="A266" s="98"/>
      <c r="B266" s="97" t="s">
        <v>33</v>
      </c>
      <c r="C266" s="767" t="s">
        <v>253</v>
      </c>
      <c r="D266" s="767"/>
      <c r="E266" s="767"/>
      <c r="F266" s="99" t="s">
        <v>179</v>
      </c>
      <c r="G266" s="99" t="s">
        <v>1335</v>
      </c>
      <c r="H266" s="99" t="s">
        <v>175</v>
      </c>
      <c r="I266" s="99" t="s">
        <v>1824</v>
      </c>
      <c r="J266" s="100" t="s">
        <v>33</v>
      </c>
      <c r="K266" s="99" t="s">
        <v>33</v>
      </c>
      <c r="L266" s="100" t="s">
        <v>33</v>
      </c>
      <c r="M266" s="101" t="s">
        <v>33</v>
      </c>
      <c r="N266" s="102" t="s">
        <v>33</v>
      </c>
      <c r="U266" s="68" t="s">
        <v>253</v>
      </c>
    </row>
    <row r="267" spans="1:25" s="63" customFormat="1" x14ac:dyDescent="0.2">
      <c r="A267" s="98"/>
      <c r="B267" s="97" t="s">
        <v>33</v>
      </c>
      <c r="C267" s="776" t="s">
        <v>182</v>
      </c>
      <c r="D267" s="776"/>
      <c r="E267" s="776"/>
      <c r="F267" s="90" t="s">
        <v>33</v>
      </c>
      <c r="G267" s="90" t="s">
        <v>33</v>
      </c>
      <c r="H267" s="90" t="s">
        <v>33</v>
      </c>
      <c r="I267" s="90" t="s">
        <v>33</v>
      </c>
      <c r="J267" s="91">
        <v>156.33000000000001</v>
      </c>
      <c r="K267" s="90" t="s">
        <v>33</v>
      </c>
      <c r="L267" s="91">
        <v>76.489999999999995</v>
      </c>
      <c r="M267" s="92" t="s">
        <v>33</v>
      </c>
      <c r="N267" s="93" t="s">
        <v>33</v>
      </c>
      <c r="V267" s="68" t="s">
        <v>182</v>
      </c>
    </row>
    <row r="268" spans="1:25" s="63" customFormat="1" x14ac:dyDescent="0.2">
      <c r="A268" s="98"/>
      <c r="B268" s="97" t="s">
        <v>33</v>
      </c>
      <c r="C268" s="767" t="s">
        <v>183</v>
      </c>
      <c r="D268" s="767"/>
      <c r="E268" s="767"/>
      <c r="F268" s="99" t="s">
        <v>33</v>
      </c>
      <c r="G268" s="99" t="s">
        <v>33</v>
      </c>
      <c r="H268" s="99" t="s">
        <v>33</v>
      </c>
      <c r="I268" s="99" t="s">
        <v>33</v>
      </c>
      <c r="J268" s="100" t="s">
        <v>33</v>
      </c>
      <c r="K268" s="99" t="s">
        <v>33</v>
      </c>
      <c r="L268" s="100">
        <v>69.77</v>
      </c>
      <c r="M268" s="101" t="s">
        <v>33</v>
      </c>
      <c r="N268" s="102" t="s">
        <v>33</v>
      </c>
      <c r="U268" s="68" t="s">
        <v>183</v>
      </c>
    </row>
    <row r="269" spans="1:25" s="63" customFormat="1" ht="22.5" x14ac:dyDescent="0.2">
      <c r="A269" s="98"/>
      <c r="B269" s="97" t="s">
        <v>959</v>
      </c>
      <c r="C269" s="767" t="s">
        <v>960</v>
      </c>
      <c r="D269" s="767"/>
      <c r="E269" s="767"/>
      <c r="F269" s="99" t="s">
        <v>186</v>
      </c>
      <c r="G269" s="99" t="s">
        <v>187</v>
      </c>
      <c r="H269" s="99" t="s">
        <v>33</v>
      </c>
      <c r="I269" s="99" t="s">
        <v>187</v>
      </c>
      <c r="J269" s="100" t="s">
        <v>33</v>
      </c>
      <c r="K269" s="99" t="s">
        <v>33</v>
      </c>
      <c r="L269" s="100">
        <v>66.28</v>
      </c>
      <c r="M269" s="101" t="s">
        <v>33</v>
      </c>
      <c r="N269" s="102" t="s">
        <v>33</v>
      </c>
      <c r="U269" s="68" t="s">
        <v>960</v>
      </c>
    </row>
    <row r="270" spans="1:25" s="63" customFormat="1" ht="22.5" x14ac:dyDescent="0.2">
      <c r="A270" s="98"/>
      <c r="B270" s="97" t="s">
        <v>961</v>
      </c>
      <c r="C270" s="767" t="s">
        <v>962</v>
      </c>
      <c r="D270" s="767"/>
      <c r="E270" s="767"/>
      <c r="F270" s="99" t="s">
        <v>186</v>
      </c>
      <c r="G270" s="99" t="s">
        <v>594</v>
      </c>
      <c r="H270" s="99" t="s">
        <v>33</v>
      </c>
      <c r="I270" s="99" t="s">
        <v>594</v>
      </c>
      <c r="J270" s="100" t="s">
        <v>33</v>
      </c>
      <c r="K270" s="99" t="s">
        <v>33</v>
      </c>
      <c r="L270" s="100">
        <v>45.35</v>
      </c>
      <c r="M270" s="101" t="s">
        <v>33</v>
      </c>
      <c r="N270" s="102" t="s">
        <v>33</v>
      </c>
      <c r="U270" s="68" t="s">
        <v>962</v>
      </c>
    </row>
    <row r="271" spans="1:25" s="63" customFormat="1" x14ac:dyDescent="0.2">
      <c r="A271" s="103"/>
      <c r="B271" s="104"/>
      <c r="C271" s="780" t="s">
        <v>191</v>
      </c>
      <c r="D271" s="780"/>
      <c r="E271" s="780"/>
      <c r="F271" s="105" t="s">
        <v>33</v>
      </c>
      <c r="G271" s="105" t="s">
        <v>33</v>
      </c>
      <c r="H271" s="105" t="s">
        <v>33</v>
      </c>
      <c r="I271" s="105" t="s">
        <v>33</v>
      </c>
      <c r="J271" s="106" t="s">
        <v>33</v>
      </c>
      <c r="K271" s="105" t="s">
        <v>33</v>
      </c>
      <c r="L271" s="106">
        <v>188.12</v>
      </c>
      <c r="M271" s="92" t="s">
        <v>33</v>
      </c>
      <c r="N271" s="107" t="s">
        <v>33</v>
      </c>
      <c r="W271" s="68" t="s">
        <v>191</v>
      </c>
    </row>
    <row r="272" spans="1:25" s="63" customFormat="1" ht="33.75" x14ac:dyDescent="0.2">
      <c r="A272" s="88" t="s">
        <v>1720</v>
      </c>
      <c r="B272" s="89" t="s">
        <v>1825</v>
      </c>
      <c r="C272" s="776" t="s">
        <v>1826</v>
      </c>
      <c r="D272" s="776"/>
      <c r="E272" s="776"/>
      <c r="F272" s="90" t="s">
        <v>815</v>
      </c>
      <c r="G272" s="90" t="s">
        <v>33</v>
      </c>
      <c r="H272" s="90" t="s">
        <v>33</v>
      </c>
      <c r="I272" s="90" t="s">
        <v>1827</v>
      </c>
      <c r="J272" s="91">
        <v>1.61</v>
      </c>
      <c r="K272" s="90" t="s">
        <v>33</v>
      </c>
      <c r="L272" s="91">
        <v>65.69</v>
      </c>
      <c r="M272" s="92" t="s">
        <v>33</v>
      </c>
      <c r="N272" s="93" t="s">
        <v>33</v>
      </c>
      <c r="R272" s="68" t="s">
        <v>1826</v>
      </c>
    </row>
    <row r="273" spans="1:24" s="63" customFormat="1" x14ac:dyDescent="0.2">
      <c r="A273" s="94"/>
      <c r="B273" s="95"/>
      <c r="C273" s="767" t="s">
        <v>1828</v>
      </c>
      <c r="D273" s="767"/>
      <c r="E273" s="767"/>
      <c r="F273" s="767"/>
      <c r="G273" s="767"/>
      <c r="H273" s="767"/>
      <c r="I273" s="767"/>
      <c r="J273" s="767"/>
      <c r="K273" s="767"/>
      <c r="L273" s="767"/>
      <c r="M273" s="767"/>
      <c r="N273" s="781"/>
      <c r="X273" s="68" t="s">
        <v>1828</v>
      </c>
    </row>
    <row r="274" spans="1:24" s="63" customFormat="1" ht="45" x14ac:dyDescent="0.2">
      <c r="A274" s="88" t="s">
        <v>1396</v>
      </c>
      <c r="B274" s="89" t="s">
        <v>1341</v>
      </c>
      <c r="C274" s="776" t="s">
        <v>1342</v>
      </c>
      <c r="D274" s="776"/>
      <c r="E274" s="776"/>
      <c r="F274" s="90" t="s">
        <v>711</v>
      </c>
      <c r="G274" s="90" t="s">
        <v>33</v>
      </c>
      <c r="H274" s="90" t="s">
        <v>33</v>
      </c>
      <c r="I274" s="90" t="s">
        <v>925</v>
      </c>
      <c r="J274" s="91" t="s">
        <v>33</v>
      </c>
      <c r="K274" s="90" t="s">
        <v>33</v>
      </c>
      <c r="L274" s="91" t="s">
        <v>33</v>
      </c>
      <c r="M274" s="92" t="s">
        <v>33</v>
      </c>
      <c r="N274" s="93" t="s">
        <v>33</v>
      </c>
      <c r="R274" s="68" t="s">
        <v>1342</v>
      </c>
    </row>
    <row r="275" spans="1:24" s="63" customFormat="1" x14ac:dyDescent="0.2">
      <c r="A275" s="94"/>
      <c r="B275" s="95"/>
      <c r="C275" s="767" t="s">
        <v>1823</v>
      </c>
      <c r="D275" s="767"/>
      <c r="E275" s="767"/>
      <c r="F275" s="767"/>
      <c r="G275" s="767"/>
      <c r="H275" s="767"/>
      <c r="I275" s="767"/>
      <c r="J275" s="767"/>
      <c r="K275" s="767"/>
      <c r="L275" s="767"/>
      <c r="M275" s="767"/>
      <c r="N275" s="781"/>
      <c r="X275" s="68" t="s">
        <v>1823</v>
      </c>
    </row>
    <row r="276" spans="1:24" s="63" customFormat="1" ht="33.75" x14ac:dyDescent="0.2">
      <c r="A276" s="96"/>
      <c r="B276" s="97" t="s">
        <v>890</v>
      </c>
      <c r="C276" s="767" t="s">
        <v>1800</v>
      </c>
      <c r="D276" s="767"/>
      <c r="E276" s="767"/>
      <c r="F276" s="767"/>
      <c r="G276" s="767"/>
      <c r="H276" s="767"/>
      <c r="I276" s="767"/>
      <c r="J276" s="767"/>
      <c r="K276" s="767"/>
      <c r="L276" s="767"/>
      <c r="M276" s="767"/>
      <c r="N276" s="781"/>
      <c r="S276" s="68" t="s">
        <v>1800</v>
      </c>
    </row>
    <row r="277" spans="1:24" s="63" customFormat="1" x14ac:dyDescent="0.2">
      <c r="A277" s="98"/>
      <c r="B277" s="97" t="s">
        <v>165</v>
      </c>
      <c r="C277" s="767" t="s">
        <v>251</v>
      </c>
      <c r="D277" s="767"/>
      <c r="E277" s="767"/>
      <c r="F277" s="99" t="s">
        <v>33</v>
      </c>
      <c r="G277" s="99" t="s">
        <v>33</v>
      </c>
      <c r="H277" s="99" t="s">
        <v>33</v>
      </c>
      <c r="I277" s="99" t="s">
        <v>33</v>
      </c>
      <c r="J277" s="100">
        <v>42.21</v>
      </c>
      <c r="K277" s="99" t="s">
        <v>175</v>
      </c>
      <c r="L277" s="100">
        <v>21.11</v>
      </c>
      <c r="M277" s="101" t="s">
        <v>33</v>
      </c>
      <c r="N277" s="102" t="s">
        <v>33</v>
      </c>
      <c r="T277" s="68" t="s">
        <v>251</v>
      </c>
    </row>
    <row r="278" spans="1:24" s="63" customFormat="1" x14ac:dyDescent="0.2">
      <c r="A278" s="98"/>
      <c r="B278" s="97" t="s">
        <v>173</v>
      </c>
      <c r="C278" s="767" t="s">
        <v>174</v>
      </c>
      <c r="D278" s="767"/>
      <c r="E278" s="767"/>
      <c r="F278" s="99" t="s">
        <v>33</v>
      </c>
      <c r="G278" s="99" t="s">
        <v>33</v>
      </c>
      <c r="H278" s="99" t="s">
        <v>33</v>
      </c>
      <c r="I278" s="99" t="s">
        <v>33</v>
      </c>
      <c r="J278" s="100">
        <v>1.81</v>
      </c>
      <c r="K278" s="99" t="s">
        <v>175</v>
      </c>
      <c r="L278" s="100">
        <v>0.91</v>
      </c>
      <c r="M278" s="101" t="s">
        <v>33</v>
      </c>
      <c r="N278" s="102" t="s">
        <v>33</v>
      </c>
      <c r="T278" s="68" t="s">
        <v>174</v>
      </c>
    </row>
    <row r="279" spans="1:24" s="63" customFormat="1" x14ac:dyDescent="0.2">
      <c r="A279" s="98"/>
      <c r="B279" s="97" t="s">
        <v>176</v>
      </c>
      <c r="C279" s="767" t="s">
        <v>177</v>
      </c>
      <c r="D279" s="767"/>
      <c r="E279" s="767"/>
      <c r="F279" s="99" t="s">
        <v>33</v>
      </c>
      <c r="G279" s="99" t="s">
        <v>33</v>
      </c>
      <c r="H279" s="99" t="s">
        <v>33</v>
      </c>
      <c r="I279" s="99" t="s">
        <v>33</v>
      </c>
      <c r="J279" s="100">
        <v>0.26</v>
      </c>
      <c r="K279" s="99" t="s">
        <v>175</v>
      </c>
      <c r="L279" s="100">
        <v>0.13</v>
      </c>
      <c r="M279" s="101" t="s">
        <v>33</v>
      </c>
      <c r="N279" s="102" t="s">
        <v>33</v>
      </c>
      <c r="T279" s="68" t="s">
        <v>177</v>
      </c>
    </row>
    <row r="280" spans="1:24" s="63" customFormat="1" x14ac:dyDescent="0.2">
      <c r="A280" s="98"/>
      <c r="B280" s="97" t="s">
        <v>212</v>
      </c>
      <c r="C280" s="767" t="s">
        <v>252</v>
      </c>
      <c r="D280" s="767"/>
      <c r="E280" s="767"/>
      <c r="F280" s="99" t="s">
        <v>33</v>
      </c>
      <c r="G280" s="99" t="s">
        <v>33</v>
      </c>
      <c r="H280" s="99" t="s">
        <v>33</v>
      </c>
      <c r="I280" s="99" t="s">
        <v>33</v>
      </c>
      <c r="J280" s="100">
        <v>11.27</v>
      </c>
      <c r="K280" s="99" t="s">
        <v>33</v>
      </c>
      <c r="L280" s="100">
        <v>4.51</v>
      </c>
      <c r="M280" s="101" t="s">
        <v>33</v>
      </c>
      <c r="N280" s="102" t="s">
        <v>33</v>
      </c>
      <c r="T280" s="68" t="s">
        <v>252</v>
      </c>
    </row>
    <row r="281" spans="1:24" s="63" customFormat="1" x14ac:dyDescent="0.2">
      <c r="A281" s="98"/>
      <c r="B281" s="97" t="s">
        <v>33</v>
      </c>
      <c r="C281" s="767" t="s">
        <v>253</v>
      </c>
      <c r="D281" s="767"/>
      <c r="E281" s="767"/>
      <c r="F281" s="99" t="s">
        <v>179</v>
      </c>
      <c r="G281" s="99" t="s">
        <v>1343</v>
      </c>
      <c r="H281" s="99" t="s">
        <v>175</v>
      </c>
      <c r="I281" s="99" t="s">
        <v>1829</v>
      </c>
      <c r="J281" s="100" t="s">
        <v>33</v>
      </c>
      <c r="K281" s="99" t="s">
        <v>33</v>
      </c>
      <c r="L281" s="100" t="s">
        <v>33</v>
      </c>
      <c r="M281" s="101" t="s">
        <v>33</v>
      </c>
      <c r="N281" s="102" t="s">
        <v>33</v>
      </c>
      <c r="U281" s="68" t="s">
        <v>253</v>
      </c>
    </row>
    <row r="282" spans="1:24" s="63" customFormat="1" x14ac:dyDescent="0.2">
      <c r="A282" s="98"/>
      <c r="B282" s="97" t="s">
        <v>33</v>
      </c>
      <c r="C282" s="767" t="s">
        <v>178</v>
      </c>
      <c r="D282" s="767"/>
      <c r="E282" s="767"/>
      <c r="F282" s="99" t="s">
        <v>179</v>
      </c>
      <c r="G282" s="99" t="s">
        <v>981</v>
      </c>
      <c r="H282" s="99" t="s">
        <v>175</v>
      </c>
      <c r="I282" s="99" t="s">
        <v>957</v>
      </c>
      <c r="J282" s="100" t="s">
        <v>33</v>
      </c>
      <c r="K282" s="99" t="s">
        <v>33</v>
      </c>
      <c r="L282" s="100" t="s">
        <v>33</v>
      </c>
      <c r="M282" s="101" t="s">
        <v>33</v>
      </c>
      <c r="N282" s="102" t="s">
        <v>33</v>
      </c>
      <c r="U282" s="68" t="s">
        <v>178</v>
      </c>
    </row>
    <row r="283" spans="1:24" s="63" customFormat="1" x14ac:dyDescent="0.2">
      <c r="A283" s="98"/>
      <c r="B283" s="97" t="s">
        <v>33</v>
      </c>
      <c r="C283" s="776" t="s">
        <v>182</v>
      </c>
      <c r="D283" s="776"/>
      <c r="E283" s="776"/>
      <c r="F283" s="90" t="s">
        <v>33</v>
      </c>
      <c r="G283" s="90" t="s">
        <v>33</v>
      </c>
      <c r="H283" s="90" t="s">
        <v>33</v>
      </c>
      <c r="I283" s="90" t="s">
        <v>33</v>
      </c>
      <c r="J283" s="91">
        <v>55.29</v>
      </c>
      <c r="K283" s="90" t="s">
        <v>33</v>
      </c>
      <c r="L283" s="91">
        <v>26.53</v>
      </c>
      <c r="M283" s="92" t="s">
        <v>33</v>
      </c>
      <c r="N283" s="93" t="s">
        <v>33</v>
      </c>
      <c r="V283" s="68" t="s">
        <v>182</v>
      </c>
    </row>
    <row r="284" spans="1:24" s="63" customFormat="1" x14ac:dyDescent="0.2">
      <c r="A284" s="98"/>
      <c r="B284" s="97" t="s">
        <v>33</v>
      </c>
      <c r="C284" s="767" t="s">
        <v>183</v>
      </c>
      <c r="D284" s="767"/>
      <c r="E284" s="767"/>
      <c r="F284" s="99" t="s">
        <v>33</v>
      </c>
      <c r="G284" s="99" t="s">
        <v>33</v>
      </c>
      <c r="H284" s="99" t="s">
        <v>33</v>
      </c>
      <c r="I284" s="99" t="s">
        <v>33</v>
      </c>
      <c r="J284" s="100" t="s">
        <v>33</v>
      </c>
      <c r="K284" s="99" t="s">
        <v>33</v>
      </c>
      <c r="L284" s="100">
        <v>21.24</v>
      </c>
      <c r="M284" s="101" t="s">
        <v>33</v>
      </c>
      <c r="N284" s="102" t="s">
        <v>33</v>
      </c>
      <c r="U284" s="68" t="s">
        <v>183</v>
      </c>
    </row>
    <row r="285" spans="1:24" s="63" customFormat="1" ht="22.5" x14ac:dyDescent="0.2">
      <c r="A285" s="98"/>
      <c r="B285" s="97" t="s">
        <v>959</v>
      </c>
      <c r="C285" s="767" t="s">
        <v>960</v>
      </c>
      <c r="D285" s="767"/>
      <c r="E285" s="767"/>
      <c r="F285" s="99" t="s">
        <v>186</v>
      </c>
      <c r="G285" s="99" t="s">
        <v>187</v>
      </c>
      <c r="H285" s="99" t="s">
        <v>33</v>
      </c>
      <c r="I285" s="99" t="s">
        <v>187</v>
      </c>
      <c r="J285" s="100" t="s">
        <v>33</v>
      </c>
      <c r="K285" s="99" t="s">
        <v>33</v>
      </c>
      <c r="L285" s="100">
        <v>20.18</v>
      </c>
      <c r="M285" s="101" t="s">
        <v>33</v>
      </c>
      <c r="N285" s="102" t="s">
        <v>33</v>
      </c>
      <c r="U285" s="68" t="s">
        <v>960</v>
      </c>
    </row>
    <row r="286" spans="1:24" s="63" customFormat="1" ht="22.5" x14ac:dyDescent="0.2">
      <c r="A286" s="98"/>
      <c r="B286" s="97" t="s">
        <v>961</v>
      </c>
      <c r="C286" s="767" t="s">
        <v>962</v>
      </c>
      <c r="D286" s="767"/>
      <c r="E286" s="767"/>
      <c r="F286" s="99" t="s">
        <v>186</v>
      </c>
      <c r="G286" s="99" t="s">
        <v>594</v>
      </c>
      <c r="H286" s="99" t="s">
        <v>33</v>
      </c>
      <c r="I286" s="99" t="s">
        <v>594</v>
      </c>
      <c r="J286" s="100" t="s">
        <v>33</v>
      </c>
      <c r="K286" s="99" t="s">
        <v>33</v>
      </c>
      <c r="L286" s="100">
        <v>13.81</v>
      </c>
      <c r="M286" s="101" t="s">
        <v>33</v>
      </c>
      <c r="N286" s="102" t="s">
        <v>33</v>
      </c>
      <c r="U286" s="68" t="s">
        <v>962</v>
      </c>
    </row>
    <row r="287" spans="1:24" s="63" customFormat="1" x14ac:dyDescent="0.2">
      <c r="A287" s="103"/>
      <c r="B287" s="104"/>
      <c r="C287" s="780" t="s">
        <v>191</v>
      </c>
      <c r="D287" s="780"/>
      <c r="E287" s="780"/>
      <c r="F287" s="105" t="s">
        <v>33</v>
      </c>
      <c r="G287" s="105" t="s">
        <v>33</v>
      </c>
      <c r="H287" s="105" t="s">
        <v>33</v>
      </c>
      <c r="I287" s="105" t="s">
        <v>33</v>
      </c>
      <c r="J287" s="106" t="s">
        <v>33</v>
      </c>
      <c r="K287" s="105" t="s">
        <v>33</v>
      </c>
      <c r="L287" s="106">
        <v>60.52</v>
      </c>
      <c r="M287" s="92" t="s">
        <v>33</v>
      </c>
      <c r="N287" s="107" t="s">
        <v>33</v>
      </c>
      <c r="W287" s="68" t="s">
        <v>191</v>
      </c>
    </row>
    <row r="288" spans="1:24" s="63" customFormat="1" ht="22.5" x14ac:dyDescent="0.2">
      <c r="A288" s="88" t="s">
        <v>1721</v>
      </c>
      <c r="B288" s="89" t="s">
        <v>1090</v>
      </c>
      <c r="C288" s="776" t="s">
        <v>1091</v>
      </c>
      <c r="D288" s="776"/>
      <c r="E288" s="776"/>
      <c r="F288" s="90" t="s">
        <v>1092</v>
      </c>
      <c r="G288" s="90" t="s">
        <v>33</v>
      </c>
      <c r="H288" s="90" t="s">
        <v>33</v>
      </c>
      <c r="I288" s="90" t="s">
        <v>1093</v>
      </c>
      <c r="J288" s="91">
        <v>2605.5500000000002</v>
      </c>
      <c r="K288" s="90" t="s">
        <v>33</v>
      </c>
      <c r="L288" s="91">
        <v>106.31</v>
      </c>
      <c r="M288" s="92" t="s">
        <v>33</v>
      </c>
      <c r="N288" s="93" t="s">
        <v>33</v>
      </c>
      <c r="R288" s="68" t="s">
        <v>1091</v>
      </c>
    </row>
    <row r="289" spans="1:25" s="63" customFormat="1" x14ac:dyDescent="0.2">
      <c r="A289" s="94"/>
      <c r="B289" s="95"/>
      <c r="C289" s="767" t="s">
        <v>1094</v>
      </c>
      <c r="D289" s="767"/>
      <c r="E289" s="767"/>
      <c r="F289" s="767"/>
      <c r="G289" s="767"/>
      <c r="H289" s="767"/>
      <c r="I289" s="767"/>
      <c r="J289" s="767"/>
      <c r="K289" s="767"/>
      <c r="L289" s="767"/>
      <c r="M289" s="767"/>
      <c r="N289" s="781"/>
      <c r="X289" s="68" t="s">
        <v>1094</v>
      </c>
    </row>
    <row r="290" spans="1:25" s="63" customFormat="1" ht="22.5" x14ac:dyDescent="0.2">
      <c r="A290" s="88" t="s">
        <v>1722</v>
      </c>
      <c r="B290" s="89" t="s">
        <v>1101</v>
      </c>
      <c r="C290" s="776" t="s">
        <v>1102</v>
      </c>
      <c r="D290" s="776"/>
      <c r="E290" s="776"/>
      <c r="F290" s="90" t="s">
        <v>334</v>
      </c>
      <c r="G290" s="90" t="s">
        <v>33</v>
      </c>
      <c r="H290" s="90" t="s">
        <v>33</v>
      </c>
      <c r="I290" s="90" t="s">
        <v>648</v>
      </c>
      <c r="J290" s="91">
        <v>125</v>
      </c>
      <c r="K290" s="90" t="s">
        <v>33</v>
      </c>
      <c r="L290" s="91">
        <v>12.5</v>
      </c>
      <c r="M290" s="92" t="s">
        <v>33</v>
      </c>
      <c r="N290" s="93" t="s">
        <v>33</v>
      </c>
      <c r="R290" s="68" t="s">
        <v>1102</v>
      </c>
    </row>
    <row r="291" spans="1:25" s="63" customFormat="1" x14ac:dyDescent="0.2">
      <c r="A291" s="94"/>
      <c r="B291" s="95"/>
      <c r="C291" s="767" t="s">
        <v>1103</v>
      </c>
      <c r="D291" s="767"/>
      <c r="E291" s="767"/>
      <c r="F291" s="767"/>
      <c r="G291" s="767"/>
      <c r="H291" s="767"/>
      <c r="I291" s="767"/>
      <c r="J291" s="767"/>
      <c r="K291" s="767"/>
      <c r="L291" s="767"/>
      <c r="M291" s="767"/>
      <c r="N291" s="781"/>
      <c r="X291" s="68" t="s">
        <v>1103</v>
      </c>
    </row>
    <row r="292" spans="1:25" s="63" customFormat="1" ht="33.75" x14ac:dyDescent="0.2">
      <c r="A292" s="88" t="s">
        <v>1723</v>
      </c>
      <c r="B292" s="89" t="s">
        <v>1769</v>
      </c>
      <c r="C292" s="776" t="s">
        <v>993</v>
      </c>
      <c r="D292" s="776"/>
      <c r="E292" s="776"/>
      <c r="F292" s="90" t="s">
        <v>484</v>
      </c>
      <c r="G292" s="90" t="s">
        <v>33</v>
      </c>
      <c r="H292" s="90" t="s">
        <v>33</v>
      </c>
      <c r="I292" s="90" t="s">
        <v>165</v>
      </c>
      <c r="J292" s="91">
        <v>19.559999999999999</v>
      </c>
      <c r="K292" s="90" t="s">
        <v>856</v>
      </c>
      <c r="L292" s="91">
        <v>19.95</v>
      </c>
      <c r="M292" s="92" t="s">
        <v>33</v>
      </c>
      <c r="N292" s="93" t="s">
        <v>33</v>
      </c>
      <c r="R292" s="68" t="s">
        <v>993</v>
      </c>
    </row>
    <row r="293" spans="1:25" s="63" customFormat="1" x14ac:dyDescent="0.2">
      <c r="A293" s="94"/>
      <c r="B293" s="95"/>
      <c r="C293" s="767" t="s">
        <v>994</v>
      </c>
      <c r="D293" s="767"/>
      <c r="E293" s="767"/>
      <c r="F293" s="767"/>
      <c r="G293" s="767"/>
      <c r="H293" s="767"/>
      <c r="I293" s="767"/>
      <c r="J293" s="767"/>
      <c r="K293" s="767"/>
      <c r="L293" s="767"/>
      <c r="M293" s="767"/>
      <c r="N293" s="781"/>
      <c r="Y293" s="68" t="s">
        <v>994</v>
      </c>
    </row>
    <row r="294" spans="1:25" s="63" customFormat="1" ht="22.5" x14ac:dyDescent="0.2">
      <c r="A294" s="96"/>
      <c r="B294" s="97" t="s">
        <v>858</v>
      </c>
      <c r="C294" s="767" t="s">
        <v>859</v>
      </c>
      <c r="D294" s="767"/>
      <c r="E294" s="767"/>
      <c r="F294" s="767"/>
      <c r="G294" s="767"/>
      <c r="H294" s="767"/>
      <c r="I294" s="767"/>
      <c r="J294" s="767"/>
      <c r="K294" s="767"/>
      <c r="L294" s="767"/>
      <c r="M294" s="767"/>
      <c r="N294" s="781"/>
      <c r="S294" s="68" t="s">
        <v>859</v>
      </c>
    </row>
    <row r="295" spans="1:25" s="63" customFormat="1" ht="33.75" x14ac:dyDescent="0.2">
      <c r="A295" s="88" t="s">
        <v>344</v>
      </c>
      <c r="B295" s="89" t="s">
        <v>1771</v>
      </c>
      <c r="C295" s="776" t="s">
        <v>995</v>
      </c>
      <c r="D295" s="776"/>
      <c r="E295" s="776"/>
      <c r="F295" s="90" t="s">
        <v>484</v>
      </c>
      <c r="G295" s="90" t="s">
        <v>33</v>
      </c>
      <c r="H295" s="90" t="s">
        <v>33</v>
      </c>
      <c r="I295" s="90" t="s">
        <v>176</v>
      </c>
      <c r="J295" s="91">
        <v>18</v>
      </c>
      <c r="K295" s="90" t="s">
        <v>856</v>
      </c>
      <c r="L295" s="91">
        <v>55.08</v>
      </c>
      <c r="M295" s="92" t="s">
        <v>33</v>
      </c>
      <c r="N295" s="93" t="s">
        <v>33</v>
      </c>
      <c r="R295" s="68" t="s">
        <v>995</v>
      </c>
    </row>
    <row r="296" spans="1:25" s="63" customFormat="1" x14ac:dyDescent="0.2">
      <c r="A296" s="94"/>
      <c r="B296" s="95"/>
      <c r="C296" s="767" t="s">
        <v>996</v>
      </c>
      <c r="D296" s="767"/>
      <c r="E296" s="767"/>
      <c r="F296" s="767"/>
      <c r="G296" s="767"/>
      <c r="H296" s="767"/>
      <c r="I296" s="767"/>
      <c r="J296" s="767"/>
      <c r="K296" s="767"/>
      <c r="L296" s="767"/>
      <c r="M296" s="767"/>
      <c r="N296" s="781"/>
      <c r="Y296" s="68" t="s">
        <v>996</v>
      </c>
    </row>
    <row r="297" spans="1:25" s="63" customFormat="1" ht="22.5" x14ac:dyDescent="0.2">
      <c r="A297" s="96"/>
      <c r="B297" s="97" t="s">
        <v>858</v>
      </c>
      <c r="C297" s="767" t="s">
        <v>859</v>
      </c>
      <c r="D297" s="767"/>
      <c r="E297" s="767"/>
      <c r="F297" s="767"/>
      <c r="G297" s="767"/>
      <c r="H297" s="767"/>
      <c r="I297" s="767"/>
      <c r="J297" s="767"/>
      <c r="K297" s="767"/>
      <c r="L297" s="767"/>
      <c r="M297" s="767"/>
      <c r="N297" s="781"/>
      <c r="S297" s="68" t="s">
        <v>859</v>
      </c>
    </row>
    <row r="298" spans="1:25" s="63" customFormat="1" ht="22.5" x14ac:dyDescent="0.2">
      <c r="A298" s="88" t="s">
        <v>1724</v>
      </c>
      <c r="B298" s="89" t="s">
        <v>1105</v>
      </c>
      <c r="C298" s="776" t="s">
        <v>1106</v>
      </c>
      <c r="D298" s="776"/>
      <c r="E298" s="776"/>
      <c r="F298" s="90" t="s">
        <v>1107</v>
      </c>
      <c r="G298" s="90" t="s">
        <v>33</v>
      </c>
      <c r="H298" s="90" t="s">
        <v>33</v>
      </c>
      <c r="I298" s="90" t="s">
        <v>1287</v>
      </c>
      <c r="J298" s="91" t="s">
        <v>33</v>
      </c>
      <c r="K298" s="90" t="s">
        <v>33</v>
      </c>
      <c r="L298" s="91" t="s">
        <v>33</v>
      </c>
      <c r="M298" s="92" t="s">
        <v>33</v>
      </c>
      <c r="N298" s="93" t="s">
        <v>33</v>
      </c>
      <c r="R298" s="68" t="s">
        <v>1106</v>
      </c>
    </row>
    <row r="299" spans="1:25" s="63" customFormat="1" x14ac:dyDescent="0.2">
      <c r="A299" s="94"/>
      <c r="B299" s="95"/>
      <c r="C299" s="767" t="s">
        <v>1830</v>
      </c>
      <c r="D299" s="767"/>
      <c r="E299" s="767"/>
      <c r="F299" s="767"/>
      <c r="G299" s="767"/>
      <c r="H299" s="767"/>
      <c r="I299" s="767"/>
      <c r="J299" s="767"/>
      <c r="K299" s="767"/>
      <c r="L299" s="767"/>
      <c r="M299" s="767"/>
      <c r="N299" s="781"/>
      <c r="X299" s="68" t="s">
        <v>1830</v>
      </c>
    </row>
    <row r="300" spans="1:25" s="63" customFormat="1" ht="33.75" x14ac:dyDescent="0.2">
      <c r="A300" s="96"/>
      <c r="B300" s="97" t="s">
        <v>890</v>
      </c>
      <c r="C300" s="767" t="s">
        <v>1800</v>
      </c>
      <c r="D300" s="767"/>
      <c r="E300" s="767"/>
      <c r="F300" s="767"/>
      <c r="G300" s="767"/>
      <c r="H300" s="767"/>
      <c r="I300" s="767"/>
      <c r="J300" s="767"/>
      <c r="K300" s="767"/>
      <c r="L300" s="767"/>
      <c r="M300" s="767"/>
      <c r="N300" s="781"/>
      <c r="S300" s="68" t="s">
        <v>1800</v>
      </c>
    </row>
    <row r="301" spans="1:25" s="63" customFormat="1" x14ac:dyDescent="0.2">
      <c r="A301" s="98"/>
      <c r="B301" s="97" t="s">
        <v>165</v>
      </c>
      <c r="C301" s="767" t="s">
        <v>251</v>
      </c>
      <c r="D301" s="767"/>
      <c r="E301" s="767"/>
      <c r="F301" s="99" t="s">
        <v>33</v>
      </c>
      <c r="G301" s="99" t="s">
        <v>33</v>
      </c>
      <c r="H301" s="99" t="s">
        <v>33</v>
      </c>
      <c r="I301" s="99" t="s">
        <v>33</v>
      </c>
      <c r="J301" s="100">
        <v>49.06</v>
      </c>
      <c r="K301" s="99" t="s">
        <v>175</v>
      </c>
      <c r="L301" s="100">
        <v>110.39</v>
      </c>
      <c r="M301" s="101" t="s">
        <v>33</v>
      </c>
      <c r="N301" s="102" t="s">
        <v>33</v>
      </c>
      <c r="T301" s="68" t="s">
        <v>251</v>
      </c>
    </row>
    <row r="302" spans="1:25" s="63" customFormat="1" x14ac:dyDescent="0.2">
      <c r="A302" s="98"/>
      <c r="B302" s="97" t="s">
        <v>212</v>
      </c>
      <c r="C302" s="767" t="s">
        <v>252</v>
      </c>
      <c r="D302" s="767"/>
      <c r="E302" s="767"/>
      <c r="F302" s="99" t="s">
        <v>33</v>
      </c>
      <c r="G302" s="99" t="s">
        <v>33</v>
      </c>
      <c r="H302" s="99" t="s">
        <v>33</v>
      </c>
      <c r="I302" s="99" t="s">
        <v>33</v>
      </c>
      <c r="J302" s="100">
        <v>5.35</v>
      </c>
      <c r="K302" s="99" t="s">
        <v>33</v>
      </c>
      <c r="L302" s="100">
        <v>9.6300000000000008</v>
      </c>
      <c r="M302" s="101" t="s">
        <v>33</v>
      </c>
      <c r="N302" s="102" t="s">
        <v>33</v>
      </c>
      <c r="T302" s="68" t="s">
        <v>252</v>
      </c>
    </row>
    <row r="303" spans="1:25" s="63" customFormat="1" x14ac:dyDescent="0.2">
      <c r="A303" s="98"/>
      <c r="B303" s="97" t="s">
        <v>33</v>
      </c>
      <c r="C303" s="767" t="s">
        <v>253</v>
      </c>
      <c r="D303" s="767"/>
      <c r="E303" s="767"/>
      <c r="F303" s="99" t="s">
        <v>179</v>
      </c>
      <c r="G303" s="99" t="s">
        <v>1109</v>
      </c>
      <c r="H303" s="99" t="s">
        <v>175</v>
      </c>
      <c r="I303" s="99" t="s">
        <v>1831</v>
      </c>
      <c r="J303" s="100" t="s">
        <v>33</v>
      </c>
      <c r="K303" s="99" t="s">
        <v>33</v>
      </c>
      <c r="L303" s="100" t="s">
        <v>33</v>
      </c>
      <c r="M303" s="101" t="s">
        <v>33</v>
      </c>
      <c r="N303" s="102" t="s">
        <v>33</v>
      </c>
      <c r="U303" s="68" t="s">
        <v>253</v>
      </c>
    </row>
    <row r="304" spans="1:25" s="63" customFormat="1" x14ac:dyDescent="0.2">
      <c r="A304" s="98"/>
      <c r="B304" s="97" t="s">
        <v>33</v>
      </c>
      <c r="C304" s="776" t="s">
        <v>182</v>
      </c>
      <c r="D304" s="776"/>
      <c r="E304" s="776"/>
      <c r="F304" s="90" t="s">
        <v>33</v>
      </c>
      <c r="G304" s="90" t="s">
        <v>33</v>
      </c>
      <c r="H304" s="90" t="s">
        <v>33</v>
      </c>
      <c r="I304" s="90" t="s">
        <v>33</v>
      </c>
      <c r="J304" s="91">
        <v>54.41</v>
      </c>
      <c r="K304" s="90" t="s">
        <v>33</v>
      </c>
      <c r="L304" s="91">
        <v>120.02</v>
      </c>
      <c r="M304" s="92" t="s">
        <v>33</v>
      </c>
      <c r="N304" s="93" t="s">
        <v>33</v>
      </c>
      <c r="V304" s="68" t="s">
        <v>182</v>
      </c>
    </row>
    <row r="305" spans="1:24" s="63" customFormat="1" x14ac:dyDescent="0.2">
      <c r="A305" s="98"/>
      <c r="B305" s="97" t="s">
        <v>33</v>
      </c>
      <c r="C305" s="767" t="s">
        <v>183</v>
      </c>
      <c r="D305" s="767"/>
      <c r="E305" s="767"/>
      <c r="F305" s="99" t="s">
        <v>33</v>
      </c>
      <c r="G305" s="99" t="s">
        <v>33</v>
      </c>
      <c r="H305" s="99" t="s">
        <v>33</v>
      </c>
      <c r="I305" s="99" t="s">
        <v>33</v>
      </c>
      <c r="J305" s="100" t="s">
        <v>33</v>
      </c>
      <c r="K305" s="99" t="s">
        <v>33</v>
      </c>
      <c r="L305" s="100">
        <v>110.39</v>
      </c>
      <c r="M305" s="101" t="s">
        <v>33</v>
      </c>
      <c r="N305" s="102" t="s">
        <v>33</v>
      </c>
      <c r="U305" s="68" t="s">
        <v>183</v>
      </c>
    </row>
    <row r="306" spans="1:24" s="63" customFormat="1" ht="22.5" x14ac:dyDescent="0.2">
      <c r="A306" s="98"/>
      <c r="B306" s="97" t="s">
        <v>771</v>
      </c>
      <c r="C306" s="767" t="s">
        <v>772</v>
      </c>
      <c r="D306" s="767"/>
      <c r="E306" s="767"/>
      <c r="F306" s="99" t="s">
        <v>186</v>
      </c>
      <c r="G306" s="99" t="s">
        <v>341</v>
      </c>
      <c r="H306" s="99" t="s">
        <v>33</v>
      </c>
      <c r="I306" s="99" t="s">
        <v>341</v>
      </c>
      <c r="J306" s="100" t="s">
        <v>33</v>
      </c>
      <c r="K306" s="99" t="s">
        <v>33</v>
      </c>
      <c r="L306" s="100">
        <v>88.31</v>
      </c>
      <c r="M306" s="101" t="s">
        <v>33</v>
      </c>
      <c r="N306" s="102" t="s">
        <v>33</v>
      </c>
      <c r="U306" s="68" t="s">
        <v>772</v>
      </c>
    </row>
    <row r="307" spans="1:24" s="63" customFormat="1" ht="22.5" x14ac:dyDescent="0.2">
      <c r="A307" s="98"/>
      <c r="B307" s="97" t="s">
        <v>773</v>
      </c>
      <c r="C307" s="767" t="s">
        <v>774</v>
      </c>
      <c r="D307" s="767"/>
      <c r="E307" s="767"/>
      <c r="F307" s="99" t="s">
        <v>186</v>
      </c>
      <c r="G307" s="99" t="s">
        <v>775</v>
      </c>
      <c r="H307" s="99" t="s">
        <v>33</v>
      </c>
      <c r="I307" s="99" t="s">
        <v>775</v>
      </c>
      <c r="J307" s="100" t="s">
        <v>33</v>
      </c>
      <c r="K307" s="99" t="s">
        <v>33</v>
      </c>
      <c r="L307" s="100">
        <v>66.23</v>
      </c>
      <c r="M307" s="101" t="s">
        <v>33</v>
      </c>
      <c r="N307" s="102" t="s">
        <v>33</v>
      </c>
      <c r="U307" s="68" t="s">
        <v>774</v>
      </c>
    </row>
    <row r="308" spans="1:24" s="63" customFormat="1" x14ac:dyDescent="0.2">
      <c r="A308" s="103"/>
      <c r="B308" s="104"/>
      <c r="C308" s="780" t="s">
        <v>191</v>
      </c>
      <c r="D308" s="780"/>
      <c r="E308" s="780"/>
      <c r="F308" s="105" t="s">
        <v>33</v>
      </c>
      <c r="G308" s="105" t="s">
        <v>33</v>
      </c>
      <c r="H308" s="105" t="s">
        <v>33</v>
      </c>
      <c r="I308" s="105" t="s">
        <v>33</v>
      </c>
      <c r="J308" s="106" t="s">
        <v>33</v>
      </c>
      <c r="K308" s="105" t="s">
        <v>33</v>
      </c>
      <c r="L308" s="106">
        <v>274.56</v>
      </c>
      <c r="M308" s="92" t="s">
        <v>33</v>
      </c>
      <c r="N308" s="107" t="s">
        <v>33</v>
      </c>
      <c r="W308" s="68" t="s">
        <v>191</v>
      </c>
    </row>
    <row r="309" spans="1:24" s="63" customFormat="1" ht="22.5" x14ac:dyDescent="0.2">
      <c r="A309" s="88" t="s">
        <v>1725</v>
      </c>
      <c r="B309" s="89" t="s">
        <v>997</v>
      </c>
      <c r="C309" s="776" t="s">
        <v>998</v>
      </c>
      <c r="D309" s="776"/>
      <c r="E309" s="776"/>
      <c r="F309" s="90" t="s">
        <v>334</v>
      </c>
      <c r="G309" s="90" t="s">
        <v>33</v>
      </c>
      <c r="H309" s="90" t="s">
        <v>33</v>
      </c>
      <c r="I309" s="90" t="s">
        <v>1025</v>
      </c>
      <c r="J309" s="91">
        <v>343.28</v>
      </c>
      <c r="K309" s="90" t="s">
        <v>33</v>
      </c>
      <c r="L309" s="91">
        <v>51.49</v>
      </c>
      <c r="M309" s="92" t="s">
        <v>33</v>
      </c>
      <c r="N309" s="93" t="s">
        <v>33</v>
      </c>
      <c r="R309" s="68" t="s">
        <v>998</v>
      </c>
    </row>
    <row r="310" spans="1:24" s="63" customFormat="1" x14ac:dyDescent="0.2">
      <c r="A310" s="94"/>
      <c r="B310" s="95"/>
      <c r="C310" s="767" t="s">
        <v>1832</v>
      </c>
      <c r="D310" s="767"/>
      <c r="E310" s="767"/>
      <c r="F310" s="767"/>
      <c r="G310" s="767"/>
      <c r="H310" s="767"/>
      <c r="I310" s="767"/>
      <c r="J310" s="767"/>
      <c r="K310" s="767"/>
      <c r="L310" s="767"/>
      <c r="M310" s="767"/>
      <c r="N310" s="781"/>
      <c r="X310" s="68" t="s">
        <v>1832</v>
      </c>
    </row>
    <row r="311" spans="1:24" s="63" customFormat="1" ht="33.75" x14ac:dyDescent="0.2">
      <c r="A311" s="88" t="s">
        <v>1730</v>
      </c>
      <c r="B311" s="89" t="s">
        <v>1446</v>
      </c>
      <c r="C311" s="776" t="s">
        <v>1447</v>
      </c>
      <c r="D311" s="776"/>
      <c r="E311" s="776"/>
      <c r="F311" s="90" t="s">
        <v>1448</v>
      </c>
      <c r="G311" s="90" t="s">
        <v>33</v>
      </c>
      <c r="H311" s="90" t="s">
        <v>33</v>
      </c>
      <c r="I311" s="90" t="s">
        <v>967</v>
      </c>
      <c r="J311" s="91">
        <v>728.52</v>
      </c>
      <c r="K311" s="90" t="s">
        <v>33</v>
      </c>
      <c r="L311" s="91">
        <v>21.86</v>
      </c>
      <c r="M311" s="92" t="s">
        <v>33</v>
      </c>
      <c r="N311" s="93" t="s">
        <v>33</v>
      </c>
      <c r="R311" s="68" t="s">
        <v>1447</v>
      </c>
    </row>
    <row r="312" spans="1:24" s="63" customFormat="1" x14ac:dyDescent="0.2">
      <c r="A312" s="94"/>
      <c r="B312" s="95"/>
      <c r="C312" s="767" t="s">
        <v>968</v>
      </c>
      <c r="D312" s="767"/>
      <c r="E312" s="767"/>
      <c r="F312" s="767"/>
      <c r="G312" s="767"/>
      <c r="H312" s="767"/>
      <c r="I312" s="767"/>
      <c r="J312" s="767"/>
      <c r="K312" s="767"/>
      <c r="L312" s="767"/>
      <c r="M312" s="767"/>
      <c r="N312" s="781"/>
      <c r="X312" s="68" t="s">
        <v>968</v>
      </c>
    </row>
    <row r="313" spans="1:24" s="63" customFormat="1" ht="45" x14ac:dyDescent="0.2">
      <c r="A313" s="88" t="s">
        <v>1734</v>
      </c>
      <c r="B313" s="89" t="s">
        <v>999</v>
      </c>
      <c r="C313" s="776" t="s">
        <v>1000</v>
      </c>
      <c r="D313" s="776"/>
      <c r="E313" s="776"/>
      <c r="F313" s="90" t="s">
        <v>484</v>
      </c>
      <c r="G313" s="90" t="s">
        <v>33</v>
      </c>
      <c r="H313" s="90" t="s">
        <v>33</v>
      </c>
      <c r="I313" s="90" t="s">
        <v>741</v>
      </c>
      <c r="J313" s="91" t="s">
        <v>33</v>
      </c>
      <c r="K313" s="90" t="s">
        <v>33</v>
      </c>
      <c r="L313" s="91" t="s">
        <v>33</v>
      </c>
      <c r="M313" s="92" t="s">
        <v>33</v>
      </c>
      <c r="N313" s="93" t="s">
        <v>33</v>
      </c>
      <c r="R313" s="68" t="s">
        <v>1000</v>
      </c>
    </row>
    <row r="314" spans="1:24" s="63" customFormat="1" ht="33.75" x14ac:dyDescent="0.2">
      <c r="A314" s="96"/>
      <c r="B314" s="97" t="s">
        <v>890</v>
      </c>
      <c r="C314" s="767" t="s">
        <v>1800</v>
      </c>
      <c r="D314" s="767"/>
      <c r="E314" s="767"/>
      <c r="F314" s="767"/>
      <c r="G314" s="767"/>
      <c r="H314" s="767"/>
      <c r="I314" s="767"/>
      <c r="J314" s="767"/>
      <c r="K314" s="767"/>
      <c r="L314" s="767"/>
      <c r="M314" s="767"/>
      <c r="N314" s="781"/>
      <c r="S314" s="68" t="s">
        <v>1800</v>
      </c>
    </row>
    <row r="315" spans="1:24" s="63" customFormat="1" x14ac:dyDescent="0.2">
      <c r="A315" s="98"/>
      <c r="B315" s="97" t="s">
        <v>165</v>
      </c>
      <c r="C315" s="767" t="s">
        <v>251</v>
      </c>
      <c r="D315" s="767"/>
      <c r="E315" s="767"/>
      <c r="F315" s="99" t="s">
        <v>33</v>
      </c>
      <c r="G315" s="99" t="s">
        <v>33</v>
      </c>
      <c r="H315" s="99" t="s">
        <v>33</v>
      </c>
      <c r="I315" s="99" t="s">
        <v>33</v>
      </c>
      <c r="J315" s="100">
        <v>3.57</v>
      </c>
      <c r="K315" s="99" t="s">
        <v>175</v>
      </c>
      <c r="L315" s="100">
        <v>133.88</v>
      </c>
      <c r="M315" s="101" t="s">
        <v>33</v>
      </c>
      <c r="N315" s="102" t="s">
        <v>33</v>
      </c>
      <c r="T315" s="68" t="s">
        <v>251</v>
      </c>
    </row>
    <row r="316" spans="1:24" s="63" customFormat="1" x14ac:dyDescent="0.2">
      <c r="A316" s="98"/>
      <c r="B316" s="97" t="s">
        <v>212</v>
      </c>
      <c r="C316" s="767" t="s">
        <v>252</v>
      </c>
      <c r="D316" s="767"/>
      <c r="E316" s="767"/>
      <c r="F316" s="99" t="s">
        <v>33</v>
      </c>
      <c r="G316" s="99" t="s">
        <v>33</v>
      </c>
      <c r="H316" s="99" t="s">
        <v>33</v>
      </c>
      <c r="I316" s="99" t="s">
        <v>33</v>
      </c>
      <c r="J316" s="100">
        <v>15.07</v>
      </c>
      <c r="K316" s="99" t="s">
        <v>33</v>
      </c>
      <c r="L316" s="100">
        <v>2.1</v>
      </c>
      <c r="M316" s="101" t="s">
        <v>33</v>
      </c>
      <c r="N316" s="102" t="s">
        <v>33</v>
      </c>
      <c r="T316" s="68" t="s">
        <v>252</v>
      </c>
    </row>
    <row r="317" spans="1:24" s="63" customFormat="1" x14ac:dyDescent="0.2">
      <c r="A317" s="98"/>
      <c r="B317" s="97" t="s">
        <v>33</v>
      </c>
      <c r="C317" s="767" t="s">
        <v>253</v>
      </c>
      <c r="D317" s="767"/>
      <c r="E317" s="767"/>
      <c r="F317" s="99" t="s">
        <v>179</v>
      </c>
      <c r="G317" s="99" t="s">
        <v>1001</v>
      </c>
      <c r="H317" s="99" t="s">
        <v>175</v>
      </c>
      <c r="I317" s="99" t="s">
        <v>1002</v>
      </c>
      <c r="J317" s="100" t="s">
        <v>33</v>
      </c>
      <c r="K317" s="99" t="s">
        <v>33</v>
      </c>
      <c r="L317" s="100" t="s">
        <v>33</v>
      </c>
      <c r="M317" s="101" t="s">
        <v>33</v>
      </c>
      <c r="N317" s="102" t="s">
        <v>33</v>
      </c>
      <c r="U317" s="68" t="s">
        <v>253</v>
      </c>
    </row>
    <row r="318" spans="1:24" s="63" customFormat="1" x14ac:dyDescent="0.2">
      <c r="A318" s="98"/>
      <c r="B318" s="97" t="s">
        <v>33</v>
      </c>
      <c r="C318" s="776" t="s">
        <v>182</v>
      </c>
      <c r="D318" s="776"/>
      <c r="E318" s="776"/>
      <c r="F318" s="90" t="s">
        <v>33</v>
      </c>
      <c r="G318" s="90" t="s">
        <v>33</v>
      </c>
      <c r="H318" s="90" t="s">
        <v>33</v>
      </c>
      <c r="I318" s="90" t="s">
        <v>33</v>
      </c>
      <c r="J318" s="91">
        <v>3.64</v>
      </c>
      <c r="K318" s="90" t="s">
        <v>33</v>
      </c>
      <c r="L318" s="91">
        <v>135.97999999999999</v>
      </c>
      <c r="M318" s="92" t="s">
        <v>33</v>
      </c>
      <c r="N318" s="93" t="s">
        <v>33</v>
      </c>
      <c r="V318" s="68" t="s">
        <v>182</v>
      </c>
    </row>
    <row r="319" spans="1:24" s="63" customFormat="1" x14ac:dyDescent="0.2">
      <c r="A319" s="98"/>
      <c r="B319" s="97" t="s">
        <v>33</v>
      </c>
      <c r="C319" s="767" t="s">
        <v>183</v>
      </c>
      <c r="D319" s="767"/>
      <c r="E319" s="767"/>
      <c r="F319" s="99" t="s">
        <v>33</v>
      </c>
      <c r="G319" s="99" t="s">
        <v>33</v>
      </c>
      <c r="H319" s="99" t="s">
        <v>33</v>
      </c>
      <c r="I319" s="99" t="s">
        <v>33</v>
      </c>
      <c r="J319" s="100" t="s">
        <v>33</v>
      </c>
      <c r="K319" s="99" t="s">
        <v>33</v>
      </c>
      <c r="L319" s="100">
        <v>133.88</v>
      </c>
      <c r="M319" s="101" t="s">
        <v>33</v>
      </c>
      <c r="N319" s="102" t="s">
        <v>33</v>
      </c>
      <c r="U319" s="68" t="s">
        <v>183</v>
      </c>
    </row>
    <row r="320" spans="1:24" s="63" customFormat="1" ht="22.5" x14ac:dyDescent="0.2">
      <c r="A320" s="98"/>
      <c r="B320" s="97" t="s">
        <v>959</v>
      </c>
      <c r="C320" s="767" t="s">
        <v>960</v>
      </c>
      <c r="D320" s="767"/>
      <c r="E320" s="767"/>
      <c r="F320" s="99" t="s">
        <v>186</v>
      </c>
      <c r="G320" s="99" t="s">
        <v>187</v>
      </c>
      <c r="H320" s="99" t="s">
        <v>33</v>
      </c>
      <c r="I320" s="99" t="s">
        <v>187</v>
      </c>
      <c r="J320" s="100" t="s">
        <v>33</v>
      </c>
      <c r="K320" s="99" t="s">
        <v>33</v>
      </c>
      <c r="L320" s="100">
        <v>127.19</v>
      </c>
      <c r="M320" s="101" t="s">
        <v>33</v>
      </c>
      <c r="N320" s="102" t="s">
        <v>33</v>
      </c>
      <c r="U320" s="68" t="s">
        <v>960</v>
      </c>
    </row>
    <row r="321" spans="1:27" s="63" customFormat="1" ht="22.5" x14ac:dyDescent="0.2">
      <c r="A321" s="98"/>
      <c r="B321" s="97" t="s">
        <v>961</v>
      </c>
      <c r="C321" s="767" t="s">
        <v>962</v>
      </c>
      <c r="D321" s="767"/>
      <c r="E321" s="767"/>
      <c r="F321" s="99" t="s">
        <v>186</v>
      </c>
      <c r="G321" s="99" t="s">
        <v>594</v>
      </c>
      <c r="H321" s="99" t="s">
        <v>33</v>
      </c>
      <c r="I321" s="99" t="s">
        <v>594</v>
      </c>
      <c r="J321" s="100" t="s">
        <v>33</v>
      </c>
      <c r="K321" s="99" t="s">
        <v>33</v>
      </c>
      <c r="L321" s="100">
        <v>87.02</v>
      </c>
      <c r="M321" s="101" t="s">
        <v>33</v>
      </c>
      <c r="N321" s="102" t="s">
        <v>33</v>
      </c>
      <c r="U321" s="68" t="s">
        <v>962</v>
      </c>
    </row>
    <row r="322" spans="1:27" s="63" customFormat="1" x14ac:dyDescent="0.2">
      <c r="A322" s="103"/>
      <c r="B322" s="104"/>
      <c r="C322" s="780" t="s">
        <v>191</v>
      </c>
      <c r="D322" s="780"/>
      <c r="E322" s="780"/>
      <c r="F322" s="105" t="s">
        <v>33</v>
      </c>
      <c r="G322" s="105" t="s">
        <v>33</v>
      </c>
      <c r="H322" s="105" t="s">
        <v>33</v>
      </c>
      <c r="I322" s="105" t="s">
        <v>33</v>
      </c>
      <c r="J322" s="106" t="s">
        <v>33</v>
      </c>
      <c r="K322" s="105" t="s">
        <v>33</v>
      </c>
      <c r="L322" s="106">
        <v>350.19</v>
      </c>
      <c r="M322" s="92" t="s">
        <v>33</v>
      </c>
      <c r="N322" s="107" t="s">
        <v>33</v>
      </c>
      <c r="W322" s="68" t="s">
        <v>191</v>
      </c>
    </row>
    <row r="323" spans="1:27" s="63" customFormat="1" ht="78.75" x14ac:dyDescent="0.2">
      <c r="A323" s="88" t="s">
        <v>190</v>
      </c>
      <c r="B323" s="89" t="s">
        <v>1003</v>
      </c>
      <c r="C323" s="776" t="s">
        <v>1004</v>
      </c>
      <c r="D323" s="776"/>
      <c r="E323" s="776"/>
      <c r="F323" s="90" t="s">
        <v>484</v>
      </c>
      <c r="G323" s="90" t="s">
        <v>33</v>
      </c>
      <c r="H323" s="90" t="s">
        <v>33</v>
      </c>
      <c r="I323" s="90" t="s">
        <v>165</v>
      </c>
      <c r="J323" s="91">
        <v>110.11</v>
      </c>
      <c r="K323" s="90" t="s">
        <v>33</v>
      </c>
      <c r="L323" s="91">
        <v>110.11</v>
      </c>
      <c r="M323" s="92" t="s">
        <v>33</v>
      </c>
      <c r="N323" s="93" t="s">
        <v>33</v>
      </c>
      <c r="R323" s="68" t="s">
        <v>1004</v>
      </c>
    </row>
    <row r="324" spans="1:27" s="63" customFormat="1" ht="1.5" customHeight="1" x14ac:dyDescent="0.2">
      <c r="A324" s="108"/>
      <c r="B324" s="104"/>
      <c r="C324" s="104"/>
      <c r="D324" s="104"/>
      <c r="E324" s="104"/>
      <c r="F324" s="108"/>
      <c r="G324" s="108"/>
      <c r="H324" s="108"/>
      <c r="I324" s="108"/>
      <c r="J324" s="109"/>
      <c r="K324" s="108"/>
      <c r="L324" s="109"/>
      <c r="M324" s="99"/>
      <c r="N324" s="109"/>
    </row>
    <row r="325" spans="1:27" s="63" customFormat="1" ht="2.25" customHeight="1" x14ac:dyDescent="0.2">
      <c r="B325" s="67"/>
      <c r="C325" s="67"/>
      <c r="D325" s="67"/>
      <c r="E325" s="67"/>
      <c r="F325" s="67"/>
      <c r="G325" s="67"/>
      <c r="H325" s="67"/>
      <c r="I325" s="67"/>
      <c r="J325" s="67"/>
      <c r="K325" s="67"/>
      <c r="L325" s="122"/>
      <c r="M325" s="123"/>
      <c r="N325" s="124"/>
    </row>
    <row r="326" spans="1:27" s="63" customFormat="1" x14ac:dyDescent="0.2">
      <c r="A326" s="110"/>
      <c r="B326" s="111" t="s">
        <v>33</v>
      </c>
      <c r="C326" s="780" t="s">
        <v>321</v>
      </c>
      <c r="D326" s="780"/>
      <c r="E326" s="780"/>
      <c r="F326" s="780"/>
      <c r="G326" s="780"/>
      <c r="H326" s="780"/>
      <c r="I326" s="780"/>
      <c r="J326" s="780"/>
      <c r="K326" s="780"/>
      <c r="L326" s="112" t="s">
        <v>33</v>
      </c>
      <c r="M326" s="113" t="s">
        <v>33</v>
      </c>
      <c r="N326" s="114" t="s">
        <v>33</v>
      </c>
      <c r="Z326" s="68" t="s">
        <v>321</v>
      </c>
    </row>
    <row r="327" spans="1:27" s="63" customFormat="1" x14ac:dyDescent="0.2">
      <c r="A327" s="115"/>
      <c r="B327" s="97" t="s">
        <v>165</v>
      </c>
      <c r="C327" s="767" t="s">
        <v>876</v>
      </c>
      <c r="D327" s="767"/>
      <c r="E327" s="767"/>
      <c r="F327" s="767"/>
      <c r="G327" s="767"/>
      <c r="H327" s="767"/>
      <c r="I327" s="767"/>
      <c r="J327" s="767"/>
      <c r="K327" s="767"/>
      <c r="L327" s="116">
        <v>4726.93</v>
      </c>
      <c r="M327" s="117">
        <v>7.3</v>
      </c>
      <c r="N327" s="118">
        <v>34507</v>
      </c>
      <c r="AA327" s="68" t="s">
        <v>876</v>
      </c>
    </row>
    <row r="328" spans="1:27" s="63" customFormat="1" x14ac:dyDescent="0.2">
      <c r="A328" s="115"/>
      <c r="B328" s="97" t="s">
        <v>33</v>
      </c>
      <c r="C328" s="767" t="s">
        <v>203</v>
      </c>
      <c r="D328" s="767"/>
      <c r="E328" s="767"/>
      <c r="F328" s="767"/>
      <c r="G328" s="767"/>
      <c r="H328" s="767"/>
      <c r="I328" s="767"/>
      <c r="J328" s="767"/>
      <c r="K328" s="767"/>
      <c r="L328" s="116" t="s">
        <v>33</v>
      </c>
      <c r="M328" s="117" t="s">
        <v>33</v>
      </c>
      <c r="N328" s="118" t="s">
        <v>33</v>
      </c>
      <c r="AA328" s="68" t="s">
        <v>203</v>
      </c>
    </row>
    <row r="329" spans="1:27" s="63" customFormat="1" x14ac:dyDescent="0.2">
      <c r="A329" s="115"/>
      <c r="B329" s="97" t="s">
        <v>33</v>
      </c>
      <c r="C329" s="767" t="s">
        <v>296</v>
      </c>
      <c r="D329" s="767"/>
      <c r="E329" s="767"/>
      <c r="F329" s="767"/>
      <c r="G329" s="767"/>
      <c r="H329" s="767"/>
      <c r="I329" s="767"/>
      <c r="J329" s="767"/>
      <c r="K329" s="767"/>
      <c r="L329" s="116">
        <v>1483.91</v>
      </c>
      <c r="M329" s="117" t="s">
        <v>33</v>
      </c>
      <c r="N329" s="118" t="s">
        <v>33</v>
      </c>
      <c r="AA329" s="68" t="s">
        <v>296</v>
      </c>
    </row>
    <row r="330" spans="1:27" s="63" customFormat="1" x14ac:dyDescent="0.2">
      <c r="A330" s="115"/>
      <c r="B330" s="97" t="s">
        <v>33</v>
      </c>
      <c r="C330" s="767" t="s">
        <v>204</v>
      </c>
      <c r="D330" s="767"/>
      <c r="E330" s="767"/>
      <c r="F330" s="767"/>
      <c r="G330" s="767"/>
      <c r="H330" s="767"/>
      <c r="I330" s="767"/>
      <c r="J330" s="767"/>
      <c r="K330" s="767"/>
      <c r="L330" s="116">
        <v>103.87</v>
      </c>
      <c r="M330" s="117" t="s">
        <v>33</v>
      </c>
      <c r="N330" s="118" t="s">
        <v>33</v>
      </c>
      <c r="AA330" s="68" t="s">
        <v>204</v>
      </c>
    </row>
    <row r="331" spans="1:27" s="63" customFormat="1" x14ac:dyDescent="0.2">
      <c r="A331" s="115"/>
      <c r="B331" s="97" t="s">
        <v>33</v>
      </c>
      <c r="C331" s="767" t="s">
        <v>297</v>
      </c>
      <c r="D331" s="767"/>
      <c r="E331" s="767"/>
      <c r="F331" s="767"/>
      <c r="G331" s="767"/>
      <c r="H331" s="767"/>
      <c r="I331" s="767"/>
      <c r="J331" s="767"/>
      <c r="K331" s="767"/>
      <c r="L331" s="116">
        <v>961.23</v>
      </c>
      <c r="M331" s="117" t="s">
        <v>33</v>
      </c>
      <c r="N331" s="118" t="s">
        <v>33</v>
      </c>
      <c r="AA331" s="68" t="s">
        <v>297</v>
      </c>
    </row>
    <row r="332" spans="1:27" s="63" customFormat="1" x14ac:dyDescent="0.2">
      <c r="A332" s="115"/>
      <c r="B332" s="97" t="s">
        <v>33</v>
      </c>
      <c r="C332" s="767" t="s">
        <v>205</v>
      </c>
      <c r="D332" s="767"/>
      <c r="E332" s="767"/>
      <c r="F332" s="767"/>
      <c r="G332" s="767"/>
      <c r="H332" s="767"/>
      <c r="I332" s="767"/>
      <c r="J332" s="767"/>
      <c r="K332" s="767"/>
      <c r="L332" s="116">
        <v>1258.8399999999999</v>
      </c>
      <c r="M332" s="117" t="s">
        <v>33</v>
      </c>
      <c r="N332" s="118" t="s">
        <v>33</v>
      </c>
      <c r="AA332" s="68" t="s">
        <v>205</v>
      </c>
    </row>
    <row r="333" spans="1:27" s="63" customFormat="1" x14ac:dyDescent="0.2">
      <c r="A333" s="115"/>
      <c r="B333" s="97" t="s">
        <v>33</v>
      </c>
      <c r="C333" s="767" t="s">
        <v>206</v>
      </c>
      <c r="D333" s="767"/>
      <c r="E333" s="767"/>
      <c r="F333" s="767"/>
      <c r="G333" s="767"/>
      <c r="H333" s="767"/>
      <c r="I333" s="767"/>
      <c r="J333" s="767"/>
      <c r="K333" s="767"/>
      <c r="L333" s="116">
        <v>919.08</v>
      </c>
      <c r="M333" s="117" t="s">
        <v>33</v>
      </c>
      <c r="N333" s="118" t="s">
        <v>33</v>
      </c>
      <c r="AA333" s="68" t="s">
        <v>206</v>
      </c>
    </row>
    <row r="334" spans="1:27" s="63" customFormat="1" x14ac:dyDescent="0.2">
      <c r="A334" s="115"/>
      <c r="B334" s="97" t="s">
        <v>33</v>
      </c>
      <c r="C334" s="767" t="s">
        <v>877</v>
      </c>
      <c r="D334" s="767"/>
      <c r="E334" s="767"/>
      <c r="F334" s="767"/>
      <c r="G334" s="767"/>
      <c r="H334" s="767"/>
      <c r="I334" s="767"/>
      <c r="J334" s="767"/>
      <c r="K334" s="767"/>
      <c r="L334" s="116">
        <v>14288.55</v>
      </c>
      <c r="M334" s="117" t="s">
        <v>33</v>
      </c>
      <c r="N334" s="118">
        <v>64442</v>
      </c>
      <c r="AA334" s="68" t="s">
        <v>877</v>
      </c>
    </row>
    <row r="335" spans="1:27" s="63" customFormat="1" x14ac:dyDescent="0.2">
      <c r="A335" s="115"/>
      <c r="B335" s="97" t="s">
        <v>173</v>
      </c>
      <c r="C335" s="767" t="s">
        <v>1005</v>
      </c>
      <c r="D335" s="767"/>
      <c r="E335" s="767"/>
      <c r="F335" s="767"/>
      <c r="G335" s="767"/>
      <c r="H335" s="767"/>
      <c r="I335" s="767"/>
      <c r="J335" s="767"/>
      <c r="K335" s="767"/>
      <c r="L335" s="116">
        <v>6232.53</v>
      </c>
      <c r="M335" s="117">
        <v>4.51</v>
      </c>
      <c r="N335" s="118">
        <v>28109</v>
      </c>
      <c r="AA335" s="68" t="s">
        <v>1005</v>
      </c>
    </row>
    <row r="336" spans="1:27" s="63" customFormat="1" x14ac:dyDescent="0.2">
      <c r="A336" s="115"/>
      <c r="B336" s="97" t="s">
        <v>173</v>
      </c>
      <c r="C336" s="767" t="s">
        <v>1006</v>
      </c>
      <c r="D336" s="767"/>
      <c r="E336" s="767"/>
      <c r="F336" s="767"/>
      <c r="G336" s="767"/>
      <c r="H336" s="767"/>
      <c r="I336" s="767"/>
      <c r="J336" s="767"/>
      <c r="K336" s="767"/>
      <c r="L336" s="116">
        <v>8056.02</v>
      </c>
      <c r="M336" s="117">
        <v>4.51</v>
      </c>
      <c r="N336" s="118">
        <v>36333</v>
      </c>
      <c r="AA336" s="68" t="s">
        <v>1006</v>
      </c>
    </row>
    <row r="337" spans="1:28" x14ac:dyDescent="0.2">
      <c r="A337" s="115"/>
      <c r="B337" s="97" t="s">
        <v>33</v>
      </c>
      <c r="C337" s="767" t="s">
        <v>207</v>
      </c>
      <c r="D337" s="767"/>
      <c r="E337" s="767"/>
      <c r="F337" s="767"/>
      <c r="G337" s="767"/>
      <c r="H337" s="767"/>
      <c r="I337" s="767"/>
      <c r="J337" s="767"/>
      <c r="K337" s="767"/>
      <c r="L337" s="116">
        <v>1495.7</v>
      </c>
      <c r="M337" s="117" t="s">
        <v>33</v>
      </c>
      <c r="N337" s="118" t="s">
        <v>33</v>
      </c>
      <c r="O337" s="63"/>
      <c r="P337" s="63"/>
      <c r="Q337" s="63"/>
      <c r="R337" s="63"/>
      <c r="S337" s="63"/>
      <c r="T337" s="63"/>
      <c r="U337" s="63"/>
      <c r="V337" s="63"/>
      <c r="W337" s="63"/>
      <c r="X337" s="63"/>
      <c r="Y337" s="63"/>
      <c r="Z337" s="63"/>
      <c r="AA337" s="68" t="s">
        <v>207</v>
      </c>
      <c r="AB337" s="63"/>
    </row>
    <row r="338" spans="1:28" x14ac:dyDescent="0.2">
      <c r="A338" s="115"/>
      <c r="B338" s="97" t="s">
        <v>33</v>
      </c>
      <c r="C338" s="767" t="s">
        <v>208</v>
      </c>
      <c r="D338" s="767"/>
      <c r="E338" s="767"/>
      <c r="F338" s="767"/>
      <c r="G338" s="767"/>
      <c r="H338" s="767"/>
      <c r="I338" s="767"/>
      <c r="J338" s="767"/>
      <c r="K338" s="767"/>
      <c r="L338" s="116">
        <v>1258.8399999999999</v>
      </c>
      <c r="M338" s="117" t="s">
        <v>33</v>
      </c>
      <c r="N338" s="118" t="s">
        <v>33</v>
      </c>
      <c r="O338" s="63"/>
      <c r="P338" s="63"/>
      <c r="Q338" s="63"/>
      <c r="R338" s="63"/>
      <c r="S338" s="63"/>
      <c r="T338" s="63"/>
      <c r="U338" s="63"/>
      <c r="V338" s="63"/>
      <c r="W338" s="63"/>
      <c r="X338" s="63"/>
      <c r="Y338" s="63"/>
      <c r="Z338" s="63"/>
      <c r="AA338" s="68" t="s">
        <v>208</v>
      </c>
      <c r="AB338" s="63"/>
    </row>
    <row r="339" spans="1:28" x14ac:dyDescent="0.2">
      <c r="A339" s="115"/>
      <c r="B339" s="97" t="s">
        <v>33</v>
      </c>
      <c r="C339" s="767" t="s">
        <v>209</v>
      </c>
      <c r="D339" s="767"/>
      <c r="E339" s="767"/>
      <c r="F339" s="767"/>
      <c r="G339" s="767"/>
      <c r="H339" s="767"/>
      <c r="I339" s="767"/>
      <c r="J339" s="767"/>
      <c r="K339" s="767"/>
      <c r="L339" s="116">
        <v>919.08</v>
      </c>
      <c r="M339" s="117" t="s">
        <v>33</v>
      </c>
      <c r="N339" s="118" t="s">
        <v>33</v>
      </c>
      <c r="O339" s="63"/>
      <c r="P339" s="63"/>
      <c r="Q339" s="63"/>
      <c r="R339" s="63"/>
      <c r="S339" s="63"/>
      <c r="T339" s="63"/>
      <c r="U339" s="63"/>
      <c r="V339" s="63"/>
      <c r="W339" s="63"/>
      <c r="X339" s="63"/>
      <c r="Y339" s="63"/>
      <c r="Z339" s="63"/>
      <c r="AA339" s="68" t="s">
        <v>209</v>
      </c>
      <c r="AB339" s="63"/>
    </row>
    <row r="340" spans="1:28" x14ac:dyDescent="0.2">
      <c r="A340" s="115"/>
      <c r="B340" s="109" t="s">
        <v>33</v>
      </c>
      <c r="C340" s="782" t="s">
        <v>322</v>
      </c>
      <c r="D340" s="782"/>
      <c r="E340" s="782"/>
      <c r="F340" s="782"/>
      <c r="G340" s="782"/>
      <c r="H340" s="782"/>
      <c r="I340" s="782"/>
      <c r="J340" s="782"/>
      <c r="K340" s="782"/>
      <c r="L340" s="119">
        <v>19015.48</v>
      </c>
      <c r="M340" s="120" t="s">
        <v>33</v>
      </c>
      <c r="N340" s="125">
        <v>98949</v>
      </c>
      <c r="O340" s="63"/>
      <c r="P340" s="63"/>
      <c r="Q340" s="63"/>
      <c r="R340" s="63"/>
      <c r="S340" s="63"/>
      <c r="T340" s="63"/>
      <c r="U340" s="63"/>
      <c r="V340" s="63"/>
      <c r="W340" s="63"/>
      <c r="X340" s="63"/>
      <c r="Y340" s="63"/>
      <c r="Z340" s="63"/>
      <c r="AA340" s="63"/>
      <c r="AB340" s="68" t="s">
        <v>322</v>
      </c>
    </row>
    <row r="341" spans="1:28" ht="1.5" customHeight="1" x14ac:dyDescent="0.2">
      <c r="B341" s="109"/>
      <c r="C341" s="104"/>
      <c r="D341" s="104"/>
      <c r="E341" s="104"/>
      <c r="F341" s="104"/>
      <c r="G341" s="104"/>
      <c r="H341" s="104"/>
      <c r="I341" s="104"/>
      <c r="J341" s="104"/>
      <c r="K341" s="104"/>
      <c r="L341" s="119"/>
      <c r="M341" s="120"/>
      <c r="N341" s="126"/>
      <c r="O341" s="63"/>
      <c r="P341" s="63"/>
      <c r="Q341" s="63"/>
      <c r="R341" s="63"/>
      <c r="S341" s="63"/>
      <c r="T341" s="63"/>
      <c r="U341" s="63"/>
      <c r="V341" s="63"/>
      <c r="W341" s="63"/>
      <c r="X341" s="63"/>
      <c r="Y341" s="63"/>
      <c r="Z341" s="63"/>
      <c r="AA341" s="63"/>
      <c r="AB341" s="63"/>
    </row>
    <row r="342" spans="1:28" ht="53.25" customHeight="1" x14ac:dyDescent="0.2">
      <c r="A342" s="127"/>
      <c r="B342" s="127"/>
      <c r="C342" s="127"/>
      <c r="D342" s="127"/>
      <c r="E342" s="127"/>
      <c r="F342" s="127"/>
      <c r="G342" s="127"/>
      <c r="H342" s="127"/>
      <c r="I342" s="127"/>
      <c r="J342" s="127"/>
      <c r="K342" s="127"/>
      <c r="L342" s="127"/>
      <c r="M342" s="127"/>
      <c r="N342" s="127"/>
      <c r="O342" s="63"/>
      <c r="P342" s="63"/>
      <c r="Q342" s="63"/>
      <c r="R342" s="63"/>
      <c r="S342" s="63"/>
      <c r="T342" s="63"/>
      <c r="U342" s="63"/>
      <c r="V342" s="63"/>
      <c r="W342" s="63"/>
      <c r="X342" s="63"/>
      <c r="Y342" s="63"/>
      <c r="Z342" s="63"/>
      <c r="AA342" s="63"/>
      <c r="AB342" s="63"/>
    </row>
    <row r="343" spans="1:28" x14ac:dyDescent="0.2">
      <c r="B343" s="128" t="s">
        <v>323</v>
      </c>
      <c r="C343" s="786" t="s">
        <v>33</v>
      </c>
      <c r="D343" s="786"/>
      <c r="E343" s="786"/>
      <c r="F343" s="786"/>
      <c r="G343" s="786"/>
      <c r="H343" s="786"/>
      <c r="I343" s="786"/>
      <c r="J343" s="786"/>
      <c r="K343" s="786"/>
      <c r="L343" s="786"/>
      <c r="O343" s="63"/>
      <c r="P343" s="63"/>
      <c r="Q343" s="63"/>
      <c r="R343" s="63"/>
      <c r="S343" s="63"/>
      <c r="T343" s="63"/>
      <c r="U343" s="63"/>
      <c r="V343" s="63"/>
      <c r="W343" s="63"/>
      <c r="X343" s="63"/>
      <c r="Y343" s="63"/>
      <c r="Z343" s="63"/>
      <c r="AA343" s="63"/>
      <c r="AB343" s="63"/>
    </row>
    <row r="344" spans="1:28" ht="13.5" customHeight="1" x14ac:dyDescent="0.2">
      <c r="B344" s="64"/>
      <c r="C344" s="787" t="s">
        <v>11</v>
      </c>
      <c r="D344" s="787"/>
      <c r="E344" s="787"/>
      <c r="F344" s="787"/>
      <c r="G344" s="787"/>
      <c r="H344" s="787"/>
      <c r="I344" s="787"/>
      <c r="J344" s="787"/>
      <c r="K344" s="787"/>
      <c r="L344" s="787"/>
      <c r="O344" s="63"/>
      <c r="P344" s="63"/>
      <c r="Q344" s="63"/>
      <c r="R344" s="63"/>
      <c r="S344" s="63"/>
      <c r="T344" s="63"/>
      <c r="U344" s="63"/>
      <c r="V344" s="63"/>
      <c r="W344" s="63"/>
      <c r="X344" s="63"/>
      <c r="Y344" s="63"/>
      <c r="Z344" s="63"/>
      <c r="AA344" s="63"/>
      <c r="AB344" s="63"/>
    </row>
    <row r="345" spans="1:28" ht="12.75" customHeight="1" x14ac:dyDescent="0.2">
      <c r="B345" s="128" t="s">
        <v>324</v>
      </c>
      <c r="C345" s="786" t="s">
        <v>33</v>
      </c>
      <c r="D345" s="786"/>
      <c r="E345" s="786"/>
      <c r="F345" s="786"/>
      <c r="G345" s="786"/>
      <c r="H345" s="786"/>
      <c r="I345" s="786"/>
      <c r="J345" s="786"/>
      <c r="K345" s="786"/>
      <c r="L345" s="786"/>
      <c r="O345" s="63"/>
      <c r="P345" s="63"/>
      <c r="Q345" s="63"/>
      <c r="R345" s="63"/>
      <c r="S345" s="63"/>
      <c r="T345" s="63"/>
      <c r="U345" s="63"/>
      <c r="V345" s="63"/>
      <c r="W345" s="63"/>
      <c r="X345" s="63"/>
      <c r="Y345" s="63"/>
      <c r="Z345" s="63"/>
      <c r="AA345" s="63"/>
      <c r="AB345" s="63"/>
    </row>
    <row r="346" spans="1:28" ht="13.5" customHeight="1" x14ac:dyDescent="0.2">
      <c r="C346" s="787" t="s">
        <v>11</v>
      </c>
      <c r="D346" s="787"/>
      <c r="E346" s="787"/>
      <c r="F346" s="787"/>
      <c r="G346" s="787"/>
      <c r="H346" s="787"/>
      <c r="I346" s="787"/>
      <c r="J346" s="787"/>
      <c r="K346" s="787"/>
      <c r="L346" s="787"/>
      <c r="O346" s="63"/>
      <c r="P346" s="63"/>
      <c r="Q346" s="63"/>
      <c r="R346" s="63"/>
      <c r="S346" s="63"/>
      <c r="T346" s="63"/>
      <c r="U346" s="63"/>
      <c r="V346" s="63"/>
      <c r="W346" s="63"/>
      <c r="X346" s="63"/>
      <c r="Y346" s="63"/>
      <c r="Z346" s="63"/>
      <c r="AA346" s="63"/>
      <c r="AB346" s="63"/>
    </row>
    <row r="360" s="63" customFormat="1" x14ac:dyDescent="0.2"/>
  </sheetData>
  <mergeCells count="332">
    <mergeCell ref="C343:L343"/>
    <mergeCell ref="C344:L344"/>
    <mergeCell ref="C345:L345"/>
    <mergeCell ref="C346:L346"/>
    <mergeCell ref="C335:K335"/>
    <mergeCell ref="C336:K336"/>
    <mergeCell ref="C337:K337"/>
    <mergeCell ref="C338:K338"/>
    <mergeCell ref="C339:K339"/>
    <mergeCell ref="C340:K340"/>
    <mergeCell ref="C329:K329"/>
    <mergeCell ref="C330:K330"/>
    <mergeCell ref="C331:K331"/>
    <mergeCell ref="C332:K332"/>
    <mergeCell ref="C333:K333"/>
    <mergeCell ref="C334:K334"/>
    <mergeCell ref="C321:E321"/>
    <mergeCell ref="C322:E322"/>
    <mergeCell ref="C323:E323"/>
    <mergeCell ref="C326:K326"/>
    <mergeCell ref="C327:K327"/>
    <mergeCell ref="C328:K328"/>
    <mergeCell ref="C315:E315"/>
    <mergeCell ref="C316:E316"/>
    <mergeCell ref="C317:E317"/>
    <mergeCell ref="C318:E318"/>
    <mergeCell ref="C319:E319"/>
    <mergeCell ref="C320:E320"/>
    <mergeCell ref="C309:E309"/>
    <mergeCell ref="C310:N310"/>
    <mergeCell ref="C311:E311"/>
    <mergeCell ref="C312:N312"/>
    <mergeCell ref="C313:E313"/>
    <mergeCell ref="C314:N314"/>
    <mergeCell ref="C303:E303"/>
    <mergeCell ref="C304:E304"/>
    <mergeCell ref="C305:E305"/>
    <mergeCell ref="C306:E306"/>
    <mergeCell ref="C307:E307"/>
    <mergeCell ref="C308:E308"/>
    <mergeCell ref="C297:N297"/>
    <mergeCell ref="C298:E298"/>
    <mergeCell ref="C299:N299"/>
    <mergeCell ref="C300:N300"/>
    <mergeCell ref="C301:E301"/>
    <mergeCell ref="C302:E302"/>
    <mergeCell ref="C291:N291"/>
    <mergeCell ref="C292:E292"/>
    <mergeCell ref="C293:N293"/>
    <mergeCell ref="C294:N294"/>
    <mergeCell ref="C295:E295"/>
    <mergeCell ref="C296:N296"/>
    <mergeCell ref="C285:E285"/>
    <mergeCell ref="C286:E286"/>
    <mergeCell ref="C287:E287"/>
    <mergeCell ref="C288:E288"/>
    <mergeCell ref="C289:N289"/>
    <mergeCell ref="C290:E290"/>
    <mergeCell ref="C279:E279"/>
    <mergeCell ref="C280:E280"/>
    <mergeCell ref="C281:E281"/>
    <mergeCell ref="C282:E282"/>
    <mergeCell ref="C283:E283"/>
    <mergeCell ref="C284:E284"/>
    <mergeCell ref="C273:N273"/>
    <mergeCell ref="C274:E274"/>
    <mergeCell ref="C275:N275"/>
    <mergeCell ref="C276:N276"/>
    <mergeCell ref="C277:E277"/>
    <mergeCell ref="C278:E278"/>
    <mergeCell ref="C267:E267"/>
    <mergeCell ref="C268:E268"/>
    <mergeCell ref="C269:E269"/>
    <mergeCell ref="C270:E270"/>
    <mergeCell ref="C271:E271"/>
    <mergeCell ref="C272:E272"/>
    <mergeCell ref="C261:E261"/>
    <mergeCell ref="C262:N262"/>
    <mergeCell ref="C263:N263"/>
    <mergeCell ref="C264:E264"/>
    <mergeCell ref="C265:E265"/>
    <mergeCell ref="C266:E266"/>
    <mergeCell ref="C255:E255"/>
    <mergeCell ref="C256:N256"/>
    <mergeCell ref="C257:E257"/>
    <mergeCell ref="C258:N258"/>
    <mergeCell ref="C259:N259"/>
    <mergeCell ref="C260:N260"/>
    <mergeCell ref="C249:E249"/>
    <mergeCell ref="C250:E250"/>
    <mergeCell ref="C251:E251"/>
    <mergeCell ref="C252:E252"/>
    <mergeCell ref="C253:E253"/>
    <mergeCell ref="C254:E254"/>
    <mergeCell ref="C243:N243"/>
    <mergeCell ref="C244:E244"/>
    <mergeCell ref="C245:E245"/>
    <mergeCell ref="C246:E246"/>
    <mergeCell ref="C247:E247"/>
    <mergeCell ref="C248:E248"/>
    <mergeCell ref="C237:E237"/>
    <mergeCell ref="C238:E238"/>
    <mergeCell ref="C239:N239"/>
    <mergeCell ref="C240:N240"/>
    <mergeCell ref="C241:E241"/>
    <mergeCell ref="C242:N242"/>
    <mergeCell ref="C231:E231"/>
    <mergeCell ref="C232:E232"/>
    <mergeCell ref="C233:E233"/>
    <mergeCell ref="C234:E234"/>
    <mergeCell ref="C235:E235"/>
    <mergeCell ref="C236:E236"/>
    <mergeCell ref="C225:N225"/>
    <mergeCell ref="C226:N226"/>
    <mergeCell ref="C227:E227"/>
    <mergeCell ref="C228:E228"/>
    <mergeCell ref="C229:E229"/>
    <mergeCell ref="C230:E230"/>
    <mergeCell ref="C219:E219"/>
    <mergeCell ref="C220:E220"/>
    <mergeCell ref="C221:N221"/>
    <mergeCell ref="C222:E222"/>
    <mergeCell ref="C223:N223"/>
    <mergeCell ref="C224:E224"/>
    <mergeCell ref="C213:E213"/>
    <mergeCell ref="C214:E214"/>
    <mergeCell ref="C215:E215"/>
    <mergeCell ref="C216:E216"/>
    <mergeCell ref="C217:E217"/>
    <mergeCell ref="C218:E218"/>
    <mergeCell ref="C207:N207"/>
    <mergeCell ref="C208:E208"/>
    <mergeCell ref="C209:E209"/>
    <mergeCell ref="C210:E210"/>
    <mergeCell ref="C211:E211"/>
    <mergeCell ref="C212:E212"/>
    <mergeCell ref="C201:E201"/>
    <mergeCell ref="C202:E202"/>
    <mergeCell ref="C203:E203"/>
    <mergeCell ref="A204:N204"/>
    <mergeCell ref="C205:E205"/>
    <mergeCell ref="C206:N206"/>
    <mergeCell ref="C195:E195"/>
    <mergeCell ref="C196:E196"/>
    <mergeCell ref="C197:E197"/>
    <mergeCell ref="C198:E198"/>
    <mergeCell ref="C199:E199"/>
    <mergeCell ref="C200:E200"/>
    <mergeCell ref="C189:E189"/>
    <mergeCell ref="C190:N190"/>
    <mergeCell ref="C191:E191"/>
    <mergeCell ref="C192:E192"/>
    <mergeCell ref="C193:E193"/>
    <mergeCell ref="C194:E194"/>
    <mergeCell ref="C183:E183"/>
    <mergeCell ref="C184:E184"/>
    <mergeCell ref="C185:E185"/>
    <mergeCell ref="C186:E186"/>
    <mergeCell ref="C187:E187"/>
    <mergeCell ref="C188:E188"/>
    <mergeCell ref="C177:E177"/>
    <mergeCell ref="C178:E178"/>
    <mergeCell ref="C179:E179"/>
    <mergeCell ref="C180:E180"/>
    <mergeCell ref="C181:E181"/>
    <mergeCell ref="C182:E182"/>
    <mergeCell ref="C171:E171"/>
    <mergeCell ref="C172:E172"/>
    <mergeCell ref="C173:N173"/>
    <mergeCell ref="C174:N174"/>
    <mergeCell ref="C175:E175"/>
    <mergeCell ref="C176:N176"/>
    <mergeCell ref="C165:E165"/>
    <mergeCell ref="C166:E166"/>
    <mergeCell ref="C167:E167"/>
    <mergeCell ref="C168:E168"/>
    <mergeCell ref="C169:E169"/>
    <mergeCell ref="C170:E170"/>
    <mergeCell ref="C159:E159"/>
    <mergeCell ref="C160:N160"/>
    <mergeCell ref="C161:E161"/>
    <mergeCell ref="C162:E162"/>
    <mergeCell ref="C163:E163"/>
    <mergeCell ref="C164:E164"/>
    <mergeCell ref="C153:E153"/>
    <mergeCell ref="C154:E154"/>
    <mergeCell ref="C155:E155"/>
    <mergeCell ref="C156:E156"/>
    <mergeCell ref="C157:N157"/>
    <mergeCell ref="C158:N158"/>
    <mergeCell ref="C147:N147"/>
    <mergeCell ref="C148:E148"/>
    <mergeCell ref="C149:E149"/>
    <mergeCell ref="C150:E150"/>
    <mergeCell ref="C151:E151"/>
    <mergeCell ref="C152:E152"/>
    <mergeCell ref="C141:E141"/>
    <mergeCell ref="C142:E142"/>
    <mergeCell ref="C143:E143"/>
    <mergeCell ref="C144:E144"/>
    <mergeCell ref="C145:E145"/>
    <mergeCell ref="C146:E146"/>
    <mergeCell ref="C135:E135"/>
    <mergeCell ref="C136:N136"/>
    <mergeCell ref="C137:E137"/>
    <mergeCell ref="C138:E138"/>
    <mergeCell ref="C139:E139"/>
    <mergeCell ref="C140:E140"/>
    <mergeCell ref="C129:E129"/>
    <mergeCell ref="C130:E130"/>
    <mergeCell ref="C131:E131"/>
    <mergeCell ref="C132:E132"/>
    <mergeCell ref="C133:N133"/>
    <mergeCell ref="C134:N134"/>
    <mergeCell ref="C123:E123"/>
    <mergeCell ref="C124:E124"/>
    <mergeCell ref="C125:E125"/>
    <mergeCell ref="C126:E126"/>
    <mergeCell ref="C127:E127"/>
    <mergeCell ref="C128:E128"/>
    <mergeCell ref="C117:N117"/>
    <mergeCell ref="C118:N118"/>
    <mergeCell ref="C119:E119"/>
    <mergeCell ref="C120:N120"/>
    <mergeCell ref="C121:N121"/>
    <mergeCell ref="C122:E122"/>
    <mergeCell ref="C111:E111"/>
    <mergeCell ref="C112:E112"/>
    <mergeCell ref="C113:E113"/>
    <mergeCell ref="C114:E114"/>
    <mergeCell ref="C115:E115"/>
    <mergeCell ref="C116:E116"/>
    <mergeCell ref="C105:E105"/>
    <mergeCell ref="C106:E106"/>
    <mergeCell ref="C107:N107"/>
    <mergeCell ref="C108:E108"/>
    <mergeCell ref="C109:E109"/>
    <mergeCell ref="C110:E110"/>
    <mergeCell ref="C99:E99"/>
    <mergeCell ref="C100:E100"/>
    <mergeCell ref="C101:E101"/>
    <mergeCell ref="C102:E102"/>
    <mergeCell ref="C103:E103"/>
    <mergeCell ref="C104:E104"/>
    <mergeCell ref="C93:E93"/>
    <mergeCell ref="C94:E94"/>
    <mergeCell ref="C95:E95"/>
    <mergeCell ref="C96:N96"/>
    <mergeCell ref="C97:E97"/>
    <mergeCell ref="C98:E98"/>
    <mergeCell ref="C87:E87"/>
    <mergeCell ref="C88:E88"/>
    <mergeCell ref="C89:E89"/>
    <mergeCell ref="C90:E90"/>
    <mergeCell ref="C91:E91"/>
    <mergeCell ref="C92:E92"/>
    <mergeCell ref="C81:E81"/>
    <mergeCell ref="C82:E82"/>
    <mergeCell ref="C83:N83"/>
    <mergeCell ref="C84:E84"/>
    <mergeCell ref="C85:N85"/>
    <mergeCell ref="C86:E86"/>
    <mergeCell ref="C75:E75"/>
    <mergeCell ref="C76:E76"/>
    <mergeCell ref="C77:E77"/>
    <mergeCell ref="C78:E78"/>
    <mergeCell ref="C79:E79"/>
    <mergeCell ref="C80:E80"/>
    <mergeCell ref="C69:E69"/>
    <mergeCell ref="C70:E70"/>
    <mergeCell ref="C71:N71"/>
    <mergeCell ref="C72:E72"/>
    <mergeCell ref="C73:N73"/>
    <mergeCell ref="C74:E74"/>
    <mergeCell ref="C63:E63"/>
    <mergeCell ref="C64:E64"/>
    <mergeCell ref="C65:E65"/>
    <mergeCell ref="C66:E66"/>
    <mergeCell ref="C67:E67"/>
    <mergeCell ref="C68:E68"/>
    <mergeCell ref="C57:E57"/>
    <mergeCell ref="C58:E58"/>
    <mergeCell ref="C59:N59"/>
    <mergeCell ref="C60:E60"/>
    <mergeCell ref="C61:N61"/>
    <mergeCell ref="C62:E62"/>
    <mergeCell ref="C51:E51"/>
    <mergeCell ref="C52:E52"/>
    <mergeCell ref="C53:E53"/>
    <mergeCell ref="C54:E54"/>
    <mergeCell ref="C55:E55"/>
    <mergeCell ref="C56:E56"/>
    <mergeCell ref="C45:E45"/>
    <mergeCell ref="C46:N46"/>
    <mergeCell ref="C47:E47"/>
    <mergeCell ref="C48:E48"/>
    <mergeCell ref="C49:E49"/>
    <mergeCell ref="C50:E50"/>
    <mergeCell ref="C39:E39"/>
    <mergeCell ref="C40:E40"/>
    <mergeCell ref="C41:E41"/>
    <mergeCell ref="C42:E42"/>
    <mergeCell ref="C43:E43"/>
    <mergeCell ref="C44:N44"/>
    <mergeCell ref="C33:E33"/>
    <mergeCell ref="C34:N34"/>
    <mergeCell ref="C35:E35"/>
    <mergeCell ref="C36:E36"/>
    <mergeCell ref="C37:E37"/>
    <mergeCell ref="C38:E38"/>
    <mergeCell ref="C30:E30"/>
    <mergeCell ref="A31:N31"/>
    <mergeCell ref="A32:N32"/>
    <mergeCell ref="A12:N12"/>
    <mergeCell ref="A13:N13"/>
    <mergeCell ref="B15:F15"/>
    <mergeCell ref="B16:F16"/>
    <mergeCell ref="L25:M25"/>
    <mergeCell ref="A27:A29"/>
    <mergeCell ref="B27:B29"/>
    <mergeCell ref="C27:E29"/>
    <mergeCell ref="F27:F29"/>
    <mergeCell ref="G27:I28"/>
    <mergeCell ref="D5:N5"/>
    <mergeCell ref="A7:N7"/>
    <mergeCell ref="A8:N8"/>
    <mergeCell ref="A9:N9"/>
    <mergeCell ref="A10:N10"/>
    <mergeCell ref="A11:N11"/>
    <mergeCell ref="J27:L28"/>
    <mergeCell ref="M27:M29"/>
    <mergeCell ref="N27:N29"/>
  </mergeCells>
  <printOptions horizontalCentered="1"/>
  <pageMargins left="0.39370077848434398" right="0.39370077848434398" top="0.78740155696868896" bottom="0.74803149700164795" header="0.118110239505768" footer="0.118110239505768"/>
  <pageSetup paperSize="9" orientation="landscape"/>
  <headerFooter>
    <oddHeader>&amp;LГРАНД-Смета 2021</oddHeader>
  </headerFooter>
  <rowBreaks count="1" manualBreakCount="1">
    <brk id="26" max="359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11"/>
  <sheetViews>
    <sheetView zoomScale="115" zoomScaleNormal="115" workbookViewId="0">
      <selection activeCell="N21" sqref="N21"/>
    </sheetView>
  </sheetViews>
  <sheetFormatPr defaultColWidth="9.140625" defaultRowHeight="11.25" customHeight="1" x14ac:dyDescent="0.2"/>
  <cols>
    <col min="1" max="1" width="8.140625" style="63" customWidth="1"/>
    <col min="2" max="2" width="20.140625" style="63" customWidth="1"/>
    <col min="3" max="4" width="10.42578125" style="63" customWidth="1"/>
    <col min="5" max="5" width="13.28515625" style="63" customWidth="1"/>
    <col min="6" max="6" width="8.5703125" style="63" customWidth="1"/>
    <col min="7" max="7" width="7.85546875" style="63" customWidth="1"/>
    <col min="8" max="8" width="8.42578125" style="63" customWidth="1"/>
    <col min="9" max="9" width="8.7109375" style="63" customWidth="1"/>
    <col min="10" max="10" width="8.140625" style="63" customWidth="1"/>
    <col min="11" max="11" width="8.5703125" style="63" customWidth="1"/>
    <col min="12" max="12" width="10" style="63" customWidth="1"/>
    <col min="13" max="13" width="6" style="63" customWidth="1"/>
    <col min="14" max="14" width="9.7109375" style="63" customWidth="1"/>
    <col min="15" max="15" width="99.7109375" style="68" hidden="1" customWidth="1"/>
    <col min="16" max="16" width="138.42578125" style="68" hidden="1" customWidth="1"/>
    <col min="17" max="17" width="34.140625" style="68" hidden="1" customWidth="1"/>
    <col min="18" max="19" width="110.140625" style="68" hidden="1" customWidth="1"/>
    <col min="20" max="23" width="34.140625" style="68" hidden="1" customWidth="1"/>
    <col min="24" max="24" width="110.140625" style="68" hidden="1" customWidth="1"/>
    <col min="25" max="27" width="84.42578125" style="68" hidden="1" customWidth="1"/>
    <col min="28" max="16384" width="9.140625" style="63"/>
  </cols>
  <sheetData>
    <row r="1" spans="1:15" s="63" customFormat="1" x14ac:dyDescent="0.2">
      <c r="N1" s="64" t="s">
        <v>128</v>
      </c>
    </row>
    <row r="2" spans="1:15" s="63" customFormat="1" x14ac:dyDescent="0.2">
      <c r="N2" s="64" t="s">
        <v>12</v>
      </c>
    </row>
    <row r="3" spans="1:15" s="63" customFormat="1" x14ac:dyDescent="0.2">
      <c r="N3" s="64"/>
    </row>
    <row r="4" spans="1:15" s="63" customFormat="1" x14ac:dyDescent="0.2">
      <c r="F4" s="65"/>
    </row>
    <row r="5" spans="1:15" s="63" customFormat="1" x14ac:dyDescent="0.2">
      <c r="A5" s="66" t="s">
        <v>129</v>
      </c>
      <c r="B5" s="67"/>
      <c r="D5" s="767" t="s">
        <v>33</v>
      </c>
      <c r="E5" s="767"/>
      <c r="F5" s="767"/>
      <c r="G5" s="767"/>
      <c r="H5" s="767"/>
      <c r="I5" s="767"/>
      <c r="J5" s="767"/>
      <c r="K5" s="767"/>
      <c r="L5" s="767"/>
      <c r="M5" s="767"/>
      <c r="N5" s="767"/>
      <c r="O5" s="68" t="s">
        <v>33</v>
      </c>
    </row>
    <row r="6" spans="1:15" s="63" customFormat="1" ht="15" customHeight="1" x14ac:dyDescent="0.2">
      <c r="A6" s="69" t="s">
        <v>130</v>
      </c>
      <c r="D6" s="70" t="s">
        <v>131</v>
      </c>
      <c r="E6" s="70"/>
      <c r="F6" s="71"/>
      <c r="G6" s="71"/>
      <c r="H6" s="71"/>
      <c r="I6" s="71"/>
      <c r="J6" s="71"/>
      <c r="K6" s="71"/>
      <c r="L6" s="71"/>
      <c r="M6" s="71"/>
      <c r="N6" s="71"/>
    </row>
    <row r="7" spans="1:15" s="63" customFormat="1" ht="43.5" customHeight="1" x14ac:dyDescent="0.2">
      <c r="A7" s="768" t="s">
        <v>24</v>
      </c>
      <c r="B7" s="768"/>
      <c r="C7" s="768"/>
      <c r="D7" s="768"/>
      <c r="E7" s="768"/>
      <c r="F7" s="768"/>
      <c r="G7" s="768"/>
      <c r="H7" s="768"/>
      <c r="I7" s="768"/>
      <c r="J7" s="768"/>
      <c r="K7" s="768"/>
      <c r="L7" s="768"/>
      <c r="M7" s="768"/>
      <c r="N7" s="768"/>
    </row>
    <row r="8" spans="1:15" s="63" customFormat="1" x14ac:dyDescent="0.2">
      <c r="A8" s="769" t="s">
        <v>3</v>
      </c>
      <c r="B8" s="769"/>
      <c r="C8" s="769"/>
      <c r="D8" s="769"/>
      <c r="E8" s="769"/>
      <c r="F8" s="769"/>
      <c r="G8" s="769"/>
      <c r="H8" s="769"/>
      <c r="I8" s="769"/>
      <c r="J8" s="769"/>
      <c r="K8" s="769"/>
      <c r="L8" s="769"/>
      <c r="M8" s="769"/>
      <c r="N8" s="769"/>
    </row>
    <row r="9" spans="1:15" s="63" customFormat="1" ht="30" customHeight="1" x14ac:dyDescent="0.2">
      <c r="A9" s="768" t="s">
        <v>39</v>
      </c>
      <c r="B9" s="768"/>
      <c r="C9" s="768"/>
      <c r="D9" s="768"/>
      <c r="E9" s="768"/>
      <c r="F9" s="768"/>
      <c r="G9" s="768"/>
      <c r="H9" s="768"/>
      <c r="I9" s="768"/>
      <c r="J9" s="768"/>
      <c r="K9" s="768"/>
      <c r="L9" s="768"/>
      <c r="M9" s="768"/>
      <c r="N9" s="768"/>
    </row>
    <row r="10" spans="1:15" s="63" customFormat="1" x14ac:dyDescent="0.2">
      <c r="A10" s="769" t="s">
        <v>132</v>
      </c>
      <c r="B10" s="769"/>
      <c r="C10" s="769"/>
      <c r="D10" s="769"/>
      <c r="E10" s="769"/>
      <c r="F10" s="769"/>
      <c r="G10" s="769"/>
      <c r="H10" s="769"/>
      <c r="I10" s="769"/>
      <c r="J10" s="769"/>
      <c r="K10" s="769"/>
      <c r="L10" s="769"/>
      <c r="M10" s="769"/>
      <c r="N10" s="769"/>
    </row>
    <row r="11" spans="1:15" s="63" customFormat="1" ht="28.5" customHeight="1" x14ac:dyDescent="0.25">
      <c r="A11" s="770" t="s">
        <v>1833</v>
      </c>
      <c r="B11" s="770"/>
      <c r="C11" s="770"/>
      <c r="D11" s="770"/>
      <c r="E11" s="770"/>
      <c r="F11" s="770"/>
      <c r="G11" s="770"/>
      <c r="H11" s="770"/>
      <c r="I11" s="770"/>
      <c r="J11" s="770"/>
      <c r="K11" s="770"/>
      <c r="L11" s="770"/>
      <c r="M11" s="770"/>
      <c r="N11" s="770"/>
    </row>
    <row r="12" spans="1:15" s="63" customFormat="1" ht="29.25" customHeight="1" x14ac:dyDescent="0.2">
      <c r="A12" s="768" t="s">
        <v>506</v>
      </c>
      <c r="B12" s="768"/>
      <c r="C12" s="768"/>
      <c r="D12" s="768"/>
      <c r="E12" s="768"/>
      <c r="F12" s="768"/>
      <c r="G12" s="768"/>
      <c r="H12" s="768"/>
      <c r="I12" s="768"/>
      <c r="J12" s="768"/>
      <c r="K12" s="768"/>
      <c r="L12" s="768"/>
      <c r="M12" s="768"/>
      <c r="N12" s="768"/>
    </row>
    <row r="13" spans="1:15" s="63" customFormat="1" ht="33.75" customHeight="1" x14ac:dyDescent="0.2">
      <c r="A13" s="769" t="s">
        <v>134</v>
      </c>
      <c r="B13" s="769"/>
      <c r="C13" s="769"/>
      <c r="D13" s="769"/>
      <c r="E13" s="769"/>
      <c r="F13" s="769"/>
      <c r="G13" s="769"/>
      <c r="H13" s="769"/>
      <c r="I13" s="769"/>
      <c r="J13" s="769"/>
      <c r="K13" s="769"/>
      <c r="L13" s="769"/>
      <c r="M13" s="769"/>
      <c r="N13" s="769"/>
    </row>
    <row r="14" spans="1:15" s="63" customFormat="1" ht="18" customHeight="1" x14ac:dyDescent="0.2">
      <c r="A14" s="63" t="s">
        <v>135</v>
      </c>
      <c r="B14" s="72" t="s">
        <v>136</v>
      </c>
      <c r="C14" s="63" t="s">
        <v>137</v>
      </c>
      <c r="F14" s="68"/>
      <c r="G14" s="68"/>
      <c r="H14" s="68"/>
      <c r="I14" s="68"/>
      <c r="J14" s="68"/>
      <c r="K14" s="68"/>
      <c r="L14" s="68"/>
      <c r="M14" s="68"/>
      <c r="N14" s="68"/>
    </row>
    <row r="15" spans="1:15" s="63" customFormat="1" ht="30.75" customHeight="1" x14ac:dyDescent="0.2">
      <c r="A15" s="63" t="s">
        <v>138</v>
      </c>
      <c r="B15" s="777" t="s">
        <v>1160</v>
      </c>
      <c r="C15" s="777"/>
      <c r="D15" s="777"/>
      <c r="E15" s="777"/>
      <c r="F15" s="777"/>
      <c r="G15" s="68"/>
      <c r="H15" s="68"/>
      <c r="I15" s="68"/>
      <c r="J15" s="68"/>
      <c r="K15" s="68"/>
      <c r="L15" s="68"/>
      <c r="M15" s="68"/>
      <c r="N15" s="68"/>
    </row>
    <row r="16" spans="1:15" s="63" customFormat="1" x14ac:dyDescent="0.2">
      <c r="B16" s="778" t="s">
        <v>140</v>
      </c>
      <c r="C16" s="778"/>
      <c r="D16" s="778"/>
      <c r="E16" s="778"/>
      <c r="F16" s="778"/>
      <c r="G16" s="73"/>
      <c r="H16" s="73"/>
      <c r="I16" s="73"/>
      <c r="J16" s="73"/>
      <c r="K16" s="73"/>
      <c r="L16" s="73"/>
      <c r="M16" s="74"/>
      <c r="N16" s="73"/>
    </row>
    <row r="17" spans="1:17" s="63" customFormat="1" ht="25.5" customHeight="1" x14ac:dyDescent="0.2">
      <c r="D17" s="75"/>
      <c r="E17" s="75"/>
      <c r="F17" s="75"/>
      <c r="G17" s="75"/>
      <c r="H17" s="75"/>
      <c r="I17" s="75"/>
      <c r="J17" s="75"/>
      <c r="K17" s="75"/>
      <c r="L17" s="75"/>
      <c r="M17" s="73"/>
      <c r="N17" s="73"/>
    </row>
    <row r="18" spans="1:17" s="63" customFormat="1" x14ac:dyDescent="0.2">
      <c r="A18" s="76" t="s">
        <v>141</v>
      </c>
      <c r="D18" s="70" t="s">
        <v>33</v>
      </c>
      <c r="F18" s="77"/>
      <c r="G18" s="77"/>
      <c r="H18" s="77"/>
      <c r="I18" s="77"/>
      <c r="J18" s="77"/>
      <c r="K18" s="77"/>
      <c r="L18" s="77"/>
      <c r="M18" s="77"/>
      <c r="N18" s="77"/>
    </row>
    <row r="19" spans="1:17" s="63" customFormat="1" ht="25.5" customHeight="1" x14ac:dyDescent="0.2"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</row>
    <row r="20" spans="1:17" s="63" customFormat="1" ht="12.75" customHeight="1" x14ac:dyDescent="0.2">
      <c r="A20" s="76" t="s">
        <v>142</v>
      </c>
      <c r="C20" s="78">
        <v>3</v>
      </c>
      <c r="D20" s="79" t="s">
        <v>1834</v>
      </c>
      <c r="E20" s="66" t="s">
        <v>144</v>
      </c>
      <c r="L20" s="80"/>
      <c r="M20" s="80"/>
    </row>
    <row r="21" spans="1:17" s="63" customFormat="1" ht="12.75" customHeight="1" x14ac:dyDescent="0.2">
      <c r="B21" s="63" t="s">
        <v>145</v>
      </c>
      <c r="C21" s="81"/>
      <c r="D21" s="82"/>
      <c r="E21" s="66"/>
    </row>
    <row r="22" spans="1:17" s="63" customFormat="1" ht="12.75" customHeight="1" x14ac:dyDescent="0.2">
      <c r="B22" s="63" t="s">
        <v>146</v>
      </c>
      <c r="C22" s="78">
        <v>3</v>
      </c>
      <c r="D22" s="79" t="s">
        <v>1834</v>
      </c>
      <c r="E22" s="66" t="s">
        <v>144</v>
      </c>
      <c r="G22" s="63" t="s">
        <v>147</v>
      </c>
      <c r="L22" s="78">
        <v>0</v>
      </c>
      <c r="M22" s="79" t="s">
        <v>1162</v>
      </c>
      <c r="N22" s="66" t="s">
        <v>144</v>
      </c>
    </row>
    <row r="23" spans="1:17" s="63" customFormat="1" ht="12.75" customHeight="1" x14ac:dyDescent="0.2">
      <c r="B23" s="63" t="s">
        <v>5</v>
      </c>
      <c r="C23" s="78">
        <v>0</v>
      </c>
      <c r="D23" s="83" t="s">
        <v>149</v>
      </c>
      <c r="E23" s="66" t="s">
        <v>144</v>
      </c>
      <c r="G23" s="63" t="s">
        <v>150</v>
      </c>
      <c r="L23" s="84"/>
      <c r="M23" s="84">
        <v>2.34</v>
      </c>
      <c r="N23" s="69" t="s">
        <v>151</v>
      </c>
    </row>
    <row r="24" spans="1:17" s="63" customFormat="1" ht="12.75" customHeight="1" x14ac:dyDescent="0.2">
      <c r="B24" s="63" t="s">
        <v>18</v>
      </c>
      <c r="C24" s="78">
        <v>0</v>
      </c>
      <c r="D24" s="83" t="s">
        <v>149</v>
      </c>
      <c r="E24" s="66" t="s">
        <v>144</v>
      </c>
      <c r="G24" s="63" t="s">
        <v>152</v>
      </c>
      <c r="L24" s="84"/>
      <c r="M24" s="84">
        <v>0.03</v>
      </c>
      <c r="N24" s="69" t="s">
        <v>151</v>
      </c>
    </row>
    <row r="25" spans="1:17" s="63" customFormat="1" ht="12.75" customHeight="1" x14ac:dyDescent="0.2">
      <c r="B25" s="63" t="s">
        <v>19</v>
      </c>
      <c r="C25" s="78">
        <v>0</v>
      </c>
      <c r="D25" s="79" t="s">
        <v>149</v>
      </c>
      <c r="E25" s="66" t="s">
        <v>144</v>
      </c>
      <c r="G25" s="63" t="s">
        <v>153</v>
      </c>
      <c r="L25" s="779" t="s">
        <v>33</v>
      </c>
      <c r="M25" s="779"/>
    </row>
    <row r="26" spans="1:17" s="63" customFormat="1" x14ac:dyDescent="0.2">
      <c r="A26" s="85"/>
    </row>
    <row r="27" spans="1:17" s="63" customFormat="1" ht="36" customHeight="1" x14ac:dyDescent="0.2">
      <c r="A27" s="771" t="s">
        <v>154</v>
      </c>
      <c r="B27" s="771" t="s">
        <v>15</v>
      </c>
      <c r="C27" s="771" t="s">
        <v>155</v>
      </c>
      <c r="D27" s="771"/>
      <c r="E27" s="771"/>
      <c r="F27" s="771" t="s">
        <v>156</v>
      </c>
      <c r="G27" s="771" t="s">
        <v>157</v>
      </c>
      <c r="H27" s="771"/>
      <c r="I27" s="771"/>
      <c r="J27" s="771" t="s">
        <v>158</v>
      </c>
      <c r="K27" s="771"/>
      <c r="L27" s="771"/>
      <c r="M27" s="771" t="s">
        <v>159</v>
      </c>
      <c r="N27" s="771" t="s">
        <v>160</v>
      </c>
    </row>
    <row r="28" spans="1:17" s="63" customFormat="1" ht="36.75" customHeight="1" x14ac:dyDescent="0.2">
      <c r="A28" s="771"/>
      <c r="B28" s="771"/>
      <c r="C28" s="771"/>
      <c r="D28" s="771"/>
      <c r="E28" s="771"/>
      <c r="F28" s="771"/>
      <c r="G28" s="771"/>
      <c r="H28" s="771"/>
      <c r="I28" s="771"/>
      <c r="J28" s="771"/>
      <c r="K28" s="771"/>
      <c r="L28" s="771"/>
      <c r="M28" s="771"/>
      <c r="N28" s="771"/>
    </row>
    <row r="29" spans="1:17" s="63" customFormat="1" ht="42.75" customHeight="1" x14ac:dyDescent="0.2">
      <c r="A29" s="771"/>
      <c r="B29" s="771"/>
      <c r="C29" s="771"/>
      <c r="D29" s="771"/>
      <c r="E29" s="771"/>
      <c r="F29" s="771"/>
      <c r="G29" s="86" t="s">
        <v>161</v>
      </c>
      <c r="H29" s="86" t="s">
        <v>162</v>
      </c>
      <c r="I29" s="86" t="s">
        <v>163</v>
      </c>
      <c r="J29" s="86" t="s">
        <v>161</v>
      </c>
      <c r="K29" s="86" t="s">
        <v>162</v>
      </c>
      <c r="L29" s="86" t="s">
        <v>20</v>
      </c>
      <c r="M29" s="771"/>
      <c r="N29" s="771"/>
    </row>
    <row r="30" spans="1:17" s="63" customFormat="1" x14ac:dyDescent="0.2">
      <c r="A30" s="87">
        <v>1</v>
      </c>
      <c r="B30" s="87">
        <v>2</v>
      </c>
      <c r="C30" s="772">
        <v>3</v>
      </c>
      <c r="D30" s="772"/>
      <c r="E30" s="772"/>
      <c r="F30" s="87">
        <v>4</v>
      </c>
      <c r="G30" s="87">
        <v>5</v>
      </c>
      <c r="H30" s="87">
        <v>6</v>
      </c>
      <c r="I30" s="87">
        <v>7</v>
      </c>
      <c r="J30" s="87">
        <v>8</v>
      </c>
      <c r="K30" s="87">
        <v>9</v>
      </c>
      <c r="L30" s="87">
        <v>10</v>
      </c>
      <c r="M30" s="87">
        <v>11</v>
      </c>
      <c r="N30" s="87">
        <v>12</v>
      </c>
    </row>
    <row r="31" spans="1:17" s="63" customFormat="1" x14ac:dyDescent="0.2">
      <c r="A31" s="773" t="s">
        <v>1163</v>
      </c>
      <c r="B31" s="774"/>
      <c r="C31" s="774"/>
      <c r="D31" s="774"/>
      <c r="E31" s="774"/>
      <c r="F31" s="774"/>
      <c r="G31" s="774"/>
      <c r="H31" s="774"/>
      <c r="I31" s="774"/>
      <c r="J31" s="774"/>
      <c r="K31" s="774"/>
      <c r="L31" s="774"/>
      <c r="M31" s="774"/>
      <c r="N31" s="775"/>
      <c r="P31" s="68" t="s">
        <v>1163</v>
      </c>
    </row>
    <row r="32" spans="1:17" s="63" customFormat="1" ht="45" x14ac:dyDescent="0.2">
      <c r="A32" s="88" t="s">
        <v>165</v>
      </c>
      <c r="B32" s="89" t="s">
        <v>1164</v>
      </c>
      <c r="C32" s="776" t="s">
        <v>1165</v>
      </c>
      <c r="D32" s="776"/>
      <c r="E32" s="776"/>
      <c r="F32" s="90" t="s">
        <v>609</v>
      </c>
      <c r="G32" s="90" t="s">
        <v>33</v>
      </c>
      <c r="H32" s="90" t="s">
        <v>33</v>
      </c>
      <c r="I32" s="90" t="s">
        <v>1835</v>
      </c>
      <c r="J32" s="91" t="s">
        <v>33</v>
      </c>
      <c r="K32" s="90" t="s">
        <v>33</v>
      </c>
      <c r="L32" s="91" t="s">
        <v>33</v>
      </c>
      <c r="M32" s="92" t="s">
        <v>33</v>
      </c>
      <c r="N32" s="93" t="s">
        <v>33</v>
      </c>
      <c r="Q32" s="68" t="s">
        <v>1165</v>
      </c>
    </row>
    <row r="33" spans="1:23" s="63" customFormat="1" x14ac:dyDescent="0.2">
      <c r="A33" s="94"/>
      <c r="B33" s="95"/>
      <c r="C33" s="767" t="s">
        <v>1836</v>
      </c>
      <c r="D33" s="767"/>
      <c r="E33" s="767"/>
      <c r="F33" s="767"/>
      <c r="G33" s="767"/>
      <c r="H33" s="767"/>
      <c r="I33" s="767"/>
      <c r="J33" s="767"/>
      <c r="K33" s="767"/>
      <c r="L33" s="767"/>
      <c r="M33" s="767"/>
      <c r="N33" s="781"/>
      <c r="R33" s="68" t="s">
        <v>1836</v>
      </c>
    </row>
    <row r="34" spans="1:23" s="63" customFormat="1" ht="22.5" x14ac:dyDescent="0.2">
      <c r="A34" s="96"/>
      <c r="B34" s="97" t="s">
        <v>171</v>
      </c>
      <c r="C34" s="767" t="s">
        <v>172</v>
      </c>
      <c r="D34" s="767"/>
      <c r="E34" s="767"/>
      <c r="F34" s="767"/>
      <c r="G34" s="767"/>
      <c r="H34" s="767"/>
      <c r="I34" s="767"/>
      <c r="J34" s="767"/>
      <c r="K34" s="767"/>
      <c r="L34" s="767"/>
      <c r="M34" s="767"/>
      <c r="N34" s="781"/>
      <c r="S34" s="68" t="s">
        <v>172</v>
      </c>
    </row>
    <row r="35" spans="1:23" s="63" customFormat="1" x14ac:dyDescent="0.2">
      <c r="A35" s="98"/>
      <c r="B35" s="97" t="s">
        <v>165</v>
      </c>
      <c r="C35" s="767" t="s">
        <v>251</v>
      </c>
      <c r="D35" s="767"/>
      <c r="E35" s="767"/>
      <c r="F35" s="99" t="s">
        <v>33</v>
      </c>
      <c r="G35" s="99" t="s">
        <v>33</v>
      </c>
      <c r="H35" s="99" t="s">
        <v>33</v>
      </c>
      <c r="I35" s="99" t="s">
        <v>33</v>
      </c>
      <c r="J35" s="100">
        <v>1345.96</v>
      </c>
      <c r="K35" s="99" t="s">
        <v>175</v>
      </c>
      <c r="L35" s="100">
        <v>8.92</v>
      </c>
      <c r="M35" s="101" t="s">
        <v>33</v>
      </c>
      <c r="N35" s="102" t="s">
        <v>33</v>
      </c>
      <c r="T35" s="68" t="s">
        <v>251</v>
      </c>
    </row>
    <row r="36" spans="1:23" s="63" customFormat="1" x14ac:dyDescent="0.2">
      <c r="A36" s="98"/>
      <c r="B36" s="97" t="s">
        <v>173</v>
      </c>
      <c r="C36" s="767" t="s">
        <v>174</v>
      </c>
      <c r="D36" s="767"/>
      <c r="E36" s="767"/>
      <c r="F36" s="99" t="s">
        <v>33</v>
      </c>
      <c r="G36" s="99" t="s">
        <v>33</v>
      </c>
      <c r="H36" s="99" t="s">
        <v>33</v>
      </c>
      <c r="I36" s="99" t="s">
        <v>33</v>
      </c>
      <c r="J36" s="100">
        <v>117.43</v>
      </c>
      <c r="K36" s="99" t="s">
        <v>175</v>
      </c>
      <c r="L36" s="100">
        <v>0.78</v>
      </c>
      <c r="M36" s="101" t="s">
        <v>33</v>
      </c>
      <c r="N36" s="102" t="s">
        <v>33</v>
      </c>
      <c r="T36" s="68" t="s">
        <v>174</v>
      </c>
    </row>
    <row r="37" spans="1:23" s="63" customFormat="1" x14ac:dyDescent="0.2">
      <c r="A37" s="98"/>
      <c r="B37" s="97" t="s">
        <v>176</v>
      </c>
      <c r="C37" s="767" t="s">
        <v>177</v>
      </c>
      <c r="D37" s="767"/>
      <c r="E37" s="767"/>
      <c r="F37" s="99" t="s">
        <v>33</v>
      </c>
      <c r="G37" s="99" t="s">
        <v>33</v>
      </c>
      <c r="H37" s="99" t="s">
        <v>33</v>
      </c>
      <c r="I37" s="99" t="s">
        <v>33</v>
      </c>
      <c r="J37" s="100">
        <v>14.83</v>
      </c>
      <c r="K37" s="99" t="s">
        <v>175</v>
      </c>
      <c r="L37" s="100">
        <v>0.1</v>
      </c>
      <c r="M37" s="101" t="s">
        <v>33</v>
      </c>
      <c r="N37" s="102" t="s">
        <v>33</v>
      </c>
      <c r="T37" s="68" t="s">
        <v>177</v>
      </c>
    </row>
    <row r="38" spans="1:23" s="63" customFormat="1" x14ac:dyDescent="0.2">
      <c r="A38" s="98"/>
      <c r="B38" s="97" t="s">
        <v>212</v>
      </c>
      <c r="C38" s="767" t="s">
        <v>252</v>
      </c>
      <c r="D38" s="767"/>
      <c r="E38" s="767"/>
      <c r="F38" s="99" t="s">
        <v>33</v>
      </c>
      <c r="G38" s="99" t="s">
        <v>33</v>
      </c>
      <c r="H38" s="99" t="s">
        <v>33</v>
      </c>
      <c r="I38" s="99" t="s">
        <v>33</v>
      </c>
      <c r="J38" s="100">
        <v>434.65</v>
      </c>
      <c r="K38" s="99" t="s">
        <v>33</v>
      </c>
      <c r="L38" s="100">
        <v>2.2999999999999998</v>
      </c>
      <c r="M38" s="101" t="s">
        <v>33</v>
      </c>
      <c r="N38" s="102" t="s">
        <v>33</v>
      </c>
      <c r="T38" s="68" t="s">
        <v>252</v>
      </c>
    </row>
    <row r="39" spans="1:23" s="63" customFormat="1" x14ac:dyDescent="0.2">
      <c r="A39" s="98"/>
      <c r="B39" s="97" t="s">
        <v>33</v>
      </c>
      <c r="C39" s="767" t="s">
        <v>253</v>
      </c>
      <c r="D39" s="767"/>
      <c r="E39" s="767"/>
      <c r="F39" s="99" t="s">
        <v>179</v>
      </c>
      <c r="G39" s="99" t="s">
        <v>1168</v>
      </c>
      <c r="H39" s="99" t="s">
        <v>175</v>
      </c>
      <c r="I39" s="99" t="s">
        <v>1837</v>
      </c>
      <c r="J39" s="100" t="s">
        <v>33</v>
      </c>
      <c r="K39" s="99" t="s">
        <v>33</v>
      </c>
      <c r="L39" s="100" t="s">
        <v>33</v>
      </c>
      <c r="M39" s="101" t="s">
        <v>33</v>
      </c>
      <c r="N39" s="102" t="s">
        <v>33</v>
      </c>
      <c r="U39" s="68" t="s">
        <v>253</v>
      </c>
    </row>
    <row r="40" spans="1:23" s="63" customFormat="1" x14ac:dyDescent="0.2">
      <c r="A40" s="98"/>
      <c r="B40" s="97" t="s">
        <v>33</v>
      </c>
      <c r="C40" s="767" t="s">
        <v>178</v>
      </c>
      <c r="D40" s="767"/>
      <c r="E40" s="767"/>
      <c r="F40" s="99" t="s">
        <v>179</v>
      </c>
      <c r="G40" s="99" t="s">
        <v>1053</v>
      </c>
      <c r="H40" s="99" t="s">
        <v>175</v>
      </c>
      <c r="I40" s="99" t="s">
        <v>1838</v>
      </c>
      <c r="J40" s="100" t="s">
        <v>33</v>
      </c>
      <c r="K40" s="99" t="s">
        <v>33</v>
      </c>
      <c r="L40" s="100" t="s">
        <v>33</v>
      </c>
      <c r="M40" s="101" t="s">
        <v>33</v>
      </c>
      <c r="N40" s="102" t="s">
        <v>33</v>
      </c>
      <c r="U40" s="68" t="s">
        <v>178</v>
      </c>
    </row>
    <row r="41" spans="1:23" s="63" customFormat="1" x14ac:dyDescent="0.2">
      <c r="A41" s="98"/>
      <c r="B41" s="97" t="s">
        <v>33</v>
      </c>
      <c r="C41" s="776" t="s">
        <v>182</v>
      </c>
      <c r="D41" s="776"/>
      <c r="E41" s="776"/>
      <c r="F41" s="90" t="s">
        <v>33</v>
      </c>
      <c r="G41" s="90" t="s">
        <v>33</v>
      </c>
      <c r="H41" s="90" t="s">
        <v>33</v>
      </c>
      <c r="I41" s="90" t="s">
        <v>33</v>
      </c>
      <c r="J41" s="91">
        <v>1898.04</v>
      </c>
      <c r="K41" s="90" t="s">
        <v>33</v>
      </c>
      <c r="L41" s="91">
        <v>12</v>
      </c>
      <c r="M41" s="92" t="s">
        <v>33</v>
      </c>
      <c r="N41" s="93" t="s">
        <v>33</v>
      </c>
      <c r="V41" s="68" t="s">
        <v>182</v>
      </c>
    </row>
    <row r="42" spans="1:23" s="63" customFormat="1" x14ac:dyDescent="0.2">
      <c r="A42" s="98"/>
      <c r="B42" s="97" t="s">
        <v>33</v>
      </c>
      <c r="C42" s="767" t="s">
        <v>183</v>
      </c>
      <c r="D42" s="767"/>
      <c r="E42" s="767"/>
      <c r="F42" s="99" t="s">
        <v>33</v>
      </c>
      <c r="G42" s="99" t="s">
        <v>33</v>
      </c>
      <c r="H42" s="99" t="s">
        <v>33</v>
      </c>
      <c r="I42" s="99" t="s">
        <v>33</v>
      </c>
      <c r="J42" s="100" t="s">
        <v>33</v>
      </c>
      <c r="K42" s="99" t="s">
        <v>33</v>
      </c>
      <c r="L42" s="100">
        <v>9.02</v>
      </c>
      <c r="M42" s="101" t="s">
        <v>33</v>
      </c>
      <c r="N42" s="102" t="s">
        <v>33</v>
      </c>
      <c r="U42" s="68" t="s">
        <v>183</v>
      </c>
    </row>
    <row r="43" spans="1:23" s="63" customFormat="1" ht="45" x14ac:dyDescent="0.2">
      <c r="A43" s="98"/>
      <c r="B43" s="97" t="s">
        <v>1171</v>
      </c>
      <c r="C43" s="767" t="s">
        <v>1172</v>
      </c>
      <c r="D43" s="767"/>
      <c r="E43" s="767"/>
      <c r="F43" s="99" t="s">
        <v>186</v>
      </c>
      <c r="G43" s="99" t="s">
        <v>1173</v>
      </c>
      <c r="H43" s="99" t="s">
        <v>33</v>
      </c>
      <c r="I43" s="99" t="s">
        <v>1173</v>
      </c>
      <c r="J43" s="100" t="s">
        <v>33</v>
      </c>
      <c r="K43" s="99" t="s">
        <v>33</v>
      </c>
      <c r="L43" s="100">
        <v>11.55</v>
      </c>
      <c r="M43" s="101" t="s">
        <v>33</v>
      </c>
      <c r="N43" s="102" t="s">
        <v>33</v>
      </c>
      <c r="U43" s="68" t="s">
        <v>1172</v>
      </c>
    </row>
    <row r="44" spans="1:23" s="63" customFormat="1" ht="45" x14ac:dyDescent="0.2">
      <c r="A44" s="98"/>
      <c r="B44" s="97" t="s">
        <v>1174</v>
      </c>
      <c r="C44" s="767" t="s">
        <v>1175</v>
      </c>
      <c r="D44" s="767"/>
      <c r="E44" s="767"/>
      <c r="F44" s="99" t="s">
        <v>186</v>
      </c>
      <c r="G44" s="99" t="s">
        <v>1176</v>
      </c>
      <c r="H44" s="99" t="s">
        <v>33</v>
      </c>
      <c r="I44" s="99" t="s">
        <v>1176</v>
      </c>
      <c r="J44" s="100" t="s">
        <v>33</v>
      </c>
      <c r="K44" s="99" t="s">
        <v>33</v>
      </c>
      <c r="L44" s="100">
        <v>7.49</v>
      </c>
      <c r="M44" s="101" t="s">
        <v>33</v>
      </c>
      <c r="N44" s="102" t="s">
        <v>33</v>
      </c>
      <c r="U44" s="68" t="s">
        <v>1175</v>
      </c>
    </row>
    <row r="45" spans="1:23" s="63" customFormat="1" x14ac:dyDescent="0.2">
      <c r="A45" s="103"/>
      <c r="B45" s="104"/>
      <c r="C45" s="780" t="s">
        <v>191</v>
      </c>
      <c r="D45" s="780"/>
      <c r="E45" s="780"/>
      <c r="F45" s="105" t="s">
        <v>33</v>
      </c>
      <c r="G45" s="105" t="s">
        <v>33</v>
      </c>
      <c r="H45" s="105" t="s">
        <v>33</v>
      </c>
      <c r="I45" s="105" t="s">
        <v>33</v>
      </c>
      <c r="J45" s="106" t="s">
        <v>33</v>
      </c>
      <c r="K45" s="105" t="s">
        <v>33</v>
      </c>
      <c r="L45" s="106">
        <v>31.04</v>
      </c>
      <c r="M45" s="92" t="s">
        <v>33</v>
      </c>
      <c r="N45" s="107" t="s">
        <v>33</v>
      </c>
      <c r="W45" s="68" t="s">
        <v>191</v>
      </c>
    </row>
    <row r="46" spans="1:23" s="63" customFormat="1" ht="22.5" x14ac:dyDescent="0.2">
      <c r="A46" s="88" t="s">
        <v>173</v>
      </c>
      <c r="B46" s="89" t="s">
        <v>1177</v>
      </c>
      <c r="C46" s="776" t="s">
        <v>1178</v>
      </c>
      <c r="D46" s="776"/>
      <c r="E46" s="776"/>
      <c r="F46" s="90" t="s">
        <v>707</v>
      </c>
      <c r="G46" s="90" t="s">
        <v>33</v>
      </c>
      <c r="H46" s="90" t="s">
        <v>33</v>
      </c>
      <c r="I46" s="90" t="s">
        <v>390</v>
      </c>
      <c r="J46" s="91">
        <v>76.989999999999995</v>
      </c>
      <c r="K46" s="90" t="s">
        <v>33</v>
      </c>
      <c r="L46" s="91">
        <v>40.799999999999997</v>
      </c>
      <c r="M46" s="92" t="s">
        <v>33</v>
      </c>
      <c r="N46" s="93" t="s">
        <v>33</v>
      </c>
      <c r="Q46" s="68" t="s">
        <v>1178</v>
      </c>
    </row>
    <row r="47" spans="1:23" s="63" customFormat="1" ht="33.75" x14ac:dyDescent="0.2">
      <c r="A47" s="88" t="s">
        <v>176</v>
      </c>
      <c r="B47" s="89" t="s">
        <v>1180</v>
      </c>
      <c r="C47" s="776" t="s">
        <v>1181</v>
      </c>
      <c r="D47" s="776"/>
      <c r="E47" s="776"/>
      <c r="F47" s="90" t="s">
        <v>566</v>
      </c>
      <c r="G47" s="90" t="s">
        <v>33</v>
      </c>
      <c r="H47" s="90" t="s">
        <v>33</v>
      </c>
      <c r="I47" s="90" t="s">
        <v>1839</v>
      </c>
      <c r="J47" s="91" t="s">
        <v>33</v>
      </c>
      <c r="K47" s="90" t="s">
        <v>33</v>
      </c>
      <c r="L47" s="91" t="s">
        <v>33</v>
      </c>
      <c r="M47" s="92" t="s">
        <v>33</v>
      </c>
      <c r="N47" s="93" t="s">
        <v>33</v>
      </c>
      <c r="Q47" s="68" t="s">
        <v>1181</v>
      </c>
    </row>
    <row r="48" spans="1:23" s="63" customFormat="1" x14ac:dyDescent="0.2">
      <c r="A48" s="94"/>
      <c r="B48" s="95"/>
      <c r="C48" s="767" t="s">
        <v>1840</v>
      </c>
      <c r="D48" s="767"/>
      <c r="E48" s="767"/>
      <c r="F48" s="767"/>
      <c r="G48" s="767"/>
      <c r="H48" s="767"/>
      <c r="I48" s="767"/>
      <c r="J48" s="767"/>
      <c r="K48" s="767"/>
      <c r="L48" s="767"/>
      <c r="M48" s="767"/>
      <c r="N48" s="781"/>
      <c r="R48" s="68" t="s">
        <v>1840</v>
      </c>
    </row>
    <row r="49" spans="1:24" s="63" customFormat="1" ht="22.5" x14ac:dyDescent="0.2">
      <c r="A49" s="96"/>
      <c r="B49" s="97" t="s">
        <v>171</v>
      </c>
      <c r="C49" s="767" t="s">
        <v>172</v>
      </c>
      <c r="D49" s="767"/>
      <c r="E49" s="767"/>
      <c r="F49" s="767"/>
      <c r="G49" s="767"/>
      <c r="H49" s="767"/>
      <c r="I49" s="767"/>
      <c r="J49" s="767"/>
      <c r="K49" s="767"/>
      <c r="L49" s="767"/>
      <c r="M49" s="767"/>
      <c r="N49" s="781"/>
      <c r="S49" s="68" t="s">
        <v>172</v>
      </c>
    </row>
    <row r="50" spans="1:24" s="63" customFormat="1" x14ac:dyDescent="0.2">
      <c r="A50" s="98"/>
      <c r="B50" s="97" t="s">
        <v>165</v>
      </c>
      <c r="C50" s="767" t="s">
        <v>251</v>
      </c>
      <c r="D50" s="767"/>
      <c r="E50" s="767"/>
      <c r="F50" s="99" t="s">
        <v>33</v>
      </c>
      <c r="G50" s="99" t="s">
        <v>33</v>
      </c>
      <c r="H50" s="99" t="s">
        <v>33</v>
      </c>
      <c r="I50" s="99" t="s">
        <v>33</v>
      </c>
      <c r="J50" s="100">
        <v>169.37</v>
      </c>
      <c r="K50" s="99" t="s">
        <v>175</v>
      </c>
      <c r="L50" s="100">
        <v>6.52</v>
      </c>
      <c r="M50" s="101" t="s">
        <v>33</v>
      </c>
      <c r="N50" s="102" t="s">
        <v>33</v>
      </c>
      <c r="T50" s="68" t="s">
        <v>251</v>
      </c>
    </row>
    <row r="51" spans="1:24" s="63" customFormat="1" x14ac:dyDescent="0.2">
      <c r="A51" s="98"/>
      <c r="B51" s="97" t="s">
        <v>173</v>
      </c>
      <c r="C51" s="767" t="s">
        <v>174</v>
      </c>
      <c r="D51" s="767"/>
      <c r="E51" s="767"/>
      <c r="F51" s="99" t="s">
        <v>33</v>
      </c>
      <c r="G51" s="99" t="s">
        <v>33</v>
      </c>
      <c r="H51" s="99" t="s">
        <v>33</v>
      </c>
      <c r="I51" s="99" t="s">
        <v>33</v>
      </c>
      <c r="J51" s="100">
        <v>26.86</v>
      </c>
      <c r="K51" s="99" t="s">
        <v>175</v>
      </c>
      <c r="L51" s="100">
        <v>1.03</v>
      </c>
      <c r="M51" s="101" t="s">
        <v>33</v>
      </c>
      <c r="N51" s="102" t="s">
        <v>33</v>
      </c>
      <c r="T51" s="68" t="s">
        <v>174</v>
      </c>
    </row>
    <row r="52" spans="1:24" s="63" customFormat="1" x14ac:dyDescent="0.2">
      <c r="A52" s="98"/>
      <c r="B52" s="97" t="s">
        <v>176</v>
      </c>
      <c r="C52" s="767" t="s">
        <v>177</v>
      </c>
      <c r="D52" s="767"/>
      <c r="E52" s="767"/>
      <c r="F52" s="99" t="s">
        <v>33</v>
      </c>
      <c r="G52" s="99" t="s">
        <v>33</v>
      </c>
      <c r="H52" s="99" t="s">
        <v>33</v>
      </c>
      <c r="I52" s="99" t="s">
        <v>33</v>
      </c>
      <c r="J52" s="100">
        <v>4.29</v>
      </c>
      <c r="K52" s="99" t="s">
        <v>175</v>
      </c>
      <c r="L52" s="100">
        <v>0.17</v>
      </c>
      <c r="M52" s="101" t="s">
        <v>33</v>
      </c>
      <c r="N52" s="102" t="s">
        <v>33</v>
      </c>
      <c r="T52" s="68" t="s">
        <v>177</v>
      </c>
    </row>
    <row r="53" spans="1:24" s="63" customFormat="1" x14ac:dyDescent="0.2">
      <c r="A53" s="98"/>
      <c r="B53" s="97" t="s">
        <v>212</v>
      </c>
      <c r="C53" s="767" t="s">
        <v>252</v>
      </c>
      <c r="D53" s="767"/>
      <c r="E53" s="767"/>
      <c r="F53" s="99" t="s">
        <v>33</v>
      </c>
      <c r="G53" s="99" t="s">
        <v>33</v>
      </c>
      <c r="H53" s="99" t="s">
        <v>33</v>
      </c>
      <c r="I53" s="99" t="s">
        <v>33</v>
      </c>
      <c r="J53" s="100">
        <v>587.98</v>
      </c>
      <c r="K53" s="99" t="s">
        <v>33</v>
      </c>
      <c r="L53" s="100">
        <v>18.11</v>
      </c>
      <c r="M53" s="101" t="s">
        <v>33</v>
      </c>
      <c r="N53" s="102" t="s">
        <v>33</v>
      </c>
      <c r="T53" s="68" t="s">
        <v>252</v>
      </c>
    </row>
    <row r="54" spans="1:24" s="63" customFormat="1" x14ac:dyDescent="0.2">
      <c r="A54" s="98"/>
      <c r="B54" s="97" t="s">
        <v>33</v>
      </c>
      <c r="C54" s="767" t="s">
        <v>253</v>
      </c>
      <c r="D54" s="767"/>
      <c r="E54" s="767"/>
      <c r="F54" s="99" t="s">
        <v>179</v>
      </c>
      <c r="G54" s="99" t="s">
        <v>1184</v>
      </c>
      <c r="H54" s="99" t="s">
        <v>175</v>
      </c>
      <c r="I54" s="99" t="s">
        <v>1841</v>
      </c>
      <c r="J54" s="100" t="s">
        <v>33</v>
      </c>
      <c r="K54" s="99" t="s">
        <v>33</v>
      </c>
      <c r="L54" s="100" t="s">
        <v>33</v>
      </c>
      <c r="M54" s="101" t="s">
        <v>33</v>
      </c>
      <c r="N54" s="102" t="s">
        <v>33</v>
      </c>
      <c r="U54" s="68" t="s">
        <v>253</v>
      </c>
    </row>
    <row r="55" spans="1:24" s="63" customFormat="1" x14ac:dyDescent="0.2">
      <c r="A55" s="98"/>
      <c r="B55" s="97" t="s">
        <v>33</v>
      </c>
      <c r="C55" s="767" t="s">
        <v>178</v>
      </c>
      <c r="D55" s="767"/>
      <c r="E55" s="767"/>
      <c r="F55" s="99" t="s">
        <v>179</v>
      </c>
      <c r="G55" s="99" t="s">
        <v>1186</v>
      </c>
      <c r="H55" s="99" t="s">
        <v>175</v>
      </c>
      <c r="I55" s="99" t="s">
        <v>1842</v>
      </c>
      <c r="J55" s="100" t="s">
        <v>33</v>
      </c>
      <c r="K55" s="99" t="s">
        <v>33</v>
      </c>
      <c r="L55" s="100" t="s">
        <v>33</v>
      </c>
      <c r="M55" s="101" t="s">
        <v>33</v>
      </c>
      <c r="N55" s="102" t="s">
        <v>33</v>
      </c>
      <c r="U55" s="68" t="s">
        <v>178</v>
      </c>
    </row>
    <row r="56" spans="1:24" s="63" customFormat="1" x14ac:dyDescent="0.2">
      <c r="A56" s="98"/>
      <c r="B56" s="97" t="s">
        <v>33</v>
      </c>
      <c r="C56" s="776" t="s">
        <v>182</v>
      </c>
      <c r="D56" s="776"/>
      <c r="E56" s="776"/>
      <c r="F56" s="90" t="s">
        <v>33</v>
      </c>
      <c r="G56" s="90" t="s">
        <v>33</v>
      </c>
      <c r="H56" s="90" t="s">
        <v>33</v>
      </c>
      <c r="I56" s="90" t="s">
        <v>33</v>
      </c>
      <c r="J56" s="91">
        <v>784.21</v>
      </c>
      <c r="K56" s="90" t="s">
        <v>33</v>
      </c>
      <c r="L56" s="91">
        <v>25.66</v>
      </c>
      <c r="M56" s="92" t="s">
        <v>33</v>
      </c>
      <c r="N56" s="93" t="s">
        <v>33</v>
      </c>
      <c r="V56" s="68" t="s">
        <v>182</v>
      </c>
    </row>
    <row r="57" spans="1:24" s="63" customFormat="1" x14ac:dyDescent="0.2">
      <c r="A57" s="98"/>
      <c r="B57" s="97" t="s">
        <v>33</v>
      </c>
      <c r="C57" s="767" t="s">
        <v>183</v>
      </c>
      <c r="D57" s="767"/>
      <c r="E57" s="767"/>
      <c r="F57" s="99" t="s">
        <v>33</v>
      </c>
      <c r="G57" s="99" t="s">
        <v>33</v>
      </c>
      <c r="H57" s="99" t="s">
        <v>33</v>
      </c>
      <c r="I57" s="99" t="s">
        <v>33</v>
      </c>
      <c r="J57" s="100" t="s">
        <v>33</v>
      </c>
      <c r="K57" s="99" t="s">
        <v>33</v>
      </c>
      <c r="L57" s="100">
        <v>6.69</v>
      </c>
      <c r="M57" s="101" t="s">
        <v>33</v>
      </c>
      <c r="N57" s="102" t="s">
        <v>33</v>
      </c>
      <c r="U57" s="68" t="s">
        <v>183</v>
      </c>
    </row>
    <row r="58" spans="1:24" s="63" customFormat="1" ht="22.5" x14ac:dyDescent="0.2">
      <c r="A58" s="98"/>
      <c r="B58" s="97" t="s">
        <v>1188</v>
      </c>
      <c r="C58" s="767" t="s">
        <v>1189</v>
      </c>
      <c r="D58" s="767"/>
      <c r="E58" s="767"/>
      <c r="F58" s="99" t="s">
        <v>186</v>
      </c>
      <c r="G58" s="99" t="s">
        <v>1190</v>
      </c>
      <c r="H58" s="99" t="s">
        <v>33</v>
      </c>
      <c r="I58" s="99" t="s">
        <v>1190</v>
      </c>
      <c r="J58" s="100" t="s">
        <v>33</v>
      </c>
      <c r="K58" s="99" t="s">
        <v>33</v>
      </c>
      <c r="L58" s="100">
        <v>6.69</v>
      </c>
      <c r="M58" s="101" t="s">
        <v>33</v>
      </c>
      <c r="N58" s="102" t="s">
        <v>33</v>
      </c>
      <c r="U58" s="68" t="s">
        <v>1189</v>
      </c>
    </row>
    <row r="59" spans="1:24" s="63" customFormat="1" ht="22.5" x14ac:dyDescent="0.2">
      <c r="A59" s="98"/>
      <c r="B59" s="97" t="s">
        <v>1191</v>
      </c>
      <c r="C59" s="767" t="s">
        <v>1192</v>
      </c>
      <c r="D59" s="767"/>
      <c r="E59" s="767"/>
      <c r="F59" s="99" t="s">
        <v>186</v>
      </c>
      <c r="G59" s="99" t="s">
        <v>1193</v>
      </c>
      <c r="H59" s="99" t="s">
        <v>33</v>
      </c>
      <c r="I59" s="99" t="s">
        <v>1193</v>
      </c>
      <c r="J59" s="100" t="s">
        <v>33</v>
      </c>
      <c r="K59" s="99" t="s">
        <v>33</v>
      </c>
      <c r="L59" s="100">
        <v>4.68</v>
      </c>
      <c r="M59" s="101" t="s">
        <v>33</v>
      </c>
      <c r="N59" s="102" t="s">
        <v>33</v>
      </c>
      <c r="U59" s="68" t="s">
        <v>1192</v>
      </c>
    </row>
    <row r="60" spans="1:24" s="63" customFormat="1" x14ac:dyDescent="0.2">
      <c r="A60" s="103"/>
      <c r="B60" s="104"/>
      <c r="C60" s="780" t="s">
        <v>191</v>
      </c>
      <c r="D60" s="780"/>
      <c r="E60" s="780"/>
      <c r="F60" s="105" t="s">
        <v>33</v>
      </c>
      <c r="G60" s="105" t="s">
        <v>33</v>
      </c>
      <c r="H60" s="105" t="s">
        <v>33</v>
      </c>
      <c r="I60" s="105" t="s">
        <v>33</v>
      </c>
      <c r="J60" s="106" t="s">
        <v>33</v>
      </c>
      <c r="K60" s="105" t="s">
        <v>33</v>
      </c>
      <c r="L60" s="106">
        <v>37.03</v>
      </c>
      <c r="M60" s="92" t="s">
        <v>33</v>
      </c>
      <c r="N60" s="107" t="s">
        <v>33</v>
      </c>
      <c r="W60" s="68" t="s">
        <v>191</v>
      </c>
    </row>
    <row r="61" spans="1:24" s="63" customFormat="1" ht="33.75" x14ac:dyDescent="0.2">
      <c r="A61" s="88" t="s">
        <v>212</v>
      </c>
      <c r="B61" s="89" t="s">
        <v>1194</v>
      </c>
      <c r="C61" s="776" t="s">
        <v>1195</v>
      </c>
      <c r="D61" s="776"/>
      <c r="E61" s="776"/>
      <c r="F61" s="90" t="s">
        <v>815</v>
      </c>
      <c r="G61" s="90" t="s">
        <v>33</v>
      </c>
      <c r="H61" s="90" t="s">
        <v>33</v>
      </c>
      <c r="I61" s="90" t="s">
        <v>665</v>
      </c>
      <c r="J61" s="91">
        <v>77.959999999999994</v>
      </c>
      <c r="K61" s="90" t="s">
        <v>856</v>
      </c>
      <c r="L61" s="91">
        <v>111.33</v>
      </c>
      <c r="M61" s="92" t="s">
        <v>33</v>
      </c>
      <c r="N61" s="93" t="s">
        <v>33</v>
      </c>
      <c r="Q61" s="68" t="s">
        <v>1195</v>
      </c>
    </row>
    <row r="62" spans="1:24" s="63" customFormat="1" x14ac:dyDescent="0.2">
      <c r="A62" s="94"/>
      <c r="B62" s="95"/>
      <c r="C62" s="767" t="s">
        <v>1197</v>
      </c>
      <c r="D62" s="767"/>
      <c r="E62" s="767"/>
      <c r="F62" s="767"/>
      <c r="G62" s="767"/>
      <c r="H62" s="767"/>
      <c r="I62" s="767"/>
      <c r="J62" s="767"/>
      <c r="K62" s="767"/>
      <c r="L62" s="767"/>
      <c r="M62" s="767"/>
      <c r="N62" s="781"/>
      <c r="X62" s="68" t="s">
        <v>1197</v>
      </c>
    </row>
    <row r="63" spans="1:24" s="63" customFormat="1" ht="22.5" x14ac:dyDescent="0.2">
      <c r="A63" s="96"/>
      <c r="B63" s="97" t="s">
        <v>858</v>
      </c>
      <c r="C63" s="767" t="s">
        <v>859</v>
      </c>
      <c r="D63" s="767"/>
      <c r="E63" s="767"/>
      <c r="F63" s="767"/>
      <c r="G63" s="767"/>
      <c r="H63" s="767"/>
      <c r="I63" s="767"/>
      <c r="J63" s="767"/>
      <c r="K63" s="767"/>
      <c r="L63" s="767"/>
      <c r="M63" s="767"/>
      <c r="N63" s="781"/>
      <c r="S63" s="68" t="s">
        <v>859</v>
      </c>
    </row>
    <row r="64" spans="1:24" s="63" customFormat="1" ht="33.75" x14ac:dyDescent="0.2">
      <c r="A64" s="88" t="s">
        <v>219</v>
      </c>
      <c r="B64" s="89" t="s">
        <v>1198</v>
      </c>
      <c r="C64" s="776" t="s">
        <v>1199</v>
      </c>
      <c r="D64" s="776"/>
      <c r="E64" s="776"/>
      <c r="F64" s="90" t="s">
        <v>484</v>
      </c>
      <c r="G64" s="90" t="s">
        <v>33</v>
      </c>
      <c r="H64" s="90" t="s">
        <v>33</v>
      </c>
      <c r="I64" s="90" t="s">
        <v>165</v>
      </c>
      <c r="J64" s="91" t="s">
        <v>33</v>
      </c>
      <c r="K64" s="90" t="s">
        <v>33</v>
      </c>
      <c r="L64" s="91" t="s">
        <v>33</v>
      </c>
      <c r="M64" s="92" t="s">
        <v>33</v>
      </c>
      <c r="N64" s="93" t="s">
        <v>33</v>
      </c>
      <c r="Q64" s="68" t="s">
        <v>1199</v>
      </c>
    </row>
    <row r="65" spans="1:25" s="63" customFormat="1" ht="22.5" x14ac:dyDescent="0.2">
      <c r="A65" s="96"/>
      <c r="B65" s="97" t="s">
        <v>171</v>
      </c>
      <c r="C65" s="767" t="s">
        <v>172</v>
      </c>
      <c r="D65" s="767"/>
      <c r="E65" s="767"/>
      <c r="F65" s="767"/>
      <c r="G65" s="767"/>
      <c r="H65" s="767"/>
      <c r="I65" s="767"/>
      <c r="J65" s="767"/>
      <c r="K65" s="767"/>
      <c r="L65" s="767"/>
      <c r="M65" s="767"/>
      <c r="N65" s="781"/>
      <c r="S65" s="68" t="s">
        <v>172</v>
      </c>
    </row>
    <row r="66" spans="1:25" s="63" customFormat="1" x14ac:dyDescent="0.2">
      <c r="A66" s="98"/>
      <c r="B66" s="97" t="s">
        <v>165</v>
      </c>
      <c r="C66" s="767" t="s">
        <v>251</v>
      </c>
      <c r="D66" s="767"/>
      <c r="E66" s="767"/>
      <c r="F66" s="99" t="s">
        <v>33</v>
      </c>
      <c r="G66" s="99" t="s">
        <v>33</v>
      </c>
      <c r="H66" s="99" t="s">
        <v>33</v>
      </c>
      <c r="I66" s="99" t="s">
        <v>33</v>
      </c>
      <c r="J66" s="100">
        <v>4.5</v>
      </c>
      <c r="K66" s="99" t="s">
        <v>175</v>
      </c>
      <c r="L66" s="100">
        <v>5.63</v>
      </c>
      <c r="M66" s="101" t="s">
        <v>33</v>
      </c>
      <c r="N66" s="102" t="s">
        <v>33</v>
      </c>
      <c r="T66" s="68" t="s">
        <v>251</v>
      </c>
    </row>
    <row r="67" spans="1:25" s="63" customFormat="1" x14ac:dyDescent="0.2">
      <c r="A67" s="98"/>
      <c r="B67" s="97" t="s">
        <v>173</v>
      </c>
      <c r="C67" s="767" t="s">
        <v>174</v>
      </c>
      <c r="D67" s="767"/>
      <c r="E67" s="767"/>
      <c r="F67" s="99" t="s">
        <v>33</v>
      </c>
      <c r="G67" s="99" t="s">
        <v>33</v>
      </c>
      <c r="H67" s="99" t="s">
        <v>33</v>
      </c>
      <c r="I67" s="99" t="s">
        <v>33</v>
      </c>
      <c r="J67" s="100">
        <v>1.52</v>
      </c>
      <c r="K67" s="99" t="s">
        <v>175</v>
      </c>
      <c r="L67" s="100">
        <v>1.9</v>
      </c>
      <c r="M67" s="101" t="s">
        <v>33</v>
      </c>
      <c r="N67" s="102" t="s">
        <v>33</v>
      </c>
      <c r="T67" s="68" t="s">
        <v>174</v>
      </c>
    </row>
    <row r="68" spans="1:25" s="63" customFormat="1" x14ac:dyDescent="0.2">
      <c r="A68" s="98"/>
      <c r="B68" s="97" t="s">
        <v>176</v>
      </c>
      <c r="C68" s="767" t="s">
        <v>177</v>
      </c>
      <c r="D68" s="767"/>
      <c r="E68" s="767"/>
      <c r="F68" s="99" t="s">
        <v>33</v>
      </c>
      <c r="G68" s="99" t="s">
        <v>33</v>
      </c>
      <c r="H68" s="99" t="s">
        <v>33</v>
      </c>
      <c r="I68" s="99" t="s">
        <v>33</v>
      </c>
      <c r="J68" s="100">
        <v>0.12</v>
      </c>
      <c r="K68" s="99" t="s">
        <v>175</v>
      </c>
      <c r="L68" s="100">
        <v>0.15</v>
      </c>
      <c r="M68" s="101" t="s">
        <v>33</v>
      </c>
      <c r="N68" s="102" t="s">
        <v>33</v>
      </c>
      <c r="T68" s="68" t="s">
        <v>177</v>
      </c>
    </row>
    <row r="69" spans="1:25" s="63" customFormat="1" x14ac:dyDescent="0.2">
      <c r="A69" s="98"/>
      <c r="B69" s="97" t="s">
        <v>212</v>
      </c>
      <c r="C69" s="767" t="s">
        <v>252</v>
      </c>
      <c r="D69" s="767"/>
      <c r="E69" s="767"/>
      <c r="F69" s="99" t="s">
        <v>33</v>
      </c>
      <c r="G69" s="99" t="s">
        <v>33</v>
      </c>
      <c r="H69" s="99" t="s">
        <v>33</v>
      </c>
      <c r="I69" s="99" t="s">
        <v>33</v>
      </c>
      <c r="J69" s="100">
        <v>2.96</v>
      </c>
      <c r="K69" s="99" t="s">
        <v>33</v>
      </c>
      <c r="L69" s="100">
        <v>2.96</v>
      </c>
      <c r="M69" s="101" t="s">
        <v>33</v>
      </c>
      <c r="N69" s="102" t="s">
        <v>33</v>
      </c>
      <c r="T69" s="68" t="s">
        <v>252</v>
      </c>
    </row>
    <row r="70" spans="1:25" s="63" customFormat="1" x14ac:dyDescent="0.2">
      <c r="A70" s="98"/>
      <c r="B70" s="97" t="s">
        <v>33</v>
      </c>
      <c r="C70" s="767" t="s">
        <v>253</v>
      </c>
      <c r="D70" s="767"/>
      <c r="E70" s="767"/>
      <c r="F70" s="99" t="s">
        <v>179</v>
      </c>
      <c r="G70" s="99" t="s">
        <v>1200</v>
      </c>
      <c r="H70" s="99" t="s">
        <v>175</v>
      </c>
      <c r="I70" s="99" t="s">
        <v>1201</v>
      </c>
      <c r="J70" s="100" t="s">
        <v>33</v>
      </c>
      <c r="K70" s="99" t="s">
        <v>33</v>
      </c>
      <c r="L70" s="100" t="s">
        <v>33</v>
      </c>
      <c r="M70" s="101" t="s">
        <v>33</v>
      </c>
      <c r="N70" s="102" t="s">
        <v>33</v>
      </c>
      <c r="U70" s="68" t="s">
        <v>253</v>
      </c>
    </row>
    <row r="71" spans="1:25" s="63" customFormat="1" x14ac:dyDescent="0.2">
      <c r="A71" s="98"/>
      <c r="B71" s="97" t="s">
        <v>33</v>
      </c>
      <c r="C71" s="767" t="s">
        <v>178</v>
      </c>
      <c r="D71" s="767"/>
      <c r="E71" s="767"/>
      <c r="F71" s="99" t="s">
        <v>179</v>
      </c>
      <c r="G71" s="99" t="s">
        <v>957</v>
      </c>
      <c r="H71" s="99" t="s">
        <v>175</v>
      </c>
      <c r="I71" s="99" t="s">
        <v>1143</v>
      </c>
      <c r="J71" s="100" t="s">
        <v>33</v>
      </c>
      <c r="K71" s="99" t="s">
        <v>33</v>
      </c>
      <c r="L71" s="100" t="s">
        <v>33</v>
      </c>
      <c r="M71" s="101" t="s">
        <v>33</v>
      </c>
      <c r="N71" s="102" t="s">
        <v>33</v>
      </c>
      <c r="U71" s="68" t="s">
        <v>178</v>
      </c>
    </row>
    <row r="72" spans="1:25" s="63" customFormat="1" x14ac:dyDescent="0.2">
      <c r="A72" s="98"/>
      <c r="B72" s="97" t="s">
        <v>33</v>
      </c>
      <c r="C72" s="776" t="s">
        <v>182</v>
      </c>
      <c r="D72" s="776"/>
      <c r="E72" s="776"/>
      <c r="F72" s="90" t="s">
        <v>33</v>
      </c>
      <c r="G72" s="90" t="s">
        <v>33</v>
      </c>
      <c r="H72" s="90" t="s">
        <v>33</v>
      </c>
      <c r="I72" s="90" t="s">
        <v>33</v>
      </c>
      <c r="J72" s="91">
        <v>8.98</v>
      </c>
      <c r="K72" s="90" t="s">
        <v>33</v>
      </c>
      <c r="L72" s="91">
        <v>10.49</v>
      </c>
      <c r="M72" s="92" t="s">
        <v>33</v>
      </c>
      <c r="N72" s="93" t="s">
        <v>33</v>
      </c>
      <c r="V72" s="68" t="s">
        <v>182</v>
      </c>
    </row>
    <row r="73" spans="1:25" s="63" customFormat="1" x14ac:dyDescent="0.2">
      <c r="A73" s="98"/>
      <c r="B73" s="97" t="s">
        <v>33</v>
      </c>
      <c r="C73" s="767" t="s">
        <v>183</v>
      </c>
      <c r="D73" s="767"/>
      <c r="E73" s="767"/>
      <c r="F73" s="99" t="s">
        <v>33</v>
      </c>
      <c r="G73" s="99" t="s">
        <v>33</v>
      </c>
      <c r="H73" s="99" t="s">
        <v>33</v>
      </c>
      <c r="I73" s="99" t="s">
        <v>33</v>
      </c>
      <c r="J73" s="100" t="s">
        <v>33</v>
      </c>
      <c r="K73" s="99" t="s">
        <v>33</v>
      </c>
      <c r="L73" s="100">
        <v>5.78</v>
      </c>
      <c r="M73" s="101" t="s">
        <v>33</v>
      </c>
      <c r="N73" s="102" t="s">
        <v>33</v>
      </c>
      <c r="U73" s="68" t="s">
        <v>183</v>
      </c>
    </row>
    <row r="74" spans="1:25" s="63" customFormat="1" ht="45" x14ac:dyDescent="0.2">
      <c r="A74" s="98"/>
      <c r="B74" s="97" t="s">
        <v>1171</v>
      </c>
      <c r="C74" s="767" t="s">
        <v>1172</v>
      </c>
      <c r="D74" s="767"/>
      <c r="E74" s="767"/>
      <c r="F74" s="99" t="s">
        <v>186</v>
      </c>
      <c r="G74" s="99" t="s">
        <v>1173</v>
      </c>
      <c r="H74" s="99" t="s">
        <v>33</v>
      </c>
      <c r="I74" s="99" t="s">
        <v>1173</v>
      </c>
      <c r="J74" s="100" t="s">
        <v>33</v>
      </c>
      <c r="K74" s="99" t="s">
        <v>33</v>
      </c>
      <c r="L74" s="100">
        <v>7.4</v>
      </c>
      <c r="M74" s="101" t="s">
        <v>33</v>
      </c>
      <c r="N74" s="102" t="s">
        <v>33</v>
      </c>
      <c r="U74" s="68" t="s">
        <v>1172</v>
      </c>
    </row>
    <row r="75" spans="1:25" s="63" customFormat="1" ht="45" x14ac:dyDescent="0.2">
      <c r="A75" s="98"/>
      <c r="B75" s="97" t="s">
        <v>1174</v>
      </c>
      <c r="C75" s="767" t="s">
        <v>1175</v>
      </c>
      <c r="D75" s="767"/>
      <c r="E75" s="767"/>
      <c r="F75" s="99" t="s">
        <v>186</v>
      </c>
      <c r="G75" s="99" t="s">
        <v>1176</v>
      </c>
      <c r="H75" s="99" t="s">
        <v>33</v>
      </c>
      <c r="I75" s="99" t="s">
        <v>1176</v>
      </c>
      <c r="J75" s="100" t="s">
        <v>33</v>
      </c>
      <c r="K75" s="99" t="s">
        <v>33</v>
      </c>
      <c r="L75" s="100">
        <v>4.8</v>
      </c>
      <c r="M75" s="101" t="s">
        <v>33</v>
      </c>
      <c r="N75" s="102" t="s">
        <v>33</v>
      </c>
      <c r="U75" s="68" t="s">
        <v>1175</v>
      </c>
    </row>
    <row r="76" spans="1:25" s="63" customFormat="1" x14ac:dyDescent="0.2">
      <c r="A76" s="103"/>
      <c r="B76" s="104"/>
      <c r="C76" s="780" t="s">
        <v>191</v>
      </c>
      <c r="D76" s="780"/>
      <c r="E76" s="780"/>
      <c r="F76" s="105" t="s">
        <v>33</v>
      </c>
      <c r="G76" s="105" t="s">
        <v>33</v>
      </c>
      <c r="H76" s="105" t="s">
        <v>33</v>
      </c>
      <c r="I76" s="105" t="s">
        <v>33</v>
      </c>
      <c r="J76" s="106" t="s">
        <v>33</v>
      </c>
      <c r="K76" s="105" t="s">
        <v>33</v>
      </c>
      <c r="L76" s="106">
        <v>22.69</v>
      </c>
      <c r="M76" s="92" t="s">
        <v>33</v>
      </c>
      <c r="N76" s="107" t="s">
        <v>33</v>
      </c>
      <c r="W76" s="68" t="s">
        <v>191</v>
      </c>
    </row>
    <row r="77" spans="1:25" s="63" customFormat="1" ht="33.75" x14ac:dyDescent="0.2">
      <c r="A77" s="88" t="s">
        <v>228</v>
      </c>
      <c r="B77" s="89" t="s">
        <v>1202</v>
      </c>
      <c r="C77" s="776" t="s">
        <v>1203</v>
      </c>
      <c r="D77" s="776"/>
      <c r="E77" s="776"/>
      <c r="F77" s="90" t="s">
        <v>484</v>
      </c>
      <c r="G77" s="90" t="s">
        <v>33</v>
      </c>
      <c r="H77" s="90" t="s">
        <v>33</v>
      </c>
      <c r="I77" s="90" t="s">
        <v>165</v>
      </c>
      <c r="J77" s="91">
        <v>167.33</v>
      </c>
      <c r="K77" s="90" t="s">
        <v>33</v>
      </c>
      <c r="L77" s="91">
        <v>167.33</v>
      </c>
      <c r="M77" s="92" t="s">
        <v>33</v>
      </c>
      <c r="N77" s="93" t="s">
        <v>33</v>
      </c>
      <c r="Q77" s="68" t="s">
        <v>1203</v>
      </c>
    </row>
    <row r="78" spans="1:25" s="63" customFormat="1" ht="1.5" customHeight="1" x14ac:dyDescent="0.2">
      <c r="A78" s="108"/>
      <c r="B78" s="104"/>
      <c r="C78" s="104"/>
      <c r="D78" s="104"/>
      <c r="E78" s="104"/>
      <c r="F78" s="108"/>
      <c r="G78" s="108"/>
      <c r="H78" s="108"/>
      <c r="I78" s="108"/>
      <c r="J78" s="109"/>
      <c r="K78" s="108"/>
      <c r="L78" s="109"/>
      <c r="M78" s="99"/>
      <c r="N78" s="109"/>
    </row>
    <row r="79" spans="1:25" s="63" customFormat="1" ht="2.25" customHeight="1" x14ac:dyDescent="0.2">
      <c r="B79" s="67"/>
      <c r="C79" s="67"/>
      <c r="D79" s="67"/>
      <c r="E79" s="67"/>
      <c r="F79" s="67"/>
      <c r="G79" s="67"/>
      <c r="H79" s="67"/>
      <c r="I79" s="67"/>
      <c r="J79" s="67"/>
      <c r="K79" s="67"/>
      <c r="L79" s="122"/>
      <c r="M79" s="123"/>
      <c r="N79" s="124"/>
    </row>
    <row r="80" spans="1:25" s="63" customFormat="1" x14ac:dyDescent="0.2">
      <c r="A80" s="110"/>
      <c r="B80" s="111" t="s">
        <v>33</v>
      </c>
      <c r="C80" s="780" t="s">
        <v>321</v>
      </c>
      <c r="D80" s="780"/>
      <c r="E80" s="780"/>
      <c r="F80" s="780"/>
      <c r="G80" s="780"/>
      <c r="H80" s="780"/>
      <c r="I80" s="780"/>
      <c r="J80" s="780"/>
      <c r="K80" s="780"/>
      <c r="L80" s="112" t="s">
        <v>33</v>
      </c>
      <c r="M80" s="113" t="s">
        <v>33</v>
      </c>
      <c r="N80" s="114" t="s">
        <v>33</v>
      </c>
      <c r="Y80" s="68" t="s">
        <v>321</v>
      </c>
    </row>
    <row r="81" spans="1:27" x14ac:dyDescent="0.2">
      <c r="A81" s="115"/>
      <c r="B81" s="97" t="s">
        <v>165</v>
      </c>
      <c r="C81" s="767" t="s">
        <v>202</v>
      </c>
      <c r="D81" s="767"/>
      <c r="E81" s="767"/>
      <c r="F81" s="767"/>
      <c r="G81" s="767"/>
      <c r="H81" s="767"/>
      <c r="I81" s="767"/>
      <c r="J81" s="767"/>
      <c r="K81" s="767"/>
      <c r="L81" s="116">
        <v>410.22</v>
      </c>
      <c r="M81" s="117">
        <v>7.3</v>
      </c>
      <c r="N81" s="118">
        <v>2995</v>
      </c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3"/>
      <c r="Z81" s="68" t="s">
        <v>202</v>
      </c>
      <c r="AA81" s="63"/>
    </row>
    <row r="82" spans="1:27" x14ac:dyDescent="0.2">
      <c r="A82" s="115"/>
      <c r="B82" s="97" t="s">
        <v>33</v>
      </c>
      <c r="C82" s="767" t="s">
        <v>203</v>
      </c>
      <c r="D82" s="767"/>
      <c r="E82" s="767"/>
      <c r="F82" s="767"/>
      <c r="G82" s="767"/>
      <c r="H82" s="767"/>
      <c r="I82" s="767"/>
      <c r="J82" s="767"/>
      <c r="K82" s="767"/>
      <c r="L82" s="116" t="s">
        <v>33</v>
      </c>
      <c r="M82" s="117" t="s">
        <v>33</v>
      </c>
      <c r="N82" s="118" t="s">
        <v>33</v>
      </c>
      <c r="O82" s="63"/>
      <c r="P82" s="63"/>
      <c r="Q82" s="63"/>
      <c r="R82" s="63"/>
      <c r="S82" s="63"/>
      <c r="T82" s="63"/>
      <c r="U82" s="63"/>
      <c r="V82" s="63"/>
      <c r="W82" s="63"/>
      <c r="X82" s="63"/>
      <c r="Y82" s="63"/>
      <c r="Z82" s="68" t="s">
        <v>203</v>
      </c>
      <c r="AA82" s="63"/>
    </row>
    <row r="83" spans="1:27" x14ac:dyDescent="0.2">
      <c r="A83" s="115"/>
      <c r="B83" s="97" t="s">
        <v>33</v>
      </c>
      <c r="C83" s="767" t="s">
        <v>296</v>
      </c>
      <c r="D83" s="767"/>
      <c r="E83" s="767"/>
      <c r="F83" s="767"/>
      <c r="G83" s="767"/>
      <c r="H83" s="767"/>
      <c r="I83" s="767"/>
      <c r="J83" s="767"/>
      <c r="K83" s="767"/>
      <c r="L83" s="116">
        <v>21.07</v>
      </c>
      <c r="M83" s="117" t="s">
        <v>33</v>
      </c>
      <c r="N83" s="118" t="s">
        <v>33</v>
      </c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8" t="s">
        <v>296</v>
      </c>
      <c r="AA83" s="63"/>
    </row>
    <row r="84" spans="1:27" x14ac:dyDescent="0.2">
      <c r="A84" s="115"/>
      <c r="B84" s="97" t="s">
        <v>33</v>
      </c>
      <c r="C84" s="767" t="s">
        <v>204</v>
      </c>
      <c r="D84" s="767"/>
      <c r="E84" s="767"/>
      <c r="F84" s="767"/>
      <c r="G84" s="767"/>
      <c r="H84" s="767"/>
      <c r="I84" s="767"/>
      <c r="J84" s="767"/>
      <c r="K84" s="767"/>
      <c r="L84" s="116">
        <v>3.71</v>
      </c>
      <c r="M84" s="117" t="s">
        <v>33</v>
      </c>
      <c r="N84" s="118" t="s">
        <v>33</v>
      </c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3"/>
      <c r="Z84" s="68" t="s">
        <v>204</v>
      </c>
      <c r="AA84" s="63"/>
    </row>
    <row r="85" spans="1:27" x14ac:dyDescent="0.2">
      <c r="A85" s="115"/>
      <c r="B85" s="97" t="s">
        <v>33</v>
      </c>
      <c r="C85" s="767" t="s">
        <v>297</v>
      </c>
      <c r="D85" s="767"/>
      <c r="E85" s="767"/>
      <c r="F85" s="767"/>
      <c r="G85" s="767"/>
      <c r="H85" s="767"/>
      <c r="I85" s="767"/>
      <c r="J85" s="767"/>
      <c r="K85" s="767"/>
      <c r="L85" s="116">
        <v>342.83</v>
      </c>
      <c r="M85" s="117" t="s">
        <v>33</v>
      </c>
      <c r="N85" s="118" t="s">
        <v>33</v>
      </c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3"/>
      <c r="Z85" s="68" t="s">
        <v>297</v>
      </c>
      <c r="AA85" s="63"/>
    </row>
    <row r="86" spans="1:27" x14ac:dyDescent="0.2">
      <c r="A86" s="115"/>
      <c r="B86" s="97" t="s">
        <v>33</v>
      </c>
      <c r="C86" s="767" t="s">
        <v>205</v>
      </c>
      <c r="D86" s="767"/>
      <c r="E86" s="767"/>
      <c r="F86" s="767"/>
      <c r="G86" s="767"/>
      <c r="H86" s="767"/>
      <c r="I86" s="767"/>
      <c r="J86" s="767"/>
      <c r="K86" s="767"/>
      <c r="L86" s="116">
        <v>25.64</v>
      </c>
      <c r="M86" s="117" t="s">
        <v>33</v>
      </c>
      <c r="N86" s="118" t="s">
        <v>33</v>
      </c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68" t="s">
        <v>205</v>
      </c>
      <c r="AA86" s="63"/>
    </row>
    <row r="87" spans="1:27" x14ac:dyDescent="0.2">
      <c r="A87" s="115"/>
      <c r="B87" s="97" t="s">
        <v>33</v>
      </c>
      <c r="C87" s="767" t="s">
        <v>206</v>
      </c>
      <c r="D87" s="767"/>
      <c r="E87" s="767"/>
      <c r="F87" s="767"/>
      <c r="G87" s="767"/>
      <c r="H87" s="767"/>
      <c r="I87" s="767"/>
      <c r="J87" s="767"/>
      <c r="K87" s="767"/>
      <c r="L87" s="116">
        <v>16.97</v>
      </c>
      <c r="M87" s="117" t="s">
        <v>33</v>
      </c>
      <c r="N87" s="118" t="s">
        <v>33</v>
      </c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3"/>
      <c r="Z87" s="68" t="s">
        <v>206</v>
      </c>
      <c r="AA87" s="63"/>
    </row>
    <row r="88" spans="1:27" x14ac:dyDescent="0.2">
      <c r="A88" s="115"/>
      <c r="B88" s="97" t="s">
        <v>33</v>
      </c>
      <c r="C88" s="767" t="s">
        <v>207</v>
      </c>
      <c r="D88" s="767"/>
      <c r="E88" s="767"/>
      <c r="F88" s="767"/>
      <c r="G88" s="767"/>
      <c r="H88" s="767"/>
      <c r="I88" s="767"/>
      <c r="J88" s="767"/>
      <c r="K88" s="767"/>
      <c r="L88" s="116">
        <v>21.49</v>
      </c>
      <c r="M88" s="117" t="s">
        <v>33</v>
      </c>
      <c r="N88" s="118" t="s">
        <v>33</v>
      </c>
      <c r="O88" s="63"/>
      <c r="P88" s="63"/>
      <c r="Q88" s="63"/>
      <c r="R88" s="63"/>
      <c r="S88" s="63"/>
      <c r="T88" s="63"/>
      <c r="U88" s="63"/>
      <c r="V88" s="63"/>
      <c r="W88" s="63"/>
      <c r="X88" s="63"/>
      <c r="Y88" s="63"/>
      <c r="Z88" s="68" t="s">
        <v>207</v>
      </c>
      <c r="AA88" s="63"/>
    </row>
    <row r="89" spans="1:27" x14ac:dyDescent="0.2">
      <c r="A89" s="115"/>
      <c r="B89" s="97" t="s">
        <v>33</v>
      </c>
      <c r="C89" s="767" t="s">
        <v>208</v>
      </c>
      <c r="D89" s="767"/>
      <c r="E89" s="767"/>
      <c r="F89" s="767"/>
      <c r="G89" s="767"/>
      <c r="H89" s="767"/>
      <c r="I89" s="767"/>
      <c r="J89" s="767"/>
      <c r="K89" s="767"/>
      <c r="L89" s="116">
        <v>25.64</v>
      </c>
      <c r="M89" s="117" t="s">
        <v>33</v>
      </c>
      <c r="N89" s="118" t="s">
        <v>33</v>
      </c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8" t="s">
        <v>208</v>
      </c>
      <c r="AA89" s="63"/>
    </row>
    <row r="90" spans="1:27" x14ac:dyDescent="0.2">
      <c r="A90" s="115"/>
      <c r="B90" s="97" t="s">
        <v>33</v>
      </c>
      <c r="C90" s="767" t="s">
        <v>209</v>
      </c>
      <c r="D90" s="767"/>
      <c r="E90" s="767"/>
      <c r="F90" s="767"/>
      <c r="G90" s="767"/>
      <c r="H90" s="767"/>
      <c r="I90" s="767"/>
      <c r="J90" s="767"/>
      <c r="K90" s="767"/>
      <c r="L90" s="116">
        <v>16.97</v>
      </c>
      <c r="M90" s="117" t="s">
        <v>33</v>
      </c>
      <c r="N90" s="118" t="s">
        <v>33</v>
      </c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  <c r="Z90" s="68" t="s">
        <v>209</v>
      </c>
      <c r="AA90" s="63"/>
    </row>
    <row r="91" spans="1:27" x14ac:dyDescent="0.2">
      <c r="A91" s="115"/>
      <c r="B91" s="109" t="s">
        <v>33</v>
      </c>
      <c r="C91" s="782" t="s">
        <v>322</v>
      </c>
      <c r="D91" s="782"/>
      <c r="E91" s="782"/>
      <c r="F91" s="782"/>
      <c r="G91" s="782"/>
      <c r="H91" s="782"/>
      <c r="I91" s="782"/>
      <c r="J91" s="782"/>
      <c r="K91" s="782"/>
      <c r="L91" s="119">
        <v>410.22</v>
      </c>
      <c r="M91" s="120" t="s">
        <v>33</v>
      </c>
      <c r="N91" s="125">
        <v>2995</v>
      </c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A91" s="68" t="s">
        <v>322</v>
      </c>
    </row>
    <row r="92" spans="1:27" ht="1.5" customHeight="1" x14ac:dyDescent="0.2">
      <c r="B92" s="109"/>
      <c r="C92" s="104"/>
      <c r="D92" s="104"/>
      <c r="E92" s="104"/>
      <c r="F92" s="104"/>
      <c r="G92" s="104"/>
      <c r="H92" s="104"/>
      <c r="I92" s="104"/>
      <c r="J92" s="104"/>
      <c r="K92" s="104"/>
      <c r="L92" s="119"/>
      <c r="M92" s="120"/>
      <c r="N92" s="126"/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  <c r="Z92" s="63"/>
      <c r="AA92" s="63"/>
    </row>
    <row r="93" spans="1:27" ht="53.25" customHeight="1" x14ac:dyDescent="0.2">
      <c r="A93" s="127"/>
      <c r="B93" s="127"/>
      <c r="C93" s="127"/>
      <c r="D93" s="127"/>
      <c r="E93" s="127"/>
      <c r="F93" s="127"/>
      <c r="G93" s="127"/>
      <c r="H93" s="127"/>
      <c r="I93" s="127"/>
      <c r="J93" s="127"/>
      <c r="K93" s="127"/>
      <c r="L93" s="127"/>
      <c r="M93" s="127"/>
      <c r="N93" s="127"/>
      <c r="O93" s="63"/>
      <c r="P93" s="63"/>
      <c r="Q93" s="63"/>
      <c r="R93" s="63"/>
      <c r="S93" s="63"/>
      <c r="T93" s="63"/>
      <c r="U93" s="63"/>
      <c r="V93" s="63"/>
      <c r="W93" s="63"/>
      <c r="X93" s="63"/>
      <c r="Y93" s="63"/>
      <c r="Z93" s="63"/>
      <c r="AA93" s="63"/>
    </row>
    <row r="94" spans="1:27" x14ac:dyDescent="0.2">
      <c r="B94" s="128" t="s">
        <v>323</v>
      </c>
      <c r="C94" s="786" t="s">
        <v>33</v>
      </c>
      <c r="D94" s="786"/>
      <c r="E94" s="786"/>
      <c r="F94" s="786"/>
      <c r="G94" s="786"/>
      <c r="H94" s="786"/>
      <c r="I94" s="786"/>
      <c r="J94" s="786"/>
      <c r="K94" s="786"/>
      <c r="L94" s="786"/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  <c r="Z94" s="63"/>
      <c r="AA94" s="63"/>
    </row>
    <row r="95" spans="1:27" ht="13.5" customHeight="1" x14ac:dyDescent="0.2">
      <c r="B95" s="64"/>
      <c r="C95" s="787" t="s">
        <v>11</v>
      </c>
      <c r="D95" s="787"/>
      <c r="E95" s="787"/>
      <c r="F95" s="787"/>
      <c r="G95" s="787"/>
      <c r="H95" s="787"/>
      <c r="I95" s="787"/>
      <c r="J95" s="787"/>
      <c r="K95" s="787"/>
      <c r="L95" s="787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  <c r="Z95" s="63"/>
      <c r="AA95" s="63"/>
    </row>
    <row r="96" spans="1:27" ht="12.75" customHeight="1" x14ac:dyDescent="0.2">
      <c r="B96" s="128" t="s">
        <v>324</v>
      </c>
      <c r="C96" s="786" t="s">
        <v>33</v>
      </c>
      <c r="D96" s="786"/>
      <c r="E96" s="786"/>
      <c r="F96" s="786"/>
      <c r="G96" s="786"/>
      <c r="H96" s="786"/>
      <c r="I96" s="786"/>
      <c r="J96" s="786"/>
      <c r="K96" s="786"/>
      <c r="L96" s="786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  <c r="Z96" s="63"/>
      <c r="AA96" s="63"/>
    </row>
    <row r="97" spans="3:12" s="63" customFormat="1" ht="13.5" customHeight="1" x14ac:dyDescent="0.2">
      <c r="C97" s="787" t="s">
        <v>11</v>
      </c>
      <c r="D97" s="787"/>
      <c r="E97" s="787"/>
      <c r="F97" s="787"/>
      <c r="G97" s="787"/>
      <c r="H97" s="787"/>
      <c r="I97" s="787"/>
      <c r="J97" s="787"/>
      <c r="K97" s="787"/>
      <c r="L97" s="787"/>
    </row>
    <row r="111" spans="3:12" s="63" customFormat="1" x14ac:dyDescent="0.2"/>
  </sheetData>
  <mergeCells count="83">
    <mergeCell ref="C97:L97"/>
    <mergeCell ref="C89:K89"/>
    <mergeCell ref="C90:K90"/>
    <mergeCell ref="C91:K91"/>
    <mergeCell ref="C94:L94"/>
    <mergeCell ref="C95:L95"/>
    <mergeCell ref="C96:L96"/>
    <mergeCell ref="C88:K88"/>
    <mergeCell ref="C75:E75"/>
    <mergeCell ref="C76:E76"/>
    <mergeCell ref="C77:E77"/>
    <mergeCell ref="C80:K80"/>
    <mergeCell ref="C81:K81"/>
    <mergeCell ref="C82:K82"/>
    <mergeCell ref="C83:K83"/>
    <mergeCell ref="C84:K84"/>
    <mergeCell ref="C85:K85"/>
    <mergeCell ref="C86:K86"/>
    <mergeCell ref="C87:K87"/>
    <mergeCell ref="C74:E74"/>
    <mergeCell ref="C63:N63"/>
    <mergeCell ref="C64:E64"/>
    <mergeCell ref="C65:N65"/>
    <mergeCell ref="C66:E66"/>
    <mergeCell ref="C67:E67"/>
    <mergeCell ref="C68:E68"/>
    <mergeCell ref="C69:E69"/>
    <mergeCell ref="C70:E70"/>
    <mergeCell ref="C71:E71"/>
    <mergeCell ref="C72:E72"/>
    <mergeCell ref="C73:E73"/>
    <mergeCell ref="C38:E38"/>
    <mergeCell ref="C62:N62"/>
    <mergeCell ref="C51:E51"/>
    <mergeCell ref="C52:E52"/>
    <mergeCell ref="C53:E53"/>
    <mergeCell ref="C54:E54"/>
    <mergeCell ref="C55:E55"/>
    <mergeCell ref="C56:E56"/>
    <mergeCell ref="C57:E57"/>
    <mergeCell ref="C58:E58"/>
    <mergeCell ref="C59:E59"/>
    <mergeCell ref="C60:E60"/>
    <mergeCell ref="C61:E61"/>
    <mergeCell ref="C50:E50"/>
    <mergeCell ref="C39:E39"/>
    <mergeCell ref="C40:E40"/>
    <mergeCell ref="C41:E41"/>
    <mergeCell ref="C42:E42"/>
    <mergeCell ref="C43:E43"/>
    <mergeCell ref="C44:E44"/>
    <mergeCell ref="C45:E45"/>
    <mergeCell ref="C46:E46"/>
    <mergeCell ref="C47:E47"/>
    <mergeCell ref="C48:N48"/>
    <mergeCell ref="C49:N49"/>
    <mergeCell ref="N27:N29"/>
    <mergeCell ref="C30:E30"/>
    <mergeCell ref="A31:N31"/>
    <mergeCell ref="G27:I28"/>
    <mergeCell ref="C37:E37"/>
    <mergeCell ref="C33:N33"/>
    <mergeCell ref="C34:N34"/>
    <mergeCell ref="C35:E35"/>
    <mergeCell ref="C36:E36"/>
    <mergeCell ref="A12:N12"/>
    <mergeCell ref="A13:N13"/>
    <mergeCell ref="B15:F15"/>
    <mergeCell ref="B16:F16"/>
    <mergeCell ref="L25:M25"/>
    <mergeCell ref="C32:E32"/>
    <mergeCell ref="A27:A29"/>
    <mergeCell ref="B27:B29"/>
    <mergeCell ref="C27:E29"/>
    <mergeCell ref="F27:F29"/>
    <mergeCell ref="J27:L28"/>
    <mergeCell ref="M27:M29"/>
    <mergeCell ref="A11:N11"/>
    <mergeCell ref="D5:N5"/>
    <mergeCell ref="A7:N7"/>
    <mergeCell ref="A8:N8"/>
    <mergeCell ref="A9:N9"/>
    <mergeCell ref="A10:N10"/>
  </mergeCells>
  <printOptions horizontalCentered="1"/>
  <pageMargins left="0.39370077848434398" right="0.39370077848434398" top="0.78740155696868896" bottom="0.74803149700164795" header="0.118110239505768" footer="0.118110239505768"/>
  <pageSetup paperSize="9" orientation="landscape"/>
  <headerFooter>
    <oddHeader>&amp;LГРАНД-Смета 2021</oddHeader>
  </headerFooter>
  <rowBreaks count="1" manualBreakCount="1">
    <brk id="26" max="110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99"/>
  <sheetViews>
    <sheetView zoomScale="115" zoomScaleNormal="115" workbookViewId="0">
      <selection activeCell="N22" sqref="N22"/>
    </sheetView>
  </sheetViews>
  <sheetFormatPr defaultColWidth="9.140625" defaultRowHeight="11.25" customHeight="1" x14ac:dyDescent="0.2"/>
  <cols>
    <col min="1" max="1" width="8.140625" style="63" customWidth="1"/>
    <col min="2" max="2" width="20.140625" style="63" customWidth="1"/>
    <col min="3" max="4" width="10.42578125" style="63" customWidth="1"/>
    <col min="5" max="5" width="13.28515625" style="63" customWidth="1"/>
    <col min="6" max="6" width="8.5703125" style="63" customWidth="1"/>
    <col min="7" max="7" width="7.85546875" style="63" customWidth="1"/>
    <col min="8" max="8" width="8.42578125" style="63" customWidth="1"/>
    <col min="9" max="9" width="8.7109375" style="63" customWidth="1"/>
    <col min="10" max="10" width="8.140625" style="63" customWidth="1"/>
    <col min="11" max="11" width="8.5703125" style="63" customWidth="1"/>
    <col min="12" max="12" width="10" style="63" customWidth="1"/>
    <col min="13" max="13" width="6" style="63" customWidth="1"/>
    <col min="14" max="14" width="9.7109375" style="63" customWidth="1"/>
    <col min="15" max="15" width="99.7109375" style="68" hidden="1" customWidth="1"/>
    <col min="16" max="16" width="138.42578125" style="68" hidden="1" customWidth="1"/>
    <col min="17" max="17" width="34.140625" style="68" hidden="1" customWidth="1"/>
    <col min="18" max="18" width="110.140625" style="68" hidden="1" customWidth="1"/>
    <col min="19" max="22" width="34.140625" style="68" hidden="1" customWidth="1"/>
    <col min="23" max="24" width="110.140625" style="68" hidden="1" customWidth="1"/>
    <col min="25" max="27" width="84.42578125" style="68" hidden="1" customWidth="1"/>
    <col min="28" max="16384" width="9.140625" style="63"/>
  </cols>
  <sheetData>
    <row r="1" spans="1:15" s="63" customFormat="1" x14ac:dyDescent="0.2">
      <c r="N1" s="64" t="s">
        <v>128</v>
      </c>
    </row>
    <row r="2" spans="1:15" s="63" customFormat="1" x14ac:dyDescent="0.2">
      <c r="N2" s="64" t="s">
        <v>12</v>
      </c>
    </row>
    <row r="3" spans="1:15" s="63" customFormat="1" x14ac:dyDescent="0.2">
      <c r="N3" s="64"/>
    </row>
    <row r="4" spans="1:15" s="63" customFormat="1" x14ac:dyDescent="0.2">
      <c r="F4" s="65"/>
    </row>
    <row r="5" spans="1:15" s="63" customFormat="1" ht="33.75" x14ac:dyDescent="0.2">
      <c r="A5" s="66" t="s">
        <v>129</v>
      </c>
      <c r="B5" s="67"/>
      <c r="D5" s="767" t="s">
        <v>550</v>
      </c>
      <c r="E5" s="767"/>
      <c r="F5" s="767"/>
      <c r="G5" s="767"/>
      <c r="H5" s="767"/>
      <c r="I5" s="767"/>
      <c r="J5" s="767"/>
      <c r="K5" s="767"/>
      <c r="L5" s="767"/>
      <c r="M5" s="767"/>
      <c r="N5" s="767"/>
      <c r="O5" s="68" t="s">
        <v>550</v>
      </c>
    </row>
    <row r="6" spans="1:15" s="63" customFormat="1" ht="15" customHeight="1" x14ac:dyDescent="0.2">
      <c r="A6" s="69" t="s">
        <v>130</v>
      </c>
      <c r="D6" s="70" t="s">
        <v>131</v>
      </c>
      <c r="E6" s="70"/>
      <c r="F6" s="71"/>
      <c r="G6" s="71"/>
      <c r="H6" s="71"/>
      <c r="I6" s="71"/>
      <c r="J6" s="71"/>
      <c r="K6" s="71"/>
      <c r="L6" s="71"/>
      <c r="M6" s="71"/>
      <c r="N6" s="71"/>
    </row>
    <row r="7" spans="1:15" s="63" customFormat="1" ht="43.5" customHeight="1" x14ac:dyDescent="0.2">
      <c r="A7" s="768" t="s">
        <v>24</v>
      </c>
      <c r="B7" s="768"/>
      <c r="C7" s="768"/>
      <c r="D7" s="768"/>
      <c r="E7" s="768"/>
      <c r="F7" s="768"/>
      <c r="G7" s="768"/>
      <c r="H7" s="768"/>
      <c r="I7" s="768"/>
      <c r="J7" s="768"/>
      <c r="K7" s="768"/>
      <c r="L7" s="768"/>
      <c r="M7" s="768"/>
      <c r="N7" s="768"/>
    </row>
    <row r="8" spans="1:15" s="63" customFormat="1" x14ac:dyDescent="0.2">
      <c r="A8" s="769" t="s">
        <v>3</v>
      </c>
      <c r="B8" s="769"/>
      <c r="C8" s="769"/>
      <c r="D8" s="769"/>
      <c r="E8" s="769"/>
      <c r="F8" s="769"/>
      <c r="G8" s="769"/>
      <c r="H8" s="769"/>
      <c r="I8" s="769"/>
      <c r="J8" s="769"/>
      <c r="K8" s="769"/>
      <c r="L8" s="769"/>
      <c r="M8" s="769"/>
      <c r="N8" s="769"/>
    </row>
    <row r="9" spans="1:15" s="63" customFormat="1" ht="30" customHeight="1" x14ac:dyDescent="0.2">
      <c r="A9" s="768" t="s">
        <v>39</v>
      </c>
      <c r="B9" s="768"/>
      <c r="C9" s="768"/>
      <c r="D9" s="768"/>
      <c r="E9" s="768"/>
      <c r="F9" s="768"/>
      <c r="G9" s="768"/>
      <c r="H9" s="768"/>
      <c r="I9" s="768"/>
      <c r="J9" s="768"/>
      <c r="K9" s="768"/>
      <c r="L9" s="768"/>
      <c r="M9" s="768"/>
      <c r="N9" s="768"/>
    </row>
    <row r="10" spans="1:15" s="63" customFormat="1" x14ac:dyDescent="0.2">
      <c r="A10" s="769" t="s">
        <v>132</v>
      </c>
      <c r="B10" s="769"/>
      <c r="C10" s="769"/>
      <c r="D10" s="769"/>
      <c r="E10" s="769"/>
      <c r="F10" s="769"/>
      <c r="G10" s="769"/>
      <c r="H10" s="769"/>
      <c r="I10" s="769"/>
      <c r="J10" s="769"/>
      <c r="K10" s="769"/>
      <c r="L10" s="769"/>
      <c r="M10" s="769"/>
      <c r="N10" s="769"/>
    </row>
    <row r="11" spans="1:15" s="63" customFormat="1" ht="28.5" customHeight="1" x14ac:dyDescent="0.25">
      <c r="A11" s="770" t="s">
        <v>1843</v>
      </c>
      <c r="B11" s="770"/>
      <c r="C11" s="770"/>
      <c r="D11" s="770"/>
      <c r="E11" s="770"/>
      <c r="F11" s="770"/>
      <c r="G11" s="770"/>
      <c r="H11" s="770"/>
      <c r="I11" s="770"/>
      <c r="J11" s="770"/>
      <c r="K11" s="770"/>
      <c r="L11" s="770"/>
      <c r="M11" s="770"/>
      <c r="N11" s="770"/>
    </row>
    <row r="12" spans="1:15" s="63" customFormat="1" ht="29.25" customHeight="1" x14ac:dyDescent="0.2">
      <c r="A12" s="768" t="s">
        <v>508</v>
      </c>
      <c r="B12" s="768"/>
      <c r="C12" s="768"/>
      <c r="D12" s="768"/>
      <c r="E12" s="768"/>
      <c r="F12" s="768"/>
      <c r="G12" s="768"/>
      <c r="H12" s="768"/>
      <c r="I12" s="768"/>
      <c r="J12" s="768"/>
      <c r="K12" s="768"/>
      <c r="L12" s="768"/>
      <c r="M12" s="768"/>
      <c r="N12" s="768"/>
    </row>
    <row r="13" spans="1:15" s="63" customFormat="1" ht="33.75" customHeight="1" x14ac:dyDescent="0.2">
      <c r="A13" s="769" t="s">
        <v>134</v>
      </c>
      <c r="B13" s="769"/>
      <c r="C13" s="769"/>
      <c r="D13" s="769"/>
      <c r="E13" s="769"/>
      <c r="F13" s="769"/>
      <c r="G13" s="769"/>
      <c r="H13" s="769"/>
      <c r="I13" s="769"/>
      <c r="J13" s="769"/>
      <c r="K13" s="769"/>
      <c r="L13" s="769"/>
      <c r="M13" s="769"/>
      <c r="N13" s="769"/>
    </row>
    <row r="14" spans="1:15" s="63" customFormat="1" ht="18" customHeight="1" x14ac:dyDescent="0.2">
      <c r="A14" s="63" t="s">
        <v>135</v>
      </c>
      <c r="B14" s="72" t="s">
        <v>136</v>
      </c>
      <c r="C14" s="63" t="s">
        <v>137</v>
      </c>
      <c r="F14" s="68"/>
      <c r="G14" s="68"/>
      <c r="H14" s="68"/>
      <c r="I14" s="68"/>
      <c r="J14" s="68"/>
      <c r="K14" s="68"/>
      <c r="L14" s="68"/>
      <c r="M14" s="68"/>
      <c r="N14" s="68"/>
    </row>
    <row r="15" spans="1:15" s="63" customFormat="1" ht="30.75" customHeight="1" x14ac:dyDescent="0.2">
      <c r="A15" s="63" t="s">
        <v>138</v>
      </c>
      <c r="B15" s="777" t="s">
        <v>1205</v>
      </c>
      <c r="C15" s="777"/>
      <c r="D15" s="777"/>
      <c r="E15" s="777"/>
      <c r="F15" s="777"/>
      <c r="G15" s="68"/>
      <c r="H15" s="68"/>
      <c r="I15" s="68"/>
      <c r="J15" s="68"/>
      <c r="K15" s="68"/>
      <c r="L15" s="68"/>
      <c r="M15" s="68"/>
      <c r="N15" s="68"/>
    </row>
    <row r="16" spans="1:15" s="63" customFormat="1" x14ac:dyDescent="0.2">
      <c r="B16" s="778" t="s">
        <v>140</v>
      </c>
      <c r="C16" s="778"/>
      <c r="D16" s="778"/>
      <c r="E16" s="778"/>
      <c r="F16" s="778"/>
      <c r="G16" s="73"/>
      <c r="H16" s="73"/>
      <c r="I16" s="73"/>
      <c r="J16" s="73"/>
      <c r="K16" s="73"/>
      <c r="L16" s="73"/>
      <c r="M16" s="74"/>
      <c r="N16" s="73"/>
    </row>
    <row r="17" spans="1:17" s="63" customFormat="1" ht="25.5" customHeight="1" x14ac:dyDescent="0.2">
      <c r="D17" s="75"/>
      <c r="E17" s="75"/>
      <c r="F17" s="75"/>
      <c r="G17" s="75"/>
      <c r="H17" s="75"/>
      <c r="I17" s="75"/>
      <c r="J17" s="75"/>
      <c r="K17" s="75"/>
      <c r="L17" s="75"/>
      <c r="M17" s="73"/>
      <c r="N17" s="73"/>
    </row>
    <row r="18" spans="1:17" s="63" customFormat="1" x14ac:dyDescent="0.2">
      <c r="A18" s="76" t="s">
        <v>141</v>
      </c>
      <c r="D18" s="70" t="s">
        <v>33</v>
      </c>
      <c r="F18" s="77"/>
      <c r="G18" s="77"/>
      <c r="H18" s="77"/>
      <c r="I18" s="77"/>
      <c r="J18" s="77"/>
      <c r="K18" s="77"/>
      <c r="L18" s="77"/>
      <c r="M18" s="77"/>
      <c r="N18" s="77"/>
    </row>
    <row r="19" spans="1:17" s="63" customFormat="1" ht="25.5" customHeight="1" x14ac:dyDescent="0.2"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</row>
    <row r="20" spans="1:17" s="63" customFormat="1" ht="12.75" customHeight="1" x14ac:dyDescent="0.2">
      <c r="A20" s="76" t="s">
        <v>142</v>
      </c>
      <c r="C20" s="78">
        <v>529.26</v>
      </c>
      <c r="D20" s="79" t="s">
        <v>1206</v>
      </c>
      <c r="E20" s="66" t="s">
        <v>144</v>
      </c>
      <c r="L20" s="80"/>
      <c r="M20" s="80"/>
    </row>
    <row r="21" spans="1:17" s="63" customFormat="1" ht="12.75" customHeight="1" x14ac:dyDescent="0.2">
      <c r="B21" s="63" t="s">
        <v>145</v>
      </c>
      <c r="C21" s="81"/>
      <c r="D21" s="82"/>
      <c r="E21" s="66"/>
    </row>
    <row r="22" spans="1:17" s="63" customFormat="1" ht="12.75" customHeight="1" x14ac:dyDescent="0.2">
      <c r="B22" s="63" t="s">
        <v>146</v>
      </c>
      <c r="C22" s="78">
        <v>0</v>
      </c>
      <c r="D22" s="79" t="s">
        <v>149</v>
      </c>
      <c r="E22" s="66" t="s">
        <v>144</v>
      </c>
      <c r="G22" s="63" t="s">
        <v>147</v>
      </c>
      <c r="L22" s="78">
        <v>0</v>
      </c>
      <c r="M22" s="79" t="s">
        <v>1207</v>
      </c>
      <c r="N22" s="66" t="s">
        <v>144</v>
      </c>
    </row>
    <row r="23" spans="1:17" s="63" customFormat="1" ht="12.75" customHeight="1" x14ac:dyDescent="0.2">
      <c r="B23" s="63" t="s">
        <v>5</v>
      </c>
      <c r="C23" s="78">
        <v>42.65</v>
      </c>
      <c r="D23" s="83" t="s">
        <v>1208</v>
      </c>
      <c r="E23" s="66" t="s">
        <v>144</v>
      </c>
      <c r="G23" s="63" t="s">
        <v>150</v>
      </c>
      <c r="L23" s="84"/>
      <c r="M23" s="84">
        <v>60.31</v>
      </c>
      <c r="N23" s="69" t="s">
        <v>151</v>
      </c>
    </row>
    <row r="24" spans="1:17" s="63" customFormat="1" ht="12.75" customHeight="1" x14ac:dyDescent="0.2">
      <c r="B24" s="63" t="s">
        <v>18</v>
      </c>
      <c r="C24" s="78">
        <v>486.61</v>
      </c>
      <c r="D24" s="83" t="s">
        <v>1209</v>
      </c>
      <c r="E24" s="66" t="s">
        <v>144</v>
      </c>
      <c r="G24" s="63" t="s">
        <v>152</v>
      </c>
      <c r="L24" s="84"/>
      <c r="M24" s="84">
        <v>0.62</v>
      </c>
      <c r="N24" s="69" t="s">
        <v>151</v>
      </c>
    </row>
    <row r="25" spans="1:17" s="63" customFormat="1" ht="12.75" customHeight="1" x14ac:dyDescent="0.2">
      <c r="B25" s="63" t="s">
        <v>19</v>
      </c>
      <c r="C25" s="78">
        <v>0</v>
      </c>
      <c r="D25" s="79" t="s">
        <v>149</v>
      </c>
      <c r="E25" s="66" t="s">
        <v>144</v>
      </c>
      <c r="G25" s="63" t="s">
        <v>153</v>
      </c>
      <c r="L25" s="779" t="s">
        <v>33</v>
      </c>
      <c r="M25" s="779"/>
    </row>
    <row r="26" spans="1:17" s="63" customFormat="1" x14ac:dyDescent="0.2">
      <c r="A26" s="85"/>
    </row>
    <row r="27" spans="1:17" s="63" customFormat="1" ht="36" customHeight="1" x14ac:dyDescent="0.2">
      <c r="A27" s="771" t="s">
        <v>154</v>
      </c>
      <c r="B27" s="771" t="s">
        <v>15</v>
      </c>
      <c r="C27" s="771" t="s">
        <v>155</v>
      </c>
      <c r="D27" s="771"/>
      <c r="E27" s="771"/>
      <c r="F27" s="771" t="s">
        <v>156</v>
      </c>
      <c r="G27" s="771" t="s">
        <v>157</v>
      </c>
      <c r="H27" s="771"/>
      <c r="I27" s="771"/>
      <c r="J27" s="771" t="s">
        <v>158</v>
      </c>
      <c r="K27" s="771"/>
      <c r="L27" s="771"/>
      <c r="M27" s="771" t="s">
        <v>159</v>
      </c>
      <c r="N27" s="771" t="s">
        <v>160</v>
      </c>
    </row>
    <row r="28" spans="1:17" s="63" customFormat="1" ht="36.75" customHeight="1" x14ac:dyDescent="0.2">
      <c r="A28" s="771"/>
      <c r="B28" s="771"/>
      <c r="C28" s="771"/>
      <c r="D28" s="771"/>
      <c r="E28" s="771"/>
      <c r="F28" s="771"/>
      <c r="G28" s="771"/>
      <c r="H28" s="771"/>
      <c r="I28" s="771"/>
      <c r="J28" s="771"/>
      <c r="K28" s="771"/>
      <c r="L28" s="771"/>
      <c r="M28" s="771"/>
      <c r="N28" s="771"/>
    </row>
    <row r="29" spans="1:17" s="63" customFormat="1" ht="42.75" customHeight="1" x14ac:dyDescent="0.2">
      <c r="A29" s="771"/>
      <c r="B29" s="771"/>
      <c r="C29" s="771"/>
      <c r="D29" s="771"/>
      <c r="E29" s="771"/>
      <c r="F29" s="771"/>
      <c r="G29" s="86" t="s">
        <v>161</v>
      </c>
      <c r="H29" s="86" t="s">
        <v>162</v>
      </c>
      <c r="I29" s="86" t="s">
        <v>163</v>
      </c>
      <c r="J29" s="86" t="s">
        <v>161</v>
      </c>
      <c r="K29" s="86" t="s">
        <v>162</v>
      </c>
      <c r="L29" s="86" t="s">
        <v>20</v>
      </c>
      <c r="M29" s="771"/>
      <c r="N29" s="771"/>
    </row>
    <row r="30" spans="1:17" s="63" customFormat="1" x14ac:dyDescent="0.2">
      <c r="A30" s="87">
        <v>1</v>
      </c>
      <c r="B30" s="87">
        <v>2</v>
      </c>
      <c r="C30" s="772">
        <v>3</v>
      </c>
      <c r="D30" s="772"/>
      <c r="E30" s="772"/>
      <c r="F30" s="87">
        <v>4</v>
      </c>
      <c r="G30" s="87">
        <v>5</v>
      </c>
      <c r="H30" s="87">
        <v>6</v>
      </c>
      <c r="I30" s="87">
        <v>7</v>
      </c>
      <c r="J30" s="87">
        <v>8</v>
      </c>
      <c r="K30" s="87">
        <v>9</v>
      </c>
      <c r="L30" s="87">
        <v>10</v>
      </c>
      <c r="M30" s="87">
        <v>11</v>
      </c>
      <c r="N30" s="87">
        <v>12</v>
      </c>
    </row>
    <row r="31" spans="1:17" s="63" customFormat="1" x14ac:dyDescent="0.2">
      <c r="A31" s="773" t="s">
        <v>1844</v>
      </c>
      <c r="B31" s="774"/>
      <c r="C31" s="774"/>
      <c r="D31" s="774"/>
      <c r="E31" s="774"/>
      <c r="F31" s="774"/>
      <c r="G31" s="774"/>
      <c r="H31" s="774"/>
      <c r="I31" s="774"/>
      <c r="J31" s="774"/>
      <c r="K31" s="774"/>
      <c r="L31" s="774"/>
      <c r="M31" s="774"/>
      <c r="N31" s="775"/>
      <c r="P31" s="68" t="s">
        <v>1844</v>
      </c>
    </row>
    <row r="32" spans="1:17" s="63" customFormat="1" ht="22.5" x14ac:dyDescent="0.2">
      <c r="A32" s="88" t="s">
        <v>165</v>
      </c>
      <c r="B32" s="89" t="s">
        <v>1211</v>
      </c>
      <c r="C32" s="776" t="s">
        <v>1212</v>
      </c>
      <c r="D32" s="776"/>
      <c r="E32" s="776"/>
      <c r="F32" s="90" t="s">
        <v>484</v>
      </c>
      <c r="G32" s="90" t="s">
        <v>33</v>
      </c>
      <c r="H32" s="90" t="s">
        <v>33</v>
      </c>
      <c r="I32" s="90" t="s">
        <v>165</v>
      </c>
      <c r="J32" s="91" t="s">
        <v>33</v>
      </c>
      <c r="K32" s="90" t="s">
        <v>33</v>
      </c>
      <c r="L32" s="91" t="s">
        <v>33</v>
      </c>
      <c r="M32" s="92" t="s">
        <v>33</v>
      </c>
      <c r="N32" s="93" t="s">
        <v>33</v>
      </c>
      <c r="Q32" s="68" t="s">
        <v>1212</v>
      </c>
    </row>
    <row r="33" spans="1:23" s="63" customFormat="1" ht="22.5" x14ac:dyDescent="0.2">
      <c r="A33" s="96"/>
      <c r="B33" s="97" t="s">
        <v>171</v>
      </c>
      <c r="C33" s="767" t="s">
        <v>172</v>
      </c>
      <c r="D33" s="767"/>
      <c r="E33" s="767"/>
      <c r="F33" s="767"/>
      <c r="G33" s="767"/>
      <c r="H33" s="767"/>
      <c r="I33" s="767"/>
      <c r="J33" s="767"/>
      <c r="K33" s="767"/>
      <c r="L33" s="767"/>
      <c r="M33" s="767"/>
      <c r="N33" s="781"/>
      <c r="R33" s="68" t="s">
        <v>172</v>
      </c>
    </row>
    <row r="34" spans="1:23" s="63" customFormat="1" x14ac:dyDescent="0.2">
      <c r="A34" s="98"/>
      <c r="B34" s="97" t="s">
        <v>165</v>
      </c>
      <c r="C34" s="767" t="s">
        <v>251</v>
      </c>
      <c r="D34" s="767"/>
      <c r="E34" s="767"/>
      <c r="F34" s="99" t="s">
        <v>33</v>
      </c>
      <c r="G34" s="99" t="s">
        <v>33</v>
      </c>
      <c r="H34" s="99" t="s">
        <v>33</v>
      </c>
      <c r="I34" s="99" t="s">
        <v>33</v>
      </c>
      <c r="J34" s="100">
        <v>17.8</v>
      </c>
      <c r="K34" s="99" t="s">
        <v>175</v>
      </c>
      <c r="L34" s="100">
        <v>22.25</v>
      </c>
      <c r="M34" s="101" t="s">
        <v>33</v>
      </c>
      <c r="N34" s="102" t="s">
        <v>33</v>
      </c>
      <c r="S34" s="68" t="s">
        <v>251</v>
      </c>
    </row>
    <row r="35" spans="1:23" s="63" customFormat="1" x14ac:dyDescent="0.2">
      <c r="A35" s="98"/>
      <c r="B35" s="97" t="s">
        <v>173</v>
      </c>
      <c r="C35" s="767" t="s">
        <v>174</v>
      </c>
      <c r="D35" s="767"/>
      <c r="E35" s="767"/>
      <c r="F35" s="99" t="s">
        <v>33</v>
      </c>
      <c r="G35" s="99" t="s">
        <v>33</v>
      </c>
      <c r="H35" s="99" t="s">
        <v>33</v>
      </c>
      <c r="I35" s="99" t="s">
        <v>33</v>
      </c>
      <c r="J35" s="100">
        <v>0.66</v>
      </c>
      <c r="K35" s="99" t="s">
        <v>175</v>
      </c>
      <c r="L35" s="100">
        <v>0.83</v>
      </c>
      <c r="M35" s="101" t="s">
        <v>33</v>
      </c>
      <c r="N35" s="102" t="s">
        <v>33</v>
      </c>
      <c r="S35" s="68" t="s">
        <v>174</v>
      </c>
    </row>
    <row r="36" spans="1:23" s="63" customFormat="1" x14ac:dyDescent="0.2">
      <c r="A36" s="98"/>
      <c r="B36" s="97" t="s">
        <v>176</v>
      </c>
      <c r="C36" s="767" t="s">
        <v>177</v>
      </c>
      <c r="D36" s="767"/>
      <c r="E36" s="767"/>
      <c r="F36" s="99" t="s">
        <v>33</v>
      </c>
      <c r="G36" s="99" t="s">
        <v>33</v>
      </c>
      <c r="H36" s="99" t="s">
        <v>33</v>
      </c>
      <c r="I36" s="99" t="s">
        <v>33</v>
      </c>
      <c r="J36" s="100">
        <v>0.12</v>
      </c>
      <c r="K36" s="99" t="s">
        <v>175</v>
      </c>
      <c r="L36" s="100">
        <v>0.15</v>
      </c>
      <c r="M36" s="101" t="s">
        <v>33</v>
      </c>
      <c r="N36" s="102" t="s">
        <v>33</v>
      </c>
      <c r="S36" s="68" t="s">
        <v>177</v>
      </c>
    </row>
    <row r="37" spans="1:23" s="63" customFormat="1" x14ac:dyDescent="0.2">
      <c r="A37" s="98"/>
      <c r="B37" s="97" t="s">
        <v>212</v>
      </c>
      <c r="C37" s="767" t="s">
        <v>252</v>
      </c>
      <c r="D37" s="767"/>
      <c r="E37" s="767"/>
      <c r="F37" s="99" t="s">
        <v>33</v>
      </c>
      <c r="G37" s="99" t="s">
        <v>33</v>
      </c>
      <c r="H37" s="99" t="s">
        <v>33</v>
      </c>
      <c r="I37" s="99" t="s">
        <v>33</v>
      </c>
      <c r="J37" s="100">
        <v>0.36</v>
      </c>
      <c r="K37" s="99" t="s">
        <v>33</v>
      </c>
      <c r="L37" s="100">
        <v>0.36</v>
      </c>
      <c r="M37" s="101" t="s">
        <v>33</v>
      </c>
      <c r="N37" s="102" t="s">
        <v>33</v>
      </c>
      <c r="S37" s="68" t="s">
        <v>252</v>
      </c>
    </row>
    <row r="38" spans="1:23" s="63" customFormat="1" x14ac:dyDescent="0.2">
      <c r="A38" s="98"/>
      <c r="B38" s="97" t="s">
        <v>33</v>
      </c>
      <c r="C38" s="767" t="s">
        <v>253</v>
      </c>
      <c r="D38" s="767"/>
      <c r="E38" s="767"/>
      <c r="F38" s="99" t="s">
        <v>179</v>
      </c>
      <c r="G38" s="99" t="s">
        <v>1064</v>
      </c>
      <c r="H38" s="99" t="s">
        <v>175</v>
      </c>
      <c r="I38" s="99" t="s">
        <v>1024</v>
      </c>
      <c r="J38" s="100" t="s">
        <v>33</v>
      </c>
      <c r="K38" s="99" t="s">
        <v>33</v>
      </c>
      <c r="L38" s="100" t="s">
        <v>33</v>
      </c>
      <c r="M38" s="101" t="s">
        <v>33</v>
      </c>
      <c r="N38" s="102" t="s">
        <v>33</v>
      </c>
      <c r="T38" s="68" t="s">
        <v>253</v>
      </c>
    </row>
    <row r="39" spans="1:23" s="63" customFormat="1" x14ac:dyDescent="0.2">
      <c r="A39" s="98"/>
      <c r="B39" s="97" t="s">
        <v>33</v>
      </c>
      <c r="C39" s="767" t="s">
        <v>178</v>
      </c>
      <c r="D39" s="767"/>
      <c r="E39" s="767"/>
      <c r="F39" s="99" t="s">
        <v>179</v>
      </c>
      <c r="G39" s="99" t="s">
        <v>957</v>
      </c>
      <c r="H39" s="99" t="s">
        <v>175</v>
      </c>
      <c r="I39" s="99" t="s">
        <v>1143</v>
      </c>
      <c r="J39" s="100" t="s">
        <v>33</v>
      </c>
      <c r="K39" s="99" t="s">
        <v>33</v>
      </c>
      <c r="L39" s="100" t="s">
        <v>33</v>
      </c>
      <c r="M39" s="101" t="s">
        <v>33</v>
      </c>
      <c r="N39" s="102" t="s">
        <v>33</v>
      </c>
      <c r="T39" s="68" t="s">
        <v>178</v>
      </c>
    </row>
    <row r="40" spans="1:23" s="63" customFormat="1" x14ac:dyDescent="0.2">
      <c r="A40" s="98"/>
      <c r="B40" s="97" t="s">
        <v>33</v>
      </c>
      <c r="C40" s="776" t="s">
        <v>182</v>
      </c>
      <c r="D40" s="776"/>
      <c r="E40" s="776"/>
      <c r="F40" s="90" t="s">
        <v>33</v>
      </c>
      <c r="G40" s="90" t="s">
        <v>33</v>
      </c>
      <c r="H40" s="90" t="s">
        <v>33</v>
      </c>
      <c r="I40" s="90" t="s">
        <v>33</v>
      </c>
      <c r="J40" s="91">
        <v>18.82</v>
      </c>
      <c r="K40" s="90" t="s">
        <v>33</v>
      </c>
      <c r="L40" s="91">
        <v>23.44</v>
      </c>
      <c r="M40" s="92" t="s">
        <v>33</v>
      </c>
      <c r="N40" s="93" t="s">
        <v>33</v>
      </c>
      <c r="U40" s="68" t="s">
        <v>182</v>
      </c>
    </row>
    <row r="41" spans="1:23" s="63" customFormat="1" x14ac:dyDescent="0.2">
      <c r="A41" s="98"/>
      <c r="B41" s="97" t="s">
        <v>33</v>
      </c>
      <c r="C41" s="767" t="s">
        <v>183</v>
      </c>
      <c r="D41" s="767"/>
      <c r="E41" s="767"/>
      <c r="F41" s="99" t="s">
        <v>33</v>
      </c>
      <c r="G41" s="99" t="s">
        <v>33</v>
      </c>
      <c r="H41" s="99" t="s">
        <v>33</v>
      </c>
      <c r="I41" s="99" t="s">
        <v>33</v>
      </c>
      <c r="J41" s="100" t="s">
        <v>33</v>
      </c>
      <c r="K41" s="99" t="s">
        <v>33</v>
      </c>
      <c r="L41" s="100">
        <v>22.4</v>
      </c>
      <c r="M41" s="101" t="s">
        <v>33</v>
      </c>
      <c r="N41" s="102" t="s">
        <v>33</v>
      </c>
      <c r="T41" s="68" t="s">
        <v>183</v>
      </c>
    </row>
    <row r="42" spans="1:23" s="63" customFormat="1" ht="22.5" x14ac:dyDescent="0.2">
      <c r="A42" s="98"/>
      <c r="B42" s="97" t="s">
        <v>907</v>
      </c>
      <c r="C42" s="767" t="s">
        <v>908</v>
      </c>
      <c r="D42" s="767"/>
      <c r="E42" s="767"/>
      <c r="F42" s="99" t="s">
        <v>186</v>
      </c>
      <c r="G42" s="99" t="s">
        <v>909</v>
      </c>
      <c r="H42" s="99" t="s">
        <v>33</v>
      </c>
      <c r="I42" s="99" t="s">
        <v>909</v>
      </c>
      <c r="J42" s="100" t="s">
        <v>33</v>
      </c>
      <c r="K42" s="99" t="s">
        <v>33</v>
      </c>
      <c r="L42" s="100">
        <v>20.61</v>
      </c>
      <c r="M42" s="101" t="s">
        <v>33</v>
      </c>
      <c r="N42" s="102" t="s">
        <v>33</v>
      </c>
      <c r="T42" s="68" t="s">
        <v>908</v>
      </c>
    </row>
    <row r="43" spans="1:23" s="63" customFormat="1" ht="22.5" x14ac:dyDescent="0.2">
      <c r="A43" s="98"/>
      <c r="B43" s="97" t="s">
        <v>910</v>
      </c>
      <c r="C43" s="767" t="s">
        <v>911</v>
      </c>
      <c r="D43" s="767"/>
      <c r="E43" s="767"/>
      <c r="F43" s="99" t="s">
        <v>186</v>
      </c>
      <c r="G43" s="99" t="s">
        <v>594</v>
      </c>
      <c r="H43" s="99" t="s">
        <v>33</v>
      </c>
      <c r="I43" s="99" t="s">
        <v>594</v>
      </c>
      <c r="J43" s="100" t="s">
        <v>33</v>
      </c>
      <c r="K43" s="99" t="s">
        <v>33</v>
      </c>
      <c r="L43" s="100">
        <v>14.56</v>
      </c>
      <c r="M43" s="101" t="s">
        <v>33</v>
      </c>
      <c r="N43" s="102" t="s">
        <v>33</v>
      </c>
      <c r="T43" s="68" t="s">
        <v>911</v>
      </c>
    </row>
    <row r="44" spans="1:23" s="63" customFormat="1" x14ac:dyDescent="0.2">
      <c r="A44" s="103"/>
      <c r="B44" s="104"/>
      <c r="C44" s="780" t="s">
        <v>191</v>
      </c>
      <c r="D44" s="780"/>
      <c r="E44" s="780"/>
      <c r="F44" s="105" t="s">
        <v>33</v>
      </c>
      <c r="G44" s="105" t="s">
        <v>33</v>
      </c>
      <c r="H44" s="105" t="s">
        <v>33</v>
      </c>
      <c r="I44" s="105" t="s">
        <v>33</v>
      </c>
      <c r="J44" s="106" t="s">
        <v>33</v>
      </c>
      <c r="K44" s="105" t="s">
        <v>33</v>
      </c>
      <c r="L44" s="106">
        <v>58.61</v>
      </c>
      <c r="M44" s="92" t="s">
        <v>33</v>
      </c>
      <c r="N44" s="107" t="s">
        <v>33</v>
      </c>
      <c r="V44" s="68" t="s">
        <v>191</v>
      </c>
    </row>
    <row r="45" spans="1:23" s="63" customFormat="1" ht="33.75" x14ac:dyDescent="0.2">
      <c r="A45" s="88" t="s">
        <v>173</v>
      </c>
      <c r="B45" s="89" t="s">
        <v>1845</v>
      </c>
      <c r="C45" s="776" t="s">
        <v>1213</v>
      </c>
      <c r="D45" s="776"/>
      <c r="E45" s="776"/>
      <c r="F45" s="90" t="s">
        <v>484</v>
      </c>
      <c r="G45" s="90" t="s">
        <v>33</v>
      </c>
      <c r="H45" s="90" t="s">
        <v>33</v>
      </c>
      <c r="I45" s="90" t="s">
        <v>165</v>
      </c>
      <c r="J45" s="91">
        <v>40741.53</v>
      </c>
      <c r="K45" s="90" t="s">
        <v>778</v>
      </c>
      <c r="L45" s="91">
        <v>41230.43</v>
      </c>
      <c r="M45" s="92" t="s">
        <v>33</v>
      </c>
      <c r="N45" s="93" t="s">
        <v>33</v>
      </c>
      <c r="Q45" s="68" t="s">
        <v>1213</v>
      </c>
    </row>
    <row r="46" spans="1:23" s="63" customFormat="1" x14ac:dyDescent="0.2">
      <c r="A46" s="94"/>
      <c r="B46" s="95"/>
      <c r="C46" s="767" t="s">
        <v>1214</v>
      </c>
      <c r="D46" s="767"/>
      <c r="E46" s="767"/>
      <c r="F46" s="767"/>
      <c r="G46" s="767"/>
      <c r="H46" s="767"/>
      <c r="I46" s="767"/>
      <c r="J46" s="767"/>
      <c r="K46" s="767"/>
      <c r="L46" s="767"/>
      <c r="M46" s="767"/>
      <c r="N46" s="781"/>
      <c r="W46" s="68" t="s">
        <v>1214</v>
      </c>
    </row>
    <row r="47" spans="1:23" s="63" customFormat="1" ht="22.5" x14ac:dyDescent="0.2">
      <c r="A47" s="96"/>
      <c r="B47" s="97" t="s">
        <v>780</v>
      </c>
      <c r="C47" s="767" t="s">
        <v>781</v>
      </c>
      <c r="D47" s="767"/>
      <c r="E47" s="767"/>
      <c r="F47" s="767"/>
      <c r="G47" s="767"/>
      <c r="H47" s="767"/>
      <c r="I47" s="767"/>
      <c r="J47" s="767"/>
      <c r="K47" s="767"/>
      <c r="L47" s="767"/>
      <c r="M47" s="767"/>
      <c r="N47" s="781"/>
      <c r="R47" s="68" t="s">
        <v>781</v>
      </c>
    </row>
    <row r="48" spans="1:23" s="63" customFormat="1" ht="33.75" x14ac:dyDescent="0.2">
      <c r="A48" s="88" t="s">
        <v>176</v>
      </c>
      <c r="B48" s="89" t="s">
        <v>1846</v>
      </c>
      <c r="C48" s="776" t="s">
        <v>1216</v>
      </c>
      <c r="D48" s="776"/>
      <c r="E48" s="776"/>
      <c r="F48" s="90" t="s">
        <v>484</v>
      </c>
      <c r="G48" s="90" t="s">
        <v>33</v>
      </c>
      <c r="H48" s="90" t="s">
        <v>33</v>
      </c>
      <c r="I48" s="90" t="s">
        <v>165</v>
      </c>
      <c r="J48" s="91">
        <v>3852.79</v>
      </c>
      <c r="K48" s="90" t="s">
        <v>778</v>
      </c>
      <c r="L48" s="91">
        <v>3899.02</v>
      </c>
      <c r="M48" s="92" t="s">
        <v>33</v>
      </c>
      <c r="N48" s="93" t="s">
        <v>33</v>
      </c>
      <c r="Q48" s="68" t="s">
        <v>1216</v>
      </c>
    </row>
    <row r="49" spans="1:23" s="63" customFormat="1" x14ac:dyDescent="0.2">
      <c r="A49" s="94"/>
      <c r="B49" s="95"/>
      <c r="C49" s="767" t="s">
        <v>1217</v>
      </c>
      <c r="D49" s="767"/>
      <c r="E49" s="767"/>
      <c r="F49" s="767"/>
      <c r="G49" s="767"/>
      <c r="H49" s="767"/>
      <c r="I49" s="767"/>
      <c r="J49" s="767"/>
      <c r="K49" s="767"/>
      <c r="L49" s="767"/>
      <c r="M49" s="767"/>
      <c r="N49" s="781"/>
      <c r="W49" s="68" t="s">
        <v>1217</v>
      </c>
    </row>
    <row r="50" spans="1:23" s="63" customFormat="1" ht="22.5" x14ac:dyDescent="0.2">
      <c r="A50" s="96"/>
      <c r="B50" s="97" t="s">
        <v>780</v>
      </c>
      <c r="C50" s="767" t="s">
        <v>781</v>
      </c>
      <c r="D50" s="767"/>
      <c r="E50" s="767"/>
      <c r="F50" s="767"/>
      <c r="G50" s="767"/>
      <c r="H50" s="767"/>
      <c r="I50" s="767"/>
      <c r="J50" s="767"/>
      <c r="K50" s="767"/>
      <c r="L50" s="767"/>
      <c r="M50" s="767"/>
      <c r="N50" s="781"/>
      <c r="R50" s="68" t="s">
        <v>781</v>
      </c>
    </row>
    <row r="51" spans="1:23" s="63" customFormat="1" ht="22.5" x14ac:dyDescent="0.2">
      <c r="A51" s="88" t="s">
        <v>212</v>
      </c>
      <c r="B51" s="89" t="s">
        <v>1211</v>
      </c>
      <c r="C51" s="776" t="s">
        <v>1212</v>
      </c>
      <c r="D51" s="776"/>
      <c r="E51" s="776"/>
      <c r="F51" s="90" t="s">
        <v>484</v>
      </c>
      <c r="G51" s="90" t="s">
        <v>33</v>
      </c>
      <c r="H51" s="90" t="s">
        <v>33</v>
      </c>
      <c r="I51" s="90" t="s">
        <v>165</v>
      </c>
      <c r="J51" s="91" t="s">
        <v>33</v>
      </c>
      <c r="K51" s="90" t="s">
        <v>33</v>
      </c>
      <c r="L51" s="91" t="s">
        <v>33</v>
      </c>
      <c r="M51" s="92" t="s">
        <v>33</v>
      </c>
      <c r="N51" s="93" t="s">
        <v>33</v>
      </c>
      <c r="Q51" s="68" t="s">
        <v>1212</v>
      </c>
    </row>
    <row r="52" spans="1:23" s="63" customFormat="1" ht="22.5" x14ac:dyDescent="0.2">
      <c r="A52" s="96"/>
      <c r="B52" s="97" t="s">
        <v>171</v>
      </c>
      <c r="C52" s="767" t="s">
        <v>172</v>
      </c>
      <c r="D52" s="767"/>
      <c r="E52" s="767"/>
      <c r="F52" s="767"/>
      <c r="G52" s="767"/>
      <c r="H52" s="767"/>
      <c r="I52" s="767"/>
      <c r="J52" s="767"/>
      <c r="K52" s="767"/>
      <c r="L52" s="767"/>
      <c r="M52" s="767"/>
      <c r="N52" s="781"/>
      <c r="R52" s="68" t="s">
        <v>172</v>
      </c>
    </row>
    <row r="53" spans="1:23" s="63" customFormat="1" x14ac:dyDescent="0.2">
      <c r="A53" s="98"/>
      <c r="B53" s="97" t="s">
        <v>165</v>
      </c>
      <c r="C53" s="767" t="s">
        <v>251</v>
      </c>
      <c r="D53" s="767"/>
      <c r="E53" s="767"/>
      <c r="F53" s="99" t="s">
        <v>33</v>
      </c>
      <c r="G53" s="99" t="s">
        <v>33</v>
      </c>
      <c r="H53" s="99" t="s">
        <v>33</v>
      </c>
      <c r="I53" s="99" t="s">
        <v>33</v>
      </c>
      <c r="J53" s="100">
        <v>17.8</v>
      </c>
      <c r="K53" s="99" t="s">
        <v>175</v>
      </c>
      <c r="L53" s="100">
        <v>22.25</v>
      </c>
      <c r="M53" s="101" t="s">
        <v>33</v>
      </c>
      <c r="N53" s="102" t="s">
        <v>33</v>
      </c>
      <c r="S53" s="68" t="s">
        <v>251</v>
      </c>
    </row>
    <row r="54" spans="1:23" s="63" customFormat="1" x14ac:dyDescent="0.2">
      <c r="A54" s="98"/>
      <c r="B54" s="97" t="s">
        <v>173</v>
      </c>
      <c r="C54" s="767" t="s">
        <v>174</v>
      </c>
      <c r="D54" s="767"/>
      <c r="E54" s="767"/>
      <c r="F54" s="99" t="s">
        <v>33</v>
      </c>
      <c r="G54" s="99" t="s">
        <v>33</v>
      </c>
      <c r="H54" s="99" t="s">
        <v>33</v>
      </c>
      <c r="I54" s="99" t="s">
        <v>33</v>
      </c>
      <c r="J54" s="100">
        <v>0.66</v>
      </c>
      <c r="K54" s="99" t="s">
        <v>175</v>
      </c>
      <c r="L54" s="100">
        <v>0.83</v>
      </c>
      <c r="M54" s="101" t="s">
        <v>33</v>
      </c>
      <c r="N54" s="102" t="s">
        <v>33</v>
      </c>
      <c r="S54" s="68" t="s">
        <v>174</v>
      </c>
    </row>
    <row r="55" spans="1:23" s="63" customFormat="1" x14ac:dyDescent="0.2">
      <c r="A55" s="98"/>
      <c r="B55" s="97" t="s">
        <v>176</v>
      </c>
      <c r="C55" s="767" t="s">
        <v>177</v>
      </c>
      <c r="D55" s="767"/>
      <c r="E55" s="767"/>
      <c r="F55" s="99" t="s">
        <v>33</v>
      </c>
      <c r="G55" s="99" t="s">
        <v>33</v>
      </c>
      <c r="H55" s="99" t="s">
        <v>33</v>
      </c>
      <c r="I55" s="99" t="s">
        <v>33</v>
      </c>
      <c r="J55" s="100">
        <v>0.12</v>
      </c>
      <c r="K55" s="99" t="s">
        <v>175</v>
      </c>
      <c r="L55" s="100">
        <v>0.15</v>
      </c>
      <c r="M55" s="101" t="s">
        <v>33</v>
      </c>
      <c r="N55" s="102" t="s">
        <v>33</v>
      </c>
      <c r="S55" s="68" t="s">
        <v>177</v>
      </c>
    </row>
    <row r="56" spans="1:23" s="63" customFormat="1" x14ac:dyDescent="0.2">
      <c r="A56" s="98"/>
      <c r="B56" s="97" t="s">
        <v>212</v>
      </c>
      <c r="C56" s="767" t="s">
        <v>252</v>
      </c>
      <c r="D56" s="767"/>
      <c r="E56" s="767"/>
      <c r="F56" s="99" t="s">
        <v>33</v>
      </c>
      <c r="G56" s="99" t="s">
        <v>33</v>
      </c>
      <c r="H56" s="99" t="s">
        <v>33</v>
      </c>
      <c r="I56" s="99" t="s">
        <v>33</v>
      </c>
      <c r="J56" s="100">
        <v>0.36</v>
      </c>
      <c r="K56" s="99" t="s">
        <v>33</v>
      </c>
      <c r="L56" s="100">
        <v>0.36</v>
      </c>
      <c r="M56" s="101" t="s">
        <v>33</v>
      </c>
      <c r="N56" s="102" t="s">
        <v>33</v>
      </c>
      <c r="S56" s="68" t="s">
        <v>252</v>
      </c>
    </row>
    <row r="57" spans="1:23" s="63" customFormat="1" x14ac:dyDescent="0.2">
      <c r="A57" s="98"/>
      <c r="B57" s="97" t="s">
        <v>33</v>
      </c>
      <c r="C57" s="767" t="s">
        <v>253</v>
      </c>
      <c r="D57" s="767"/>
      <c r="E57" s="767"/>
      <c r="F57" s="99" t="s">
        <v>179</v>
      </c>
      <c r="G57" s="99" t="s">
        <v>1064</v>
      </c>
      <c r="H57" s="99" t="s">
        <v>175</v>
      </c>
      <c r="I57" s="99" t="s">
        <v>1024</v>
      </c>
      <c r="J57" s="100" t="s">
        <v>33</v>
      </c>
      <c r="K57" s="99" t="s">
        <v>33</v>
      </c>
      <c r="L57" s="100" t="s">
        <v>33</v>
      </c>
      <c r="M57" s="101" t="s">
        <v>33</v>
      </c>
      <c r="N57" s="102" t="s">
        <v>33</v>
      </c>
      <c r="T57" s="68" t="s">
        <v>253</v>
      </c>
    </row>
    <row r="58" spans="1:23" s="63" customFormat="1" x14ac:dyDescent="0.2">
      <c r="A58" s="98"/>
      <c r="B58" s="97" t="s">
        <v>33</v>
      </c>
      <c r="C58" s="767" t="s">
        <v>178</v>
      </c>
      <c r="D58" s="767"/>
      <c r="E58" s="767"/>
      <c r="F58" s="99" t="s">
        <v>179</v>
      </c>
      <c r="G58" s="99" t="s">
        <v>957</v>
      </c>
      <c r="H58" s="99" t="s">
        <v>175</v>
      </c>
      <c r="I58" s="99" t="s">
        <v>1143</v>
      </c>
      <c r="J58" s="100" t="s">
        <v>33</v>
      </c>
      <c r="K58" s="99" t="s">
        <v>33</v>
      </c>
      <c r="L58" s="100" t="s">
        <v>33</v>
      </c>
      <c r="M58" s="101" t="s">
        <v>33</v>
      </c>
      <c r="N58" s="102" t="s">
        <v>33</v>
      </c>
      <c r="T58" s="68" t="s">
        <v>178</v>
      </c>
    </row>
    <row r="59" spans="1:23" s="63" customFormat="1" x14ac:dyDescent="0.2">
      <c r="A59" s="98"/>
      <c r="B59" s="97" t="s">
        <v>33</v>
      </c>
      <c r="C59" s="776" t="s">
        <v>182</v>
      </c>
      <c r="D59" s="776"/>
      <c r="E59" s="776"/>
      <c r="F59" s="90" t="s">
        <v>33</v>
      </c>
      <c r="G59" s="90" t="s">
        <v>33</v>
      </c>
      <c r="H59" s="90" t="s">
        <v>33</v>
      </c>
      <c r="I59" s="90" t="s">
        <v>33</v>
      </c>
      <c r="J59" s="91">
        <v>18.82</v>
      </c>
      <c r="K59" s="90" t="s">
        <v>33</v>
      </c>
      <c r="L59" s="91">
        <v>23.44</v>
      </c>
      <c r="M59" s="92" t="s">
        <v>33</v>
      </c>
      <c r="N59" s="93" t="s">
        <v>33</v>
      </c>
      <c r="U59" s="68" t="s">
        <v>182</v>
      </c>
    </row>
    <row r="60" spans="1:23" s="63" customFormat="1" x14ac:dyDescent="0.2">
      <c r="A60" s="98"/>
      <c r="B60" s="97" t="s">
        <v>33</v>
      </c>
      <c r="C60" s="767" t="s">
        <v>183</v>
      </c>
      <c r="D60" s="767"/>
      <c r="E60" s="767"/>
      <c r="F60" s="99" t="s">
        <v>33</v>
      </c>
      <c r="G60" s="99" t="s">
        <v>33</v>
      </c>
      <c r="H60" s="99" t="s">
        <v>33</v>
      </c>
      <c r="I60" s="99" t="s">
        <v>33</v>
      </c>
      <c r="J60" s="100" t="s">
        <v>33</v>
      </c>
      <c r="K60" s="99" t="s">
        <v>33</v>
      </c>
      <c r="L60" s="100">
        <v>22.4</v>
      </c>
      <c r="M60" s="101" t="s">
        <v>33</v>
      </c>
      <c r="N60" s="102" t="s">
        <v>33</v>
      </c>
      <c r="T60" s="68" t="s">
        <v>183</v>
      </c>
    </row>
    <row r="61" spans="1:23" s="63" customFormat="1" ht="22.5" x14ac:dyDescent="0.2">
      <c r="A61" s="98"/>
      <c r="B61" s="97" t="s">
        <v>907</v>
      </c>
      <c r="C61" s="767" t="s">
        <v>908</v>
      </c>
      <c r="D61" s="767"/>
      <c r="E61" s="767"/>
      <c r="F61" s="99" t="s">
        <v>186</v>
      </c>
      <c r="G61" s="99" t="s">
        <v>909</v>
      </c>
      <c r="H61" s="99" t="s">
        <v>33</v>
      </c>
      <c r="I61" s="99" t="s">
        <v>909</v>
      </c>
      <c r="J61" s="100" t="s">
        <v>33</v>
      </c>
      <c r="K61" s="99" t="s">
        <v>33</v>
      </c>
      <c r="L61" s="100">
        <v>20.61</v>
      </c>
      <c r="M61" s="101" t="s">
        <v>33</v>
      </c>
      <c r="N61" s="102" t="s">
        <v>33</v>
      </c>
      <c r="T61" s="68" t="s">
        <v>908</v>
      </c>
    </row>
    <row r="62" spans="1:23" s="63" customFormat="1" ht="22.5" x14ac:dyDescent="0.2">
      <c r="A62" s="98"/>
      <c r="B62" s="97" t="s">
        <v>910</v>
      </c>
      <c r="C62" s="767" t="s">
        <v>911</v>
      </c>
      <c r="D62" s="767"/>
      <c r="E62" s="767"/>
      <c r="F62" s="99" t="s">
        <v>186</v>
      </c>
      <c r="G62" s="99" t="s">
        <v>594</v>
      </c>
      <c r="H62" s="99" t="s">
        <v>33</v>
      </c>
      <c r="I62" s="99" t="s">
        <v>594</v>
      </c>
      <c r="J62" s="100" t="s">
        <v>33</v>
      </c>
      <c r="K62" s="99" t="s">
        <v>33</v>
      </c>
      <c r="L62" s="100">
        <v>14.56</v>
      </c>
      <c r="M62" s="101" t="s">
        <v>33</v>
      </c>
      <c r="N62" s="102" t="s">
        <v>33</v>
      </c>
      <c r="T62" s="68" t="s">
        <v>911</v>
      </c>
    </row>
    <row r="63" spans="1:23" s="63" customFormat="1" x14ac:dyDescent="0.2">
      <c r="A63" s="103"/>
      <c r="B63" s="104"/>
      <c r="C63" s="780" t="s">
        <v>191</v>
      </c>
      <c r="D63" s="780"/>
      <c r="E63" s="780"/>
      <c r="F63" s="105" t="s">
        <v>33</v>
      </c>
      <c r="G63" s="105" t="s">
        <v>33</v>
      </c>
      <c r="H63" s="105" t="s">
        <v>33</v>
      </c>
      <c r="I63" s="105" t="s">
        <v>33</v>
      </c>
      <c r="J63" s="106" t="s">
        <v>33</v>
      </c>
      <c r="K63" s="105" t="s">
        <v>33</v>
      </c>
      <c r="L63" s="106">
        <v>58.61</v>
      </c>
      <c r="M63" s="92" t="s">
        <v>33</v>
      </c>
      <c r="N63" s="107" t="s">
        <v>33</v>
      </c>
      <c r="V63" s="68" t="s">
        <v>191</v>
      </c>
    </row>
    <row r="64" spans="1:23" s="63" customFormat="1" ht="22.5" x14ac:dyDescent="0.2">
      <c r="A64" s="88" t="s">
        <v>219</v>
      </c>
      <c r="B64" s="89" t="s">
        <v>926</v>
      </c>
      <c r="C64" s="776" t="s">
        <v>927</v>
      </c>
      <c r="D64" s="776"/>
      <c r="E64" s="776"/>
      <c r="F64" s="90" t="s">
        <v>484</v>
      </c>
      <c r="G64" s="90" t="s">
        <v>33</v>
      </c>
      <c r="H64" s="90" t="s">
        <v>33</v>
      </c>
      <c r="I64" s="90" t="s">
        <v>165</v>
      </c>
      <c r="J64" s="91">
        <v>16999.43</v>
      </c>
      <c r="K64" s="90" t="s">
        <v>33</v>
      </c>
      <c r="L64" s="91">
        <v>16999.43</v>
      </c>
      <c r="M64" s="92" t="s">
        <v>33</v>
      </c>
      <c r="N64" s="93" t="s">
        <v>33</v>
      </c>
      <c r="Q64" s="68" t="s">
        <v>927</v>
      </c>
    </row>
    <row r="65" spans="1:23" s="63" customFormat="1" ht="22.5" x14ac:dyDescent="0.2">
      <c r="A65" s="88" t="s">
        <v>228</v>
      </c>
      <c r="B65" s="89" t="s">
        <v>928</v>
      </c>
      <c r="C65" s="776" t="s">
        <v>929</v>
      </c>
      <c r="D65" s="776"/>
      <c r="E65" s="776"/>
      <c r="F65" s="90" t="s">
        <v>484</v>
      </c>
      <c r="G65" s="90" t="s">
        <v>33</v>
      </c>
      <c r="H65" s="90" t="s">
        <v>33</v>
      </c>
      <c r="I65" s="90" t="s">
        <v>165</v>
      </c>
      <c r="J65" s="91" t="s">
        <v>33</v>
      </c>
      <c r="K65" s="90" t="s">
        <v>33</v>
      </c>
      <c r="L65" s="91" t="s">
        <v>33</v>
      </c>
      <c r="M65" s="92" t="s">
        <v>33</v>
      </c>
      <c r="N65" s="93" t="s">
        <v>33</v>
      </c>
      <c r="Q65" s="68" t="s">
        <v>929</v>
      </c>
    </row>
    <row r="66" spans="1:23" s="63" customFormat="1" ht="22.5" x14ac:dyDescent="0.2">
      <c r="A66" s="96"/>
      <c r="B66" s="97" t="s">
        <v>171</v>
      </c>
      <c r="C66" s="767" t="s">
        <v>172</v>
      </c>
      <c r="D66" s="767"/>
      <c r="E66" s="767"/>
      <c r="F66" s="767"/>
      <c r="G66" s="767"/>
      <c r="H66" s="767"/>
      <c r="I66" s="767"/>
      <c r="J66" s="767"/>
      <c r="K66" s="767"/>
      <c r="L66" s="767"/>
      <c r="M66" s="767"/>
      <c r="N66" s="781"/>
      <c r="R66" s="68" t="s">
        <v>172</v>
      </c>
    </row>
    <row r="67" spans="1:23" s="63" customFormat="1" x14ac:dyDescent="0.2">
      <c r="A67" s="98"/>
      <c r="B67" s="97" t="s">
        <v>165</v>
      </c>
      <c r="C67" s="767" t="s">
        <v>251</v>
      </c>
      <c r="D67" s="767"/>
      <c r="E67" s="767"/>
      <c r="F67" s="99" t="s">
        <v>33</v>
      </c>
      <c r="G67" s="99" t="s">
        <v>33</v>
      </c>
      <c r="H67" s="99" t="s">
        <v>33</v>
      </c>
      <c r="I67" s="99" t="s">
        <v>33</v>
      </c>
      <c r="J67" s="100">
        <v>17.91</v>
      </c>
      <c r="K67" s="99" t="s">
        <v>175</v>
      </c>
      <c r="L67" s="100">
        <v>22.39</v>
      </c>
      <c r="M67" s="101" t="s">
        <v>33</v>
      </c>
      <c r="N67" s="102" t="s">
        <v>33</v>
      </c>
      <c r="S67" s="68" t="s">
        <v>251</v>
      </c>
    </row>
    <row r="68" spans="1:23" s="63" customFormat="1" x14ac:dyDescent="0.2">
      <c r="A68" s="98"/>
      <c r="B68" s="97" t="s">
        <v>173</v>
      </c>
      <c r="C68" s="767" t="s">
        <v>174</v>
      </c>
      <c r="D68" s="767"/>
      <c r="E68" s="767"/>
      <c r="F68" s="99" t="s">
        <v>33</v>
      </c>
      <c r="G68" s="99" t="s">
        <v>33</v>
      </c>
      <c r="H68" s="99" t="s">
        <v>33</v>
      </c>
      <c r="I68" s="99" t="s">
        <v>33</v>
      </c>
      <c r="J68" s="100">
        <v>7.2</v>
      </c>
      <c r="K68" s="99" t="s">
        <v>175</v>
      </c>
      <c r="L68" s="100">
        <v>9</v>
      </c>
      <c r="M68" s="101" t="s">
        <v>33</v>
      </c>
      <c r="N68" s="102" t="s">
        <v>33</v>
      </c>
      <c r="S68" s="68" t="s">
        <v>174</v>
      </c>
    </row>
    <row r="69" spans="1:23" s="63" customFormat="1" x14ac:dyDescent="0.2">
      <c r="A69" s="98"/>
      <c r="B69" s="97" t="s">
        <v>176</v>
      </c>
      <c r="C69" s="767" t="s">
        <v>177</v>
      </c>
      <c r="D69" s="767"/>
      <c r="E69" s="767"/>
      <c r="F69" s="99" t="s">
        <v>33</v>
      </c>
      <c r="G69" s="99" t="s">
        <v>33</v>
      </c>
      <c r="H69" s="99" t="s">
        <v>33</v>
      </c>
      <c r="I69" s="99" t="s">
        <v>33</v>
      </c>
      <c r="J69" s="100">
        <v>0.8</v>
      </c>
      <c r="K69" s="99" t="s">
        <v>175</v>
      </c>
      <c r="L69" s="100">
        <v>1</v>
      </c>
      <c r="M69" s="101" t="s">
        <v>33</v>
      </c>
      <c r="N69" s="102" t="s">
        <v>33</v>
      </c>
      <c r="S69" s="68" t="s">
        <v>177</v>
      </c>
    </row>
    <row r="70" spans="1:23" s="63" customFormat="1" x14ac:dyDescent="0.2">
      <c r="A70" s="98"/>
      <c r="B70" s="97" t="s">
        <v>212</v>
      </c>
      <c r="C70" s="767" t="s">
        <v>252</v>
      </c>
      <c r="D70" s="767"/>
      <c r="E70" s="767"/>
      <c r="F70" s="99" t="s">
        <v>33</v>
      </c>
      <c r="G70" s="99" t="s">
        <v>33</v>
      </c>
      <c r="H70" s="99" t="s">
        <v>33</v>
      </c>
      <c r="I70" s="99" t="s">
        <v>33</v>
      </c>
      <c r="J70" s="100">
        <v>0.36</v>
      </c>
      <c r="K70" s="99" t="s">
        <v>33</v>
      </c>
      <c r="L70" s="100">
        <v>0.36</v>
      </c>
      <c r="M70" s="101" t="s">
        <v>33</v>
      </c>
      <c r="N70" s="102" t="s">
        <v>33</v>
      </c>
      <c r="S70" s="68" t="s">
        <v>252</v>
      </c>
    </row>
    <row r="71" spans="1:23" s="63" customFormat="1" x14ac:dyDescent="0.2">
      <c r="A71" s="98"/>
      <c r="B71" s="97" t="s">
        <v>33</v>
      </c>
      <c r="C71" s="767" t="s">
        <v>253</v>
      </c>
      <c r="D71" s="767"/>
      <c r="E71" s="767"/>
      <c r="F71" s="99" t="s">
        <v>179</v>
      </c>
      <c r="G71" s="99" t="s">
        <v>930</v>
      </c>
      <c r="H71" s="99" t="s">
        <v>175</v>
      </c>
      <c r="I71" s="99" t="s">
        <v>931</v>
      </c>
      <c r="J71" s="100" t="s">
        <v>33</v>
      </c>
      <c r="K71" s="99" t="s">
        <v>33</v>
      </c>
      <c r="L71" s="100" t="s">
        <v>33</v>
      </c>
      <c r="M71" s="101" t="s">
        <v>33</v>
      </c>
      <c r="N71" s="102" t="s">
        <v>33</v>
      </c>
      <c r="T71" s="68" t="s">
        <v>253</v>
      </c>
    </row>
    <row r="72" spans="1:23" s="63" customFormat="1" x14ac:dyDescent="0.2">
      <c r="A72" s="98"/>
      <c r="B72" s="97" t="s">
        <v>33</v>
      </c>
      <c r="C72" s="767" t="s">
        <v>178</v>
      </c>
      <c r="D72" s="767"/>
      <c r="E72" s="767"/>
      <c r="F72" s="99" t="s">
        <v>179</v>
      </c>
      <c r="G72" s="99" t="s">
        <v>849</v>
      </c>
      <c r="H72" s="99" t="s">
        <v>175</v>
      </c>
      <c r="I72" s="99" t="s">
        <v>648</v>
      </c>
      <c r="J72" s="100" t="s">
        <v>33</v>
      </c>
      <c r="K72" s="99" t="s">
        <v>33</v>
      </c>
      <c r="L72" s="100" t="s">
        <v>33</v>
      </c>
      <c r="M72" s="101" t="s">
        <v>33</v>
      </c>
      <c r="N72" s="102" t="s">
        <v>33</v>
      </c>
      <c r="T72" s="68" t="s">
        <v>178</v>
      </c>
    </row>
    <row r="73" spans="1:23" s="63" customFormat="1" x14ac:dyDescent="0.2">
      <c r="A73" s="98"/>
      <c r="B73" s="97" t="s">
        <v>33</v>
      </c>
      <c r="C73" s="776" t="s">
        <v>182</v>
      </c>
      <c r="D73" s="776"/>
      <c r="E73" s="776"/>
      <c r="F73" s="90" t="s">
        <v>33</v>
      </c>
      <c r="G73" s="90" t="s">
        <v>33</v>
      </c>
      <c r="H73" s="90" t="s">
        <v>33</v>
      </c>
      <c r="I73" s="90" t="s">
        <v>33</v>
      </c>
      <c r="J73" s="91">
        <v>25.47</v>
      </c>
      <c r="K73" s="90" t="s">
        <v>33</v>
      </c>
      <c r="L73" s="91">
        <v>31.75</v>
      </c>
      <c r="M73" s="92" t="s">
        <v>33</v>
      </c>
      <c r="N73" s="93" t="s">
        <v>33</v>
      </c>
      <c r="U73" s="68" t="s">
        <v>182</v>
      </c>
    </row>
    <row r="74" spans="1:23" s="63" customFormat="1" x14ac:dyDescent="0.2">
      <c r="A74" s="98"/>
      <c r="B74" s="97" t="s">
        <v>33</v>
      </c>
      <c r="C74" s="767" t="s">
        <v>183</v>
      </c>
      <c r="D74" s="767"/>
      <c r="E74" s="767"/>
      <c r="F74" s="99" t="s">
        <v>33</v>
      </c>
      <c r="G74" s="99" t="s">
        <v>33</v>
      </c>
      <c r="H74" s="99" t="s">
        <v>33</v>
      </c>
      <c r="I74" s="99" t="s">
        <v>33</v>
      </c>
      <c r="J74" s="100" t="s">
        <v>33</v>
      </c>
      <c r="K74" s="99" t="s">
        <v>33</v>
      </c>
      <c r="L74" s="100">
        <v>23.39</v>
      </c>
      <c r="M74" s="101" t="s">
        <v>33</v>
      </c>
      <c r="N74" s="102" t="s">
        <v>33</v>
      </c>
      <c r="T74" s="68" t="s">
        <v>183</v>
      </c>
    </row>
    <row r="75" spans="1:23" s="63" customFormat="1" ht="22.5" x14ac:dyDescent="0.2">
      <c r="A75" s="98"/>
      <c r="B75" s="97" t="s">
        <v>771</v>
      </c>
      <c r="C75" s="767" t="s">
        <v>772</v>
      </c>
      <c r="D75" s="767"/>
      <c r="E75" s="767"/>
      <c r="F75" s="99" t="s">
        <v>186</v>
      </c>
      <c r="G75" s="99" t="s">
        <v>341</v>
      </c>
      <c r="H75" s="99" t="s">
        <v>33</v>
      </c>
      <c r="I75" s="99" t="s">
        <v>341</v>
      </c>
      <c r="J75" s="100" t="s">
        <v>33</v>
      </c>
      <c r="K75" s="99" t="s">
        <v>33</v>
      </c>
      <c r="L75" s="100">
        <v>18.71</v>
      </c>
      <c r="M75" s="101" t="s">
        <v>33</v>
      </c>
      <c r="N75" s="102" t="s">
        <v>33</v>
      </c>
      <c r="T75" s="68" t="s">
        <v>772</v>
      </c>
    </row>
    <row r="76" spans="1:23" s="63" customFormat="1" ht="22.5" x14ac:dyDescent="0.2">
      <c r="A76" s="98"/>
      <c r="B76" s="97" t="s">
        <v>773</v>
      </c>
      <c r="C76" s="767" t="s">
        <v>774</v>
      </c>
      <c r="D76" s="767"/>
      <c r="E76" s="767"/>
      <c r="F76" s="99" t="s">
        <v>186</v>
      </c>
      <c r="G76" s="99" t="s">
        <v>775</v>
      </c>
      <c r="H76" s="99" t="s">
        <v>33</v>
      </c>
      <c r="I76" s="99" t="s">
        <v>775</v>
      </c>
      <c r="J76" s="100" t="s">
        <v>33</v>
      </c>
      <c r="K76" s="99" t="s">
        <v>33</v>
      </c>
      <c r="L76" s="100">
        <v>14.03</v>
      </c>
      <c r="M76" s="101" t="s">
        <v>33</v>
      </c>
      <c r="N76" s="102" t="s">
        <v>33</v>
      </c>
      <c r="T76" s="68" t="s">
        <v>774</v>
      </c>
    </row>
    <row r="77" spans="1:23" s="63" customFormat="1" x14ac:dyDescent="0.2">
      <c r="A77" s="103"/>
      <c r="B77" s="104"/>
      <c r="C77" s="780" t="s">
        <v>191</v>
      </c>
      <c r="D77" s="780"/>
      <c r="E77" s="780"/>
      <c r="F77" s="105" t="s">
        <v>33</v>
      </c>
      <c r="G77" s="105" t="s">
        <v>33</v>
      </c>
      <c r="H77" s="105" t="s">
        <v>33</v>
      </c>
      <c r="I77" s="105" t="s">
        <v>33</v>
      </c>
      <c r="J77" s="106" t="s">
        <v>33</v>
      </c>
      <c r="K77" s="105" t="s">
        <v>33</v>
      </c>
      <c r="L77" s="106">
        <v>64.489999999999995</v>
      </c>
      <c r="M77" s="92" t="s">
        <v>33</v>
      </c>
      <c r="N77" s="107" t="s">
        <v>33</v>
      </c>
      <c r="V77" s="68" t="s">
        <v>191</v>
      </c>
    </row>
    <row r="78" spans="1:23" s="63" customFormat="1" ht="33.75" x14ac:dyDescent="0.2">
      <c r="A78" s="88" t="s">
        <v>235</v>
      </c>
      <c r="B78" s="89" t="s">
        <v>1683</v>
      </c>
      <c r="C78" s="776" t="s">
        <v>933</v>
      </c>
      <c r="D78" s="776"/>
      <c r="E78" s="776"/>
      <c r="F78" s="90" t="s">
        <v>484</v>
      </c>
      <c r="G78" s="90" t="s">
        <v>33</v>
      </c>
      <c r="H78" s="90" t="s">
        <v>33</v>
      </c>
      <c r="I78" s="90" t="s">
        <v>165</v>
      </c>
      <c r="J78" s="91">
        <v>8727.02</v>
      </c>
      <c r="K78" s="90" t="s">
        <v>778</v>
      </c>
      <c r="L78" s="91">
        <v>8831.74</v>
      </c>
      <c r="M78" s="92" t="s">
        <v>33</v>
      </c>
      <c r="N78" s="93" t="s">
        <v>33</v>
      </c>
      <c r="Q78" s="68" t="s">
        <v>933</v>
      </c>
    </row>
    <row r="79" spans="1:23" s="63" customFormat="1" x14ac:dyDescent="0.2">
      <c r="A79" s="94"/>
      <c r="B79" s="95"/>
      <c r="C79" s="767" t="s">
        <v>934</v>
      </c>
      <c r="D79" s="767"/>
      <c r="E79" s="767"/>
      <c r="F79" s="767"/>
      <c r="G79" s="767"/>
      <c r="H79" s="767"/>
      <c r="I79" s="767"/>
      <c r="J79" s="767"/>
      <c r="K79" s="767"/>
      <c r="L79" s="767"/>
      <c r="M79" s="767"/>
      <c r="N79" s="781"/>
      <c r="W79" s="68" t="s">
        <v>934</v>
      </c>
    </row>
    <row r="80" spans="1:23" s="63" customFormat="1" ht="22.5" x14ac:dyDescent="0.2">
      <c r="A80" s="96"/>
      <c r="B80" s="97" t="s">
        <v>780</v>
      </c>
      <c r="C80" s="767" t="s">
        <v>781</v>
      </c>
      <c r="D80" s="767"/>
      <c r="E80" s="767"/>
      <c r="F80" s="767"/>
      <c r="G80" s="767"/>
      <c r="H80" s="767"/>
      <c r="I80" s="767"/>
      <c r="J80" s="767"/>
      <c r="K80" s="767"/>
      <c r="L80" s="767"/>
      <c r="M80" s="767"/>
      <c r="N80" s="781"/>
      <c r="R80" s="68" t="s">
        <v>781</v>
      </c>
    </row>
    <row r="81" spans="1:23" s="63" customFormat="1" ht="22.5" x14ac:dyDescent="0.2">
      <c r="A81" s="88" t="s">
        <v>240</v>
      </c>
      <c r="B81" s="89" t="s">
        <v>1057</v>
      </c>
      <c r="C81" s="776" t="s">
        <v>1058</v>
      </c>
      <c r="D81" s="776"/>
      <c r="E81" s="776"/>
      <c r="F81" s="90" t="s">
        <v>484</v>
      </c>
      <c r="G81" s="90" t="s">
        <v>33</v>
      </c>
      <c r="H81" s="90" t="s">
        <v>33</v>
      </c>
      <c r="I81" s="90" t="s">
        <v>173</v>
      </c>
      <c r="J81" s="91" t="s">
        <v>33</v>
      </c>
      <c r="K81" s="90" t="s">
        <v>33</v>
      </c>
      <c r="L81" s="91" t="s">
        <v>33</v>
      </c>
      <c r="M81" s="92" t="s">
        <v>33</v>
      </c>
      <c r="N81" s="93" t="s">
        <v>33</v>
      </c>
      <c r="Q81" s="68" t="s">
        <v>1058</v>
      </c>
    </row>
    <row r="82" spans="1:23" s="63" customFormat="1" ht="22.5" x14ac:dyDescent="0.2">
      <c r="A82" s="96"/>
      <c r="B82" s="97" t="s">
        <v>171</v>
      </c>
      <c r="C82" s="767" t="s">
        <v>172</v>
      </c>
      <c r="D82" s="767"/>
      <c r="E82" s="767"/>
      <c r="F82" s="767"/>
      <c r="G82" s="767"/>
      <c r="H82" s="767"/>
      <c r="I82" s="767"/>
      <c r="J82" s="767"/>
      <c r="K82" s="767"/>
      <c r="L82" s="767"/>
      <c r="M82" s="767"/>
      <c r="N82" s="781"/>
      <c r="R82" s="68" t="s">
        <v>172</v>
      </c>
    </row>
    <row r="83" spans="1:23" s="63" customFormat="1" x14ac:dyDescent="0.2">
      <c r="A83" s="98"/>
      <c r="B83" s="97" t="s">
        <v>165</v>
      </c>
      <c r="C83" s="767" t="s">
        <v>251</v>
      </c>
      <c r="D83" s="767"/>
      <c r="E83" s="767"/>
      <c r="F83" s="99" t="s">
        <v>33</v>
      </c>
      <c r="G83" s="99" t="s">
        <v>33</v>
      </c>
      <c r="H83" s="99" t="s">
        <v>33</v>
      </c>
      <c r="I83" s="99" t="s">
        <v>33</v>
      </c>
      <c r="J83" s="100">
        <v>8.9</v>
      </c>
      <c r="K83" s="99" t="s">
        <v>175</v>
      </c>
      <c r="L83" s="100">
        <v>22.25</v>
      </c>
      <c r="M83" s="101" t="s">
        <v>33</v>
      </c>
      <c r="N83" s="102" t="s">
        <v>33</v>
      </c>
      <c r="S83" s="68" t="s">
        <v>251</v>
      </c>
    </row>
    <row r="84" spans="1:23" s="63" customFormat="1" x14ac:dyDescent="0.2">
      <c r="A84" s="98"/>
      <c r="B84" s="97" t="s">
        <v>173</v>
      </c>
      <c r="C84" s="767" t="s">
        <v>174</v>
      </c>
      <c r="D84" s="767"/>
      <c r="E84" s="767"/>
      <c r="F84" s="99" t="s">
        <v>33</v>
      </c>
      <c r="G84" s="99" t="s">
        <v>33</v>
      </c>
      <c r="H84" s="99" t="s">
        <v>33</v>
      </c>
      <c r="I84" s="99" t="s">
        <v>33</v>
      </c>
      <c r="J84" s="100">
        <v>0.66</v>
      </c>
      <c r="K84" s="99" t="s">
        <v>175</v>
      </c>
      <c r="L84" s="100">
        <v>1.65</v>
      </c>
      <c r="M84" s="101" t="s">
        <v>33</v>
      </c>
      <c r="N84" s="102" t="s">
        <v>33</v>
      </c>
      <c r="S84" s="68" t="s">
        <v>174</v>
      </c>
    </row>
    <row r="85" spans="1:23" s="63" customFormat="1" x14ac:dyDescent="0.2">
      <c r="A85" s="98"/>
      <c r="B85" s="97" t="s">
        <v>176</v>
      </c>
      <c r="C85" s="767" t="s">
        <v>177</v>
      </c>
      <c r="D85" s="767"/>
      <c r="E85" s="767"/>
      <c r="F85" s="99" t="s">
        <v>33</v>
      </c>
      <c r="G85" s="99" t="s">
        <v>33</v>
      </c>
      <c r="H85" s="99" t="s">
        <v>33</v>
      </c>
      <c r="I85" s="99" t="s">
        <v>33</v>
      </c>
      <c r="J85" s="100">
        <v>0.12</v>
      </c>
      <c r="K85" s="99" t="s">
        <v>175</v>
      </c>
      <c r="L85" s="100">
        <v>0.3</v>
      </c>
      <c r="M85" s="101" t="s">
        <v>33</v>
      </c>
      <c r="N85" s="102" t="s">
        <v>33</v>
      </c>
      <c r="S85" s="68" t="s">
        <v>177</v>
      </c>
    </row>
    <row r="86" spans="1:23" s="63" customFormat="1" x14ac:dyDescent="0.2">
      <c r="A86" s="98"/>
      <c r="B86" s="97" t="s">
        <v>212</v>
      </c>
      <c r="C86" s="767" t="s">
        <v>252</v>
      </c>
      <c r="D86" s="767"/>
      <c r="E86" s="767"/>
      <c r="F86" s="99" t="s">
        <v>33</v>
      </c>
      <c r="G86" s="99" t="s">
        <v>33</v>
      </c>
      <c r="H86" s="99" t="s">
        <v>33</v>
      </c>
      <c r="I86" s="99" t="s">
        <v>33</v>
      </c>
      <c r="J86" s="100">
        <v>0.18</v>
      </c>
      <c r="K86" s="99" t="s">
        <v>33</v>
      </c>
      <c r="L86" s="100">
        <v>0.36</v>
      </c>
      <c r="M86" s="101" t="s">
        <v>33</v>
      </c>
      <c r="N86" s="102" t="s">
        <v>33</v>
      </c>
      <c r="S86" s="68" t="s">
        <v>252</v>
      </c>
    </row>
    <row r="87" spans="1:23" s="63" customFormat="1" x14ac:dyDescent="0.2">
      <c r="A87" s="98"/>
      <c r="B87" s="97" t="s">
        <v>33</v>
      </c>
      <c r="C87" s="767" t="s">
        <v>253</v>
      </c>
      <c r="D87" s="767"/>
      <c r="E87" s="767"/>
      <c r="F87" s="99" t="s">
        <v>179</v>
      </c>
      <c r="G87" s="99" t="s">
        <v>1023</v>
      </c>
      <c r="H87" s="99" t="s">
        <v>175</v>
      </c>
      <c r="I87" s="99" t="s">
        <v>1024</v>
      </c>
      <c r="J87" s="100" t="s">
        <v>33</v>
      </c>
      <c r="K87" s="99" t="s">
        <v>33</v>
      </c>
      <c r="L87" s="100" t="s">
        <v>33</v>
      </c>
      <c r="M87" s="101" t="s">
        <v>33</v>
      </c>
      <c r="N87" s="102" t="s">
        <v>33</v>
      </c>
      <c r="T87" s="68" t="s">
        <v>253</v>
      </c>
    </row>
    <row r="88" spans="1:23" s="63" customFormat="1" x14ac:dyDescent="0.2">
      <c r="A88" s="98"/>
      <c r="B88" s="97" t="s">
        <v>33</v>
      </c>
      <c r="C88" s="767" t="s">
        <v>178</v>
      </c>
      <c r="D88" s="767"/>
      <c r="E88" s="767"/>
      <c r="F88" s="99" t="s">
        <v>179</v>
      </c>
      <c r="G88" s="99" t="s">
        <v>957</v>
      </c>
      <c r="H88" s="99" t="s">
        <v>175</v>
      </c>
      <c r="I88" s="99" t="s">
        <v>1059</v>
      </c>
      <c r="J88" s="100" t="s">
        <v>33</v>
      </c>
      <c r="K88" s="99" t="s">
        <v>33</v>
      </c>
      <c r="L88" s="100" t="s">
        <v>33</v>
      </c>
      <c r="M88" s="101" t="s">
        <v>33</v>
      </c>
      <c r="N88" s="102" t="s">
        <v>33</v>
      </c>
      <c r="T88" s="68" t="s">
        <v>178</v>
      </c>
    </row>
    <row r="89" spans="1:23" s="63" customFormat="1" x14ac:dyDescent="0.2">
      <c r="A89" s="98"/>
      <c r="B89" s="97" t="s">
        <v>33</v>
      </c>
      <c r="C89" s="776" t="s">
        <v>182</v>
      </c>
      <c r="D89" s="776"/>
      <c r="E89" s="776"/>
      <c r="F89" s="90" t="s">
        <v>33</v>
      </c>
      <c r="G89" s="90" t="s">
        <v>33</v>
      </c>
      <c r="H89" s="90" t="s">
        <v>33</v>
      </c>
      <c r="I89" s="90" t="s">
        <v>33</v>
      </c>
      <c r="J89" s="91">
        <v>9.74</v>
      </c>
      <c r="K89" s="90" t="s">
        <v>33</v>
      </c>
      <c r="L89" s="91">
        <v>24.26</v>
      </c>
      <c r="M89" s="92" t="s">
        <v>33</v>
      </c>
      <c r="N89" s="93" t="s">
        <v>33</v>
      </c>
      <c r="U89" s="68" t="s">
        <v>182</v>
      </c>
    </row>
    <row r="90" spans="1:23" s="63" customFormat="1" x14ac:dyDescent="0.2">
      <c r="A90" s="98"/>
      <c r="B90" s="97" t="s">
        <v>33</v>
      </c>
      <c r="C90" s="767" t="s">
        <v>183</v>
      </c>
      <c r="D90" s="767"/>
      <c r="E90" s="767"/>
      <c r="F90" s="99" t="s">
        <v>33</v>
      </c>
      <c r="G90" s="99" t="s">
        <v>33</v>
      </c>
      <c r="H90" s="99" t="s">
        <v>33</v>
      </c>
      <c r="I90" s="99" t="s">
        <v>33</v>
      </c>
      <c r="J90" s="100" t="s">
        <v>33</v>
      </c>
      <c r="K90" s="99" t="s">
        <v>33</v>
      </c>
      <c r="L90" s="100">
        <v>22.55</v>
      </c>
      <c r="M90" s="101" t="s">
        <v>33</v>
      </c>
      <c r="N90" s="102" t="s">
        <v>33</v>
      </c>
      <c r="T90" s="68" t="s">
        <v>183</v>
      </c>
    </row>
    <row r="91" spans="1:23" s="63" customFormat="1" ht="22.5" x14ac:dyDescent="0.2">
      <c r="A91" s="98"/>
      <c r="B91" s="97" t="s">
        <v>907</v>
      </c>
      <c r="C91" s="767" t="s">
        <v>908</v>
      </c>
      <c r="D91" s="767"/>
      <c r="E91" s="767"/>
      <c r="F91" s="99" t="s">
        <v>186</v>
      </c>
      <c r="G91" s="99" t="s">
        <v>909</v>
      </c>
      <c r="H91" s="99" t="s">
        <v>33</v>
      </c>
      <c r="I91" s="99" t="s">
        <v>909</v>
      </c>
      <c r="J91" s="100" t="s">
        <v>33</v>
      </c>
      <c r="K91" s="99" t="s">
        <v>33</v>
      </c>
      <c r="L91" s="100">
        <v>20.75</v>
      </c>
      <c r="M91" s="101" t="s">
        <v>33</v>
      </c>
      <c r="N91" s="102" t="s">
        <v>33</v>
      </c>
      <c r="T91" s="68" t="s">
        <v>908</v>
      </c>
    </row>
    <row r="92" spans="1:23" s="63" customFormat="1" ht="22.5" x14ac:dyDescent="0.2">
      <c r="A92" s="98"/>
      <c r="B92" s="97" t="s">
        <v>910</v>
      </c>
      <c r="C92" s="767" t="s">
        <v>911</v>
      </c>
      <c r="D92" s="767"/>
      <c r="E92" s="767"/>
      <c r="F92" s="99" t="s">
        <v>186</v>
      </c>
      <c r="G92" s="99" t="s">
        <v>594</v>
      </c>
      <c r="H92" s="99" t="s">
        <v>33</v>
      </c>
      <c r="I92" s="99" t="s">
        <v>594</v>
      </c>
      <c r="J92" s="100" t="s">
        <v>33</v>
      </c>
      <c r="K92" s="99" t="s">
        <v>33</v>
      </c>
      <c r="L92" s="100">
        <v>14.66</v>
      </c>
      <c r="M92" s="101" t="s">
        <v>33</v>
      </c>
      <c r="N92" s="102" t="s">
        <v>33</v>
      </c>
      <c r="T92" s="68" t="s">
        <v>911</v>
      </c>
    </row>
    <row r="93" spans="1:23" s="63" customFormat="1" x14ac:dyDescent="0.2">
      <c r="A93" s="103"/>
      <c r="B93" s="104"/>
      <c r="C93" s="780" t="s">
        <v>191</v>
      </c>
      <c r="D93" s="780"/>
      <c r="E93" s="780"/>
      <c r="F93" s="105" t="s">
        <v>33</v>
      </c>
      <c r="G93" s="105" t="s">
        <v>33</v>
      </c>
      <c r="H93" s="105" t="s">
        <v>33</v>
      </c>
      <c r="I93" s="105" t="s">
        <v>33</v>
      </c>
      <c r="J93" s="106" t="s">
        <v>33</v>
      </c>
      <c r="K93" s="105" t="s">
        <v>33</v>
      </c>
      <c r="L93" s="106">
        <v>59.67</v>
      </c>
      <c r="M93" s="92" t="s">
        <v>33</v>
      </c>
      <c r="N93" s="107" t="s">
        <v>33</v>
      </c>
      <c r="V93" s="68" t="s">
        <v>191</v>
      </c>
    </row>
    <row r="94" spans="1:23" s="63" customFormat="1" ht="33.75" x14ac:dyDescent="0.2">
      <c r="A94" s="88" t="s">
        <v>246</v>
      </c>
      <c r="B94" s="89" t="s">
        <v>1847</v>
      </c>
      <c r="C94" s="776" t="s">
        <v>1219</v>
      </c>
      <c r="D94" s="776"/>
      <c r="E94" s="776"/>
      <c r="F94" s="90" t="s">
        <v>484</v>
      </c>
      <c r="G94" s="90" t="s">
        <v>33</v>
      </c>
      <c r="H94" s="90" t="s">
        <v>33</v>
      </c>
      <c r="I94" s="90" t="s">
        <v>173</v>
      </c>
      <c r="J94" s="91">
        <v>11826.16</v>
      </c>
      <c r="K94" s="90" t="s">
        <v>778</v>
      </c>
      <c r="L94" s="91">
        <v>23936.15</v>
      </c>
      <c r="M94" s="92" t="s">
        <v>33</v>
      </c>
      <c r="N94" s="93" t="s">
        <v>33</v>
      </c>
      <c r="Q94" s="68" t="s">
        <v>1219</v>
      </c>
    </row>
    <row r="95" spans="1:23" s="63" customFormat="1" x14ac:dyDescent="0.2">
      <c r="A95" s="94"/>
      <c r="B95" s="95"/>
      <c r="C95" s="767" t="s">
        <v>1848</v>
      </c>
      <c r="D95" s="767"/>
      <c r="E95" s="767"/>
      <c r="F95" s="767"/>
      <c r="G95" s="767"/>
      <c r="H95" s="767"/>
      <c r="I95" s="767"/>
      <c r="J95" s="767"/>
      <c r="K95" s="767"/>
      <c r="L95" s="767"/>
      <c r="M95" s="767"/>
      <c r="N95" s="781"/>
      <c r="W95" s="68" t="s">
        <v>1848</v>
      </c>
    </row>
    <row r="96" spans="1:23" s="63" customFormat="1" ht="22.5" x14ac:dyDescent="0.2">
      <c r="A96" s="96"/>
      <c r="B96" s="97" t="s">
        <v>780</v>
      </c>
      <c r="C96" s="767" t="s">
        <v>781</v>
      </c>
      <c r="D96" s="767"/>
      <c r="E96" s="767"/>
      <c r="F96" s="767"/>
      <c r="G96" s="767"/>
      <c r="H96" s="767"/>
      <c r="I96" s="767"/>
      <c r="J96" s="767"/>
      <c r="K96" s="767"/>
      <c r="L96" s="767"/>
      <c r="M96" s="767"/>
      <c r="N96" s="781"/>
      <c r="R96" s="68" t="s">
        <v>781</v>
      </c>
    </row>
    <row r="97" spans="1:23" s="63" customFormat="1" ht="22.5" x14ac:dyDescent="0.2">
      <c r="A97" s="88" t="s">
        <v>258</v>
      </c>
      <c r="B97" s="89" t="s">
        <v>1221</v>
      </c>
      <c r="C97" s="776" t="s">
        <v>1222</v>
      </c>
      <c r="D97" s="776"/>
      <c r="E97" s="776"/>
      <c r="F97" s="90" t="s">
        <v>484</v>
      </c>
      <c r="G97" s="90" t="s">
        <v>33</v>
      </c>
      <c r="H97" s="90" t="s">
        <v>33</v>
      </c>
      <c r="I97" s="90" t="s">
        <v>165</v>
      </c>
      <c r="J97" s="91" t="s">
        <v>33</v>
      </c>
      <c r="K97" s="90" t="s">
        <v>33</v>
      </c>
      <c r="L97" s="91" t="s">
        <v>33</v>
      </c>
      <c r="M97" s="92" t="s">
        <v>33</v>
      </c>
      <c r="N97" s="93" t="s">
        <v>33</v>
      </c>
      <c r="Q97" s="68" t="s">
        <v>1222</v>
      </c>
    </row>
    <row r="98" spans="1:23" s="63" customFormat="1" ht="22.5" x14ac:dyDescent="0.2">
      <c r="A98" s="96"/>
      <c r="B98" s="97" t="s">
        <v>171</v>
      </c>
      <c r="C98" s="767" t="s">
        <v>172</v>
      </c>
      <c r="D98" s="767"/>
      <c r="E98" s="767"/>
      <c r="F98" s="767"/>
      <c r="G98" s="767"/>
      <c r="H98" s="767"/>
      <c r="I98" s="767"/>
      <c r="J98" s="767"/>
      <c r="K98" s="767"/>
      <c r="L98" s="767"/>
      <c r="M98" s="767"/>
      <c r="N98" s="781"/>
      <c r="R98" s="68" t="s">
        <v>172</v>
      </c>
    </row>
    <row r="99" spans="1:23" s="63" customFormat="1" x14ac:dyDescent="0.2">
      <c r="A99" s="98"/>
      <c r="B99" s="97" t="s">
        <v>165</v>
      </c>
      <c r="C99" s="767" t="s">
        <v>251</v>
      </c>
      <c r="D99" s="767"/>
      <c r="E99" s="767"/>
      <c r="F99" s="99" t="s">
        <v>33</v>
      </c>
      <c r="G99" s="99" t="s">
        <v>33</v>
      </c>
      <c r="H99" s="99" t="s">
        <v>33</v>
      </c>
      <c r="I99" s="99" t="s">
        <v>33</v>
      </c>
      <c r="J99" s="100">
        <v>69.95</v>
      </c>
      <c r="K99" s="99" t="s">
        <v>175</v>
      </c>
      <c r="L99" s="100">
        <v>87.44</v>
      </c>
      <c r="M99" s="101" t="s">
        <v>33</v>
      </c>
      <c r="N99" s="102" t="s">
        <v>33</v>
      </c>
      <c r="S99" s="68" t="s">
        <v>251</v>
      </c>
    </row>
    <row r="100" spans="1:23" s="63" customFormat="1" x14ac:dyDescent="0.2">
      <c r="A100" s="98"/>
      <c r="B100" s="97" t="s">
        <v>173</v>
      </c>
      <c r="C100" s="767" t="s">
        <v>174</v>
      </c>
      <c r="D100" s="767"/>
      <c r="E100" s="767"/>
      <c r="F100" s="99" t="s">
        <v>33</v>
      </c>
      <c r="G100" s="99" t="s">
        <v>33</v>
      </c>
      <c r="H100" s="99" t="s">
        <v>33</v>
      </c>
      <c r="I100" s="99" t="s">
        <v>33</v>
      </c>
      <c r="J100" s="100">
        <v>31.96</v>
      </c>
      <c r="K100" s="99" t="s">
        <v>175</v>
      </c>
      <c r="L100" s="100">
        <v>39.950000000000003</v>
      </c>
      <c r="M100" s="101" t="s">
        <v>33</v>
      </c>
      <c r="N100" s="102" t="s">
        <v>33</v>
      </c>
      <c r="S100" s="68" t="s">
        <v>174</v>
      </c>
    </row>
    <row r="101" spans="1:23" s="63" customFormat="1" x14ac:dyDescent="0.2">
      <c r="A101" s="98"/>
      <c r="B101" s="97" t="s">
        <v>176</v>
      </c>
      <c r="C101" s="767" t="s">
        <v>177</v>
      </c>
      <c r="D101" s="767"/>
      <c r="E101" s="767"/>
      <c r="F101" s="99" t="s">
        <v>33</v>
      </c>
      <c r="G101" s="99" t="s">
        <v>33</v>
      </c>
      <c r="H101" s="99" t="s">
        <v>33</v>
      </c>
      <c r="I101" s="99" t="s">
        <v>33</v>
      </c>
      <c r="J101" s="100">
        <v>3.32</v>
      </c>
      <c r="K101" s="99" t="s">
        <v>175</v>
      </c>
      <c r="L101" s="100">
        <v>4.1500000000000004</v>
      </c>
      <c r="M101" s="101" t="s">
        <v>33</v>
      </c>
      <c r="N101" s="102" t="s">
        <v>33</v>
      </c>
      <c r="S101" s="68" t="s">
        <v>177</v>
      </c>
    </row>
    <row r="102" spans="1:23" s="63" customFormat="1" x14ac:dyDescent="0.2">
      <c r="A102" s="98"/>
      <c r="B102" s="97" t="s">
        <v>212</v>
      </c>
      <c r="C102" s="767" t="s">
        <v>252</v>
      </c>
      <c r="D102" s="767"/>
      <c r="E102" s="767"/>
      <c r="F102" s="99" t="s">
        <v>33</v>
      </c>
      <c r="G102" s="99" t="s">
        <v>33</v>
      </c>
      <c r="H102" s="99" t="s">
        <v>33</v>
      </c>
      <c r="I102" s="99" t="s">
        <v>33</v>
      </c>
      <c r="J102" s="100">
        <v>45.17</v>
      </c>
      <c r="K102" s="99" t="s">
        <v>33</v>
      </c>
      <c r="L102" s="100">
        <v>45.17</v>
      </c>
      <c r="M102" s="101" t="s">
        <v>33</v>
      </c>
      <c r="N102" s="102" t="s">
        <v>33</v>
      </c>
      <c r="S102" s="68" t="s">
        <v>252</v>
      </c>
    </row>
    <row r="103" spans="1:23" s="63" customFormat="1" x14ac:dyDescent="0.2">
      <c r="A103" s="98"/>
      <c r="B103" s="97" t="s">
        <v>33</v>
      </c>
      <c r="C103" s="767" t="s">
        <v>253</v>
      </c>
      <c r="D103" s="767"/>
      <c r="E103" s="767"/>
      <c r="F103" s="99" t="s">
        <v>179</v>
      </c>
      <c r="G103" s="99" t="s">
        <v>1223</v>
      </c>
      <c r="H103" s="99" t="s">
        <v>175</v>
      </c>
      <c r="I103" s="99" t="s">
        <v>1224</v>
      </c>
      <c r="J103" s="100" t="s">
        <v>33</v>
      </c>
      <c r="K103" s="99" t="s">
        <v>33</v>
      </c>
      <c r="L103" s="100" t="s">
        <v>33</v>
      </c>
      <c r="M103" s="101" t="s">
        <v>33</v>
      </c>
      <c r="N103" s="102" t="s">
        <v>33</v>
      </c>
      <c r="T103" s="68" t="s">
        <v>253</v>
      </c>
    </row>
    <row r="104" spans="1:23" s="63" customFormat="1" x14ac:dyDescent="0.2">
      <c r="A104" s="98"/>
      <c r="B104" s="97" t="s">
        <v>33</v>
      </c>
      <c r="C104" s="767" t="s">
        <v>178</v>
      </c>
      <c r="D104" s="767"/>
      <c r="E104" s="767"/>
      <c r="F104" s="99" t="s">
        <v>179</v>
      </c>
      <c r="G104" s="99" t="s">
        <v>625</v>
      </c>
      <c r="H104" s="99" t="s">
        <v>175</v>
      </c>
      <c r="I104" s="99" t="s">
        <v>1225</v>
      </c>
      <c r="J104" s="100" t="s">
        <v>33</v>
      </c>
      <c r="K104" s="99" t="s">
        <v>33</v>
      </c>
      <c r="L104" s="100" t="s">
        <v>33</v>
      </c>
      <c r="M104" s="101" t="s">
        <v>33</v>
      </c>
      <c r="N104" s="102" t="s">
        <v>33</v>
      </c>
      <c r="T104" s="68" t="s">
        <v>178</v>
      </c>
    </row>
    <row r="105" spans="1:23" s="63" customFormat="1" x14ac:dyDescent="0.2">
      <c r="A105" s="98"/>
      <c r="B105" s="97" t="s">
        <v>33</v>
      </c>
      <c r="C105" s="776" t="s">
        <v>182</v>
      </c>
      <c r="D105" s="776"/>
      <c r="E105" s="776"/>
      <c r="F105" s="90" t="s">
        <v>33</v>
      </c>
      <c r="G105" s="90" t="s">
        <v>33</v>
      </c>
      <c r="H105" s="90" t="s">
        <v>33</v>
      </c>
      <c r="I105" s="90" t="s">
        <v>33</v>
      </c>
      <c r="J105" s="91">
        <v>147.08000000000001</v>
      </c>
      <c r="K105" s="90" t="s">
        <v>33</v>
      </c>
      <c r="L105" s="91">
        <v>172.56</v>
      </c>
      <c r="M105" s="92" t="s">
        <v>33</v>
      </c>
      <c r="N105" s="93" t="s">
        <v>33</v>
      </c>
      <c r="U105" s="68" t="s">
        <v>182</v>
      </c>
    </row>
    <row r="106" spans="1:23" s="63" customFormat="1" x14ac:dyDescent="0.2">
      <c r="A106" s="98"/>
      <c r="B106" s="97" t="s">
        <v>33</v>
      </c>
      <c r="C106" s="767" t="s">
        <v>183</v>
      </c>
      <c r="D106" s="767"/>
      <c r="E106" s="767"/>
      <c r="F106" s="99" t="s">
        <v>33</v>
      </c>
      <c r="G106" s="99" t="s">
        <v>33</v>
      </c>
      <c r="H106" s="99" t="s">
        <v>33</v>
      </c>
      <c r="I106" s="99" t="s">
        <v>33</v>
      </c>
      <c r="J106" s="100" t="s">
        <v>33</v>
      </c>
      <c r="K106" s="99" t="s">
        <v>33</v>
      </c>
      <c r="L106" s="100">
        <v>91.59</v>
      </c>
      <c r="M106" s="101" t="s">
        <v>33</v>
      </c>
      <c r="N106" s="102" t="s">
        <v>33</v>
      </c>
      <c r="T106" s="68" t="s">
        <v>183</v>
      </c>
    </row>
    <row r="107" spans="1:23" s="63" customFormat="1" ht="22.5" x14ac:dyDescent="0.2">
      <c r="A107" s="98"/>
      <c r="B107" s="97" t="s">
        <v>771</v>
      </c>
      <c r="C107" s="767" t="s">
        <v>772</v>
      </c>
      <c r="D107" s="767"/>
      <c r="E107" s="767"/>
      <c r="F107" s="99" t="s">
        <v>186</v>
      </c>
      <c r="G107" s="99" t="s">
        <v>341</v>
      </c>
      <c r="H107" s="99" t="s">
        <v>33</v>
      </c>
      <c r="I107" s="99" t="s">
        <v>341</v>
      </c>
      <c r="J107" s="100" t="s">
        <v>33</v>
      </c>
      <c r="K107" s="99" t="s">
        <v>33</v>
      </c>
      <c r="L107" s="100">
        <v>73.27</v>
      </c>
      <c r="M107" s="101" t="s">
        <v>33</v>
      </c>
      <c r="N107" s="102" t="s">
        <v>33</v>
      </c>
      <c r="T107" s="68" t="s">
        <v>772</v>
      </c>
    </row>
    <row r="108" spans="1:23" s="63" customFormat="1" ht="22.5" x14ac:dyDescent="0.2">
      <c r="A108" s="98"/>
      <c r="B108" s="97" t="s">
        <v>773</v>
      </c>
      <c r="C108" s="767" t="s">
        <v>774</v>
      </c>
      <c r="D108" s="767"/>
      <c r="E108" s="767"/>
      <c r="F108" s="99" t="s">
        <v>186</v>
      </c>
      <c r="G108" s="99" t="s">
        <v>775</v>
      </c>
      <c r="H108" s="99" t="s">
        <v>33</v>
      </c>
      <c r="I108" s="99" t="s">
        <v>775</v>
      </c>
      <c r="J108" s="100" t="s">
        <v>33</v>
      </c>
      <c r="K108" s="99" t="s">
        <v>33</v>
      </c>
      <c r="L108" s="100">
        <v>54.95</v>
      </c>
      <c r="M108" s="101" t="s">
        <v>33</v>
      </c>
      <c r="N108" s="102" t="s">
        <v>33</v>
      </c>
      <c r="T108" s="68" t="s">
        <v>774</v>
      </c>
    </row>
    <row r="109" spans="1:23" s="63" customFormat="1" x14ac:dyDescent="0.2">
      <c r="A109" s="103"/>
      <c r="B109" s="104"/>
      <c r="C109" s="780" t="s">
        <v>191</v>
      </c>
      <c r="D109" s="780"/>
      <c r="E109" s="780"/>
      <c r="F109" s="105" t="s">
        <v>33</v>
      </c>
      <c r="G109" s="105" t="s">
        <v>33</v>
      </c>
      <c r="H109" s="105" t="s">
        <v>33</v>
      </c>
      <c r="I109" s="105" t="s">
        <v>33</v>
      </c>
      <c r="J109" s="106" t="s">
        <v>33</v>
      </c>
      <c r="K109" s="105" t="s">
        <v>33</v>
      </c>
      <c r="L109" s="106">
        <v>300.77999999999997</v>
      </c>
      <c r="M109" s="92" t="s">
        <v>33</v>
      </c>
      <c r="N109" s="107" t="s">
        <v>33</v>
      </c>
      <c r="V109" s="68" t="s">
        <v>191</v>
      </c>
    </row>
    <row r="110" spans="1:23" s="63" customFormat="1" ht="33.75" x14ac:dyDescent="0.2">
      <c r="A110" s="88" t="s">
        <v>262</v>
      </c>
      <c r="B110" s="89" t="s">
        <v>1849</v>
      </c>
      <c r="C110" s="776" t="s">
        <v>1226</v>
      </c>
      <c r="D110" s="776"/>
      <c r="E110" s="776"/>
      <c r="F110" s="90" t="s">
        <v>484</v>
      </c>
      <c r="G110" s="90" t="s">
        <v>33</v>
      </c>
      <c r="H110" s="90" t="s">
        <v>33</v>
      </c>
      <c r="I110" s="90" t="s">
        <v>165</v>
      </c>
      <c r="J110" s="91">
        <v>8470.67</v>
      </c>
      <c r="K110" s="90" t="s">
        <v>778</v>
      </c>
      <c r="L110" s="91">
        <v>8572.32</v>
      </c>
      <c r="M110" s="92" t="s">
        <v>33</v>
      </c>
      <c r="N110" s="93" t="s">
        <v>33</v>
      </c>
      <c r="Q110" s="68" t="s">
        <v>1226</v>
      </c>
    </row>
    <row r="111" spans="1:23" s="63" customFormat="1" x14ac:dyDescent="0.2">
      <c r="A111" s="94"/>
      <c r="B111" s="95"/>
      <c r="C111" s="767" t="s">
        <v>1227</v>
      </c>
      <c r="D111" s="767"/>
      <c r="E111" s="767"/>
      <c r="F111" s="767"/>
      <c r="G111" s="767"/>
      <c r="H111" s="767"/>
      <c r="I111" s="767"/>
      <c r="J111" s="767"/>
      <c r="K111" s="767"/>
      <c r="L111" s="767"/>
      <c r="M111" s="767"/>
      <c r="N111" s="781"/>
      <c r="W111" s="68" t="s">
        <v>1227</v>
      </c>
    </row>
    <row r="112" spans="1:23" s="63" customFormat="1" ht="22.5" x14ac:dyDescent="0.2">
      <c r="A112" s="96"/>
      <c r="B112" s="97" t="s">
        <v>780</v>
      </c>
      <c r="C112" s="767" t="s">
        <v>781</v>
      </c>
      <c r="D112" s="767"/>
      <c r="E112" s="767"/>
      <c r="F112" s="767"/>
      <c r="G112" s="767"/>
      <c r="H112" s="767"/>
      <c r="I112" s="767"/>
      <c r="J112" s="767"/>
      <c r="K112" s="767"/>
      <c r="L112" s="767"/>
      <c r="M112" s="767"/>
      <c r="N112" s="781"/>
      <c r="R112" s="68" t="s">
        <v>781</v>
      </c>
    </row>
    <row r="113" spans="1:23" s="63" customFormat="1" ht="33.75" x14ac:dyDescent="0.2">
      <c r="A113" s="88" t="s">
        <v>267</v>
      </c>
      <c r="B113" s="89" t="s">
        <v>1850</v>
      </c>
      <c r="C113" s="776" t="s">
        <v>1229</v>
      </c>
      <c r="D113" s="776"/>
      <c r="E113" s="776"/>
      <c r="F113" s="90" t="s">
        <v>484</v>
      </c>
      <c r="G113" s="90" t="s">
        <v>33</v>
      </c>
      <c r="H113" s="90" t="s">
        <v>33</v>
      </c>
      <c r="I113" s="90" t="s">
        <v>165</v>
      </c>
      <c r="J113" s="91">
        <v>120.17</v>
      </c>
      <c r="K113" s="90" t="s">
        <v>856</v>
      </c>
      <c r="L113" s="91">
        <v>122.57</v>
      </c>
      <c r="M113" s="92" t="s">
        <v>33</v>
      </c>
      <c r="N113" s="93" t="s">
        <v>33</v>
      </c>
      <c r="Q113" s="68" t="s">
        <v>1229</v>
      </c>
    </row>
    <row r="114" spans="1:23" s="63" customFormat="1" x14ac:dyDescent="0.2">
      <c r="A114" s="94"/>
      <c r="B114" s="95"/>
      <c r="C114" s="767" t="s">
        <v>1230</v>
      </c>
      <c r="D114" s="767"/>
      <c r="E114" s="767"/>
      <c r="F114" s="767"/>
      <c r="G114" s="767"/>
      <c r="H114" s="767"/>
      <c r="I114" s="767"/>
      <c r="J114" s="767"/>
      <c r="K114" s="767"/>
      <c r="L114" s="767"/>
      <c r="M114" s="767"/>
      <c r="N114" s="781"/>
      <c r="W114" s="68" t="s">
        <v>1230</v>
      </c>
    </row>
    <row r="115" spans="1:23" s="63" customFormat="1" ht="22.5" x14ac:dyDescent="0.2">
      <c r="A115" s="96"/>
      <c r="B115" s="97" t="s">
        <v>858</v>
      </c>
      <c r="C115" s="767" t="s">
        <v>859</v>
      </c>
      <c r="D115" s="767"/>
      <c r="E115" s="767"/>
      <c r="F115" s="767"/>
      <c r="G115" s="767"/>
      <c r="H115" s="767"/>
      <c r="I115" s="767"/>
      <c r="J115" s="767"/>
      <c r="K115" s="767"/>
      <c r="L115" s="767"/>
      <c r="M115" s="767"/>
      <c r="N115" s="781"/>
      <c r="R115" s="68" t="s">
        <v>859</v>
      </c>
    </row>
    <row r="116" spans="1:23" s="63" customFormat="1" ht="22.5" x14ac:dyDescent="0.2">
      <c r="A116" s="88" t="s">
        <v>274</v>
      </c>
      <c r="B116" s="89" t="s">
        <v>1057</v>
      </c>
      <c r="C116" s="776" t="s">
        <v>1058</v>
      </c>
      <c r="D116" s="776"/>
      <c r="E116" s="776"/>
      <c r="F116" s="90" t="s">
        <v>484</v>
      </c>
      <c r="G116" s="90" t="s">
        <v>33</v>
      </c>
      <c r="H116" s="90" t="s">
        <v>33</v>
      </c>
      <c r="I116" s="90" t="s">
        <v>165</v>
      </c>
      <c r="J116" s="91" t="s">
        <v>33</v>
      </c>
      <c r="K116" s="90" t="s">
        <v>33</v>
      </c>
      <c r="L116" s="91" t="s">
        <v>33</v>
      </c>
      <c r="M116" s="92" t="s">
        <v>33</v>
      </c>
      <c r="N116" s="93" t="s">
        <v>33</v>
      </c>
      <c r="Q116" s="68" t="s">
        <v>1058</v>
      </c>
    </row>
    <row r="117" spans="1:23" s="63" customFormat="1" ht="22.5" x14ac:dyDescent="0.2">
      <c r="A117" s="96"/>
      <c r="B117" s="97" t="s">
        <v>171</v>
      </c>
      <c r="C117" s="767" t="s">
        <v>172</v>
      </c>
      <c r="D117" s="767"/>
      <c r="E117" s="767"/>
      <c r="F117" s="767"/>
      <c r="G117" s="767"/>
      <c r="H117" s="767"/>
      <c r="I117" s="767"/>
      <c r="J117" s="767"/>
      <c r="K117" s="767"/>
      <c r="L117" s="767"/>
      <c r="M117" s="767"/>
      <c r="N117" s="781"/>
      <c r="R117" s="68" t="s">
        <v>172</v>
      </c>
    </row>
    <row r="118" spans="1:23" s="63" customFormat="1" x14ac:dyDescent="0.2">
      <c r="A118" s="98"/>
      <c r="B118" s="97" t="s">
        <v>165</v>
      </c>
      <c r="C118" s="767" t="s">
        <v>251</v>
      </c>
      <c r="D118" s="767"/>
      <c r="E118" s="767"/>
      <c r="F118" s="99" t="s">
        <v>33</v>
      </c>
      <c r="G118" s="99" t="s">
        <v>33</v>
      </c>
      <c r="H118" s="99" t="s">
        <v>33</v>
      </c>
      <c r="I118" s="99" t="s">
        <v>33</v>
      </c>
      <c r="J118" s="100">
        <v>8.9</v>
      </c>
      <c r="K118" s="99" t="s">
        <v>175</v>
      </c>
      <c r="L118" s="100">
        <v>11.13</v>
      </c>
      <c r="M118" s="101" t="s">
        <v>33</v>
      </c>
      <c r="N118" s="102" t="s">
        <v>33</v>
      </c>
      <c r="S118" s="68" t="s">
        <v>251</v>
      </c>
    </row>
    <row r="119" spans="1:23" s="63" customFormat="1" x14ac:dyDescent="0.2">
      <c r="A119" s="98"/>
      <c r="B119" s="97" t="s">
        <v>173</v>
      </c>
      <c r="C119" s="767" t="s">
        <v>174</v>
      </c>
      <c r="D119" s="767"/>
      <c r="E119" s="767"/>
      <c r="F119" s="99" t="s">
        <v>33</v>
      </c>
      <c r="G119" s="99" t="s">
        <v>33</v>
      </c>
      <c r="H119" s="99" t="s">
        <v>33</v>
      </c>
      <c r="I119" s="99" t="s">
        <v>33</v>
      </c>
      <c r="J119" s="100">
        <v>0.66</v>
      </c>
      <c r="K119" s="99" t="s">
        <v>175</v>
      </c>
      <c r="L119" s="100">
        <v>0.83</v>
      </c>
      <c r="M119" s="101" t="s">
        <v>33</v>
      </c>
      <c r="N119" s="102" t="s">
        <v>33</v>
      </c>
      <c r="S119" s="68" t="s">
        <v>174</v>
      </c>
    </row>
    <row r="120" spans="1:23" s="63" customFormat="1" x14ac:dyDescent="0.2">
      <c r="A120" s="98"/>
      <c r="B120" s="97" t="s">
        <v>176</v>
      </c>
      <c r="C120" s="767" t="s">
        <v>177</v>
      </c>
      <c r="D120" s="767"/>
      <c r="E120" s="767"/>
      <c r="F120" s="99" t="s">
        <v>33</v>
      </c>
      <c r="G120" s="99" t="s">
        <v>33</v>
      </c>
      <c r="H120" s="99" t="s">
        <v>33</v>
      </c>
      <c r="I120" s="99" t="s">
        <v>33</v>
      </c>
      <c r="J120" s="100">
        <v>0.12</v>
      </c>
      <c r="K120" s="99" t="s">
        <v>175</v>
      </c>
      <c r="L120" s="100">
        <v>0.15</v>
      </c>
      <c r="M120" s="101" t="s">
        <v>33</v>
      </c>
      <c r="N120" s="102" t="s">
        <v>33</v>
      </c>
      <c r="S120" s="68" t="s">
        <v>177</v>
      </c>
    </row>
    <row r="121" spans="1:23" s="63" customFormat="1" x14ac:dyDescent="0.2">
      <c r="A121" s="98"/>
      <c r="B121" s="97" t="s">
        <v>212</v>
      </c>
      <c r="C121" s="767" t="s">
        <v>252</v>
      </c>
      <c r="D121" s="767"/>
      <c r="E121" s="767"/>
      <c r="F121" s="99" t="s">
        <v>33</v>
      </c>
      <c r="G121" s="99" t="s">
        <v>33</v>
      </c>
      <c r="H121" s="99" t="s">
        <v>33</v>
      </c>
      <c r="I121" s="99" t="s">
        <v>33</v>
      </c>
      <c r="J121" s="100">
        <v>0.18</v>
      </c>
      <c r="K121" s="99" t="s">
        <v>33</v>
      </c>
      <c r="L121" s="100">
        <v>0.18</v>
      </c>
      <c r="M121" s="101" t="s">
        <v>33</v>
      </c>
      <c r="N121" s="102" t="s">
        <v>33</v>
      </c>
      <c r="S121" s="68" t="s">
        <v>252</v>
      </c>
    </row>
    <row r="122" spans="1:23" s="63" customFormat="1" x14ac:dyDescent="0.2">
      <c r="A122" s="98"/>
      <c r="B122" s="97" t="s">
        <v>33</v>
      </c>
      <c r="C122" s="767" t="s">
        <v>253</v>
      </c>
      <c r="D122" s="767"/>
      <c r="E122" s="767"/>
      <c r="F122" s="99" t="s">
        <v>179</v>
      </c>
      <c r="G122" s="99" t="s">
        <v>1023</v>
      </c>
      <c r="H122" s="99" t="s">
        <v>175</v>
      </c>
      <c r="I122" s="99" t="s">
        <v>1231</v>
      </c>
      <c r="J122" s="100" t="s">
        <v>33</v>
      </c>
      <c r="K122" s="99" t="s">
        <v>33</v>
      </c>
      <c r="L122" s="100" t="s">
        <v>33</v>
      </c>
      <c r="M122" s="101" t="s">
        <v>33</v>
      </c>
      <c r="N122" s="102" t="s">
        <v>33</v>
      </c>
      <c r="T122" s="68" t="s">
        <v>253</v>
      </c>
    </row>
    <row r="123" spans="1:23" s="63" customFormat="1" x14ac:dyDescent="0.2">
      <c r="A123" s="98"/>
      <c r="B123" s="97" t="s">
        <v>33</v>
      </c>
      <c r="C123" s="767" t="s">
        <v>178</v>
      </c>
      <c r="D123" s="767"/>
      <c r="E123" s="767"/>
      <c r="F123" s="99" t="s">
        <v>179</v>
      </c>
      <c r="G123" s="99" t="s">
        <v>957</v>
      </c>
      <c r="H123" s="99" t="s">
        <v>175</v>
      </c>
      <c r="I123" s="99" t="s">
        <v>1143</v>
      </c>
      <c r="J123" s="100" t="s">
        <v>33</v>
      </c>
      <c r="K123" s="99" t="s">
        <v>33</v>
      </c>
      <c r="L123" s="100" t="s">
        <v>33</v>
      </c>
      <c r="M123" s="101" t="s">
        <v>33</v>
      </c>
      <c r="N123" s="102" t="s">
        <v>33</v>
      </c>
      <c r="T123" s="68" t="s">
        <v>178</v>
      </c>
    </row>
    <row r="124" spans="1:23" s="63" customFormat="1" x14ac:dyDescent="0.2">
      <c r="A124" s="98"/>
      <c r="B124" s="97" t="s">
        <v>33</v>
      </c>
      <c r="C124" s="776" t="s">
        <v>182</v>
      </c>
      <c r="D124" s="776"/>
      <c r="E124" s="776"/>
      <c r="F124" s="90" t="s">
        <v>33</v>
      </c>
      <c r="G124" s="90" t="s">
        <v>33</v>
      </c>
      <c r="H124" s="90" t="s">
        <v>33</v>
      </c>
      <c r="I124" s="90" t="s">
        <v>33</v>
      </c>
      <c r="J124" s="91">
        <v>9.74</v>
      </c>
      <c r="K124" s="90" t="s">
        <v>33</v>
      </c>
      <c r="L124" s="91">
        <v>12.14</v>
      </c>
      <c r="M124" s="92" t="s">
        <v>33</v>
      </c>
      <c r="N124" s="93" t="s">
        <v>33</v>
      </c>
      <c r="U124" s="68" t="s">
        <v>182</v>
      </c>
    </row>
    <row r="125" spans="1:23" s="63" customFormat="1" x14ac:dyDescent="0.2">
      <c r="A125" s="98"/>
      <c r="B125" s="97" t="s">
        <v>33</v>
      </c>
      <c r="C125" s="767" t="s">
        <v>183</v>
      </c>
      <c r="D125" s="767"/>
      <c r="E125" s="767"/>
      <c r="F125" s="99" t="s">
        <v>33</v>
      </c>
      <c r="G125" s="99" t="s">
        <v>33</v>
      </c>
      <c r="H125" s="99" t="s">
        <v>33</v>
      </c>
      <c r="I125" s="99" t="s">
        <v>33</v>
      </c>
      <c r="J125" s="100" t="s">
        <v>33</v>
      </c>
      <c r="K125" s="99" t="s">
        <v>33</v>
      </c>
      <c r="L125" s="100">
        <v>11.28</v>
      </c>
      <c r="M125" s="101" t="s">
        <v>33</v>
      </c>
      <c r="N125" s="102" t="s">
        <v>33</v>
      </c>
      <c r="T125" s="68" t="s">
        <v>183</v>
      </c>
    </row>
    <row r="126" spans="1:23" s="63" customFormat="1" ht="22.5" x14ac:dyDescent="0.2">
      <c r="A126" s="98"/>
      <c r="B126" s="97" t="s">
        <v>907</v>
      </c>
      <c r="C126" s="767" t="s">
        <v>908</v>
      </c>
      <c r="D126" s="767"/>
      <c r="E126" s="767"/>
      <c r="F126" s="99" t="s">
        <v>186</v>
      </c>
      <c r="G126" s="99" t="s">
        <v>909</v>
      </c>
      <c r="H126" s="99" t="s">
        <v>33</v>
      </c>
      <c r="I126" s="99" t="s">
        <v>909</v>
      </c>
      <c r="J126" s="100" t="s">
        <v>33</v>
      </c>
      <c r="K126" s="99" t="s">
        <v>33</v>
      </c>
      <c r="L126" s="100">
        <v>10.38</v>
      </c>
      <c r="M126" s="101" t="s">
        <v>33</v>
      </c>
      <c r="N126" s="102" t="s">
        <v>33</v>
      </c>
      <c r="T126" s="68" t="s">
        <v>908</v>
      </c>
    </row>
    <row r="127" spans="1:23" s="63" customFormat="1" ht="22.5" x14ac:dyDescent="0.2">
      <c r="A127" s="98"/>
      <c r="B127" s="97" t="s">
        <v>910</v>
      </c>
      <c r="C127" s="767" t="s">
        <v>911</v>
      </c>
      <c r="D127" s="767"/>
      <c r="E127" s="767"/>
      <c r="F127" s="99" t="s">
        <v>186</v>
      </c>
      <c r="G127" s="99" t="s">
        <v>594</v>
      </c>
      <c r="H127" s="99" t="s">
        <v>33</v>
      </c>
      <c r="I127" s="99" t="s">
        <v>594</v>
      </c>
      <c r="J127" s="100" t="s">
        <v>33</v>
      </c>
      <c r="K127" s="99" t="s">
        <v>33</v>
      </c>
      <c r="L127" s="100">
        <v>7.33</v>
      </c>
      <c r="M127" s="101" t="s">
        <v>33</v>
      </c>
      <c r="N127" s="102" t="s">
        <v>33</v>
      </c>
      <c r="T127" s="68" t="s">
        <v>911</v>
      </c>
    </row>
    <row r="128" spans="1:23" s="63" customFormat="1" x14ac:dyDescent="0.2">
      <c r="A128" s="103"/>
      <c r="B128" s="104"/>
      <c r="C128" s="780" t="s">
        <v>191</v>
      </c>
      <c r="D128" s="780"/>
      <c r="E128" s="780"/>
      <c r="F128" s="105" t="s">
        <v>33</v>
      </c>
      <c r="G128" s="105" t="s">
        <v>33</v>
      </c>
      <c r="H128" s="105" t="s">
        <v>33</v>
      </c>
      <c r="I128" s="105" t="s">
        <v>33</v>
      </c>
      <c r="J128" s="106" t="s">
        <v>33</v>
      </c>
      <c r="K128" s="105" t="s">
        <v>33</v>
      </c>
      <c r="L128" s="106">
        <v>29.85</v>
      </c>
      <c r="M128" s="92" t="s">
        <v>33</v>
      </c>
      <c r="N128" s="107" t="s">
        <v>33</v>
      </c>
      <c r="V128" s="68" t="s">
        <v>191</v>
      </c>
    </row>
    <row r="129" spans="1:22" s="63" customFormat="1" ht="67.5" x14ac:dyDescent="0.2">
      <c r="A129" s="88" t="s">
        <v>282</v>
      </c>
      <c r="B129" s="89" t="s">
        <v>1232</v>
      </c>
      <c r="C129" s="776" t="s">
        <v>1233</v>
      </c>
      <c r="D129" s="776"/>
      <c r="E129" s="776"/>
      <c r="F129" s="90" t="s">
        <v>484</v>
      </c>
      <c r="G129" s="90" t="s">
        <v>33</v>
      </c>
      <c r="H129" s="90" t="s">
        <v>33</v>
      </c>
      <c r="I129" s="90" t="s">
        <v>165</v>
      </c>
      <c r="J129" s="91">
        <v>2504.73</v>
      </c>
      <c r="K129" s="90" t="s">
        <v>33</v>
      </c>
      <c r="L129" s="91">
        <v>2504.73</v>
      </c>
      <c r="M129" s="92" t="s">
        <v>33</v>
      </c>
      <c r="N129" s="93" t="s">
        <v>33</v>
      </c>
      <c r="Q129" s="68" t="s">
        <v>1233</v>
      </c>
    </row>
    <row r="130" spans="1:22" s="63" customFormat="1" ht="22.5" x14ac:dyDescent="0.2">
      <c r="A130" s="88" t="s">
        <v>287</v>
      </c>
      <c r="B130" s="89" t="s">
        <v>1057</v>
      </c>
      <c r="C130" s="776" t="s">
        <v>1058</v>
      </c>
      <c r="D130" s="776"/>
      <c r="E130" s="776"/>
      <c r="F130" s="90" t="s">
        <v>484</v>
      </c>
      <c r="G130" s="90" t="s">
        <v>33</v>
      </c>
      <c r="H130" s="90" t="s">
        <v>33</v>
      </c>
      <c r="I130" s="90" t="s">
        <v>165</v>
      </c>
      <c r="J130" s="91" t="s">
        <v>33</v>
      </c>
      <c r="K130" s="90" t="s">
        <v>33</v>
      </c>
      <c r="L130" s="91" t="s">
        <v>33</v>
      </c>
      <c r="M130" s="92" t="s">
        <v>33</v>
      </c>
      <c r="N130" s="93" t="s">
        <v>33</v>
      </c>
      <c r="Q130" s="68" t="s">
        <v>1058</v>
      </c>
    </row>
    <row r="131" spans="1:22" s="63" customFormat="1" ht="22.5" x14ac:dyDescent="0.2">
      <c r="A131" s="96"/>
      <c r="B131" s="97" t="s">
        <v>171</v>
      </c>
      <c r="C131" s="767" t="s">
        <v>172</v>
      </c>
      <c r="D131" s="767"/>
      <c r="E131" s="767"/>
      <c r="F131" s="767"/>
      <c r="G131" s="767"/>
      <c r="H131" s="767"/>
      <c r="I131" s="767"/>
      <c r="J131" s="767"/>
      <c r="K131" s="767"/>
      <c r="L131" s="767"/>
      <c r="M131" s="767"/>
      <c r="N131" s="781"/>
      <c r="R131" s="68" t="s">
        <v>172</v>
      </c>
    </row>
    <row r="132" spans="1:22" s="63" customFormat="1" x14ac:dyDescent="0.2">
      <c r="A132" s="98"/>
      <c r="B132" s="97" t="s">
        <v>165</v>
      </c>
      <c r="C132" s="767" t="s">
        <v>251</v>
      </c>
      <c r="D132" s="767"/>
      <c r="E132" s="767"/>
      <c r="F132" s="99" t="s">
        <v>33</v>
      </c>
      <c r="G132" s="99" t="s">
        <v>33</v>
      </c>
      <c r="H132" s="99" t="s">
        <v>33</v>
      </c>
      <c r="I132" s="99" t="s">
        <v>33</v>
      </c>
      <c r="J132" s="100">
        <v>8.9</v>
      </c>
      <c r="K132" s="99" t="s">
        <v>175</v>
      </c>
      <c r="L132" s="100">
        <v>11.13</v>
      </c>
      <c r="M132" s="101" t="s">
        <v>33</v>
      </c>
      <c r="N132" s="102" t="s">
        <v>33</v>
      </c>
      <c r="S132" s="68" t="s">
        <v>251</v>
      </c>
    </row>
    <row r="133" spans="1:22" s="63" customFormat="1" x14ac:dyDescent="0.2">
      <c r="A133" s="98"/>
      <c r="B133" s="97" t="s">
        <v>173</v>
      </c>
      <c r="C133" s="767" t="s">
        <v>174</v>
      </c>
      <c r="D133" s="767"/>
      <c r="E133" s="767"/>
      <c r="F133" s="99" t="s">
        <v>33</v>
      </c>
      <c r="G133" s="99" t="s">
        <v>33</v>
      </c>
      <c r="H133" s="99" t="s">
        <v>33</v>
      </c>
      <c r="I133" s="99" t="s">
        <v>33</v>
      </c>
      <c r="J133" s="100">
        <v>0.66</v>
      </c>
      <c r="K133" s="99" t="s">
        <v>175</v>
      </c>
      <c r="L133" s="100">
        <v>0.83</v>
      </c>
      <c r="M133" s="101" t="s">
        <v>33</v>
      </c>
      <c r="N133" s="102" t="s">
        <v>33</v>
      </c>
      <c r="S133" s="68" t="s">
        <v>174</v>
      </c>
    </row>
    <row r="134" spans="1:22" s="63" customFormat="1" x14ac:dyDescent="0.2">
      <c r="A134" s="98"/>
      <c r="B134" s="97" t="s">
        <v>176</v>
      </c>
      <c r="C134" s="767" t="s">
        <v>177</v>
      </c>
      <c r="D134" s="767"/>
      <c r="E134" s="767"/>
      <c r="F134" s="99" t="s">
        <v>33</v>
      </c>
      <c r="G134" s="99" t="s">
        <v>33</v>
      </c>
      <c r="H134" s="99" t="s">
        <v>33</v>
      </c>
      <c r="I134" s="99" t="s">
        <v>33</v>
      </c>
      <c r="J134" s="100">
        <v>0.12</v>
      </c>
      <c r="K134" s="99" t="s">
        <v>175</v>
      </c>
      <c r="L134" s="100">
        <v>0.15</v>
      </c>
      <c r="M134" s="101" t="s">
        <v>33</v>
      </c>
      <c r="N134" s="102" t="s">
        <v>33</v>
      </c>
      <c r="S134" s="68" t="s">
        <v>177</v>
      </c>
    </row>
    <row r="135" spans="1:22" s="63" customFormat="1" x14ac:dyDescent="0.2">
      <c r="A135" s="98"/>
      <c r="B135" s="97" t="s">
        <v>212</v>
      </c>
      <c r="C135" s="767" t="s">
        <v>252</v>
      </c>
      <c r="D135" s="767"/>
      <c r="E135" s="767"/>
      <c r="F135" s="99" t="s">
        <v>33</v>
      </c>
      <c r="G135" s="99" t="s">
        <v>33</v>
      </c>
      <c r="H135" s="99" t="s">
        <v>33</v>
      </c>
      <c r="I135" s="99" t="s">
        <v>33</v>
      </c>
      <c r="J135" s="100">
        <v>0.18</v>
      </c>
      <c r="K135" s="99" t="s">
        <v>33</v>
      </c>
      <c r="L135" s="100">
        <v>0.18</v>
      </c>
      <c r="M135" s="101" t="s">
        <v>33</v>
      </c>
      <c r="N135" s="102" t="s">
        <v>33</v>
      </c>
      <c r="S135" s="68" t="s">
        <v>252</v>
      </c>
    </row>
    <row r="136" spans="1:22" s="63" customFormat="1" x14ac:dyDescent="0.2">
      <c r="A136" s="98"/>
      <c r="B136" s="97" t="s">
        <v>33</v>
      </c>
      <c r="C136" s="767" t="s">
        <v>253</v>
      </c>
      <c r="D136" s="767"/>
      <c r="E136" s="767"/>
      <c r="F136" s="99" t="s">
        <v>179</v>
      </c>
      <c r="G136" s="99" t="s">
        <v>1023</v>
      </c>
      <c r="H136" s="99" t="s">
        <v>175</v>
      </c>
      <c r="I136" s="99" t="s">
        <v>1231</v>
      </c>
      <c r="J136" s="100" t="s">
        <v>33</v>
      </c>
      <c r="K136" s="99" t="s">
        <v>33</v>
      </c>
      <c r="L136" s="100" t="s">
        <v>33</v>
      </c>
      <c r="M136" s="101" t="s">
        <v>33</v>
      </c>
      <c r="N136" s="102" t="s">
        <v>33</v>
      </c>
      <c r="T136" s="68" t="s">
        <v>253</v>
      </c>
    </row>
    <row r="137" spans="1:22" s="63" customFormat="1" x14ac:dyDescent="0.2">
      <c r="A137" s="98"/>
      <c r="B137" s="97" t="s">
        <v>33</v>
      </c>
      <c r="C137" s="767" t="s">
        <v>178</v>
      </c>
      <c r="D137" s="767"/>
      <c r="E137" s="767"/>
      <c r="F137" s="99" t="s">
        <v>179</v>
      </c>
      <c r="G137" s="99" t="s">
        <v>957</v>
      </c>
      <c r="H137" s="99" t="s">
        <v>175</v>
      </c>
      <c r="I137" s="99" t="s">
        <v>1143</v>
      </c>
      <c r="J137" s="100" t="s">
        <v>33</v>
      </c>
      <c r="K137" s="99" t="s">
        <v>33</v>
      </c>
      <c r="L137" s="100" t="s">
        <v>33</v>
      </c>
      <c r="M137" s="101" t="s">
        <v>33</v>
      </c>
      <c r="N137" s="102" t="s">
        <v>33</v>
      </c>
      <c r="T137" s="68" t="s">
        <v>178</v>
      </c>
    </row>
    <row r="138" spans="1:22" s="63" customFormat="1" x14ac:dyDescent="0.2">
      <c r="A138" s="98"/>
      <c r="B138" s="97" t="s">
        <v>33</v>
      </c>
      <c r="C138" s="776" t="s">
        <v>182</v>
      </c>
      <c r="D138" s="776"/>
      <c r="E138" s="776"/>
      <c r="F138" s="90" t="s">
        <v>33</v>
      </c>
      <c r="G138" s="90" t="s">
        <v>33</v>
      </c>
      <c r="H138" s="90" t="s">
        <v>33</v>
      </c>
      <c r="I138" s="90" t="s">
        <v>33</v>
      </c>
      <c r="J138" s="91">
        <v>9.74</v>
      </c>
      <c r="K138" s="90" t="s">
        <v>33</v>
      </c>
      <c r="L138" s="91">
        <v>12.14</v>
      </c>
      <c r="M138" s="92" t="s">
        <v>33</v>
      </c>
      <c r="N138" s="93" t="s">
        <v>33</v>
      </c>
      <c r="U138" s="68" t="s">
        <v>182</v>
      </c>
    </row>
    <row r="139" spans="1:22" s="63" customFormat="1" x14ac:dyDescent="0.2">
      <c r="A139" s="98"/>
      <c r="B139" s="97" t="s">
        <v>33</v>
      </c>
      <c r="C139" s="767" t="s">
        <v>183</v>
      </c>
      <c r="D139" s="767"/>
      <c r="E139" s="767"/>
      <c r="F139" s="99" t="s">
        <v>33</v>
      </c>
      <c r="G139" s="99" t="s">
        <v>33</v>
      </c>
      <c r="H139" s="99" t="s">
        <v>33</v>
      </c>
      <c r="I139" s="99" t="s">
        <v>33</v>
      </c>
      <c r="J139" s="100" t="s">
        <v>33</v>
      </c>
      <c r="K139" s="99" t="s">
        <v>33</v>
      </c>
      <c r="L139" s="100">
        <v>11.28</v>
      </c>
      <c r="M139" s="101" t="s">
        <v>33</v>
      </c>
      <c r="N139" s="102" t="s">
        <v>33</v>
      </c>
      <c r="T139" s="68" t="s">
        <v>183</v>
      </c>
    </row>
    <row r="140" spans="1:22" s="63" customFormat="1" ht="22.5" x14ac:dyDescent="0.2">
      <c r="A140" s="98"/>
      <c r="B140" s="97" t="s">
        <v>907</v>
      </c>
      <c r="C140" s="767" t="s">
        <v>908</v>
      </c>
      <c r="D140" s="767"/>
      <c r="E140" s="767"/>
      <c r="F140" s="99" t="s">
        <v>186</v>
      </c>
      <c r="G140" s="99" t="s">
        <v>909</v>
      </c>
      <c r="H140" s="99" t="s">
        <v>33</v>
      </c>
      <c r="I140" s="99" t="s">
        <v>909</v>
      </c>
      <c r="J140" s="100" t="s">
        <v>33</v>
      </c>
      <c r="K140" s="99" t="s">
        <v>33</v>
      </c>
      <c r="L140" s="100">
        <v>10.38</v>
      </c>
      <c r="M140" s="101" t="s">
        <v>33</v>
      </c>
      <c r="N140" s="102" t="s">
        <v>33</v>
      </c>
      <c r="T140" s="68" t="s">
        <v>908</v>
      </c>
    </row>
    <row r="141" spans="1:22" s="63" customFormat="1" ht="22.5" x14ac:dyDescent="0.2">
      <c r="A141" s="98"/>
      <c r="B141" s="97" t="s">
        <v>910</v>
      </c>
      <c r="C141" s="767" t="s">
        <v>911</v>
      </c>
      <c r="D141" s="767"/>
      <c r="E141" s="767"/>
      <c r="F141" s="99" t="s">
        <v>186</v>
      </c>
      <c r="G141" s="99" t="s">
        <v>594</v>
      </c>
      <c r="H141" s="99" t="s">
        <v>33</v>
      </c>
      <c r="I141" s="99" t="s">
        <v>594</v>
      </c>
      <c r="J141" s="100" t="s">
        <v>33</v>
      </c>
      <c r="K141" s="99" t="s">
        <v>33</v>
      </c>
      <c r="L141" s="100">
        <v>7.33</v>
      </c>
      <c r="M141" s="101" t="s">
        <v>33</v>
      </c>
      <c r="N141" s="102" t="s">
        <v>33</v>
      </c>
      <c r="T141" s="68" t="s">
        <v>911</v>
      </c>
    </row>
    <row r="142" spans="1:22" s="63" customFormat="1" x14ac:dyDescent="0.2">
      <c r="A142" s="103"/>
      <c r="B142" s="104"/>
      <c r="C142" s="780" t="s">
        <v>191</v>
      </c>
      <c r="D142" s="780"/>
      <c r="E142" s="780"/>
      <c r="F142" s="105" t="s">
        <v>33</v>
      </c>
      <c r="G142" s="105" t="s">
        <v>33</v>
      </c>
      <c r="H142" s="105" t="s">
        <v>33</v>
      </c>
      <c r="I142" s="105" t="s">
        <v>33</v>
      </c>
      <c r="J142" s="106" t="s">
        <v>33</v>
      </c>
      <c r="K142" s="105" t="s">
        <v>33</v>
      </c>
      <c r="L142" s="106">
        <v>29.85</v>
      </c>
      <c r="M142" s="92" t="s">
        <v>33</v>
      </c>
      <c r="N142" s="107" t="s">
        <v>33</v>
      </c>
      <c r="V142" s="68" t="s">
        <v>191</v>
      </c>
    </row>
    <row r="143" spans="1:22" s="63" customFormat="1" ht="56.25" x14ac:dyDescent="0.2">
      <c r="A143" s="88" t="s">
        <v>217</v>
      </c>
      <c r="B143" s="89" t="s">
        <v>937</v>
      </c>
      <c r="C143" s="776" t="s">
        <v>1234</v>
      </c>
      <c r="D143" s="776"/>
      <c r="E143" s="776"/>
      <c r="F143" s="90" t="s">
        <v>484</v>
      </c>
      <c r="G143" s="90" t="s">
        <v>33</v>
      </c>
      <c r="H143" s="90" t="s">
        <v>33</v>
      </c>
      <c r="I143" s="90" t="s">
        <v>165</v>
      </c>
      <c r="J143" s="91">
        <v>1921.84</v>
      </c>
      <c r="K143" s="90" t="s">
        <v>33</v>
      </c>
      <c r="L143" s="91">
        <v>1921.84</v>
      </c>
      <c r="M143" s="92" t="s">
        <v>33</v>
      </c>
      <c r="N143" s="93" t="s">
        <v>33</v>
      </c>
      <c r="Q143" s="68" t="s">
        <v>1234</v>
      </c>
    </row>
    <row r="144" spans="1:22" s="63" customFormat="1" ht="33.75" x14ac:dyDescent="0.2">
      <c r="A144" s="88" t="s">
        <v>291</v>
      </c>
      <c r="B144" s="89" t="s">
        <v>1687</v>
      </c>
      <c r="C144" s="776" t="s">
        <v>940</v>
      </c>
      <c r="D144" s="776"/>
      <c r="E144" s="776"/>
      <c r="F144" s="90" t="s">
        <v>484</v>
      </c>
      <c r="G144" s="90" t="s">
        <v>33</v>
      </c>
      <c r="H144" s="90" t="s">
        <v>33</v>
      </c>
      <c r="I144" s="90" t="s">
        <v>165</v>
      </c>
      <c r="J144" s="91">
        <v>348.74</v>
      </c>
      <c r="K144" s="90" t="s">
        <v>856</v>
      </c>
      <c r="L144" s="91">
        <v>355.71</v>
      </c>
      <c r="M144" s="92" t="s">
        <v>33</v>
      </c>
      <c r="N144" s="93" t="s">
        <v>33</v>
      </c>
      <c r="Q144" s="68" t="s">
        <v>940</v>
      </c>
    </row>
    <row r="145" spans="1:23" s="63" customFormat="1" x14ac:dyDescent="0.2">
      <c r="A145" s="94"/>
      <c r="B145" s="95"/>
      <c r="C145" s="767" t="s">
        <v>941</v>
      </c>
      <c r="D145" s="767"/>
      <c r="E145" s="767"/>
      <c r="F145" s="767"/>
      <c r="G145" s="767"/>
      <c r="H145" s="767"/>
      <c r="I145" s="767"/>
      <c r="J145" s="767"/>
      <c r="K145" s="767"/>
      <c r="L145" s="767"/>
      <c r="M145" s="767"/>
      <c r="N145" s="781"/>
      <c r="W145" s="68" t="s">
        <v>941</v>
      </c>
    </row>
    <row r="146" spans="1:23" s="63" customFormat="1" ht="22.5" x14ac:dyDescent="0.2">
      <c r="A146" s="96"/>
      <c r="B146" s="97" t="s">
        <v>858</v>
      </c>
      <c r="C146" s="767" t="s">
        <v>859</v>
      </c>
      <c r="D146" s="767"/>
      <c r="E146" s="767"/>
      <c r="F146" s="767"/>
      <c r="G146" s="767"/>
      <c r="H146" s="767"/>
      <c r="I146" s="767"/>
      <c r="J146" s="767"/>
      <c r="K146" s="767"/>
      <c r="L146" s="767"/>
      <c r="M146" s="767"/>
      <c r="N146" s="781"/>
      <c r="R146" s="68" t="s">
        <v>859</v>
      </c>
    </row>
    <row r="147" spans="1:23" s="63" customFormat="1" ht="33.75" x14ac:dyDescent="0.2">
      <c r="A147" s="88" t="s">
        <v>293</v>
      </c>
      <c r="B147" s="89" t="s">
        <v>942</v>
      </c>
      <c r="C147" s="776" t="s">
        <v>943</v>
      </c>
      <c r="D147" s="776"/>
      <c r="E147" s="776"/>
      <c r="F147" s="90" t="s">
        <v>484</v>
      </c>
      <c r="G147" s="90" t="s">
        <v>33</v>
      </c>
      <c r="H147" s="90" t="s">
        <v>33</v>
      </c>
      <c r="I147" s="90" t="s">
        <v>165</v>
      </c>
      <c r="J147" s="91" t="s">
        <v>33</v>
      </c>
      <c r="K147" s="90" t="s">
        <v>33</v>
      </c>
      <c r="L147" s="91" t="s">
        <v>33</v>
      </c>
      <c r="M147" s="92" t="s">
        <v>33</v>
      </c>
      <c r="N147" s="93" t="s">
        <v>33</v>
      </c>
      <c r="Q147" s="68" t="s">
        <v>943</v>
      </c>
    </row>
    <row r="148" spans="1:23" s="63" customFormat="1" ht="22.5" x14ac:dyDescent="0.2">
      <c r="A148" s="96"/>
      <c r="B148" s="97" t="s">
        <v>171</v>
      </c>
      <c r="C148" s="767" t="s">
        <v>172</v>
      </c>
      <c r="D148" s="767"/>
      <c r="E148" s="767"/>
      <c r="F148" s="767"/>
      <c r="G148" s="767"/>
      <c r="H148" s="767"/>
      <c r="I148" s="767"/>
      <c r="J148" s="767"/>
      <c r="K148" s="767"/>
      <c r="L148" s="767"/>
      <c r="M148" s="767"/>
      <c r="N148" s="781"/>
      <c r="R148" s="68" t="s">
        <v>172</v>
      </c>
    </row>
    <row r="149" spans="1:23" s="63" customFormat="1" x14ac:dyDescent="0.2">
      <c r="A149" s="98"/>
      <c r="B149" s="97" t="s">
        <v>165</v>
      </c>
      <c r="C149" s="767" t="s">
        <v>251</v>
      </c>
      <c r="D149" s="767"/>
      <c r="E149" s="767"/>
      <c r="F149" s="99" t="s">
        <v>33</v>
      </c>
      <c r="G149" s="99" t="s">
        <v>33</v>
      </c>
      <c r="H149" s="99" t="s">
        <v>33</v>
      </c>
      <c r="I149" s="99" t="s">
        <v>33</v>
      </c>
      <c r="J149" s="100">
        <v>5.16</v>
      </c>
      <c r="K149" s="99" t="s">
        <v>175</v>
      </c>
      <c r="L149" s="100">
        <v>6.45</v>
      </c>
      <c r="M149" s="101" t="s">
        <v>33</v>
      </c>
      <c r="N149" s="102" t="s">
        <v>33</v>
      </c>
      <c r="S149" s="68" t="s">
        <v>251</v>
      </c>
    </row>
    <row r="150" spans="1:23" s="63" customFormat="1" x14ac:dyDescent="0.2">
      <c r="A150" s="98"/>
      <c r="B150" s="97" t="s">
        <v>212</v>
      </c>
      <c r="C150" s="767" t="s">
        <v>252</v>
      </c>
      <c r="D150" s="767"/>
      <c r="E150" s="767"/>
      <c r="F150" s="99" t="s">
        <v>33</v>
      </c>
      <c r="G150" s="99" t="s">
        <v>33</v>
      </c>
      <c r="H150" s="99" t="s">
        <v>33</v>
      </c>
      <c r="I150" s="99" t="s">
        <v>33</v>
      </c>
      <c r="J150" s="100">
        <v>1.0900000000000001</v>
      </c>
      <c r="K150" s="99" t="s">
        <v>33</v>
      </c>
      <c r="L150" s="100">
        <v>1.0900000000000001</v>
      </c>
      <c r="M150" s="101" t="s">
        <v>33</v>
      </c>
      <c r="N150" s="102" t="s">
        <v>33</v>
      </c>
      <c r="S150" s="68" t="s">
        <v>252</v>
      </c>
    </row>
    <row r="151" spans="1:23" s="63" customFormat="1" x14ac:dyDescent="0.2">
      <c r="A151" s="98"/>
      <c r="B151" s="97" t="s">
        <v>33</v>
      </c>
      <c r="C151" s="767" t="s">
        <v>253</v>
      </c>
      <c r="D151" s="767"/>
      <c r="E151" s="767"/>
      <c r="F151" s="99" t="s">
        <v>179</v>
      </c>
      <c r="G151" s="99" t="s">
        <v>944</v>
      </c>
      <c r="H151" s="99" t="s">
        <v>175</v>
      </c>
      <c r="I151" s="99" t="s">
        <v>335</v>
      </c>
      <c r="J151" s="100" t="s">
        <v>33</v>
      </c>
      <c r="K151" s="99" t="s">
        <v>33</v>
      </c>
      <c r="L151" s="100" t="s">
        <v>33</v>
      </c>
      <c r="M151" s="101" t="s">
        <v>33</v>
      </c>
      <c r="N151" s="102" t="s">
        <v>33</v>
      </c>
      <c r="T151" s="68" t="s">
        <v>253</v>
      </c>
    </row>
    <row r="152" spans="1:23" s="63" customFormat="1" x14ac:dyDescent="0.2">
      <c r="A152" s="98"/>
      <c r="B152" s="97" t="s">
        <v>33</v>
      </c>
      <c r="C152" s="776" t="s">
        <v>182</v>
      </c>
      <c r="D152" s="776"/>
      <c r="E152" s="776"/>
      <c r="F152" s="90" t="s">
        <v>33</v>
      </c>
      <c r="G152" s="90" t="s">
        <v>33</v>
      </c>
      <c r="H152" s="90" t="s">
        <v>33</v>
      </c>
      <c r="I152" s="90" t="s">
        <v>33</v>
      </c>
      <c r="J152" s="91">
        <v>6.25</v>
      </c>
      <c r="K152" s="90" t="s">
        <v>33</v>
      </c>
      <c r="L152" s="91">
        <v>7.54</v>
      </c>
      <c r="M152" s="92" t="s">
        <v>33</v>
      </c>
      <c r="N152" s="93" t="s">
        <v>33</v>
      </c>
      <c r="U152" s="68" t="s">
        <v>182</v>
      </c>
    </row>
    <row r="153" spans="1:23" s="63" customFormat="1" x14ac:dyDescent="0.2">
      <c r="A153" s="98"/>
      <c r="B153" s="97" t="s">
        <v>33</v>
      </c>
      <c r="C153" s="767" t="s">
        <v>183</v>
      </c>
      <c r="D153" s="767"/>
      <c r="E153" s="767"/>
      <c r="F153" s="99" t="s">
        <v>33</v>
      </c>
      <c r="G153" s="99" t="s">
        <v>33</v>
      </c>
      <c r="H153" s="99" t="s">
        <v>33</v>
      </c>
      <c r="I153" s="99" t="s">
        <v>33</v>
      </c>
      <c r="J153" s="100" t="s">
        <v>33</v>
      </c>
      <c r="K153" s="99" t="s">
        <v>33</v>
      </c>
      <c r="L153" s="100">
        <v>6.45</v>
      </c>
      <c r="M153" s="101" t="s">
        <v>33</v>
      </c>
      <c r="N153" s="102" t="s">
        <v>33</v>
      </c>
      <c r="T153" s="68" t="s">
        <v>183</v>
      </c>
    </row>
    <row r="154" spans="1:23" s="63" customFormat="1" ht="22.5" x14ac:dyDescent="0.2">
      <c r="A154" s="98"/>
      <c r="B154" s="97" t="s">
        <v>771</v>
      </c>
      <c r="C154" s="767" t="s">
        <v>772</v>
      </c>
      <c r="D154" s="767"/>
      <c r="E154" s="767"/>
      <c r="F154" s="99" t="s">
        <v>186</v>
      </c>
      <c r="G154" s="99" t="s">
        <v>341</v>
      </c>
      <c r="H154" s="99" t="s">
        <v>33</v>
      </c>
      <c r="I154" s="99" t="s">
        <v>341</v>
      </c>
      <c r="J154" s="100" t="s">
        <v>33</v>
      </c>
      <c r="K154" s="99" t="s">
        <v>33</v>
      </c>
      <c r="L154" s="100">
        <v>5.16</v>
      </c>
      <c r="M154" s="101" t="s">
        <v>33</v>
      </c>
      <c r="N154" s="102" t="s">
        <v>33</v>
      </c>
      <c r="T154" s="68" t="s">
        <v>772</v>
      </c>
    </row>
    <row r="155" spans="1:23" s="63" customFormat="1" ht="22.5" x14ac:dyDescent="0.2">
      <c r="A155" s="98"/>
      <c r="B155" s="97" t="s">
        <v>773</v>
      </c>
      <c r="C155" s="767" t="s">
        <v>774</v>
      </c>
      <c r="D155" s="767"/>
      <c r="E155" s="767"/>
      <c r="F155" s="99" t="s">
        <v>186</v>
      </c>
      <c r="G155" s="99" t="s">
        <v>775</v>
      </c>
      <c r="H155" s="99" t="s">
        <v>33</v>
      </c>
      <c r="I155" s="99" t="s">
        <v>775</v>
      </c>
      <c r="J155" s="100" t="s">
        <v>33</v>
      </c>
      <c r="K155" s="99" t="s">
        <v>33</v>
      </c>
      <c r="L155" s="100">
        <v>3.87</v>
      </c>
      <c r="M155" s="101" t="s">
        <v>33</v>
      </c>
      <c r="N155" s="102" t="s">
        <v>33</v>
      </c>
      <c r="T155" s="68" t="s">
        <v>774</v>
      </c>
    </row>
    <row r="156" spans="1:23" s="63" customFormat="1" x14ac:dyDescent="0.2">
      <c r="A156" s="103"/>
      <c r="B156" s="104"/>
      <c r="C156" s="780" t="s">
        <v>191</v>
      </c>
      <c r="D156" s="780"/>
      <c r="E156" s="780"/>
      <c r="F156" s="105" t="s">
        <v>33</v>
      </c>
      <c r="G156" s="105" t="s">
        <v>33</v>
      </c>
      <c r="H156" s="105" t="s">
        <v>33</v>
      </c>
      <c r="I156" s="105" t="s">
        <v>33</v>
      </c>
      <c r="J156" s="106" t="s">
        <v>33</v>
      </c>
      <c r="K156" s="105" t="s">
        <v>33</v>
      </c>
      <c r="L156" s="106">
        <v>16.57</v>
      </c>
      <c r="M156" s="92" t="s">
        <v>33</v>
      </c>
      <c r="N156" s="107" t="s">
        <v>33</v>
      </c>
      <c r="V156" s="68" t="s">
        <v>191</v>
      </c>
    </row>
    <row r="157" spans="1:23" s="63" customFormat="1" ht="33.75" x14ac:dyDescent="0.2">
      <c r="A157" s="88" t="s">
        <v>301</v>
      </c>
      <c r="B157" s="89" t="s">
        <v>1851</v>
      </c>
      <c r="C157" s="776" t="s">
        <v>1236</v>
      </c>
      <c r="D157" s="776"/>
      <c r="E157" s="776"/>
      <c r="F157" s="90" t="s">
        <v>484</v>
      </c>
      <c r="G157" s="90" t="s">
        <v>33</v>
      </c>
      <c r="H157" s="90" t="s">
        <v>33</v>
      </c>
      <c r="I157" s="90" t="s">
        <v>165</v>
      </c>
      <c r="J157" s="91">
        <v>428.1</v>
      </c>
      <c r="K157" s="90" t="s">
        <v>856</v>
      </c>
      <c r="L157" s="91">
        <v>436.66</v>
      </c>
      <c r="M157" s="92" t="s">
        <v>33</v>
      </c>
      <c r="N157" s="93" t="s">
        <v>33</v>
      </c>
      <c r="Q157" s="68" t="s">
        <v>1236</v>
      </c>
    </row>
    <row r="158" spans="1:23" s="63" customFormat="1" x14ac:dyDescent="0.2">
      <c r="A158" s="94"/>
      <c r="B158" s="95"/>
      <c r="C158" s="767" t="s">
        <v>1237</v>
      </c>
      <c r="D158" s="767"/>
      <c r="E158" s="767"/>
      <c r="F158" s="767"/>
      <c r="G158" s="767"/>
      <c r="H158" s="767"/>
      <c r="I158" s="767"/>
      <c r="J158" s="767"/>
      <c r="K158" s="767"/>
      <c r="L158" s="767"/>
      <c r="M158" s="767"/>
      <c r="N158" s="781"/>
      <c r="W158" s="68" t="s">
        <v>1237</v>
      </c>
    </row>
    <row r="159" spans="1:23" s="63" customFormat="1" ht="22.5" x14ac:dyDescent="0.2">
      <c r="A159" s="96"/>
      <c r="B159" s="97" t="s">
        <v>858</v>
      </c>
      <c r="C159" s="767" t="s">
        <v>859</v>
      </c>
      <c r="D159" s="767"/>
      <c r="E159" s="767"/>
      <c r="F159" s="767"/>
      <c r="G159" s="767"/>
      <c r="H159" s="767"/>
      <c r="I159" s="767"/>
      <c r="J159" s="767"/>
      <c r="K159" s="767"/>
      <c r="L159" s="767"/>
      <c r="M159" s="767"/>
      <c r="N159" s="781"/>
      <c r="R159" s="68" t="s">
        <v>859</v>
      </c>
    </row>
    <row r="160" spans="1:23" s="63" customFormat="1" ht="33.75" x14ac:dyDescent="0.2">
      <c r="A160" s="88" t="s">
        <v>308</v>
      </c>
      <c r="B160" s="89" t="s">
        <v>1696</v>
      </c>
      <c r="C160" s="776" t="s">
        <v>948</v>
      </c>
      <c r="D160" s="776"/>
      <c r="E160" s="776"/>
      <c r="F160" s="90" t="s">
        <v>484</v>
      </c>
      <c r="G160" s="90" t="s">
        <v>33</v>
      </c>
      <c r="H160" s="90" t="s">
        <v>33</v>
      </c>
      <c r="I160" s="90" t="s">
        <v>165</v>
      </c>
      <c r="J160" s="91">
        <v>31.98</v>
      </c>
      <c r="K160" s="90" t="s">
        <v>856</v>
      </c>
      <c r="L160" s="91">
        <v>32.619999999999997</v>
      </c>
      <c r="M160" s="92" t="s">
        <v>33</v>
      </c>
      <c r="N160" s="93" t="s">
        <v>33</v>
      </c>
      <c r="Q160" s="68" t="s">
        <v>948</v>
      </c>
    </row>
    <row r="161" spans="1:23" s="63" customFormat="1" x14ac:dyDescent="0.2">
      <c r="A161" s="94"/>
      <c r="B161" s="95"/>
      <c r="C161" s="767" t="s">
        <v>949</v>
      </c>
      <c r="D161" s="767"/>
      <c r="E161" s="767"/>
      <c r="F161" s="767"/>
      <c r="G161" s="767"/>
      <c r="H161" s="767"/>
      <c r="I161" s="767"/>
      <c r="J161" s="767"/>
      <c r="K161" s="767"/>
      <c r="L161" s="767"/>
      <c r="M161" s="767"/>
      <c r="N161" s="781"/>
      <c r="W161" s="68" t="s">
        <v>949</v>
      </c>
    </row>
    <row r="162" spans="1:23" s="63" customFormat="1" ht="22.5" x14ac:dyDescent="0.2">
      <c r="A162" s="96"/>
      <c r="B162" s="97" t="s">
        <v>858</v>
      </c>
      <c r="C162" s="767" t="s">
        <v>859</v>
      </c>
      <c r="D162" s="767"/>
      <c r="E162" s="767"/>
      <c r="F162" s="767"/>
      <c r="G162" s="767"/>
      <c r="H162" s="767"/>
      <c r="I162" s="767"/>
      <c r="J162" s="767"/>
      <c r="K162" s="767"/>
      <c r="L162" s="767"/>
      <c r="M162" s="767"/>
      <c r="N162" s="781"/>
      <c r="R162" s="68" t="s">
        <v>859</v>
      </c>
    </row>
    <row r="163" spans="1:23" s="63" customFormat="1" ht="33.75" x14ac:dyDescent="0.2">
      <c r="A163" s="88" t="s">
        <v>312</v>
      </c>
      <c r="B163" s="89" t="s">
        <v>1852</v>
      </c>
      <c r="C163" s="776" t="s">
        <v>1239</v>
      </c>
      <c r="D163" s="776"/>
      <c r="E163" s="776"/>
      <c r="F163" s="90" t="s">
        <v>484</v>
      </c>
      <c r="G163" s="90" t="s">
        <v>33</v>
      </c>
      <c r="H163" s="90" t="s">
        <v>33</v>
      </c>
      <c r="I163" s="90" t="s">
        <v>165</v>
      </c>
      <c r="J163" s="91">
        <v>370.33</v>
      </c>
      <c r="K163" s="90" t="s">
        <v>856</v>
      </c>
      <c r="L163" s="91">
        <v>377.74</v>
      </c>
      <c r="M163" s="92" t="s">
        <v>33</v>
      </c>
      <c r="N163" s="93" t="s">
        <v>33</v>
      </c>
      <c r="Q163" s="68" t="s">
        <v>1239</v>
      </c>
    </row>
    <row r="164" spans="1:23" s="63" customFormat="1" x14ac:dyDescent="0.2">
      <c r="A164" s="94"/>
      <c r="B164" s="95"/>
      <c r="C164" s="767" t="s">
        <v>1240</v>
      </c>
      <c r="D164" s="767"/>
      <c r="E164" s="767"/>
      <c r="F164" s="767"/>
      <c r="G164" s="767"/>
      <c r="H164" s="767"/>
      <c r="I164" s="767"/>
      <c r="J164" s="767"/>
      <c r="K164" s="767"/>
      <c r="L164" s="767"/>
      <c r="M164" s="767"/>
      <c r="N164" s="781"/>
      <c r="W164" s="68" t="s">
        <v>1240</v>
      </c>
    </row>
    <row r="165" spans="1:23" s="63" customFormat="1" ht="22.5" x14ac:dyDescent="0.2">
      <c r="A165" s="96"/>
      <c r="B165" s="97" t="s">
        <v>858</v>
      </c>
      <c r="C165" s="767" t="s">
        <v>859</v>
      </c>
      <c r="D165" s="767"/>
      <c r="E165" s="767"/>
      <c r="F165" s="767"/>
      <c r="G165" s="767"/>
      <c r="H165" s="767"/>
      <c r="I165" s="767"/>
      <c r="J165" s="767"/>
      <c r="K165" s="767"/>
      <c r="L165" s="767"/>
      <c r="M165" s="767"/>
      <c r="N165" s="781"/>
      <c r="R165" s="68" t="s">
        <v>859</v>
      </c>
    </row>
    <row r="166" spans="1:23" s="63" customFormat="1" ht="33.75" x14ac:dyDescent="0.2">
      <c r="A166" s="88" t="s">
        <v>316</v>
      </c>
      <c r="B166" s="89" t="s">
        <v>1853</v>
      </c>
      <c r="C166" s="776" t="s">
        <v>1242</v>
      </c>
      <c r="D166" s="776"/>
      <c r="E166" s="776"/>
      <c r="F166" s="90" t="s">
        <v>484</v>
      </c>
      <c r="G166" s="90" t="s">
        <v>33</v>
      </c>
      <c r="H166" s="90" t="s">
        <v>33</v>
      </c>
      <c r="I166" s="90" t="s">
        <v>165</v>
      </c>
      <c r="J166" s="91">
        <v>788.05</v>
      </c>
      <c r="K166" s="90" t="s">
        <v>856</v>
      </c>
      <c r="L166" s="91">
        <v>803.81</v>
      </c>
      <c r="M166" s="92" t="s">
        <v>33</v>
      </c>
      <c r="N166" s="93" t="s">
        <v>33</v>
      </c>
      <c r="Q166" s="68" t="s">
        <v>1242</v>
      </c>
    </row>
    <row r="167" spans="1:23" s="63" customFormat="1" x14ac:dyDescent="0.2">
      <c r="A167" s="94"/>
      <c r="B167" s="95"/>
      <c r="C167" s="767" t="s">
        <v>1243</v>
      </c>
      <c r="D167" s="767"/>
      <c r="E167" s="767"/>
      <c r="F167" s="767"/>
      <c r="G167" s="767"/>
      <c r="H167" s="767"/>
      <c r="I167" s="767"/>
      <c r="J167" s="767"/>
      <c r="K167" s="767"/>
      <c r="L167" s="767"/>
      <c r="M167" s="767"/>
      <c r="N167" s="781"/>
      <c r="W167" s="68" t="s">
        <v>1243</v>
      </c>
    </row>
    <row r="168" spans="1:23" s="63" customFormat="1" ht="22.5" x14ac:dyDescent="0.2">
      <c r="A168" s="96"/>
      <c r="B168" s="97" t="s">
        <v>858</v>
      </c>
      <c r="C168" s="767" t="s">
        <v>859</v>
      </c>
      <c r="D168" s="767"/>
      <c r="E168" s="767"/>
      <c r="F168" s="767"/>
      <c r="G168" s="767"/>
      <c r="H168" s="767"/>
      <c r="I168" s="767"/>
      <c r="J168" s="767"/>
      <c r="K168" s="767"/>
      <c r="L168" s="767"/>
      <c r="M168" s="767"/>
      <c r="N168" s="781"/>
      <c r="R168" s="68" t="s">
        <v>859</v>
      </c>
    </row>
    <row r="169" spans="1:23" s="63" customFormat="1" x14ac:dyDescent="0.2">
      <c r="A169" s="88" t="s">
        <v>689</v>
      </c>
      <c r="B169" s="89" t="s">
        <v>1244</v>
      </c>
      <c r="C169" s="776" t="s">
        <v>1245</v>
      </c>
      <c r="D169" s="776"/>
      <c r="E169" s="776"/>
      <c r="F169" s="90" t="s">
        <v>484</v>
      </c>
      <c r="G169" s="90" t="s">
        <v>33</v>
      </c>
      <c r="H169" s="90" t="s">
        <v>33</v>
      </c>
      <c r="I169" s="90" t="s">
        <v>228</v>
      </c>
      <c r="J169" s="91" t="s">
        <v>33</v>
      </c>
      <c r="K169" s="90" t="s">
        <v>33</v>
      </c>
      <c r="L169" s="91" t="s">
        <v>33</v>
      </c>
      <c r="M169" s="92" t="s">
        <v>33</v>
      </c>
      <c r="N169" s="93" t="s">
        <v>33</v>
      </c>
      <c r="Q169" s="68" t="s">
        <v>1245</v>
      </c>
    </row>
    <row r="170" spans="1:23" s="63" customFormat="1" ht="22.5" x14ac:dyDescent="0.2">
      <c r="A170" s="96"/>
      <c r="B170" s="97" t="s">
        <v>171</v>
      </c>
      <c r="C170" s="767" t="s">
        <v>172</v>
      </c>
      <c r="D170" s="767"/>
      <c r="E170" s="767"/>
      <c r="F170" s="767"/>
      <c r="G170" s="767"/>
      <c r="H170" s="767"/>
      <c r="I170" s="767"/>
      <c r="J170" s="767"/>
      <c r="K170" s="767"/>
      <c r="L170" s="767"/>
      <c r="M170" s="767"/>
      <c r="N170" s="781"/>
      <c r="R170" s="68" t="s">
        <v>172</v>
      </c>
    </row>
    <row r="171" spans="1:23" s="63" customFormat="1" x14ac:dyDescent="0.2">
      <c r="A171" s="98"/>
      <c r="B171" s="97" t="s">
        <v>165</v>
      </c>
      <c r="C171" s="767" t="s">
        <v>251</v>
      </c>
      <c r="D171" s="767"/>
      <c r="E171" s="767"/>
      <c r="F171" s="99" t="s">
        <v>33</v>
      </c>
      <c r="G171" s="99" t="s">
        <v>33</v>
      </c>
      <c r="H171" s="99" t="s">
        <v>33</v>
      </c>
      <c r="I171" s="99" t="s">
        <v>33</v>
      </c>
      <c r="J171" s="100">
        <v>8.5299999999999994</v>
      </c>
      <c r="K171" s="99" t="s">
        <v>175</v>
      </c>
      <c r="L171" s="100">
        <v>63.98</v>
      </c>
      <c r="M171" s="101" t="s">
        <v>33</v>
      </c>
      <c r="N171" s="102" t="s">
        <v>33</v>
      </c>
      <c r="S171" s="68" t="s">
        <v>251</v>
      </c>
    </row>
    <row r="172" spans="1:23" s="63" customFormat="1" x14ac:dyDescent="0.2">
      <c r="A172" s="98"/>
      <c r="B172" s="97" t="s">
        <v>212</v>
      </c>
      <c r="C172" s="767" t="s">
        <v>252</v>
      </c>
      <c r="D172" s="767"/>
      <c r="E172" s="767"/>
      <c r="F172" s="99" t="s">
        <v>33</v>
      </c>
      <c r="G172" s="99" t="s">
        <v>33</v>
      </c>
      <c r="H172" s="99" t="s">
        <v>33</v>
      </c>
      <c r="I172" s="99" t="s">
        <v>33</v>
      </c>
      <c r="J172" s="100">
        <v>0.78</v>
      </c>
      <c r="K172" s="99" t="s">
        <v>33</v>
      </c>
      <c r="L172" s="100">
        <v>4.68</v>
      </c>
      <c r="M172" s="101" t="s">
        <v>33</v>
      </c>
      <c r="N172" s="102" t="s">
        <v>33</v>
      </c>
      <c r="S172" s="68" t="s">
        <v>252</v>
      </c>
    </row>
    <row r="173" spans="1:23" s="63" customFormat="1" x14ac:dyDescent="0.2">
      <c r="A173" s="98"/>
      <c r="B173" s="97" t="s">
        <v>33</v>
      </c>
      <c r="C173" s="767" t="s">
        <v>253</v>
      </c>
      <c r="D173" s="767"/>
      <c r="E173" s="767"/>
      <c r="F173" s="99" t="s">
        <v>179</v>
      </c>
      <c r="G173" s="99" t="s">
        <v>165</v>
      </c>
      <c r="H173" s="99" t="s">
        <v>175</v>
      </c>
      <c r="I173" s="99" t="s">
        <v>1047</v>
      </c>
      <c r="J173" s="100" t="s">
        <v>33</v>
      </c>
      <c r="K173" s="99" t="s">
        <v>33</v>
      </c>
      <c r="L173" s="100" t="s">
        <v>33</v>
      </c>
      <c r="M173" s="101" t="s">
        <v>33</v>
      </c>
      <c r="N173" s="102" t="s">
        <v>33</v>
      </c>
      <c r="T173" s="68" t="s">
        <v>253</v>
      </c>
    </row>
    <row r="174" spans="1:23" s="63" customFormat="1" x14ac:dyDescent="0.2">
      <c r="A174" s="98"/>
      <c r="B174" s="97" t="s">
        <v>33</v>
      </c>
      <c r="C174" s="776" t="s">
        <v>182</v>
      </c>
      <c r="D174" s="776"/>
      <c r="E174" s="776"/>
      <c r="F174" s="90" t="s">
        <v>33</v>
      </c>
      <c r="G174" s="90" t="s">
        <v>33</v>
      </c>
      <c r="H174" s="90" t="s">
        <v>33</v>
      </c>
      <c r="I174" s="90" t="s">
        <v>33</v>
      </c>
      <c r="J174" s="91">
        <v>9.31</v>
      </c>
      <c r="K174" s="90" t="s">
        <v>33</v>
      </c>
      <c r="L174" s="91">
        <v>68.66</v>
      </c>
      <c r="M174" s="92" t="s">
        <v>33</v>
      </c>
      <c r="N174" s="93" t="s">
        <v>33</v>
      </c>
      <c r="U174" s="68" t="s">
        <v>182</v>
      </c>
    </row>
    <row r="175" spans="1:23" s="63" customFormat="1" x14ac:dyDescent="0.2">
      <c r="A175" s="98"/>
      <c r="B175" s="97" t="s">
        <v>33</v>
      </c>
      <c r="C175" s="767" t="s">
        <v>183</v>
      </c>
      <c r="D175" s="767"/>
      <c r="E175" s="767"/>
      <c r="F175" s="99" t="s">
        <v>33</v>
      </c>
      <c r="G175" s="99" t="s">
        <v>33</v>
      </c>
      <c r="H175" s="99" t="s">
        <v>33</v>
      </c>
      <c r="I175" s="99" t="s">
        <v>33</v>
      </c>
      <c r="J175" s="100" t="s">
        <v>33</v>
      </c>
      <c r="K175" s="99" t="s">
        <v>33</v>
      </c>
      <c r="L175" s="100">
        <v>63.98</v>
      </c>
      <c r="M175" s="101" t="s">
        <v>33</v>
      </c>
      <c r="N175" s="102" t="s">
        <v>33</v>
      </c>
      <c r="T175" s="68" t="s">
        <v>183</v>
      </c>
    </row>
    <row r="176" spans="1:23" s="63" customFormat="1" ht="22.5" x14ac:dyDescent="0.2">
      <c r="A176" s="98"/>
      <c r="B176" s="97" t="s">
        <v>907</v>
      </c>
      <c r="C176" s="767" t="s">
        <v>908</v>
      </c>
      <c r="D176" s="767"/>
      <c r="E176" s="767"/>
      <c r="F176" s="99" t="s">
        <v>186</v>
      </c>
      <c r="G176" s="99" t="s">
        <v>909</v>
      </c>
      <c r="H176" s="99" t="s">
        <v>33</v>
      </c>
      <c r="I176" s="99" t="s">
        <v>909</v>
      </c>
      <c r="J176" s="100" t="s">
        <v>33</v>
      </c>
      <c r="K176" s="99" t="s">
        <v>33</v>
      </c>
      <c r="L176" s="100">
        <v>58.86</v>
      </c>
      <c r="M176" s="101" t="s">
        <v>33</v>
      </c>
      <c r="N176" s="102" t="s">
        <v>33</v>
      </c>
      <c r="T176" s="68" t="s">
        <v>908</v>
      </c>
    </row>
    <row r="177" spans="1:24" s="63" customFormat="1" ht="22.5" x14ac:dyDescent="0.2">
      <c r="A177" s="98"/>
      <c r="B177" s="97" t="s">
        <v>910</v>
      </c>
      <c r="C177" s="767" t="s">
        <v>911</v>
      </c>
      <c r="D177" s="767"/>
      <c r="E177" s="767"/>
      <c r="F177" s="99" t="s">
        <v>186</v>
      </c>
      <c r="G177" s="99" t="s">
        <v>594</v>
      </c>
      <c r="H177" s="99" t="s">
        <v>33</v>
      </c>
      <c r="I177" s="99" t="s">
        <v>594</v>
      </c>
      <c r="J177" s="100" t="s">
        <v>33</v>
      </c>
      <c r="K177" s="99" t="s">
        <v>33</v>
      </c>
      <c r="L177" s="100">
        <v>41.59</v>
      </c>
      <c r="M177" s="101" t="s">
        <v>33</v>
      </c>
      <c r="N177" s="102" t="s">
        <v>33</v>
      </c>
      <c r="T177" s="68" t="s">
        <v>911</v>
      </c>
    </row>
    <row r="178" spans="1:24" s="63" customFormat="1" x14ac:dyDescent="0.2">
      <c r="A178" s="103"/>
      <c r="B178" s="104"/>
      <c r="C178" s="780" t="s">
        <v>191</v>
      </c>
      <c r="D178" s="780"/>
      <c r="E178" s="780"/>
      <c r="F178" s="105" t="s">
        <v>33</v>
      </c>
      <c r="G178" s="105" t="s">
        <v>33</v>
      </c>
      <c r="H178" s="105" t="s">
        <v>33</v>
      </c>
      <c r="I178" s="105" t="s">
        <v>33</v>
      </c>
      <c r="J178" s="106" t="s">
        <v>33</v>
      </c>
      <c r="K178" s="105" t="s">
        <v>33</v>
      </c>
      <c r="L178" s="106">
        <v>169.11</v>
      </c>
      <c r="M178" s="92" t="s">
        <v>33</v>
      </c>
      <c r="N178" s="107" t="s">
        <v>33</v>
      </c>
      <c r="V178" s="68" t="s">
        <v>191</v>
      </c>
    </row>
    <row r="179" spans="1:24" s="63" customFormat="1" ht="33.75" x14ac:dyDescent="0.2">
      <c r="A179" s="88" t="s">
        <v>692</v>
      </c>
      <c r="B179" s="89" t="s">
        <v>1854</v>
      </c>
      <c r="C179" s="776" t="s">
        <v>1247</v>
      </c>
      <c r="D179" s="776"/>
      <c r="E179" s="776"/>
      <c r="F179" s="90" t="s">
        <v>484</v>
      </c>
      <c r="G179" s="90" t="s">
        <v>33</v>
      </c>
      <c r="H179" s="90" t="s">
        <v>33</v>
      </c>
      <c r="I179" s="90" t="s">
        <v>176</v>
      </c>
      <c r="J179" s="91">
        <v>5.37</v>
      </c>
      <c r="K179" s="90" t="s">
        <v>856</v>
      </c>
      <c r="L179" s="91">
        <v>16.43</v>
      </c>
      <c r="M179" s="92" t="s">
        <v>33</v>
      </c>
      <c r="N179" s="93" t="s">
        <v>33</v>
      </c>
      <c r="Q179" s="68" t="s">
        <v>1247</v>
      </c>
    </row>
    <row r="180" spans="1:24" s="63" customFormat="1" x14ac:dyDescent="0.2">
      <c r="A180" s="94"/>
      <c r="B180" s="95"/>
      <c r="C180" s="767" t="s">
        <v>1248</v>
      </c>
      <c r="D180" s="767"/>
      <c r="E180" s="767"/>
      <c r="F180" s="767"/>
      <c r="G180" s="767"/>
      <c r="H180" s="767"/>
      <c r="I180" s="767"/>
      <c r="J180" s="767"/>
      <c r="K180" s="767"/>
      <c r="L180" s="767"/>
      <c r="M180" s="767"/>
      <c r="N180" s="781"/>
      <c r="W180" s="68" t="s">
        <v>1248</v>
      </c>
    </row>
    <row r="181" spans="1:24" s="63" customFormat="1" ht="22.5" x14ac:dyDescent="0.2">
      <c r="A181" s="96"/>
      <c r="B181" s="97" t="s">
        <v>858</v>
      </c>
      <c r="C181" s="767" t="s">
        <v>859</v>
      </c>
      <c r="D181" s="767"/>
      <c r="E181" s="767"/>
      <c r="F181" s="767"/>
      <c r="G181" s="767"/>
      <c r="H181" s="767"/>
      <c r="I181" s="767"/>
      <c r="J181" s="767"/>
      <c r="K181" s="767"/>
      <c r="L181" s="767"/>
      <c r="M181" s="767"/>
      <c r="N181" s="781"/>
      <c r="R181" s="68" t="s">
        <v>859</v>
      </c>
    </row>
    <row r="182" spans="1:24" s="63" customFormat="1" ht="33.75" x14ac:dyDescent="0.2">
      <c r="A182" s="88" t="s">
        <v>233</v>
      </c>
      <c r="B182" s="89" t="s">
        <v>1855</v>
      </c>
      <c r="C182" s="776" t="s">
        <v>1249</v>
      </c>
      <c r="D182" s="776"/>
      <c r="E182" s="776"/>
      <c r="F182" s="90" t="s">
        <v>484</v>
      </c>
      <c r="G182" s="90" t="s">
        <v>33</v>
      </c>
      <c r="H182" s="90" t="s">
        <v>33</v>
      </c>
      <c r="I182" s="90" t="s">
        <v>228</v>
      </c>
      <c r="J182" s="91">
        <v>62.81</v>
      </c>
      <c r="K182" s="90" t="s">
        <v>856</v>
      </c>
      <c r="L182" s="91">
        <v>384.4</v>
      </c>
      <c r="M182" s="92" t="s">
        <v>33</v>
      </c>
      <c r="N182" s="93" t="s">
        <v>33</v>
      </c>
      <c r="Q182" s="68" t="s">
        <v>1249</v>
      </c>
    </row>
    <row r="183" spans="1:24" s="63" customFormat="1" x14ac:dyDescent="0.2">
      <c r="A183" s="94"/>
      <c r="B183" s="95"/>
      <c r="C183" s="767" t="s">
        <v>1250</v>
      </c>
      <c r="D183" s="767"/>
      <c r="E183" s="767"/>
      <c r="F183" s="767"/>
      <c r="G183" s="767"/>
      <c r="H183" s="767"/>
      <c r="I183" s="767"/>
      <c r="J183" s="767"/>
      <c r="K183" s="767"/>
      <c r="L183" s="767"/>
      <c r="M183" s="767"/>
      <c r="N183" s="781"/>
      <c r="W183" s="68" t="s">
        <v>1250</v>
      </c>
    </row>
    <row r="184" spans="1:24" s="63" customFormat="1" ht="22.5" x14ac:dyDescent="0.2">
      <c r="A184" s="96"/>
      <c r="B184" s="97" t="s">
        <v>858</v>
      </c>
      <c r="C184" s="767" t="s">
        <v>859</v>
      </c>
      <c r="D184" s="767"/>
      <c r="E184" s="767"/>
      <c r="F184" s="767"/>
      <c r="G184" s="767"/>
      <c r="H184" s="767"/>
      <c r="I184" s="767"/>
      <c r="J184" s="767"/>
      <c r="K184" s="767"/>
      <c r="L184" s="767"/>
      <c r="M184" s="767"/>
      <c r="N184" s="781"/>
      <c r="R184" s="68" t="s">
        <v>859</v>
      </c>
    </row>
    <row r="185" spans="1:24" s="63" customFormat="1" x14ac:dyDescent="0.2">
      <c r="A185" s="88" t="s">
        <v>704</v>
      </c>
      <c r="B185" s="89" t="s">
        <v>951</v>
      </c>
      <c r="C185" s="776" t="s">
        <v>952</v>
      </c>
      <c r="D185" s="776"/>
      <c r="E185" s="776"/>
      <c r="F185" s="90" t="s">
        <v>711</v>
      </c>
      <c r="G185" s="90" t="s">
        <v>33</v>
      </c>
      <c r="H185" s="90" t="s">
        <v>33</v>
      </c>
      <c r="I185" s="90" t="s">
        <v>690</v>
      </c>
      <c r="J185" s="91" t="s">
        <v>33</v>
      </c>
      <c r="K185" s="90" t="s">
        <v>33</v>
      </c>
      <c r="L185" s="91" t="s">
        <v>33</v>
      </c>
      <c r="M185" s="92" t="s">
        <v>33</v>
      </c>
      <c r="N185" s="93" t="s">
        <v>33</v>
      </c>
      <c r="Q185" s="68" t="s">
        <v>952</v>
      </c>
    </row>
    <row r="186" spans="1:24" s="63" customFormat="1" x14ac:dyDescent="0.2">
      <c r="A186" s="94"/>
      <c r="B186" s="95"/>
      <c r="C186" s="767" t="s">
        <v>1251</v>
      </c>
      <c r="D186" s="767"/>
      <c r="E186" s="767"/>
      <c r="F186" s="767"/>
      <c r="G186" s="767"/>
      <c r="H186" s="767"/>
      <c r="I186" s="767"/>
      <c r="J186" s="767"/>
      <c r="K186" s="767"/>
      <c r="L186" s="767"/>
      <c r="M186" s="767"/>
      <c r="N186" s="781"/>
      <c r="X186" s="68" t="s">
        <v>1251</v>
      </c>
    </row>
    <row r="187" spans="1:24" s="63" customFormat="1" ht="22.5" x14ac:dyDescent="0.2">
      <c r="A187" s="96"/>
      <c r="B187" s="97" t="s">
        <v>171</v>
      </c>
      <c r="C187" s="767" t="s">
        <v>172</v>
      </c>
      <c r="D187" s="767"/>
      <c r="E187" s="767"/>
      <c r="F187" s="767"/>
      <c r="G187" s="767"/>
      <c r="H187" s="767"/>
      <c r="I187" s="767"/>
      <c r="J187" s="767"/>
      <c r="K187" s="767"/>
      <c r="L187" s="767"/>
      <c r="M187" s="767"/>
      <c r="N187" s="781"/>
      <c r="R187" s="68" t="s">
        <v>172</v>
      </c>
    </row>
    <row r="188" spans="1:24" s="63" customFormat="1" x14ac:dyDescent="0.2">
      <c r="A188" s="98"/>
      <c r="B188" s="97" t="s">
        <v>165</v>
      </c>
      <c r="C188" s="767" t="s">
        <v>251</v>
      </c>
      <c r="D188" s="767"/>
      <c r="E188" s="767"/>
      <c r="F188" s="99" t="s">
        <v>33</v>
      </c>
      <c r="G188" s="99" t="s">
        <v>33</v>
      </c>
      <c r="H188" s="99" t="s">
        <v>33</v>
      </c>
      <c r="I188" s="99" t="s">
        <v>33</v>
      </c>
      <c r="J188" s="100">
        <v>154.91999999999999</v>
      </c>
      <c r="K188" s="99" t="s">
        <v>175</v>
      </c>
      <c r="L188" s="100">
        <v>96.83</v>
      </c>
      <c r="M188" s="101" t="s">
        <v>33</v>
      </c>
      <c r="N188" s="102" t="s">
        <v>33</v>
      </c>
      <c r="S188" s="68" t="s">
        <v>251</v>
      </c>
    </row>
    <row r="189" spans="1:24" s="63" customFormat="1" x14ac:dyDescent="0.2">
      <c r="A189" s="98"/>
      <c r="B189" s="97" t="s">
        <v>173</v>
      </c>
      <c r="C189" s="767" t="s">
        <v>174</v>
      </c>
      <c r="D189" s="767"/>
      <c r="E189" s="767"/>
      <c r="F189" s="99" t="s">
        <v>33</v>
      </c>
      <c r="G189" s="99" t="s">
        <v>33</v>
      </c>
      <c r="H189" s="99" t="s">
        <v>33</v>
      </c>
      <c r="I189" s="99" t="s">
        <v>33</v>
      </c>
      <c r="J189" s="100">
        <v>0.31</v>
      </c>
      <c r="K189" s="99" t="s">
        <v>175</v>
      </c>
      <c r="L189" s="100">
        <v>0.19</v>
      </c>
      <c r="M189" s="101" t="s">
        <v>33</v>
      </c>
      <c r="N189" s="102" t="s">
        <v>33</v>
      </c>
      <c r="S189" s="68" t="s">
        <v>174</v>
      </c>
    </row>
    <row r="190" spans="1:24" s="63" customFormat="1" x14ac:dyDescent="0.2">
      <c r="A190" s="98"/>
      <c r="B190" s="97" t="s">
        <v>176</v>
      </c>
      <c r="C190" s="767" t="s">
        <v>177</v>
      </c>
      <c r="D190" s="767"/>
      <c r="E190" s="767"/>
      <c r="F190" s="99" t="s">
        <v>33</v>
      </c>
      <c r="G190" s="99" t="s">
        <v>33</v>
      </c>
      <c r="H190" s="99" t="s">
        <v>33</v>
      </c>
      <c r="I190" s="99" t="s">
        <v>33</v>
      </c>
      <c r="J190" s="100">
        <v>0.14000000000000001</v>
      </c>
      <c r="K190" s="99" t="s">
        <v>175</v>
      </c>
      <c r="L190" s="100">
        <v>0.09</v>
      </c>
      <c r="M190" s="101" t="s">
        <v>33</v>
      </c>
      <c r="N190" s="102" t="s">
        <v>33</v>
      </c>
      <c r="S190" s="68" t="s">
        <v>177</v>
      </c>
    </row>
    <row r="191" spans="1:24" s="63" customFormat="1" x14ac:dyDescent="0.2">
      <c r="A191" s="98"/>
      <c r="B191" s="97" t="s">
        <v>212</v>
      </c>
      <c r="C191" s="767" t="s">
        <v>252</v>
      </c>
      <c r="D191" s="767"/>
      <c r="E191" s="767"/>
      <c r="F191" s="99" t="s">
        <v>33</v>
      </c>
      <c r="G191" s="99" t="s">
        <v>33</v>
      </c>
      <c r="H191" s="99" t="s">
        <v>33</v>
      </c>
      <c r="I191" s="99" t="s">
        <v>33</v>
      </c>
      <c r="J191" s="100">
        <v>51.53</v>
      </c>
      <c r="K191" s="99" t="s">
        <v>33</v>
      </c>
      <c r="L191" s="100">
        <v>25.77</v>
      </c>
      <c r="M191" s="101" t="s">
        <v>33</v>
      </c>
      <c r="N191" s="102" t="s">
        <v>33</v>
      </c>
      <c r="S191" s="68" t="s">
        <v>252</v>
      </c>
    </row>
    <row r="192" spans="1:24" s="63" customFormat="1" x14ac:dyDescent="0.2">
      <c r="A192" s="98"/>
      <c r="B192" s="97" t="s">
        <v>33</v>
      </c>
      <c r="C192" s="767" t="s">
        <v>253</v>
      </c>
      <c r="D192" s="767"/>
      <c r="E192" s="767"/>
      <c r="F192" s="99" t="s">
        <v>179</v>
      </c>
      <c r="G192" s="99" t="s">
        <v>955</v>
      </c>
      <c r="H192" s="99" t="s">
        <v>175</v>
      </c>
      <c r="I192" s="99" t="s">
        <v>1252</v>
      </c>
      <c r="J192" s="100" t="s">
        <v>33</v>
      </c>
      <c r="K192" s="99" t="s">
        <v>33</v>
      </c>
      <c r="L192" s="100" t="s">
        <v>33</v>
      </c>
      <c r="M192" s="101" t="s">
        <v>33</v>
      </c>
      <c r="N192" s="102" t="s">
        <v>33</v>
      </c>
      <c r="T192" s="68" t="s">
        <v>253</v>
      </c>
    </row>
    <row r="193" spans="1:24" s="63" customFormat="1" x14ac:dyDescent="0.2">
      <c r="A193" s="98"/>
      <c r="B193" s="97" t="s">
        <v>33</v>
      </c>
      <c r="C193" s="767" t="s">
        <v>178</v>
      </c>
      <c r="D193" s="767"/>
      <c r="E193" s="767"/>
      <c r="F193" s="99" t="s">
        <v>179</v>
      </c>
      <c r="G193" s="99" t="s">
        <v>957</v>
      </c>
      <c r="H193" s="99" t="s">
        <v>175</v>
      </c>
      <c r="I193" s="99" t="s">
        <v>1253</v>
      </c>
      <c r="J193" s="100" t="s">
        <v>33</v>
      </c>
      <c r="K193" s="99" t="s">
        <v>33</v>
      </c>
      <c r="L193" s="100" t="s">
        <v>33</v>
      </c>
      <c r="M193" s="101" t="s">
        <v>33</v>
      </c>
      <c r="N193" s="102" t="s">
        <v>33</v>
      </c>
      <c r="T193" s="68" t="s">
        <v>178</v>
      </c>
    </row>
    <row r="194" spans="1:24" s="63" customFormat="1" x14ac:dyDescent="0.2">
      <c r="A194" s="98"/>
      <c r="B194" s="97" t="s">
        <v>33</v>
      </c>
      <c r="C194" s="776" t="s">
        <v>182</v>
      </c>
      <c r="D194" s="776"/>
      <c r="E194" s="776"/>
      <c r="F194" s="90" t="s">
        <v>33</v>
      </c>
      <c r="G194" s="90" t="s">
        <v>33</v>
      </c>
      <c r="H194" s="90" t="s">
        <v>33</v>
      </c>
      <c r="I194" s="90" t="s">
        <v>33</v>
      </c>
      <c r="J194" s="91">
        <v>206.76</v>
      </c>
      <c r="K194" s="90" t="s">
        <v>33</v>
      </c>
      <c r="L194" s="91">
        <v>122.79</v>
      </c>
      <c r="M194" s="92" t="s">
        <v>33</v>
      </c>
      <c r="N194" s="93" t="s">
        <v>33</v>
      </c>
      <c r="U194" s="68" t="s">
        <v>182</v>
      </c>
    </row>
    <row r="195" spans="1:24" s="63" customFormat="1" x14ac:dyDescent="0.2">
      <c r="A195" s="98"/>
      <c r="B195" s="97" t="s">
        <v>33</v>
      </c>
      <c r="C195" s="767" t="s">
        <v>183</v>
      </c>
      <c r="D195" s="767"/>
      <c r="E195" s="767"/>
      <c r="F195" s="99" t="s">
        <v>33</v>
      </c>
      <c r="G195" s="99" t="s">
        <v>33</v>
      </c>
      <c r="H195" s="99" t="s">
        <v>33</v>
      </c>
      <c r="I195" s="99" t="s">
        <v>33</v>
      </c>
      <c r="J195" s="100" t="s">
        <v>33</v>
      </c>
      <c r="K195" s="99" t="s">
        <v>33</v>
      </c>
      <c r="L195" s="100">
        <v>96.92</v>
      </c>
      <c r="M195" s="101" t="s">
        <v>33</v>
      </c>
      <c r="N195" s="102" t="s">
        <v>33</v>
      </c>
      <c r="T195" s="68" t="s">
        <v>183</v>
      </c>
    </row>
    <row r="196" spans="1:24" s="63" customFormat="1" ht="22.5" x14ac:dyDescent="0.2">
      <c r="A196" s="98"/>
      <c r="B196" s="97" t="s">
        <v>959</v>
      </c>
      <c r="C196" s="767" t="s">
        <v>960</v>
      </c>
      <c r="D196" s="767"/>
      <c r="E196" s="767"/>
      <c r="F196" s="99" t="s">
        <v>186</v>
      </c>
      <c r="G196" s="99" t="s">
        <v>187</v>
      </c>
      <c r="H196" s="99" t="s">
        <v>33</v>
      </c>
      <c r="I196" s="99" t="s">
        <v>187</v>
      </c>
      <c r="J196" s="100" t="s">
        <v>33</v>
      </c>
      <c r="K196" s="99" t="s">
        <v>33</v>
      </c>
      <c r="L196" s="100">
        <v>92.07</v>
      </c>
      <c r="M196" s="101" t="s">
        <v>33</v>
      </c>
      <c r="N196" s="102" t="s">
        <v>33</v>
      </c>
      <c r="T196" s="68" t="s">
        <v>960</v>
      </c>
    </row>
    <row r="197" spans="1:24" s="63" customFormat="1" ht="22.5" x14ac:dyDescent="0.2">
      <c r="A197" s="98"/>
      <c r="B197" s="97" t="s">
        <v>961</v>
      </c>
      <c r="C197" s="767" t="s">
        <v>962</v>
      </c>
      <c r="D197" s="767"/>
      <c r="E197" s="767"/>
      <c r="F197" s="99" t="s">
        <v>186</v>
      </c>
      <c r="G197" s="99" t="s">
        <v>594</v>
      </c>
      <c r="H197" s="99" t="s">
        <v>33</v>
      </c>
      <c r="I197" s="99" t="s">
        <v>594</v>
      </c>
      <c r="J197" s="100" t="s">
        <v>33</v>
      </c>
      <c r="K197" s="99" t="s">
        <v>33</v>
      </c>
      <c r="L197" s="100">
        <v>63</v>
      </c>
      <c r="M197" s="101" t="s">
        <v>33</v>
      </c>
      <c r="N197" s="102" t="s">
        <v>33</v>
      </c>
      <c r="T197" s="68" t="s">
        <v>962</v>
      </c>
    </row>
    <row r="198" spans="1:24" s="63" customFormat="1" x14ac:dyDescent="0.2">
      <c r="A198" s="103"/>
      <c r="B198" s="104"/>
      <c r="C198" s="780" t="s">
        <v>191</v>
      </c>
      <c r="D198" s="780"/>
      <c r="E198" s="780"/>
      <c r="F198" s="105" t="s">
        <v>33</v>
      </c>
      <c r="G198" s="105" t="s">
        <v>33</v>
      </c>
      <c r="H198" s="105" t="s">
        <v>33</v>
      </c>
      <c r="I198" s="105" t="s">
        <v>33</v>
      </c>
      <c r="J198" s="106" t="s">
        <v>33</v>
      </c>
      <c r="K198" s="105" t="s">
        <v>33</v>
      </c>
      <c r="L198" s="106">
        <v>277.86</v>
      </c>
      <c r="M198" s="92" t="s">
        <v>33</v>
      </c>
      <c r="N198" s="107" t="s">
        <v>33</v>
      </c>
      <c r="V198" s="68" t="s">
        <v>191</v>
      </c>
    </row>
    <row r="199" spans="1:24" s="63" customFormat="1" ht="22.5" x14ac:dyDescent="0.2">
      <c r="A199" s="88" t="s">
        <v>309</v>
      </c>
      <c r="B199" s="89" t="s">
        <v>1254</v>
      </c>
      <c r="C199" s="776" t="s">
        <v>1255</v>
      </c>
      <c r="D199" s="776"/>
      <c r="E199" s="776"/>
      <c r="F199" s="90" t="s">
        <v>815</v>
      </c>
      <c r="G199" s="90" t="s">
        <v>33</v>
      </c>
      <c r="H199" s="90" t="s">
        <v>33</v>
      </c>
      <c r="I199" s="90" t="s">
        <v>190</v>
      </c>
      <c r="J199" s="91">
        <v>1.19</v>
      </c>
      <c r="K199" s="90" t="s">
        <v>33</v>
      </c>
      <c r="L199" s="91">
        <v>59.5</v>
      </c>
      <c r="M199" s="92" t="s">
        <v>33</v>
      </c>
      <c r="N199" s="93" t="s">
        <v>33</v>
      </c>
      <c r="Q199" s="68" t="s">
        <v>1255</v>
      </c>
    </row>
    <row r="200" spans="1:24" s="63" customFormat="1" ht="22.5" x14ac:dyDescent="0.2">
      <c r="A200" s="88" t="s">
        <v>722</v>
      </c>
      <c r="B200" s="89" t="s">
        <v>1256</v>
      </c>
      <c r="C200" s="776" t="s">
        <v>1257</v>
      </c>
      <c r="D200" s="776"/>
      <c r="E200" s="776"/>
      <c r="F200" s="90" t="s">
        <v>711</v>
      </c>
      <c r="G200" s="90" t="s">
        <v>33</v>
      </c>
      <c r="H200" s="90" t="s">
        <v>33</v>
      </c>
      <c r="I200" s="90" t="s">
        <v>809</v>
      </c>
      <c r="J200" s="91" t="s">
        <v>33</v>
      </c>
      <c r="K200" s="90" t="s">
        <v>33</v>
      </c>
      <c r="L200" s="91" t="s">
        <v>33</v>
      </c>
      <c r="M200" s="92" t="s">
        <v>33</v>
      </c>
      <c r="N200" s="93" t="s">
        <v>33</v>
      </c>
      <c r="Q200" s="68" t="s">
        <v>1257</v>
      </c>
    </row>
    <row r="201" spans="1:24" s="63" customFormat="1" x14ac:dyDescent="0.2">
      <c r="A201" s="94"/>
      <c r="B201" s="95"/>
      <c r="C201" s="767" t="s">
        <v>810</v>
      </c>
      <c r="D201" s="767"/>
      <c r="E201" s="767"/>
      <c r="F201" s="767"/>
      <c r="G201" s="767"/>
      <c r="H201" s="767"/>
      <c r="I201" s="767"/>
      <c r="J201" s="767"/>
      <c r="K201" s="767"/>
      <c r="L201" s="767"/>
      <c r="M201" s="767"/>
      <c r="N201" s="781"/>
      <c r="X201" s="68" t="s">
        <v>810</v>
      </c>
    </row>
    <row r="202" spans="1:24" s="63" customFormat="1" ht="22.5" x14ac:dyDescent="0.2">
      <c r="A202" s="96"/>
      <c r="B202" s="97" t="s">
        <v>171</v>
      </c>
      <c r="C202" s="767" t="s">
        <v>172</v>
      </c>
      <c r="D202" s="767"/>
      <c r="E202" s="767"/>
      <c r="F202" s="767"/>
      <c r="G202" s="767"/>
      <c r="H202" s="767"/>
      <c r="I202" s="767"/>
      <c r="J202" s="767"/>
      <c r="K202" s="767"/>
      <c r="L202" s="767"/>
      <c r="M202" s="767"/>
      <c r="N202" s="781"/>
      <c r="R202" s="68" t="s">
        <v>172</v>
      </c>
    </row>
    <row r="203" spans="1:24" s="63" customFormat="1" x14ac:dyDescent="0.2">
      <c r="A203" s="98"/>
      <c r="B203" s="97" t="s">
        <v>165</v>
      </c>
      <c r="C203" s="767" t="s">
        <v>251</v>
      </c>
      <c r="D203" s="767"/>
      <c r="E203" s="767"/>
      <c r="F203" s="99" t="s">
        <v>33</v>
      </c>
      <c r="G203" s="99" t="s">
        <v>33</v>
      </c>
      <c r="H203" s="99" t="s">
        <v>33</v>
      </c>
      <c r="I203" s="99" t="s">
        <v>33</v>
      </c>
      <c r="J203" s="100">
        <v>193.34</v>
      </c>
      <c r="K203" s="99" t="s">
        <v>175</v>
      </c>
      <c r="L203" s="100">
        <v>14.5</v>
      </c>
      <c r="M203" s="101" t="s">
        <v>33</v>
      </c>
      <c r="N203" s="102" t="s">
        <v>33</v>
      </c>
      <c r="S203" s="68" t="s">
        <v>251</v>
      </c>
    </row>
    <row r="204" spans="1:24" s="63" customFormat="1" x14ac:dyDescent="0.2">
      <c r="A204" s="98"/>
      <c r="B204" s="97" t="s">
        <v>173</v>
      </c>
      <c r="C204" s="767" t="s">
        <v>174</v>
      </c>
      <c r="D204" s="767"/>
      <c r="E204" s="767"/>
      <c r="F204" s="99" t="s">
        <v>33</v>
      </c>
      <c r="G204" s="99" t="s">
        <v>33</v>
      </c>
      <c r="H204" s="99" t="s">
        <v>33</v>
      </c>
      <c r="I204" s="99" t="s">
        <v>33</v>
      </c>
      <c r="J204" s="100">
        <v>0.31</v>
      </c>
      <c r="K204" s="99" t="s">
        <v>175</v>
      </c>
      <c r="L204" s="100">
        <v>0.02</v>
      </c>
      <c r="M204" s="101" t="s">
        <v>33</v>
      </c>
      <c r="N204" s="102" t="s">
        <v>33</v>
      </c>
      <c r="S204" s="68" t="s">
        <v>174</v>
      </c>
    </row>
    <row r="205" spans="1:24" s="63" customFormat="1" x14ac:dyDescent="0.2">
      <c r="A205" s="98"/>
      <c r="B205" s="97" t="s">
        <v>176</v>
      </c>
      <c r="C205" s="767" t="s">
        <v>177</v>
      </c>
      <c r="D205" s="767"/>
      <c r="E205" s="767"/>
      <c r="F205" s="99" t="s">
        <v>33</v>
      </c>
      <c r="G205" s="99" t="s">
        <v>33</v>
      </c>
      <c r="H205" s="99" t="s">
        <v>33</v>
      </c>
      <c r="I205" s="99" t="s">
        <v>33</v>
      </c>
      <c r="J205" s="100">
        <v>0.14000000000000001</v>
      </c>
      <c r="K205" s="99" t="s">
        <v>175</v>
      </c>
      <c r="L205" s="100">
        <v>0.01</v>
      </c>
      <c r="M205" s="101" t="s">
        <v>33</v>
      </c>
      <c r="N205" s="102" t="s">
        <v>33</v>
      </c>
      <c r="S205" s="68" t="s">
        <v>177</v>
      </c>
    </row>
    <row r="206" spans="1:24" s="63" customFormat="1" x14ac:dyDescent="0.2">
      <c r="A206" s="98"/>
      <c r="B206" s="97" t="s">
        <v>212</v>
      </c>
      <c r="C206" s="767" t="s">
        <v>252</v>
      </c>
      <c r="D206" s="767"/>
      <c r="E206" s="767"/>
      <c r="F206" s="99" t="s">
        <v>33</v>
      </c>
      <c r="G206" s="99" t="s">
        <v>33</v>
      </c>
      <c r="H206" s="99" t="s">
        <v>33</v>
      </c>
      <c r="I206" s="99" t="s">
        <v>33</v>
      </c>
      <c r="J206" s="100">
        <v>93.27</v>
      </c>
      <c r="K206" s="99" t="s">
        <v>33</v>
      </c>
      <c r="L206" s="100">
        <v>5.6</v>
      </c>
      <c r="M206" s="101" t="s">
        <v>33</v>
      </c>
      <c r="N206" s="102" t="s">
        <v>33</v>
      </c>
      <c r="S206" s="68" t="s">
        <v>252</v>
      </c>
    </row>
    <row r="207" spans="1:24" s="63" customFormat="1" x14ac:dyDescent="0.2">
      <c r="A207" s="98"/>
      <c r="B207" s="97" t="s">
        <v>33</v>
      </c>
      <c r="C207" s="767" t="s">
        <v>253</v>
      </c>
      <c r="D207" s="767"/>
      <c r="E207" s="767"/>
      <c r="F207" s="99" t="s">
        <v>179</v>
      </c>
      <c r="G207" s="99" t="s">
        <v>1258</v>
      </c>
      <c r="H207" s="99" t="s">
        <v>175</v>
      </c>
      <c r="I207" s="99" t="s">
        <v>1259</v>
      </c>
      <c r="J207" s="100" t="s">
        <v>33</v>
      </c>
      <c r="K207" s="99" t="s">
        <v>33</v>
      </c>
      <c r="L207" s="100" t="s">
        <v>33</v>
      </c>
      <c r="M207" s="101" t="s">
        <v>33</v>
      </c>
      <c r="N207" s="102" t="s">
        <v>33</v>
      </c>
      <c r="T207" s="68" t="s">
        <v>253</v>
      </c>
    </row>
    <row r="208" spans="1:24" s="63" customFormat="1" x14ac:dyDescent="0.2">
      <c r="A208" s="98"/>
      <c r="B208" s="97" t="s">
        <v>33</v>
      </c>
      <c r="C208" s="767" t="s">
        <v>178</v>
      </c>
      <c r="D208" s="767"/>
      <c r="E208" s="767"/>
      <c r="F208" s="99" t="s">
        <v>179</v>
      </c>
      <c r="G208" s="99" t="s">
        <v>957</v>
      </c>
      <c r="H208" s="99" t="s">
        <v>175</v>
      </c>
      <c r="I208" s="99" t="s">
        <v>1260</v>
      </c>
      <c r="J208" s="100" t="s">
        <v>33</v>
      </c>
      <c r="K208" s="99" t="s">
        <v>33</v>
      </c>
      <c r="L208" s="100" t="s">
        <v>33</v>
      </c>
      <c r="M208" s="101" t="s">
        <v>33</v>
      </c>
      <c r="N208" s="102" t="s">
        <v>33</v>
      </c>
      <c r="T208" s="68" t="s">
        <v>178</v>
      </c>
    </row>
    <row r="209" spans="1:24" s="63" customFormat="1" x14ac:dyDescent="0.2">
      <c r="A209" s="98"/>
      <c r="B209" s="97" t="s">
        <v>33</v>
      </c>
      <c r="C209" s="776" t="s">
        <v>182</v>
      </c>
      <c r="D209" s="776"/>
      <c r="E209" s="776"/>
      <c r="F209" s="90" t="s">
        <v>33</v>
      </c>
      <c r="G209" s="90" t="s">
        <v>33</v>
      </c>
      <c r="H209" s="90" t="s">
        <v>33</v>
      </c>
      <c r="I209" s="90" t="s">
        <v>33</v>
      </c>
      <c r="J209" s="91">
        <v>286.92</v>
      </c>
      <c r="K209" s="90" t="s">
        <v>33</v>
      </c>
      <c r="L209" s="91">
        <v>20.12</v>
      </c>
      <c r="M209" s="92" t="s">
        <v>33</v>
      </c>
      <c r="N209" s="93" t="s">
        <v>33</v>
      </c>
      <c r="U209" s="68" t="s">
        <v>182</v>
      </c>
    </row>
    <row r="210" spans="1:24" s="63" customFormat="1" x14ac:dyDescent="0.2">
      <c r="A210" s="98"/>
      <c r="B210" s="97" t="s">
        <v>33</v>
      </c>
      <c r="C210" s="767" t="s">
        <v>183</v>
      </c>
      <c r="D210" s="767"/>
      <c r="E210" s="767"/>
      <c r="F210" s="99" t="s">
        <v>33</v>
      </c>
      <c r="G210" s="99" t="s">
        <v>33</v>
      </c>
      <c r="H210" s="99" t="s">
        <v>33</v>
      </c>
      <c r="I210" s="99" t="s">
        <v>33</v>
      </c>
      <c r="J210" s="100" t="s">
        <v>33</v>
      </c>
      <c r="K210" s="99" t="s">
        <v>33</v>
      </c>
      <c r="L210" s="100">
        <v>14.51</v>
      </c>
      <c r="M210" s="101" t="s">
        <v>33</v>
      </c>
      <c r="N210" s="102" t="s">
        <v>33</v>
      </c>
      <c r="T210" s="68" t="s">
        <v>183</v>
      </c>
    </row>
    <row r="211" spans="1:24" s="63" customFormat="1" ht="22.5" x14ac:dyDescent="0.2">
      <c r="A211" s="98"/>
      <c r="B211" s="97" t="s">
        <v>959</v>
      </c>
      <c r="C211" s="767" t="s">
        <v>960</v>
      </c>
      <c r="D211" s="767"/>
      <c r="E211" s="767"/>
      <c r="F211" s="99" t="s">
        <v>186</v>
      </c>
      <c r="G211" s="99" t="s">
        <v>187</v>
      </c>
      <c r="H211" s="99" t="s">
        <v>33</v>
      </c>
      <c r="I211" s="99" t="s">
        <v>187</v>
      </c>
      <c r="J211" s="100" t="s">
        <v>33</v>
      </c>
      <c r="K211" s="99" t="s">
        <v>33</v>
      </c>
      <c r="L211" s="100">
        <v>13.78</v>
      </c>
      <c r="M211" s="101" t="s">
        <v>33</v>
      </c>
      <c r="N211" s="102" t="s">
        <v>33</v>
      </c>
      <c r="T211" s="68" t="s">
        <v>960</v>
      </c>
    </row>
    <row r="212" spans="1:24" s="63" customFormat="1" ht="22.5" x14ac:dyDescent="0.2">
      <c r="A212" s="98"/>
      <c r="B212" s="97" t="s">
        <v>961</v>
      </c>
      <c r="C212" s="767" t="s">
        <v>962</v>
      </c>
      <c r="D212" s="767"/>
      <c r="E212" s="767"/>
      <c r="F212" s="99" t="s">
        <v>186</v>
      </c>
      <c r="G212" s="99" t="s">
        <v>594</v>
      </c>
      <c r="H212" s="99" t="s">
        <v>33</v>
      </c>
      <c r="I212" s="99" t="s">
        <v>594</v>
      </c>
      <c r="J212" s="100" t="s">
        <v>33</v>
      </c>
      <c r="K212" s="99" t="s">
        <v>33</v>
      </c>
      <c r="L212" s="100">
        <v>9.43</v>
      </c>
      <c r="M212" s="101" t="s">
        <v>33</v>
      </c>
      <c r="N212" s="102" t="s">
        <v>33</v>
      </c>
      <c r="T212" s="68" t="s">
        <v>962</v>
      </c>
    </row>
    <row r="213" spans="1:24" s="63" customFormat="1" x14ac:dyDescent="0.2">
      <c r="A213" s="103"/>
      <c r="B213" s="104"/>
      <c r="C213" s="780" t="s">
        <v>191</v>
      </c>
      <c r="D213" s="780"/>
      <c r="E213" s="780"/>
      <c r="F213" s="105" t="s">
        <v>33</v>
      </c>
      <c r="G213" s="105" t="s">
        <v>33</v>
      </c>
      <c r="H213" s="105" t="s">
        <v>33</v>
      </c>
      <c r="I213" s="105" t="s">
        <v>33</v>
      </c>
      <c r="J213" s="106" t="s">
        <v>33</v>
      </c>
      <c r="K213" s="105" t="s">
        <v>33</v>
      </c>
      <c r="L213" s="106">
        <v>43.33</v>
      </c>
      <c r="M213" s="92" t="s">
        <v>33</v>
      </c>
      <c r="N213" s="107" t="s">
        <v>33</v>
      </c>
      <c r="V213" s="68" t="s">
        <v>191</v>
      </c>
    </row>
    <row r="214" spans="1:24" s="63" customFormat="1" ht="22.5" x14ac:dyDescent="0.2">
      <c r="A214" s="88" t="s">
        <v>736</v>
      </c>
      <c r="B214" s="89" t="s">
        <v>1261</v>
      </c>
      <c r="C214" s="776" t="s">
        <v>1262</v>
      </c>
      <c r="D214" s="776"/>
      <c r="E214" s="776"/>
      <c r="F214" s="90" t="s">
        <v>711</v>
      </c>
      <c r="G214" s="90" t="s">
        <v>33</v>
      </c>
      <c r="H214" s="90" t="s">
        <v>33</v>
      </c>
      <c r="I214" s="90" t="s">
        <v>809</v>
      </c>
      <c r="J214" s="91">
        <v>7816</v>
      </c>
      <c r="K214" s="90" t="s">
        <v>33</v>
      </c>
      <c r="L214" s="91">
        <v>468.96</v>
      </c>
      <c r="M214" s="92" t="s">
        <v>33</v>
      </c>
      <c r="N214" s="93" t="s">
        <v>33</v>
      </c>
      <c r="Q214" s="68" t="s">
        <v>1262</v>
      </c>
    </row>
    <row r="215" spans="1:24" s="63" customFormat="1" x14ac:dyDescent="0.2">
      <c r="A215" s="94"/>
      <c r="B215" s="95"/>
      <c r="C215" s="767" t="s">
        <v>810</v>
      </c>
      <c r="D215" s="767"/>
      <c r="E215" s="767"/>
      <c r="F215" s="767"/>
      <c r="G215" s="767"/>
      <c r="H215" s="767"/>
      <c r="I215" s="767"/>
      <c r="J215" s="767"/>
      <c r="K215" s="767"/>
      <c r="L215" s="767"/>
      <c r="M215" s="767"/>
      <c r="N215" s="781"/>
      <c r="X215" s="68" t="s">
        <v>810</v>
      </c>
    </row>
    <row r="216" spans="1:24" s="63" customFormat="1" x14ac:dyDescent="0.2">
      <c r="A216" s="88" t="s">
        <v>741</v>
      </c>
      <c r="B216" s="89" t="s">
        <v>975</v>
      </c>
      <c r="C216" s="776" t="s">
        <v>976</v>
      </c>
      <c r="D216" s="776"/>
      <c r="E216" s="776"/>
      <c r="F216" s="90" t="s">
        <v>711</v>
      </c>
      <c r="G216" s="90" t="s">
        <v>33</v>
      </c>
      <c r="H216" s="90" t="s">
        <v>33</v>
      </c>
      <c r="I216" s="90" t="s">
        <v>165</v>
      </c>
      <c r="J216" s="91" t="s">
        <v>33</v>
      </c>
      <c r="K216" s="90" t="s">
        <v>33</v>
      </c>
      <c r="L216" s="91" t="s">
        <v>33</v>
      </c>
      <c r="M216" s="92" t="s">
        <v>33</v>
      </c>
      <c r="N216" s="93" t="s">
        <v>33</v>
      </c>
      <c r="Q216" s="68" t="s">
        <v>976</v>
      </c>
    </row>
    <row r="217" spans="1:24" s="63" customFormat="1" x14ac:dyDescent="0.2">
      <c r="A217" s="94"/>
      <c r="B217" s="95"/>
      <c r="C217" s="767" t="s">
        <v>1263</v>
      </c>
      <c r="D217" s="767"/>
      <c r="E217" s="767"/>
      <c r="F217" s="767"/>
      <c r="G217" s="767"/>
      <c r="H217" s="767"/>
      <c r="I217" s="767"/>
      <c r="J217" s="767"/>
      <c r="K217" s="767"/>
      <c r="L217" s="767"/>
      <c r="M217" s="767"/>
      <c r="N217" s="781"/>
      <c r="X217" s="68" t="s">
        <v>1263</v>
      </c>
    </row>
    <row r="218" spans="1:24" s="63" customFormat="1" ht="22.5" x14ac:dyDescent="0.2">
      <c r="A218" s="96"/>
      <c r="B218" s="97" t="s">
        <v>171</v>
      </c>
      <c r="C218" s="767" t="s">
        <v>172</v>
      </c>
      <c r="D218" s="767"/>
      <c r="E218" s="767"/>
      <c r="F218" s="767"/>
      <c r="G218" s="767"/>
      <c r="H218" s="767"/>
      <c r="I218" s="767"/>
      <c r="J218" s="767"/>
      <c r="K218" s="767"/>
      <c r="L218" s="767"/>
      <c r="M218" s="767"/>
      <c r="N218" s="781"/>
      <c r="R218" s="68" t="s">
        <v>172</v>
      </c>
    </row>
    <row r="219" spans="1:24" s="63" customFormat="1" x14ac:dyDescent="0.2">
      <c r="A219" s="98"/>
      <c r="B219" s="97" t="s">
        <v>165</v>
      </c>
      <c r="C219" s="767" t="s">
        <v>251</v>
      </c>
      <c r="D219" s="767"/>
      <c r="E219" s="767"/>
      <c r="F219" s="99" t="s">
        <v>33</v>
      </c>
      <c r="G219" s="99" t="s">
        <v>33</v>
      </c>
      <c r="H219" s="99" t="s">
        <v>33</v>
      </c>
      <c r="I219" s="99" t="s">
        <v>33</v>
      </c>
      <c r="J219" s="100">
        <v>26.51</v>
      </c>
      <c r="K219" s="99" t="s">
        <v>175</v>
      </c>
      <c r="L219" s="100">
        <v>33.14</v>
      </c>
      <c r="M219" s="101" t="s">
        <v>33</v>
      </c>
      <c r="N219" s="102" t="s">
        <v>33</v>
      </c>
      <c r="S219" s="68" t="s">
        <v>251</v>
      </c>
    </row>
    <row r="220" spans="1:24" s="63" customFormat="1" x14ac:dyDescent="0.2">
      <c r="A220" s="98"/>
      <c r="B220" s="97" t="s">
        <v>173</v>
      </c>
      <c r="C220" s="767" t="s">
        <v>174</v>
      </c>
      <c r="D220" s="767"/>
      <c r="E220" s="767"/>
      <c r="F220" s="99" t="s">
        <v>33</v>
      </c>
      <c r="G220" s="99" t="s">
        <v>33</v>
      </c>
      <c r="H220" s="99" t="s">
        <v>33</v>
      </c>
      <c r="I220" s="99" t="s">
        <v>33</v>
      </c>
      <c r="J220" s="100">
        <v>1.81</v>
      </c>
      <c r="K220" s="99" t="s">
        <v>175</v>
      </c>
      <c r="L220" s="100">
        <v>2.2599999999999998</v>
      </c>
      <c r="M220" s="101" t="s">
        <v>33</v>
      </c>
      <c r="N220" s="102" t="s">
        <v>33</v>
      </c>
      <c r="S220" s="68" t="s">
        <v>174</v>
      </c>
    </row>
    <row r="221" spans="1:24" s="63" customFormat="1" x14ac:dyDescent="0.2">
      <c r="A221" s="98"/>
      <c r="B221" s="97" t="s">
        <v>176</v>
      </c>
      <c r="C221" s="767" t="s">
        <v>177</v>
      </c>
      <c r="D221" s="767"/>
      <c r="E221" s="767"/>
      <c r="F221" s="99" t="s">
        <v>33</v>
      </c>
      <c r="G221" s="99" t="s">
        <v>33</v>
      </c>
      <c r="H221" s="99" t="s">
        <v>33</v>
      </c>
      <c r="I221" s="99" t="s">
        <v>33</v>
      </c>
      <c r="J221" s="100">
        <v>0.26</v>
      </c>
      <c r="K221" s="99" t="s">
        <v>175</v>
      </c>
      <c r="L221" s="100">
        <v>0.33</v>
      </c>
      <c r="M221" s="101" t="s">
        <v>33</v>
      </c>
      <c r="N221" s="102" t="s">
        <v>33</v>
      </c>
      <c r="S221" s="68" t="s">
        <v>177</v>
      </c>
    </row>
    <row r="222" spans="1:24" s="63" customFormat="1" x14ac:dyDescent="0.2">
      <c r="A222" s="98"/>
      <c r="B222" s="97" t="s">
        <v>212</v>
      </c>
      <c r="C222" s="767" t="s">
        <v>252</v>
      </c>
      <c r="D222" s="767"/>
      <c r="E222" s="767"/>
      <c r="F222" s="99" t="s">
        <v>33</v>
      </c>
      <c r="G222" s="99" t="s">
        <v>33</v>
      </c>
      <c r="H222" s="99" t="s">
        <v>33</v>
      </c>
      <c r="I222" s="99" t="s">
        <v>33</v>
      </c>
      <c r="J222" s="100">
        <v>10.27</v>
      </c>
      <c r="K222" s="99" t="s">
        <v>33</v>
      </c>
      <c r="L222" s="100">
        <v>10.27</v>
      </c>
      <c r="M222" s="101" t="s">
        <v>33</v>
      </c>
      <c r="N222" s="102" t="s">
        <v>33</v>
      </c>
      <c r="S222" s="68" t="s">
        <v>252</v>
      </c>
    </row>
    <row r="223" spans="1:24" s="63" customFormat="1" x14ac:dyDescent="0.2">
      <c r="A223" s="98"/>
      <c r="B223" s="97" t="s">
        <v>33</v>
      </c>
      <c r="C223" s="767" t="s">
        <v>253</v>
      </c>
      <c r="D223" s="767"/>
      <c r="E223" s="767"/>
      <c r="F223" s="99" t="s">
        <v>179</v>
      </c>
      <c r="G223" s="99" t="s">
        <v>979</v>
      </c>
      <c r="H223" s="99" t="s">
        <v>175</v>
      </c>
      <c r="I223" s="99" t="s">
        <v>1264</v>
      </c>
      <c r="J223" s="100" t="s">
        <v>33</v>
      </c>
      <c r="K223" s="99" t="s">
        <v>33</v>
      </c>
      <c r="L223" s="100" t="s">
        <v>33</v>
      </c>
      <c r="M223" s="101" t="s">
        <v>33</v>
      </c>
      <c r="N223" s="102" t="s">
        <v>33</v>
      </c>
      <c r="T223" s="68" t="s">
        <v>253</v>
      </c>
    </row>
    <row r="224" spans="1:24" s="63" customFormat="1" x14ac:dyDescent="0.2">
      <c r="A224" s="98"/>
      <c r="B224" s="97" t="s">
        <v>33</v>
      </c>
      <c r="C224" s="767" t="s">
        <v>178</v>
      </c>
      <c r="D224" s="767"/>
      <c r="E224" s="767"/>
      <c r="F224" s="99" t="s">
        <v>179</v>
      </c>
      <c r="G224" s="99" t="s">
        <v>981</v>
      </c>
      <c r="H224" s="99" t="s">
        <v>175</v>
      </c>
      <c r="I224" s="99" t="s">
        <v>1059</v>
      </c>
      <c r="J224" s="100" t="s">
        <v>33</v>
      </c>
      <c r="K224" s="99" t="s">
        <v>33</v>
      </c>
      <c r="L224" s="100" t="s">
        <v>33</v>
      </c>
      <c r="M224" s="101" t="s">
        <v>33</v>
      </c>
      <c r="N224" s="102" t="s">
        <v>33</v>
      </c>
      <c r="T224" s="68" t="s">
        <v>178</v>
      </c>
    </row>
    <row r="225" spans="1:24" s="63" customFormat="1" x14ac:dyDescent="0.2">
      <c r="A225" s="98"/>
      <c r="B225" s="97" t="s">
        <v>33</v>
      </c>
      <c r="C225" s="776" t="s">
        <v>182</v>
      </c>
      <c r="D225" s="776"/>
      <c r="E225" s="776"/>
      <c r="F225" s="90" t="s">
        <v>33</v>
      </c>
      <c r="G225" s="90" t="s">
        <v>33</v>
      </c>
      <c r="H225" s="90" t="s">
        <v>33</v>
      </c>
      <c r="I225" s="90" t="s">
        <v>33</v>
      </c>
      <c r="J225" s="91">
        <v>38.590000000000003</v>
      </c>
      <c r="K225" s="90" t="s">
        <v>33</v>
      </c>
      <c r="L225" s="91">
        <v>45.67</v>
      </c>
      <c r="M225" s="92" t="s">
        <v>33</v>
      </c>
      <c r="N225" s="93" t="s">
        <v>33</v>
      </c>
      <c r="U225" s="68" t="s">
        <v>182</v>
      </c>
    </row>
    <row r="226" spans="1:24" s="63" customFormat="1" x14ac:dyDescent="0.2">
      <c r="A226" s="98"/>
      <c r="B226" s="97" t="s">
        <v>33</v>
      </c>
      <c r="C226" s="767" t="s">
        <v>183</v>
      </c>
      <c r="D226" s="767"/>
      <c r="E226" s="767"/>
      <c r="F226" s="99" t="s">
        <v>33</v>
      </c>
      <c r="G226" s="99" t="s">
        <v>33</v>
      </c>
      <c r="H226" s="99" t="s">
        <v>33</v>
      </c>
      <c r="I226" s="99" t="s">
        <v>33</v>
      </c>
      <c r="J226" s="100" t="s">
        <v>33</v>
      </c>
      <c r="K226" s="99" t="s">
        <v>33</v>
      </c>
      <c r="L226" s="100">
        <v>33.47</v>
      </c>
      <c r="M226" s="101" t="s">
        <v>33</v>
      </c>
      <c r="N226" s="102" t="s">
        <v>33</v>
      </c>
      <c r="T226" s="68" t="s">
        <v>183</v>
      </c>
    </row>
    <row r="227" spans="1:24" s="63" customFormat="1" ht="22.5" x14ac:dyDescent="0.2">
      <c r="A227" s="98"/>
      <c r="B227" s="97" t="s">
        <v>959</v>
      </c>
      <c r="C227" s="767" t="s">
        <v>960</v>
      </c>
      <c r="D227" s="767"/>
      <c r="E227" s="767"/>
      <c r="F227" s="99" t="s">
        <v>186</v>
      </c>
      <c r="G227" s="99" t="s">
        <v>187</v>
      </c>
      <c r="H227" s="99" t="s">
        <v>33</v>
      </c>
      <c r="I227" s="99" t="s">
        <v>187</v>
      </c>
      <c r="J227" s="100" t="s">
        <v>33</v>
      </c>
      <c r="K227" s="99" t="s">
        <v>33</v>
      </c>
      <c r="L227" s="100">
        <v>31.8</v>
      </c>
      <c r="M227" s="101" t="s">
        <v>33</v>
      </c>
      <c r="N227" s="102" t="s">
        <v>33</v>
      </c>
      <c r="T227" s="68" t="s">
        <v>960</v>
      </c>
    </row>
    <row r="228" spans="1:24" s="63" customFormat="1" ht="22.5" x14ac:dyDescent="0.2">
      <c r="A228" s="98"/>
      <c r="B228" s="97" t="s">
        <v>961</v>
      </c>
      <c r="C228" s="767" t="s">
        <v>962</v>
      </c>
      <c r="D228" s="767"/>
      <c r="E228" s="767"/>
      <c r="F228" s="99" t="s">
        <v>186</v>
      </c>
      <c r="G228" s="99" t="s">
        <v>594</v>
      </c>
      <c r="H228" s="99" t="s">
        <v>33</v>
      </c>
      <c r="I228" s="99" t="s">
        <v>594</v>
      </c>
      <c r="J228" s="100" t="s">
        <v>33</v>
      </c>
      <c r="K228" s="99" t="s">
        <v>33</v>
      </c>
      <c r="L228" s="100">
        <v>21.76</v>
      </c>
      <c r="M228" s="101" t="s">
        <v>33</v>
      </c>
      <c r="N228" s="102" t="s">
        <v>33</v>
      </c>
      <c r="T228" s="68" t="s">
        <v>962</v>
      </c>
    </row>
    <row r="229" spans="1:24" s="63" customFormat="1" x14ac:dyDescent="0.2">
      <c r="A229" s="103"/>
      <c r="B229" s="104"/>
      <c r="C229" s="780" t="s">
        <v>191</v>
      </c>
      <c r="D229" s="780"/>
      <c r="E229" s="780"/>
      <c r="F229" s="105" t="s">
        <v>33</v>
      </c>
      <c r="G229" s="105" t="s">
        <v>33</v>
      </c>
      <c r="H229" s="105" t="s">
        <v>33</v>
      </c>
      <c r="I229" s="105" t="s">
        <v>33</v>
      </c>
      <c r="J229" s="106" t="s">
        <v>33</v>
      </c>
      <c r="K229" s="105" t="s">
        <v>33</v>
      </c>
      <c r="L229" s="106">
        <v>99.23</v>
      </c>
      <c r="M229" s="92" t="s">
        <v>33</v>
      </c>
      <c r="N229" s="107" t="s">
        <v>33</v>
      </c>
      <c r="V229" s="68" t="s">
        <v>191</v>
      </c>
    </row>
    <row r="230" spans="1:24" s="63" customFormat="1" ht="33.75" x14ac:dyDescent="0.2">
      <c r="A230" s="88" t="s">
        <v>745</v>
      </c>
      <c r="B230" s="89" t="s">
        <v>1265</v>
      </c>
      <c r="C230" s="776" t="s">
        <v>1266</v>
      </c>
      <c r="D230" s="776"/>
      <c r="E230" s="776"/>
      <c r="F230" s="90" t="s">
        <v>1092</v>
      </c>
      <c r="G230" s="90" t="s">
        <v>33</v>
      </c>
      <c r="H230" s="90" t="s">
        <v>33</v>
      </c>
      <c r="I230" s="90" t="s">
        <v>1267</v>
      </c>
      <c r="J230" s="91">
        <v>1480.94</v>
      </c>
      <c r="K230" s="90" t="s">
        <v>33</v>
      </c>
      <c r="L230" s="91">
        <v>151.06</v>
      </c>
      <c r="M230" s="92" t="s">
        <v>33</v>
      </c>
      <c r="N230" s="93" t="s">
        <v>33</v>
      </c>
      <c r="Q230" s="68" t="s">
        <v>1266</v>
      </c>
    </row>
    <row r="231" spans="1:24" s="63" customFormat="1" x14ac:dyDescent="0.2">
      <c r="A231" s="94"/>
      <c r="B231" s="95"/>
      <c r="C231" s="767" t="s">
        <v>1268</v>
      </c>
      <c r="D231" s="767"/>
      <c r="E231" s="767"/>
      <c r="F231" s="767"/>
      <c r="G231" s="767"/>
      <c r="H231" s="767"/>
      <c r="I231" s="767"/>
      <c r="J231" s="767"/>
      <c r="K231" s="767"/>
      <c r="L231" s="767"/>
      <c r="M231" s="767"/>
      <c r="N231" s="781"/>
      <c r="X231" s="68" t="s">
        <v>1268</v>
      </c>
    </row>
    <row r="232" spans="1:24" s="63" customFormat="1" x14ac:dyDescent="0.2">
      <c r="A232" s="88" t="s">
        <v>749</v>
      </c>
      <c r="B232" s="89" t="s">
        <v>1269</v>
      </c>
      <c r="C232" s="776" t="s">
        <v>1270</v>
      </c>
      <c r="D232" s="776"/>
      <c r="E232" s="776"/>
      <c r="F232" s="90" t="s">
        <v>334</v>
      </c>
      <c r="G232" s="90" t="s">
        <v>33</v>
      </c>
      <c r="H232" s="90" t="s">
        <v>33</v>
      </c>
      <c r="I232" s="90" t="s">
        <v>977</v>
      </c>
      <c r="J232" s="91">
        <v>142.5</v>
      </c>
      <c r="K232" s="90" t="s">
        <v>33</v>
      </c>
      <c r="L232" s="91">
        <v>42.75</v>
      </c>
      <c r="M232" s="92" t="s">
        <v>33</v>
      </c>
      <c r="N232" s="93" t="s">
        <v>33</v>
      </c>
      <c r="Q232" s="68" t="s">
        <v>1270</v>
      </c>
    </row>
    <row r="233" spans="1:24" s="63" customFormat="1" x14ac:dyDescent="0.2">
      <c r="A233" s="94"/>
      <c r="B233" s="95"/>
      <c r="C233" s="767" t="s">
        <v>978</v>
      </c>
      <c r="D233" s="767"/>
      <c r="E233" s="767"/>
      <c r="F233" s="767"/>
      <c r="G233" s="767"/>
      <c r="H233" s="767"/>
      <c r="I233" s="767"/>
      <c r="J233" s="767"/>
      <c r="K233" s="767"/>
      <c r="L233" s="767"/>
      <c r="M233" s="767"/>
      <c r="N233" s="781"/>
      <c r="X233" s="68" t="s">
        <v>978</v>
      </c>
    </row>
    <row r="234" spans="1:24" s="63" customFormat="1" ht="33.75" x14ac:dyDescent="0.2">
      <c r="A234" s="88" t="s">
        <v>306</v>
      </c>
      <c r="B234" s="89" t="s">
        <v>988</v>
      </c>
      <c r="C234" s="776" t="s">
        <v>989</v>
      </c>
      <c r="D234" s="776"/>
      <c r="E234" s="776"/>
      <c r="F234" s="90" t="s">
        <v>484</v>
      </c>
      <c r="G234" s="90" t="s">
        <v>33</v>
      </c>
      <c r="H234" s="90" t="s">
        <v>33</v>
      </c>
      <c r="I234" s="90" t="s">
        <v>692</v>
      </c>
      <c r="J234" s="91" t="s">
        <v>33</v>
      </c>
      <c r="K234" s="90" t="s">
        <v>33</v>
      </c>
      <c r="L234" s="91" t="s">
        <v>33</v>
      </c>
      <c r="M234" s="92" t="s">
        <v>33</v>
      </c>
      <c r="N234" s="93" t="s">
        <v>33</v>
      </c>
      <c r="Q234" s="68" t="s">
        <v>989</v>
      </c>
    </row>
    <row r="235" spans="1:24" s="63" customFormat="1" ht="22.5" x14ac:dyDescent="0.2">
      <c r="A235" s="96"/>
      <c r="B235" s="97" t="s">
        <v>171</v>
      </c>
      <c r="C235" s="767" t="s">
        <v>172</v>
      </c>
      <c r="D235" s="767"/>
      <c r="E235" s="767"/>
      <c r="F235" s="767"/>
      <c r="G235" s="767"/>
      <c r="H235" s="767"/>
      <c r="I235" s="767"/>
      <c r="J235" s="767"/>
      <c r="K235" s="767"/>
      <c r="L235" s="767"/>
      <c r="M235" s="767"/>
      <c r="N235" s="781"/>
      <c r="R235" s="68" t="s">
        <v>172</v>
      </c>
    </row>
    <row r="236" spans="1:24" s="63" customFormat="1" x14ac:dyDescent="0.2">
      <c r="A236" s="98"/>
      <c r="B236" s="97" t="s">
        <v>165</v>
      </c>
      <c r="C236" s="767" t="s">
        <v>251</v>
      </c>
      <c r="D236" s="767"/>
      <c r="E236" s="767"/>
      <c r="F236" s="99" t="s">
        <v>33</v>
      </c>
      <c r="G236" s="99" t="s">
        <v>33</v>
      </c>
      <c r="H236" s="99" t="s">
        <v>33</v>
      </c>
      <c r="I236" s="99" t="s">
        <v>33</v>
      </c>
      <c r="J236" s="100">
        <v>2.0699999999999998</v>
      </c>
      <c r="K236" s="99" t="s">
        <v>175</v>
      </c>
      <c r="L236" s="100">
        <v>62.1</v>
      </c>
      <c r="M236" s="101" t="s">
        <v>33</v>
      </c>
      <c r="N236" s="102" t="s">
        <v>33</v>
      </c>
      <c r="S236" s="68" t="s">
        <v>251</v>
      </c>
    </row>
    <row r="237" spans="1:24" s="63" customFormat="1" x14ac:dyDescent="0.2">
      <c r="A237" s="98"/>
      <c r="B237" s="97" t="s">
        <v>212</v>
      </c>
      <c r="C237" s="767" t="s">
        <v>252</v>
      </c>
      <c r="D237" s="767"/>
      <c r="E237" s="767"/>
      <c r="F237" s="99" t="s">
        <v>33</v>
      </c>
      <c r="G237" s="99" t="s">
        <v>33</v>
      </c>
      <c r="H237" s="99" t="s">
        <v>33</v>
      </c>
      <c r="I237" s="99" t="s">
        <v>33</v>
      </c>
      <c r="J237" s="100">
        <v>0.04</v>
      </c>
      <c r="K237" s="99" t="s">
        <v>33</v>
      </c>
      <c r="L237" s="100">
        <v>0.96</v>
      </c>
      <c r="M237" s="101" t="s">
        <v>33</v>
      </c>
      <c r="N237" s="102" t="s">
        <v>33</v>
      </c>
      <c r="S237" s="68" t="s">
        <v>252</v>
      </c>
    </row>
    <row r="238" spans="1:24" s="63" customFormat="1" x14ac:dyDescent="0.2">
      <c r="A238" s="98"/>
      <c r="B238" s="97" t="s">
        <v>33</v>
      </c>
      <c r="C238" s="767" t="s">
        <v>253</v>
      </c>
      <c r="D238" s="767"/>
      <c r="E238" s="767"/>
      <c r="F238" s="99" t="s">
        <v>179</v>
      </c>
      <c r="G238" s="99" t="s">
        <v>991</v>
      </c>
      <c r="H238" s="99" t="s">
        <v>175</v>
      </c>
      <c r="I238" s="99" t="s">
        <v>1856</v>
      </c>
      <c r="J238" s="100" t="s">
        <v>33</v>
      </c>
      <c r="K238" s="99" t="s">
        <v>33</v>
      </c>
      <c r="L238" s="100" t="s">
        <v>33</v>
      </c>
      <c r="M238" s="101" t="s">
        <v>33</v>
      </c>
      <c r="N238" s="102" t="s">
        <v>33</v>
      </c>
      <c r="T238" s="68" t="s">
        <v>253</v>
      </c>
    </row>
    <row r="239" spans="1:24" s="63" customFormat="1" x14ac:dyDescent="0.2">
      <c r="A239" s="98"/>
      <c r="B239" s="97" t="s">
        <v>33</v>
      </c>
      <c r="C239" s="776" t="s">
        <v>182</v>
      </c>
      <c r="D239" s="776"/>
      <c r="E239" s="776"/>
      <c r="F239" s="90" t="s">
        <v>33</v>
      </c>
      <c r="G239" s="90" t="s">
        <v>33</v>
      </c>
      <c r="H239" s="90" t="s">
        <v>33</v>
      </c>
      <c r="I239" s="90" t="s">
        <v>33</v>
      </c>
      <c r="J239" s="91">
        <v>2.11</v>
      </c>
      <c r="K239" s="90" t="s">
        <v>33</v>
      </c>
      <c r="L239" s="91">
        <v>63.06</v>
      </c>
      <c r="M239" s="92" t="s">
        <v>33</v>
      </c>
      <c r="N239" s="93" t="s">
        <v>33</v>
      </c>
      <c r="U239" s="68" t="s">
        <v>182</v>
      </c>
    </row>
    <row r="240" spans="1:24" s="63" customFormat="1" x14ac:dyDescent="0.2">
      <c r="A240" s="98"/>
      <c r="B240" s="97" t="s">
        <v>33</v>
      </c>
      <c r="C240" s="767" t="s">
        <v>183</v>
      </c>
      <c r="D240" s="767"/>
      <c r="E240" s="767"/>
      <c r="F240" s="99" t="s">
        <v>33</v>
      </c>
      <c r="G240" s="99" t="s">
        <v>33</v>
      </c>
      <c r="H240" s="99" t="s">
        <v>33</v>
      </c>
      <c r="I240" s="99" t="s">
        <v>33</v>
      </c>
      <c r="J240" s="100" t="s">
        <v>33</v>
      </c>
      <c r="K240" s="99" t="s">
        <v>33</v>
      </c>
      <c r="L240" s="100">
        <v>62.1</v>
      </c>
      <c r="M240" s="101" t="s">
        <v>33</v>
      </c>
      <c r="N240" s="102" t="s">
        <v>33</v>
      </c>
      <c r="T240" s="68" t="s">
        <v>183</v>
      </c>
    </row>
    <row r="241" spans="1:24" s="63" customFormat="1" ht="22.5" x14ac:dyDescent="0.2">
      <c r="A241" s="98"/>
      <c r="B241" s="97" t="s">
        <v>907</v>
      </c>
      <c r="C241" s="767" t="s">
        <v>908</v>
      </c>
      <c r="D241" s="767"/>
      <c r="E241" s="767"/>
      <c r="F241" s="99" t="s">
        <v>186</v>
      </c>
      <c r="G241" s="99" t="s">
        <v>909</v>
      </c>
      <c r="H241" s="99" t="s">
        <v>33</v>
      </c>
      <c r="I241" s="99" t="s">
        <v>909</v>
      </c>
      <c r="J241" s="100" t="s">
        <v>33</v>
      </c>
      <c r="K241" s="99" t="s">
        <v>33</v>
      </c>
      <c r="L241" s="100">
        <v>57.13</v>
      </c>
      <c r="M241" s="101" t="s">
        <v>33</v>
      </c>
      <c r="N241" s="102" t="s">
        <v>33</v>
      </c>
      <c r="T241" s="68" t="s">
        <v>908</v>
      </c>
    </row>
    <row r="242" spans="1:24" s="63" customFormat="1" ht="22.5" x14ac:dyDescent="0.2">
      <c r="A242" s="98"/>
      <c r="B242" s="97" t="s">
        <v>910</v>
      </c>
      <c r="C242" s="767" t="s">
        <v>911</v>
      </c>
      <c r="D242" s="767"/>
      <c r="E242" s="767"/>
      <c r="F242" s="99" t="s">
        <v>186</v>
      </c>
      <c r="G242" s="99" t="s">
        <v>594</v>
      </c>
      <c r="H242" s="99" t="s">
        <v>33</v>
      </c>
      <c r="I242" s="99" t="s">
        <v>594</v>
      </c>
      <c r="J242" s="100" t="s">
        <v>33</v>
      </c>
      <c r="K242" s="99" t="s">
        <v>33</v>
      </c>
      <c r="L242" s="100">
        <v>40.369999999999997</v>
      </c>
      <c r="M242" s="101" t="s">
        <v>33</v>
      </c>
      <c r="N242" s="102" t="s">
        <v>33</v>
      </c>
      <c r="T242" s="68" t="s">
        <v>911</v>
      </c>
    </row>
    <row r="243" spans="1:24" s="63" customFormat="1" x14ac:dyDescent="0.2">
      <c r="A243" s="103"/>
      <c r="B243" s="104"/>
      <c r="C243" s="780" t="s">
        <v>191</v>
      </c>
      <c r="D243" s="780"/>
      <c r="E243" s="780"/>
      <c r="F243" s="105" t="s">
        <v>33</v>
      </c>
      <c r="G243" s="105" t="s">
        <v>33</v>
      </c>
      <c r="H243" s="105" t="s">
        <v>33</v>
      </c>
      <c r="I243" s="105" t="s">
        <v>33</v>
      </c>
      <c r="J243" s="106" t="s">
        <v>33</v>
      </c>
      <c r="K243" s="105" t="s">
        <v>33</v>
      </c>
      <c r="L243" s="106">
        <v>160.56</v>
      </c>
      <c r="M243" s="92" t="s">
        <v>33</v>
      </c>
      <c r="N243" s="107" t="s">
        <v>33</v>
      </c>
      <c r="V243" s="68" t="s">
        <v>191</v>
      </c>
    </row>
    <row r="244" spans="1:24" s="63" customFormat="1" ht="22.5" x14ac:dyDescent="0.2">
      <c r="A244" s="88" t="s">
        <v>1273</v>
      </c>
      <c r="B244" s="89" t="s">
        <v>997</v>
      </c>
      <c r="C244" s="776" t="s">
        <v>998</v>
      </c>
      <c r="D244" s="776"/>
      <c r="E244" s="776"/>
      <c r="F244" s="90" t="s">
        <v>334</v>
      </c>
      <c r="G244" s="90" t="s">
        <v>33</v>
      </c>
      <c r="H244" s="90" t="s">
        <v>33</v>
      </c>
      <c r="I244" s="90" t="s">
        <v>1274</v>
      </c>
      <c r="J244" s="91">
        <v>343.28</v>
      </c>
      <c r="K244" s="90" t="s">
        <v>33</v>
      </c>
      <c r="L244" s="91">
        <v>82.39</v>
      </c>
      <c r="M244" s="92" t="s">
        <v>33</v>
      </c>
      <c r="N244" s="93" t="s">
        <v>33</v>
      </c>
      <c r="Q244" s="68" t="s">
        <v>998</v>
      </c>
    </row>
    <row r="245" spans="1:24" s="63" customFormat="1" x14ac:dyDescent="0.2">
      <c r="A245" s="94"/>
      <c r="B245" s="95"/>
      <c r="C245" s="767" t="s">
        <v>1275</v>
      </c>
      <c r="D245" s="767"/>
      <c r="E245" s="767"/>
      <c r="F245" s="767"/>
      <c r="G245" s="767"/>
      <c r="H245" s="767"/>
      <c r="I245" s="767"/>
      <c r="J245" s="767"/>
      <c r="K245" s="767"/>
      <c r="L245" s="767"/>
      <c r="M245" s="767"/>
      <c r="N245" s="781"/>
      <c r="X245" s="68" t="s">
        <v>1275</v>
      </c>
    </row>
    <row r="246" spans="1:24" s="63" customFormat="1" ht="33.75" x14ac:dyDescent="0.2">
      <c r="A246" s="88" t="s">
        <v>194</v>
      </c>
      <c r="B246" s="89" t="s">
        <v>988</v>
      </c>
      <c r="C246" s="776" t="s">
        <v>989</v>
      </c>
      <c r="D246" s="776"/>
      <c r="E246" s="776"/>
      <c r="F246" s="90" t="s">
        <v>484</v>
      </c>
      <c r="G246" s="90" t="s">
        <v>33</v>
      </c>
      <c r="H246" s="90" t="s">
        <v>33</v>
      </c>
      <c r="I246" s="90" t="s">
        <v>704</v>
      </c>
      <c r="J246" s="91" t="s">
        <v>33</v>
      </c>
      <c r="K246" s="90" t="s">
        <v>33</v>
      </c>
      <c r="L246" s="91" t="s">
        <v>33</v>
      </c>
      <c r="M246" s="92" t="s">
        <v>33</v>
      </c>
      <c r="N246" s="93" t="s">
        <v>33</v>
      </c>
      <c r="Q246" s="68" t="s">
        <v>989</v>
      </c>
    </row>
    <row r="247" spans="1:24" s="63" customFormat="1" x14ac:dyDescent="0.2">
      <c r="A247" s="94"/>
      <c r="B247" s="95"/>
      <c r="C247" s="767" t="s">
        <v>1857</v>
      </c>
      <c r="D247" s="767"/>
      <c r="E247" s="767"/>
      <c r="F247" s="767"/>
      <c r="G247" s="767"/>
      <c r="H247" s="767"/>
      <c r="I247" s="767"/>
      <c r="J247" s="767"/>
      <c r="K247" s="767"/>
      <c r="L247" s="767"/>
      <c r="M247" s="767"/>
      <c r="N247" s="781"/>
      <c r="X247" s="68" t="s">
        <v>1857</v>
      </c>
    </row>
    <row r="248" spans="1:24" s="63" customFormat="1" ht="22.5" x14ac:dyDescent="0.2">
      <c r="A248" s="96"/>
      <c r="B248" s="97" t="s">
        <v>171</v>
      </c>
      <c r="C248" s="767" t="s">
        <v>172</v>
      </c>
      <c r="D248" s="767"/>
      <c r="E248" s="767"/>
      <c r="F248" s="767"/>
      <c r="G248" s="767"/>
      <c r="H248" s="767"/>
      <c r="I248" s="767"/>
      <c r="J248" s="767"/>
      <c r="K248" s="767"/>
      <c r="L248" s="767"/>
      <c r="M248" s="767"/>
      <c r="N248" s="781"/>
      <c r="R248" s="68" t="s">
        <v>172</v>
      </c>
    </row>
    <row r="249" spans="1:24" s="63" customFormat="1" x14ac:dyDescent="0.2">
      <c r="A249" s="98"/>
      <c r="B249" s="97" t="s">
        <v>165</v>
      </c>
      <c r="C249" s="767" t="s">
        <v>251</v>
      </c>
      <c r="D249" s="767"/>
      <c r="E249" s="767"/>
      <c r="F249" s="99" t="s">
        <v>33</v>
      </c>
      <c r="G249" s="99" t="s">
        <v>33</v>
      </c>
      <c r="H249" s="99" t="s">
        <v>33</v>
      </c>
      <c r="I249" s="99" t="s">
        <v>33</v>
      </c>
      <c r="J249" s="100">
        <v>2.0699999999999998</v>
      </c>
      <c r="K249" s="99" t="s">
        <v>175</v>
      </c>
      <c r="L249" s="100">
        <v>67.28</v>
      </c>
      <c r="M249" s="101" t="s">
        <v>33</v>
      </c>
      <c r="N249" s="102" t="s">
        <v>33</v>
      </c>
      <c r="S249" s="68" t="s">
        <v>251</v>
      </c>
    </row>
    <row r="250" spans="1:24" s="63" customFormat="1" x14ac:dyDescent="0.2">
      <c r="A250" s="98"/>
      <c r="B250" s="97" t="s">
        <v>212</v>
      </c>
      <c r="C250" s="767" t="s">
        <v>252</v>
      </c>
      <c r="D250" s="767"/>
      <c r="E250" s="767"/>
      <c r="F250" s="99" t="s">
        <v>33</v>
      </c>
      <c r="G250" s="99" t="s">
        <v>33</v>
      </c>
      <c r="H250" s="99" t="s">
        <v>33</v>
      </c>
      <c r="I250" s="99" t="s">
        <v>33</v>
      </c>
      <c r="J250" s="100">
        <v>0.04</v>
      </c>
      <c r="K250" s="99" t="s">
        <v>33</v>
      </c>
      <c r="L250" s="100">
        <v>1.04</v>
      </c>
      <c r="M250" s="101" t="s">
        <v>33</v>
      </c>
      <c r="N250" s="102" t="s">
        <v>33</v>
      </c>
      <c r="S250" s="68" t="s">
        <v>252</v>
      </c>
    </row>
    <row r="251" spans="1:24" s="63" customFormat="1" x14ac:dyDescent="0.2">
      <c r="A251" s="98"/>
      <c r="B251" s="97" t="s">
        <v>33</v>
      </c>
      <c r="C251" s="767" t="s">
        <v>253</v>
      </c>
      <c r="D251" s="767"/>
      <c r="E251" s="767"/>
      <c r="F251" s="99" t="s">
        <v>179</v>
      </c>
      <c r="G251" s="99" t="s">
        <v>991</v>
      </c>
      <c r="H251" s="99" t="s">
        <v>175</v>
      </c>
      <c r="I251" s="99" t="s">
        <v>1858</v>
      </c>
      <c r="J251" s="100" t="s">
        <v>33</v>
      </c>
      <c r="K251" s="99" t="s">
        <v>33</v>
      </c>
      <c r="L251" s="100" t="s">
        <v>33</v>
      </c>
      <c r="M251" s="101" t="s">
        <v>33</v>
      </c>
      <c r="N251" s="102" t="s">
        <v>33</v>
      </c>
      <c r="T251" s="68" t="s">
        <v>253</v>
      </c>
    </row>
    <row r="252" spans="1:24" s="63" customFormat="1" x14ac:dyDescent="0.2">
      <c r="A252" s="98"/>
      <c r="B252" s="97" t="s">
        <v>33</v>
      </c>
      <c r="C252" s="776" t="s">
        <v>182</v>
      </c>
      <c r="D252" s="776"/>
      <c r="E252" s="776"/>
      <c r="F252" s="90" t="s">
        <v>33</v>
      </c>
      <c r="G252" s="90" t="s">
        <v>33</v>
      </c>
      <c r="H252" s="90" t="s">
        <v>33</v>
      </c>
      <c r="I252" s="90" t="s">
        <v>33</v>
      </c>
      <c r="J252" s="91">
        <v>2.11</v>
      </c>
      <c r="K252" s="90" t="s">
        <v>33</v>
      </c>
      <c r="L252" s="91">
        <v>68.319999999999993</v>
      </c>
      <c r="M252" s="92" t="s">
        <v>33</v>
      </c>
      <c r="N252" s="93" t="s">
        <v>33</v>
      </c>
      <c r="U252" s="68" t="s">
        <v>182</v>
      </c>
    </row>
    <row r="253" spans="1:24" s="63" customFormat="1" x14ac:dyDescent="0.2">
      <c r="A253" s="98"/>
      <c r="B253" s="97" t="s">
        <v>33</v>
      </c>
      <c r="C253" s="767" t="s">
        <v>183</v>
      </c>
      <c r="D253" s="767"/>
      <c r="E253" s="767"/>
      <c r="F253" s="99" t="s">
        <v>33</v>
      </c>
      <c r="G253" s="99" t="s">
        <v>33</v>
      </c>
      <c r="H253" s="99" t="s">
        <v>33</v>
      </c>
      <c r="I253" s="99" t="s">
        <v>33</v>
      </c>
      <c r="J253" s="100" t="s">
        <v>33</v>
      </c>
      <c r="K253" s="99" t="s">
        <v>33</v>
      </c>
      <c r="L253" s="100">
        <v>67.28</v>
      </c>
      <c r="M253" s="101" t="s">
        <v>33</v>
      </c>
      <c r="N253" s="102" t="s">
        <v>33</v>
      </c>
      <c r="T253" s="68" t="s">
        <v>183</v>
      </c>
    </row>
    <row r="254" spans="1:24" s="63" customFormat="1" ht="22.5" x14ac:dyDescent="0.2">
      <c r="A254" s="98"/>
      <c r="B254" s="97" t="s">
        <v>907</v>
      </c>
      <c r="C254" s="767" t="s">
        <v>908</v>
      </c>
      <c r="D254" s="767"/>
      <c r="E254" s="767"/>
      <c r="F254" s="99" t="s">
        <v>186</v>
      </c>
      <c r="G254" s="99" t="s">
        <v>909</v>
      </c>
      <c r="H254" s="99" t="s">
        <v>33</v>
      </c>
      <c r="I254" s="99" t="s">
        <v>909</v>
      </c>
      <c r="J254" s="100" t="s">
        <v>33</v>
      </c>
      <c r="K254" s="99" t="s">
        <v>33</v>
      </c>
      <c r="L254" s="100">
        <v>61.9</v>
      </c>
      <c r="M254" s="101" t="s">
        <v>33</v>
      </c>
      <c r="N254" s="102" t="s">
        <v>33</v>
      </c>
      <c r="T254" s="68" t="s">
        <v>908</v>
      </c>
    </row>
    <row r="255" spans="1:24" s="63" customFormat="1" ht="22.5" x14ac:dyDescent="0.2">
      <c r="A255" s="98"/>
      <c r="B255" s="97" t="s">
        <v>910</v>
      </c>
      <c r="C255" s="767" t="s">
        <v>911</v>
      </c>
      <c r="D255" s="767"/>
      <c r="E255" s="767"/>
      <c r="F255" s="99" t="s">
        <v>186</v>
      </c>
      <c r="G255" s="99" t="s">
        <v>594</v>
      </c>
      <c r="H255" s="99" t="s">
        <v>33</v>
      </c>
      <c r="I255" s="99" t="s">
        <v>594</v>
      </c>
      <c r="J255" s="100" t="s">
        <v>33</v>
      </c>
      <c r="K255" s="99" t="s">
        <v>33</v>
      </c>
      <c r="L255" s="100">
        <v>43.73</v>
      </c>
      <c r="M255" s="101" t="s">
        <v>33</v>
      </c>
      <c r="N255" s="102" t="s">
        <v>33</v>
      </c>
      <c r="T255" s="68" t="s">
        <v>911</v>
      </c>
    </row>
    <row r="256" spans="1:24" s="63" customFormat="1" x14ac:dyDescent="0.2">
      <c r="A256" s="103"/>
      <c r="B256" s="104"/>
      <c r="C256" s="780" t="s">
        <v>191</v>
      </c>
      <c r="D256" s="780"/>
      <c r="E256" s="780"/>
      <c r="F256" s="105" t="s">
        <v>33</v>
      </c>
      <c r="G256" s="105" t="s">
        <v>33</v>
      </c>
      <c r="H256" s="105" t="s">
        <v>33</v>
      </c>
      <c r="I256" s="105" t="s">
        <v>33</v>
      </c>
      <c r="J256" s="106" t="s">
        <v>33</v>
      </c>
      <c r="K256" s="105" t="s">
        <v>33</v>
      </c>
      <c r="L256" s="106">
        <v>173.95</v>
      </c>
      <c r="M256" s="92" t="s">
        <v>33</v>
      </c>
      <c r="N256" s="107" t="s">
        <v>33</v>
      </c>
      <c r="V256" s="68" t="s">
        <v>191</v>
      </c>
    </row>
    <row r="257" spans="1:26" s="63" customFormat="1" ht="33.75" x14ac:dyDescent="0.2">
      <c r="A257" s="88" t="s">
        <v>1276</v>
      </c>
      <c r="B257" s="89" t="s">
        <v>1769</v>
      </c>
      <c r="C257" s="776" t="s">
        <v>993</v>
      </c>
      <c r="D257" s="776"/>
      <c r="E257" s="776"/>
      <c r="F257" s="90" t="s">
        <v>484</v>
      </c>
      <c r="G257" s="90" t="s">
        <v>33</v>
      </c>
      <c r="H257" s="90" t="s">
        <v>33</v>
      </c>
      <c r="I257" s="90" t="s">
        <v>692</v>
      </c>
      <c r="J257" s="91">
        <v>19.559999999999999</v>
      </c>
      <c r="K257" s="90" t="s">
        <v>856</v>
      </c>
      <c r="L257" s="91">
        <v>478.83</v>
      </c>
      <c r="M257" s="92" t="s">
        <v>33</v>
      </c>
      <c r="N257" s="93" t="s">
        <v>33</v>
      </c>
      <c r="Q257" s="68" t="s">
        <v>993</v>
      </c>
    </row>
    <row r="258" spans="1:26" s="63" customFormat="1" x14ac:dyDescent="0.2">
      <c r="A258" s="94"/>
      <c r="B258" s="95"/>
      <c r="C258" s="767" t="s">
        <v>994</v>
      </c>
      <c r="D258" s="767"/>
      <c r="E258" s="767"/>
      <c r="F258" s="767"/>
      <c r="G258" s="767"/>
      <c r="H258" s="767"/>
      <c r="I258" s="767"/>
      <c r="J258" s="767"/>
      <c r="K258" s="767"/>
      <c r="L258" s="767"/>
      <c r="M258" s="767"/>
      <c r="N258" s="781"/>
      <c r="W258" s="68" t="s">
        <v>994</v>
      </c>
    </row>
    <row r="259" spans="1:26" s="63" customFormat="1" ht="22.5" x14ac:dyDescent="0.2">
      <c r="A259" s="96"/>
      <c r="B259" s="97" t="s">
        <v>858</v>
      </c>
      <c r="C259" s="767" t="s">
        <v>859</v>
      </c>
      <c r="D259" s="767"/>
      <c r="E259" s="767"/>
      <c r="F259" s="767"/>
      <c r="G259" s="767"/>
      <c r="H259" s="767"/>
      <c r="I259" s="767"/>
      <c r="J259" s="767"/>
      <c r="K259" s="767"/>
      <c r="L259" s="767"/>
      <c r="M259" s="767"/>
      <c r="N259" s="781"/>
      <c r="R259" s="68" t="s">
        <v>859</v>
      </c>
    </row>
    <row r="260" spans="1:26" s="63" customFormat="1" ht="33.75" x14ac:dyDescent="0.2">
      <c r="A260" s="88" t="s">
        <v>1449</v>
      </c>
      <c r="B260" s="89" t="s">
        <v>1859</v>
      </c>
      <c r="C260" s="776" t="s">
        <v>1277</v>
      </c>
      <c r="D260" s="776"/>
      <c r="E260" s="776"/>
      <c r="F260" s="90" t="s">
        <v>484</v>
      </c>
      <c r="G260" s="90" t="s">
        <v>33</v>
      </c>
      <c r="H260" s="90" t="s">
        <v>33</v>
      </c>
      <c r="I260" s="90" t="s">
        <v>173</v>
      </c>
      <c r="J260" s="91">
        <v>238.45</v>
      </c>
      <c r="K260" s="90" t="s">
        <v>856</v>
      </c>
      <c r="L260" s="91">
        <v>486.44</v>
      </c>
      <c r="M260" s="92" t="s">
        <v>33</v>
      </c>
      <c r="N260" s="93" t="s">
        <v>33</v>
      </c>
      <c r="Q260" s="68" t="s">
        <v>1277</v>
      </c>
    </row>
    <row r="261" spans="1:26" s="63" customFormat="1" x14ac:dyDescent="0.2">
      <c r="A261" s="94"/>
      <c r="B261" s="95"/>
      <c r="C261" s="767" t="s">
        <v>1278</v>
      </c>
      <c r="D261" s="767"/>
      <c r="E261" s="767"/>
      <c r="F261" s="767"/>
      <c r="G261" s="767"/>
      <c r="H261" s="767"/>
      <c r="I261" s="767"/>
      <c r="J261" s="767"/>
      <c r="K261" s="767"/>
      <c r="L261" s="767"/>
      <c r="M261" s="767"/>
      <c r="N261" s="781"/>
      <c r="W261" s="68" t="s">
        <v>1278</v>
      </c>
    </row>
    <row r="262" spans="1:26" s="63" customFormat="1" ht="22.5" x14ac:dyDescent="0.2">
      <c r="A262" s="96"/>
      <c r="B262" s="97" t="s">
        <v>858</v>
      </c>
      <c r="C262" s="767" t="s">
        <v>859</v>
      </c>
      <c r="D262" s="767"/>
      <c r="E262" s="767"/>
      <c r="F262" s="767"/>
      <c r="G262" s="767"/>
      <c r="H262" s="767"/>
      <c r="I262" s="767"/>
      <c r="J262" s="767"/>
      <c r="K262" s="767"/>
      <c r="L262" s="767"/>
      <c r="M262" s="767"/>
      <c r="N262" s="781"/>
      <c r="R262" s="68" t="s">
        <v>859</v>
      </c>
    </row>
    <row r="263" spans="1:26" s="63" customFormat="1" ht="1.5" customHeight="1" x14ac:dyDescent="0.2">
      <c r="A263" s="108"/>
      <c r="B263" s="104"/>
      <c r="C263" s="104"/>
      <c r="D263" s="104"/>
      <c r="E263" s="104"/>
      <c r="F263" s="108"/>
      <c r="G263" s="108"/>
      <c r="H263" s="108"/>
      <c r="I263" s="108"/>
      <c r="J263" s="109"/>
      <c r="K263" s="108"/>
      <c r="L263" s="109"/>
      <c r="M263" s="99"/>
      <c r="N263" s="109"/>
    </row>
    <row r="264" spans="1:26" s="63" customFormat="1" ht="2.25" customHeight="1" x14ac:dyDescent="0.2">
      <c r="B264" s="67"/>
      <c r="C264" s="67"/>
      <c r="D264" s="67"/>
      <c r="E264" s="67"/>
      <c r="F264" s="67"/>
      <c r="G264" s="67"/>
      <c r="H264" s="67"/>
      <c r="I264" s="67"/>
      <c r="J264" s="67"/>
      <c r="K264" s="67"/>
      <c r="L264" s="122"/>
      <c r="M264" s="123"/>
      <c r="N264" s="124"/>
    </row>
    <row r="265" spans="1:26" s="63" customFormat="1" x14ac:dyDescent="0.2">
      <c r="A265" s="110"/>
      <c r="B265" s="111" t="s">
        <v>33</v>
      </c>
      <c r="C265" s="780" t="s">
        <v>321</v>
      </c>
      <c r="D265" s="780"/>
      <c r="E265" s="780"/>
      <c r="F265" s="780"/>
      <c r="G265" s="780"/>
      <c r="H265" s="780"/>
      <c r="I265" s="780"/>
      <c r="J265" s="780"/>
      <c r="K265" s="780"/>
      <c r="L265" s="112" t="s">
        <v>33</v>
      </c>
      <c r="M265" s="113" t="s">
        <v>33</v>
      </c>
      <c r="N265" s="114" t="s">
        <v>33</v>
      </c>
      <c r="Y265" s="68" t="s">
        <v>321</v>
      </c>
    </row>
    <row r="266" spans="1:26" s="63" customFormat="1" x14ac:dyDescent="0.2">
      <c r="A266" s="115"/>
      <c r="B266" s="97" t="s">
        <v>165</v>
      </c>
      <c r="C266" s="767" t="s">
        <v>876</v>
      </c>
      <c r="D266" s="767"/>
      <c r="E266" s="767"/>
      <c r="F266" s="767"/>
      <c r="G266" s="767"/>
      <c r="H266" s="767"/>
      <c r="I266" s="767"/>
      <c r="J266" s="767"/>
      <c r="K266" s="767"/>
      <c r="L266" s="116">
        <v>5842.34</v>
      </c>
      <c r="M266" s="117">
        <v>7.3</v>
      </c>
      <c r="N266" s="118">
        <v>42649</v>
      </c>
      <c r="Z266" s="68" t="s">
        <v>876</v>
      </c>
    </row>
    <row r="267" spans="1:26" s="63" customFormat="1" x14ac:dyDescent="0.2">
      <c r="A267" s="115"/>
      <c r="B267" s="97" t="s">
        <v>33</v>
      </c>
      <c r="C267" s="767" t="s">
        <v>203</v>
      </c>
      <c r="D267" s="767"/>
      <c r="E267" s="767"/>
      <c r="F267" s="767"/>
      <c r="G267" s="767"/>
      <c r="H267" s="767"/>
      <c r="I267" s="767"/>
      <c r="J267" s="767"/>
      <c r="K267" s="767"/>
      <c r="L267" s="116" t="s">
        <v>33</v>
      </c>
      <c r="M267" s="117" t="s">
        <v>33</v>
      </c>
      <c r="N267" s="118" t="s">
        <v>33</v>
      </c>
      <c r="Z267" s="68" t="s">
        <v>203</v>
      </c>
    </row>
    <row r="268" spans="1:26" s="63" customFormat="1" x14ac:dyDescent="0.2">
      <c r="A268" s="115"/>
      <c r="B268" s="97" t="s">
        <v>33</v>
      </c>
      <c r="C268" s="767" t="s">
        <v>296</v>
      </c>
      <c r="D268" s="767"/>
      <c r="E268" s="767"/>
      <c r="F268" s="767"/>
      <c r="G268" s="767"/>
      <c r="H268" s="767"/>
      <c r="I268" s="767"/>
      <c r="J268" s="767"/>
      <c r="K268" s="767"/>
      <c r="L268" s="116">
        <v>543.12</v>
      </c>
      <c r="M268" s="117" t="s">
        <v>33</v>
      </c>
      <c r="N268" s="118" t="s">
        <v>33</v>
      </c>
      <c r="Z268" s="68" t="s">
        <v>296</v>
      </c>
    </row>
    <row r="269" spans="1:26" s="63" customFormat="1" x14ac:dyDescent="0.2">
      <c r="A269" s="115"/>
      <c r="B269" s="97" t="s">
        <v>33</v>
      </c>
      <c r="C269" s="767" t="s">
        <v>204</v>
      </c>
      <c r="D269" s="767"/>
      <c r="E269" s="767"/>
      <c r="F269" s="767"/>
      <c r="G269" s="767"/>
      <c r="H269" s="767"/>
      <c r="I269" s="767"/>
      <c r="J269" s="767"/>
      <c r="K269" s="767"/>
      <c r="L269" s="116">
        <v>56.39</v>
      </c>
      <c r="M269" s="117" t="s">
        <v>33</v>
      </c>
      <c r="N269" s="118" t="s">
        <v>33</v>
      </c>
      <c r="Z269" s="68" t="s">
        <v>204</v>
      </c>
    </row>
    <row r="270" spans="1:26" s="63" customFormat="1" x14ac:dyDescent="0.2">
      <c r="A270" s="115"/>
      <c r="B270" s="97" t="s">
        <v>33</v>
      </c>
      <c r="C270" s="767" t="s">
        <v>297</v>
      </c>
      <c r="D270" s="767"/>
      <c r="E270" s="767"/>
      <c r="F270" s="767"/>
      <c r="G270" s="767"/>
      <c r="H270" s="767"/>
      <c r="I270" s="767"/>
      <c r="J270" s="767"/>
      <c r="K270" s="767"/>
      <c r="L270" s="116">
        <v>4396.25</v>
      </c>
      <c r="M270" s="117" t="s">
        <v>33</v>
      </c>
      <c r="N270" s="118" t="s">
        <v>33</v>
      </c>
      <c r="Z270" s="68" t="s">
        <v>297</v>
      </c>
    </row>
    <row r="271" spans="1:26" s="63" customFormat="1" x14ac:dyDescent="0.2">
      <c r="A271" s="115"/>
      <c r="B271" s="97" t="s">
        <v>33</v>
      </c>
      <c r="C271" s="767" t="s">
        <v>205</v>
      </c>
      <c r="D271" s="767"/>
      <c r="E271" s="767"/>
      <c r="F271" s="767"/>
      <c r="G271" s="767"/>
      <c r="H271" s="767"/>
      <c r="I271" s="767"/>
      <c r="J271" s="767"/>
      <c r="K271" s="767"/>
      <c r="L271" s="116">
        <v>495.41</v>
      </c>
      <c r="M271" s="117" t="s">
        <v>33</v>
      </c>
      <c r="N271" s="118" t="s">
        <v>33</v>
      </c>
      <c r="Z271" s="68" t="s">
        <v>205</v>
      </c>
    </row>
    <row r="272" spans="1:26" s="63" customFormat="1" x14ac:dyDescent="0.2">
      <c r="A272" s="115"/>
      <c r="B272" s="97" t="s">
        <v>33</v>
      </c>
      <c r="C272" s="767" t="s">
        <v>206</v>
      </c>
      <c r="D272" s="767"/>
      <c r="E272" s="767"/>
      <c r="F272" s="767"/>
      <c r="G272" s="767"/>
      <c r="H272" s="767"/>
      <c r="I272" s="767"/>
      <c r="J272" s="767"/>
      <c r="K272" s="767"/>
      <c r="L272" s="116">
        <v>351.17</v>
      </c>
      <c r="M272" s="117" t="s">
        <v>33</v>
      </c>
      <c r="N272" s="118" t="s">
        <v>33</v>
      </c>
      <c r="Z272" s="68" t="s">
        <v>206</v>
      </c>
    </row>
    <row r="273" spans="1:27" x14ac:dyDescent="0.2">
      <c r="A273" s="115"/>
      <c r="B273" s="97" t="s">
        <v>33</v>
      </c>
      <c r="C273" s="767" t="s">
        <v>877</v>
      </c>
      <c r="D273" s="767"/>
      <c r="E273" s="767"/>
      <c r="F273" s="767"/>
      <c r="G273" s="767"/>
      <c r="H273" s="767"/>
      <c r="I273" s="767"/>
      <c r="J273" s="767"/>
      <c r="K273" s="767"/>
      <c r="L273" s="116">
        <v>107895.66</v>
      </c>
      <c r="M273" s="117" t="s">
        <v>33</v>
      </c>
      <c r="N273" s="118">
        <v>486609</v>
      </c>
      <c r="O273" s="63"/>
      <c r="P273" s="63"/>
      <c r="Q273" s="63"/>
      <c r="R273" s="63"/>
      <c r="S273" s="63"/>
      <c r="T273" s="63"/>
      <c r="U273" s="63"/>
      <c r="V273" s="63"/>
      <c r="W273" s="63"/>
      <c r="X273" s="63"/>
      <c r="Y273" s="63"/>
      <c r="Z273" s="68" t="s">
        <v>877</v>
      </c>
      <c r="AA273" s="63"/>
    </row>
    <row r="274" spans="1:27" x14ac:dyDescent="0.2">
      <c r="A274" s="115"/>
      <c r="B274" s="97" t="s">
        <v>173</v>
      </c>
      <c r="C274" s="767" t="s">
        <v>1005</v>
      </c>
      <c r="D274" s="767"/>
      <c r="E274" s="767"/>
      <c r="F274" s="767"/>
      <c r="G274" s="767"/>
      <c r="H274" s="767"/>
      <c r="I274" s="767"/>
      <c r="J274" s="767"/>
      <c r="K274" s="767"/>
      <c r="L274" s="116">
        <v>86469.66</v>
      </c>
      <c r="M274" s="117">
        <v>4.51</v>
      </c>
      <c r="N274" s="118">
        <v>389978</v>
      </c>
      <c r="O274" s="63"/>
      <c r="P274" s="63"/>
      <c r="Q274" s="63"/>
      <c r="R274" s="63"/>
      <c r="S274" s="63"/>
      <c r="T274" s="63"/>
      <c r="U274" s="63"/>
      <c r="V274" s="63"/>
      <c r="W274" s="63"/>
      <c r="X274" s="63"/>
      <c r="Y274" s="63"/>
      <c r="Z274" s="68" t="s">
        <v>1005</v>
      </c>
      <c r="AA274" s="63"/>
    </row>
    <row r="275" spans="1:27" x14ac:dyDescent="0.2">
      <c r="A275" s="115"/>
      <c r="B275" s="97" t="s">
        <v>173</v>
      </c>
      <c r="C275" s="767" t="s">
        <v>1006</v>
      </c>
      <c r="D275" s="767"/>
      <c r="E275" s="767"/>
      <c r="F275" s="767"/>
      <c r="G275" s="767"/>
      <c r="H275" s="767"/>
      <c r="I275" s="767"/>
      <c r="J275" s="767"/>
      <c r="K275" s="767"/>
      <c r="L275" s="116">
        <v>21426</v>
      </c>
      <c r="M275" s="117">
        <v>4.51</v>
      </c>
      <c r="N275" s="118">
        <v>96631</v>
      </c>
      <c r="O275" s="63"/>
      <c r="P275" s="63"/>
      <c r="Q275" s="63"/>
      <c r="R275" s="63"/>
      <c r="S275" s="63"/>
      <c r="T275" s="63"/>
      <c r="U275" s="63"/>
      <c r="V275" s="63"/>
      <c r="W275" s="63"/>
      <c r="X275" s="63"/>
      <c r="Y275" s="63"/>
      <c r="Z275" s="68" t="s">
        <v>1006</v>
      </c>
      <c r="AA275" s="63"/>
    </row>
    <row r="276" spans="1:27" x14ac:dyDescent="0.2">
      <c r="A276" s="115"/>
      <c r="B276" s="97" t="s">
        <v>33</v>
      </c>
      <c r="C276" s="767" t="s">
        <v>207</v>
      </c>
      <c r="D276" s="767"/>
      <c r="E276" s="767"/>
      <c r="F276" s="767"/>
      <c r="G276" s="767"/>
      <c r="H276" s="767"/>
      <c r="I276" s="767"/>
      <c r="J276" s="767"/>
      <c r="K276" s="767"/>
      <c r="L276" s="116">
        <v>549.6</v>
      </c>
      <c r="M276" s="117" t="s">
        <v>33</v>
      </c>
      <c r="N276" s="118" t="s">
        <v>33</v>
      </c>
      <c r="O276" s="63"/>
      <c r="P276" s="63"/>
      <c r="Q276" s="63"/>
      <c r="R276" s="63"/>
      <c r="S276" s="63"/>
      <c r="T276" s="63"/>
      <c r="U276" s="63"/>
      <c r="V276" s="63"/>
      <c r="W276" s="63"/>
      <c r="X276" s="63"/>
      <c r="Y276" s="63"/>
      <c r="Z276" s="68" t="s">
        <v>207</v>
      </c>
      <c r="AA276" s="63"/>
    </row>
    <row r="277" spans="1:27" x14ac:dyDescent="0.2">
      <c r="A277" s="115"/>
      <c r="B277" s="97" t="s">
        <v>33</v>
      </c>
      <c r="C277" s="767" t="s">
        <v>208</v>
      </c>
      <c r="D277" s="767"/>
      <c r="E277" s="767"/>
      <c r="F277" s="767"/>
      <c r="G277" s="767"/>
      <c r="H277" s="767"/>
      <c r="I277" s="767"/>
      <c r="J277" s="767"/>
      <c r="K277" s="767"/>
      <c r="L277" s="116">
        <v>495.41</v>
      </c>
      <c r="M277" s="117" t="s">
        <v>33</v>
      </c>
      <c r="N277" s="118" t="s">
        <v>33</v>
      </c>
      <c r="O277" s="63"/>
      <c r="P277" s="63"/>
      <c r="Q277" s="63"/>
      <c r="R277" s="63"/>
      <c r="S277" s="63"/>
      <c r="T277" s="63"/>
      <c r="U277" s="63"/>
      <c r="V277" s="63"/>
      <c r="W277" s="63"/>
      <c r="X277" s="63"/>
      <c r="Y277" s="63"/>
      <c r="Z277" s="68" t="s">
        <v>208</v>
      </c>
      <c r="AA277" s="63"/>
    </row>
    <row r="278" spans="1:27" x14ac:dyDescent="0.2">
      <c r="A278" s="115"/>
      <c r="B278" s="97" t="s">
        <v>33</v>
      </c>
      <c r="C278" s="767" t="s">
        <v>209</v>
      </c>
      <c r="D278" s="767"/>
      <c r="E278" s="767"/>
      <c r="F278" s="767"/>
      <c r="G278" s="767"/>
      <c r="H278" s="767"/>
      <c r="I278" s="767"/>
      <c r="J278" s="767"/>
      <c r="K278" s="767"/>
      <c r="L278" s="116">
        <v>351.17</v>
      </c>
      <c r="M278" s="117" t="s">
        <v>33</v>
      </c>
      <c r="N278" s="118" t="s">
        <v>33</v>
      </c>
      <c r="O278" s="63"/>
      <c r="P278" s="63"/>
      <c r="Q278" s="63"/>
      <c r="R278" s="63"/>
      <c r="S278" s="63"/>
      <c r="T278" s="63"/>
      <c r="U278" s="63"/>
      <c r="V278" s="63"/>
      <c r="W278" s="63"/>
      <c r="X278" s="63"/>
      <c r="Y278" s="63"/>
      <c r="Z278" s="68" t="s">
        <v>209</v>
      </c>
      <c r="AA278" s="63"/>
    </row>
    <row r="279" spans="1:27" x14ac:dyDescent="0.2">
      <c r="A279" s="115"/>
      <c r="B279" s="109" t="s">
        <v>33</v>
      </c>
      <c r="C279" s="782" t="s">
        <v>322</v>
      </c>
      <c r="D279" s="782"/>
      <c r="E279" s="782"/>
      <c r="F279" s="782"/>
      <c r="G279" s="782"/>
      <c r="H279" s="782"/>
      <c r="I279" s="782"/>
      <c r="J279" s="782"/>
      <c r="K279" s="782"/>
      <c r="L279" s="119">
        <v>113738</v>
      </c>
      <c r="M279" s="120" t="s">
        <v>33</v>
      </c>
      <c r="N279" s="125">
        <v>529258</v>
      </c>
      <c r="O279" s="63"/>
      <c r="P279" s="63"/>
      <c r="Q279" s="63"/>
      <c r="R279" s="63"/>
      <c r="S279" s="63"/>
      <c r="T279" s="63"/>
      <c r="U279" s="63"/>
      <c r="V279" s="63"/>
      <c r="W279" s="63"/>
      <c r="X279" s="63"/>
      <c r="Y279" s="63"/>
      <c r="Z279" s="63"/>
      <c r="AA279" s="68" t="s">
        <v>322</v>
      </c>
    </row>
    <row r="280" spans="1:27" ht="1.5" customHeight="1" x14ac:dyDescent="0.2">
      <c r="B280" s="109"/>
      <c r="C280" s="104"/>
      <c r="D280" s="104"/>
      <c r="E280" s="104"/>
      <c r="F280" s="104"/>
      <c r="G280" s="104"/>
      <c r="H280" s="104"/>
      <c r="I280" s="104"/>
      <c r="J280" s="104"/>
      <c r="K280" s="104"/>
      <c r="L280" s="119"/>
      <c r="M280" s="120"/>
      <c r="N280" s="126"/>
      <c r="O280" s="63"/>
      <c r="P280" s="63"/>
      <c r="Q280" s="63"/>
      <c r="R280" s="63"/>
      <c r="S280" s="63"/>
      <c r="T280" s="63"/>
      <c r="U280" s="63"/>
      <c r="V280" s="63"/>
      <c r="W280" s="63"/>
      <c r="X280" s="63"/>
      <c r="Y280" s="63"/>
      <c r="Z280" s="63"/>
      <c r="AA280" s="63"/>
    </row>
    <row r="281" spans="1:27" ht="53.25" customHeight="1" x14ac:dyDescent="0.2">
      <c r="A281" s="127"/>
      <c r="B281" s="127"/>
      <c r="C281" s="127"/>
      <c r="D281" s="127"/>
      <c r="E281" s="127"/>
      <c r="F281" s="127"/>
      <c r="G281" s="127"/>
      <c r="H281" s="127"/>
      <c r="I281" s="127"/>
      <c r="J281" s="127"/>
      <c r="K281" s="127"/>
      <c r="L281" s="127"/>
      <c r="M281" s="127"/>
      <c r="N281" s="127"/>
      <c r="O281" s="63"/>
      <c r="P281" s="63"/>
      <c r="Q281" s="63"/>
      <c r="R281" s="63"/>
      <c r="S281" s="63"/>
      <c r="T281" s="63"/>
      <c r="U281" s="63"/>
      <c r="V281" s="63"/>
      <c r="W281" s="63"/>
      <c r="X281" s="63"/>
      <c r="Y281" s="63"/>
      <c r="Z281" s="63"/>
      <c r="AA281" s="63"/>
    </row>
    <row r="282" spans="1:27" x14ac:dyDescent="0.2">
      <c r="B282" s="128" t="s">
        <v>323</v>
      </c>
      <c r="C282" s="786" t="s">
        <v>33</v>
      </c>
      <c r="D282" s="786"/>
      <c r="E282" s="786"/>
      <c r="F282" s="786"/>
      <c r="G282" s="786"/>
      <c r="H282" s="786"/>
      <c r="I282" s="786"/>
      <c r="J282" s="786"/>
      <c r="K282" s="786"/>
      <c r="L282" s="786"/>
      <c r="O282" s="63"/>
      <c r="P282" s="63"/>
      <c r="Q282" s="63"/>
      <c r="R282" s="63"/>
      <c r="S282" s="63"/>
      <c r="T282" s="63"/>
      <c r="U282" s="63"/>
      <c r="V282" s="63"/>
      <c r="W282" s="63"/>
      <c r="X282" s="63"/>
      <c r="Y282" s="63"/>
      <c r="Z282" s="63"/>
      <c r="AA282" s="63"/>
    </row>
    <row r="283" spans="1:27" ht="13.5" customHeight="1" x14ac:dyDescent="0.2">
      <c r="B283" s="64"/>
      <c r="C283" s="787" t="s">
        <v>11</v>
      </c>
      <c r="D283" s="787"/>
      <c r="E283" s="787"/>
      <c r="F283" s="787"/>
      <c r="G283" s="787"/>
      <c r="H283" s="787"/>
      <c r="I283" s="787"/>
      <c r="J283" s="787"/>
      <c r="K283" s="787"/>
      <c r="L283" s="787"/>
      <c r="O283" s="63"/>
      <c r="P283" s="63"/>
      <c r="Q283" s="63"/>
      <c r="R283" s="63"/>
      <c r="S283" s="63"/>
      <c r="T283" s="63"/>
      <c r="U283" s="63"/>
      <c r="V283" s="63"/>
      <c r="W283" s="63"/>
      <c r="X283" s="63"/>
      <c r="Y283" s="63"/>
      <c r="Z283" s="63"/>
      <c r="AA283" s="63"/>
    </row>
    <row r="284" spans="1:27" ht="12.75" customHeight="1" x14ac:dyDescent="0.2">
      <c r="B284" s="128" t="s">
        <v>324</v>
      </c>
      <c r="C284" s="786" t="s">
        <v>33</v>
      </c>
      <c r="D284" s="786"/>
      <c r="E284" s="786"/>
      <c r="F284" s="786"/>
      <c r="G284" s="786"/>
      <c r="H284" s="786"/>
      <c r="I284" s="786"/>
      <c r="J284" s="786"/>
      <c r="K284" s="786"/>
      <c r="L284" s="786"/>
      <c r="O284" s="63"/>
      <c r="P284" s="63"/>
      <c r="Q284" s="63"/>
      <c r="R284" s="63"/>
      <c r="S284" s="63"/>
      <c r="T284" s="63"/>
      <c r="U284" s="63"/>
      <c r="V284" s="63"/>
      <c r="W284" s="63"/>
      <c r="X284" s="63"/>
      <c r="Y284" s="63"/>
      <c r="Z284" s="63"/>
      <c r="AA284" s="63"/>
    </row>
    <row r="285" spans="1:27" ht="13.5" customHeight="1" x14ac:dyDescent="0.2">
      <c r="C285" s="787" t="s">
        <v>11</v>
      </c>
      <c r="D285" s="787"/>
      <c r="E285" s="787"/>
      <c r="F285" s="787"/>
      <c r="G285" s="787"/>
      <c r="H285" s="787"/>
      <c r="I285" s="787"/>
      <c r="J285" s="787"/>
      <c r="K285" s="787"/>
      <c r="L285" s="787"/>
      <c r="O285" s="63"/>
      <c r="P285" s="63"/>
      <c r="Q285" s="63"/>
      <c r="R285" s="63"/>
      <c r="S285" s="63"/>
      <c r="T285" s="63"/>
      <c r="U285" s="63"/>
      <c r="V285" s="63"/>
      <c r="W285" s="63"/>
      <c r="X285" s="63"/>
      <c r="Y285" s="63"/>
      <c r="Z285" s="63"/>
      <c r="AA285" s="63"/>
    </row>
    <row r="299" s="63" customFormat="1" x14ac:dyDescent="0.2"/>
  </sheetData>
  <mergeCells count="271">
    <mergeCell ref="C283:L283"/>
    <mergeCell ref="C284:L284"/>
    <mergeCell ref="C285:L285"/>
    <mergeCell ref="C275:K275"/>
    <mergeCell ref="C276:K276"/>
    <mergeCell ref="C277:K277"/>
    <mergeCell ref="C278:K278"/>
    <mergeCell ref="C279:K279"/>
    <mergeCell ref="C282:L282"/>
    <mergeCell ref="C269:K269"/>
    <mergeCell ref="C270:K270"/>
    <mergeCell ref="C271:K271"/>
    <mergeCell ref="C272:K272"/>
    <mergeCell ref="C273:K273"/>
    <mergeCell ref="C274:K274"/>
    <mergeCell ref="C261:N261"/>
    <mergeCell ref="C262:N262"/>
    <mergeCell ref="C265:K265"/>
    <mergeCell ref="C266:K266"/>
    <mergeCell ref="C267:K267"/>
    <mergeCell ref="C268:K268"/>
    <mergeCell ref="C255:E255"/>
    <mergeCell ref="C256:E256"/>
    <mergeCell ref="C257:E257"/>
    <mergeCell ref="C258:N258"/>
    <mergeCell ref="C259:N259"/>
    <mergeCell ref="C260:E260"/>
    <mergeCell ref="C249:E249"/>
    <mergeCell ref="C250:E250"/>
    <mergeCell ref="C251:E251"/>
    <mergeCell ref="C252:E252"/>
    <mergeCell ref="C253:E253"/>
    <mergeCell ref="C254:E254"/>
    <mergeCell ref="C243:E243"/>
    <mergeCell ref="C244:E244"/>
    <mergeCell ref="C245:N245"/>
    <mergeCell ref="C246:E246"/>
    <mergeCell ref="C247:N247"/>
    <mergeCell ref="C248:N248"/>
    <mergeCell ref="C237:E237"/>
    <mergeCell ref="C238:E238"/>
    <mergeCell ref="C239:E239"/>
    <mergeCell ref="C240:E240"/>
    <mergeCell ref="C241:E241"/>
    <mergeCell ref="C242:E242"/>
    <mergeCell ref="C231:N231"/>
    <mergeCell ref="C232:E232"/>
    <mergeCell ref="C233:N233"/>
    <mergeCell ref="C234:E234"/>
    <mergeCell ref="C235:N235"/>
    <mergeCell ref="C236:E236"/>
    <mergeCell ref="C225:E225"/>
    <mergeCell ref="C226:E226"/>
    <mergeCell ref="C227:E227"/>
    <mergeCell ref="C228:E228"/>
    <mergeCell ref="C229:E229"/>
    <mergeCell ref="C230:E230"/>
    <mergeCell ref="C219:E219"/>
    <mergeCell ref="C220:E220"/>
    <mergeCell ref="C221:E221"/>
    <mergeCell ref="C222:E222"/>
    <mergeCell ref="C223:E223"/>
    <mergeCell ref="C224:E224"/>
    <mergeCell ref="C213:E213"/>
    <mergeCell ref="C214:E214"/>
    <mergeCell ref="C215:N215"/>
    <mergeCell ref="C216:E216"/>
    <mergeCell ref="C217:N217"/>
    <mergeCell ref="C218:N218"/>
    <mergeCell ref="C207:E207"/>
    <mergeCell ref="C208:E208"/>
    <mergeCell ref="C209:E209"/>
    <mergeCell ref="C210:E210"/>
    <mergeCell ref="C211:E211"/>
    <mergeCell ref="C212:E212"/>
    <mergeCell ref="C201:N201"/>
    <mergeCell ref="C202:N202"/>
    <mergeCell ref="C203:E203"/>
    <mergeCell ref="C204:E204"/>
    <mergeCell ref="C205:E205"/>
    <mergeCell ref="C206:E206"/>
    <mergeCell ref="C195:E195"/>
    <mergeCell ref="C196:E196"/>
    <mergeCell ref="C197:E197"/>
    <mergeCell ref="C198:E198"/>
    <mergeCell ref="C199:E199"/>
    <mergeCell ref="C200:E200"/>
    <mergeCell ref="C189:E189"/>
    <mergeCell ref="C190:E190"/>
    <mergeCell ref="C191:E191"/>
    <mergeCell ref="C192:E192"/>
    <mergeCell ref="C193:E193"/>
    <mergeCell ref="C194:E194"/>
    <mergeCell ref="C183:N183"/>
    <mergeCell ref="C184:N184"/>
    <mergeCell ref="C185:E185"/>
    <mergeCell ref="C186:N186"/>
    <mergeCell ref="C187:N187"/>
    <mergeCell ref="C188:E188"/>
    <mergeCell ref="C177:E177"/>
    <mergeCell ref="C178:E178"/>
    <mergeCell ref="C179:E179"/>
    <mergeCell ref="C180:N180"/>
    <mergeCell ref="C181:N181"/>
    <mergeCell ref="C182:E182"/>
    <mergeCell ref="C171:E171"/>
    <mergeCell ref="C172:E172"/>
    <mergeCell ref="C173:E173"/>
    <mergeCell ref="C174:E174"/>
    <mergeCell ref="C175:E175"/>
    <mergeCell ref="C176:E176"/>
    <mergeCell ref="C165:N165"/>
    <mergeCell ref="C166:E166"/>
    <mergeCell ref="C167:N167"/>
    <mergeCell ref="C168:N168"/>
    <mergeCell ref="C169:E169"/>
    <mergeCell ref="C170:N170"/>
    <mergeCell ref="C159:N159"/>
    <mergeCell ref="C160:E160"/>
    <mergeCell ref="C161:N161"/>
    <mergeCell ref="C162:N162"/>
    <mergeCell ref="C163:E163"/>
    <mergeCell ref="C164:N164"/>
    <mergeCell ref="C153:E153"/>
    <mergeCell ref="C154:E154"/>
    <mergeCell ref="C155:E155"/>
    <mergeCell ref="C156:E156"/>
    <mergeCell ref="C157:E157"/>
    <mergeCell ref="C158:N158"/>
    <mergeCell ref="C147:E147"/>
    <mergeCell ref="C148:N148"/>
    <mergeCell ref="C149:E149"/>
    <mergeCell ref="C150:E150"/>
    <mergeCell ref="C151:E151"/>
    <mergeCell ref="C152:E152"/>
    <mergeCell ref="C141:E141"/>
    <mergeCell ref="C142:E142"/>
    <mergeCell ref="C143:E143"/>
    <mergeCell ref="C144:E144"/>
    <mergeCell ref="C145:N145"/>
    <mergeCell ref="C146:N146"/>
    <mergeCell ref="C135:E135"/>
    <mergeCell ref="C136:E136"/>
    <mergeCell ref="C137:E137"/>
    <mergeCell ref="C138:E138"/>
    <mergeCell ref="C139:E139"/>
    <mergeCell ref="C140:E140"/>
    <mergeCell ref="C129:E129"/>
    <mergeCell ref="C130:E130"/>
    <mergeCell ref="C131:N131"/>
    <mergeCell ref="C132:E132"/>
    <mergeCell ref="C133:E133"/>
    <mergeCell ref="C134:E134"/>
    <mergeCell ref="C123:E123"/>
    <mergeCell ref="C124:E124"/>
    <mergeCell ref="C125:E125"/>
    <mergeCell ref="C126:E126"/>
    <mergeCell ref="C127:E127"/>
    <mergeCell ref="C128:E128"/>
    <mergeCell ref="C117:N117"/>
    <mergeCell ref="C118:E118"/>
    <mergeCell ref="C119:E119"/>
    <mergeCell ref="C120:E120"/>
    <mergeCell ref="C121:E121"/>
    <mergeCell ref="C122:E122"/>
    <mergeCell ref="C111:N111"/>
    <mergeCell ref="C112:N112"/>
    <mergeCell ref="C113:E113"/>
    <mergeCell ref="C114:N114"/>
    <mergeCell ref="C115:N115"/>
    <mergeCell ref="C116:E116"/>
    <mergeCell ref="C105:E105"/>
    <mergeCell ref="C106:E106"/>
    <mergeCell ref="C107:E107"/>
    <mergeCell ref="C108:E108"/>
    <mergeCell ref="C109:E109"/>
    <mergeCell ref="C110:E110"/>
    <mergeCell ref="C99:E99"/>
    <mergeCell ref="C100:E100"/>
    <mergeCell ref="C101:E101"/>
    <mergeCell ref="C102:E102"/>
    <mergeCell ref="C103:E103"/>
    <mergeCell ref="C104:E104"/>
    <mergeCell ref="C93:E93"/>
    <mergeCell ref="C94:E94"/>
    <mergeCell ref="C95:N95"/>
    <mergeCell ref="C96:N96"/>
    <mergeCell ref="C97:E97"/>
    <mergeCell ref="C98:N98"/>
    <mergeCell ref="C87:E87"/>
    <mergeCell ref="C88:E88"/>
    <mergeCell ref="C89:E89"/>
    <mergeCell ref="C90:E90"/>
    <mergeCell ref="C91:E91"/>
    <mergeCell ref="C92:E92"/>
    <mergeCell ref="C81:E81"/>
    <mergeCell ref="C82:N82"/>
    <mergeCell ref="C83:E83"/>
    <mergeCell ref="C84:E84"/>
    <mergeCell ref="C85:E85"/>
    <mergeCell ref="C86:E86"/>
    <mergeCell ref="C75:E75"/>
    <mergeCell ref="C76:E76"/>
    <mergeCell ref="C77:E77"/>
    <mergeCell ref="C78:E78"/>
    <mergeCell ref="C79:N79"/>
    <mergeCell ref="C80:N80"/>
    <mergeCell ref="C69:E69"/>
    <mergeCell ref="C70:E70"/>
    <mergeCell ref="C71:E71"/>
    <mergeCell ref="C72:E72"/>
    <mergeCell ref="C73:E73"/>
    <mergeCell ref="C74:E74"/>
    <mergeCell ref="C63:E63"/>
    <mergeCell ref="C64:E64"/>
    <mergeCell ref="C65:E65"/>
    <mergeCell ref="C66:N66"/>
    <mergeCell ref="C67:E67"/>
    <mergeCell ref="C68:E68"/>
    <mergeCell ref="C57:E57"/>
    <mergeCell ref="C58:E58"/>
    <mergeCell ref="C59:E59"/>
    <mergeCell ref="C60:E60"/>
    <mergeCell ref="C61:E61"/>
    <mergeCell ref="C62:E62"/>
    <mergeCell ref="C51:E51"/>
    <mergeCell ref="C52:N52"/>
    <mergeCell ref="C53:E53"/>
    <mergeCell ref="C54:E54"/>
    <mergeCell ref="C55:E55"/>
    <mergeCell ref="C56:E56"/>
    <mergeCell ref="C45:E45"/>
    <mergeCell ref="C46:N46"/>
    <mergeCell ref="C47:N47"/>
    <mergeCell ref="C48:E48"/>
    <mergeCell ref="C49:N49"/>
    <mergeCell ref="C50:N50"/>
    <mergeCell ref="C39:E39"/>
    <mergeCell ref="C40:E40"/>
    <mergeCell ref="C41:E41"/>
    <mergeCell ref="C42:E42"/>
    <mergeCell ref="C43:E43"/>
    <mergeCell ref="C44:E44"/>
    <mergeCell ref="C33:N33"/>
    <mergeCell ref="C34:E34"/>
    <mergeCell ref="C35:E35"/>
    <mergeCell ref="C36:E36"/>
    <mergeCell ref="C37:E37"/>
    <mergeCell ref="C38:E38"/>
    <mergeCell ref="C30:E30"/>
    <mergeCell ref="A31:N31"/>
    <mergeCell ref="C32:E32"/>
    <mergeCell ref="A12:N12"/>
    <mergeCell ref="A13:N13"/>
    <mergeCell ref="B15:F15"/>
    <mergeCell ref="B16:F16"/>
    <mergeCell ref="L25:M25"/>
    <mergeCell ref="A27:A29"/>
    <mergeCell ref="B27:B29"/>
    <mergeCell ref="C27:E29"/>
    <mergeCell ref="F27:F29"/>
    <mergeCell ref="G27:I28"/>
    <mergeCell ref="D5:N5"/>
    <mergeCell ref="A7:N7"/>
    <mergeCell ref="A8:N8"/>
    <mergeCell ref="A9:N9"/>
    <mergeCell ref="A10:N10"/>
    <mergeCell ref="A11:N11"/>
    <mergeCell ref="J27:L28"/>
    <mergeCell ref="M27:M29"/>
    <mergeCell ref="N27:N29"/>
  </mergeCells>
  <printOptions horizontalCentered="1"/>
  <pageMargins left="0.39370077848434398" right="0.39370077848434398" top="0.78740155696868896" bottom="0.74803149700164795" header="0.118110239505768" footer="0.118110239505768"/>
  <pageSetup paperSize="9" orientation="landscape"/>
  <headerFooter>
    <oddHeader>&amp;LГРАНД-Смета 2021</oddHeader>
  </headerFooter>
  <rowBreaks count="1" manualBreakCount="1">
    <brk id="26" max="298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7"/>
  <sheetViews>
    <sheetView zoomScale="115" zoomScaleNormal="115" workbookViewId="0">
      <selection activeCell="N19" sqref="N19"/>
    </sheetView>
  </sheetViews>
  <sheetFormatPr defaultColWidth="9.140625" defaultRowHeight="11.25" customHeight="1" x14ac:dyDescent="0.2"/>
  <cols>
    <col min="1" max="1" width="8.140625" style="63" customWidth="1"/>
    <col min="2" max="2" width="20.140625" style="63" customWidth="1"/>
    <col min="3" max="4" width="10.42578125" style="63" customWidth="1"/>
    <col min="5" max="5" width="13.28515625" style="63" customWidth="1"/>
    <col min="6" max="6" width="8.5703125" style="63" customWidth="1"/>
    <col min="7" max="7" width="7.85546875" style="63" customWidth="1"/>
    <col min="8" max="8" width="8.42578125" style="63" customWidth="1"/>
    <col min="9" max="9" width="8.7109375" style="63" customWidth="1"/>
    <col min="10" max="10" width="8.140625" style="63" customWidth="1"/>
    <col min="11" max="11" width="8.5703125" style="63" customWidth="1"/>
    <col min="12" max="12" width="10" style="63" customWidth="1"/>
    <col min="13" max="13" width="6" style="63" customWidth="1"/>
    <col min="14" max="14" width="9.7109375" style="63" customWidth="1"/>
    <col min="15" max="15" width="99.7109375" style="68" hidden="1" customWidth="1"/>
    <col min="16" max="16" width="138.42578125" style="68" hidden="1" customWidth="1"/>
    <col min="17" max="17" width="34.140625" style="68" hidden="1" customWidth="1"/>
    <col min="18" max="18" width="110.140625" style="68" hidden="1" customWidth="1"/>
    <col min="19" max="22" width="34.140625" style="68" hidden="1" customWidth="1"/>
    <col min="23" max="23" width="110.140625" style="68" hidden="1" customWidth="1"/>
    <col min="24" max="26" width="84.42578125" style="68" hidden="1" customWidth="1"/>
    <col min="27" max="16384" width="9.140625" style="63"/>
  </cols>
  <sheetData>
    <row r="1" spans="1:15" s="63" customFormat="1" x14ac:dyDescent="0.2">
      <c r="N1" s="64" t="s">
        <v>128</v>
      </c>
    </row>
    <row r="2" spans="1:15" s="63" customFormat="1" x14ac:dyDescent="0.2">
      <c r="N2" s="64" t="s">
        <v>12</v>
      </c>
    </row>
    <row r="3" spans="1:15" s="63" customFormat="1" x14ac:dyDescent="0.2">
      <c r="N3" s="64"/>
    </row>
    <row r="4" spans="1:15" s="63" customFormat="1" x14ac:dyDescent="0.2">
      <c r="F4" s="65"/>
    </row>
    <row r="5" spans="1:15" s="63" customFormat="1" ht="33.75" x14ac:dyDescent="0.2">
      <c r="A5" s="66" t="s">
        <v>129</v>
      </c>
      <c r="B5" s="67"/>
      <c r="D5" s="767" t="s">
        <v>550</v>
      </c>
      <c r="E5" s="767"/>
      <c r="F5" s="767"/>
      <c r="G5" s="767"/>
      <c r="H5" s="767"/>
      <c r="I5" s="767"/>
      <c r="J5" s="767"/>
      <c r="K5" s="767"/>
      <c r="L5" s="767"/>
      <c r="M5" s="767"/>
      <c r="N5" s="767"/>
      <c r="O5" s="68" t="s">
        <v>550</v>
      </c>
    </row>
    <row r="6" spans="1:15" s="63" customFormat="1" ht="15" customHeight="1" x14ac:dyDescent="0.2">
      <c r="A6" s="69" t="s">
        <v>130</v>
      </c>
      <c r="D6" s="70" t="s">
        <v>131</v>
      </c>
      <c r="E6" s="70"/>
      <c r="F6" s="71"/>
      <c r="G6" s="71"/>
      <c r="H6" s="71"/>
      <c r="I6" s="71"/>
      <c r="J6" s="71"/>
      <c r="K6" s="71"/>
      <c r="L6" s="71"/>
      <c r="M6" s="71"/>
      <c r="N6" s="71"/>
    </row>
    <row r="7" spans="1:15" s="63" customFormat="1" ht="43.5" customHeight="1" x14ac:dyDescent="0.2">
      <c r="A7" s="768" t="s">
        <v>24</v>
      </c>
      <c r="B7" s="768"/>
      <c r="C7" s="768"/>
      <c r="D7" s="768"/>
      <c r="E7" s="768"/>
      <c r="F7" s="768"/>
      <c r="G7" s="768"/>
      <c r="H7" s="768"/>
      <c r="I7" s="768"/>
      <c r="J7" s="768"/>
      <c r="K7" s="768"/>
      <c r="L7" s="768"/>
      <c r="M7" s="768"/>
      <c r="N7" s="768"/>
    </row>
    <row r="8" spans="1:15" s="63" customFormat="1" x14ac:dyDescent="0.2">
      <c r="A8" s="769" t="s">
        <v>3</v>
      </c>
      <c r="B8" s="769"/>
      <c r="C8" s="769"/>
      <c r="D8" s="769"/>
      <c r="E8" s="769"/>
      <c r="F8" s="769"/>
      <c r="G8" s="769"/>
      <c r="H8" s="769"/>
      <c r="I8" s="769"/>
      <c r="J8" s="769"/>
      <c r="K8" s="769"/>
      <c r="L8" s="769"/>
      <c r="M8" s="769"/>
      <c r="N8" s="769"/>
    </row>
    <row r="9" spans="1:15" s="63" customFormat="1" ht="30" customHeight="1" x14ac:dyDescent="0.2">
      <c r="A9" s="768" t="s">
        <v>39</v>
      </c>
      <c r="B9" s="768"/>
      <c r="C9" s="768"/>
      <c r="D9" s="768"/>
      <c r="E9" s="768"/>
      <c r="F9" s="768"/>
      <c r="G9" s="768"/>
      <c r="H9" s="768"/>
      <c r="I9" s="768"/>
      <c r="J9" s="768"/>
      <c r="K9" s="768"/>
      <c r="L9" s="768"/>
      <c r="M9" s="768"/>
      <c r="N9" s="768"/>
    </row>
    <row r="10" spans="1:15" s="63" customFormat="1" x14ac:dyDescent="0.2">
      <c r="A10" s="769" t="s">
        <v>132</v>
      </c>
      <c r="B10" s="769"/>
      <c r="C10" s="769"/>
      <c r="D10" s="769"/>
      <c r="E10" s="769"/>
      <c r="F10" s="769"/>
      <c r="G10" s="769"/>
      <c r="H10" s="769"/>
      <c r="I10" s="769"/>
      <c r="J10" s="769"/>
      <c r="K10" s="769"/>
      <c r="L10" s="769"/>
      <c r="M10" s="769"/>
      <c r="N10" s="769"/>
    </row>
    <row r="11" spans="1:15" s="63" customFormat="1" ht="28.5" customHeight="1" x14ac:dyDescent="0.25">
      <c r="A11" s="770" t="s">
        <v>1860</v>
      </c>
      <c r="B11" s="770"/>
      <c r="C11" s="770"/>
      <c r="D11" s="770"/>
      <c r="E11" s="770"/>
      <c r="F11" s="770"/>
      <c r="G11" s="770"/>
      <c r="H11" s="770"/>
      <c r="I11" s="770"/>
      <c r="J11" s="770"/>
      <c r="K11" s="770"/>
      <c r="L11" s="770"/>
      <c r="M11" s="770"/>
      <c r="N11" s="770"/>
    </row>
    <row r="12" spans="1:15" s="63" customFormat="1" ht="29.25" customHeight="1" x14ac:dyDescent="0.2">
      <c r="A12" s="768" t="s">
        <v>510</v>
      </c>
      <c r="B12" s="768"/>
      <c r="C12" s="768"/>
      <c r="D12" s="768"/>
      <c r="E12" s="768"/>
      <c r="F12" s="768"/>
      <c r="G12" s="768"/>
      <c r="H12" s="768"/>
      <c r="I12" s="768"/>
      <c r="J12" s="768"/>
      <c r="K12" s="768"/>
      <c r="L12" s="768"/>
      <c r="M12" s="768"/>
      <c r="N12" s="768"/>
    </row>
    <row r="13" spans="1:15" s="63" customFormat="1" ht="33.75" customHeight="1" x14ac:dyDescent="0.2">
      <c r="A13" s="769" t="s">
        <v>134</v>
      </c>
      <c r="B13" s="769"/>
      <c r="C13" s="769"/>
      <c r="D13" s="769"/>
      <c r="E13" s="769"/>
      <c r="F13" s="769"/>
      <c r="G13" s="769"/>
      <c r="H13" s="769"/>
      <c r="I13" s="769"/>
      <c r="J13" s="769"/>
      <c r="K13" s="769"/>
      <c r="L13" s="769"/>
      <c r="M13" s="769"/>
      <c r="N13" s="769"/>
    </row>
    <row r="14" spans="1:15" s="63" customFormat="1" ht="18" customHeight="1" x14ac:dyDescent="0.2">
      <c r="A14" s="63" t="s">
        <v>135</v>
      </c>
      <c r="B14" s="72" t="s">
        <v>136</v>
      </c>
      <c r="C14" s="63" t="s">
        <v>137</v>
      </c>
      <c r="F14" s="68"/>
      <c r="G14" s="68"/>
      <c r="H14" s="68"/>
      <c r="I14" s="68"/>
      <c r="J14" s="68"/>
      <c r="K14" s="68"/>
      <c r="L14" s="68"/>
      <c r="M14" s="68"/>
      <c r="N14" s="68"/>
    </row>
    <row r="15" spans="1:15" s="63" customFormat="1" ht="30.75" customHeight="1" x14ac:dyDescent="0.2">
      <c r="A15" s="63" t="s">
        <v>138</v>
      </c>
      <c r="B15" s="777" t="s">
        <v>1205</v>
      </c>
      <c r="C15" s="777"/>
      <c r="D15" s="777"/>
      <c r="E15" s="777"/>
      <c r="F15" s="777"/>
      <c r="G15" s="68"/>
      <c r="H15" s="68"/>
      <c r="I15" s="68"/>
      <c r="J15" s="68"/>
      <c r="K15" s="68"/>
      <c r="L15" s="68"/>
      <c r="M15" s="68"/>
      <c r="N15" s="68"/>
    </row>
    <row r="16" spans="1:15" s="63" customFormat="1" x14ac:dyDescent="0.2">
      <c r="B16" s="778" t="s">
        <v>140</v>
      </c>
      <c r="C16" s="778"/>
      <c r="D16" s="778"/>
      <c r="E16" s="778"/>
      <c r="F16" s="778"/>
      <c r="G16" s="73"/>
      <c r="H16" s="73"/>
      <c r="I16" s="73"/>
      <c r="J16" s="73"/>
      <c r="K16" s="73"/>
      <c r="L16" s="73"/>
      <c r="M16" s="74"/>
      <c r="N16" s="73"/>
    </row>
    <row r="17" spans="1:17" s="63" customFormat="1" ht="25.5" customHeight="1" x14ac:dyDescent="0.2">
      <c r="D17" s="75"/>
      <c r="E17" s="75"/>
      <c r="F17" s="75"/>
      <c r="G17" s="75"/>
      <c r="H17" s="75"/>
      <c r="I17" s="75"/>
      <c r="J17" s="75"/>
      <c r="K17" s="75"/>
      <c r="L17" s="75"/>
      <c r="M17" s="73"/>
      <c r="N17" s="73"/>
    </row>
    <row r="18" spans="1:17" s="63" customFormat="1" x14ac:dyDescent="0.2">
      <c r="A18" s="76" t="s">
        <v>141</v>
      </c>
      <c r="D18" s="70" t="s">
        <v>33</v>
      </c>
      <c r="F18" s="77"/>
      <c r="G18" s="77"/>
      <c r="H18" s="77"/>
      <c r="I18" s="77"/>
      <c r="J18" s="77"/>
      <c r="K18" s="77"/>
      <c r="L18" s="77"/>
      <c r="M18" s="77"/>
      <c r="N18" s="77"/>
    </row>
    <row r="19" spans="1:17" s="63" customFormat="1" ht="25.5" customHeight="1" x14ac:dyDescent="0.2"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</row>
    <row r="20" spans="1:17" s="63" customFormat="1" ht="12.75" customHeight="1" x14ac:dyDescent="0.2">
      <c r="A20" s="76" t="s">
        <v>142</v>
      </c>
      <c r="C20" s="78">
        <v>11.86</v>
      </c>
      <c r="D20" s="79" t="s">
        <v>1280</v>
      </c>
      <c r="E20" s="66" t="s">
        <v>144</v>
      </c>
      <c r="L20" s="80"/>
      <c r="M20" s="80"/>
    </row>
    <row r="21" spans="1:17" s="63" customFormat="1" ht="12.75" customHeight="1" x14ac:dyDescent="0.2">
      <c r="B21" s="63" t="s">
        <v>145</v>
      </c>
      <c r="C21" s="81"/>
      <c r="D21" s="82"/>
      <c r="E21" s="66"/>
    </row>
    <row r="22" spans="1:17" s="63" customFormat="1" ht="12.75" customHeight="1" x14ac:dyDescent="0.2">
      <c r="B22" s="63" t="s">
        <v>146</v>
      </c>
      <c r="C22" s="78">
        <v>0</v>
      </c>
      <c r="D22" s="79" t="s">
        <v>149</v>
      </c>
      <c r="E22" s="66" t="s">
        <v>144</v>
      </c>
      <c r="G22" s="63" t="s">
        <v>147</v>
      </c>
      <c r="L22" s="78">
        <v>0</v>
      </c>
      <c r="M22" s="79" t="s">
        <v>1162</v>
      </c>
      <c r="N22" s="66" t="s">
        <v>144</v>
      </c>
    </row>
    <row r="23" spans="1:17" s="63" customFormat="1" ht="12.75" customHeight="1" x14ac:dyDescent="0.2">
      <c r="B23" s="63" t="s">
        <v>5</v>
      </c>
      <c r="C23" s="78">
        <v>1.59</v>
      </c>
      <c r="D23" s="83" t="s">
        <v>1281</v>
      </c>
      <c r="E23" s="66" t="s">
        <v>144</v>
      </c>
      <c r="G23" s="63" t="s">
        <v>150</v>
      </c>
      <c r="L23" s="84"/>
      <c r="M23" s="84">
        <v>2.35</v>
      </c>
      <c r="N23" s="69" t="s">
        <v>151</v>
      </c>
    </row>
    <row r="24" spans="1:17" s="63" customFormat="1" ht="12.75" customHeight="1" x14ac:dyDescent="0.2">
      <c r="B24" s="63" t="s">
        <v>18</v>
      </c>
      <c r="C24" s="78">
        <v>10.27</v>
      </c>
      <c r="D24" s="83" t="s">
        <v>1282</v>
      </c>
      <c r="E24" s="66" t="s">
        <v>144</v>
      </c>
      <c r="G24" s="63" t="s">
        <v>152</v>
      </c>
      <c r="L24" s="84"/>
      <c r="M24" s="84" t="s">
        <v>33</v>
      </c>
      <c r="N24" s="69" t="s">
        <v>151</v>
      </c>
    </row>
    <row r="25" spans="1:17" s="63" customFormat="1" ht="12.75" customHeight="1" x14ac:dyDescent="0.2">
      <c r="B25" s="63" t="s">
        <v>19</v>
      </c>
      <c r="C25" s="78">
        <v>0</v>
      </c>
      <c r="D25" s="79" t="s">
        <v>149</v>
      </c>
      <c r="E25" s="66" t="s">
        <v>144</v>
      </c>
      <c r="G25" s="63" t="s">
        <v>153</v>
      </c>
      <c r="L25" s="779" t="s">
        <v>33</v>
      </c>
      <c r="M25" s="779"/>
    </row>
    <row r="26" spans="1:17" s="63" customFormat="1" x14ac:dyDescent="0.2">
      <c r="A26" s="85"/>
    </row>
    <row r="27" spans="1:17" s="63" customFormat="1" ht="36" customHeight="1" x14ac:dyDescent="0.2">
      <c r="A27" s="771" t="s">
        <v>154</v>
      </c>
      <c r="B27" s="771" t="s">
        <v>15</v>
      </c>
      <c r="C27" s="771" t="s">
        <v>155</v>
      </c>
      <c r="D27" s="771"/>
      <c r="E27" s="771"/>
      <c r="F27" s="771" t="s">
        <v>156</v>
      </c>
      <c r="G27" s="771" t="s">
        <v>157</v>
      </c>
      <c r="H27" s="771"/>
      <c r="I27" s="771"/>
      <c r="J27" s="771" t="s">
        <v>158</v>
      </c>
      <c r="K27" s="771"/>
      <c r="L27" s="771"/>
      <c r="M27" s="771" t="s">
        <v>159</v>
      </c>
      <c r="N27" s="771" t="s">
        <v>160</v>
      </c>
    </row>
    <row r="28" spans="1:17" s="63" customFormat="1" ht="36.75" customHeight="1" x14ac:dyDescent="0.2">
      <c r="A28" s="771"/>
      <c r="B28" s="771"/>
      <c r="C28" s="771"/>
      <c r="D28" s="771"/>
      <c r="E28" s="771"/>
      <c r="F28" s="771"/>
      <c r="G28" s="771"/>
      <c r="H28" s="771"/>
      <c r="I28" s="771"/>
      <c r="J28" s="771"/>
      <c r="K28" s="771"/>
      <c r="L28" s="771"/>
      <c r="M28" s="771"/>
      <c r="N28" s="771"/>
    </row>
    <row r="29" spans="1:17" s="63" customFormat="1" ht="42.75" customHeight="1" x14ac:dyDescent="0.2">
      <c r="A29" s="771"/>
      <c r="B29" s="771"/>
      <c r="C29" s="771"/>
      <c r="D29" s="771"/>
      <c r="E29" s="771"/>
      <c r="F29" s="771"/>
      <c r="G29" s="86" t="s">
        <v>161</v>
      </c>
      <c r="H29" s="86" t="s">
        <v>162</v>
      </c>
      <c r="I29" s="86" t="s">
        <v>163</v>
      </c>
      <c r="J29" s="86" t="s">
        <v>161</v>
      </c>
      <c r="K29" s="86" t="s">
        <v>162</v>
      </c>
      <c r="L29" s="86" t="s">
        <v>20</v>
      </c>
      <c r="M29" s="771"/>
      <c r="N29" s="771"/>
    </row>
    <row r="30" spans="1:17" s="63" customFormat="1" x14ac:dyDescent="0.2">
      <c r="A30" s="87">
        <v>1</v>
      </c>
      <c r="B30" s="87">
        <v>2</v>
      </c>
      <c r="C30" s="772">
        <v>3</v>
      </c>
      <c r="D30" s="772"/>
      <c r="E30" s="772"/>
      <c r="F30" s="87">
        <v>4</v>
      </c>
      <c r="G30" s="87">
        <v>5</v>
      </c>
      <c r="H30" s="87">
        <v>6</v>
      </c>
      <c r="I30" s="87">
        <v>7</v>
      </c>
      <c r="J30" s="87">
        <v>8</v>
      </c>
      <c r="K30" s="87">
        <v>9</v>
      </c>
      <c r="L30" s="87">
        <v>10</v>
      </c>
      <c r="M30" s="87">
        <v>11</v>
      </c>
      <c r="N30" s="87">
        <v>12</v>
      </c>
    </row>
    <row r="31" spans="1:17" s="63" customFormat="1" x14ac:dyDescent="0.2">
      <c r="A31" s="773" t="s">
        <v>1283</v>
      </c>
      <c r="B31" s="774"/>
      <c r="C31" s="774"/>
      <c r="D31" s="774"/>
      <c r="E31" s="774"/>
      <c r="F31" s="774"/>
      <c r="G31" s="774"/>
      <c r="H31" s="774"/>
      <c r="I31" s="774"/>
      <c r="J31" s="774"/>
      <c r="K31" s="774"/>
      <c r="L31" s="774"/>
      <c r="M31" s="774"/>
      <c r="N31" s="775"/>
      <c r="P31" s="68" t="s">
        <v>1283</v>
      </c>
    </row>
    <row r="32" spans="1:17" s="63" customFormat="1" ht="22.5" x14ac:dyDescent="0.2">
      <c r="A32" s="88" t="s">
        <v>165</v>
      </c>
      <c r="B32" s="89" t="s">
        <v>1284</v>
      </c>
      <c r="C32" s="776" t="s">
        <v>1285</v>
      </c>
      <c r="D32" s="776"/>
      <c r="E32" s="776"/>
      <c r="F32" s="90" t="s">
        <v>484</v>
      </c>
      <c r="G32" s="90" t="s">
        <v>33</v>
      </c>
      <c r="H32" s="90" t="s">
        <v>33</v>
      </c>
      <c r="I32" s="90" t="s">
        <v>173</v>
      </c>
      <c r="J32" s="91" t="s">
        <v>33</v>
      </c>
      <c r="K32" s="90" t="s">
        <v>33</v>
      </c>
      <c r="L32" s="91" t="s">
        <v>33</v>
      </c>
      <c r="M32" s="92" t="s">
        <v>33</v>
      </c>
      <c r="N32" s="93" t="s">
        <v>33</v>
      </c>
      <c r="Q32" s="68" t="s">
        <v>1285</v>
      </c>
    </row>
    <row r="33" spans="1:23" s="63" customFormat="1" ht="22.5" x14ac:dyDescent="0.2">
      <c r="A33" s="96"/>
      <c r="B33" s="97" t="s">
        <v>171</v>
      </c>
      <c r="C33" s="767" t="s">
        <v>172</v>
      </c>
      <c r="D33" s="767"/>
      <c r="E33" s="767"/>
      <c r="F33" s="767"/>
      <c r="G33" s="767"/>
      <c r="H33" s="767"/>
      <c r="I33" s="767"/>
      <c r="J33" s="767"/>
      <c r="K33" s="767"/>
      <c r="L33" s="767"/>
      <c r="M33" s="767"/>
      <c r="N33" s="781"/>
      <c r="R33" s="68" t="s">
        <v>172</v>
      </c>
    </row>
    <row r="34" spans="1:23" s="63" customFormat="1" x14ac:dyDescent="0.2">
      <c r="A34" s="98"/>
      <c r="B34" s="97" t="s">
        <v>165</v>
      </c>
      <c r="C34" s="767" t="s">
        <v>251</v>
      </c>
      <c r="D34" s="767"/>
      <c r="E34" s="767"/>
      <c r="F34" s="99" t="s">
        <v>33</v>
      </c>
      <c r="G34" s="99" t="s">
        <v>33</v>
      </c>
      <c r="H34" s="99" t="s">
        <v>33</v>
      </c>
      <c r="I34" s="99" t="s">
        <v>33</v>
      </c>
      <c r="J34" s="100">
        <v>6.93</v>
      </c>
      <c r="K34" s="99" t="s">
        <v>175</v>
      </c>
      <c r="L34" s="100">
        <v>17.329999999999998</v>
      </c>
      <c r="M34" s="101" t="s">
        <v>33</v>
      </c>
      <c r="N34" s="102" t="s">
        <v>33</v>
      </c>
      <c r="S34" s="68" t="s">
        <v>251</v>
      </c>
    </row>
    <row r="35" spans="1:23" s="63" customFormat="1" x14ac:dyDescent="0.2">
      <c r="A35" s="98"/>
      <c r="B35" s="97" t="s">
        <v>212</v>
      </c>
      <c r="C35" s="767" t="s">
        <v>252</v>
      </c>
      <c r="D35" s="767"/>
      <c r="E35" s="767"/>
      <c r="F35" s="99" t="s">
        <v>33</v>
      </c>
      <c r="G35" s="99" t="s">
        <v>33</v>
      </c>
      <c r="H35" s="99" t="s">
        <v>33</v>
      </c>
      <c r="I35" s="99" t="s">
        <v>33</v>
      </c>
      <c r="J35" s="100">
        <v>10.64</v>
      </c>
      <c r="K35" s="99" t="s">
        <v>33</v>
      </c>
      <c r="L35" s="100">
        <v>21.28</v>
      </c>
      <c r="M35" s="101" t="s">
        <v>33</v>
      </c>
      <c r="N35" s="102" t="s">
        <v>33</v>
      </c>
      <c r="S35" s="68" t="s">
        <v>252</v>
      </c>
    </row>
    <row r="36" spans="1:23" s="63" customFormat="1" x14ac:dyDescent="0.2">
      <c r="A36" s="98"/>
      <c r="B36" s="97" t="s">
        <v>33</v>
      </c>
      <c r="C36" s="767" t="s">
        <v>253</v>
      </c>
      <c r="D36" s="767"/>
      <c r="E36" s="767"/>
      <c r="F36" s="99" t="s">
        <v>179</v>
      </c>
      <c r="G36" s="99" t="s">
        <v>1286</v>
      </c>
      <c r="H36" s="99" t="s">
        <v>175</v>
      </c>
      <c r="I36" s="99" t="s">
        <v>1287</v>
      </c>
      <c r="J36" s="100" t="s">
        <v>33</v>
      </c>
      <c r="K36" s="99" t="s">
        <v>33</v>
      </c>
      <c r="L36" s="100" t="s">
        <v>33</v>
      </c>
      <c r="M36" s="101" t="s">
        <v>33</v>
      </c>
      <c r="N36" s="102" t="s">
        <v>33</v>
      </c>
      <c r="T36" s="68" t="s">
        <v>253</v>
      </c>
    </row>
    <row r="37" spans="1:23" s="63" customFormat="1" x14ac:dyDescent="0.2">
      <c r="A37" s="98"/>
      <c r="B37" s="97" t="s">
        <v>33</v>
      </c>
      <c r="C37" s="776" t="s">
        <v>182</v>
      </c>
      <c r="D37" s="776"/>
      <c r="E37" s="776"/>
      <c r="F37" s="90" t="s">
        <v>33</v>
      </c>
      <c r="G37" s="90" t="s">
        <v>33</v>
      </c>
      <c r="H37" s="90" t="s">
        <v>33</v>
      </c>
      <c r="I37" s="90" t="s">
        <v>33</v>
      </c>
      <c r="J37" s="91">
        <v>17.57</v>
      </c>
      <c r="K37" s="90" t="s">
        <v>33</v>
      </c>
      <c r="L37" s="91">
        <v>38.61</v>
      </c>
      <c r="M37" s="92" t="s">
        <v>33</v>
      </c>
      <c r="N37" s="93" t="s">
        <v>33</v>
      </c>
      <c r="U37" s="68" t="s">
        <v>182</v>
      </c>
    </row>
    <row r="38" spans="1:23" s="63" customFormat="1" x14ac:dyDescent="0.2">
      <c r="A38" s="98"/>
      <c r="B38" s="97" t="s">
        <v>33</v>
      </c>
      <c r="C38" s="767" t="s">
        <v>183</v>
      </c>
      <c r="D38" s="767"/>
      <c r="E38" s="767"/>
      <c r="F38" s="99" t="s">
        <v>33</v>
      </c>
      <c r="G38" s="99" t="s">
        <v>33</v>
      </c>
      <c r="H38" s="99" t="s">
        <v>33</v>
      </c>
      <c r="I38" s="99" t="s">
        <v>33</v>
      </c>
      <c r="J38" s="100" t="s">
        <v>33</v>
      </c>
      <c r="K38" s="99" t="s">
        <v>33</v>
      </c>
      <c r="L38" s="100">
        <v>17.329999999999998</v>
      </c>
      <c r="M38" s="101" t="s">
        <v>33</v>
      </c>
      <c r="N38" s="102" t="s">
        <v>33</v>
      </c>
      <c r="T38" s="68" t="s">
        <v>183</v>
      </c>
    </row>
    <row r="39" spans="1:23" s="63" customFormat="1" ht="22.5" x14ac:dyDescent="0.2">
      <c r="A39" s="98"/>
      <c r="B39" s="97" t="s">
        <v>771</v>
      </c>
      <c r="C39" s="767" t="s">
        <v>772</v>
      </c>
      <c r="D39" s="767"/>
      <c r="E39" s="767"/>
      <c r="F39" s="99" t="s">
        <v>186</v>
      </c>
      <c r="G39" s="99" t="s">
        <v>341</v>
      </c>
      <c r="H39" s="99" t="s">
        <v>33</v>
      </c>
      <c r="I39" s="99" t="s">
        <v>341</v>
      </c>
      <c r="J39" s="100" t="s">
        <v>33</v>
      </c>
      <c r="K39" s="99" t="s">
        <v>33</v>
      </c>
      <c r="L39" s="100">
        <v>13.86</v>
      </c>
      <c r="M39" s="101" t="s">
        <v>33</v>
      </c>
      <c r="N39" s="102" t="s">
        <v>33</v>
      </c>
      <c r="T39" s="68" t="s">
        <v>772</v>
      </c>
    </row>
    <row r="40" spans="1:23" s="63" customFormat="1" ht="22.5" x14ac:dyDescent="0.2">
      <c r="A40" s="98"/>
      <c r="B40" s="97" t="s">
        <v>773</v>
      </c>
      <c r="C40" s="767" t="s">
        <v>774</v>
      </c>
      <c r="D40" s="767"/>
      <c r="E40" s="767"/>
      <c r="F40" s="99" t="s">
        <v>186</v>
      </c>
      <c r="G40" s="99" t="s">
        <v>775</v>
      </c>
      <c r="H40" s="99" t="s">
        <v>33</v>
      </c>
      <c r="I40" s="99" t="s">
        <v>775</v>
      </c>
      <c r="J40" s="100" t="s">
        <v>33</v>
      </c>
      <c r="K40" s="99" t="s">
        <v>33</v>
      </c>
      <c r="L40" s="100">
        <v>10.4</v>
      </c>
      <c r="M40" s="101" t="s">
        <v>33</v>
      </c>
      <c r="N40" s="102" t="s">
        <v>33</v>
      </c>
      <c r="T40" s="68" t="s">
        <v>774</v>
      </c>
    </row>
    <row r="41" spans="1:23" s="63" customFormat="1" x14ac:dyDescent="0.2">
      <c r="A41" s="103"/>
      <c r="B41" s="104"/>
      <c r="C41" s="780" t="s">
        <v>191</v>
      </c>
      <c r="D41" s="780"/>
      <c r="E41" s="780"/>
      <c r="F41" s="105" t="s">
        <v>33</v>
      </c>
      <c r="G41" s="105" t="s">
        <v>33</v>
      </c>
      <c r="H41" s="105" t="s">
        <v>33</v>
      </c>
      <c r="I41" s="105" t="s">
        <v>33</v>
      </c>
      <c r="J41" s="106" t="s">
        <v>33</v>
      </c>
      <c r="K41" s="105" t="s">
        <v>33</v>
      </c>
      <c r="L41" s="106">
        <v>62.87</v>
      </c>
      <c r="M41" s="92" t="s">
        <v>33</v>
      </c>
      <c r="N41" s="107" t="s">
        <v>33</v>
      </c>
      <c r="V41" s="68" t="s">
        <v>191</v>
      </c>
    </row>
    <row r="42" spans="1:23" s="63" customFormat="1" x14ac:dyDescent="0.2">
      <c r="A42" s="88" t="s">
        <v>173</v>
      </c>
      <c r="B42" s="89" t="s">
        <v>1288</v>
      </c>
      <c r="C42" s="776" t="s">
        <v>1861</v>
      </c>
      <c r="D42" s="776"/>
      <c r="E42" s="776"/>
      <c r="F42" s="90" t="s">
        <v>484</v>
      </c>
      <c r="G42" s="90" t="s">
        <v>33</v>
      </c>
      <c r="H42" s="90" t="s">
        <v>33</v>
      </c>
      <c r="I42" s="90" t="s">
        <v>173</v>
      </c>
      <c r="J42" s="91">
        <v>874.86</v>
      </c>
      <c r="K42" s="90" t="s">
        <v>33</v>
      </c>
      <c r="L42" s="91">
        <v>1749.72</v>
      </c>
      <c r="M42" s="92" t="s">
        <v>33</v>
      </c>
      <c r="N42" s="93" t="s">
        <v>33</v>
      </c>
      <c r="Q42" s="68" t="s">
        <v>1861</v>
      </c>
    </row>
    <row r="43" spans="1:23" s="63" customFormat="1" ht="33.75" x14ac:dyDescent="0.2">
      <c r="A43" s="88" t="s">
        <v>176</v>
      </c>
      <c r="B43" s="89" t="s">
        <v>1862</v>
      </c>
      <c r="C43" s="776" t="s">
        <v>1291</v>
      </c>
      <c r="D43" s="776"/>
      <c r="E43" s="776"/>
      <c r="F43" s="90" t="s">
        <v>484</v>
      </c>
      <c r="G43" s="90" t="s">
        <v>33</v>
      </c>
      <c r="H43" s="90" t="s">
        <v>33</v>
      </c>
      <c r="I43" s="90" t="s">
        <v>173</v>
      </c>
      <c r="J43" s="91">
        <v>130.37</v>
      </c>
      <c r="K43" s="90" t="s">
        <v>778</v>
      </c>
      <c r="L43" s="91">
        <v>263.87</v>
      </c>
      <c r="M43" s="92" t="s">
        <v>33</v>
      </c>
      <c r="N43" s="93" t="s">
        <v>33</v>
      </c>
      <c r="Q43" s="68" t="s">
        <v>1291</v>
      </c>
    </row>
    <row r="44" spans="1:23" s="63" customFormat="1" x14ac:dyDescent="0.2">
      <c r="A44" s="94"/>
      <c r="B44" s="95"/>
      <c r="C44" s="767" t="s">
        <v>1292</v>
      </c>
      <c r="D44" s="767"/>
      <c r="E44" s="767"/>
      <c r="F44" s="767"/>
      <c r="G44" s="767"/>
      <c r="H44" s="767"/>
      <c r="I44" s="767"/>
      <c r="J44" s="767"/>
      <c r="K44" s="767"/>
      <c r="L44" s="767"/>
      <c r="M44" s="767"/>
      <c r="N44" s="781"/>
      <c r="W44" s="68" t="s">
        <v>1292</v>
      </c>
    </row>
    <row r="45" spans="1:23" s="63" customFormat="1" ht="22.5" x14ac:dyDescent="0.2">
      <c r="A45" s="96"/>
      <c r="B45" s="97" t="s">
        <v>780</v>
      </c>
      <c r="C45" s="767" t="s">
        <v>781</v>
      </c>
      <c r="D45" s="767"/>
      <c r="E45" s="767"/>
      <c r="F45" s="767"/>
      <c r="G45" s="767"/>
      <c r="H45" s="767"/>
      <c r="I45" s="767"/>
      <c r="J45" s="767"/>
      <c r="K45" s="767"/>
      <c r="L45" s="767"/>
      <c r="M45" s="767"/>
      <c r="N45" s="781"/>
      <c r="R45" s="68" t="s">
        <v>781</v>
      </c>
    </row>
    <row r="46" spans="1:23" s="63" customFormat="1" ht="45" x14ac:dyDescent="0.2">
      <c r="A46" s="88" t="s">
        <v>212</v>
      </c>
      <c r="B46" s="89" t="s">
        <v>1863</v>
      </c>
      <c r="C46" s="776" t="s">
        <v>1293</v>
      </c>
      <c r="D46" s="776"/>
      <c r="E46" s="776"/>
      <c r="F46" s="90" t="s">
        <v>484</v>
      </c>
      <c r="G46" s="90" t="s">
        <v>33</v>
      </c>
      <c r="H46" s="90" t="s">
        <v>33</v>
      </c>
      <c r="I46" s="90" t="s">
        <v>173</v>
      </c>
      <c r="J46" s="91">
        <v>130.37</v>
      </c>
      <c r="K46" s="90" t="s">
        <v>778</v>
      </c>
      <c r="L46" s="91">
        <v>263.87</v>
      </c>
      <c r="M46" s="92" t="s">
        <v>33</v>
      </c>
      <c r="N46" s="93" t="s">
        <v>33</v>
      </c>
      <c r="Q46" s="68" t="s">
        <v>1293</v>
      </c>
    </row>
    <row r="47" spans="1:23" s="63" customFormat="1" x14ac:dyDescent="0.2">
      <c r="A47" s="94"/>
      <c r="B47" s="95"/>
      <c r="C47" s="767" t="s">
        <v>1292</v>
      </c>
      <c r="D47" s="767"/>
      <c r="E47" s="767"/>
      <c r="F47" s="767"/>
      <c r="G47" s="767"/>
      <c r="H47" s="767"/>
      <c r="I47" s="767"/>
      <c r="J47" s="767"/>
      <c r="K47" s="767"/>
      <c r="L47" s="767"/>
      <c r="M47" s="767"/>
      <c r="N47" s="781"/>
      <c r="W47" s="68" t="s">
        <v>1292</v>
      </c>
    </row>
    <row r="48" spans="1:23" s="63" customFormat="1" ht="22.5" x14ac:dyDescent="0.2">
      <c r="A48" s="96"/>
      <c r="B48" s="97" t="s">
        <v>780</v>
      </c>
      <c r="C48" s="767" t="s">
        <v>781</v>
      </c>
      <c r="D48" s="767"/>
      <c r="E48" s="767"/>
      <c r="F48" s="767"/>
      <c r="G48" s="767"/>
      <c r="H48" s="767"/>
      <c r="I48" s="767"/>
      <c r="J48" s="767"/>
      <c r="K48" s="767"/>
      <c r="L48" s="767"/>
      <c r="M48" s="767"/>
      <c r="N48" s="781"/>
      <c r="R48" s="68" t="s">
        <v>781</v>
      </c>
    </row>
    <row r="49" spans="1:24" s="63" customFormat="1" ht="33.75" x14ac:dyDescent="0.2">
      <c r="A49" s="88" t="s">
        <v>219</v>
      </c>
      <c r="B49" s="89" t="s">
        <v>988</v>
      </c>
      <c r="C49" s="776" t="s">
        <v>989</v>
      </c>
      <c r="D49" s="776"/>
      <c r="E49" s="776"/>
      <c r="F49" s="90" t="s">
        <v>484</v>
      </c>
      <c r="G49" s="90" t="s">
        <v>33</v>
      </c>
      <c r="H49" s="90" t="s">
        <v>33</v>
      </c>
      <c r="I49" s="90" t="s">
        <v>173</v>
      </c>
      <c r="J49" s="91" t="s">
        <v>33</v>
      </c>
      <c r="K49" s="90" t="s">
        <v>33</v>
      </c>
      <c r="L49" s="91" t="s">
        <v>33</v>
      </c>
      <c r="M49" s="92" t="s">
        <v>33</v>
      </c>
      <c r="N49" s="93" t="s">
        <v>33</v>
      </c>
      <c r="Q49" s="68" t="s">
        <v>989</v>
      </c>
    </row>
    <row r="50" spans="1:24" s="63" customFormat="1" ht="22.5" x14ac:dyDescent="0.2">
      <c r="A50" s="96"/>
      <c r="B50" s="97" t="s">
        <v>171</v>
      </c>
      <c r="C50" s="767" t="s">
        <v>172</v>
      </c>
      <c r="D50" s="767"/>
      <c r="E50" s="767"/>
      <c r="F50" s="767"/>
      <c r="G50" s="767"/>
      <c r="H50" s="767"/>
      <c r="I50" s="767"/>
      <c r="J50" s="767"/>
      <c r="K50" s="767"/>
      <c r="L50" s="767"/>
      <c r="M50" s="767"/>
      <c r="N50" s="781"/>
      <c r="R50" s="68" t="s">
        <v>172</v>
      </c>
    </row>
    <row r="51" spans="1:24" s="63" customFormat="1" x14ac:dyDescent="0.2">
      <c r="A51" s="98"/>
      <c r="B51" s="97" t="s">
        <v>165</v>
      </c>
      <c r="C51" s="767" t="s">
        <v>251</v>
      </c>
      <c r="D51" s="767"/>
      <c r="E51" s="767"/>
      <c r="F51" s="99" t="s">
        <v>33</v>
      </c>
      <c r="G51" s="99" t="s">
        <v>33</v>
      </c>
      <c r="H51" s="99" t="s">
        <v>33</v>
      </c>
      <c r="I51" s="99" t="s">
        <v>33</v>
      </c>
      <c r="J51" s="100">
        <v>2.0699999999999998</v>
      </c>
      <c r="K51" s="99" t="s">
        <v>175</v>
      </c>
      <c r="L51" s="100">
        <v>5.18</v>
      </c>
      <c r="M51" s="101" t="s">
        <v>33</v>
      </c>
      <c r="N51" s="102" t="s">
        <v>33</v>
      </c>
      <c r="S51" s="68" t="s">
        <v>251</v>
      </c>
    </row>
    <row r="52" spans="1:24" s="63" customFormat="1" x14ac:dyDescent="0.2">
      <c r="A52" s="98"/>
      <c r="B52" s="97" t="s">
        <v>212</v>
      </c>
      <c r="C52" s="767" t="s">
        <v>252</v>
      </c>
      <c r="D52" s="767"/>
      <c r="E52" s="767"/>
      <c r="F52" s="99" t="s">
        <v>33</v>
      </c>
      <c r="G52" s="99" t="s">
        <v>33</v>
      </c>
      <c r="H52" s="99" t="s">
        <v>33</v>
      </c>
      <c r="I52" s="99" t="s">
        <v>33</v>
      </c>
      <c r="J52" s="100">
        <v>0.04</v>
      </c>
      <c r="K52" s="99" t="s">
        <v>33</v>
      </c>
      <c r="L52" s="100">
        <v>0.08</v>
      </c>
      <c r="M52" s="101" t="s">
        <v>33</v>
      </c>
      <c r="N52" s="102" t="s">
        <v>33</v>
      </c>
      <c r="S52" s="68" t="s">
        <v>252</v>
      </c>
    </row>
    <row r="53" spans="1:24" s="63" customFormat="1" x14ac:dyDescent="0.2">
      <c r="A53" s="98"/>
      <c r="B53" s="97" t="s">
        <v>33</v>
      </c>
      <c r="C53" s="767" t="s">
        <v>253</v>
      </c>
      <c r="D53" s="767"/>
      <c r="E53" s="767"/>
      <c r="F53" s="99" t="s">
        <v>179</v>
      </c>
      <c r="G53" s="99" t="s">
        <v>991</v>
      </c>
      <c r="H53" s="99" t="s">
        <v>175</v>
      </c>
      <c r="I53" s="99" t="s">
        <v>405</v>
      </c>
      <c r="J53" s="100" t="s">
        <v>33</v>
      </c>
      <c r="K53" s="99" t="s">
        <v>33</v>
      </c>
      <c r="L53" s="100" t="s">
        <v>33</v>
      </c>
      <c r="M53" s="101" t="s">
        <v>33</v>
      </c>
      <c r="N53" s="102" t="s">
        <v>33</v>
      </c>
      <c r="T53" s="68" t="s">
        <v>253</v>
      </c>
    </row>
    <row r="54" spans="1:24" s="63" customFormat="1" x14ac:dyDescent="0.2">
      <c r="A54" s="98"/>
      <c r="B54" s="97" t="s">
        <v>33</v>
      </c>
      <c r="C54" s="776" t="s">
        <v>182</v>
      </c>
      <c r="D54" s="776"/>
      <c r="E54" s="776"/>
      <c r="F54" s="90" t="s">
        <v>33</v>
      </c>
      <c r="G54" s="90" t="s">
        <v>33</v>
      </c>
      <c r="H54" s="90" t="s">
        <v>33</v>
      </c>
      <c r="I54" s="90" t="s">
        <v>33</v>
      </c>
      <c r="J54" s="91">
        <v>2.11</v>
      </c>
      <c r="K54" s="90" t="s">
        <v>33</v>
      </c>
      <c r="L54" s="91">
        <v>5.26</v>
      </c>
      <c r="M54" s="92" t="s">
        <v>33</v>
      </c>
      <c r="N54" s="93" t="s">
        <v>33</v>
      </c>
      <c r="U54" s="68" t="s">
        <v>182</v>
      </c>
    </row>
    <row r="55" spans="1:24" s="63" customFormat="1" x14ac:dyDescent="0.2">
      <c r="A55" s="98"/>
      <c r="B55" s="97" t="s">
        <v>33</v>
      </c>
      <c r="C55" s="767" t="s">
        <v>183</v>
      </c>
      <c r="D55" s="767"/>
      <c r="E55" s="767"/>
      <c r="F55" s="99" t="s">
        <v>33</v>
      </c>
      <c r="G55" s="99" t="s">
        <v>33</v>
      </c>
      <c r="H55" s="99" t="s">
        <v>33</v>
      </c>
      <c r="I55" s="99" t="s">
        <v>33</v>
      </c>
      <c r="J55" s="100" t="s">
        <v>33</v>
      </c>
      <c r="K55" s="99" t="s">
        <v>33</v>
      </c>
      <c r="L55" s="100">
        <v>5.18</v>
      </c>
      <c r="M55" s="101" t="s">
        <v>33</v>
      </c>
      <c r="N55" s="102" t="s">
        <v>33</v>
      </c>
      <c r="T55" s="68" t="s">
        <v>183</v>
      </c>
    </row>
    <row r="56" spans="1:24" s="63" customFormat="1" ht="22.5" x14ac:dyDescent="0.2">
      <c r="A56" s="98"/>
      <c r="B56" s="97" t="s">
        <v>907</v>
      </c>
      <c r="C56" s="767" t="s">
        <v>908</v>
      </c>
      <c r="D56" s="767"/>
      <c r="E56" s="767"/>
      <c r="F56" s="99" t="s">
        <v>186</v>
      </c>
      <c r="G56" s="99" t="s">
        <v>909</v>
      </c>
      <c r="H56" s="99" t="s">
        <v>33</v>
      </c>
      <c r="I56" s="99" t="s">
        <v>909</v>
      </c>
      <c r="J56" s="100" t="s">
        <v>33</v>
      </c>
      <c r="K56" s="99" t="s">
        <v>33</v>
      </c>
      <c r="L56" s="100">
        <v>4.7699999999999996</v>
      </c>
      <c r="M56" s="101" t="s">
        <v>33</v>
      </c>
      <c r="N56" s="102" t="s">
        <v>33</v>
      </c>
      <c r="T56" s="68" t="s">
        <v>908</v>
      </c>
    </row>
    <row r="57" spans="1:24" s="63" customFormat="1" ht="22.5" x14ac:dyDescent="0.2">
      <c r="A57" s="98"/>
      <c r="B57" s="97" t="s">
        <v>910</v>
      </c>
      <c r="C57" s="767" t="s">
        <v>911</v>
      </c>
      <c r="D57" s="767"/>
      <c r="E57" s="767"/>
      <c r="F57" s="99" t="s">
        <v>186</v>
      </c>
      <c r="G57" s="99" t="s">
        <v>594</v>
      </c>
      <c r="H57" s="99" t="s">
        <v>33</v>
      </c>
      <c r="I57" s="99" t="s">
        <v>594</v>
      </c>
      <c r="J57" s="100" t="s">
        <v>33</v>
      </c>
      <c r="K57" s="99" t="s">
        <v>33</v>
      </c>
      <c r="L57" s="100">
        <v>3.37</v>
      </c>
      <c r="M57" s="101" t="s">
        <v>33</v>
      </c>
      <c r="N57" s="102" t="s">
        <v>33</v>
      </c>
      <c r="T57" s="68" t="s">
        <v>911</v>
      </c>
    </row>
    <row r="58" spans="1:24" s="63" customFormat="1" x14ac:dyDescent="0.2">
      <c r="A58" s="103"/>
      <c r="B58" s="104"/>
      <c r="C58" s="780" t="s">
        <v>191</v>
      </c>
      <c r="D58" s="780"/>
      <c r="E58" s="780"/>
      <c r="F58" s="105" t="s">
        <v>33</v>
      </c>
      <c r="G58" s="105" t="s">
        <v>33</v>
      </c>
      <c r="H58" s="105" t="s">
        <v>33</v>
      </c>
      <c r="I58" s="105" t="s">
        <v>33</v>
      </c>
      <c r="J58" s="106" t="s">
        <v>33</v>
      </c>
      <c r="K58" s="105" t="s">
        <v>33</v>
      </c>
      <c r="L58" s="106">
        <v>13.4</v>
      </c>
      <c r="M58" s="92" t="s">
        <v>33</v>
      </c>
      <c r="N58" s="107" t="s">
        <v>33</v>
      </c>
      <c r="V58" s="68" t="s">
        <v>191</v>
      </c>
    </row>
    <row r="59" spans="1:24" s="63" customFormat="1" ht="33.75" x14ac:dyDescent="0.2">
      <c r="A59" s="88" t="s">
        <v>228</v>
      </c>
      <c r="B59" s="89" t="s">
        <v>1864</v>
      </c>
      <c r="C59" s="776" t="s">
        <v>1294</v>
      </c>
      <c r="D59" s="776"/>
      <c r="E59" s="776"/>
      <c r="F59" s="90" t="s">
        <v>484</v>
      </c>
      <c r="G59" s="90" t="s">
        <v>33</v>
      </c>
      <c r="H59" s="90" t="s">
        <v>33</v>
      </c>
      <c r="I59" s="90" t="s">
        <v>173</v>
      </c>
      <c r="J59" s="91">
        <v>69.37</v>
      </c>
      <c r="K59" s="90" t="s">
        <v>856</v>
      </c>
      <c r="L59" s="91">
        <v>141.51</v>
      </c>
      <c r="M59" s="92" t="s">
        <v>33</v>
      </c>
      <c r="N59" s="93" t="s">
        <v>33</v>
      </c>
      <c r="Q59" s="68" t="s">
        <v>1294</v>
      </c>
    </row>
    <row r="60" spans="1:24" s="63" customFormat="1" x14ac:dyDescent="0.2">
      <c r="A60" s="94"/>
      <c r="B60" s="95"/>
      <c r="C60" s="767" t="s">
        <v>1295</v>
      </c>
      <c r="D60" s="767"/>
      <c r="E60" s="767"/>
      <c r="F60" s="767"/>
      <c r="G60" s="767"/>
      <c r="H60" s="767"/>
      <c r="I60" s="767"/>
      <c r="J60" s="767"/>
      <c r="K60" s="767"/>
      <c r="L60" s="767"/>
      <c r="M60" s="767"/>
      <c r="N60" s="781"/>
      <c r="W60" s="68" t="s">
        <v>1295</v>
      </c>
    </row>
    <row r="61" spans="1:24" s="63" customFormat="1" ht="22.5" x14ac:dyDescent="0.2">
      <c r="A61" s="96"/>
      <c r="B61" s="97" t="s">
        <v>858</v>
      </c>
      <c r="C61" s="767" t="s">
        <v>859</v>
      </c>
      <c r="D61" s="767"/>
      <c r="E61" s="767"/>
      <c r="F61" s="767"/>
      <c r="G61" s="767"/>
      <c r="H61" s="767"/>
      <c r="I61" s="767"/>
      <c r="J61" s="767"/>
      <c r="K61" s="767"/>
      <c r="L61" s="767"/>
      <c r="M61" s="767"/>
      <c r="N61" s="781"/>
      <c r="R61" s="68" t="s">
        <v>859</v>
      </c>
    </row>
    <row r="62" spans="1:24" s="63" customFormat="1" ht="1.5" customHeight="1" x14ac:dyDescent="0.2">
      <c r="A62" s="108"/>
      <c r="B62" s="104"/>
      <c r="C62" s="104"/>
      <c r="D62" s="104"/>
      <c r="E62" s="104"/>
      <c r="F62" s="108"/>
      <c r="G62" s="108"/>
      <c r="H62" s="108"/>
      <c r="I62" s="108"/>
      <c r="J62" s="109"/>
      <c r="K62" s="108"/>
      <c r="L62" s="109"/>
      <c r="M62" s="99"/>
      <c r="N62" s="109"/>
    </row>
    <row r="63" spans="1:24" s="63" customFormat="1" ht="2.25" customHeight="1" x14ac:dyDescent="0.2">
      <c r="B63" s="67"/>
      <c r="C63" s="67"/>
      <c r="D63" s="67"/>
      <c r="E63" s="67"/>
      <c r="F63" s="67"/>
      <c r="G63" s="67"/>
      <c r="H63" s="67"/>
      <c r="I63" s="67"/>
      <c r="J63" s="67"/>
      <c r="K63" s="67"/>
      <c r="L63" s="122"/>
      <c r="M63" s="123"/>
      <c r="N63" s="124"/>
    </row>
    <row r="64" spans="1:24" s="63" customFormat="1" x14ac:dyDescent="0.2">
      <c r="A64" s="110"/>
      <c r="B64" s="111" t="s">
        <v>33</v>
      </c>
      <c r="C64" s="780" t="s">
        <v>321</v>
      </c>
      <c r="D64" s="780"/>
      <c r="E64" s="780"/>
      <c r="F64" s="780"/>
      <c r="G64" s="780"/>
      <c r="H64" s="780"/>
      <c r="I64" s="780"/>
      <c r="J64" s="780"/>
      <c r="K64" s="780"/>
      <c r="L64" s="112" t="s">
        <v>33</v>
      </c>
      <c r="M64" s="113" t="s">
        <v>33</v>
      </c>
      <c r="N64" s="114" t="s">
        <v>33</v>
      </c>
      <c r="X64" s="68" t="s">
        <v>321</v>
      </c>
    </row>
    <row r="65" spans="1:26" x14ac:dyDescent="0.2">
      <c r="A65" s="115"/>
      <c r="B65" s="97" t="s">
        <v>165</v>
      </c>
      <c r="C65" s="767" t="s">
        <v>876</v>
      </c>
      <c r="D65" s="767"/>
      <c r="E65" s="767"/>
      <c r="F65" s="767"/>
      <c r="G65" s="767"/>
      <c r="H65" s="767"/>
      <c r="I65" s="767"/>
      <c r="J65" s="767"/>
      <c r="K65" s="767"/>
      <c r="L65" s="116">
        <v>217.78</v>
      </c>
      <c r="M65" s="117">
        <v>7.3</v>
      </c>
      <c r="N65" s="118">
        <v>1590</v>
      </c>
      <c r="O65" s="63"/>
      <c r="P65" s="63"/>
      <c r="Q65" s="63"/>
      <c r="R65" s="63"/>
      <c r="S65" s="63"/>
      <c r="T65" s="63"/>
      <c r="U65" s="63"/>
      <c r="V65" s="63"/>
      <c r="W65" s="63"/>
      <c r="X65" s="63"/>
      <c r="Y65" s="68" t="s">
        <v>876</v>
      </c>
      <c r="Z65" s="63"/>
    </row>
    <row r="66" spans="1:26" x14ac:dyDescent="0.2">
      <c r="A66" s="115"/>
      <c r="B66" s="97" t="s">
        <v>33</v>
      </c>
      <c r="C66" s="767" t="s">
        <v>203</v>
      </c>
      <c r="D66" s="767"/>
      <c r="E66" s="767"/>
      <c r="F66" s="767"/>
      <c r="G66" s="767"/>
      <c r="H66" s="767"/>
      <c r="I66" s="767"/>
      <c r="J66" s="767"/>
      <c r="K66" s="767"/>
      <c r="L66" s="116" t="s">
        <v>33</v>
      </c>
      <c r="M66" s="117" t="s">
        <v>33</v>
      </c>
      <c r="N66" s="118" t="s">
        <v>33</v>
      </c>
      <c r="O66" s="63"/>
      <c r="P66" s="63"/>
      <c r="Q66" s="63"/>
      <c r="R66" s="63"/>
      <c r="S66" s="63"/>
      <c r="T66" s="63"/>
      <c r="U66" s="63"/>
      <c r="V66" s="63"/>
      <c r="W66" s="63"/>
      <c r="X66" s="63"/>
      <c r="Y66" s="68" t="s">
        <v>203</v>
      </c>
      <c r="Z66" s="63"/>
    </row>
    <row r="67" spans="1:26" x14ac:dyDescent="0.2">
      <c r="A67" s="115"/>
      <c r="B67" s="97" t="s">
        <v>33</v>
      </c>
      <c r="C67" s="767" t="s">
        <v>296</v>
      </c>
      <c r="D67" s="767"/>
      <c r="E67" s="767"/>
      <c r="F67" s="767"/>
      <c r="G67" s="767"/>
      <c r="H67" s="767"/>
      <c r="I67" s="767"/>
      <c r="J67" s="767"/>
      <c r="K67" s="767"/>
      <c r="L67" s="116">
        <v>22.51</v>
      </c>
      <c r="M67" s="117" t="s">
        <v>33</v>
      </c>
      <c r="N67" s="118" t="s">
        <v>33</v>
      </c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8" t="s">
        <v>296</v>
      </c>
      <c r="Z67" s="63"/>
    </row>
    <row r="68" spans="1:26" x14ac:dyDescent="0.2">
      <c r="A68" s="115"/>
      <c r="B68" s="97" t="s">
        <v>33</v>
      </c>
      <c r="C68" s="767" t="s">
        <v>297</v>
      </c>
      <c r="D68" s="767"/>
      <c r="E68" s="767"/>
      <c r="F68" s="767"/>
      <c r="G68" s="767"/>
      <c r="H68" s="767"/>
      <c r="I68" s="767"/>
      <c r="J68" s="767"/>
      <c r="K68" s="767"/>
      <c r="L68" s="116">
        <v>162.87</v>
      </c>
      <c r="M68" s="117" t="s">
        <v>33</v>
      </c>
      <c r="N68" s="118" t="s">
        <v>33</v>
      </c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8" t="s">
        <v>297</v>
      </c>
      <c r="Z68" s="63"/>
    </row>
    <row r="69" spans="1:26" x14ac:dyDescent="0.2">
      <c r="A69" s="115"/>
      <c r="B69" s="97" t="s">
        <v>33</v>
      </c>
      <c r="C69" s="767" t="s">
        <v>205</v>
      </c>
      <c r="D69" s="767"/>
      <c r="E69" s="767"/>
      <c r="F69" s="767"/>
      <c r="G69" s="767"/>
      <c r="H69" s="767"/>
      <c r="I69" s="767"/>
      <c r="J69" s="767"/>
      <c r="K69" s="767"/>
      <c r="L69" s="116">
        <v>18.63</v>
      </c>
      <c r="M69" s="117" t="s">
        <v>33</v>
      </c>
      <c r="N69" s="118" t="s">
        <v>33</v>
      </c>
      <c r="O69" s="63"/>
      <c r="P69" s="63"/>
      <c r="Q69" s="63"/>
      <c r="R69" s="63"/>
      <c r="S69" s="63"/>
      <c r="T69" s="63"/>
      <c r="U69" s="63"/>
      <c r="V69" s="63"/>
      <c r="W69" s="63"/>
      <c r="X69" s="63"/>
      <c r="Y69" s="68" t="s">
        <v>205</v>
      </c>
      <c r="Z69" s="63"/>
    </row>
    <row r="70" spans="1:26" x14ac:dyDescent="0.2">
      <c r="A70" s="115"/>
      <c r="B70" s="97" t="s">
        <v>33</v>
      </c>
      <c r="C70" s="767" t="s">
        <v>206</v>
      </c>
      <c r="D70" s="767"/>
      <c r="E70" s="767"/>
      <c r="F70" s="767"/>
      <c r="G70" s="767"/>
      <c r="H70" s="767"/>
      <c r="I70" s="767"/>
      <c r="J70" s="767"/>
      <c r="K70" s="767"/>
      <c r="L70" s="116">
        <v>13.77</v>
      </c>
      <c r="M70" s="117" t="s">
        <v>33</v>
      </c>
      <c r="N70" s="118" t="s">
        <v>33</v>
      </c>
      <c r="O70" s="63"/>
      <c r="P70" s="63"/>
      <c r="Q70" s="63"/>
      <c r="R70" s="63"/>
      <c r="S70" s="63"/>
      <c r="T70" s="63"/>
      <c r="U70" s="63"/>
      <c r="V70" s="63"/>
      <c r="W70" s="63"/>
      <c r="X70" s="63"/>
      <c r="Y70" s="68" t="s">
        <v>206</v>
      </c>
      <c r="Z70" s="63"/>
    </row>
    <row r="71" spans="1:26" x14ac:dyDescent="0.2">
      <c r="A71" s="115"/>
      <c r="B71" s="97" t="s">
        <v>33</v>
      </c>
      <c r="C71" s="767" t="s">
        <v>877</v>
      </c>
      <c r="D71" s="767"/>
      <c r="E71" s="767"/>
      <c r="F71" s="767"/>
      <c r="G71" s="767"/>
      <c r="H71" s="767"/>
      <c r="I71" s="767"/>
      <c r="J71" s="767"/>
      <c r="K71" s="767"/>
      <c r="L71" s="116">
        <v>2277.46</v>
      </c>
      <c r="M71" s="117" t="s">
        <v>33</v>
      </c>
      <c r="N71" s="118">
        <v>10271</v>
      </c>
      <c r="O71" s="63"/>
      <c r="P71" s="63"/>
      <c r="Q71" s="63"/>
      <c r="R71" s="63"/>
      <c r="S71" s="63"/>
      <c r="T71" s="63"/>
      <c r="U71" s="63"/>
      <c r="V71" s="63"/>
      <c r="W71" s="63"/>
      <c r="X71" s="63"/>
      <c r="Y71" s="68" t="s">
        <v>877</v>
      </c>
      <c r="Z71" s="63"/>
    </row>
    <row r="72" spans="1:26" x14ac:dyDescent="0.2">
      <c r="A72" s="115"/>
      <c r="B72" s="97" t="s">
        <v>173</v>
      </c>
      <c r="C72" s="767" t="s">
        <v>1005</v>
      </c>
      <c r="D72" s="767"/>
      <c r="E72" s="767"/>
      <c r="F72" s="767"/>
      <c r="G72" s="767"/>
      <c r="H72" s="767"/>
      <c r="I72" s="767"/>
      <c r="J72" s="767"/>
      <c r="K72" s="767"/>
      <c r="L72" s="116">
        <v>527.74</v>
      </c>
      <c r="M72" s="117">
        <v>4.51</v>
      </c>
      <c r="N72" s="118">
        <v>2380</v>
      </c>
      <c r="O72" s="63"/>
      <c r="P72" s="63"/>
      <c r="Q72" s="63"/>
      <c r="R72" s="63"/>
      <c r="S72" s="63"/>
      <c r="T72" s="63"/>
      <c r="U72" s="63"/>
      <c r="V72" s="63"/>
      <c r="W72" s="63"/>
      <c r="X72" s="63"/>
      <c r="Y72" s="68" t="s">
        <v>1005</v>
      </c>
      <c r="Z72" s="63"/>
    </row>
    <row r="73" spans="1:26" x14ac:dyDescent="0.2">
      <c r="A73" s="115"/>
      <c r="B73" s="97" t="s">
        <v>173</v>
      </c>
      <c r="C73" s="767" t="s">
        <v>1296</v>
      </c>
      <c r="D73" s="767"/>
      <c r="E73" s="767"/>
      <c r="F73" s="767"/>
      <c r="G73" s="767"/>
      <c r="H73" s="767"/>
      <c r="I73" s="767"/>
      <c r="J73" s="767"/>
      <c r="K73" s="767"/>
      <c r="L73" s="116">
        <v>1749.72</v>
      </c>
      <c r="M73" s="117">
        <v>4.51</v>
      </c>
      <c r="N73" s="118">
        <v>7891</v>
      </c>
      <c r="O73" s="63"/>
      <c r="P73" s="63"/>
      <c r="Q73" s="63"/>
      <c r="R73" s="63"/>
      <c r="S73" s="63"/>
      <c r="T73" s="63"/>
      <c r="U73" s="63"/>
      <c r="V73" s="63"/>
      <c r="W73" s="63"/>
      <c r="X73" s="63"/>
      <c r="Y73" s="68" t="s">
        <v>1296</v>
      </c>
      <c r="Z73" s="63"/>
    </row>
    <row r="74" spans="1:26" x14ac:dyDescent="0.2">
      <c r="A74" s="115"/>
      <c r="B74" s="97" t="s">
        <v>33</v>
      </c>
      <c r="C74" s="767" t="s">
        <v>207</v>
      </c>
      <c r="D74" s="767"/>
      <c r="E74" s="767"/>
      <c r="F74" s="767"/>
      <c r="G74" s="767"/>
      <c r="H74" s="767"/>
      <c r="I74" s="767"/>
      <c r="J74" s="767"/>
      <c r="K74" s="767"/>
      <c r="L74" s="116">
        <v>22.51</v>
      </c>
      <c r="M74" s="117" t="s">
        <v>33</v>
      </c>
      <c r="N74" s="118" t="s">
        <v>33</v>
      </c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8" t="s">
        <v>207</v>
      </c>
      <c r="Z74" s="63"/>
    </row>
    <row r="75" spans="1:26" x14ac:dyDescent="0.2">
      <c r="A75" s="115"/>
      <c r="B75" s="97" t="s">
        <v>33</v>
      </c>
      <c r="C75" s="767" t="s">
        <v>208</v>
      </c>
      <c r="D75" s="767"/>
      <c r="E75" s="767"/>
      <c r="F75" s="767"/>
      <c r="G75" s="767"/>
      <c r="H75" s="767"/>
      <c r="I75" s="767"/>
      <c r="J75" s="767"/>
      <c r="K75" s="767"/>
      <c r="L75" s="116">
        <v>18.63</v>
      </c>
      <c r="M75" s="117" t="s">
        <v>33</v>
      </c>
      <c r="N75" s="118" t="s">
        <v>33</v>
      </c>
      <c r="O75" s="63"/>
      <c r="P75" s="63"/>
      <c r="Q75" s="63"/>
      <c r="R75" s="63"/>
      <c r="S75" s="63"/>
      <c r="T75" s="63"/>
      <c r="U75" s="63"/>
      <c r="V75" s="63"/>
      <c r="W75" s="63"/>
      <c r="X75" s="63"/>
      <c r="Y75" s="68" t="s">
        <v>208</v>
      </c>
      <c r="Z75" s="63"/>
    </row>
    <row r="76" spans="1:26" x14ac:dyDescent="0.2">
      <c r="A76" s="115"/>
      <c r="B76" s="97" t="s">
        <v>33</v>
      </c>
      <c r="C76" s="767" t="s">
        <v>209</v>
      </c>
      <c r="D76" s="767"/>
      <c r="E76" s="767"/>
      <c r="F76" s="767"/>
      <c r="G76" s="767"/>
      <c r="H76" s="767"/>
      <c r="I76" s="767"/>
      <c r="J76" s="767"/>
      <c r="K76" s="767"/>
      <c r="L76" s="116">
        <v>13.77</v>
      </c>
      <c r="M76" s="117" t="s">
        <v>33</v>
      </c>
      <c r="N76" s="118" t="s">
        <v>33</v>
      </c>
      <c r="O76" s="63"/>
      <c r="P76" s="63"/>
      <c r="Q76" s="63"/>
      <c r="R76" s="63"/>
      <c r="S76" s="63"/>
      <c r="T76" s="63"/>
      <c r="U76" s="63"/>
      <c r="V76" s="63"/>
      <c r="W76" s="63"/>
      <c r="X76" s="63"/>
      <c r="Y76" s="68" t="s">
        <v>209</v>
      </c>
      <c r="Z76" s="63"/>
    </row>
    <row r="77" spans="1:26" x14ac:dyDescent="0.2">
      <c r="A77" s="115"/>
      <c r="B77" s="109" t="s">
        <v>33</v>
      </c>
      <c r="C77" s="782" t="s">
        <v>322</v>
      </c>
      <c r="D77" s="782"/>
      <c r="E77" s="782"/>
      <c r="F77" s="782"/>
      <c r="G77" s="782"/>
      <c r="H77" s="782"/>
      <c r="I77" s="782"/>
      <c r="J77" s="782"/>
      <c r="K77" s="782"/>
      <c r="L77" s="119">
        <v>2495.2399999999998</v>
      </c>
      <c r="M77" s="120" t="s">
        <v>33</v>
      </c>
      <c r="N77" s="125">
        <v>11861</v>
      </c>
      <c r="O77" s="63"/>
      <c r="P77" s="63"/>
      <c r="Q77" s="63"/>
      <c r="R77" s="63"/>
      <c r="S77" s="63"/>
      <c r="T77" s="63"/>
      <c r="U77" s="63"/>
      <c r="V77" s="63"/>
      <c r="W77" s="63"/>
      <c r="X77" s="63"/>
      <c r="Y77" s="63"/>
      <c r="Z77" s="68" t="s">
        <v>322</v>
      </c>
    </row>
    <row r="78" spans="1:26" ht="1.5" customHeight="1" x14ac:dyDescent="0.2">
      <c r="B78" s="109"/>
      <c r="C78" s="104"/>
      <c r="D78" s="104"/>
      <c r="E78" s="104"/>
      <c r="F78" s="104"/>
      <c r="G78" s="104"/>
      <c r="H78" s="104"/>
      <c r="I78" s="104"/>
      <c r="J78" s="104"/>
      <c r="K78" s="104"/>
      <c r="L78" s="119"/>
      <c r="M78" s="120"/>
      <c r="N78" s="126"/>
      <c r="O78" s="63"/>
      <c r="P78" s="63"/>
      <c r="Q78" s="63"/>
      <c r="R78" s="63"/>
      <c r="S78" s="63"/>
      <c r="T78" s="63"/>
      <c r="U78" s="63"/>
      <c r="V78" s="63"/>
      <c r="W78" s="63"/>
      <c r="X78" s="63"/>
      <c r="Y78" s="63"/>
      <c r="Z78" s="63"/>
    </row>
    <row r="79" spans="1:26" ht="53.25" customHeight="1" x14ac:dyDescent="0.2">
      <c r="A79" s="127"/>
      <c r="B79" s="127"/>
      <c r="C79" s="127"/>
      <c r="D79" s="127"/>
      <c r="E79" s="127"/>
      <c r="F79" s="127"/>
      <c r="G79" s="127"/>
      <c r="H79" s="127"/>
      <c r="I79" s="127"/>
      <c r="J79" s="127"/>
      <c r="K79" s="127"/>
      <c r="L79" s="127"/>
      <c r="M79" s="127"/>
      <c r="N79" s="127"/>
      <c r="O79" s="63"/>
      <c r="P79" s="63"/>
      <c r="Q79" s="63"/>
      <c r="R79" s="63"/>
      <c r="S79" s="63"/>
      <c r="T79" s="63"/>
      <c r="U79" s="63"/>
      <c r="V79" s="63"/>
      <c r="W79" s="63"/>
      <c r="X79" s="63"/>
      <c r="Y79" s="63"/>
      <c r="Z79" s="63"/>
    </row>
    <row r="80" spans="1:26" x14ac:dyDescent="0.2">
      <c r="B80" s="128" t="s">
        <v>323</v>
      </c>
      <c r="C80" s="786" t="s">
        <v>33</v>
      </c>
      <c r="D80" s="786"/>
      <c r="E80" s="786"/>
      <c r="F80" s="786"/>
      <c r="G80" s="786"/>
      <c r="H80" s="786"/>
      <c r="I80" s="786"/>
      <c r="J80" s="786"/>
      <c r="K80" s="786"/>
      <c r="L80" s="786"/>
      <c r="O80" s="63"/>
      <c r="P80" s="63"/>
      <c r="Q80" s="63"/>
      <c r="R80" s="63"/>
      <c r="S80" s="63"/>
      <c r="T80" s="63"/>
      <c r="U80" s="63"/>
      <c r="V80" s="63"/>
      <c r="W80" s="63"/>
      <c r="X80" s="63"/>
      <c r="Y80" s="63"/>
      <c r="Z80" s="63"/>
    </row>
    <row r="81" spans="2:12" s="63" customFormat="1" ht="13.5" customHeight="1" x14ac:dyDescent="0.2">
      <c r="B81" s="64"/>
      <c r="C81" s="787" t="s">
        <v>11</v>
      </c>
      <c r="D81" s="787"/>
      <c r="E81" s="787"/>
      <c r="F81" s="787"/>
      <c r="G81" s="787"/>
      <c r="H81" s="787"/>
      <c r="I81" s="787"/>
      <c r="J81" s="787"/>
      <c r="K81" s="787"/>
      <c r="L81" s="787"/>
    </row>
    <row r="82" spans="2:12" s="63" customFormat="1" ht="12.75" customHeight="1" x14ac:dyDescent="0.2">
      <c r="B82" s="128" t="s">
        <v>324</v>
      </c>
      <c r="C82" s="786" t="s">
        <v>33</v>
      </c>
      <c r="D82" s="786"/>
      <c r="E82" s="786"/>
      <c r="F82" s="786"/>
      <c r="G82" s="786"/>
      <c r="H82" s="786"/>
      <c r="I82" s="786"/>
      <c r="J82" s="786"/>
      <c r="K82" s="786"/>
      <c r="L82" s="786"/>
    </row>
    <row r="83" spans="2:12" s="63" customFormat="1" ht="13.5" customHeight="1" x14ac:dyDescent="0.2">
      <c r="C83" s="787" t="s">
        <v>11</v>
      </c>
      <c r="D83" s="787"/>
      <c r="E83" s="787"/>
      <c r="F83" s="787"/>
      <c r="G83" s="787"/>
      <c r="H83" s="787"/>
      <c r="I83" s="787"/>
      <c r="J83" s="787"/>
      <c r="K83" s="787"/>
      <c r="L83" s="787"/>
    </row>
    <row r="97" s="63" customFormat="1" x14ac:dyDescent="0.2"/>
  </sheetData>
  <mergeCells count="69">
    <mergeCell ref="C77:K77"/>
    <mergeCell ref="C80:L80"/>
    <mergeCell ref="C81:L81"/>
    <mergeCell ref="C82:L82"/>
    <mergeCell ref="C83:L83"/>
    <mergeCell ref="C76:K76"/>
    <mergeCell ref="C65:K65"/>
    <mergeCell ref="C66:K66"/>
    <mergeCell ref="C67:K67"/>
    <mergeCell ref="C68:K68"/>
    <mergeCell ref="C69:K69"/>
    <mergeCell ref="C70:K70"/>
    <mergeCell ref="C71:K71"/>
    <mergeCell ref="C72:K72"/>
    <mergeCell ref="C73:K73"/>
    <mergeCell ref="C74:K74"/>
    <mergeCell ref="C75:K75"/>
    <mergeCell ref="C38:E38"/>
    <mergeCell ref="C64:K64"/>
    <mergeCell ref="C51:E51"/>
    <mergeCell ref="C52:E52"/>
    <mergeCell ref="C53:E53"/>
    <mergeCell ref="C54:E54"/>
    <mergeCell ref="C55:E55"/>
    <mergeCell ref="C56:E56"/>
    <mergeCell ref="C57:E57"/>
    <mergeCell ref="C58:E58"/>
    <mergeCell ref="C59:E59"/>
    <mergeCell ref="C60:N60"/>
    <mergeCell ref="C61:N61"/>
    <mergeCell ref="C50:N50"/>
    <mergeCell ref="C39:E39"/>
    <mergeCell ref="C40:E40"/>
    <mergeCell ref="C41:E41"/>
    <mergeCell ref="C42:E42"/>
    <mergeCell ref="C43:E43"/>
    <mergeCell ref="C44:N44"/>
    <mergeCell ref="C45:N45"/>
    <mergeCell ref="C46:E46"/>
    <mergeCell ref="C47:N47"/>
    <mergeCell ref="C48:N48"/>
    <mergeCell ref="C49:E49"/>
    <mergeCell ref="N27:N29"/>
    <mergeCell ref="C30:E30"/>
    <mergeCell ref="A31:N31"/>
    <mergeCell ref="G27:I28"/>
    <mergeCell ref="C37:E37"/>
    <mergeCell ref="C33:N33"/>
    <mergeCell ref="C34:E34"/>
    <mergeCell ref="C35:E35"/>
    <mergeCell ref="C36:E36"/>
    <mergeCell ref="A12:N12"/>
    <mergeCell ref="A13:N13"/>
    <mergeCell ref="B15:F15"/>
    <mergeCell ref="B16:F16"/>
    <mergeCell ref="L25:M25"/>
    <mergeCell ref="C32:E32"/>
    <mergeCell ref="A27:A29"/>
    <mergeCell ref="B27:B29"/>
    <mergeCell ref="C27:E29"/>
    <mergeCell ref="F27:F29"/>
    <mergeCell ref="J27:L28"/>
    <mergeCell ref="M27:M29"/>
    <mergeCell ref="A11:N11"/>
    <mergeCell ref="D5:N5"/>
    <mergeCell ref="A7:N7"/>
    <mergeCell ref="A8:N8"/>
    <mergeCell ref="A9:N9"/>
    <mergeCell ref="A10:N10"/>
  </mergeCells>
  <printOptions horizontalCentered="1"/>
  <pageMargins left="0.39370077848434398" right="0.39370077848434398" top="0.78740155696868896" bottom="0.74803149700164795" header="0.118110239505768" footer="0.118110239505768"/>
  <pageSetup paperSize="9" orientation="landscape"/>
  <headerFooter>
    <oddHeader>&amp;LГРАНД-Смета 2021</oddHeader>
  </headerFooter>
  <rowBreaks count="1" manualBreakCount="1">
    <brk id="26" max="96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331"/>
  <sheetViews>
    <sheetView zoomScale="115" zoomScaleNormal="115" workbookViewId="0">
      <selection activeCell="M19" sqref="M19"/>
    </sheetView>
  </sheetViews>
  <sheetFormatPr defaultColWidth="9.140625" defaultRowHeight="11.25" customHeight="1" x14ac:dyDescent="0.2"/>
  <cols>
    <col min="1" max="1" width="8.140625" style="63" customWidth="1"/>
    <col min="2" max="2" width="20.140625" style="63" customWidth="1"/>
    <col min="3" max="4" width="10.42578125" style="63" customWidth="1"/>
    <col min="5" max="5" width="13.28515625" style="63" customWidth="1"/>
    <col min="6" max="6" width="8.5703125" style="63" customWidth="1"/>
    <col min="7" max="7" width="7.85546875" style="63" customWidth="1"/>
    <col min="8" max="8" width="8.42578125" style="63" customWidth="1"/>
    <col min="9" max="9" width="8.7109375" style="63" customWidth="1"/>
    <col min="10" max="10" width="8.140625" style="63" customWidth="1"/>
    <col min="11" max="11" width="8.5703125" style="63" customWidth="1"/>
    <col min="12" max="12" width="10" style="63" customWidth="1"/>
    <col min="13" max="13" width="6" style="63" customWidth="1"/>
    <col min="14" max="14" width="9.7109375" style="63" customWidth="1"/>
    <col min="15" max="15" width="99.7109375" style="68" hidden="1" customWidth="1"/>
    <col min="16" max="16" width="138.42578125" style="68" hidden="1" customWidth="1"/>
    <col min="17" max="17" width="34.140625" style="68" hidden="1" customWidth="1"/>
    <col min="18" max="19" width="110.140625" style="68" hidden="1" customWidth="1"/>
    <col min="20" max="23" width="34.140625" style="68" hidden="1" customWidth="1"/>
    <col min="24" max="24" width="110.140625" style="68" hidden="1" customWidth="1"/>
    <col min="25" max="27" width="84.42578125" style="68" hidden="1" customWidth="1"/>
    <col min="28" max="16384" width="9.140625" style="63"/>
  </cols>
  <sheetData>
    <row r="1" spans="1:15" s="63" customFormat="1" x14ac:dyDescent="0.2">
      <c r="N1" s="64" t="s">
        <v>128</v>
      </c>
    </row>
    <row r="2" spans="1:15" s="63" customFormat="1" x14ac:dyDescent="0.2">
      <c r="N2" s="64" t="s">
        <v>12</v>
      </c>
    </row>
    <row r="3" spans="1:15" s="63" customFormat="1" x14ac:dyDescent="0.2">
      <c r="N3" s="64"/>
    </row>
    <row r="4" spans="1:15" s="63" customFormat="1" x14ac:dyDescent="0.2">
      <c r="F4" s="65"/>
    </row>
    <row r="5" spans="1:15" s="63" customFormat="1" ht="33.75" x14ac:dyDescent="0.2">
      <c r="A5" s="66" t="s">
        <v>129</v>
      </c>
      <c r="B5" s="67"/>
      <c r="D5" s="767" t="s">
        <v>550</v>
      </c>
      <c r="E5" s="767"/>
      <c r="F5" s="767"/>
      <c r="G5" s="767"/>
      <c r="H5" s="767"/>
      <c r="I5" s="767"/>
      <c r="J5" s="767"/>
      <c r="K5" s="767"/>
      <c r="L5" s="767"/>
      <c r="M5" s="767"/>
      <c r="N5" s="767"/>
      <c r="O5" s="68" t="s">
        <v>550</v>
      </c>
    </row>
    <row r="6" spans="1:15" s="63" customFormat="1" ht="15" customHeight="1" x14ac:dyDescent="0.2">
      <c r="A6" s="69" t="s">
        <v>130</v>
      </c>
      <c r="D6" s="70" t="s">
        <v>131</v>
      </c>
      <c r="E6" s="70"/>
      <c r="F6" s="71"/>
      <c r="G6" s="71"/>
      <c r="H6" s="71"/>
      <c r="I6" s="71"/>
      <c r="J6" s="71"/>
      <c r="K6" s="71"/>
      <c r="L6" s="71"/>
      <c r="M6" s="71"/>
      <c r="N6" s="71"/>
    </row>
    <row r="7" spans="1:15" s="63" customFormat="1" ht="43.5" customHeight="1" x14ac:dyDescent="0.2">
      <c r="A7" s="768" t="s">
        <v>24</v>
      </c>
      <c r="B7" s="768"/>
      <c r="C7" s="768"/>
      <c r="D7" s="768"/>
      <c r="E7" s="768"/>
      <c r="F7" s="768"/>
      <c r="G7" s="768"/>
      <c r="H7" s="768"/>
      <c r="I7" s="768"/>
      <c r="J7" s="768"/>
      <c r="K7" s="768"/>
      <c r="L7" s="768"/>
      <c r="M7" s="768"/>
      <c r="N7" s="768"/>
    </row>
    <row r="8" spans="1:15" s="63" customFormat="1" x14ac:dyDescent="0.2">
      <c r="A8" s="769" t="s">
        <v>3</v>
      </c>
      <c r="B8" s="769"/>
      <c r="C8" s="769"/>
      <c r="D8" s="769"/>
      <c r="E8" s="769"/>
      <c r="F8" s="769"/>
      <c r="G8" s="769"/>
      <c r="H8" s="769"/>
      <c r="I8" s="769"/>
      <c r="J8" s="769"/>
      <c r="K8" s="769"/>
      <c r="L8" s="769"/>
      <c r="M8" s="769"/>
      <c r="N8" s="769"/>
    </row>
    <row r="9" spans="1:15" s="63" customFormat="1" ht="30" customHeight="1" x14ac:dyDescent="0.2">
      <c r="A9" s="768" t="s">
        <v>39</v>
      </c>
      <c r="B9" s="768"/>
      <c r="C9" s="768"/>
      <c r="D9" s="768"/>
      <c r="E9" s="768"/>
      <c r="F9" s="768"/>
      <c r="G9" s="768"/>
      <c r="H9" s="768"/>
      <c r="I9" s="768"/>
      <c r="J9" s="768"/>
      <c r="K9" s="768"/>
      <c r="L9" s="768"/>
      <c r="M9" s="768"/>
      <c r="N9" s="768"/>
    </row>
    <row r="10" spans="1:15" s="63" customFormat="1" x14ac:dyDescent="0.2">
      <c r="A10" s="769" t="s">
        <v>132</v>
      </c>
      <c r="B10" s="769"/>
      <c r="C10" s="769"/>
      <c r="D10" s="769"/>
      <c r="E10" s="769"/>
      <c r="F10" s="769"/>
      <c r="G10" s="769"/>
      <c r="H10" s="769"/>
      <c r="I10" s="769"/>
      <c r="J10" s="769"/>
      <c r="K10" s="769"/>
      <c r="L10" s="769"/>
      <c r="M10" s="769"/>
      <c r="N10" s="769"/>
    </row>
    <row r="11" spans="1:15" s="63" customFormat="1" ht="28.5" customHeight="1" x14ac:dyDescent="0.25">
      <c r="A11" s="770" t="s">
        <v>1865</v>
      </c>
      <c r="B11" s="770"/>
      <c r="C11" s="770"/>
      <c r="D11" s="770"/>
      <c r="E11" s="770"/>
      <c r="F11" s="770"/>
      <c r="G11" s="770"/>
      <c r="H11" s="770"/>
      <c r="I11" s="770"/>
      <c r="J11" s="770"/>
      <c r="K11" s="770"/>
      <c r="L11" s="770"/>
      <c r="M11" s="770"/>
      <c r="N11" s="770"/>
    </row>
    <row r="12" spans="1:15" s="63" customFormat="1" ht="29.25" customHeight="1" x14ac:dyDescent="0.2">
      <c r="A12" s="768" t="s">
        <v>518</v>
      </c>
      <c r="B12" s="768"/>
      <c r="C12" s="768"/>
      <c r="D12" s="768"/>
      <c r="E12" s="768"/>
      <c r="F12" s="768"/>
      <c r="G12" s="768"/>
      <c r="H12" s="768"/>
      <c r="I12" s="768"/>
      <c r="J12" s="768"/>
      <c r="K12" s="768"/>
      <c r="L12" s="768"/>
      <c r="M12" s="768"/>
      <c r="N12" s="768"/>
    </row>
    <row r="13" spans="1:15" s="63" customFormat="1" ht="33.75" customHeight="1" x14ac:dyDescent="0.2">
      <c r="A13" s="769" t="s">
        <v>134</v>
      </c>
      <c r="B13" s="769"/>
      <c r="C13" s="769"/>
      <c r="D13" s="769"/>
      <c r="E13" s="769"/>
      <c r="F13" s="769"/>
      <c r="G13" s="769"/>
      <c r="H13" s="769"/>
      <c r="I13" s="769"/>
      <c r="J13" s="769"/>
      <c r="K13" s="769"/>
      <c r="L13" s="769"/>
      <c r="M13" s="769"/>
      <c r="N13" s="769"/>
    </row>
    <row r="14" spans="1:15" s="63" customFormat="1" ht="18" customHeight="1" x14ac:dyDescent="0.2">
      <c r="A14" s="63" t="s">
        <v>135</v>
      </c>
      <c r="B14" s="72" t="s">
        <v>136</v>
      </c>
      <c r="C14" s="63" t="s">
        <v>137</v>
      </c>
      <c r="F14" s="68"/>
      <c r="G14" s="68"/>
      <c r="H14" s="68"/>
      <c r="I14" s="68"/>
      <c r="J14" s="68"/>
      <c r="K14" s="68"/>
      <c r="L14" s="68"/>
      <c r="M14" s="68"/>
      <c r="N14" s="68"/>
    </row>
    <row r="15" spans="1:15" s="63" customFormat="1" ht="30.75" customHeight="1" x14ac:dyDescent="0.2">
      <c r="A15" s="63" t="s">
        <v>138</v>
      </c>
      <c r="B15" s="777" t="s">
        <v>1383</v>
      </c>
      <c r="C15" s="777"/>
      <c r="D15" s="777"/>
      <c r="E15" s="777"/>
      <c r="F15" s="777"/>
      <c r="G15" s="68"/>
      <c r="H15" s="68"/>
      <c r="I15" s="68"/>
      <c r="J15" s="68"/>
      <c r="K15" s="68"/>
      <c r="L15" s="68"/>
      <c r="M15" s="68"/>
      <c r="N15" s="68"/>
    </row>
    <row r="16" spans="1:15" s="63" customFormat="1" x14ac:dyDescent="0.2">
      <c r="B16" s="778" t="s">
        <v>140</v>
      </c>
      <c r="C16" s="778"/>
      <c r="D16" s="778"/>
      <c r="E16" s="778"/>
      <c r="F16" s="778"/>
      <c r="G16" s="73"/>
      <c r="H16" s="73"/>
      <c r="I16" s="73"/>
      <c r="J16" s="73"/>
      <c r="K16" s="73"/>
      <c r="L16" s="73"/>
      <c r="M16" s="74"/>
      <c r="N16" s="73"/>
    </row>
    <row r="17" spans="1:17" s="63" customFormat="1" ht="25.5" customHeight="1" x14ac:dyDescent="0.2">
      <c r="D17" s="75"/>
      <c r="E17" s="75"/>
      <c r="F17" s="75"/>
      <c r="G17" s="75"/>
      <c r="H17" s="75"/>
      <c r="I17" s="75"/>
      <c r="J17" s="75"/>
      <c r="K17" s="75"/>
      <c r="L17" s="75"/>
      <c r="M17" s="73"/>
      <c r="N17" s="73"/>
    </row>
    <row r="18" spans="1:17" s="63" customFormat="1" x14ac:dyDescent="0.2">
      <c r="A18" s="76" t="s">
        <v>141</v>
      </c>
      <c r="D18" s="70" t="s">
        <v>33</v>
      </c>
      <c r="F18" s="77"/>
      <c r="G18" s="77"/>
      <c r="H18" s="77"/>
      <c r="I18" s="77"/>
      <c r="J18" s="77"/>
      <c r="K18" s="77"/>
      <c r="L18" s="77"/>
      <c r="M18" s="77"/>
      <c r="N18" s="77"/>
    </row>
    <row r="19" spans="1:17" s="63" customFormat="1" ht="25.5" customHeight="1" x14ac:dyDescent="0.2"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</row>
    <row r="20" spans="1:17" s="63" customFormat="1" ht="12.75" customHeight="1" x14ac:dyDescent="0.2">
      <c r="A20" s="76" t="s">
        <v>142</v>
      </c>
      <c r="C20" s="78">
        <v>266.49</v>
      </c>
      <c r="D20" s="79" t="s">
        <v>1866</v>
      </c>
      <c r="E20" s="66" t="s">
        <v>144</v>
      </c>
      <c r="L20" s="80"/>
      <c r="M20" s="80"/>
    </row>
    <row r="21" spans="1:17" s="63" customFormat="1" ht="12.75" customHeight="1" x14ac:dyDescent="0.2">
      <c r="B21" s="63" t="s">
        <v>145</v>
      </c>
      <c r="C21" s="81"/>
      <c r="D21" s="82"/>
      <c r="E21" s="66"/>
    </row>
    <row r="22" spans="1:17" s="63" customFormat="1" ht="12.75" customHeight="1" x14ac:dyDescent="0.2">
      <c r="B22" s="63" t="s">
        <v>146</v>
      </c>
      <c r="C22" s="78">
        <v>0</v>
      </c>
      <c r="D22" s="79" t="s">
        <v>149</v>
      </c>
      <c r="E22" s="66" t="s">
        <v>144</v>
      </c>
      <c r="G22" s="63" t="s">
        <v>147</v>
      </c>
      <c r="L22" s="78">
        <v>0</v>
      </c>
      <c r="M22" s="79" t="s">
        <v>1867</v>
      </c>
      <c r="N22" s="66" t="s">
        <v>144</v>
      </c>
    </row>
    <row r="23" spans="1:17" s="63" customFormat="1" ht="12.75" customHeight="1" x14ac:dyDescent="0.2">
      <c r="B23" s="63" t="s">
        <v>5</v>
      </c>
      <c r="C23" s="78">
        <v>25.4</v>
      </c>
      <c r="D23" s="83" t="s">
        <v>1868</v>
      </c>
      <c r="E23" s="66" t="s">
        <v>144</v>
      </c>
      <c r="G23" s="63" t="s">
        <v>150</v>
      </c>
      <c r="L23" s="84"/>
      <c r="M23" s="84">
        <v>90.52</v>
      </c>
      <c r="N23" s="69" t="s">
        <v>151</v>
      </c>
    </row>
    <row r="24" spans="1:17" s="63" customFormat="1" ht="12.75" customHeight="1" x14ac:dyDescent="0.2">
      <c r="B24" s="63" t="s">
        <v>18</v>
      </c>
      <c r="C24" s="78">
        <v>241.09</v>
      </c>
      <c r="D24" s="83" t="s">
        <v>1869</v>
      </c>
      <c r="E24" s="66" t="s">
        <v>144</v>
      </c>
      <c r="G24" s="63" t="s">
        <v>152</v>
      </c>
      <c r="L24" s="84"/>
      <c r="M24" s="84">
        <v>0.74</v>
      </c>
      <c r="N24" s="69" t="s">
        <v>151</v>
      </c>
    </row>
    <row r="25" spans="1:17" s="63" customFormat="1" ht="12.75" customHeight="1" x14ac:dyDescent="0.2">
      <c r="B25" s="63" t="s">
        <v>19</v>
      </c>
      <c r="C25" s="78">
        <v>0</v>
      </c>
      <c r="D25" s="79" t="s">
        <v>149</v>
      </c>
      <c r="E25" s="66" t="s">
        <v>144</v>
      </c>
      <c r="G25" s="63" t="s">
        <v>153</v>
      </c>
      <c r="L25" s="779" t="s">
        <v>33</v>
      </c>
      <c r="M25" s="779"/>
    </row>
    <row r="26" spans="1:17" s="63" customFormat="1" x14ac:dyDescent="0.2">
      <c r="A26" s="85"/>
    </row>
    <row r="27" spans="1:17" s="63" customFormat="1" ht="36" customHeight="1" x14ac:dyDescent="0.2">
      <c r="A27" s="771" t="s">
        <v>154</v>
      </c>
      <c r="B27" s="771" t="s">
        <v>15</v>
      </c>
      <c r="C27" s="771" t="s">
        <v>155</v>
      </c>
      <c r="D27" s="771"/>
      <c r="E27" s="771"/>
      <c r="F27" s="771" t="s">
        <v>156</v>
      </c>
      <c r="G27" s="771" t="s">
        <v>157</v>
      </c>
      <c r="H27" s="771"/>
      <c r="I27" s="771"/>
      <c r="J27" s="771" t="s">
        <v>158</v>
      </c>
      <c r="K27" s="771"/>
      <c r="L27" s="771"/>
      <c r="M27" s="771" t="s">
        <v>159</v>
      </c>
      <c r="N27" s="771" t="s">
        <v>160</v>
      </c>
    </row>
    <row r="28" spans="1:17" s="63" customFormat="1" ht="36.75" customHeight="1" x14ac:dyDescent="0.2">
      <c r="A28" s="771"/>
      <c r="B28" s="771"/>
      <c r="C28" s="771"/>
      <c r="D28" s="771"/>
      <c r="E28" s="771"/>
      <c r="F28" s="771"/>
      <c r="G28" s="771"/>
      <c r="H28" s="771"/>
      <c r="I28" s="771"/>
      <c r="J28" s="771"/>
      <c r="K28" s="771"/>
      <c r="L28" s="771"/>
      <c r="M28" s="771"/>
      <c r="N28" s="771"/>
    </row>
    <row r="29" spans="1:17" s="63" customFormat="1" ht="42.75" customHeight="1" x14ac:dyDescent="0.2">
      <c r="A29" s="771"/>
      <c r="B29" s="771"/>
      <c r="C29" s="771"/>
      <c r="D29" s="771"/>
      <c r="E29" s="771"/>
      <c r="F29" s="771"/>
      <c r="G29" s="86" t="s">
        <v>161</v>
      </c>
      <c r="H29" s="86" t="s">
        <v>162</v>
      </c>
      <c r="I29" s="86" t="s">
        <v>163</v>
      </c>
      <c r="J29" s="86" t="s">
        <v>161</v>
      </c>
      <c r="K29" s="86" t="s">
        <v>162</v>
      </c>
      <c r="L29" s="86" t="s">
        <v>20</v>
      </c>
      <c r="M29" s="771"/>
      <c r="N29" s="771"/>
    </row>
    <row r="30" spans="1:17" s="63" customFormat="1" x14ac:dyDescent="0.2">
      <c r="A30" s="87">
        <v>1</v>
      </c>
      <c r="B30" s="87">
        <v>2</v>
      </c>
      <c r="C30" s="772">
        <v>3</v>
      </c>
      <c r="D30" s="772"/>
      <c r="E30" s="772"/>
      <c r="F30" s="87">
        <v>4</v>
      </c>
      <c r="G30" s="87">
        <v>5</v>
      </c>
      <c r="H30" s="87">
        <v>6</v>
      </c>
      <c r="I30" s="87">
        <v>7</v>
      </c>
      <c r="J30" s="87">
        <v>8</v>
      </c>
      <c r="K30" s="87">
        <v>9</v>
      </c>
      <c r="L30" s="87">
        <v>10</v>
      </c>
      <c r="M30" s="87">
        <v>11</v>
      </c>
      <c r="N30" s="87">
        <v>12</v>
      </c>
    </row>
    <row r="31" spans="1:17" s="63" customFormat="1" x14ac:dyDescent="0.2">
      <c r="A31" s="773" t="s">
        <v>1666</v>
      </c>
      <c r="B31" s="774"/>
      <c r="C31" s="774"/>
      <c r="D31" s="774"/>
      <c r="E31" s="774"/>
      <c r="F31" s="774"/>
      <c r="G31" s="774"/>
      <c r="H31" s="774"/>
      <c r="I31" s="774"/>
      <c r="J31" s="774"/>
      <c r="K31" s="774"/>
      <c r="L31" s="774"/>
      <c r="M31" s="774"/>
      <c r="N31" s="775"/>
      <c r="P31" s="68" t="s">
        <v>1666</v>
      </c>
    </row>
    <row r="32" spans="1:17" s="63" customFormat="1" ht="33.75" x14ac:dyDescent="0.2">
      <c r="A32" s="88" t="s">
        <v>165</v>
      </c>
      <c r="B32" s="89" t="s">
        <v>1870</v>
      </c>
      <c r="C32" s="776" t="s">
        <v>1871</v>
      </c>
      <c r="D32" s="776"/>
      <c r="E32" s="776"/>
      <c r="F32" s="90" t="s">
        <v>484</v>
      </c>
      <c r="G32" s="90" t="s">
        <v>33</v>
      </c>
      <c r="H32" s="90" t="s">
        <v>33</v>
      </c>
      <c r="I32" s="90" t="s">
        <v>165</v>
      </c>
      <c r="J32" s="91">
        <v>4796.01</v>
      </c>
      <c r="K32" s="90" t="s">
        <v>778</v>
      </c>
      <c r="L32" s="91">
        <v>4853.5600000000004</v>
      </c>
      <c r="M32" s="92" t="s">
        <v>33</v>
      </c>
      <c r="N32" s="93" t="s">
        <v>33</v>
      </c>
      <c r="Q32" s="68" t="s">
        <v>1871</v>
      </c>
    </row>
    <row r="33" spans="1:19" s="63" customFormat="1" x14ac:dyDescent="0.2">
      <c r="A33" s="94"/>
      <c r="B33" s="95"/>
      <c r="C33" s="767" t="s">
        <v>1872</v>
      </c>
      <c r="D33" s="767"/>
      <c r="E33" s="767"/>
      <c r="F33" s="767"/>
      <c r="G33" s="767"/>
      <c r="H33" s="767"/>
      <c r="I33" s="767"/>
      <c r="J33" s="767"/>
      <c r="K33" s="767"/>
      <c r="L33" s="767"/>
      <c r="M33" s="767"/>
      <c r="N33" s="781"/>
      <c r="R33" s="68" t="s">
        <v>1872</v>
      </c>
    </row>
    <row r="34" spans="1:19" s="63" customFormat="1" ht="22.5" x14ac:dyDescent="0.2">
      <c r="A34" s="96"/>
      <c r="B34" s="97" t="s">
        <v>780</v>
      </c>
      <c r="C34" s="767" t="s">
        <v>781</v>
      </c>
      <c r="D34" s="767"/>
      <c r="E34" s="767"/>
      <c r="F34" s="767"/>
      <c r="G34" s="767"/>
      <c r="H34" s="767"/>
      <c r="I34" s="767"/>
      <c r="J34" s="767"/>
      <c r="K34" s="767"/>
      <c r="L34" s="767"/>
      <c r="M34" s="767"/>
      <c r="N34" s="781"/>
      <c r="S34" s="68" t="s">
        <v>781</v>
      </c>
    </row>
    <row r="35" spans="1:19" s="63" customFormat="1" ht="33.75" x14ac:dyDescent="0.2">
      <c r="A35" s="88" t="s">
        <v>173</v>
      </c>
      <c r="B35" s="89" t="s">
        <v>1873</v>
      </c>
      <c r="C35" s="776" t="s">
        <v>1874</v>
      </c>
      <c r="D35" s="776"/>
      <c r="E35" s="776"/>
      <c r="F35" s="90" t="s">
        <v>484</v>
      </c>
      <c r="G35" s="90" t="s">
        <v>33</v>
      </c>
      <c r="H35" s="90" t="s">
        <v>33</v>
      </c>
      <c r="I35" s="90" t="s">
        <v>165</v>
      </c>
      <c r="J35" s="91">
        <v>1053.98</v>
      </c>
      <c r="K35" s="90" t="s">
        <v>778</v>
      </c>
      <c r="L35" s="91">
        <v>1066.6300000000001</v>
      </c>
      <c r="M35" s="92" t="s">
        <v>33</v>
      </c>
      <c r="N35" s="93" t="s">
        <v>33</v>
      </c>
      <c r="Q35" s="68" t="s">
        <v>1874</v>
      </c>
    </row>
    <row r="36" spans="1:19" s="63" customFormat="1" x14ac:dyDescent="0.2">
      <c r="A36" s="94"/>
      <c r="B36" s="95"/>
      <c r="C36" s="767" t="s">
        <v>1875</v>
      </c>
      <c r="D36" s="767"/>
      <c r="E36" s="767"/>
      <c r="F36" s="767"/>
      <c r="G36" s="767"/>
      <c r="H36" s="767"/>
      <c r="I36" s="767"/>
      <c r="J36" s="767"/>
      <c r="K36" s="767"/>
      <c r="L36" s="767"/>
      <c r="M36" s="767"/>
      <c r="N36" s="781"/>
      <c r="R36" s="68" t="s">
        <v>1875</v>
      </c>
    </row>
    <row r="37" spans="1:19" s="63" customFormat="1" ht="22.5" x14ac:dyDescent="0.2">
      <c r="A37" s="96"/>
      <c r="B37" s="97" t="s">
        <v>780</v>
      </c>
      <c r="C37" s="767" t="s">
        <v>781</v>
      </c>
      <c r="D37" s="767"/>
      <c r="E37" s="767"/>
      <c r="F37" s="767"/>
      <c r="G37" s="767"/>
      <c r="H37" s="767"/>
      <c r="I37" s="767"/>
      <c r="J37" s="767"/>
      <c r="K37" s="767"/>
      <c r="L37" s="767"/>
      <c r="M37" s="767"/>
      <c r="N37" s="781"/>
      <c r="S37" s="68" t="s">
        <v>781</v>
      </c>
    </row>
    <row r="38" spans="1:19" s="63" customFormat="1" ht="33.75" x14ac:dyDescent="0.2">
      <c r="A38" s="88" t="s">
        <v>176</v>
      </c>
      <c r="B38" s="89" t="s">
        <v>1876</v>
      </c>
      <c r="C38" s="776" t="s">
        <v>1877</v>
      </c>
      <c r="D38" s="776"/>
      <c r="E38" s="776"/>
      <c r="F38" s="90" t="s">
        <v>484</v>
      </c>
      <c r="G38" s="90" t="s">
        <v>33</v>
      </c>
      <c r="H38" s="90" t="s">
        <v>33</v>
      </c>
      <c r="I38" s="90" t="s">
        <v>165</v>
      </c>
      <c r="J38" s="91">
        <v>12677.45</v>
      </c>
      <c r="K38" s="90" t="s">
        <v>778</v>
      </c>
      <c r="L38" s="91">
        <v>12829.58</v>
      </c>
      <c r="M38" s="92" t="s">
        <v>33</v>
      </c>
      <c r="N38" s="93" t="s">
        <v>33</v>
      </c>
      <c r="Q38" s="68" t="s">
        <v>1877</v>
      </c>
    </row>
    <row r="39" spans="1:19" s="63" customFormat="1" x14ac:dyDescent="0.2">
      <c r="A39" s="94"/>
      <c r="B39" s="95"/>
      <c r="C39" s="767" t="s">
        <v>1878</v>
      </c>
      <c r="D39" s="767"/>
      <c r="E39" s="767"/>
      <c r="F39" s="767"/>
      <c r="G39" s="767"/>
      <c r="H39" s="767"/>
      <c r="I39" s="767"/>
      <c r="J39" s="767"/>
      <c r="K39" s="767"/>
      <c r="L39" s="767"/>
      <c r="M39" s="767"/>
      <c r="N39" s="781"/>
      <c r="R39" s="68" t="s">
        <v>1878</v>
      </c>
    </row>
    <row r="40" spans="1:19" s="63" customFormat="1" ht="22.5" x14ac:dyDescent="0.2">
      <c r="A40" s="96"/>
      <c r="B40" s="97" t="s">
        <v>780</v>
      </c>
      <c r="C40" s="767" t="s">
        <v>781</v>
      </c>
      <c r="D40" s="767"/>
      <c r="E40" s="767"/>
      <c r="F40" s="767"/>
      <c r="G40" s="767"/>
      <c r="H40" s="767"/>
      <c r="I40" s="767"/>
      <c r="J40" s="767"/>
      <c r="K40" s="767"/>
      <c r="L40" s="767"/>
      <c r="M40" s="767"/>
      <c r="N40" s="781"/>
      <c r="S40" s="68" t="s">
        <v>781</v>
      </c>
    </row>
    <row r="41" spans="1:19" s="63" customFormat="1" ht="33.75" x14ac:dyDescent="0.2">
      <c r="A41" s="88" t="s">
        <v>212</v>
      </c>
      <c r="B41" s="89" t="s">
        <v>1879</v>
      </c>
      <c r="C41" s="776" t="s">
        <v>1880</v>
      </c>
      <c r="D41" s="776"/>
      <c r="E41" s="776"/>
      <c r="F41" s="90" t="s">
        <v>484</v>
      </c>
      <c r="G41" s="90" t="s">
        <v>33</v>
      </c>
      <c r="H41" s="90" t="s">
        <v>33</v>
      </c>
      <c r="I41" s="90" t="s">
        <v>165</v>
      </c>
      <c r="J41" s="91">
        <v>2103.21</v>
      </c>
      <c r="K41" s="90" t="s">
        <v>778</v>
      </c>
      <c r="L41" s="91">
        <v>2128.4499999999998</v>
      </c>
      <c r="M41" s="92" t="s">
        <v>33</v>
      </c>
      <c r="N41" s="93" t="s">
        <v>33</v>
      </c>
      <c r="Q41" s="68" t="s">
        <v>1880</v>
      </c>
    </row>
    <row r="42" spans="1:19" s="63" customFormat="1" x14ac:dyDescent="0.2">
      <c r="A42" s="94"/>
      <c r="B42" s="95"/>
      <c r="C42" s="767" t="s">
        <v>1881</v>
      </c>
      <c r="D42" s="767"/>
      <c r="E42" s="767"/>
      <c r="F42" s="767"/>
      <c r="G42" s="767"/>
      <c r="H42" s="767"/>
      <c r="I42" s="767"/>
      <c r="J42" s="767"/>
      <c r="K42" s="767"/>
      <c r="L42" s="767"/>
      <c r="M42" s="767"/>
      <c r="N42" s="781"/>
      <c r="R42" s="68" t="s">
        <v>1881</v>
      </c>
    </row>
    <row r="43" spans="1:19" s="63" customFormat="1" ht="22.5" x14ac:dyDescent="0.2">
      <c r="A43" s="96"/>
      <c r="B43" s="97" t="s">
        <v>780</v>
      </c>
      <c r="C43" s="767" t="s">
        <v>781</v>
      </c>
      <c r="D43" s="767"/>
      <c r="E43" s="767"/>
      <c r="F43" s="767"/>
      <c r="G43" s="767"/>
      <c r="H43" s="767"/>
      <c r="I43" s="767"/>
      <c r="J43" s="767"/>
      <c r="K43" s="767"/>
      <c r="L43" s="767"/>
      <c r="M43" s="767"/>
      <c r="N43" s="781"/>
      <c r="S43" s="68" t="s">
        <v>781</v>
      </c>
    </row>
    <row r="44" spans="1:19" s="63" customFormat="1" ht="33.75" x14ac:dyDescent="0.2">
      <c r="A44" s="88" t="s">
        <v>219</v>
      </c>
      <c r="B44" s="89" t="s">
        <v>1882</v>
      </c>
      <c r="C44" s="776" t="s">
        <v>1883</v>
      </c>
      <c r="D44" s="776"/>
      <c r="E44" s="776"/>
      <c r="F44" s="90" t="s">
        <v>484</v>
      </c>
      <c r="G44" s="90" t="s">
        <v>33</v>
      </c>
      <c r="H44" s="90" t="s">
        <v>33</v>
      </c>
      <c r="I44" s="90" t="s">
        <v>165</v>
      </c>
      <c r="J44" s="91">
        <v>1053.98</v>
      </c>
      <c r="K44" s="90" t="s">
        <v>778</v>
      </c>
      <c r="L44" s="91">
        <v>1066.6300000000001</v>
      </c>
      <c r="M44" s="92" t="s">
        <v>33</v>
      </c>
      <c r="N44" s="93" t="s">
        <v>33</v>
      </c>
      <c r="Q44" s="68" t="s">
        <v>1883</v>
      </c>
    </row>
    <row r="45" spans="1:19" s="63" customFormat="1" x14ac:dyDescent="0.2">
      <c r="A45" s="94"/>
      <c r="B45" s="95"/>
      <c r="C45" s="767" t="s">
        <v>1875</v>
      </c>
      <c r="D45" s="767"/>
      <c r="E45" s="767"/>
      <c r="F45" s="767"/>
      <c r="G45" s="767"/>
      <c r="H45" s="767"/>
      <c r="I45" s="767"/>
      <c r="J45" s="767"/>
      <c r="K45" s="767"/>
      <c r="L45" s="767"/>
      <c r="M45" s="767"/>
      <c r="N45" s="781"/>
      <c r="R45" s="68" t="s">
        <v>1875</v>
      </c>
    </row>
    <row r="46" spans="1:19" s="63" customFormat="1" ht="22.5" x14ac:dyDescent="0.2">
      <c r="A46" s="96"/>
      <c r="B46" s="97" t="s">
        <v>780</v>
      </c>
      <c r="C46" s="767" t="s">
        <v>781</v>
      </c>
      <c r="D46" s="767"/>
      <c r="E46" s="767"/>
      <c r="F46" s="767"/>
      <c r="G46" s="767"/>
      <c r="H46" s="767"/>
      <c r="I46" s="767"/>
      <c r="J46" s="767"/>
      <c r="K46" s="767"/>
      <c r="L46" s="767"/>
      <c r="M46" s="767"/>
      <c r="N46" s="781"/>
      <c r="S46" s="68" t="s">
        <v>781</v>
      </c>
    </row>
    <row r="47" spans="1:19" s="63" customFormat="1" ht="33.75" x14ac:dyDescent="0.2">
      <c r="A47" s="88" t="s">
        <v>228</v>
      </c>
      <c r="B47" s="89" t="s">
        <v>1884</v>
      </c>
      <c r="C47" s="776" t="s">
        <v>1885</v>
      </c>
      <c r="D47" s="776"/>
      <c r="E47" s="776"/>
      <c r="F47" s="90" t="s">
        <v>484</v>
      </c>
      <c r="G47" s="90" t="s">
        <v>33</v>
      </c>
      <c r="H47" s="90" t="s">
        <v>33</v>
      </c>
      <c r="I47" s="90" t="s">
        <v>165</v>
      </c>
      <c r="J47" s="91">
        <v>3203.24</v>
      </c>
      <c r="K47" s="90" t="s">
        <v>778</v>
      </c>
      <c r="L47" s="91">
        <v>3241.68</v>
      </c>
      <c r="M47" s="92" t="s">
        <v>33</v>
      </c>
      <c r="N47" s="93" t="s">
        <v>33</v>
      </c>
      <c r="Q47" s="68" t="s">
        <v>1885</v>
      </c>
    </row>
    <row r="48" spans="1:19" s="63" customFormat="1" x14ac:dyDescent="0.2">
      <c r="A48" s="94"/>
      <c r="B48" s="95"/>
      <c r="C48" s="767" t="s">
        <v>1886</v>
      </c>
      <c r="D48" s="767"/>
      <c r="E48" s="767"/>
      <c r="F48" s="767"/>
      <c r="G48" s="767"/>
      <c r="H48" s="767"/>
      <c r="I48" s="767"/>
      <c r="J48" s="767"/>
      <c r="K48" s="767"/>
      <c r="L48" s="767"/>
      <c r="M48" s="767"/>
      <c r="N48" s="781"/>
      <c r="R48" s="68" t="s">
        <v>1886</v>
      </c>
    </row>
    <row r="49" spans="1:23" s="63" customFormat="1" ht="22.5" x14ac:dyDescent="0.2">
      <c r="A49" s="96"/>
      <c r="B49" s="97" t="s">
        <v>780</v>
      </c>
      <c r="C49" s="767" t="s">
        <v>781</v>
      </c>
      <c r="D49" s="767"/>
      <c r="E49" s="767"/>
      <c r="F49" s="767"/>
      <c r="G49" s="767"/>
      <c r="H49" s="767"/>
      <c r="I49" s="767"/>
      <c r="J49" s="767"/>
      <c r="K49" s="767"/>
      <c r="L49" s="767"/>
      <c r="M49" s="767"/>
      <c r="N49" s="781"/>
      <c r="S49" s="68" t="s">
        <v>781</v>
      </c>
    </row>
    <row r="50" spans="1:23" s="63" customFormat="1" ht="33.75" x14ac:dyDescent="0.2">
      <c r="A50" s="88" t="s">
        <v>235</v>
      </c>
      <c r="B50" s="89" t="s">
        <v>1887</v>
      </c>
      <c r="C50" s="776" t="s">
        <v>1888</v>
      </c>
      <c r="D50" s="776"/>
      <c r="E50" s="776"/>
      <c r="F50" s="90" t="s">
        <v>484</v>
      </c>
      <c r="G50" s="90" t="s">
        <v>33</v>
      </c>
      <c r="H50" s="90" t="s">
        <v>33</v>
      </c>
      <c r="I50" s="90" t="s">
        <v>165</v>
      </c>
      <c r="J50" s="91">
        <v>11123.3</v>
      </c>
      <c r="K50" s="90" t="s">
        <v>778</v>
      </c>
      <c r="L50" s="91">
        <v>11256.78</v>
      </c>
      <c r="M50" s="92" t="s">
        <v>33</v>
      </c>
      <c r="N50" s="93" t="s">
        <v>33</v>
      </c>
      <c r="Q50" s="68" t="s">
        <v>1888</v>
      </c>
    </row>
    <row r="51" spans="1:23" s="63" customFormat="1" x14ac:dyDescent="0.2">
      <c r="A51" s="94"/>
      <c r="B51" s="95"/>
      <c r="C51" s="767" t="s">
        <v>1889</v>
      </c>
      <c r="D51" s="767"/>
      <c r="E51" s="767"/>
      <c r="F51" s="767"/>
      <c r="G51" s="767"/>
      <c r="H51" s="767"/>
      <c r="I51" s="767"/>
      <c r="J51" s="767"/>
      <c r="K51" s="767"/>
      <c r="L51" s="767"/>
      <c r="M51" s="767"/>
      <c r="N51" s="781"/>
      <c r="R51" s="68" t="s">
        <v>1889</v>
      </c>
    </row>
    <row r="52" spans="1:23" s="63" customFormat="1" ht="22.5" x14ac:dyDescent="0.2">
      <c r="A52" s="96"/>
      <c r="B52" s="97" t="s">
        <v>780</v>
      </c>
      <c r="C52" s="767" t="s">
        <v>781</v>
      </c>
      <c r="D52" s="767"/>
      <c r="E52" s="767"/>
      <c r="F52" s="767"/>
      <c r="G52" s="767"/>
      <c r="H52" s="767"/>
      <c r="I52" s="767"/>
      <c r="J52" s="767"/>
      <c r="K52" s="767"/>
      <c r="L52" s="767"/>
      <c r="M52" s="767"/>
      <c r="N52" s="781"/>
      <c r="S52" s="68" t="s">
        <v>781</v>
      </c>
    </row>
    <row r="53" spans="1:23" s="63" customFormat="1" ht="22.5" x14ac:dyDescent="0.2">
      <c r="A53" s="88" t="s">
        <v>240</v>
      </c>
      <c r="B53" s="89" t="s">
        <v>1389</v>
      </c>
      <c r="C53" s="776" t="s">
        <v>1390</v>
      </c>
      <c r="D53" s="776"/>
      <c r="E53" s="776"/>
      <c r="F53" s="90" t="s">
        <v>484</v>
      </c>
      <c r="G53" s="90" t="s">
        <v>33</v>
      </c>
      <c r="H53" s="90" t="s">
        <v>33</v>
      </c>
      <c r="I53" s="90" t="s">
        <v>173</v>
      </c>
      <c r="J53" s="91" t="s">
        <v>33</v>
      </c>
      <c r="K53" s="90" t="s">
        <v>33</v>
      </c>
      <c r="L53" s="91" t="s">
        <v>33</v>
      </c>
      <c r="M53" s="92" t="s">
        <v>33</v>
      </c>
      <c r="N53" s="93" t="s">
        <v>33</v>
      </c>
      <c r="Q53" s="68" t="s">
        <v>1390</v>
      </c>
    </row>
    <row r="54" spans="1:23" s="63" customFormat="1" ht="22.5" x14ac:dyDescent="0.2">
      <c r="A54" s="96"/>
      <c r="B54" s="97" t="s">
        <v>171</v>
      </c>
      <c r="C54" s="767" t="s">
        <v>172</v>
      </c>
      <c r="D54" s="767"/>
      <c r="E54" s="767"/>
      <c r="F54" s="767"/>
      <c r="G54" s="767"/>
      <c r="H54" s="767"/>
      <c r="I54" s="767"/>
      <c r="J54" s="767"/>
      <c r="K54" s="767"/>
      <c r="L54" s="767"/>
      <c r="M54" s="767"/>
      <c r="N54" s="781"/>
      <c r="S54" s="68" t="s">
        <v>172</v>
      </c>
    </row>
    <row r="55" spans="1:23" s="63" customFormat="1" x14ac:dyDescent="0.2">
      <c r="A55" s="98"/>
      <c r="B55" s="97" t="s">
        <v>165</v>
      </c>
      <c r="C55" s="767" t="s">
        <v>251</v>
      </c>
      <c r="D55" s="767"/>
      <c r="E55" s="767"/>
      <c r="F55" s="99" t="s">
        <v>33</v>
      </c>
      <c r="G55" s="99" t="s">
        <v>33</v>
      </c>
      <c r="H55" s="99" t="s">
        <v>33</v>
      </c>
      <c r="I55" s="99" t="s">
        <v>33</v>
      </c>
      <c r="J55" s="100">
        <v>59</v>
      </c>
      <c r="K55" s="99" t="s">
        <v>175</v>
      </c>
      <c r="L55" s="100">
        <v>147.5</v>
      </c>
      <c r="M55" s="101" t="s">
        <v>33</v>
      </c>
      <c r="N55" s="102" t="s">
        <v>33</v>
      </c>
      <c r="T55" s="68" t="s">
        <v>251</v>
      </c>
    </row>
    <row r="56" spans="1:23" s="63" customFormat="1" x14ac:dyDescent="0.2">
      <c r="A56" s="98"/>
      <c r="B56" s="97" t="s">
        <v>212</v>
      </c>
      <c r="C56" s="767" t="s">
        <v>252</v>
      </c>
      <c r="D56" s="767"/>
      <c r="E56" s="767"/>
      <c r="F56" s="99" t="s">
        <v>33</v>
      </c>
      <c r="G56" s="99" t="s">
        <v>33</v>
      </c>
      <c r="H56" s="99" t="s">
        <v>33</v>
      </c>
      <c r="I56" s="99" t="s">
        <v>33</v>
      </c>
      <c r="J56" s="100">
        <v>4.38</v>
      </c>
      <c r="K56" s="99" t="s">
        <v>33</v>
      </c>
      <c r="L56" s="100">
        <v>8.76</v>
      </c>
      <c r="M56" s="101" t="s">
        <v>33</v>
      </c>
      <c r="N56" s="102" t="s">
        <v>33</v>
      </c>
      <c r="T56" s="68" t="s">
        <v>252</v>
      </c>
    </row>
    <row r="57" spans="1:23" s="63" customFormat="1" x14ac:dyDescent="0.2">
      <c r="A57" s="98"/>
      <c r="B57" s="97" t="s">
        <v>33</v>
      </c>
      <c r="C57" s="767" t="s">
        <v>253</v>
      </c>
      <c r="D57" s="767"/>
      <c r="E57" s="767"/>
      <c r="F57" s="99" t="s">
        <v>179</v>
      </c>
      <c r="G57" s="99" t="s">
        <v>1120</v>
      </c>
      <c r="H57" s="99" t="s">
        <v>175</v>
      </c>
      <c r="I57" s="99" t="s">
        <v>1002</v>
      </c>
      <c r="J57" s="100" t="s">
        <v>33</v>
      </c>
      <c r="K57" s="99" t="s">
        <v>33</v>
      </c>
      <c r="L57" s="100" t="s">
        <v>33</v>
      </c>
      <c r="M57" s="101" t="s">
        <v>33</v>
      </c>
      <c r="N57" s="102" t="s">
        <v>33</v>
      </c>
      <c r="U57" s="68" t="s">
        <v>253</v>
      </c>
    </row>
    <row r="58" spans="1:23" s="63" customFormat="1" x14ac:dyDescent="0.2">
      <c r="A58" s="98"/>
      <c r="B58" s="97" t="s">
        <v>33</v>
      </c>
      <c r="C58" s="776" t="s">
        <v>182</v>
      </c>
      <c r="D58" s="776"/>
      <c r="E58" s="776"/>
      <c r="F58" s="90" t="s">
        <v>33</v>
      </c>
      <c r="G58" s="90" t="s">
        <v>33</v>
      </c>
      <c r="H58" s="90" t="s">
        <v>33</v>
      </c>
      <c r="I58" s="90" t="s">
        <v>33</v>
      </c>
      <c r="J58" s="91">
        <v>63.38</v>
      </c>
      <c r="K58" s="90" t="s">
        <v>33</v>
      </c>
      <c r="L58" s="91">
        <v>156.26</v>
      </c>
      <c r="M58" s="92" t="s">
        <v>33</v>
      </c>
      <c r="N58" s="93" t="s">
        <v>33</v>
      </c>
      <c r="V58" s="68" t="s">
        <v>182</v>
      </c>
    </row>
    <row r="59" spans="1:23" s="63" customFormat="1" x14ac:dyDescent="0.2">
      <c r="A59" s="98"/>
      <c r="B59" s="97" t="s">
        <v>33</v>
      </c>
      <c r="C59" s="767" t="s">
        <v>183</v>
      </c>
      <c r="D59" s="767"/>
      <c r="E59" s="767"/>
      <c r="F59" s="99" t="s">
        <v>33</v>
      </c>
      <c r="G59" s="99" t="s">
        <v>33</v>
      </c>
      <c r="H59" s="99" t="s">
        <v>33</v>
      </c>
      <c r="I59" s="99" t="s">
        <v>33</v>
      </c>
      <c r="J59" s="100" t="s">
        <v>33</v>
      </c>
      <c r="K59" s="99" t="s">
        <v>33</v>
      </c>
      <c r="L59" s="100">
        <v>147.5</v>
      </c>
      <c r="M59" s="101" t="s">
        <v>33</v>
      </c>
      <c r="N59" s="102" t="s">
        <v>33</v>
      </c>
      <c r="U59" s="68" t="s">
        <v>183</v>
      </c>
    </row>
    <row r="60" spans="1:23" s="63" customFormat="1" ht="22.5" x14ac:dyDescent="0.2">
      <c r="A60" s="98"/>
      <c r="B60" s="97" t="s">
        <v>771</v>
      </c>
      <c r="C60" s="767" t="s">
        <v>772</v>
      </c>
      <c r="D60" s="767"/>
      <c r="E60" s="767"/>
      <c r="F60" s="99" t="s">
        <v>186</v>
      </c>
      <c r="G60" s="99" t="s">
        <v>341</v>
      </c>
      <c r="H60" s="99" t="s">
        <v>33</v>
      </c>
      <c r="I60" s="99" t="s">
        <v>341</v>
      </c>
      <c r="J60" s="100" t="s">
        <v>33</v>
      </c>
      <c r="K60" s="99" t="s">
        <v>33</v>
      </c>
      <c r="L60" s="100">
        <v>118</v>
      </c>
      <c r="M60" s="101" t="s">
        <v>33</v>
      </c>
      <c r="N60" s="102" t="s">
        <v>33</v>
      </c>
      <c r="U60" s="68" t="s">
        <v>772</v>
      </c>
    </row>
    <row r="61" spans="1:23" s="63" customFormat="1" ht="22.5" x14ac:dyDescent="0.2">
      <c r="A61" s="98"/>
      <c r="B61" s="97" t="s">
        <v>773</v>
      </c>
      <c r="C61" s="767" t="s">
        <v>774</v>
      </c>
      <c r="D61" s="767"/>
      <c r="E61" s="767"/>
      <c r="F61" s="99" t="s">
        <v>186</v>
      </c>
      <c r="G61" s="99" t="s">
        <v>775</v>
      </c>
      <c r="H61" s="99" t="s">
        <v>33</v>
      </c>
      <c r="I61" s="99" t="s">
        <v>775</v>
      </c>
      <c r="J61" s="100" t="s">
        <v>33</v>
      </c>
      <c r="K61" s="99" t="s">
        <v>33</v>
      </c>
      <c r="L61" s="100">
        <v>88.5</v>
      </c>
      <c r="M61" s="101" t="s">
        <v>33</v>
      </c>
      <c r="N61" s="102" t="s">
        <v>33</v>
      </c>
      <c r="U61" s="68" t="s">
        <v>774</v>
      </c>
    </row>
    <row r="62" spans="1:23" s="63" customFormat="1" x14ac:dyDescent="0.2">
      <c r="A62" s="103"/>
      <c r="B62" s="104"/>
      <c r="C62" s="780" t="s">
        <v>191</v>
      </c>
      <c r="D62" s="780"/>
      <c r="E62" s="780"/>
      <c r="F62" s="105" t="s">
        <v>33</v>
      </c>
      <c r="G62" s="105" t="s">
        <v>33</v>
      </c>
      <c r="H62" s="105" t="s">
        <v>33</v>
      </c>
      <c r="I62" s="105" t="s">
        <v>33</v>
      </c>
      <c r="J62" s="106" t="s">
        <v>33</v>
      </c>
      <c r="K62" s="105" t="s">
        <v>33</v>
      </c>
      <c r="L62" s="106">
        <v>362.76</v>
      </c>
      <c r="M62" s="92" t="s">
        <v>33</v>
      </c>
      <c r="N62" s="107" t="s">
        <v>33</v>
      </c>
      <c r="W62" s="68" t="s">
        <v>191</v>
      </c>
    </row>
    <row r="63" spans="1:23" s="63" customFormat="1" ht="22.5" x14ac:dyDescent="0.2">
      <c r="A63" s="88" t="s">
        <v>246</v>
      </c>
      <c r="B63" s="89" t="s">
        <v>1043</v>
      </c>
      <c r="C63" s="776" t="s">
        <v>1044</v>
      </c>
      <c r="D63" s="776"/>
      <c r="E63" s="776"/>
      <c r="F63" s="90" t="s">
        <v>484</v>
      </c>
      <c r="G63" s="90" t="s">
        <v>33</v>
      </c>
      <c r="H63" s="90" t="s">
        <v>33</v>
      </c>
      <c r="I63" s="90" t="s">
        <v>173</v>
      </c>
      <c r="J63" s="91">
        <v>175.63</v>
      </c>
      <c r="K63" s="90" t="s">
        <v>33</v>
      </c>
      <c r="L63" s="91">
        <v>351.26</v>
      </c>
      <c r="M63" s="92" t="s">
        <v>33</v>
      </c>
      <c r="N63" s="93" t="s">
        <v>33</v>
      </c>
      <c r="Q63" s="68" t="s">
        <v>1044</v>
      </c>
    </row>
    <row r="64" spans="1:23" s="63" customFormat="1" ht="22.5" x14ac:dyDescent="0.2">
      <c r="A64" s="88" t="s">
        <v>258</v>
      </c>
      <c r="B64" s="89" t="s">
        <v>1060</v>
      </c>
      <c r="C64" s="776" t="s">
        <v>1392</v>
      </c>
      <c r="D64" s="776"/>
      <c r="E64" s="776"/>
      <c r="F64" s="90" t="s">
        <v>484</v>
      </c>
      <c r="G64" s="90" t="s">
        <v>33</v>
      </c>
      <c r="H64" s="90" t="s">
        <v>33</v>
      </c>
      <c r="I64" s="90" t="s">
        <v>173</v>
      </c>
      <c r="J64" s="91">
        <v>230.51</v>
      </c>
      <c r="K64" s="90" t="s">
        <v>33</v>
      </c>
      <c r="L64" s="91">
        <v>461.02</v>
      </c>
      <c r="M64" s="92" t="s">
        <v>33</v>
      </c>
      <c r="N64" s="93" t="s">
        <v>33</v>
      </c>
      <c r="Q64" s="68" t="s">
        <v>1392</v>
      </c>
    </row>
    <row r="65" spans="1:24" s="63" customFormat="1" ht="22.5" x14ac:dyDescent="0.2">
      <c r="A65" s="88" t="s">
        <v>262</v>
      </c>
      <c r="B65" s="89" t="s">
        <v>1393</v>
      </c>
      <c r="C65" s="776" t="s">
        <v>1394</v>
      </c>
      <c r="D65" s="776"/>
      <c r="E65" s="776"/>
      <c r="F65" s="90" t="s">
        <v>334</v>
      </c>
      <c r="G65" s="90" t="s">
        <v>33</v>
      </c>
      <c r="H65" s="90" t="s">
        <v>33</v>
      </c>
      <c r="I65" s="90" t="s">
        <v>957</v>
      </c>
      <c r="J65" s="91" t="s">
        <v>33</v>
      </c>
      <c r="K65" s="90" t="s">
        <v>33</v>
      </c>
      <c r="L65" s="91" t="s">
        <v>33</v>
      </c>
      <c r="M65" s="92" t="s">
        <v>33</v>
      </c>
      <c r="N65" s="93" t="s">
        <v>33</v>
      </c>
      <c r="Q65" s="68" t="s">
        <v>1394</v>
      </c>
    </row>
    <row r="66" spans="1:24" s="63" customFormat="1" x14ac:dyDescent="0.2">
      <c r="A66" s="94"/>
      <c r="B66" s="95"/>
      <c r="C66" s="767" t="s">
        <v>1395</v>
      </c>
      <c r="D66" s="767"/>
      <c r="E66" s="767"/>
      <c r="F66" s="767"/>
      <c r="G66" s="767"/>
      <c r="H66" s="767"/>
      <c r="I66" s="767"/>
      <c r="J66" s="767"/>
      <c r="K66" s="767"/>
      <c r="L66" s="767"/>
      <c r="M66" s="767"/>
      <c r="N66" s="781"/>
      <c r="X66" s="68" t="s">
        <v>1395</v>
      </c>
    </row>
    <row r="67" spans="1:24" s="63" customFormat="1" ht="22.5" x14ac:dyDescent="0.2">
      <c r="A67" s="96"/>
      <c r="B67" s="97" t="s">
        <v>171</v>
      </c>
      <c r="C67" s="767" t="s">
        <v>172</v>
      </c>
      <c r="D67" s="767"/>
      <c r="E67" s="767"/>
      <c r="F67" s="767"/>
      <c r="G67" s="767"/>
      <c r="H67" s="767"/>
      <c r="I67" s="767"/>
      <c r="J67" s="767"/>
      <c r="K67" s="767"/>
      <c r="L67" s="767"/>
      <c r="M67" s="767"/>
      <c r="N67" s="781"/>
      <c r="S67" s="68" t="s">
        <v>172</v>
      </c>
    </row>
    <row r="68" spans="1:24" s="63" customFormat="1" x14ac:dyDescent="0.2">
      <c r="A68" s="98"/>
      <c r="B68" s="97" t="s">
        <v>165</v>
      </c>
      <c r="C68" s="767" t="s">
        <v>251</v>
      </c>
      <c r="D68" s="767"/>
      <c r="E68" s="767"/>
      <c r="F68" s="99" t="s">
        <v>33</v>
      </c>
      <c r="G68" s="99" t="s">
        <v>33</v>
      </c>
      <c r="H68" s="99" t="s">
        <v>33</v>
      </c>
      <c r="I68" s="99" t="s">
        <v>33</v>
      </c>
      <c r="J68" s="100">
        <v>394.42</v>
      </c>
      <c r="K68" s="99" t="s">
        <v>175</v>
      </c>
      <c r="L68" s="100">
        <v>4.93</v>
      </c>
      <c r="M68" s="101" t="s">
        <v>33</v>
      </c>
      <c r="N68" s="102" t="s">
        <v>33</v>
      </c>
      <c r="T68" s="68" t="s">
        <v>251</v>
      </c>
    </row>
    <row r="69" spans="1:24" s="63" customFormat="1" x14ac:dyDescent="0.2">
      <c r="A69" s="98"/>
      <c r="B69" s="97" t="s">
        <v>173</v>
      </c>
      <c r="C69" s="767" t="s">
        <v>174</v>
      </c>
      <c r="D69" s="767"/>
      <c r="E69" s="767"/>
      <c r="F69" s="99" t="s">
        <v>33</v>
      </c>
      <c r="G69" s="99" t="s">
        <v>33</v>
      </c>
      <c r="H69" s="99" t="s">
        <v>33</v>
      </c>
      <c r="I69" s="99" t="s">
        <v>33</v>
      </c>
      <c r="J69" s="100">
        <v>7.45</v>
      </c>
      <c r="K69" s="99" t="s">
        <v>175</v>
      </c>
      <c r="L69" s="100">
        <v>0.09</v>
      </c>
      <c r="M69" s="101" t="s">
        <v>33</v>
      </c>
      <c r="N69" s="102" t="s">
        <v>33</v>
      </c>
      <c r="T69" s="68" t="s">
        <v>174</v>
      </c>
    </row>
    <row r="70" spans="1:24" s="63" customFormat="1" x14ac:dyDescent="0.2">
      <c r="A70" s="98"/>
      <c r="B70" s="97" t="s">
        <v>176</v>
      </c>
      <c r="C70" s="767" t="s">
        <v>177</v>
      </c>
      <c r="D70" s="767"/>
      <c r="E70" s="767"/>
      <c r="F70" s="99" t="s">
        <v>33</v>
      </c>
      <c r="G70" s="99" t="s">
        <v>33</v>
      </c>
      <c r="H70" s="99" t="s">
        <v>33</v>
      </c>
      <c r="I70" s="99" t="s">
        <v>33</v>
      </c>
      <c r="J70" s="100">
        <v>1</v>
      </c>
      <c r="K70" s="99" t="s">
        <v>175</v>
      </c>
      <c r="L70" s="100">
        <v>0.01</v>
      </c>
      <c r="M70" s="101" t="s">
        <v>33</v>
      </c>
      <c r="N70" s="102" t="s">
        <v>33</v>
      </c>
      <c r="T70" s="68" t="s">
        <v>177</v>
      </c>
    </row>
    <row r="71" spans="1:24" s="63" customFormat="1" x14ac:dyDescent="0.2">
      <c r="A71" s="98"/>
      <c r="B71" s="97" t="s">
        <v>212</v>
      </c>
      <c r="C71" s="767" t="s">
        <v>252</v>
      </c>
      <c r="D71" s="767"/>
      <c r="E71" s="767"/>
      <c r="F71" s="99" t="s">
        <v>33</v>
      </c>
      <c r="G71" s="99" t="s">
        <v>33</v>
      </c>
      <c r="H71" s="99" t="s">
        <v>33</v>
      </c>
      <c r="I71" s="99" t="s">
        <v>33</v>
      </c>
      <c r="J71" s="100">
        <v>96.2</v>
      </c>
      <c r="K71" s="99" t="s">
        <v>33</v>
      </c>
      <c r="L71" s="100">
        <v>0.96</v>
      </c>
      <c r="M71" s="101" t="s">
        <v>33</v>
      </c>
      <c r="N71" s="102" t="s">
        <v>33</v>
      </c>
      <c r="T71" s="68" t="s">
        <v>252</v>
      </c>
    </row>
    <row r="72" spans="1:24" s="63" customFormat="1" x14ac:dyDescent="0.2">
      <c r="A72" s="98"/>
      <c r="B72" s="97" t="s">
        <v>33</v>
      </c>
      <c r="C72" s="767" t="s">
        <v>253</v>
      </c>
      <c r="D72" s="767"/>
      <c r="E72" s="767"/>
      <c r="F72" s="99" t="s">
        <v>179</v>
      </c>
      <c r="G72" s="99" t="s">
        <v>1396</v>
      </c>
      <c r="H72" s="99" t="s">
        <v>175</v>
      </c>
      <c r="I72" s="99" t="s">
        <v>1397</v>
      </c>
      <c r="J72" s="100" t="s">
        <v>33</v>
      </c>
      <c r="K72" s="99" t="s">
        <v>33</v>
      </c>
      <c r="L72" s="100" t="s">
        <v>33</v>
      </c>
      <c r="M72" s="101" t="s">
        <v>33</v>
      </c>
      <c r="N72" s="102" t="s">
        <v>33</v>
      </c>
      <c r="U72" s="68" t="s">
        <v>253</v>
      </c>
    </row>
    <row r="73" spans="1:24" s="63" customFormat="1" x14ac:dyDescent="0.2">
      <c r="A73" s="98"/>
      <c r="B73" s="97" t="s">
        <v>33</v>
      </c>
      <c r="C73" s="767" t="s">
        <v>178</v>
      </c>
      <c r="D73" s="767"/>
      <c r="E73" s="767"/>
      <c r="F73" s="99" t="s">
        <v>179</v>
      </c>
      <c r="G73" s="99" t="s">
        <v>849</v>
      </c>
      <c r="H73" s="99" t="s">
        <v>175</v>
      </c>
      <c r="I73" s="99" t="s">
        <v>1398</v>
      </c>
      <c r="J73" s="100" t="s">
        <v>33</v>
      </c>
      <c r="K73" s="99" t="s">
        <v>33</v>
      </c>
      <c r="L73" s="100" t="s">
        <v>33</v>
      </c>
      <c r="M73" s="101" t="s">
        <v>33</v>
      </c>
      <c r="N73" s="102" t="s">
        <v>33</v>
      </c>
      <c r="U73" s="68" t="s">
        <v>178</v>
      </c>
    </row>
    <row r="74" spans="1:24" s="63" customFormat="1" x14ac:dyDescent="0.2">
      <c r="A74" s="98"/>
      <c r="B74" s="97" t="s">
        <v>33</v>
      </c>
      <c r="C74" s="776" t="s">
        <v>182</v>
      </c>
      <c r="D74" s="776"/>
      <c r="E74" s="776"/>
      <c r="F74" s="90" t="s">
        <v>33</v>
      </c>
      <c r="G74" s="90" t="s">
        <v>33</v>
      </c>
      <c r="H74" s="90" t="s">
        <v>33</v>
      </c>
      <c r="I74" s="90" t="s">
        <v>33</v>
      </c>
      <c r="J74" s="91">
        <v>498.07</v>
      </c>
      <c r="K74" s="90" t="s">
        <v>33</v>
      </c>
      <c r="L74" s="91">
        <v>5.98</v>
      </c>
      <c r="M74" s="92" t="s">
        <v>33</v>
      </c>
      <c r="N74" s="93" t="s">
        <v>33</v>
      </c>
      <c r="V74" s="68" t="s">
        <v>182</v>
      </c>
    </row>
    <row r="75" spans="1:24" s="63" customFormat="1" x14ac:dyDescent="0.2">
      <c r="A75" s="98"/>
      <c r="B75" s="97" t="s">
        <v>33</v>
      </c>
      <c r="C75" s="767" t="s">
        <v>183</v>
      </c>
      <c r="D75" s="767"/>
      <c r="E75" s="767"/>
      <c r="F75" s="99" t="s">
        <v>33</v>
      </c>
      <c r="G75" s="99" t="s">
        <v>33</v>
      </c>
      <c r="H75" s="99" t="s">
        <v>33</v>
      </c>
      <c r="I75" s="99" t="s">
        <v>33</v>
      </c>
      <c r="J75" s="100" t="s">
        <v>33</v>
      </c>
      <c r="K75" s="99" t="s">
        <v>33</v>
      </c>
      <c r="L75" s="100">
        <v>4.9400000000000004</v>
      </c>
      <c r="M75" s="101" t="s">
        <v>33</v>
      </c>
      <c r="N75" s="102" t="s">
        <v>33</v>
      </c>
      <c r="U75" s="68" t="s">
        <v>183</v>
      </c>
    </row>
    <row r="76" spans="1:24" s="63" customFormat="1" ht="22.5" x14ac:dyDescent="0.2">
      <c r="A76" s="98"/>
      <c r="B76" s="97" t="s">
        <v>771</v>
      </c>
      <c r="C76" s="767" t="s">
        <v>772</v>
      </c>
      <c r="D76" s="767"/>
      <c r="E76" s="767"/>
      <c r="F76" s="99" t="s">
        <v>186</v>
      </c>
      <c r="G76" s="99" t="s">
        <v>341</v>
      </c>
      <c r="H76" s="99" t="s">
        <v>33</v>
      </c>
      <c r="I76" s="99" t="s">
        <v>341</v>
      </c>
      <c r="J76" s="100" t="s">
        <v>33</v>
      </c>
      <c r="K76" s="99" t="s">
        <v>33</v>
      </c>
      <c r="L76" s="100">
        <v>3.95</v>
      </c>
      <c r="M76" s="101" t="s">
        <v>33</v>
      </c>
      <c r="N76" s="102" t="s">
        <v>33</v>
      </c>
      <c r="U76" s="68" t="s">
        <v>772</v>
      </c>
    </row>
    <row r="77" spans="1:24" s="63" customFormat="1" ht="22.5" x14ac:dyDescent="0.2">
      <c r="A77" s="98"/>
      <c r="B77" s="97" t="s">
        <v>773</v>
      </c>
      <c r="C77" s="767" t="s">
        <v>774</v>
      </c>
      <c r="D77" s="767"/>
      <c r="E77" s="767"/>
      <c r="F77" s="99" t="s">
        <v>186</v>
      </c>
      <c r="G77" s="99" t="s">
        <v>775</v>
      </c>
      <c r="H77" s="99" t="s">
        <v>33</v>
      </c>
      <c r="I77" s="99" t="s">
        <v>775</v>
      </c>
      <c r="J77" s="100" t="s">
        <v>33</v>
      </c>
      <c r="K77" s="99" t="s">
        <v>33</v>
      </c>
      <c r="L77" s="100">
        <v>2.96</v>
      </c>
      <c r="M77" s="101" t="s">
        <v>33</v>
      </c>
      <c r="N77" s="102" t="s">
        <v>33</v>
      </c>
      <c r="U77" s="68" t="s">
        <v>774</v>
      </c>
    </row>
    <row r="78" spans="1:24" s="63" customFormat="1" x14ac:dyDescent="0.2">
      <c r="A78" s="103"/>
      <c r="B78" s="104"/>
      <c r="C78" s="780" t="s">
        <v>191</v>
      </c>
      <c r="D78" s="780"/>
      <c r="E78" s="780"/>
      <c r="F78" s="105" t="s">
        <v>33</v>
      </c>
      <c r="G78" s="105" t="s">
        <v>33</v>
      </c>
      <c r="H78" s="105" t="s">
        <v>33</v>
      </c>
      <c r="I78" s="105" t="s">
        <v>33</v>
      </c>
      <c r="J78" s="106" t="s">
        <v>33</v>
      </c>
      <c r="K78" s="105" t="s">
        <v>33</v>
      </c>
      <c r="L78" s="106">
        <v>12.89</v>
      </c>
      <c r="M78" s="92" t="s">
        <v>33</v>
      </c>
      <c r="N78" s="107" t="s">
        <v>33</v>
      </c>
      <c r="W78" s="68" t="s">
        <v>191</v>
      </c>
    </row>
    <row r="79" spans="1:24" s="63" customFormat="1" ht="33.75" x14ac:dyDescent="0.2">
      <c r="A79" s="88" t="s">
        <v>267</v>
      </c>
      <c r="B79" s="89" t="s">
        <v>1890</v>
      </c>
      <c r="C79" s="776" t="s">
        <v>1400</v>
      </c>
      <c r="D79" s="776"/>
      <c r="E79" s="776"/>
      <c r="F79" s="90" t="s">
        <v>484</v>
      </c>
      <c r="G79" s="90" t="s">
        <v>33</v>
      </c>
      <c r="H79" s="90" t="s">
        <v>33</v>
      </c>
      <c r="I79" s="90" t="s">
        <v>165</v>
      </c>
      <c r="J79" s="91">
        <v>8331.1200000000008</v>
      </c>
      <c r="K79" s="90" t="s">
        <v>778</v>
      </c>
      <c r="L79" s="91">
        <v>8431.09</v>
      </c>
      <c r="M79" s="92" t="s">
        <v>33</v>
      </c>
      <c r="N79" s="93" t="s">
        <v>33</v>
      </c>
      <c r="Q79" s="68" t="s">
        <v>1400</v>
      </c>
    </row>
    <row r="80" spans="1:24" s="63" customFormat="1" x14ac:dyDescent="0.2">
      <c r="A80" s="94"/>
      <c r="B80" s="95"/>
      <c r="C80" s="767" t="s">
        <v>1401</v>
      </c>
      <c r="D80" s="767"/>
      <c r="E80" s="767"/>
      <c r="F80" s="767"/>
      <c r="G80" s="767"/>
      <c r="H80" s="767"/>
      <c r="I80" s="767"/>
      <c r="J80" s="767"/>
      <c r="K80" s="767"/>
      <c r="L80" s="767"/>
      <c r="M80" s="767"/>
      <c r="N80" s="781"/>
      <c r="R80" s="68" t="s">
        <v>1401</v>
      </c>
    </row>
    <row r="81" spans="1:23" s="63" customFormat="1" ht="22.5" x14ac:dyDescent="0.2">
      <c r="A81" s="96"/>
      <c r="B81" s="97" t="s">
        <v>780</v>
      </c>
      <c r="C81" s="767" t="s">
        <v>781</v>
      </c>
      <c r="D81" s="767"/>
      <c r="E81" s="767"/>
      <c r="F81" s="767"/>
      <c r="G81" s="767"/>
      <c r="H81" s="767"/>
      <c r="I81" s="767"/>
      <c r="J81" s="767"/>
      <c r="K81" s="767"/>
      <c r="L81" s="767"/>
      <c r="M81" s="767"/>
      <c r="N81" s="781"/>
      <c r="S81" s="68" t="s">
        <v>781</v>
      </c>
    </row>
    <row r="82" spans="1:23" s="63" customFormat="1" ht="45" x14ac:dyDescent="0.2">
      <c r="A82" s="88" t="s">
        <v>274</v>
      </c>
      <c r="B82" s="89" t="s">
        <v>1408</v>
      </c>
      <c r="C82" s="776" t="s">
        <v>1409</v>
      </c>
      <c r="D82" s="776"/>
      <c r="E82" s="776"/>
      <c r="F82" s="90" t="s">
        <v>484</v>
      </c>
      <c r="G82" s="90" t="s">
        <v>33</v>
      </c>
      <c r="H82" s="90" t="s">
        <v>33</v>
      </c>
      <c r="I82" s="90" t="s">
        <v>240</v>
      </c>
      <c r="J82" s="91" t="s">
        <v>33</v>
      </c>
      <c r="K82" s="90" t="s">
        <v>33</v>
      </c>
      <c r="L82" s="91" t="s">
        <v>33</v>
      </c>
      <c r="M82" s="92" t="s">
        <v>33</v>
      </c>
      <c r="N82" s="93" t="s">
        <v>33</v>
      </c>
      <c r="Q82" s="68" t="s">
        <v>1409</v>
      </c>
    </row>
    <row r="83" spans="1:23" s="63" customFormat="1" ht="22.5" x14ac:dyDescent="0.2">
      <c r="A83" s="96"/>
      <c r="B83" s="97" t="s">
        <v>171</v>
      </c>
      <c r="C83" s="767" t="s">
        <v>172</v>
      </c>
      <c r="D83" s="767"/>
      <c r="E83" s="767"/>
      <c r="F83" s="767"/>
      <c r="G83" s="767"/>
      <c r="H83" s="767"/>
      <c r="I83" s="767"/>
      <c r="J83" s="767"/>
      <c r="K83" s="767"/>
      <c r="L83" s="767"/>
      <c r="M83" s="767"/>
      <c r="N83" s="781"/>
      <c r="S83" s="68" t="s">
        <v>172</v>
      </c>
    </row>
    <row r="84" spans="1:23" s="63" customFormat="1" x14ac:dyDescent="0.2">
      <c r="A84" s="98"/>
      <c r="B84" s="97" t="s">
        <v>165</v>
      </c>
      <c r="C84" s="767" t="s">
        <v>251</v>
      </c>
      <c r="D84" s="767"/>
      <c r="E84" s="767"/>
      <c r="F84" s="99" t="s">
        <v>33</v>
      </c>
      <c r="G84" s="99" t="s">
        <v>33</v>
      </c>
      <c r="H84" s="99" t="s">
        <v>33</v>
      </c>
      <c r="I84" s="99" t="s">
        <v>33</v>
      </c>
      <c r="J84" s="100">
        <v>16.16</v>
      </c>
      <c r="K84" s="99" t="s">
        <v>175</v>
      </c>
      <c r="L84" s="100">
        <v>161.6</v>
      </c>
      <c r="M84" s="101" t="s">
        <v>33</v>
      </c>
      <c r="N84" s="102" t="s">
        <v>33</v>
      </c>
      <c r="T84" s="68" t="s">
        <v>251</v>
      </c>
    </row>
    <row r="85" spans="1:23" s="63" customFormat="1" x14ac:dyDescent="0.2">
      <c r="A85" s="98"/>
      <c r="B85" s="97" t="s">
        <v>212</v>
      </c>
      <c r="C85" s="767" t="s">
        <v>252</v>
      </c>
      <c r="D85" s="767"/>
      <c r="E85" s="767"/>
      <c r="F85" s="99" t="s">
        <v>33</v>
      </c>
      <c r="G85" s="99" t="s">
        <v>33</v>
      </c>
      <c r="H85" s="99" t="s">
        <v>33</v>
      </c>
      <c r="I85" s="99" t="s">
        <v>33</v>
      </c>
      <c r="J85" s="100">
        <v>3.08</v>
      </c>
      <c r="K85" s="99" t="s">
        <v>33</v>
      </c>
      <c r="L85" s="100">
        <v>24.64</v>
      </c>
      <c r="M85" s="101" t="s">
        <v>33</v>
      </c>
      <c r="N85" s="102" t="s">
        <v>33</v>
      </c>
      <c r="T85" s="68" t="s">
        <v>252</v>
      </c>
    </row>
    <row r="86" spans="1:23" s="63" customFormat="1" x14ac:dyDescent="0.2">
      <c r="A86" s="98"/>
      <c r="B86" s="97" t="s">
        <v>33</v>
      </c>
      <c r="C86" s="767" t="s">
        <v>253</v>
      </c>
      <c r="D86" s="767"/>
      <c r="E86" s="767"/>
      <c r="F86" s="99" t="s">
        <v>179</v>
      </c>
      <c r="G86" s="99" t="s">
        <v>1410</v>
      </c>
      <c r="H86" s="99" t="s">
        <v>175</v>
      </c>
      <c r="I86" s="99" t="s">
        <v>1411</v>
      </c>
      <c r="J86" s="100" t="s">
        <v>33</v>
      </c>
      <c r="K86" s="99" t="s">
        <v>33</v>
      </c>
      <c r="L86" s="100" t="s">
        <v>33</v>
      </c>
      <c r="M86" s="101" t="s">
        <v>33</v>
      </c>
      <c r="N86" s="102" t="s">
        <v>33</v>
      </c>
      <c r="U86" s="68" t="s">
        <v>253</v>
      </c>
    </row>
    <row r="87" spans="1:23" s="63" customFormat="1" x14ac:dyDescent="0.2">
      <c r="A87" s="98"/>
      <c r="B87" s="97" t="s">
        <v>33</v>
      </c>
      <c r="C87" s="776" t="s">
        <v>182</v>
      </c>
      <c r="D87" s="776"/>
      <c r="E87" s="776"/>
      <c r="F87" s="90" t="s">
        <v>33</v>
      </c>
      <c r="G87" s="90" t="s">
        <v>33</v>
      </c>
      <c r="H87" s="90" t="s">
        <v>33</v>
      </c>
      <c r="I87" s="90" t="s">
        <v>33</v>
      </c>
      <c r="J87" s="91">
        <v>19.239999999999998</v>
      </c>
      <c r="K87" s="90" t="s">
        <v>33</v>
      </c>
      <c r="L87" s="91">
        <v>186.24</v>
      </c>
      <c r="M87" s="92" t="s">
        <v>33</v>
      </c>
      <c r="N87" s="93" t="s">
        <v>33</v>
      </c>
      <c r="V87" s="68" t="s">
        <v>182</v>
      </c>
    </row>
    <row r="88" spans="1:23" s="63" customFormat="1" x14ac:dyDescent="0.2">
      <c r="A88" s="98"/>
      <c r="B88" s="97" t="s">
        <v>33</v>
      </c>
      <c r="C88" s="767" t="s">
        <v>183</v>
      </c>
      <c r="D88" s="767"/>
      <c r="E88" s="767"/>
      <c r="F88" s="99" t="s">
        <v>33</v>
      </c>
      <c r="G88" s="99" t="s">
        <v>33</v>
      </c>
      <c r="H88" s="99" t="s">
        <v>33</v>
      </c>
      <c r="I88" s="99" t="s">
        <v>33</v>
      </c>
      <c r="J88" s="100" t="s">
        <v>33</v>
      </c>
      <c r="K88" s="99" t="s">
        <v>33</v>
      </c>
      <c r="L88" s="100">
        <v>161.6</v>
      </c>
      <c r="M88" s="101" t="s">
        <v>33</v>
      </c>
      <c r="N88" s="102" t="s">
        <v>33</v>
      </c>
      <c r="U88" s="68" t="s">
        <v>183</v>
      </c>
    </row>
    <row r="89" spans="1:23" s="63" customFormat="1" ht="22.5" x14ac:dyDescent="0.2">
      <c r="A89" s="98"/>
      <c r="B89" s="97" t="s">
        <v>771</v>
      </c>
      <c r="C89" s="767" t="s">
        <v>772</v>
      </c>
      <c r="D89" s="767"/>
      <c r="E89" s="767"/>
      <c r="F89" s="99" t="s">
        <v>186</v>
      </c>
      <c r="G89" s="99" t="s">
        <v>341</v>
      </c>
      <c r="H89" s="99" t="s">
        <v>33</v>
      </c>
      <c r="I89" s="99" t="s">
        <v>341</v>
      </c>
      <c r="J89" s="100" t="s">
        <v>33</v>
      </c>
      <c r="K89" s="99" t="s">
        <v>33</v>
      </c>
      <c r="L89" s="100">
        <v>129.28</v>
      </c>
      <c r="M89" s="101" t="s">
        <v>33</v>
      </c>
      <c r="N89" s="102" t="s">
        <v>33</v>
      </c>
      <c r="U89" s="68" t="s">
        <v>772</v>
      </c>
    </row>
    <row r="90" spans="1:23" s="63" customFormat="1" ht="22.5" x14ac:dyDescent="0.2">
      <c r="A90" s="98"/>
      <c r="B90" s="97" t="s">
        <v>773</v>
      </c>
      <c r="C90" s="767" t="s">
        <v>774</v>
      </c>
      <c r="D90" s="767"/>
      <c r="E90" s="767"/>
      <c r="F90" s="99" t="s">
        <v>186</v>
      </c>
      <c r="G90" s="99" t="s">
        <v>775</v>
      </c>
      <c r="H90" s="99" t="s">
        <v>33</v>
      </c>
      <c r="I90" s="99" t="s">
        <v>775</v>
      </c>
      <c r="J90" s="100" t="s">
        <v>33</v>
      </c>
      <c r="K90" s="99" t="s">
        <v>33</v>
      </c>
      <c r="L90" s="100">
        <v>96.96</v>
      </c>
      <c r="M90" s="101" t="s">
        <v>33</v>
      </c>
      <c r="N90" s="102" t="s">
        <v>33</v>
      </c>
      <c r="U90" s="68" t="s">
        <v>774</v>
      </c>
    </row>
    <row r="91" spans="1:23" s="63" customFormat="1" x14ac:dyDescent="0.2">
      <c r="A91" s="103"/>
      <c r="B91" s="104"/>
      <c r="C91" s="780" t="s">
        <v>191</v>
      </c>
      <c r="D91" s="780"/>
      <c r="E91" s="780"/>
      <c r="F91" s="105" t="s">
        <v>33</v>
      </c>
      <c r="G91" s="105" t="s">
        <v>33</v>
      </c>
      <c r="H91" s="105" t="s">
        <v>33</v>
      </c>
      <c r="I91" s="105" t="s">
        <v>33</v>
      </c>
      <c r="J91" s="106" t="s">
        <v>33</v>
      </c>
      <c r="K91" s="105" t="s">
        <v>33</v>
      </c>
      <c r="L91" s="106">
        <v>412.48</v>
      </c>
      <c r="M91" s="92" t="s">
        <v>33</v>
      </c>
      <c r="N91" s="107" t="s">
        <v>33</v>
      </c>
      <c r="W91" s="68" t="s">
        <v>191</v>
      </c>
    </row>
    <row r="92" spans="1:23" s="63" customFormat="1" ht="45" x14ac:dyDescent="0.2">
      <c r="A92" s="88" t="s">
        <v>282</v>
      </c>
      <c r="B92" s="89" t="s">
        <v>1412</v>
      </c>
      <c r="C92" s="776" t="s">
        <v>1413</v>
      </c>
      <c r="D92" s="776"/>
      <c r="E92" s="776"/>
      <c r="F92" s="90" t="s">
        <v>484</v>
      </c>
      <c r="G92" s="90" t="s">
        <v>33</v>
      </c>
      <c r="H92" s="90" t="s">
        <v>33</v>
      </c>
      <c r="I92" s="90" t="s">
        <v>240</v>
      </c>
      <c r="J92" s="91">
        <v>116.52</v>
      </c>
      <c r="K92" s="90" t="s">
        <v>33</v>
      </c>
      <c r="L92" s="91">
        <v>932.16</v>
      </c>
      <c r="M92" s="92" t="s">
        <v>33</v>
      </c>
      <c r="N92" s="93" t="s">
        <v>33</v>
      </c>
      <c r="Q92" s="68" t="s">
        <v>1413</v>
      </c>
    </row>
    <row r="93" spans="1:23" s="63" customFormat="1" ht="56.25" x14ac:dyDescent="0.2">
      <c r="A93" s="88" t="s">
        <v>287</v>
      </c>
      <c r="B93" s="89" t="s">
        <v>1021</v>
      </c>
      <c r="C93" s="776" t="s">
        <v>1022</v>
      </c>
      <c r="D93" s="776"/>
      <c r="E93" s="776"/>
      <c r="F93" s="90" t="s">
        <v>484</v>
      </c>
      <c r="G93" s="90" t="s">
        <v>33</v>
      </c>
      <c r="H93" s="90" t="s">
        <v>33</v>
      </c>
      <c r="I93" s="90" t="s">
        <v>173</v>
      </c>
      <c r="J93" s="91" t="s">
        <v>33</v>
      </c>
      <c r="K93" s="90" t="s">
        <v>33</v>
      </c>
      <c r="L93" s="91" t="s">
        <v>33</v>
      </c>
      <c r="M93" s="92" t="s">
        <v>33</v>
      </c>
      <c r="N93" s="93" t="s">
        <v>33</v>
      </c>
      <c r="Q93" s="68" t="s">
        <v>1022</v>
      </c>
    </row>
    <row r="94" spans="1:23" s="63" customFormat="1" ht="22.5" x14ac:dyDescent="0.2">
      <c r="A94" s="96"/>
      <c r="B94" s="97" t="s">
        <v>171</v>
      </c>
      <c r="C94" s="767" t="s">
        <v>172</v>
      </c>
      <c r="D94" s="767"/>
      <c r="E94" s="767"/>
      <c r="F94" s="767"/>
      <c r="G94" s="767"/>
      <c r="H94" s="767"/>
      <c r="I94" s="767"/>
      <c r="J94" s="767"/>
      <c r="K94" s="767"/>
      <c r="L94" s="767"/>
      <c r="M94" s="767"/>
      <c r="N94" s="781"/>
      <c r="S94" s="68" t="s">
        <v>172</v>
      </c>
    </row>
    <row r="95" spans="1:23" s="63" customFormat="1" x14ac:dyDescent="0.2">
      <c r="A95" s="98"/>
      <c r="B95" s="97" t="s">
        <v>165</v>
      </c>
      <c r="C95" s="767" t="s">
        <v>251</v>
      </c>
      <c r="D95" s="767"/>
      <c r="E95" s="767"/>
      <c r="F95" s="99" t="s">
        <v>33</v>
      </c>
      <c r="G95" s="99" t="s">
        <v>33</v>
      </c>
      <c r="H95" s="99" t="s">
        <v>33</v>
      </c>
      <c r="I95" s="99" t="s">
        <v>33</v>
      </c>
      <c r="J95" s="100">
        <v>9.91</v>
      </c>
      <c r="K95" s="99" t="s">
        <v>175</v>
      </c>
      <c r="L95" s="100">
        <v>24.78</v>
      </c>
      <c r="M95" s="101" t="s">
        <v>33</v>
      </c>
      <c r="N95" s="102" t="s">
        <v>33</v>
      </c>
      <c r="T95" s="68" t="s">
        <v>251</v>
      </c>
    </row>
    <row r="96" spans="1:23" s="63" customFormat="1" x14ac:dyDescent="0.2">
      <c r="A96" s="98"/>
      <c r="B96" s="97" t="s">
        <v>173</v>
      </c>
      <c r="C96" s="767" t="s">
        <v>174</v>
      </c>
      <c r="D96" s="767"/>
      <c r="E96" s="767"/>
      <c r="F96" s="99" t="s">
        <v>33</v>
      </c>
      <c r="G96" s="99" t="s">
        <v>33</v>
      </c>
      <c r="H96" s="99" t="s">
        <v>33</v>
      </c>
      <c r="I96" s="99" t="s">
        <v>33</v>
      </c>
      <c r="J96" s="100">
        <v>5.43</v>
      </c>
      <c r="K96" s="99" t="s">
        <v>175</v>
      </c>
      <c r="L96" s="100">
        <v>13.58</v>
      </c>
      <c r="M96" s="101" t="s">
        <v>33</v>
      </c>
      <c r="N96" s="102" t="s">
        <v>33</v>
      </c>
      <c r="T96" s="68" t="s">
        <v>174</v>
      </c>
    </row>
    <row r="97" spans="1:23" s="63" customFormat="1" x14ac:dyDescent="0.2">
      <c r="A97" s="98"/>
      <c r="B97" s="97" t="s">
        <v>176</v>
      </c>
      <c r="C97" s="767" t="s">
        <v>177</v>
      </c>
      <c r="D97" s="767"/>
      <c r="E97" s="767"/>
      <c r="F97" s="99" t="s">
        <v>33</v>
      </c>
      <c r="G97" s="99" t="s">
        <v>33</v>
      </c>
      <c r="H97" s="99" t="s">
        <v>33</v>
      </c>
      <c r="I97" s="99" t="s">
        <v>33</v>
      </c>
      <c r="J97" s="100">
        <v>0.76</v>
      </c>
      <c r="K97" s="99" t="s">
        <v>175</v>
      </c>
      <c r="L97" s="100">
        <v>1.9</v>
      </c>
      <c r="M97" s="101" t="s">
        <v>33</v>
      </c>
      <c r="N97" s="102" t="s">
        <v>33</v>
      </c>
      <c r="T97" s="68" t="s">
        <v>177</v>
      </c>
    </row>
    <row r="98" spans="1:23" s="63" customFormat="1" x14ac:dyDescent="0.2">
      <c r="A98" s="98"/>
      <c r="B98" s="97" t="s">
        <v>212</v>
      </c>
      <c r="C98" s="767" t="s">
        <v>252</v>
      </c>
      <c r="D98" s="767"/>
      <c r="E98" s="767"/>
      <c r="F98" s="99" t="s">
        <v>33</v>
      </c>
      <c r="G98" s="99" t="s">
        <v>33</v>
      </c>
      <c r="H98" s="99" t="s">
        <v>33</v>
      </c>
      <c r="I98" s="99" t="s">
        <v>33</v>
      </c>
      <c r="J98" s="100">
        <v>0.74</v>
      </c>
      <c r="K98" s="99" t="s">
        <v>33</v>
      </c>
      <c r="L98" s="100">
        <v>1.48</v>
      </c>
      <c r="M98" s="101" t="s">
        <v>33</v>
      </c>
      <c r="N98" s="102" t="s">
        <v>33</v>
      </c>
      <c r="T98" s="68" t="s">
        <v>252</v>
      </c>
    </row>
    <row r="99" spans="1:23" s="63" customFormat="1" x14ac:dyDescent="0.2">
      <c r="A99" s="98"/>
      <c r="B99" s="97" t="s">
        <v>33</v>
      </c>
      <c r="C99" s="767" t="s">
        <v>253</v>
      </c>
      <c r="D99" s="767"/>
      <c r="E99" s="767"/>
      <c r="F99" s="99" t="s">
        <v>179</v>
      </c>
      <c r="G99" s="99" t="s">
        <v>1023</v>
      </c>
      <c r="H99" s="99" t="s">
        <v>175</v>
      </c>
      <c r="I99" s="99" t="s">
        <v>1024</v>
      </c>
      <c r="J99" s="100" t="s">
        <v>33</v>
      </c>
      <c r="K99" s="99" t="s">
        <v>33</v>
      </c>
      <c r="L99" s="100" t="s">
        <v>33</v>
      </c>
      <c r="M99" s="101" t="s">
        <v>33</v>
      </c>
      <c r="N99" s="102" t="s">
        <v>33</v>
      </c>
      <c r="U99" s="68" t="s">
        <v>253</v>
      </c>
    </row>
    <row r="100" spans="1:23" s="63" customFormat="1" x14ac:dyDescent="0.2">
      <c r="A100" s="98"/>
      <c r="B100" s="97" t="s">
        <v>33</v>
      </c>
      <c r="C100" s="767" t="s">
        <v>178</v>
      </c>
      <c r="D100" s="767"/>
      <c r="E100" s="767"/>
      <c r="F100" s="99" t="s">
        <v>179</v>
      </c>
      <c r="G100" s="99" t="s">
        <v>809</v>
      </c>
      <c r="H100" s="99" t="s">
        <v>175</v>
      </c>
      <c r="I100" s="99" t="s">
        <v>1025</v>
      </c>
      <c r="J100" s="100" t="s">
        <v>33</v>
      </c>
      <c r="K100" s="99" t="s">
        <v>33</v>
      </c>
      <c r="L100" s="100" t="s">
        <v>33</v>
      </c>
      <c r="M100" s="101" t="s">
        <v>33</v>
      </c>
      <c r="N100" s="102" t="s">
        <v>33</v>
      </c>
      <c r="U100" s="68" t="s">
        <v>178</v>
      </c>
    </row>
    <row r="101" spans="1:23" s="63" customFormat="1" x14ac:dyDescent="0.2">
      <c r="A101" s="98"/>
      <c r="B101" s="97" t="s">
        <v>33</v>
      </c>
      <c r="C101" s="776" t="s">
        <v>182</v>
      </c>
      <c r="D101" s="776"/>
      <c r="E101" s="776"/>
      <c r="F101" s="90" t="s">
        <v>33</v>
      </c>
      <c r="G101" s="90" t="s">
        <v>33</v>
      </c>
      <c r="H101" s="90" t="s">
        <v>33</v>
      </c>
      <c r="I101" s="90" t="s">
        <v>33</v>
      </c>
      <c r="J101" s="91">
        <v>16.079999999999998</v>
      </c>
      <c r="K101" s="90" t="s">
        <v>33</v>
      </c>
      <c r="L101" s="91">
        <v>39.840000000000003</v>
      </c>
      <c r="M101" s="92" t="s">
        <v>33</v>
      </c>
      <c r="N101" s="93" t="s">
        <v>33</v>
      </c>
      <c r="V101" s="68" t="s">
        <v>182</v>
      </c>
    </row>
    <row r="102" spans="1:23" s="63" customFormat="1" x14ac:dyDescent="0.2">
      <c r="A102" s="98"/>
      <c r="B102" s="97" t="s">
        <v>33</v>
      </c>
      <c r="C102" s="767" t="s">
        <v>183</v>
      </c>
      <c r="D102" s="767"/>
      <c r="E102" s="767"/>
      <c r="F102" s="99" t="s">
        <v>33</v>
      </c>
      <c r="G102" s="99" t="s">
        <v>33</v>
      </c>
      <c r="H102" s="99" t="s">
        <v>33</v>
      </c>
      <c r="I102" s="99" t="s">
        <v>33</v>
      </c>
      <c r="J102" s="100" t="s">
        <v>33</v>
      </c>
      <c r="K102" s="99" t="s">
        <v>33</v>
      </c>
      <c r="L102" s="100">
        <v>26.68</v>
      </c>
      <c r="M102" s="101" t="s">
        <v>33</v>
      </c>
      <c r="N102" s="102" t="s">
        <v>33</v>
      </c>
      <c r="U102" s="68" t="s">
        <v>183</v>
      </c>
    </row>
    <row r="103" spans="1:23" s="63" customFormat="1" ht="22.5" x14ac:dyDescent="0.2">
      <c r="A103" s="98"/>
      <c r="B103" s="97" t="s">
        <v>959</v>
      </c>
      <c r="C103" s="767" t="s">
        <v>960</v>
      </c>
      <c r="D103" s="767"/>
      <c r="E103" s="767"/>
      <c r="F103" s="99" t="s">
        <v>186</v>
      </c>
      <c r="G103" s="99" t="s">
        <v>187</v>
      </c>
      <c r="H103" s="99" t="s">
        <v>33</v>
      </c>
      <c r="I103" s="99" t="s">
        <v>187</v>
      </c>
      <c r="J103" s="100" t="s">
        <v>33</v>
      </c>
      <c r="K103" s="99" t="s">
        <v>33</v>
      </c>
      <c r="L103" s="100">
        <v>25.35</v>
      </c>
      <c r="M103" s="101" t="s">
        <v>33</v>
      </c>
      <c r="N103" s="102" t="s">
        <v>33</v>
      </c>
      <c r="U103" s="68" t="s">
        <v>960</v>
      </c>
    </row>
    <row r="104" spans="1:23" s="63" customFormat="1" ht="22.5" x14ac:dyDescent="0.2">
      <c r="A104" s="98"/>
      <c r="B104" s="97" t="s">
        <v>961</v>
      </c>
      <c r="C104" s="767" t="s">
        <v>962</v>
      </c>
      <c r="D104" s="767"/>
      <c r="E104" s="767"/>
      <c r="F104" s="99" t="s">
        <v>186</v>
      </c>
      <c r="G104" s="99" t="s">
        <v>594</v>
      </c>
      <c r="H104" s="99" t="s">
        <v>33</v>
      </c>
      <c r="I104" s="99" t="s">
        <v>594</v>
      </c>
      <c r="J104" s="100" t="s">
        <v>33</v>
      </c>
      <c r="K104" s="99" t="s">
        <v>33</v>
      </c>
      <c r="L104" s="100">
        <v>17.34</v>
      </c>
      <c r="M104" s="101" t="s">
        <v>33</v>
      </c>
      <c r="N104" s="102" t="s">
        <v>33</v>
      </c>
      <c r="U104" s="68" t="s">
        <v>962</v>
      </c>
    </row>
    <row r="105" spans="1:23" s="63" customFormat="1" x14ac:dyDescent="0.2">
      <c r="A105" s="103"/>
      <c r="B105" s="104"/>
      <c r="C105" s="780" t="s">
        <v>191</v>
      </c>
      <c r="D105" s="780"/>
      <c r="E105" s="780"/>
      <c r="F105" s="105" t="s">
        <v>33</v>
      </c>
      <c r="G105" s="105" t="s">
        <v>33</v>
      </c>
      <c r="H105" s="105" t="s">
        <v>33</v>
      </c>
      <c r="I105" s="105" t="s">
        <v>33</v>
      </c>
      <c r="J105" s="106" t="s">
        <v>33</v>
      </c>
      <c r="K105" s="105" t="s">
        <v>33</v>
      </c>
      <c r="L105" s="106">
        <v>82.53</v>
      </c>
      <c r="M105" s="92" t="s">
        <v>33</v>
      </c>
      <c r="N105" s="107" t="s">
        <v>33</v>
      </c>
      <c r="W105" s="68" t="s">
        <v>191</v>
      </c>
    </row>
    <row r="106" spans="1:23" s="63" customFormat="1" ht="45" x14ac:dyDescent="0.2">
      <c r="A106" s="88" t="s">
        <v>217</v>
      </c>
      <c r="B106" s="89" t="s">
        <v>1414</v>
      </c>
      <c r="C106" s="776" t="s">
        <v>1415</v>
      </c>
      <c r="D106" s="776"/>
      <c r="E106" s="776"/>
      <c r="F106" s="90" t="s">
        <v>484</v>
      </c>
      <c r="G106" s="90" t="s">
        <v>33</v>
      </c>
      <c r="H106" s="90" t="s">
        <v>33</v>
      </c>
      <c r="I106" s="90" t="s">
        <v>173</v>
      </c>
      <c r="J106" s="91">
        <v>145.41999999999999</v>
      </c>
      <c r="K106" s="90" t="s">
        <v>33</v>
      </c>
      <c r="L106" s="91">
        <v>290.83999999999997</v>
      </c>
      <c r="M106" s="92" t="s">
        <v>33</v>
      </c>
      <c r="N106" s="93" t="s">
        <v>33</v>
      </c>
      <c r="Q106" s="68" t="s">
        <v>1415</v>
      </c>
    </row>
    <row r="107" spans="1:23" s="63" customFormat="1" ht="22.5" x14ac:dyDescent="0.2">
      <c r="A107" s="88" t="s">
        <v>291</v>
      </c>
      <c r="B107" s="89" t="s">
        <v>1057</v>
      </c>
      <c r="C107" s="776" t="s">
        <v>1058</v>
      </c>
      <c r="D107" s="776"/>
      <c r="E107" s="776"/>
      <c r="F107" s="90" t="s">
        <v>484</v>
      </c>
      <c r="G107" s="90" t="s">
        <v>33</v>
      </c>
      <c r="H107" s="90" t="s">
        <v>33</v>
      </c>
      <c r="I107" s="90" t="s">
        <v>165</v>
      </c>
      <c r="J107" s="91" t="s">
        <v>33</v>
      </c>
      <c r="K107" s="90" t="s">
        <v>33</v>
      </c>
      <c r="L107" s="91" t="s">
        <v>33</v>
      </c>
      <c r="M107" s="92" t="s">
        <v>33</v>
      </c>
      <c r="N107" s="93" t="s">
        <v>33</v>
      </c>
      <c r="Q107" s="68" t="s">
        <v>1058</v>
      </c>
    </row>
    <row r="108" spans="1:23" s="63" customFormat="1" ht="22.5" x14ac:dyDescent="0.2">
      <c r="A108" s="96"/>
      <c r="B108" s="97" t="s">
        <v>171</v>
      </c>
      <c r="C108" s="767" t="s">
        <v>172</v>
      </c>
      <c r="D108" s="767"/>
      <c r="E108" s="767"/>
      <c r="F108" s="767"/>
      <c r="G108" s="767"/>
      <c r="H108" s="767"/>
      <c r="I108" s="767"/>
      <c r="J108" s="767"/>
      <c r="K108" s="767"/>
      <c r="L108" s="767"/>
      <c r="M108" s="767"/>
      <c r="N108" s="781"/>
      <c r="S108" s="68" t="s">
        <v>172</v>
      </c>
    </row>
    <row r="109" spans="1:23" s="63" customFormat="1" x14ac:dyDescent="0.2">
      <c r="A109" s="98"/>
      <c r="B109" s="97" t="s">
        <v>165</v>
      </c>
      <c r="C109" s="767" t="s">
        <v>251</v>
      </c>
      <c r="D109" s="767"/>
      <c r="E109" s="767"/>
      <c r="F109" s="99" t="s">
        <v>33</v>
      </c>
      <c r="G109" s="99" t="s">
        <v>33</v>
      </c>
      <c r="H109" s="99" t="s">
        <v>33</v>
      </c>
      <c r="I109" s="99" t="s">
        <v>33</v>
      </c>
      <c r="J109" s="100">
        <v>8.9</v>
      </c>
      <c r="K109" s="99" t="s">
        <v>175</v>
      </c>
      <c r="L109" s="100">
        <v>11.13</v>
      </c>
      <c r="M109" s="101" t="s">
        <v>33</v>
      </c>
      <c r="N109" s="102" t="s">
        <v>33</v>
      </c>
      <c r="T109" s="68" t="s">
        <v>251</v>
      </c>
    </row>
    <row r="110" spans="1:23" s="63" customFormat="1" x14ac:dyDescent="0.2">
      <c r="A110" s="98"/>
      <c r="B110" s="97" t="s">
        <v>173</v>
      </c>
      <c r="C110" s="767" t="s">
        <v>174</v>
      </c>
      <c r="D110" s="767"/>
      <c r="E110" s="767"/>
      <c r="F110" s="99" t="s">
        <v>33</v>
      </c>
      <c r="G110" s="99" t="s">
        <v>33</v>
      </c>
      <c r="H110" s="99" t="s">
        <v>33</v>
      </c>
      <c r="I110" s="99" t="s">
        <v>33</v>
      </c>
      <c r="J110" s="100">
        <v>0.66</v>
      </c>
      <c r="K110" s="99" t="s">
        <v>175</v>
      </c>
      <c r="L110" s="100">
        <v>0.83</v>
      </c>
      <c r="M110" s="101" t="s">
        <v>33</v>
      </c>
      <c r="N110" s="102" t="s">
        <v>33</v>
      </c>
      <c r="T110" s="68" t="s">
        <v>174</v>
      </c>
    </row>
    <row r="111" spans="1:23" s="63" customFormat="1" x14ac:dyDescent="0.2">
      <c r="A111" s="98"/>
      <c r="B111" s="97" t="s">
        <v>176</v>
      </c>
      <c r="C111" s="767" t="s">
        <v>177</v>
      </c>
      <c r="D111" s="767"/>
      <c r="E111" s="767"/>
      <c r="F111" s="99" t="s">
        <v>33</v>
      </c>
      <c r="G111" s="99" t="s">
        <v>33</v>
      </c>
      <c r="H111" s="99" t="s">
        <v>33</v>
      </c>
      <c r="I111" s="99" t="s">
        <v>33</v>
      </c>
      <c r="J111" s="100">
        <v>0.12</v>
      </c>
      <c r="K111" s="99" t="s">
        <v>175</v>
      </c>
      <c r="L111" s="100">
        <v>0.15</v>
      </c>
      <c r="M111" s="101" t="s">
        <v>33</v>
      </c>
      <c r="N111" s="102" t="s">
        <v>33</v>
      </c>
      <c r="T111" s="68" t="s">
        <v>177</v>
      </c>
    </row>
    <row r="112" spans="1:23" s="63" customFormat="1" x14ac:dyDescent="0.2">
      <c r="A112" s="98"/>
      <c r="B112" s="97" t="s">
        <v>212</v>
      </c>
      <c r="C112" s="767" t="s">
        <v>252</v>
      </c>
      <c r="D112" s="767"/>
      <c r="E112" s="767"/>
      <c r="F112" s="99" t="s">
        <v>33</v>
      </c>
      <c r="G112" s="99" t="s">
        <v>33</v>
      </c>
      <c r="H112" s="99" t="s">
        <v>33</v>
      </c>
      <c r="I112" s="99" t="s">
        <v>33</v>
      </c>
      <c r="J112" s="100">
        <v>0.18</v>
      </c>
      <c r="K112" s="99" t="s">
        <v>33</v>
      </c>
      <c r="L112" s="100">
        <v>0.18</v>
      </c>
      <c r="M112" s="101" t="s">
        <v>33</v>
      </c>
      <c r="N112" s="102" t="s">
        <v>33</v>
      </c>
      <c r="T112" s="68" t="s">
        <v>252</v>
      </c>
    </row>
    <row r="113" spans="1:23" s="63" customFormat="1" x14ac:dyDescent="0.2">
      <c r="A113" s="98"/>
      <c r="B113" s="97" t="s">
        <v>33</v>
      </c>
      <c r="C113" s="767" t="s">
        <v>253</v>
      </c>
      <c r="D113" s="767"/>
      <c r="E113" s="767"/>
      <c r="F113" s="99" t="s">
        <v>179</v>
      </c>
      <c r="G113" s="99" t="s">
        <v>1023</v>
      </c>
      <c r="H113" s="99" t="s">
        <v>175</v>
      </c>
      <c r="I113" s="99" t="s">
        <v>1231</v>
      </c>
      <c r="J113" s="100" t="s">
        <v>33</v>
      </c>
      <c r="K113" s="99" t="s">
        <v>33</v>
      </c>
      <c r="L113" s="100" t="s">
        <v>33</v>
      </c>
      <c r="M113" s="101" t="s">
        <v>33</v>
      </c>
      <c r="N113" s="102" t="s">
        <v>33</v>
      </c>
      <c r="U113" s="68" t="s">
        <v>253</v>
      </c>
    </row>
    <row r="114" spans="1:23" s="63" customFormat="1" x14ac:dyDescent="0.2">
      <c r="A114" s="98"/>
      <c r="B114" s="97" t="s">
        <v>33</v>
      </c>
      <c r="C114" s="767" t="s">
        <v>178</v>
      </c>
      <c r="D114" s="767"/>
      <c r="E114" s="767"/>
      <c r="F114" s="99" t="s">
        <v>179</v>
      </c>
      <c r="G114" s="99" t="s">
        <v>957</v>
      </c>
      <c r="H114" s="99" t="s">
        <v>175</v>
      </c>
      <c r="I114" s="99" t="s">
        <v>1143</v>
      </c>
      <c r="J114" s="100" t="s">
        <v>33</v>
      </c>
      <c r="K114" s="99" t="s">
        <v>33</v>
      </c>
      <c r="L114" s="100" t="s">
        <v>33</v>
      </c>
      <c r="M114" s="101" t="s">
        <v>33</v>
      </c>
      <c r="N114" s="102" t="s">
        <v>33</v>
      </c>
      <c r="U114" s="68" t="s">
        <v>178</v>
      </c>
    </row>
    <row r="115" spans="1:23" s="63" customFormat="1" x14ac:dyDescent="0.2">
      <c r="A115" s="98"/>
      <c r="B115" s="97" t="s">
        <v>33</v>
      </c>
      <c r="C115" s="776" t="s">
        <v>182</v>
      </c>
      <c r="D115" s="776"/>
      <c r="E115" s="776"/>
      <c r="F115" s="90" t="s">
        <v>33</v>
      </c>
      <c r="G115" s="90" t="s">
        <v>33</v>
      </c>
      <c r="H115" s="90" t="s">
        <v>33</v>
      </c>
      <c r="I115" s="90" t="s">
        <v>33</v>
      </c>
      <c r="J115" s="91">
        <v>9.74</v>
      </c>
      <c r="K115" s="90" t="s">
        <v>33</v>
      </c>
      <c r="L115" s="91">
        <v>12.14</v>
      </c>
      <c r="M115" s="92" t="s">
        <v>33</v>
      </c>
      <c r="N115" s="93" t="s">
        <v>33</v>
      </c>
      <c r="V115" s="68" t="s">
        <v>182</v>
      </c>
    </row>
    <row r="116" spans="1:23" s="63" customFormat="1" x14ac:dyDescent="0.2">
      <c r="A116" s="98"/>
      <c r="B116" s="97" t="s">
        <v>33</v>
      </c>
      <c r="C116" s="767" t="s">
        <v>183</v>
      </c>
      <c r="D116" s="767"/>
      <c r="E116" s="767"/>
      <c r="F116" s="99" t="s">
        <v>33</v>
      </c>
      <c r="G116" s="99" t="s">
        <v>33</v>
      </c>
      <c r="H116" s="99" t="s">
        <v>33</v>
      </c>
      <c r="I116" s="99" t="s">
        <v>33</v>
      </c>
      <c r="J116" s="100" t="s">
        <v>33</v>
      </c>
      <c r="K116" s="99" t="s">
        <v>33</v>
      </c>
      <c r="L116" s="100">
        <v>11.28</v>
      </c>
      <c r="M116" s="101" t="s">
        <v>33</v>
      </c>
      <c r="N116" s="102" t="s">
        <v>33</v>
      </c>
      <c r="U116" s="68" t="s">
        <v>183</v>
      </c>
    </row>
    <row r="117" spans="1:23" s="63" customFormat="1" ht="22.5" x14ac:dyDescent="0.2">
      <c r="A117" s="98"/>
      <c r="B117" s="97" t="s">
        <v>907</v>
      </c>
      <c r="C117" s="767" t="s">
        <v>908</v>
      </c>
      <c r="D117" s="767"/>
      <c r="E117" s="767"/>
      <c r="F117" s="99" t="s">
        <v>186</v>
      </c>
      <c r="G117" s="99" t="s">
        <v>909</v>
      </c>
      <c r="H117" s="99" t="s">
        <v>33</v>
      </c>
      <c r="I117" s="99" t="s">
        <v>909</v>
      </c>
      <c r="J117" s="100" t="s">
        <v>33</v>
      </c>
      <c r="K117" s="99" t="s">
        <v>33</v>
      </c>
      <c r="L117" s="100">
        <v>10.38</v>
      </c>
      <c r="M117" s="101" t="s">
        <v>33</v>
      </c>
      <c r="N117" s="102" t="s">
        <v>33</v>
      </c>
      <c r="U117" s="68" t="s">
        <v>908</v>
      </c>
    </row>
    <row r="118" spans="1:23" s="63" customFormat="1" ht="22.5" x14ac:dyDescent="0.2">
      <c r="A118" s="98"/>
      <c r="B118" s="97" t="s">
        <v>910</v>
      </c>
      <c r="C118" s="767" t="s">
        <v>911</v>
      </c>
      <c r="D118" s="767"/>
      <c r="E118" s="767"/>
      <c r="F118" s="99" t="s">
        <v>186</v>
      </c>
      <c r="G118" s="99" t="s">
        <v>594</v>
      </c>
      <c r="H118" s="99" t="s">
        <v>33</v>
      </c>
      <c r="I118" s="99" t="s">
        <v>594</v>
      </c>
      <c r="J118" s="100" t="s">
        <v>33</v>
      </c>
      <c r="K118" s="99" t="s">
        <v>33</v>
      </c>
      <c r="L118" s="100">
        <v>7.33</v>
      </c>
      <c r="M118" s="101" t="s">
        <v>33</v>
      </c>
      <c r="N118" s="102" t="s">
        <v>33</v>
      </c>
      <c r="U118" s="68" t="s">
        <v>911</v>
      </c>
    </row>
    <row r="119" spans="1:23" s="63" customFormat="1" x14ac:dyDescent="0.2">
      <c r="A119" s="103"/>
      <c r="B119" s="104"/>
      <c r="C119" s="780" t="s">
        <v>191</v>
      </c>
      <c r="D119" s="780"/>
      <c r="E119" s="780"/>
      <c r="F119" s="105" t="s">
        <v>33</v>
      </c>
      <c r="G119" s="105" t="s">
        <v>33</v>
      </c>
      <c r="H119" s="105" t="s">
        <v>33</v>
      </c>
      <c r="I119" s="105" t="s">
        <v>33</v>
      </c>
      <c r="J119" s="106" t="s">
        <v>33</v>
      </c>
      <c r="K119" s="105" t="s">
        <v>33</v>
      </c>
      <c r="L119" s="106">
        <v>29.85</v>
      </c>
      <c r="M119" s="92" t="s">
        <v>33</v>
      </c>
      <c r="N119" s="107" t="s">
        <v>33</v>
      </c>
      <c r="W119" s="68" t="s">
        <v>191</v>
      </c>
    </row>
    <row r="120" spans="1:23" s="63" customFormat="1" ht="33.75" x14ac:dyDescent="0.2">
      <c r="A120" s="88" t="s">
        <v>293</v>
      </c>
      <c r="B120" s="89" t="s">
        <v>1891</v>
      </c>
      <c r="C120" s="776" t="s">
        <v>1422</v>
      </c>
      <c r="D120" s="776"/>
      <c r="E120" s="776"/>
      <c r="F120" s="90" t="s">
        <v>484</v>
      </c>
      <c r="G120" s="90" t="s">
        <v>33</v>
      </c>
      <c r="H120" s="90" t="s">
        <v>33</v>
      </c>
      <c r="I120" s="90" t="s">
        <v>165</v>
      </c>
      <c r="J120" s="91">
        <v>441.48</v>
      </c>
      <c r="K120" s="90" t="s">
        <v>778</v>
      </c>
      <c r="L120" s="91">
        <v>446.78</v>
      </c>
      <c r="M120" s="92" t="s">
        <v>33</v>
      </c>
      <c r="N120" s="93" t="s">
        <v>33</v>
      </c>
      <c r="Q120" s="68" t="s">
        <v>1422</v>
      </c>
    </row>
    <row r="121" spans="1:23" s="63" customFormat="1" x14ac:dyDescent="0.2">
      <c r="A121" s="94"/>
      <c r="B121" s="95"/>
      <c r="C121" s="767" t="s">
        <v>1423</v>
      </c>
      <c r="D121" s="767"/>
      <c r="E121" s="767"/>
      <c r="F121" s="767"/>
      <c r="G121" s="767"/>
      <c r="H121" s="767"/>
      <c r="I121" s="767"/>
      <c r="J121" s="767"/>
      <c r="K121" s="767"/>
      <c r="L121" s="767"/>
      <c r="M121" s="767"/>
      <c r="N121" s="781"/>
      <c r="R121" s="68" t="s">
        <v>1423</v>
      </c>
    </row>
    <row r="122" spans="1:23" s="63" customFormat="1" ht="22.5" x14ac:dyDescent="0.2">
      <c r="A122" s="96"/>
      <c r="B122" s="97" t="s">
        <v>780</v>
      </c>
      <c r="C122" s="767" t="s">
        <v>781</v>
      </c>
      <c r="D122" s="767"/>
      <c r="E122" s="767"/>
      <c r="F122" s="767"/>
      <c r="G122" s="767"/>
      <c r="H122" s="767"/>
      <c r="I122" s="767"/>
      <c r="J122" s="767"/>
      <c r="K122" s="767"/>
      <c r="L122" s="767"/>
      <c r="M122" s="767"/>
      <c r="N122" s="781"/>
      <c r="S122" s="68" t="s">
        <v>781</v>
      </c>
    </row>
    <row r="123" spans="1:23" s="63" customFormat="1" ht="22.5" x14ac:dyDescent="0.2">
      <c r="A123" s="88" t="s">
        <v>301</v>
      </c>
      <c r="B123" s="89" t="s">
        <v>1039</v>
      </c>
      <c r="C123" s="776" t="s">
        <v>1040</v>
      </c>
      <c r="D123" s="776"/>
      <c r="E123" s="776"/>
      <c r="F123" s="90" t="s">
        <v>484</v>
      </c>
      <c r="G123" s="90" t="s">
        <v>33</v>
      </c>
      <c r="H123" s="90" t="s">
        <v>33</v>
      </c>
      <c r="I123" s="90" t="s">
        <v>165</v>
      </c>
      <c r="J123" s="91" t="s">
        <v>33</v>
      </c>
      <c r="K123" s="90" t="s">
        <v>33</v>
      </c>
      <c r="L123" s="91" t="s">
        <v>33</v>
      </c>
      <c r="M123" s="92" t="s">
        <v>33</v>
      </c>
      <c r="N123" s="93" t="s">
        <v>33</v>
      </c>
      <c r="Q123" s="68" t="s">
        <v>1040</v>
      </c>
    </row>
    <row r="124" spans="1:23" s="63" customFormat="1" ht="22.5" x14ac:dyDescent="0.2">
      <c r="A124" s="96"/>
      <c r="B124" s="97" t="s">
        <v>171</v>
      </c>
      <c r="C124" s="767" t="s">
        <v>172</v>
      </c>
      <c r="D124" s="767"/>
      <c r="E124" s="767"/>
      <c r="F124" s="767"/>
      <c r="G124" s="767"/>
      <c r="H124" s="767"/>
      <c r="I124" s="767"/>
      <c r="J124" s="767"/>
      <c r="K124" s="767"/>
      <c r="L124" s="767"/>
      <c r="M124" s="767"/>
      <c r="N124" s="781"/>
      <c r="S124" s="68" t="s">
        <v>172</v>
      </c>
    </row>
    <row r="125" spans="1:23" s="63" customFormat="1" x14ac:dyDescent="0.2">
      <c r="A125" s="98"/>
      <c r="B125" s="97" t="s">
        <v>165</v>
      </c>
      <c r="C125" s="767" t="s">
        <v>251</v>
      </c>
      <c r="D125" s="767"/>
      <c r="E125" s="767"/>
      <c r="F125" s="99" t="s">
        <v>33</v>
      </c>
      <c r="G125" s="99" t="s">
        <v>33</v>
      </c>
      <c r="H125" s="99" t="s">
        <v>33</v>
      </c>
      <c r="I125" s="99" t="s">
        <v>33</v>
      </c>
      <c r="J125" s="100">
        <v>36.76</v>
      </c>
      <c r="K125" s="99" t="s">
        <v>175</v>
      </c>
      <c r="L125" s="100">
        <v>45.95</v>
      </c>
      <c r="M125" s="101" t="s">
        <v>33</v>
      </c>
      <c r="N125" s="102" t="s">
        <v>33</v>
      </c>
      <c r="T125" s="68" t="s">
        <v>251</v>
      </c>
    </row>
    <row r="126" spans="1:23" s="63" customFormat="1" x14ac:dyDescent="0.2">
      <c r="A126" s="98"/>
      <c r="B126" s="97" t="s">
        <v>212</v>
      </c>
      <c r="C126" s="767" t="s">
        <v>252</v>
      </c>
      <c r="D126" s="767"/>
      <c r="E126" s="767"/>
      <c r="F126" s="99" t="s">
        <v>33</v>
      </c>
      <c r="G126" s="99" t="s">
        <v>33</v>
      </c>
      <c r="H126" s="99" t="s">
        <v>33</v>
      </c>
      <c r="I126" s="99" t="s">
        <v>33</v>
      </c>
      <c r="J126" s="100">
        <v>4.5999999999999996</v>
      </c>
      <c r="K126" s="99" t="s">
        <v>33</v>
      </c>
      <c r="L126" s="100">
        <v>4.5999999999999996</v>
      </c>
      <c r="M126" s="101" t="s">
        <v>33</v>
      </c>
      <c r="N126" s="102" t="s">
        <v>33</v>
      </c>
      <c r="T126" s="68" t="s">
        <v>252</v>
      </c>
    </row>
    <row r="127" spans="1:23" s="63" customFormat="1" x14ac:dyDescent="0.2">
      <c r="A127" s="98"/>
      <c r="B127" s="97" t="s">
        <v>33</v>
      </c>
      <c r="C127" s="767" t="s">
        <v>253</v>
      </c>
      <c r="D127" s="767"/>
      <c r="E127" s="767"/>
      <c r="F127" s="99" t="s">
        <v>179</v>
      </c>
      <c r="G127" s="99" t="s">
        <v>1041</v>
      </c>
      <c r="H127" s="99" t="s">
        <v>175</v>
      </c>
      <c r="I127" s="99" t="s">
        <v>1042</v>
      </c>
      <c r="J127" s="100" t="s">
        <v>33</v>
      </c>
      <c r="K127" s="99" t="s">
        <v>33</v>
      </c>
      <c r="L127" s="100" t="s">
        <v>33</v>
      </c>
      <c r="M127" s="101" t="s">
        <v>33</v>
      </c>
      <c r="N127" s="102" t="s">
        <v>33</v>
      </c>
      <c r="U127" s="68" t="s">
        <v>253</v>
      </c>
    </row>
    <row r="128" spans="1:23" s="63" customFormat="1" x14ac:dyDescent="0.2">
      <c r="A128" s="98"/>
      <c r="B128" s="97" t="s">
        <v>33</v>
      </c>
      <c r="C128" s="776" t="s">
        <v>182</v>
      </c>
      <c r="D128" s="776"/>
      <c r="E128" s="776"/>
      <c r="F128" s="90" t="s">
        <v>33</v>
      </c>
      <c r="G128" s="90" t="s">
        <v>33</v>
      </c>
      <c r="H128" s="90" t="s">
        <v>33</v>
      </c>
      <c r="I128" s="90" t="s">
        <v>33</v>
      </c>
      <c r="J128" s="91">
        <v>41.36</v>
      </c>
      <c r="K128" s="90" t="s">
        <v>33</v>
      </c>
      <c r="L128" s="91">
        <v>50.55</v>
      </c>
      <c r="M128" s="92" t="s">
        <v>33</v>
      </c>
      <c r="N128" s="93" t="s">
        <v>33</v>
      </c>
      <c r="V128" s="68" t="s">
        <v>182</v>
      </c>
    </row>
    <row r="129" spans="1:23" s="63" customFormat="1" x14ac:dyDescent="0.2">
      <c r="A129" s="98"/>
      <c r="B129" s="97" t="s">
        <v>33</v>
      </c>
      <c r="C129" s="767" t="s">
        <v>183</v>
      </c>
      <c r="D129" s="767"/>
      <c r="E129" s="767"/>
      <c r="F129" s="99" t="s">
        <v>33</v>
      </c>
      <c r="G129" s="99" t="s">
        <v>33</v>
      </c>
      <c r="H129" s="99" t="s">
        <v>33</v>
      </c>
      <c r="I129" s="99" t="s">
        <v>33</v>
      </c>
      <c r="J129" s="100" t="s">
        <v>33</v>
      </c>
      <c r="K129" s="99" t="s">
        <v>33</v>
      </c>
      <c r="L129" s="100">
        <v>45.95</v>
      </c>
      <c r="M129" s="101" t="s">
        <v>33</v>
      </c>
      <c r="N129" s="102" t="s">
        <v>33</v>
      </c>
      <c r="U129" s="68" t="s">
        <v>183</v>
      </c>
    </row>
    <row r="130" spans="1:23" s="63" customFormat="1" ht="22.5" x14ac:dyDescent="0.2">
      <c r="A130" s="98"/>
      <c r="B130" s="97" t="s">
        <v>771</v>
      </c>
      <c r="C130" s="767" t="s">
        <v>772</v>
      </c>
      <c r="D130" s="767"/>
      <c r="E130" s="767"/>
      <c r="F130" s="99" t="s">
        <v>186</v>
      </c>
      <c r="G130" s="99" t="s">
        <v>341</v>
      </c>
      <c r="H130" s="99" t="s">
        <v>33</v>
      </c>
      <c r="I130" s="99" t="s">
        <v>341</v>
      </c>
      <c r="J130" s="100" t="s">
        <v>33</v>
      </c>
      <c r="K130" s="99" t="s">
        <v>33</v>
      </c>
      <c r="L130" s="100">
        <v>36.76</v>
      </c>
      <c r="M130" s="101" t="s">
        <v>33</v>
      </c>
      <c r="N130" s="102" t="s">
        <v>33</v>
      </c>
      <c r="U130" s="68" t="s">
        <v>772</v>
      </c>
    </row>
    <row r="131" spans="1:23" s="63" customFormat="1" ht="22.5" x14ac:dyDescent="0.2">
      <c r="A131" s="98"/>
      <c r="B131" s="97" t="s">
        <v>773</v>
      </c>
      <c r="C131" s="767" t="s">
        <v>774</v>
      </c>
      <c r="D131" s="767"/>
      <c r="E131" s="767"/>
      <c r="F131" s="99" t="s">
        <v>186</v>
      </c>
      <c r="G131" s="99" t="s">
        <v>775</v>
      </c>
      <c r="H131" s="99" t="s">
        <v>33</v>
      </c>
      <c r="I131" s="99" t="s">
        <v>775</v>
      </c>
      <c r="J131" s="100" t="s">
        <v>33</v>
      </c>
      <c r="K131" s="99" t="s">
        <v>33</v>
      </c>
      <c r="L131" s="100">
        <v>27.57</v>
      </c>
      <c r="M131" s="101" t="s">
        <v>33</v>
      </c>
      <c r="N131" s="102" t="s">
        <v>33</v>
      </c>
      <c r="U131" s="68" t="s">
        <v>774</v>
      </c>
    </row>
    <row r="132" spans="1:23" s="63" customFormat="1" x14ac:dyDescent="0.2">
      <c r="A132" s="103"/>
      <c r="B132" s="104"/>
      <c r="C132" s="780" t="s">
        <v>191</v>
      </c>
      <c r="D132" s="780"/>
      <c r="E132" s="780"/>
      <c r="F132" s="105" t="s">
        <v>33</v>
      </c>
      <c r="G132" s="105" t="s">
        <v>33</v>
      </c>
      <c r="H132" s="105" t="s">
        <v>33</v>
      </c>
      <c r="I132" s="105" t="s">
        <v>33</v>
      </c>
      <c r="J132" s="106" t="s">
        <v>33</v>
      </c>
      <c r="K132" s="105" t="s">
        <v>33</v>
      </c>
      <c r="L132" s="106">
        <v>114.88</v>
      </c>
      <c r="M132" s="92" t="s">
        <v>33</v>
      </c>
      <c r="N132" s="107" t="s">
        <v>33</v>
      </c>
      <c r="W132" s="68" t="s">
        <v>191</v>
      </c>
    </row>
    <row r="133" spans="1:23" s="63" customFormat="1" ht="22.5" x14ac:dyDescent="0.2">
      <c r="A133" s="88" t="s">
        <v>308</v>
      </c>
      <c r="B133" s="89" t="s">
        <v>1402</v>
      </c>
      <c r="C133" s="776" t="s">
        <v>1892</v>
      </c>
      <c r="D133" s="776"/>
      <c r="E133" s="776"/>
      <c r="F133" s="90" t="s">
        <v>484</v>
      </c>
      <c r="G133" s="90" t="s">
        <v>33</v>
      </c>
      <c r="H133" s="90" t="s">
        <v>33</v>
      </c>
      <c r="I133" s="90" t="s">
        <v>165</v>
      </c>
      <c r="J133" s="91">
        <v>692.04</v>
      </c>
      <c r="K133" s="90" t="s">
        <v>33</v>
      </c>
      <c r="L133" s="91">
        <v>692.04</v>
      </c>
      <c r="M133" s="92" t="s">
        <v>33</v>
      </c>
      <c r="N133" s="93" t="s">
        <v>33</v>
      </c>
      <c r="Q133" s="68" t="s">
        <v>1892</v>
      </c>
    </row>
    <row r="134" spans="1:23" s="63" customFormat="1" ht="33.75" x14ac:dyDescent="0.2">
      <c r="A134" s="88" t="s">
        <v>312</v>
      </c>
      <c r="B134" s="89" t="s">
        <v>942</v>
      </c>
      <c r="C134" s="776" t="s">
        <v>943</v>
      </c>
      <c r="D134" s="776"/>
      <c r="E134" s="776"/>
      <c r="F134" s="90" t="s">
        <v>484</v>
      </c>
      <c r="G134" s="90" t="s">
        <v>33</v>
      </c>
      <c r="H134" s="90" t="s">
        <v>33</v>
      </c>
      <c r="I134" s="90" t="s">
        <v>173</v>
      </c>
      <c r="J134" s="91" t="s">
        <v>33</v>
      </c>
      <c r="K134" s="90" t="s">
        <v>33</v>
      </c>
      <c r="L134" s="91" t="s">
        <v>33</v>
      </c>
      <c r="M134" s="92" t="s">
        <v>33</v>
      </c>
      <c r="N134" s="93" t="s">
        <v>33</v>
      </c>
      <c r="Q134" s="68" t="s">
        <v>943</v>
      </c>
    </row>
    <row r="135" spans="1:23" s="63" customFormat="1" ht="22.5" x14ac:dyDescent="0.2">
      <c r="A135" s="96"/>
      <c r="B135" s="97" t="s">
        <v>171</v>
      </c>
      <c r="C135" s="767" t="s">
        <v>172</v>
      </c>
      <c r="D135" s="767"/>
      <c r="E135" s="767"/>
      <c r="F135" s="767"/>
      <c r="G135" s="767"/>
      <c r="H135" s="767"/>
      <c r="I135" s="767"/>
      <c r="J135" s="767"/>
      <c r="K135" s="767"/>
      <c r="L135" s="767"/>
      <c r="M135" s="767"/>
      <c r="N135" s="781"/>
      <c r="S135" s="68" t="s">
        <v>172</v>
      </c>
    </row>
    <row r="136" spans="1:23" s="63" customFormat="1" x14ac:dyDescent="0.2">
      <c r="A136" s="98"/>
      <c r="B136" s="97" t="s">
        <v>165</v>
      </c>
      <c r="C136" s="767" t="s">
        <v>251</v>
      </c>
      <c r="D136" s="767"/>
      <c r="E136" s="767"/>
      <c r="F136" s="99" t="s">
        <v>33</v>
      </c>
      <c r="G136" s="99" t="s">
        <v>33</v>
      </c>
      <c r="H136" s="99" t="s">
        <v>33</v>
      </c>
      <c r="I136" s="99" t="s">
        <v>33</v>
      </c>
      <c r="J136" s="100">
        <v>5.16</v>
      </c>
      <c r="K136" s="99" t="s">
        <v>175</v>
      </c>
      <c r="L136" s="100">
        <v>12.9</v>
      </c>
      <c r="M136" s="101" t="s">
        <v>33</v>
      </c>
      <c r="N136" s="102" t="s">
        <v>33</v>
      </c>
      <c r="T136" s="68" t="s">
        <v>251</v>
      </c>
    </row>
    <row r="137" spans="1:23" s="63" customFormat="1" x14ac:dyDescent="0.2">
      <c r="A137" s="98"/>
      <c r="B137" s="97" t="s">
        <v>212</v>
      </c>
      <c r="C137" s="767" t="s">
        <v>252</v>
      </c>
      <c r="D137" s="767"/>
      <c r="E137" s="767"/>
      <c r="F137" s="99" t="s">
        <v>33</v>
      </c>
      <c r="G137" s="99" t="s">
        <v>33</v>
      </c>
      <c r="H137" s="99" t="s">
        <v>33</v>
      </c>
      <c r="I137" s="99" t="s">
        <v>33</v>
      </c>
      <c r="J137" s="100">
        <v>1.0900000000000001</v>
      </c>
      <c r="K137" s="99" t="s">
        <v>33</v>
      </c>
      <c r="L137" s="100">
        <v>2.1800000000000002</v>
      </c>
      <c r="M137" s="101" t="s">
        <v>33</v>
      </c>
      <c r="N137" s="102" t="s">
        <v>33</v>
      </c>
      <c r="T137" s="68" t="s">
        <v>252</v>
      </c>
    </row>
    <row r="138" spans="1:23" s="63" customFormat="1" x14ac:dyDescent="0.2">
      <c r="A138" s="98"/>
      <c r="B138" s="97" t="s">
        <v>33</v>
      </c>
      <c r="C138" s="767" t="s">
        <v>253</v>
      </c>
      <c r="D138" s="767"/>
      <c r="E138" s="767"/>
      <c r="F138" s="99" t="s">
        <v>179</v>
      </c>
      <c r="G138" s="99" t="s">
        <v>944</v>
      </c>
      <c r="H138" s="99" t="s">
        <v>175</v>
      </c>
      <c r="I138" s="99" t="s">
        <v>1418</v>
      </c>
      <c r="J138" s="100" t="s">
        <v>33</v>
      </c>
      <c r="K138" s="99" t="s">
        <v>33</v>
      </c>
      <c r="L138" s="100" t="s">
        <v>33</v>
      </c>
      <c r="M138" s="101" t="s">
        <v>33</v>
      </c>
      <c r="N138" s="102" t="s">
        <v>33</v>
      </c>
      <c r="U138" s="68" t="s">
        <v>253</v>
      </c>
    </row>
    <row r="139" spans="1:23" s="63" customFormat="1" x14ac:dyDescent="0.2">
      <c r="A139" s="98"/>
      <c r="B139" s="97" t="s">
        <v>33</v>
      </c>
      <c r="C139" s="776" t="s">
        <v>182</v>
      </c>
      <c r="D139" s="776"/>
      <c r="E139" s="776"/>
      <c r="F139" s="90" t="s">
        <v>33</v>
      </c>
      <c r="G139" s="90" t="s">
        <v>33</v>
      </c>
      <c r="H139" s="90" t="s">
        <v>33</v>
      </c>
      <c r="I139" s="90" t="s">
        <v>33</v>
      </c>
      <c r="J139" s="91">
        <v>6.25</v>
      </c>
      <c r="K139" s="90" t="s">
        <v>33</v>
      </c>
      <c r="L139" s="91">
        <v>15.08</v>
      </c>
      <c r="M139" s="92" t="s">
        <v>33</v>
      </c>
      <c r="N139" s="93" t="s">
        <v>33</v>
      </c>
      <c r="V139" s="68" t="s">
        <v>182</v>
      </c>
    </row>
    <row r="140" spans="1:23" s="63" customFormat="1" x14ac:dyDescent="0.2">
      <c r="A140" s="98"/>
      <c r="B140" s="97" t="s">
        <v>33</v>
      </c>
      <c r="C140" s="767" t="s">
        <v>183</v>
      </c>
      <c r="D140" s="767"/>
      <c r="E140" s="767"/>
      <c r="F140" s="99" t="s">
        <v>33</v>
      </c>
      <c r="G140" s="99" t="s">
        <v>33</v>
      </c>
      <c r="H140" s="99" t="s">
        <v>33</v>
      </c>
      <c r="I140" s="99" t="s">
        <v>33</v>
      </c>
      <c r="J140" s="100" t="s">
        <v>33</v>
      </c>
      <c r="K140" s="99" t="s">
        <v>33</v>
      </c>
      <c r="L140" s="100">
        <v>12.9</v>
      </c>
      <c r="M140" s="101" t="s">
        <v>33</v>
      </c>
      <c r="N140" s="102" t="s">
        <v>33</v>
      </c>
      <c r="U140" s="68" t="s">
        <v>183</v>
      </c>
    </row>
    <row r="141" spans="1:23" s="63" customFormat="1" ht="22.5" x14ac:dyDescent="0.2">
      <c r="A141" s="98"/>
      <c r="B141" s="97" t="s">
        <v>771</v>
      </c>
      <c r="C141" s="767" t="s">
        <v>772</v>
      </c>
      <c r="D141" s="767"/>
      <c r="E141" s="767"/>
      <c r="F141" s="99" t="s">
        <v>186</v>
      </c>
      <c r="G141" s="99" t="s">
        <v>341</v>
      </c>
      <c r="H141" s="99" t="s">
        <v>33</v>
      </c>
      <c r="I141" s="99" t="s">
        <v>341</v>
      </c>
      <c r="J141" s="100" t="s">
        <v>33</v>
      </c>
      <c r="K141" s="99" t="s">
        <v>33</v>
      </c>
      <c r="L141" s="100">
        <v>10.32</v>
      </c>
      <c r="M141" s="101" t="s">
        <v>33</v>
      </c>
      <c r="N141" s="102" t="s">
        <v>33</v>
      </c>
      <c r="U141" s="68" t="s">
        <v>772</v>
      </c>
    </row>
    <row r="142" spans="1:23" s="63" customFormat="1" ht="22.5" x14ac:dyDescent="0.2">
      <c r="A142" s="98"/>
      <c r="B142" s="97" t="s">
        <v>773</v>
      </c>
      <c r="C142" s="767" t="s">
        <v>774</v>
      </c>
      <c r="D142" s="767"/>
      <c r="E142" s="767"/>
      <c r="F142" s="99" t="s">
        <v>186</v>
      </c>
      <c r="G142" s="99" t="s">
        <v>775</v>
      </c>
      <c r="H142" s="99" t="s">
        <v>33</v>
      </c>
      <c r="I142" s="99" t="s">
        <v>775</v>
      </c>
      <c r="J142" s="100" t="s">
        <v>33</v>
      </c>
      <c r="K142" s="99" t="s">
        <v>33</v>
      </c>
      <c r="L142" s="100">
        <v>7.74</v>
      </c>
      <c r="M142" s="101" t="s">
        <v>33</v>
      </c>
      <c r="N142" s="102" t="s">
        <v>33</v>
      </c>
      <c r="U142" s="68" t="s">
        <v>774</v>
      </c>
    </row>
    <row r="143" spans="1:23" s="63" customFormat="1" x14ac:dyDescent="0.2">
      <c r="A143" s="103"/>
      <c r="B143" s="104"/>
      <c r="C143" s="780" t="s">
        <v>191</v>
      </c>
      <c r="D143" s="780"/>
      <c r="E143" s="780"/>
      <c r="F143" s="105" t="s">
        <v>33</v>
      </c>
      <c r="G143" s="105" t="s">
        <v>33</v>
      </c>
      <c r="H143" s="105" t="s">
        <v>33</v>
      </c>
      <c r="I143" s="105" t="s">
        <v>33</v>
      </c>
      <c r="J143" s="106" t="s">
        <v>33</v>
      </c>
      <c r="K143" s="105" t="s">
        <v>33</v>
      </c>
      <c r="L143" s="106">
        <v>33.14</v>
      </c>
      <c r="M143" s="92" t="s">
        <v>33</v>
      </c>
      <c r="N143" s="107" t="s">
        <v>33</v>
      </c>
      <c r="W143" s="68" t="s">
        <v>191</v>
      </c>
    </row>
    <row r="144" spans="1:23" s="63" customFormat="1" ht="33.75" x14ac:dyDescent="0.2">
      <c r="A144" s="88" t="s">
        <v>316</v>
      </c>
      <c r="B144" s="89" t="s">
        <v>1893</v>
      </c>
      <c r="C144" s="776" t="s">
        <v>1420</v>
      </c>
      <c r="D144" s="776"/>
      <c r="E144" s="776"/>
      <c r="F144" s="90" t="s">
        <v>484</v>
      </c>
      <c r="G144" s="90" t="s">
        <v>33</v>
      </c>
      <c r="H144" s="90" t="s">
        <v>33</v>
      </c>
      <c r="I144" s="90" t="s">
        <v>173</v>
      </c>
      <c r="J144" s="91">
        <v>1311.39</v>
      </c>
      <c r="K144" s="90" t="s">
        <v>778</v>
      </c>
      <c r="L144" s="91">
        <v>2654.25</v>
      </c>
      <c r="M144" s="92" t="s">
        <v>33</v>
      </c>
      <c r="N144" s="93" t="s">
        <v>33</v>
      </c>
      <c r="Q144" s="68" t="s">
        <v>1420</v>
      </c>
    </row>
    <row r="145" spans="1:23" s="63" customFormat="1" x14ac:dyDescent="0.2">
      <c r="A145" s="94"/>
      <c r="B145" s="95"/>
      <c r="C145" s="767" t="s">
        <v>1421</v>
      </c>
      <c r="D145" s="767"/>
      <c r="E145" s="767"/>
      <c r="F145" s="767"/>
      <c r="G145" s="767"/>
      <c r="H145" s="767"/>
      <c r="I145" s="767"/>
      <c r="J145" s="767"/>
      <c r="K145" s="767"/>
      <c r="L145" s="767"/>
      <c r="M145" s="767"/>
      <c r="N145" s="781"/>
      <c r="R145" s="68" t="s">
        <v>1421</v>
      </c>
    </row>
    <row r="146" spans="1:23" s="63" customFormat="1" ht="22.5" x14ac:dyDescent="0.2">
      <c r="A146" s="96"/>
      <c r="B146" s="97" t="s">
        <v>780</v>
      </c>
      <c r="C146" s="767" t="s">
        <v>781</v>
      </c>
      <c r="D146" s="767"/>
      <c r="E146" s="767"/>
      <c r="F146" s="767"/>
      <c r="G146" s="767"/>
      <c r="H146" s="767"/>
      <c r="I146" s="767"/>
      <c r="J146" s="767"/>
      <c r="K146" s="767"/>
      <c r="L146" s="767"/>
      <c r="M146" s="767"/>
      <c r="N146" s="781"/>
      <c r="S146" s="68" t="s">
        <v>781</v>
      </c>
    </row>
    <row r="147" spans="1:23" s="63" customFormat="1" ht="22.5" x14ac:dyDescent="0.2">
      <c r="A147" s="88" t="s">
        <v>689</v>
      </c>
      <c r="B147" s="89" t="s">
        <v>1057</v>
      </c>
      <c r="C147" s="776" t="s">
        <v>1058</v>
      </c>
      <c r="D147" s="776"/>
      <c r="E147" s="776"/>
      <c r="F147" s="90" t="s">
        <v>484</v>
      </c>
      <c r="G147" s="90" t="s">
        <v>33</v>
      </c>
      <c r="H147" s="90" t="s">
        <v>33</v>
      </c>
      <c r="I147" s="90" t="s">
        <v>173</v>
      </c>
      <c r="J147" s="91" t="s">
        <v>33</v>
      </c>
      <c r="K147" s="90" t="s">
        <v>33</v>
      </c>
      <c r="L147" s="91" t="s">
        <v>33</v>
      </c>
      <c r="M147" s="92" t="s">
        <v>33</v>
      </c>
      <c r="N147" s="93" t="s">
        <v>33</v>
      </c>
      <c r="Q147" s="68" t="s">
        <v>1058</v>
      </c>
    </row>
    <row r="148" spans="1:23" s="63" customFormat="1" ht="22.5" x14ac:dyDescent="0.2">
      <c r="A148" s="96"/>
      <c r="B148" s="97" t="s">
        <v>171</v>
      </c>
      <c r="C148" s="767" t="s">
        <v>172</v>
      </c>
      <c r="D148" s="767"/>
      <c r="E148" s="767"/>
      <c r="F148" s="767"/>
      <c r="G148" s="767"/>
      <c r="H148" s="767"/>
      <c r="I148" s="767"/>
      <c r="J148" s="767"/>
      <c r="K148" s="767"/>
      <c r="L148" s="767"/>
      <c r="M148" s="767"/>
      <c r="N148" s="781"/>
      <c r="S148" s="68" t="s">
        <v>172</v>
      </c>
    </row>
    <row r="149" spans="1:23" s="63" customFormat="1" x14ac:dyDescent="0.2">
      <c r="A149" s="98"/>
      <c r="B149" s="97" t="s">
        <v>165</v>
      </c>
      <c r="C149" s="767" t="s">
        <v>251</v>
      </c>
      <c r="D149" s="767"/>
      <c r="E149" s="767"/>
      <c r="F149" s="99" t="s">
        <v>33</v>
      </c>
      <c r="G149" s="99" t="s">
        <v>33</v>
      </c>
      <c r="H149" s="99" t="s">
        <v>33</v>
      </c>
      <c r="I149" s="99" t="s">
        <v>33</v>
      </c>
      <c r="J149" s="100">
        <v>8.9</v>
      </c>
      <c r="K149" s="99" t="s">
        <v>175</v>
      </c>
      <c r="L149" s="100">
        <v>22.25</v>
      </c>
      <c r="M149" s="101" t="s">
        <v>33</v>
      </c>
      <c r="N149" s="102" t="s">
        <v>33</v>
      </c>
      <c r="T149" s="68" t="s">
        <v>251</v>
      </c>
    </row>
    <row r="150" spans="1:23" s="63" customFormat="1" x14ac:dyDescent="0.2">
      <c r="A150" s="98"/>
      <c r="B150" s="97" t="s">
        <v>173</v>
      </c>
      <c r="C150" s="767" t="s">
        <v>174</v>
      </c>
      <c r="D150" s="767"/>
      <c r="E150" s="767"/>
      <c r="F150" s="99" t="s">
        <v>33</v>
      </c>
      <c r="G150" s="99" t="s">
        <v>33</v>
      </c>
      <c r="H150" s="99" t="s">
        <v>33</v>
      </c>
      <c r="I150" s="99" t="s">
        <v>33</v>
      </c>
      <c r="J150" s="100">
        <v>0.66</v>
      </c>
      <c r="K150" s="99" t="s">
        <v>175</v>
      </c>
      <c r="L150" s="100">
        <v>1.65</v>
      </c>
      <c r="M150" s="101" t="s">
        <v>33</v>
      </c>
      <c r="N150" s="102" t="s">
        <v>33</v>
      </c>
      <c r="T150" s="68" t="s">
        <v>174</v>
      </c>
    </row>
    <row r="151" spans="1:23" s="63" customFormat="1" x14ac:dyDescent="0.2">
      <c r="A151" s="98"/>
      <c r="B151" s="97" t="s">
        <v>176</v>
      </c>
      <c r="C151" s="767" t="s">
        <v>177</v>
      </c>
      <c r="D151" s="767"/>
      <c r="E151" s="767"/>
      <c r="F151" s="99" t="s">
        <v>33</v>
      </c>
      <c r="G151" s="99" t="s">
        <v>33</v>
      </c>
      <c r="H151" s="99" t="s">
        <v>33</v>
      </c>
      <c r="I151" s="99" t="s">
        <v>33</v>
      </c>
      <c r="J151" s="100">
        <v>0.12</v>
      </c>
      <c r="K151" s="99" t="s">
        <v>175</v>
      </c>
      <c r="L151" s="100">
        <v>0.3</v>
      </c>
      <c r="M151" s="101" t="s">
        <v>33</v>
      </c>
      <c r="N151" s="102" t="s">
        <v>33</v>
      </c>
      <c r="T151" s="68" t="s">
        <v>177</v>
      </c>
    </row>
    <row r="152" spans="1:23" s="63" customFormat="1" x14ac:dyDescent="0.2">
      <c r="A152" s="98"/>
      <c r="B152" s="97" t="s">
        <v>212</v>
      </c>
      <c r="C152" s="767" t="s">
        <v>252</v>
      </c>
      <c r="D152" s="767"/>
      <c r="E152" s="767"/>
      <c r="F152" s="99" t="s">
        <v>33</v>
      </c>
      <c r="G152" s="99" t="s">
        <v>33</v>
      </c>
      <c r="H152" s="99" t="s">
        <v>33</v>
      </c>
      <c r="I152" s="99" t="s">
        <v>33</v>
      </c>
      <c r="J152" s="100">
        <v>0.18</v>
      </c>
      <c r="K152" s="99" t="s">
        <v>33</v>
      </c>
      <c r="L152" s="100">
        <v>0.36</v>
      </c>
      <c r="M152" s="101" t="s">
        <v>33</v>
      </c>
      <c r="N152" s="102" t="s">
        <v>33</v>
      </c>
      <c r="T152" s="68" t="s">
        <v>252</v>
      </c>
    </row>
    <row r="153" spans="1:23" s="63" customFormat="1" x14ac:dyDescent="0.2">
      <c r="A153" s="98"/>
      <c r="B153" s="97" t="s">
        <v>33</v>
      </c>
      <c r="C153" s="767" t="s">
        <v>253</v>
      </c>
      <c r="D153" s="767"/>
      <c r="E153" s="767"/>
      <c r="F153" s="99" t="s">
        <v>179</v>
      </c>
      <c r="G153" s="99" t="s">
        <v>1023</v>
      </c>
      <c r="H153" s="99" t="s">
        <v>175</v>
      </c>
      <c r="I153" s="99" t="s">
        <v>1024</v>
      </c>
      <c r="J153" s="100" t="s">
        <v>33</v>
      </c>
      <c r="K153" s="99" t="s">
        <v>33</v>
      </c>
      <c r="L153" s="100" t="s">
        <v>33</v>
      </c>
      <c r="M153" s="101" t="s">
        <v>33</v>
      </c>
      <c r="N153" s="102" t="s">
        <v>33</v>
      </c>
      <c r="U153" s="68" t="s">
        <v>253</v>
      </c>
    </row>
    <row r="154" spans="1:23" s="63" customFormat="1" x14ac:dyDescent="0.2">
      <c r="A154" s="98"/>
      <c r="B154" s="97" t="s">
        <v>33</v>
      </c>
      <c r="C154" s="767" t="s">
        <v>178</v>
      </c>
      <c r="D154" s="767"/>
      <c r="E154" s="767"/>
      <c r="F154" s="99" t="s">
        <v>179</v>
      </c>
      <c r="G154" s="99" t="s">
        <v>957</v>
      </c>
      <c r="H154" s="99" t="s">
        <v>175</v>
      </c>
      <c r="I154" s="99" t="s">
        <v>1059</v>
      </c>
      <c r="J154" s="100" t="s">
        <v>33</v>
      </c>
      <c r="K154" s="99" t="s">
        <v>33</v>
      </c>
      <c r="L154" s="100" t="s">
        <v>33</v>
      </c>
      <c r="M154" s="101" t="s">
        <v>33</v>
      </c>
      <c r="N154" s="102" t="s">
        <v>33</v>
      </c>
      <c r="U154" s="68" t="s">
        <v>178</v>
      </c>
    </row>
    <row r="155" spans="1:23" s="63" customFormat="1" x14ac:dyDescent="0.2">
      <c r="A155" s="98"/>
      <c r="B155" s="97" t="s">
        <v>33</v>
      </c>
      <c r="C155" s="776" t="s">
        <v>182</v>
      </c>
      <c r="D155" s="776"/>
      <c r="E155" s="776"/>
      <c r="F155" s="90" t="s">
        <v>33</v>
      </c>
      <c r="G155" s="90" t="s">
        <v>33</v>
      </c>
      <c r="H155" s="90" t="s">
        <v>33</v>
      </c>
      <c r="I155" s="90" t="s">
        <v>33</v>
      </c>
      <c r="J155" s="91">
        <v>9.74</v>
      </c>
      <c r="K155" s="90" t="s">
        <v>33</v>
      </c>
      <c r="L155" s="91">
        <v>24.26</v>
      </c>
      <c r="M155" s="92" t="s">
        <v>33</v>
      </c>
      <c r="N155" s="93" t="s">
        <v>33</v>
      </c>
      <c r="V155" s="68" t="s">
        <v>182</v>
      </c>
    </row>
    <row r="156" spans="1:23" s="63" customFormat="1" x14ac:dyDescent="0.2">
      <c r="A156" s="98"/>
      <c r="B156" s="97" t="s">
        <v>33</v>
      </c>
      <c r="C156" s="767" t="s">
        <v>183</v>
      </c>
      <c r="D156" s="767"/>
      <c r="E156" s="767"/>
      <c r="F156" s="99" t="s">
        <v>33</v>
      </c>
      <c r="G156" s="99" t="s">
        <v>33</v>
      </c>
      <c r="H156" s="99" t="s">
        <v>33</v>
      </c>
      <c r="I156" s="99" t="s">
        <v>33</v>
      </c>
      <c r="J156" s="100" t="s">
        <v>33</v>
      </c>
      <c r="K156" s="99" t="s">
        <v>33</v>
      </c>
      <c r="L156" s="100">
        <v>22.55</v>
      </c>
      <c r="M156" s="101" t="s">
        <v>33</v>
      </c>
      <c r="N156" s="102" t="s">
        <v>33</v>
      </c>
      <c r="U156" s="68" t="s">
        <v>183</v>
      </c>
    </row>
    <row r="157" spans="1:23" s="63" customFormat="1" ht="22.5" x14ac:dyDescent="0.2">
      <c r="A157" s="98"/>
      <c r="B157" s="97" t="s">
        <v>907</v>
      </c>
      <c r="C157" s="767" t="s">
        <v>908</v>
      </c>
      <c r="D157" s="767"/>
      <c r="E157" s="767"/>
      <c r="F157" s="99" t="s">
        <v>186</v>
      </c>
      <c r="G157" s="99" t="s">
        <v>909</v>
      </c>
      <c r="H157" s="99" t="s">
        <v>33</v>
      </c>
      <c r="I157" s="99" t="s">
        <v>909</v>
      </c>
      <c r="J157" s="100" t="s">
        <v>33</v>
      </c>
      <c r="K157" s="99" t="s">
        <v>33</v>
      </c>
      <c r="L157" s="100">
        <v>20.75</v>
      </c>
      <c r="M157" s="101" t="s">
        <v>33</v>
      </c>
      <c r="N157" s="102" t="s">
        <v>33</v>
      </c>
      <c r="U157" s="68" t="s">
        <v>908</v>
      </c>
    </row>
    <row r="158" spans="1:23" s="63" customFormat="1" ht="22.5" x14ac:dyDescent="0.2">
      <c r="A158" s="98"/>
      <c r="B158" s="97" t="s">
        <v>910</v>
      </c>
      <c r="C158" s="767" t="s">
        <v>911</v>
      </c>
      <c r="D158" s="767"/>
      <c r="E158" s="767"/>
      <c r="F158" s="99" t="s">
        <v>186</v>
      </c>
      <c r="G158" s="99" t="s">
        <v>594</v>
      </c>
      <c r="H158" s="99" t="s">
        <v>33</v>
      </c>
      <c r="I158" s="99" t="s">
        <v>594</v>
      </c>
      <c r="J158" s="100" t="s">
        <v>33</v>
      </c>
      <c r="K158" s="99" t="s">
        <v>33</v>
      </c>
      <c r="L158" s="100">
        <v>14.66</v>
      </c>
      <c r="M158" s="101" t="s">
        <v>33</v>
      </c>
      <c r="N158" s="102" t="s">
        <v>33</v>
      </c>
      <c r="U158" s="68" t="s">
        <v>911</v>
      </c>
    </row>
    <row r="159" spans="1:23" s="63" customFormat="1" x14ac:dyDescent="0.2">
      <c r="A159" s="103"/>
      <c r="B159" s="104"/>
      <c r="C159" s="780" t="s">
        <v>191</v>
      </c>
      <c r="D159" s="780"/>
      <c r="E159" s="780"/>
      <c r="F159" s="105" t="s">
        <v>33</v>
      </c>
      <c r="G159" s="105" t="s">
        <v>33</v>
      </c>
      <c r="H159" s="105" t="s">
        <v>33</v>
      </c>
      <c r="I159" s="105" t="s">
        <v>33</v>
      </c>
      <c r="J159" s="106" t="s">
        <v>33</v>
      </c>
      <c r="K159" s="105" t="s">
        <v>33</v>
      </c>
      <c r="L159" s="106">
        <v>59.67</v>
      </c>
      <c r="M159" s="92" t="s">
        <v>33</v>
      </c>
      <c r="N159" s="107" t="s">
        <v>33</v>
      </c>
      <c r="W159" s="68" t="s">
        <v>191</v>
      </c>
    </row>
    <row r="160" spans="1:23" s="63" customFormat="1" ht="33.75" x14ac:dyDescent="0.2">
      <c r="A160" s="88" t="s">
        <v>692</v>
      </c>
      <c r="B160" s="89" t="s">
        <v>1814</v>
      </c>
      <c r="C160" s="776" t="s">
        <v>1416</v>
      </c>
      <c r="D160" s="776"/>
      <c r="E160" s="776"/>
      <c r="F160" s="90" t="s">
        <v>484</v>
      </c>
      <c r="G160" s="90" t="s">
        <v>33</v>
      </c>
      <c r="H160" s="90" t="s">
        <v>33</v>
      </c>
      <c r="I160" s="90" t="s">
        <v>173</v>
      </c>
      <c r="J160" s="91">
        <v>77.94</v>
      </c>
      <c r="K160" s="90" t="s">
        <v>778</v>
      </c>
      <c r="L160" s="91">
        <v>157.75</v>
      </c>
      <c r="M160" s="92" t="s">
        <v>33</v>
      </c>
      <c r="N160" s="93" t="s">
        <v>33</v>
      </c>
      <c r="Q160" s="68" t="s">
        <v>1416</v>
      </c>
    </row>
    <row r="161" spans="1:23" s="63" customFormat="1" x14ac:dyDescent="0.2">
      <c r="A161" s="94"/>
      <c r="B161" s="95"/>
      <c r="C161" s="767" t="s">
        <v>1417</v>
      </c>
      <c r="D161" s="767"/>
      <c r="E161" s="767"/>
      <c r="F161" s="767"/>
      <c r="G161" s="767"/>
      <c r="H161" s="767"/>
      <c r="I161" s="767"/>
      <c r="J161" s="767"/>
      <c r="K161" s="767"/>
      <c r="L161" s="767"/>
      <c r="M161" s="767"/>
      <c r="N161" s="781"/>
      <c r="R161" s="68" t="s">
        <v>1417</v>
      </c>
    </row>
    <row r="162" spans="1:23" s="63" customFormat="1" ht="22.5" x14ac:dyDescent="0.2">
      <c r="A162" s="96"/>
      <c r="B162" s="97" t="s">
        <v>780</v>
      </c>
      <c r="C162" s="767" t="s">
        <v>781</v>
      </c>
      <c r="D162" s="767"/>
      <c r="E162" s="767"/>
      <c r="F162" s="767"/>
      <c r="G162" s="767"/>
      <c r="H162" s="767"/>
      <c r="I162" s="767"/>
      <c r="J162" s="767"/>
      <c r="K162" s="767"/>
      <c r="L162" s="767"/>
      <c r="M162" s="767"/>
      <c r="N162" s="781"/>
      <c r="S162" s="68" t="s">
        <v>781</v>
      </c>
    </row>
    <row r="163" spans="1:23" s="63" customFormat="1" ht="22.5" x14ac:dyDescent="0.2">
      <c r="A163" s="88" t="s">
        <v>233</v>
      </c>
      <c r="B163" s="89" t="s">
        <v>1039</v>
      </c>
      <c r="C163" s="776" t="s">
        <v>1040</v>
      </c>
      <c r="D163" s="776"/>
      <c r="E163" s="776"/>
      <c r="F163" s="90" t="s">
        <v>484</v>
      </c>
      <c r="G163" s="90" t="s">
        <v>33</v>
      </c>
      <c r="H163" s="90" t="s">
        <v>33</v>
      </c>
      <c r="I163" s="90" t="s">
        <v>165</v>
      </c>
      <c r="J163" s="91" t="s">
        <v>33</v>
      </c>
      <c r="K163" s="90" t="s">
        <v>33</v>
      </c>
      <c r="L163" s="91" t="s">
        <v>33</v>
      </c>
      <c r="M163" s="92" t="s">
        <v>33</v>
      </c>
      <c r="N163" s="93" t="s">
        <v>33</v>
      </c>
      <c r="Q163" s="68" t="s">
        <v>1040</v>
      </c>
    </row>
    <row r="164" spans="1:23" s="63" customFormat="1" ht="22.5" x14ac:dyDescent="0.2">
      <c r="A164" s="96"/>
      <c r="B164" s="97" t="s">
        <v>171</v>
      </c>
      <c r="C164" s="767" t="s">
        <v>172</v>
      </c>
      <c r="D164" s="767"/>
      <c r="E164" s="767"/>
      <c r="F164" s="767"/>
      <c r="G164" s="767"/>
      <c r="H164" s="767"/>
      <c r="I164" s="767"/>
      <c r="J164" s="767"/>
      <c r="K164" s="767"/>
      <c r="L164" s="767"/>
      <c r="M164" s="767"/>
      <c r="N164" s="781"/>
      <c r="S164" s="68" t="s">
        <v>172</v>
      </c>
    </row>
    <row r="165" spans="1:23" s="63" customFormat="1" x14ac:dyDescent="0.2">
      <c r="A165" s="98"/>
      <c r="B165" s="97" t="s">
        <v>165</v>
      </c>
      <c r="C165" s="767" t="s">
        <v>251</v>
      </c>
      <c r="D165" s="767"/>
      <c r="E165" s="767"/>
      <c r="F165" s="99" t="s">
        <v>33</v>
      </c>
      <c r="G165" s="99" t="s">
        <v>33</v>
      </c>
      <c r="H165" s="99" t="s">
        <v>33</v>
      </c>
      <c r="I165" s="99" t="s">
        <v>33</v>
      </c>
      <c r="J165" s="100">
        <v>36.76</v>
      </c>
      <c r="K165" s="99" t="s">
        <v>175</v>
      </c>
      <c r="L165" s="100">
        <v>45.95</v>
      </c>
      <c r="M165" s="101" t="s">
        <v>33</v>
      </c>
      <c r="N165" s="102" t="s">
        <v>33</v>
      </c>
      <c r="T165" s="68" t="s">
        <v>251</v>
      </c>
    </row>
    <row r="166" spans="1:23" s="63" customFormat="1" x14ac:dyDescent="0.2">
      <c r="A166" s="98"/>
      <c r="B166" s="97" t="s">
        <v>212</v>
      </c>
      <c r="C166" s="767" t="s">
        <v>252</v>
      </c>
      <c r="D166" s="767"/>
      <c r="E166" s="767"/>
      <c r="F166" s="99" t="s">
        <v>33</v>
      </c>
      <c r="G166" s="99" t="s">
        <v>33</v>
      </c>
      <c r="H166" s="99" t="s">
        <v>33</v>
      </c>
      <c r="I166" s="99" t="s">
        <v>33</v>
      </c>
      <c r="J166" s="100">
        <v>4.5999999999999996</v>
      </c>
      <c r="K166" s="99" t="s">
        <v>33</v>
      </c>
      <c r="L166" s="100">
        <v>4.5999999999999996</v>
      </c>
      <c r="M166" s="101" t="s">
        <v>33</v>
      </c>
      <c r="N166" s="102" t="s">
        <v>33</v>
      </c>
      <c r="T166" s="68" t="s">
        <v>252</v>
      </c>
    </row>
    <row r="167" spans="1:23" s="63" customFormat="1" x14ac:dyDescent="0.2">
      <c r="A167" s="98"/>
      <c r="B167" s="97" t="s">
        <v>33</v>
      </c>
      <c r="C167" s="767" t="s">
        <v>253</v>
      </c>
      <c r="D167" s="767"/>
      <c r="E167" s="767"/>
      <c r="F167" s="99" t="s">
        <v>179</v>
      </c>
      <c r="G167" s="99" t="s">
        <v>1041</v>
      </c>
      <c r="H167" s="99" t="s">
        <v>175</v>
      </c>
      <c r="I167" s="99" t="s">
        <v>1042</v>
      </c>
      <c r="J167" s="100" t="s">
        <v>33</v>
      </c>
      <c r="K167" s="99" t="s">
        <v>33</v>
      </c>
      <c r="L167" s="100" t="s">
        <v>33</v>
      </c>
      <c r="M167" s="101" t="s">
        <v>33</v>
      </c>
      <c r="N167" s="102" t="s">
        <v>33</v>
      </c>
      <c r="U167" s="68" t="s">
        <v>253</v>
      </c>
    </row>
    <row r="168" spans="1:23" s="63" customFormat="1" x14ac:dyDescent="0.2">
      <c r="A168" s="98"/>
      <c r="B168" s="97" t="s">
        <v>33</v>
      </c>
      <c r="C168" s="776" t="s">
        <v>182</v>
      </c>
      <c r="D168" s="776"/>
      <c r="E168" s="776"/>
      <c r="F168" s="90" t="s">
        <v>33</v>
      </c>
      <c r="G168" s="90" t="s">
        <v>33</v>
      </c>
      <c r="H168" s="90" t="s">
        <v>33</v>
      </c>
      <c r="I168" s="90" t="s">
        <v>33</v>
      </c>
      <c r="J168" s="91">
        <v>41.36</v>
      </c>
      <c r="K168" s="90" t="s">
        <v>33</v>
      </c>
      <c r="L168" s="91">
        <v>50.55</v>
      </c>
      <c r="M168" s="92" t="s">
        <v>33</v>
      </c>
      <c r="N168" s="93" t="s">
        <v>33</v>
      </c>
      <c r="V168" s="68" t="s">
        <v>182</v>
      </c>
    </row>
    <row r="169" spans="1:23" s="63" customFormat="1" x14ac:dyDescent="0.2">
      <c r="A169" s="98"/>
      <c r="B169" s="97" t="s">
        <v>33</v>
      </c>
      <c r="C169" s="767" t="s">
        <v>183</v>
      </c>
      <c r="D169" s="767"/>
      <c r="E169" s="767"/>
      <c r="F169" s="99" t="s">
        <v>33</v>
      </c>
      <c r="G169" s="99" t="s">
        <v>33</v>
      </c>
      <c r="H169" s="99" t="s">
        <v>33</v>
      </c>
      <c r="I169" s="99" t="s">
        <v>33</v>
      </c>
      <c r="J169" s="100" t="s">
        <v>33</v>
      </c>
      <c r="K169" s="99" t="s">
        <v>33</v>
      </c>
      <c r="L169" s="100">
        <v>45.95</v>
      </c>
      <c r="M169" s="101" t="s">
        <v>33</v>
      </c>
      <c r="N169" s="102" t="s">
        <v>33</v>
      </c>
      <c r="U169" s="68" t="s">
        <v>183</v>
      </c>
    </row>
    <row r="170" spans="1:23" s="63" customFormat="1" ht="22.5" x14ac:dyDescent="0.2">
      <c r="A170" s="98"/>
      <c r="B170" s="97" t="s">
        <v>771</v>
      </c>
      <c r="C170" s="767" t="s">
        <v>772</v>
      </c>
      <c r="D170" s="767"/>
      <c r="E170" s="767"/>
      <c r="F170" s="99" t="s">
        <v>186</v>
      </c>
      <c r="G170" s="99" t="s">
        <v>341</v>
      </c>
      <c r="H170" s="99" t="s">
        <v>33</v>
      </c>
      <c r="I170" s="99" t="s">
        <v>341</v>
      </c>
      <c r="J170" s="100" t="s">
        <v>33</v>
      </c>
      <c r="K170" s="99" t="s">
        <v>33</v>
      </c>
      <c r="L170" s="100">
        <v>36.76</v>
      </c>
      <c r="M170" s="101" t="s">
        <v>33</v>
      </c>
      <c r="N170" s="102" t="s">
        <v>33</v>
      </c>
      <c r="U170" s="68" t="s">
        <v>772</v>
      </c>
    </row>
    <row r="171" spans="1:23" s="63" customFormat="1" ht="22.5" x14ac:dyDescent="0.2">
      <c r="A171" s="98"/>
      <c r="B171" s="97" t="s">
        <v>773</v>
      </c>
      <c r="C171" s="767" t="s">
        <v>774</v>
      </c>
      <c r="D171" s="767"/>
      <c r="E171" s="767"/>
      <c r="F171" s="99" t="s">
        <v>186</v>
      </c>
      <c r="G171" s="99" t="s">
        <v>775</v>
      </c>
      <c r="H171" s="99" t="s">
        <v>33</v>
      </c>
      <c r="I171" s="99" t="s">
        <v>775</v>
      </c>
      <c r="J171" s="100" t="s">
        <v>33</v>
      </c>
      <c r="K171" s="99" t="s">
        <v>33</v>
      </c>
      <c r="L171" s="100">
        <v>27.57</v>
      </c>
      <c r="M171" s="101" t="s">
        <v>33</v>
      </c>
      <c r="N171" s="102" t="s">
        <v>33</v>
      </c>
      <c r="U171" s="68" t="s">
        <v>774</v>
      </c>
    </row>
    <row r="172" spans="1:23" s="63" customFormat="1" x14ac:dyDescent="0.2">
      <c r="A172" s="103"/>
      <c r="B172" s="104"/>
      <c r="C172" s="780" t="s">
        <v>191</v>
      </c>
      <c r="D172" s="780"/>
      <c r="E172" s="780"/>
      <c r="F172" s="105" t="s">
        <v>33</v>
      </c>
      <c r="G172" s="105" t="s">
        <v>33</v>
      </c>
      <c r="H172" s="105" t="s">
        <v>33</v>
      </c>
      <c r="I172" s="105" t="s">
        <v>33</v>
      </c>
      <c r="J172" s="106" t="s">
        <v>33</v>
      </c>
      <c r="K172" s="105" t="s">
        <v>33</v>
      </c>
      <c r="L172" s="106">
        <v>114.88</v>
      </c>
      <c r="M172" s="92" t="s">
        <v>33</v>
      </c>
      <c r="N172" s="107" t="s">
        <v>33</v>
      </c>
      <c r="W172" s="68" t="s">
        <v>191</v>
      </c>
    </row>
    <row r="173" spans="1:23" s="63" customFormat="1" ht="33.75" x14ac:dyDescent="0.2">
      <c r="A173" s="88" t="s">
        <v>704</v>
      </c>
      <c r="B173" s="89" t="s">
        <v>1402</v>
      </c>
      <c r="C173" s="776" t="s">
        <v>1403</v>
      </c>
      <c r="D173" s="776"/>
      <c r="E173" s="776"/>
      <c r="F173" s="90" t="s">
        <v>484</v>
      </c>
      <c r="G173" s="90" t="s">
        <v>33</v>
      </c>
      <c r="H173" s="90" t="s">
        <v>33</v>
      </c>
      <c r="I173" s="90" t="s">
        <v>165</v>
      </c>
      <c r="J173" s="91">
        <v>692.04</v>
      </c>
      <c r="K173" s="90" t="s">
        <v>33</v>
      </c>
      <c r="L173" s="91">
        <v>692.04</v>
      </c>
      <c r="M173" s="92" t="s">
        <v>33</v>
      </c>
      <c r="N173" s="93" t="s">
        <v>33</v>
      </c>
      <c r="Q173" s="68" t="s">
        <v>1403</v>
      </c>
    </row>
    <row r="174" spans="1:23" s="63" customFormat="1" ht="22.5" x14ac:dyDescent="0.2">
      <c r="A174" s="88" t="s">
        <v>309</v>
      </c>
      <c r="B174" s="89" t="s">
        <v>921</v>
      </c>
      <c r="C174" s="776" t="s">
        <v>922</v>
      </c>
      <c r="D174" s="776"/>
      <c r="E174" s="776"/>
      <c r="F174" s="90" t="s">
        <v>484</v>
      </c>
      <c r="G174" s="90" t="s">
        <v>33</v>
      </c>
      <c r="H174" s="90" t="s">
        <v>33</v>
      </c>
      <c r="I174" s="90" t="s">
        <v>165</v>
      </c>
      <c r="J174" s="91" t="s">
        <v>33</v>
      </c>
      <c r="K174" s="90" t="s">
        <v>33</v>
      </c>
      <c r="L174" s="91" t="s">
        <v>33</v>
      </c>
      <c r="M174" s="92" t="s">
        <v>33</v>
      </c>
      <c r="N174" s="93" t="s">
        <v>33</v>
      </c>
      <c r="Q174" s="68" t="s">
        <v>922</v>
      </c>
    </row>
    <row r="175" spans="1:23" s="63" customFormat="1" ht="22.5" x14ac:dyDescent="0.2">
      <c r="A175" s="96"/>
      <c r="B175" s="97" t="s">
        <v>171</v>
      </c>
      <c r="C175" s="767" t="s">
        <v>172</v>
      </c>
      <c r="D175" s="767"/>
      <c r="E175" s="767"/>
      <c r="F175" s="767"/>
      <c r="G175" s="767"/>
      <c r="H175" s="767"/>
      <c r="I175" s="767"/>
      <c r="J175" s="767"/>
      <c r="K175" s="767"/>
      <c r="L175" s="767"/>
      <c r="M175" s="767"/>
      <c r="N175" s="781"/>
      <c r="S175" s="68" t="s">
        <v>172</v>
      </c>
    </row>
    <row r="176" spans="1:23" s="63" customFormat="1" x14ac:dyDescent="0.2">
      <c r="A176" s="98"/>
      <c r="B176" s="97" t="s">
        <v>165</v>
      </c>
      <c r="C176" s="767" t="s">
        <v>251</v>
      </c>
      <c r="D176" s="767"/>
      <c r="E176" s="767"/>
      <c r="F176" s="99" t="s">
        <v>33</v>
      </c>
      <c r="G176" s="99" t="s">
        <v>33</v>
      </c>
      <c r="H176" s="99" t="s">
        <v>33</v>
      </c>
      <c r="I176" s="99" t="s">
        <v>33</v>
      </c>
      <c r="J176" s="100">
        <v>103.14</v>
      </c>
      <c r="K176" s="99" t="s">
        <v>175</v>
      </c>
      <c r="L176" s="100">
        <v>128.93</v>
      </c>
      <c r="M176" s="101" t="s">
        <v>33</v>
      </c>
      <c r="N176" s="102" t="s">
        <v>33</v>
      </c>
      <c r="T176" s="68" t="s">
        <v>251</v>
      </c>
    </row>
    <row r="177" spans="1:23" s="63" customFormat="1" x14ac:dyDescent="0.2">
      <c r="A177" s="98"/>
      <c r="B177" s="97" t="s">
        <v>173</v>
      </c>
      <c r="C177" s="767" t="s">
        <v>174</v>
      </c>
      <c r="D177" s="767"/>
      <c r="E177" s="767"/>
      <c r="F177" s="99" t="s">
        <v>33</v>
      </c>
      <c r="G177" s="99" t="s">
        <v>33</v>
      </c>
      <c r="H177" s="99" t="s">
        <v>33</v>
      </c>
      <c r="I177" s="99" t="s">
        <v>33</v>
      </c>
      <c r="J177" s="100">
        <v>36</v>
      </c>
      <c r="K177" s="99" t="s">
        <v>175</v>
      </c>
      <c r="L177" s="100">
        <v>45</v>
      </c>
      <c r="M177" s="101" t="s">
        <v>33</v>
      </c>
      <c r="N177" s="102" t="s">
        <v>33</v>
      </c>
      <c r="T177" s="68" t="s">
        <v>174</v>
      </c>
    </row>
    <row r="178" spans="1:23" s="63" customFormat="1" x14ac:dyDescent="0.2">
      <c r="A178" s="98"/>
      <c r="B178" s="97" t="s">
        <v>176</v>
      </c>
      <c r="C178" s="767" t="s">
        <v>177</v>
      </c>
      <c r="D178" s="767"/>
      <c r="E178" s="767"/>
      <c r="F178" s="99" t="s">
        <v>33</v>
      </c>
      <c r="G178" s="99" t="s">
        <v>33</v>
      </c>
      <c r="H178" s="99" t="s">
        <v>33</v>
      </c>
      <c r="I178" s="99" t="s">
        <v>33</v>
      </c>
      <c r="J178" s="100">
        <v>4.0199999999999996</v>
      </c>
      <c r="K178" s="99" t="s">
        <v>175</v>
      </c>
      <c r="L178" s="100">
        <v>5.03</v>
      </c>
      <c r="M178" s="101" t="s">
        <v>33</v>
      </c>
      <c r="N178" s="102" t="s">
        <v>33</v>
      </c>
      <c r="T178" s="68" t="s">
        <v>177</v>
      </c>
    </row>
    <row r="179" spans="1:23" s="63" customFormat="1" x14ac:dyDescent="0.2">
      <c r="A179" s="98"/>
      <c r="B179" s="97" t="s">
        <v>212</v>
      </c>
      <c r="C179" s="767" t="s">
        <v>252</v>
      </c>
      <c r="D179" s="767"/>
      <c r="E179" s="767"/>
      <c r="F179" s="99" t="s">
        <v>33</v>
      </c>
      <c r="G179" s="99" t="s">
        <v>33</v>
      </c>
      <c r="H179" s="99" t="s">
        <v>33</v>
      </c>
      <c r="I179" s="99" t="s">
        <v>33</v>
      </c>
      <c r="J179" s="100">
        <v>48.16</v>
      </c>
      <c r="K179" s="99" t="s">
        <v>33</v>
      </c>
      <c r="L179" s="100">
        <v>48.16</v>
      </c>
      <c r="M179" s="101" t="s">
        <v>33</v>
      </c>
      <c r="N179" s="102" t="s">
        <v>33</v>
      </c>
      <c r="T179" s="68" t="s">
        <v>252</v>
      </c>
    </row>
    <row r="180" spans="1:23" s="63" customFormat="1" x14ac:dyDescent="0.2">
      <c r="A180" s="98"/>
      <c r="B180" s="97" t="s">
        <v>33</v>
      </c>
      <c r="C180" s="767" t="s">
        <v>253</v>
      </c>
      <c r="D180" s="767"/>
      <c r="E180" s="767"/>
      <c r="F180" s="99" t="s">
        <v>179</v>
      </c>
      <c r="G180" s="99" t="s">
        <v>923</v>
      </c>
      <c r="H180" s="99" t="s">
        <v>175</v>
      </c>
      <c r="I180" s="99" t="s">
        <v>924</v>
      </c>
      <c r="J180" s="100" t="s">
        <v>33</v>
      </c>
      <c r="K180" s="99" t="s">
        <v>33</v>
      </c>
      <c r="L180" s="100" t="s">
        <v>33</v>
      </c>
      <c r="M180" s="101" t="s">
        <v>33</v>
      </c>
      <c r="N180" s="102" t="s">
        <v>33</v>
      </c>
      <c r="U180" s="68" t="s">
        <v>253</v>
      </c>
    </row>
    <row r="181" spans="1:23" s="63" customFormat="1" x14ac:dyDescent="0.2">
      <c r="A181" s="98"/>
      <c r="B181" s="97" t="s">
        <v>33</v>
      </c>
      <c r="C181" s="767" t="s">
        <v>178</v>
      </c>
      <c r="D181" s="767"/>
      <c r="E181" s="767"/>
      <c r="F181" s="99" t="s">
        <v>179</v>
      </c>
      <c r="G181" s="99" t="s">
        <v>925</v>
      </c>
      <c r="H181" s="99" t="s">
        <v>175</v>
      </c>
      <c r="I181" s="99" t="s">
        <v>690</v>
      </c>
      <c r="J181" s="100" t="s">
        <v>33</v>
      </c>
      <c r="K181" s="99" t="s">
        <v>33</v>
      </c>
      <c r="L181" s="100" t="s">
        <v>33</v>
      </c>
      <c r="M181" s="101" t="s">
        <v>33</v>
      </c>
      <c r="N181" s="102" t="s">
        <v>33</v>
      </c>
      <c r="U181" s="68" t="s">
        <v>178</v>
      </c>
    </row>
    <row r="182" spans="1:23" s="63" customFormat="1" x14ac:dyDescent="0.2">
      <c r="A182" s="98"/>
      <c r="B182" s="97" t="s">
        <v>33</v>
      </c>
      <c r="C182" s="776" t="s">
        <v>182</v>
      </c>
      <c r="D182" s="776"/>
      <c r="E182" s="776"/>
      <c r="F182" s="90" t="s">
        <v>33</v>
      </c>
      <c r="G182" s="90" t="s">
        <v>33</v>
      </c>
      <c r="H182" s="90" t="s">
        <v>33</v>
      </c>
      <c r="I182" s="90" t="s">
        <v>33</v>
      </c>
      <c r="J182" s="91">
        <v>187.3</v>
      </c>
      <c r="K182" s="90" t="s">
        <v>33</v>
      </c>
      <c r="L182" s="91">
        <v>222.09</v>
      </c>
      <c r="M182" s="92" t="s">
        <v>33</v>
      </c>
      <c r="N182" s="93" t="s">
        <v>33</v>
      </c>
      <c r="V182" s="68" t="s">
        <v>182</v>
      </c>
    </row>
    <row r="183" spans="1:23" s="63" customFormat="1" x14ac:dyDescent="0.2">
      <c r="A183" s="98"/>
      <c r="B183" s="97" t="s">
        <v>33</v>
      </c>
      <c r="C183" s="767" t="s">
        <v>183</v>
      </c>
      <c r="D183" s="767"/>
      <c r="E183" s="767"/>
      <c r="F183" s="99" t="s">
        <v>33</v>
      </c>
      <c r="G183" s="99" t="s">
        <v>33</v>
      </c>
      <c r="H183" s="99" t="s">
        <v>33</v>
      </c>
      <c r="I183" s="99" t="s">
        <v>33</v>
      </c>
      <c r="J183" s="100" t="s">
        <v>33</v>
      </c>
      <c r="K183" s="99" t="s">
        <v>33</v>
      </c>
      <c r="L183" s="100">
        <v>133.96</v>
      </c>
      <c r="M183" s="101" t="s">
        <v>33</v>
      </c>
      <c r="N183" s="102" t="s">
        <v>33</v>
      </c>
      <c r="U183" s="68" t="s">
        <v>183</v>
      </c>
    </row>
    <row r="184" spans="1:23" s="63" customFormat="1" ht="22.5" x14ac:dyDescent="0.2">
      <c r="A184" s="98"/>
      <c r="B184" s="97" t="s">
        <v>771</v>
      </c>
      <c r="C184" s="767" t="s">
        <v>772</v>
      </c>
      <c r="D184" s="767"/>
      <c r="E184" s="767"/>
      <c r="F184" s="99" t="s">
        <v>186</v>
      </c>
      <c r="G184" s="99" t="s">
        <v>341</v>
      </c>
      <c r="H184" s="99" t="s">
        <v>33</v>
      </c>
      <c r="I184" s="99" t="s">
        <v>341</v>
      </c>
      <c r="J184" s="100" t="s">
        <v>33</v>
      </c>
      <c r="K184" s="99" t="s">
        <v>33</v>
      </c>
      <c r="L184" s="100">
        <v>107.17</v>
      </c>
      <c r="M184" s="101" t="s">
        <v>33</v>
      </c>
      <c r="N184" s="102" t="s">
        <v>33</v>
      </c>
      <c r="U184" s="68" t="s">
        <v>772</v>
      </c>
    </row>
    <row r="185" spans="1:23" s="63" customFormat="1" ht="22.5" x14ac:dyDescent="0.2">
      <c r="A185" s="98"/>
      <c r="B185" s="97" t="s">
        <v>773</v>
      </c>
      <c r="C185" s="767" t="s">
        <v>774</v>
      </c>
      <c r="D185" s="767"/>
      <c r="E185" s="767"/>
      <c r="F185" s="99" t="s">
        <v>186</v>
      </c>
      <c r="G185" s="99" t="s">
        <v>775</v>
      </c>
      <c r="H185" s="99" t="s">
        <v>33</v>
      </c>
      <c r="I185" s="99" t="s">
        <v>775</v>
      </c>
      <c r="J185" s="100" t="s">
        <v>33</v>
      </c>
      <c r="K185" s="99" t="s">
        <v>33</v>
      </c>
      <c r="L185" s="100">
        <v>80.38</v>
      </c>
      <c r="M185" s="101" t="s">
        <v>33</v>
      </c>
      <c r="N185" s="102" t="s">
        <v>33</v>
      </c>
      <c r="U185" s="68" t="s">
        <v>774</v>
      </c>
    </row>
    <row r="186" spans="1:23" s="63" customFormat="1" x14ac:dyDescent="0.2">
      <c r="A186" s="103"/>
      <c r="B186" s="104"/>
      <c r="C186" s="780" t="s">
        <v>191</v>
      </c>
      <c r="D186" s="780"/>
      <c r="E186" s="780"/>
      <c r="F186" s="105" t="s">
        <v>33</v>
      </c>
      <c r="G186" s="105" t="s">
        <v>33</v>
      </c>
      <c r="H186" s="105" t="s">
        <v>33</v>
      </c>
      <c r="I186" s="105" t="s">
        <v>33</v>
      </c>
      <c r="J186" s="106" t="s">
        <v>33</v>
      </c>
      <c r="K186" s="105" t="s">
        <v>33</v>
      </c>
      <c r="L186" s="106">
        <v>409.64</v>
      </c>
      <c r="M186" s="92" t="s">
        <v>33</v>
      </c>
      <c r="N186" s="107" t="s">
        <v>33</v>
      </c>
      <c r="W186" s="68" t="s">
        <v>191</v>
      </c>
    </row>
    <row r="187" spans="1:23" s="63" customFormat="1" ht="22.5" x14ac:dyDescent="0.2">
      <c r="A187" s="88" t="s">
        <v>722</v>
      </c>
      <c r="B187" s="89" t="s">
        <v>1404</v>
      </c>
      <c r="C187" s="776" t="s">
        <v>1405</v>
      </c>
      <c r="D187" s="776"/>
      <c r="E187" s="776"/>
      <c r="F187" s="90" t="s">
        <v>484</v>
      </c>
      <c r="G187" s="90" t="s">
        <v>33</v>
      </c>
      <c r="H187" s="90" t="s">
        <v>33</v>
      </c>
      <c r="I187" s="90" t="s">
        <v>165</v>
      </c>
      <c r="J187" s="91">
        <v>1046.03</v>
      </c>
      <c r="K187" s="90" t="s">
        <v>33</v>
      </c>
      <c r="L187" s="91">
        <v>1046.03</v>
      </c>
      <c r="M187" s="92" t="s">
        <v>33</v>
      </c>
      <c r="N187" s="93" t="s">
        <v>33</v>
      </c>
      <c r="Q187" s="68" t="s">
        <v>1405</v>
      </c>
    </row>
    <row r="188" spans="1:23" s="63" customFormat="1" ht="45" x14ac:dyDescent="0.2">
      <c r="A188" s="88" t="s">
        <v>736</v>
      </c>
      <c r="B188" s="89" t="s">
        <v>1406</v>
      </c>
      <c r="C188" s="776" t="s">
        <v>1407</v>
      </c>
      <c r="D188" s="776"/>
      <c r="E188" s="776"/>
      <c r="F188" s="90" t="s">
        <v>484</v>
      </c>
      <c r="G188" s="90" t="s">
        <v>33</v>
      </c>
      <c r="H188" s="90" t="s">
        <v>33</v>
      </c>
      <c r="I188" s="90" t="s">
        <v>173</v>
      </c>
      <c r="J188" s="91">
        <v>331.13</v>
      </c>
      <c r="K188" s="90" t="s">
        <v>33</v>
      </c>
      <c r="L188" s="91">
        <v>662.26</v>
      </c>
      <c r="M188" s="92" t="s">
        <v>33</v>
      </c>
      <c r="N188" s="93" t="s">
        <v>33</v>
      </c>
      <c r="Q188" s="68" t="s">
        <v>1407</v>
      </c>
    </row>
    <row r="189" spans="1:23" s="63" customFormat="1" ht="22.5" x14ac:dyDescent="0.2">
      <c r="A189" s="88" t="s">
        <v>741</v>
      </c>
      <c r="B189" s="89" t="s">
        <v>1057</v>
      </c>
      <c r="C189" s="776" t="s">
        <v>1058</v>
      </c>
      <c r="D189" s="776"/>
      <c r="E189" s="776"/>
      <c r="F189" s="90" t="s">
        <v>484</v>
      </c>
      <c r="G189" s="90" t="s">
        <v>33</v>
      </c>
      <c r="H189" s="90" t="s">
        <v>33</v>
      </c>
      <c r="I189" s="90" t="s">
        <v>173</v>
      </c>
      <c r="J189" s="91" t="s">
        <v>33</v>
      </c>
      <c r="K189" s="90" t="s">
        <v>33</v>
      </c>
      <c r="L189" s="91" t="s">
        <v>33</v>
      </c>
      <c r="M189" s="92" t="s">
        <v>33</v>
      </c>
      <c r="N189" s="93" t="s">
        <v>33</v>
      </c>
      <c r="Q189" s="68" t="s">
        <v>1058</v>
      </c>
    </row>
    <row r="190" spans="1:23" s="63" customFormat="1" ht="22.5" x14ac:dyDescent="0.2">
      <c r="A190" s="96"/>
      <c r="B190" s="97" t="s">
        <v>171</v>
      </c>
      <c r="C190" s="767" t="s">
        <v>172</v>
      </c>
      <c r="D190" s="767"/>
      <c r="E190" s="767"/>
      <c r="F190" s="767"/>
      <c r="G190" s="767"/>
      <c r="H190" s="767"/>
      <c r="I190" s="767"/>
      <c r="J190" s="767"/>
      <c r="K190" s="767"/>
      <c r="L190" s="767"/>
      <c r="M190" s="767"/>
      <c r="N190" s="781"/>
      <c r="S190" s="68" t="s">
        <v>172</v>
      </c>
    </row>
    <row r="191" spans="1:23" s="63" customFormat="1" x14ac:dyDescent="0.2">
      <c r="A191" s="98"/>
      <c r="B191" s="97" t="s">
        <v>165</v>
      </c>
      <c r="C191" s="767" t="s">
        <v>251</v>
      </c>
      <c r="D191" s="767"/>
      <c r="E191" s="767"/>
      <c r="F191" s="99" t="s">
        <v>33</v>
      </c>
      <c r="G191" s="99" t="s">
        <v>33</v>
      </c>
      <c r="H191" s="99" t="s">
        <v>33</v>
      </c>
      <c r="I191" s="99" t="s">
        <v>33</v>
      </c>
      <c r="J191" s="100">
        <v>8.9</v>
      </c>
      <c r="K191" s="99" t="s">
        <v>175</v>
      </c>
      <c r="L191" s="100">
        <v>22.25</v>
      </c>
      <c r="M191" s="101" t="s">
        <v>33</v>
      </c>
      <c r="N191" s="102" t="s">
        <v>33</v>
      </c>
      <c r="T191" s="68" t="s">
        <v>251</v>
      </c>
    </row>
    <row r="192" spans="1:23" s="63" customFormat="1" x14ac:dyDescent="0.2">
      <c r="A192" s="98"/>
      <c r="B192" s="97" t="s">
        <v>173</v>
      </c>
      <c r="C192" s="767" t="s">
        <v>174</v>
      </c>
      <c r="D192" s="767"/>
      <c r="E192" s="767"/>
      <c r="F192" s="99" t="s">
        <v>33</v>
      </c>
      <c r="G192" s="99" t="s">
        <v>33</v>
      </c>
      <c r="H192" s="99" t="s">
        <v>33</v>
      </c>
      <c r="I192" s="99" t="s">
        <v>33</v>
      </c>
      <c r="J192" s="100">
        <v>0.66</v>
      </c>
      <c r="K192" s="99" t="s">
        <v>175</v>
      </c>
      <c r="L192" s="100">
        <v>1.65</v>
      </c>
      <c r="M192" s="101" t="s">
        <v>33</v>
      </c>
      <c r="N192" s="102" t="s">
        <v>33</v>
      </c>
      <c r="T192" s="68" t="s">
        <v>174</v>
      </c>
    </row>
    <row r="193" spans="1:24" s="63" customFormat="1" x14ac:dyDescent="0.2">
      <c r="A193" s="98"/>
      <c r="B193" s="97" t="s">
        <v>176</v>
      </c>
      <c r="C193" s="767" t="s">
        <v>177</v>
      </c>
      <c r="D193" s="767"/>
      <c r="E193" s="767"/>
      <c r="F193" s="99" t="s">
        <v>33</v>
      </c>
      <c r="G193" s="99" t="s">
        <v>33</v>
      </c>
      <c r="H193" s="99" t="s">
        <v>33</v>
      </c>
      <c r="I193" s="99" t="s">
        <v>33</v>
      </c>
      <c r="J193" s="100">
        <v>0.12</v>
      </c>
      <c r="K193" s="99" t="s">
        <v>175</v>
      </c>
      <c r="L193" s="100">
        <v>0.3</v>
      </c>
      <c r="M193" s="101" t="s">
        <v>33</v>
      </c>
      <c r="N193" s="102" t="s">
        <v>33</v>
      </c>
      <c r="T193" s="68" t="s">
        <v>177</v>
      </c>
    </row>
    <row r="194" spans="1:24" s="63" customFormat="1" x14ac:dyDescent="0.2">
      <c r="A194" s="98"/>
      <c r="B194" s="97" t="s">
        <v>212</v>
      </c>
      <c r="C194" s="767" t="s">
        <v>252</v>
      </c>
      <c r="D194" s="767"/>
      <c r="E194" s="767"/>
      <c r="F194" s="99" t="s">
        <v>33</v>
      </c>
      <c r="G194" s="99" t="s">
        <v>33</v>
      </c>
      <c r="H194" s="99" t="s">
        <v>33</v>
      </c>
      <c r="I194" s="99" t="s">
        <v>33</v>
      </c>
      <c r="J194" s="100">
        <v>0.18</v>
      </c>
      <c r="K194" s="99" t="s">
        <v>33</v>
      </c>
      <c r="L194" s="100">
        <v>0.36</v>
      </c>
      <c r="M194" s="101" t="s">
        <v>33</v>
      </c>
      <c r="N194" s="102" t="s">
        <v>33</v>
      </c>
      <c r="T194" s="68" t="s">
        <v>252</v>
      </c>
    </row>
    <row r="195" spans="1:24" s="63" customFormat="1" x14ac:dyDescent="0.2">
      <c r="A195" s="98"/>
      <c r="B195" s="97" t="s">
        <v>33</v>
      </c>
      <c r="C195" s="767" t="s">
        <v>253</v>
      </c>
      <c r="D195" s="767"/>
      <c r="E195" s="767"/>
      <c r="F195" s="99" t="s">
        <v>179</v>
      </c>
      <c r="G195" s="99" t="s">
        <v>1023</v>
      </c>
      <c r="H195" s="99" t="s">
        <v>175</v>
      </c>
      <c r="I195" s="99" t="s">
        <v>1024</v>
      </c>
      <c r="J195" s="100" t="s">
        <v>33</v>
      </c>
      <c r="K195" s="99" t="s">
        <v>33</v>
      </c>
      <c r="L195" s="100" t="s">
        <v>33</v>
      </c>
      <c r="M195" s="101" t="s">
        <v>33</v>
      </c>
      <c r="N195" s="102" t="s">
        <v>33</v>
      </c>
      <c r="U195" s="68" t="s">
        <v>253</v>
      </c>
    </row>
    <row r="196" spans="1:24" s="63" customFormat="1" x14ac:dyDescent="0.2">
      <c r="A196" s="98"/>
      <c r="B196" s="97" t="s">
        <v>33</v>
      </c>
      <c r="C196" s="767" t="s">
        <v>178</v>
      </c>
      <c r="D196" s="767"/>
      <c r="E196" s="767"/>
      <c r="F196" s="99" t="s">
        <v>179</v>
      </c>
      <c r="G196" s="99" t="s">
        <v>957</v>
      </c>
      <c r="H196" s="99" t="s">
        <v>175</v>
      </c>
      <c r="I196" s="99" t="s">
        <v>1059</v>
      </c>
      <c r="J196" s="100" t="s">
        <v>33</v>
      </c>
      <c r="K196" s="99" t="s">
        <v>33</v>
      </c>
      <c r="L196" s="100" t="s">
        <v>33</v>
      </c>
      <c r="M196" s="101" t="s">
        <v>33</v>
      </c>
      <c r="N196" s="102" t="s">
        <v>33</v>
      </c>
      <c r="U196" s="68" t="s">
        <v>178</v>
      </c>
    </row>
    <row r="197" spans="1:24" s="63" customFormat="1" x14ac:dyDescent="0.2">
      <c r="A197" s="98"/>
      <c r="B197" s="97" t="s">
        <v>33</v>
      </c>
      <c r="C197" s="776" t="s">
        <v>182</v>
      </c>
      <c r="D197" s="776"/>
      <c r="E197" s="776"/>
      <c r="F197" s="90" t="s">
        <v>33</v>
      </c>
      <c r="G197" s="90" t="s">
        <v>33</v>
      </c>
      <c r="H197" s="90" t="s">
        <v>33</v>
      </c>
      <c r="I197" s="90" t="s">
        <v>33</v>
      </c>
      <c r="J197" s="91">
        <v>9.74</v>
      </c>
      <c r="K197" s="90" t="s">
        <v>33</v>
      </c>
      <c r="L197" s="91">
        <v>24.26</v>
      </c>
      <c r="M197" s="92" t="s">
        <v>33</v>
      </c>
      <c r="N197" s="93" t="s">
        <v>33</v>
      </c>
      <c r="V197" s="68" t="s">
        <v>182</v>
      </c>
    </row>
    <row r="198" spans="1:24" s="63" customFormat="1" x14ac:dyDescent="0.2">
      <c r="A198" s="98"/>
      <c r="B198" s="97" t="s">
        <v>33</v>
      </c>
      <c r="C198" s="767" t="s">
        <v>183</v>
      </c>
      <c r="D198" s="767"/>
      <c r="E198" s="767"/>
      <c r="F198" s="99" t="s">
        <v>33</v>
      </c>
      <c r="G198" s="99" t="s">
        <v>33</v>
      </c>
      <c r="H198" s="99" t="s">
        <v>33</v>
      </c>
      <c r="I198" s="99" t="s">
        <v>33</v>
      </c>
      <c r="J198" s="100" t="s">
        <v>33</v>
      </c>
      <c r="K198" s="99" t="s">
        <v>33</v>
      </c>
      <c r="L198" s="100">
        <v>22.55</v>
      </c>
      <c r="M198" s="101" t="s">
        <v>33</v>
      </c>
      <c r="N198" s="102" t="s">
        <v>33</v>
      </c>
      <c r="U198" s="68" t="s">
        <v>183</v>
      </c>
    </row>
    <row r="199" spans="1:24" s="63" customFormat="1" ht="22.5" x14ac:dyDescent="0.2">
      <c r="A199" s="98"/>
      <c r="B199" s="97" t="s">
        <v>907</v>
      </c>
      <c r="C199" s="767" t="s">
        <v>908</v>
      </c>
      <c r="D199" s="767"/>
      <c r="E199" s="767"/>
      <c r="F199" s="99" t="s">
        <v>186</v>
      </c>
      <c r="G199" s="99" t="s">
        <v>909</v>
      </c>
      <c r="H199" s="99" t="s">
        <v>33</v>
      </c>
      <c r="I199" s="99" t="s">
        <v>909</v>
      </c>
      <c r="J199" s="100" t="s">
        <v>33</v>
      </c>
      <c r="K199" s="99" t="s">
        <v>33</v>
      </c>
      <c r="L199" s="100">
        <v>20.75</v>
      </c>
      <c r="M199" s="101" t="s">
        <v>33</v>
      </c>
      <c r="N199" s="102" t="s">
        <v>33</v>
      </c>
      <c r="U199" s="68" t="s">
        <v>908</v>
      </c>
    </row>
    <row r="200" spans="1:24" s="63" customFormat="1" ht="22.5" x14ac:dyDescent="0.2">
      <c r="A200" s="98"/>
      <c r="B200" s="97" t="s">
        <v>910</v>
      </c>
      <c r="C200" s="767" t="s">
        <v>911</v>
      </c>
      <c r="D200" s="767"/>
      <c r="E200" s="767"/>
      <c r="F200" s="99" t="s">
        <v>186</v>
      </c>
      <c r="G200" s="99" t="s">
        <v>594</v>
      </c>
      <c r="H200" s="99" t="s">
        <v>33</v>
      </c>
      <c r="I200" s="99" t="s">
        <v>594</v>
      </c>
      <c r="J200" s="100" t="s">
        <v>33</v>
      </c>
      <c r="K200" s="99" t="s">
        <v>33</v>
      </c>
      <c r="L200" s="100">
        <v>14.66</v>
      </c>
      <c r="M200" s="101" t="s">
        <v>33</v>
      </c>
      <c r="N200" s="102" t="s">
        <v>33</v>
      </c>
      <c r="U200" s="68" t="s">
        <v>911</v>
      </c>
    </row>
    <row r="201" spans="1:24" s="63" customFormat="1" x14ac:dyDescent="0.2">
      <c r="A201" s="103"/>
      <c r="B201" s="104"/>
      <c r="C201" s="780" t="s">
        <v>191</v>
      </c>
      <c r="D201" s="780"/>
      <c r="E201" s="780"/>
      <c r="F201" s="105" t="s">
        <v>33</v>
      </c>
      <c r="G201" s="105" t="s">
        <v>33</v>
      </c>
      <c r="H201" s="105" t="s">
        <v>33</v>
      </c>
      <c r="I201" s="105" t="s">
        <v>33</v>
      </c>
      <c r="J201" s="106" t="s">
        <v>33</v>
      </c>
      <c r="K201" s="105" t="s">
        <v>33</v>
      </c>
      <c r="L201" s="106">
        <v>59.67</v>
      </c>
      <c r="M201" s="92" t="s">
        <v>33</v>
      </c>
      <c r="N201" s="107" t="s">
        <v>33</v>
      </c>
      <c r="W201" s="68" t="s">
        <v>191</v>
      </c>
    </row>
    <row r="202" spans="1:24" s="63" customFormat="1" ht="22.5" x14ac:dyDescent="0.2">
      <c r="A202" s="88" t="s">
        <v>745</v>
      </c>
      <c r="B202" s="89" t="s">
        <v>1426</v>
      </c>
      <c r="C202" s="776" t="s">
        <v>1427</v>
      </c>
      <c r="D202" s="776"/>
      <c r="E202" s="776"/>
      <c r="F202" s="90" t="s">
        <v>484</v>
      </c>
      <c r="G202" s="90" t="s">
        <v>33</v>
      </c>
      <c r="H202" s="90" t="s">
        <v>33</v>
      </c>
      <c r="I202" s="90" t="s">
        <v>173</v>
      </c>
      <c r="J202" s="91">
        <v>97.47</v>
      </c>
      <c r="K202" s="90" t="s">
        <v>33</v>
      </c>
      <c r="L202" s="91">
        <v>194.94</v>
      </c>
      <c r="M202" s="92" t="s">
        <v>33</v>
      </c>
      <c r="N202" s="93" t="s">
        <v>33</v>
      </c>
      <c r="Q202" s="68" t="s">
        <v>1427</v>
      </c>
    </row>
    <row r="203" spans="1:24" s="63" customFormat="1" x14ac:dyDescent="0.2">
      <c r="A203" s="88" t="s">
        <v>749</v>
      </c>
      <c r="B203" s="89" t="s">
        <v>1077</v>
      </c>
      <c r="C203" s="776" t="s">
        <v>1078</v>
      </c>
      <c r="D203" s="776"/>
      <c r="E203" s="776"/>
      <c r="F203" s="90" t="s">
        <v>711</v>
      </c>
      <c r="G203" s="90" t="s">
        <v>33</v>
      </c>
      <c r="H203" s="90" t="s">
        <v>33</v>
      </c>
      <c r="I203" s="90" t="s">
        <v>981</v>
      </c>
      <c r="J203" s="91" t="s">
        <v>33</v>
      </c>
      <c r="K203" s="90" t="s">
        <v>33</v>
      </c>
      <c r="L203" s="91" t="s">
        <v>33</v>
      </c>
      <c r="M203" s="92" t="s">
        <v>33</v>
      </c>
      <c r="N203" s="93" t="s">
        <v>33</v>
      </c>
      <c r="Q203" s="68" t="s">
        <v>1078</v>
      </c>
    </row>
    <row r="204" spans="1:24" s="63" customFormat="1" x14ac:dyDescent="0.2">
      <c r="A204" s="94"/>
      <c r="B204" s="95"/>
      <c r="C204" s="767" t="s">
        <v>1079</v>
      </c>
      <c r="D204" s="767"/>
      <c r="E204" s="767"/>
      <c r="F204" s="767"/>
      <c r="G204" s="767"/>
      <c r="H204" s="767"/>
      <c r="I204" s="767"/>
      <c r="J204" s="767"/>
      <c r="K204" s="767"/>
      <c r="L204" s="767"/>
      <c r="M204" s="767"/>
      <c r="N204" s="781"/>
      <c r="X204" s="68" t="s">
        <v>1079</v>
      </c>
    </row>
    <row r="205" spans="1:24" s="63" customFormat="1" ht="22.5" x14ac:dyDescent="0.2">
      <c r="A205" s="96"/>
      <c r="B205" s="97" t="s">
        <v>171</v>
      </c>
      <c r="C205" s="767" t="s">
        <v>172</v>
      </c>
      <c r="D205" s="767"/>
      <c r="E205" s="767"/>
      <c r="F205" s="767"/>
      <c r="G205" s="767"/>
      <c r="H205" s="767"/>
      <c r="I205" s="767"/>
      <c r="J205" s="767"/>
      <c r="K205" s="767"/>
      <c r="L205" s="767"/>
      <c r="M205" s="767"/>
      <c r="N205" s="781"/>
      <c r="S205" s="68" t="s">
        <v>172</v>
      </c>
    </row>
    <row r="206" spans="1:24" s="63" customFormat="1" x14ac:dyDescent="0.2">
      <c r="A206" s="98"/>
      <c r="B206" s="97" t="s">
        <v>165</v>
      </c>
      <c r="C206" s="767" t="s">
        <v>251</v>
      </c>
      <c r="D206" s="767"/>
      <c r="E206" s="767"/>
      <c r="F206" s="99" t="s">
        <v>33</v>
      </c>
      <c r="G206" s="99" t="s">
        <v>33</v>
      </c>
      <c r="H206" s="99" t="s">
        <v>33</v>
      </c>
      <c r="I206" s="99" t="s">
        <v>33</v>
      </c>
      <c r="J206" s="100">
        <v>174.89</v>
      </c>
      <c r="K206" s="99" t="s">
        <v>175</v>
      </c>
      <c r="L206" s="100">
        <v>4.37</v>
      </c>
      <c r="M206" s="101" t="s">
        <v>33</v>
      </c>
      <c r="N206" s="102" t="s">
        <v>33</v>
      </c>
      <c r="T206" s="68" t="s">
        <v>251</v>
      </c>
    </row>
    <row r="207" spans="1:24" s="63" customFormat="1" x14ac:dyDescent="0.2">
      <c r="A207" s="98"/>
      <c r="B207" s="97" t="s">
        <v>173</v>
      </c>
      <c r="C207" s="767" t="s">
        <v>174</v>
      </c>
      <c r="D207" s="767"/>
      <c r="E207" s="767"/>
      <c r="F207" s="99" t="s">
        <v>33</v>
      </c>
      <c r="G207" s="99" t="s">
        <v>33</v>
      </c>
      <c r="H207" s="99" t="s">
        <v>33</v>
      </c>
      <c r="I207" s="99" t="s">
        <v>33</v>
      </c>
      <c r="J207" s="100">
        <v>0.31</v>
      </c>
      <c r="K207" s="99" t="s">
        <v>175</v>
      </c>
      <c r="L207" s="100">
        <v>0.01</v>
      </c>
      <c r="M207" s="101" t="s">
        <v>33</v>
      </c>
      <c r="N207" s="102" t="s">
        <v>33</v>
      </c>
      <c r="T207" s="68" t="s">
        <v>174</v>
      </c>
    </row>
    <row r="208" spans="1:24" s="63" customFormat="1" x14ac:dyDescent="0.2">
      <c r="A208" s="98"/>
      <c r="B208" s="97" t="s">
        <v>176</v>
      </c>
      <c r="C208" s="767" t="s">
        <v>177</v>
      </c>
      <c r="D208" s="767"/>
      <c r="E208" s="767"/>
      <c r="F208" s="99" t="s">
        <v>33</v>
      </c>
      <c r="G208" s="99" t="s">
        <v>33</v>
      </c>
      <c r="H208" s="99" t="s">
        <v>33</v>
      </c>
      <c r="I208" s="99" t="s">
        <v>33</v>
      </c>
      <c r="J208" s="100">
        <v>0.14000000000000001</v>
      </c>
      <c r="K208" s="99" t="s">
        <v>175</v>
      </c>
      <c r="L208" s="100">
        <v>0</v>
      </c>
      <c r="M208" s="101" t="s">
        <v>33</v>
      </c>
      <c r="N208" s="102" t="s">
        <v>33</v>
      </c>
      <c r="T208" s="68" t="s">
        <v>177</v>
      </c>
    </row>
    <row r="209" spans="1:24" s="63" customFormat="1" x14ac:dyDescent="0.2">
      <c r="A209" s="98"/>
      <c r="B209" s="97" t="s">
        <v>212</v>
      </c>
      <c r="C209" s="767" t="s">
        <v>252</v>
      </c>
      <c r="D209" s="767"/>
      <c r="E209" s="767"/>
      <c r="F209" s="99" t="s">
        <v>33</v>
      </c>
      <c r="G209" s="99" t="s">
        <v>33</v>
      </c>
      <c r="H209" s="99" t="s">
        <v>33</v>
      </c>
      <c r="I209" s="99" t="s">
        <v>33</v>
      </c>
      <c r="J209" s="100">
        <v>69.930000000000007</v>
      </c>
      <c r="K209" s="99" t="s">
        <v>33</v>
      </c>
      <c r="L209" s="100">
        <v>1.4</v>
      </c>
      <c r="M209" s="101" t="s">
        <v>33</v>
      </c>
      <c r="N209" s="102" t="s">
        <v>33</v>
      </c>
      <c r="T209" s="68" t="s">
        <v>252</v>
      </c>
    </row>
    <row r="210" spans="1:24" s="63" customFormat="1" x14ac:dyDescent="0.2">
      <c r="A210" s="98"/>
      <c r="B210" s="97" t="s">
        <v>33</v>
      </c>
      <c r="C210" s="767" t="s">
        <v>253</v>
      </c>
      <c r="D210" s="767"/>
      <c r="E210" s="767"/>
      <c r="F210" s="99" t="s">
        <v>179</v>
      </c>
      <c r="G210" s="99" t="s">
        <v>1080</v>
      </c>
      <c r="H210" s="99" t="s">
        <v>175</v>
      </c>
      <c r="I210" s="99" t="s">
        <v>1081</v>
      </c>
      <c r="J210" s="100" t="s">
        <v>33</v>
      </c>
      <c r="K210" s="99" t="s">
        <v>33</v>
      </c>
      <c r="L210" s="100" t="s">
        <v>33</v>
      </c>
      <c r="M210" s="101" t="s">
        <v>33</v>
      </c>
      <c r="N210" s="102" t="s">
        <v>33</v>
      </c>
      <c r="U210" s="68" t="s">
        <v>253</v>
      </c>
    </row>
    <row r="211" spans="1:24" s="63" customFormat="1" x14ac:dyDescent="0.2">
      <c r="A211" s="98"/>
      <c r="B211" s="97" t="s">
        <v>33</v>
      </c>
      <c r="C211" s="767" t="s">
        <v>178</v>
      </c>
      <c r="D211" s="767"/>
      <c r="E211" s="767"/>
      <c r="F211" s="99" t="s">
        <v>179</v>
      </c>
      <c r="G211" s="99" t="s">
        <v>957</v>
      </c>
      <c r="H211" s="99" t="s">
        <v>175</v>
      </c>
      <c r="I211" s="99" t="s">
        <v>1082</v>
      </c>
      <c r="J211" s="100" t="s">
        <v>33</v>
      </c>
      <c r="K211" s="99" t="s">
        <v>33</v>
      </c>
      <c r="L211" s="100" t="s">
        <v>33</v>
      </c>
      <c r="M211" s="101" t="s">
        <v>33</v>
      </c>
      <c r="N211" s="102" t="s">
        <v>33</v>
      </c>
      <c r="U211" s="68" t="s">
        <v>178</v>
      </c>
    </row>
    <row r="212" spans="1:24" s="63" customFormat="1" x14ac:dyDescent="0.2">
      <c r="A212" s="98"/>
      <c r="B212" s="97" t="s">
        <v>33</v>
      </c>
      <c r="C212" s="776" t="s">
        <v>182</v>
      </c>
      <c r="D212" s="776"/>
      <c r="E212" s="776"/>
      <c r="F212" s="90" t="s">
        <v>33</v>
      </c>
      <c r="G212" s="90" t="s">
        <v>33</v>
      </c>
      <c r="H212" s="90" t="s">
        <v>33</v>
      </c>
      <c r="I212" s="90" t="s">
        <v>33</v>
      </c>
      <c r="J212" s="91">
        <v>245.13</v>
      </c>
      <c r="K212" s="90" t="s">
        <v>33</v>
      </c>
      <c r="L212" s="91">
        <v>5.78</v>
      </c>
      <c r="M212" s="92" t="s">
        <v>33</v>
      </c>
      <c r="N212" s="93" t="s">
        <v>33</v>
      </c>
      <c r="V212" s="68" t="s">
        <v>182</v>
      </c>
    </row>
    <row r="213" spans="1:24" s="63" customFormat="1" x14ac:dyDescent="0.2">
      <c r="A213" s="98"/>
      <c r="B213" s="97" t="s">
        <v>33</v>
      </c>
      <c r="C213" s="767" t="s">
        <v>183</v>
      </c>
      <c r="D213" s="767"/>
      <c r="E213" s="767"/>
      <c r="F213" s="99" t="s">
        <v>33</v>
      </c>
      <c r="G213" s="99" t="s">
        <v>33</v>
      </c>
      <c r="H213" s="99" t="s">
        <v>33</v>
      </c>
      <c r="I213" s="99" t="s">
        <v>33</v>
      </c>
      <c r="J213" s="100" t="s">
        <v>33</v>
      </c>
      <c r="K213" s="99" t="s">
        <v>33</v>
      </c>
      <c r="L213" s="100">
        <v>4.37</v>
      </c>
      <c r="M213" s="101" t="s">
        <v>33</v>
      </c>
      <c r="N213" s="102" t="s">
        <v>33</v>
      </c>
      <c r="U213" s="68" t="s">
        <v>183</v>
      </c>
    </row>
    <row r="214" spans="1:24" s="63" customFormat="1" ht="22.5" x14ac:dyDescent="0.2">
      <c r="A214" s="98"/>
      <c r="B214" s="97" t="s">
        <v>959</v>
      </c>
      <c r="C214" s="767" t="s">
        <v>960</v>
      </c>
      <c r="D214" s="767"/>
      <c r="E214" s="767"/>
      <c r="F214" s="99" t="s">
        <v>186</v>
      </c>
      <c r="G214" s="99" t="s">
        <v>187</v>
      </c>
      <c r="H214" s="99" t="s">
        <v>33</v>
      </c>
      <c r="I214" s="99" t="s">
        <v>187</v>
      </c>
      <c r="J214" s="100" t="s">
        <v>33</v>
      </c>
      <c r="K214" s="99" t="s">
        <v>33</v>
      </c>
      <c r="L214" s="100">
        <v>4.1500000000000004</v>
      </c>
      <c r="M214" s="101" t="s">
        <v>33</v>
      </c>
      <c r="N214" s="102" t="s">
        <v>33</v>
      </c>
      <c r="U214" s="68" t="s">
        <v>960</v>
      </c>
    </row>
    <row r="215" spans="1:24" s="63" customFormat="1" ht="22.5" x14ac:dyDescent="0.2">
      <c r="A215" s="98"/>
      <c r="B215" s="97" t="s">
        <v>961</v>
      </c>
      <c r="C215" s="767" t="s">
        <v>962</v>
      </c>
      <c r="D215" s="767"/>
      <c r="E215" s="767"/>
      <c r="F215" s="99" t="s">
        <v>186</v>
      </c>
      <c r="G215" s="99" t="s">
        <v>594</v>
      </c>
      <c r="H215" s="99" t="s">
        <v>33</v>
      </c>
      <c r="I215" s="99" t="s">
        <v>594</v>
      </c>
      <c r="J215" s="100" t="s">
        <v>33</v>
      </c>
      <c r="K215" s="99" t="s">
        <v>33</v>
      </c>
      <c r="L215" s="100">
        <v>2.84</v>
      </c>
      <c r="M215" s="101" t="s">
        <v>33</v>
      </c>
      <c r="N215" s="102" t="s">
        <v>33</v>
      </c>
      <c r="U215" s="68" t="s">
        <v>962</v>
      </c>
    </row>
    <row r="216" spans="1:24" s="63" customFormat="1" x14ac:dyDescent="0.2">
      <c r="A216" s="103"/>
      <c r="B216" s="104"/>
      <c r="C216" s="780" t="s">
        <v>191</v>
      </c>
      <c r="D216" s="780"/>
      <c r="E216" s="780"/>
      <c r="F216" s="105" t="s">
        <v>33</v>
      </c>
      <c r="G216" s="105" t="s">
        <v>33</v>
      </c>
      <c r="H216" s="105" t="s">
        <v>33</v>
      </c>
      <c r="I216" s="105" t="s">
        <v>33</v>
      </c>
      <c r="J216" s="106" t="s">
        <v>33</v>
      </c>
      <c r="K216" s="105" t="s">
        <v>33</v>
      </c>
      <c r="L216" s="106">
        <v>12.77</v>
      </c>
      <c r="M216" s="92" t="s">
        <v>33</v>
      </c>
      <c r="N216" s="107" t="s">
        <v>33</v>
      </c>
      <c r="W216" s="68" t="s">
        <v>191</v>
      </c>
    </row>
    <row r="217" spans="1:24" s="63" customFormat="1" ht="33.75" x14ac:dyDescent="0.2">
      <c r="A217" s="88" t="s">
        <v>306</v>
      </c>
      <c r="B217" s="89" t="s">
        <v>1428</v>
      </c>
      <c r="C217" s="776" t="s">
        <v>1429</v>
      </c>
      <c r="D217" s="776"/>
      <c r="E217" s="776"/>
      <c r="F217" s="90" t="s">
        <v>815</v>
      </c>
      <c r="G217" s="90" t="s">
        <v>33</v>
      </c>
      <c r="H217" s="90" t="s">
        <v>33</v>
      </c>
      <c r="I217" s="90" t="s">
        <v>173</v>
      </c>
      <c r="J217" s="91">
        <v>9.27</v>
      </c>
      <c r="K217" s="90" t="s">
        <v>33</v>
      </c>
      <c r="L217" s="91">
        <v>18.54</v>
      </c>
      <c r="M217" s="92" t="s">
        <v>33</v>
      </c>
      <c r="N217" s="93" t="s">
        <v>33</v>
      </c>
      <c r="Q217" s="68" t="s">
        <v>1429</v>
      </c>
    </row>
    <row r="218" spans="1:24" s="63" customFormat="1" ht="22.5" x14ac:dyDescent="0.2">
      <c r="A218" s="88" t="s">
        <v>1273</v>
      </c>
      <c r="B218" s="89" t="s">
        <v>1430</v>
      </c>
      <c r="C218" s="776" t="s">
        <v>1431</v>
      </c>
      <c r="D218" s="776"/>
      <c r="E218" s="776"/>
      <c r="F218" s="90" t="s">
        <v>711</v>
      </c>
      <c r="G218" s="90" t="s">
        <v>33</v>
      </c>
      <c r="H218" s="90" t="s">
        <v>33</v>
      </c>
      <c r="I218" s="90" t="s">
        <v>981</v>
      </c>
      <c r="J218" s="91">
        <v>861</v>
      </c>
      <c r="K218" s="90" t="s">
        <v>33</v>
      </c>
      <c r="L218" s="91">
        <v>17.22</v>
      </c>
      <c r="M218" s="92" t="s">
        <v>33</v>
      </c>
      <c r="N218" s="93" t="s">
        <v>33</v>
      </c>
      <c r="Q218" s="68" t="s">
        <v>1431</v>
      </c>
    </row>
    <row r="219" spans="1:24" s="63" customFormat="1" x14ac:dyDescent="0.2">
      <c r="A219" s="94"/>
      <c r="B219" s="95"/>
      <c r="C219" s="767" t="s">
        <v>1079</v>
      </c>
      <c r="D219" s="767"/>
      <c r="E219" s="767"/>
      <c r="F219" s="767"/>
      <c r="G219" s="767"/>
      <c r="H219" s="767"/>
      <c r="I219" s="767"/>
      <c r="J219" s="767"/>
      <c r="K219" s="767"/>
      <c r="L219" s="767"/>
      <c r="M219" s="767"/>
      <c r="N219" s="781"/>
      <c r="X219" s="68" t="s">
        <v>1079</v>
      </c>
    </row>
    <row r="220" spans="1:24" s="63" customFormat="1" x14ac:dyDescent="0.2">
      <c r="A220" s="88" t="s">
        <v>194</v>
      </c>
      <c r="B220" s="89" t="s">
        <v>951</v>
      </c>
      <c r="C220" s="776" t="s">
        <v>952</v>
      </c>
      <c r="D220" s="776"/>
      <c r="E220" s="776"/>
      <c r="F220" s="90" t="s">
        <v>711</v>
      </c>
      <c r="G220" s="90" t="s">
        <v>33</v>
      </c>
      <c r="H220" s="90" t="s">
        <v>33</v>
      </c>
      <c r="I220" s="90" t="s">
        <v>1274</v>
      </c>
      <c r="J220" s="91" t="s">
        <v>33</v>
      </c>
      <c r="K220" s="90" t="s">
        <v>33</v>
      </c>
      <c r="L220" s="91" t="s">
        <v>33</v>
      </c>
      <c r="M220" s="92" t="s">
        <v>33</v>
      </c>
      <c r="N220" s="93" t="s">
        <v>33</v>
      </c>
      <c r="Q220" s="68" t="s">
        <v>952</v>
      </c>
    </row>
    <row r="221" spans="1:24" s="63" customFormat="1" x14ac:dyDescent="0.2">
      <c r="A221" s="94"/>
      <c r="B221" s="95"/>
      <c r="C221" s="767" t="s">
        <v>1275</v>
      </c>
      <c r="D221" s="767"/>
      <c r="E221" s="767"/>
      <c r="F221" s="767"/>
      <c r="G221" s="767"/>
      <c r="H221" s="767"/>
      <c r="I221" s="767"/>
      <c r="J221" s="767"/>
      <c r="K221" s="767"/>
      <c r="L221" s="767"/>
      <c r="M221" s="767"/>
      <c r="N221" s="781"/>
      <c r="X221" s="68" t="s">
        <v>1275</v>
      </c>
    </row>
    <row r="222" spans="1:24" s="63" customFormat="1" ht="22.5" x14ac:dyDescent="0.2">
      <c r="A222" s="96"/>
      <c r="B222" s="97" t="s">
        <v>171</v>
      </c>
      <c r="C222" s="767" t="s">
        <v>172</v>
      </c>
      <c r="D222" s="767"/>
      <c r="E222" s="767"/>
      <c r="F222" s="767"/>
      <c r="G222" s="767"/>
      <c r="H222" s="767"/>
      <c r="I222" s="767"/>
      <c r="J222" s="767"/>
      <c r="K222" s="767"/>
      <c r="L222" s="767"/>
      <c r="M222" s="767"/>
      <c r="N222" s="781"/>
      <c r="S222" s="68" t="s">
        <v>172</v>
      </c>
    </row>
    <row r="223" spans="1:24" s="63" customFormat="1" x14ac:dyDescent="0.2">
      <c r="A223" s="98"/>
      <c r="B223" s="97" t="s">
        <v>165</v>
      </c>
      <c r="C223" s="767" t="s">
        <v>251</v>
      </c>
      <c r="D223" s="767"/>
      <c r="E223" s="767"/>
      <c r="F223" s="99" t="s">
        <v>33</v>
      </c>
      <c r="G223" s="99" t="s">
        <v>33</v>
      </c>
      <c r="H223" s="99" t="s">
        <v>33</v>
      </c>
      <c r="I223" s="99" t="s">
        <v>33</v>
      </c>
      <c r="J223" s="100">
        <v>154.91999999999999</v>
      </c>
      <c r="K223" s="99" t="s">
        <v>175</v>
      </c>
      <c r="L223" s="100">
        <v>46.48</v>
      </c>
      <c r="M223" s="101" t="s">
        <v>33</v>
      </c>
      <c r="N223" s="102" t="s">
        <v>33</v>
      </c>
      <c r="T223" s="68" t="s">
        <v>251</v>
      </c>
    </row>
    <row r="224" spans="1:24" s="63" customFormat="1" x14ac:dyDescent="0.2">
      <c r="A224" s="98"/>
      <c r="B224" s="97" t="s">
        <v>173</v>
      </c>
      <c r="C224" s="767" t="s">
        <v>174</v>
      </c>
      <c r="D224" s="767"/>
      <c r="E224" s="767"/>
      <c r="F224" s="99" t="s">
        <v>33</v>
      </c>
      <c r="G224" s="99" t="s">
        <v>33</v>
      </c>
      <c r="H224" s="99" t="s">
        <v>33</v>
      </c>
      <c r="I224" s="99" t="s">
        <v>33</v>
      </c>
      <c r="J224" s="100">
        <v>0.31</v>
      </c>
      <c r="K224" s="99" t="s">
        <v>175</v>
      </c>
      <c r="L224" s="100">
        <v>0.09</v>
      </c>
      <c r="M224" s="101" t="s">
        <v>33</v>
      </c>
      <c r="N224" s="102" t="s">
        <v>33</v>
      </c>
      <c r="T224" s="68" t="s">
        <v>174</v>
      </c>
    </row>
    <row r="225" spans="1:24" s="63" customFormat="1" x14ac:dyDescent="0.2">
      <c r="A225" s="98"/>
      <c r="B225" s="97" t="s">
        <v>176</v>
      </c>
      <c r="C225" s="767" t="s">
        <v>177</v>
      </c>
      <c r="D225" s="767"/>
      <c r="E225" s="767"/>
      <c r="F225" s="99" t="s">
        <v>33</v>
      </c>
      <c r="G225" s="99" t="s">
        <v>33</v>
      </c>
      <c r="H225" s="99" t="s">
        <v>33</v>
      </c>
      <c r="I225" s="99" t="s">
        <v>33</v>
      </c>
      <c r="J225" s="100">
        <v>0.14000000000000001</v>
      </c>
      <c r="K225" s="99" t="s">
        <v>175</v>
      </c>
      <c r="L225" s="100">
        <v>0.04</v>
      </c>
      <c r="M225" s="101" t="s">
        <v>33</v>
      </c>
      <c r="N225" s="102" t="s">
        <v>33</v>
      </c>
      <c r="T225" s="68" t="s">
        <v>177</v>
      </c>
    </row>
    <row r="226" spans="1:24" s="63" customFormat="1" x14ac:dyDescent="0.2">
      <c r="A226" s="98"/>
      <c r="B226" s="97" t="s">
        <v>212</v>
      </c>
      <c r="C226" s="767" t="s">
        <v>252</v>
      </c>
      <c r="D226" s="767"/>
      <c r="E226" s="767"/>
      <c r="F226" s="99" t="s">
        <v>33</v>
      </c>
      <c r="G226" s="99" t="s">
        <v>33</v>
      </c>
      <c r="H226" s="99" t="s">
        <v>33</v>
      </c>
      <c r="I226" s="99" t="s">
        <v>33</v>
      </c>
      <c r="J226" s="100">
        <v>51.53</v>
      </c>
      <c r="K226" s="99" t="s">
        <v>33</v>
      </c>
      <c r="L226" s="100">
        <v>12.37</v>
      </c>
      <c r="M226" s="101" t="s">
        <v>33</v>
      </c>
      <c r="N226" s="102" t="s">
        <v>33</v>
      </c>
      <c r="T226" s="68" t="s">
        <v>252</v>
      </c>
    </row>
    <row r="227" spans="1:24" s="63" customFormat="1" x14ac:dyDescent="0.2">
      <c r="A227" s="98"/>
      <c r="B227" s="97" t="s">
        <v>33</v>
      </c>
      <c r="C227" s="767" t="s">
        <v>253</v>
      </c>
      <c r="D227" s="767"/>
      <c r="E227" s="767"/>
      <c r="F227" s="99" t="s">
        <v>179</v>
      </c>
      <c r="G227" s="99" t="s">
        <v>955</v>
      </c>
      <c r="H227" s="99" t="s">
        <v>175</v>
      </c>
      <c r="I227" s="99" t="s">
        <v>1818</v>
      </c>
      <c r="J227" s="100" t="s">
        <v>33</v>
      </c>
      <c r="K227" s="99" t="s">
        <v>33</v>
      </c>
      <c r="L227" s="100" t="s">
        <v>33</v>
      </c>
      <c r="M227" s="101" t="s">
        <v>33</v>
      </c>
      <c r="N227" s="102" t="s">
        <v>33</v>
      </c>
      <c r="U227" s="68" t="s">
        <v>253</v>
      </c>
    </row>
    <row r="228" spans="1:24" s="63" customFormat="1" x14ac:dyDescent="0.2">
      <c r="A228" s="98"/>
      <c r="B228" s="97" t="s">
        <v>33</v>
      </c>
      <c r="C228" s="767" t="s">
        <v>178</v>
      </c>
      <c r="D228" s="767"/>
      <c r="E228" s="767"/>
      <c r="F228" s="99" t="s">
        <v>179</v>
      </c>
      <c r="G228" s="99" t="s">
        <v>957</v>
      </c>
      <c r="H228" s="99" t="s">
        <v>175</v>
      </c>
      <c r="I228" s="99" t="s">
        <v>1819</v>
      </c>
      <c r="J228" s="100" t="s">
        <v>33</v>
      </c>
      <c r="K228" s="99" t="s">
        <v>33</v>
      </c>
      <c r="L228" s="100" t="s">
        <v>33</v>
      </c>
      <c r="M228" s="101" t="s">
        <v>33</v>
      </c>
      <c r="N228" s="102" t="s">
        <v>33</v>
      </c>
      <c r="U228" s="68" t="s">
        <v>178</v>
      </c>
    </row>
    <row r="229" spans="1:24" s="63" customFormat="1" x14ac:dyDescent="0.2">
      <c r="A229" s="98"/>
      <c r="B229" s="97" t="s">
        <v>33</v>
      </c>
      <c r="C229" s="776" t="s">
        <v>182</v>
      </c>
      <c r="D229" s="776"/>
      <c r="E229" s="776"/>
      <c r="F229" s="90" t="s">
        <v>33</v>
      </c>
      <c r="G229" s="90" t="s">
        <v>33</v>
      </c>
      <c r="H229" s="90" t="s">
        <v>33</v>
      </c>
      <c r="I229" s="90" t="s">
        <v>33</v>
      </c>
      <c r="J229" s="91">
        <v>206.76</v>
      </c>
      <c r="K229" s="90" t="s">
        <v>33</v>
      </c>
      <c r="L229" s="91">
        <v>58.94</v>
      </c>
      <c r="M229" s="92" t="s">
        <v>33</v>
      </c>
      <c r="N229" s="93" t="s">
        <v>33</v>
      </c>
      <c r="V229" s="68" t="s">
        <v>182</v>
      </c>
    </row>
    <row r="230" spans="1:24" s="63" customFormat="1" x14ac:dyDescent="0.2">
      <c r="A230" s="98"/>
      <c r="B230" s="97" t="s">
        <v>33</v>
      </c>
      <c r="C230" s="767" t="s">
        <v>183</v>
      </c>
      <c r="D230" s="767"/>
      <c r="E230" s="767"/>
      <c r="F230" s="99" t="s">
        <v>33</v>
      </c>
      <c r="G230" s="99" t="s">
        <v>33</v>
      </c>
      <c r="H230" s="99" t="s">
        <v>33</v>
      </c>
      <c r="I230" s="99" t="s">
        <v>33</v>
      </c>
      <c r="J230" s="100" t="s">
        <v>33</v>
      </c>
      <c r="K230" s="99" t="s">
        <v>33</v>
      </c>
      <c r="L230" s="100">
        <v>46.52</v>
      </c>
      <c r="M230" s="101" t="s">
        <v>33</v>
      </c>
      <c r="N230" s="102" t="s">
        <v>33</v>
      </c>
      <c r="U230" s="68" t="s">
        <v>183</v>
      </c>
    </row>
    <row r="231" spans="1:24" s="63" customFormat="1" ht="22.5" x14ac:dyDescent="0.2">
      <c r="A231" s="98"/>
      <c r="B231" s="97" t="s">
        <v>959</v>
      </c>
      <c r="C231" s="767" t="s">
        <v>960</v>
      </c>
      <c r="D231" s="767"/>
      <c r="E231" s="767"/>
      <c r="F231" s="99" t="s">
        <v>186</v>
      </c>
      <c r="G231" s="99" t="s">
        <v>187</v>
      </c>
      <c r="H231" s="99" t="s">
        <v>33</v>
      </c>
      <c r="I231" s="99" t="s">
        <v>187</v>
      </c>
      <c r="J231" s="100" t="s">
        <v>33</v>
      </c>
      <c r="K231" s="99" t="s">
        <v>33</v>
      </c>
      <c r="L231" s="100">
        <v>44.19</v>
      </c>
      <c r="M231" s="101" t="s">
        <v>33</v>
      </c>
      <c r="N231" s="102" t="s">
        <v>33</v>
      </c>
      <c r="U231" s="68" t="s">
        <v>960</v>
      </c>
    </row>
    <row r="232" spans="1:24" s="63" customFormat="1" ht="22.5" x14ac:dyDescent="0.2">
      <c r="A232" s="98"/>
      <c r="B232" s="97" t="s">
        <v>961</v>
      </c>
      <c r="C232" s="767" t="s">
        <v>962</v>
      </c>
      <c r="D232" s="767"/>
      <c r="E232" s="767"/>
      <c r="F232" s="99" t="s">
        <v>186</v>
      </c>
      <c r="G232" s="99" t="s">
        <v>594</v>
      </c>
      <c r="H232" s="99" t="s">
        <v>33</v>
      </c>
      <c r="I232" s="99" t="s">
        <v>594</v>
      </c>
      <c r="J232" s="100" t="s">
        <v>33</v>
      </c>
      <c r="K232" s="99" t="s">
        <v>33</v>
      </c>
      <c r="L232" s="100">
        <v>30.24</v>
      </c>
      <c r="M232" s="101" t="s">
        <v>33</v>
      </c>
      <c r="N232" s="102" t="s">
        <v>33</v>
      </c>
      <c r="U232" s="68" t="s">
        <v>962</v>
      </c>
    </row>
    <row r="233" spans="1:24" s="63" customFormat="1" x14ac:dyDescent="0.2">
      <c r="A233" s="103"/>
      <c r="B233" s="104"/>
      <c r="C233" s="780" t="s">
        <v>191</v>
      </c>
      <c r="D233" s="780"/>
      <c r="E233" s="780"/>
      <c r="F233" s="105" t="s">
        <v>33</v>
      </c>
      <c r="G233" s="105" t="s">
        <v>33</v>
      </c>
      <c r="H233" s="105" t="s">
        <v>33</v>
      </c>
      <c r="I233" s="105" t="s">
        <v>33</v>
      </c>
      <c r="J233" s="106" t="s">
        <v>33</v>
      </c>
      <c r="K233" s="105" t="s">
        <v>33</v>
      </c>
      <c r="L233" s="106">
        <v>133.37</v>
      </c>
      <c r="M233" s="92" t="s">
        <v>33</v>
      </c>
      <c r="N233" s="107" t="s">
        <v>33</v>
      </c>
      <c r="W233" s="68" t="s">
        <v>191</v>
      </c>
    </row>
    <row r="234" spans="1:24" s="63" customFormat="1" ht="22.5" x14ac:dyDescent="0.2">
      <c r="A234" s="88" t="s">
        <v>1276</v>
      </c>
      <c r="B234" s="89" t="s">
        <v>969</v>
      </c>
      <c r="C234" s="776" t="s">
        <v>1434</v>
      </c>
      <c r="D234" s="776"/>
      <c r="E234" s="776"/>
      <c r="F234" s="90" t="s">
        <v>815</v>
      </c>
      <c r="G234" s="90" t="s">
        <v>33</v>
      </c>
      <c r="H234" s="90" t="s">
        <v>33</v>
      </c>
      <c r="I234" s="90" t="s">
        <v>692</v>
      </c>
      <c r="J234" s="91">
        <v>1.18</v>
      </c>
      <c r="K234" s="90" t="s">
        <v>33</v>
      </c>
      <c r="L234" s="91">
        <v>28.32</v>
      </c>
      <c r="M234" s="92" t="s">
        <v>33</v>
      </c>
      <c r="N234" s="93" t="s">
        <v>33</v>
      </c>
      <c r="Q234" s="68" t="s">
        <v>1434</v>
      </c>
    </row>
    <row r="235" spans="1:24" s="63" customFormat="1" ht="22.5" x14ac:dyDescent="0.2">
      <c r="A235" s="88" t="s">
        <v>1449</v>
      </c>
      <c r="B235" s="89" t="s">
        <v>1073</v>
      </c>
      <c r="C235" s="776" t="s">
        <v>1435</v>
      </c>
      <c r="D235" s="776"/>
      <c r="E235" s="776"/>
      <c r="F235" s="90" t="s">
        <v>334</v>
      </c>
      <c r="G235" s="90" t="s">
        <v>33</v>
      </c>
      <c r="H235" s="90" t="s">
        <v>33</v>
      </c>
      <c r="I235" s="90" t="s">
        <v>648</v>
      </c>
      <c r="J235" s="91">
        <v>290</v>
      </c>
      <c r="K235" s="90" t="s">
        <v>33</v>
      </c>
      <c r="L235" s="91">
        <v>29</v>
      </c>
      <c r="M235" s="92" t="s">
        <v>33</v>
      </c>
      <c r="N235" s="93" t="s">
        <v>33</v>
      </c>
      <c r="Q235" s="68" t="s">
        <v>1435</v>
      </c>
    </row>
    <row r="236" spans="1:24" s="63" customFormat="1" x14ac:dyDescent="0.2">
      <c r="A236" s="94"/>
      <c r="B236" s="95"/>
      <c r="C236" s="767" t="s">
        <v>1103</v>
      </c>
      <c r="D236" s="767"/>
      <c r="E236" s="767"/>
      <c r="F236" s="767"/>
      <c r="G236" s="767"/>
      <c r="H236" s="767"/>
      <c r="I236" s="767"/>
      <c r="J236" s="767"/>
      <c r="K236" s="767"/>
      <c r="L236" s="767"/>
      <c r="M236" s="767"/>
      <c r="N236" s="781"/>
      <c r="X236" s="68" t="s">
        <v>1103</v>
      </c>
    </row>
    <row r="237" spans="1:24" s="63" customFormat="1" ht="22.5" x14ac:dyDescent="0.2">
      <c r="A237" s="88" t="s">
        <v>1450</v>
      </c>
      <c r="B237" s="89" t="s">
        <v>1075</v>
      </c>
      <c r="C237" s="776" t="s">
        <v>1436</v>
      </c>
      <c r="D237" s="776"/>
      <c r="E237" s="776"/>
      <c r="F237" s="90" t="s">
        <v>334</v>
      </c>
      <c r="G237" s="90" t="s">
        <v>33</v>
      </c>
      <c r="H237" s="90" t="s">
        <v>33</v>
      </c>
      <c r="I237" s="90" t="s">
        <v>981</v>
      </c>
      <c r="J237" s="91">
        <v>415</v>
      </c>
      <c r="K237" s="90" t="s">
        <v>33</v>
      </c>
      <c r="L237" s="91">
        <v>8.3000000000000007</v>
      </c>
      <c r="M237" s="92" t="s">
        <v>33</v>
      </c>
      <c r="N237" s="93" t="s">
        <v>33</v>
      </c>
      <c r="Q237" s="68" t="s">
        <v>1436</v>
      </c>
    </row>
    <row r="238" spans="1:24" s="63" customFormat="1" x14ac:dyDescent="0.2">
      <c r="A238" s="94"/>
      <c r="B238" s="95"/>
      <c r="C238" s="767" t="s">
        <v>1079</v>
      </c>
      <c r="D238" s="767"/>
      <c r="E238" s="767"/>
      <c r="F238" s="767"/>
      <c r="G238" s="767"/>
      <c r="H238" s="767"/>
      <c r="I238" s="767"/>
      <c r="J238" s="767"/>
      <c r="K238" s="767"/>
      <c r="L238" s="767"/>
      <c r="M238" s="767"/>
      <c r="N238" s="781"/>
      <c r="X238" s="68" t="s">
        <v>1079</v>
      </c>
    </row>
    <row r="239" spans="1:24" s="63" customFormat="1" x14ac:dyDescent="0.2">
      <c r="A239" s="88" t="s">
        <v>1716</v>
      </c>
      <c r="B239" s="89" t="s">
        <v>975</v>
      </c>
      <c r="C239" s="776" t="s">
        <v>976</v>
      </c>
      <c r="D239" s="776"/>
      <c r="E239" s="776"/>
      <c r="F239" s="90" t="s">
        <v>711</v>
      </c>
      <c r="G239" s="90" t="s">
        <v>33</v>
      </c>
      <c r="H239" s="90" t="s">
        <v>33</v>
      </c>
      <c r="I239" s="90" t="s">
        <v>1086</v>
      </c>
      <c r="J239" s="91" t="s">
        <v>33</v>
      </c>
      <c r="K239" s="90" t="s">
        <v>33</v>
      </c>
      <c r="L239" s="91" t="s">
        <v>33</v>
      </c>
      <c r="M239" s="92" t="s">
        <v>33</v>
      </c>
      <c r="N239" s="93" t="s">
        <v>33</v>
      </c>
      <c r="Q239" s="68" t="s">
        <v>976</v>
      </c>
    </row>
    <row r="240" spans="1:24" s="63" customFormat="1" x14ac:dyDescent="0.2">
      <c r="A240" s="94"/>
      <c r="B240" s="95"/>
      <c r="C240" s="767" t="s">
        <v>1894</v>
      </c>
      <c r="D240" s="767"/>
      <c r="E240" s="767"/>
      <c r="F240" s="767"/>
      <c r="G240" s="767"/>
      <c r="H240" s="767"/>
      <c r="I240" s="767"/>
      <c r="J240" s="767"/>
      <c r="K240" s="767"/>
      <c r="L240" s="767"/>
      <c r="M240" s="767"/>
      <c r="N240" s="781"/>
      <c r="X240" s="68" t="s">
        <v>1894</v>
      </c>
    </row>
    <row r="241" spans="1:24" s="63" customFormat="1" ht="22.5" x14ac:dyDescent="0.2">
      <c r="A241" s="96"/>
      <c r="B241" s="97" t="s">
        <v>171</v>
      </c>
      <c r="C241" s="767" t="s">
        <v>172</v>
      </c>
      <c r="D241" s="767"/>
      <c r="E241" s="767"/>
      <c r="F241" s="767"/>
      <c r="G241" s="767"/>
      <c r="H241" s="767"/>
      <c r="I241" s="767"/>
      <c r="J241" s="767"/>
      <c r="K241" s="767"/>
      <c r="L241" s="767"/>
      <c r="M241" s="767"/>
      <c r="N241" s="781"/>
      <c r="S241" s="68" t="s">
        <v>172</v>
      </c>
    </row>
    <row r="242" spans="1:24" s="63" customFormat="1" x14ac:dyDescent="0.2">
      <c r="A242" s="98"/>
      <c r="B242" s="97" t="s">
        <v>165</v>
      </c>
      <c r="C242" s="767" t="s">
        <v>251</v>
      </c>
      <c r="D242" s="767"/>
      <c r="E242" s="767"/>
      <c r="F242" s="99" t="s">
        <v>33</v>
      </c>
      <c r="G242" s="99" t="s">
        <v>33</v>
      </c>
      <c r="H242" s="99" t="s">
        <v>33</v>
      </c>
      <c r="I242" s="99" t="s">
        <v>33</v>
      </c>
      <c r="J242" s="100">
        <v>26.51</v>
      </c>
      <c r="K242" s="99" t="s">
        <v>175</v>
      </c>
      <c r="L242" s="100">
        <v>24.85</v>
      </c>
      <c r="M242" s="101" t="s">
        <v>33</v>
      </c>
      <c r="N242" s="102" t="s">
        <v>33</v>
      </c>
      <c r="T242" s="68" t="s">
        <v>251</v>
      </c>
    </row>
    <row r="243" spans="1:24" s="63" customFormat="1" x14ac:dyDescent="0.2">
      <c r="A243" s="98"/>
      <c r="B243" s="97" t="s">
        <v>173</v>
      </c>
      <c r="C243" s="767" t="s">
        <v>174</v>
      </c>
      <c r="D243" s="767"/>
      <c r="E243" s="767"/>
      <c r="F243" s="99" t="s">
        <v>33</v>
      </c>
      <c r="G243" s="99" t="s">
        <v>33</v>
      </c>
      <c r="H243" s="99" t="s">
        <v>33</v>
      </c>
      <c r="I243" s="99" t="s">
        <v>33</v>
      </c>
      <c r="J243" s="100">
        <v>1.81</v>
      </c>
      <c r="K243" s="99" t="s">
        <v>175</v>
      </c>
      <c r="L243" s="100">
        <v>1.7</v>
      </c>
      <c r="M243" s="101" t="s">
        <v>33</v>
      </c>
      <c r="N243" s="102" t="s">
        <v>33</v>
      </c>
      <c r="T243" s="68" t="s">
        <v>174</v>
      </c>
    </row>
    <row r="244" spans="1:24" s="63" customFormat="1" x14ac:dyDescent="0.2">
      <c r="A244" s="98"/>
      <c r="B244" s="97" t="s">
        <v>176</v>
      </c>
      <c r="C244" s="767" t="s">
        <v>177</v>
      </c>
      <c r="D244" s="767"/>
      <c r="E244" s="767"/>
      <c r="F244" s="99" t="s">
        <v>33</v>
      </c>
      <c r="G244" s="99" t="s">
        <v>33</v>
      </c>
      <c r="H244" s="99" t="s">
        <v>33</v>
      </c>
      <c r="I244" s="99" t="s">
        <v>33</v>
      </c>
      <c r="J244" s="100">
        <v>0.26</v>
      </c>
      <c r="K244" s="99" t="s">
        <v>175</v>
      </c>
      <c r="L244" s="100">
        <v>0.24</v>
      </c>
      <c r="M244" s="101" t="s">
        <v>33</v>
      </c>
      <c r="N244" s="102" t="s">
        <v>33</v>
      </c>
      <c r="T244" s="68" t="s">
        <v>177</v>
      </c>
    </row>
    <row r="245" spans="1:24" s="63" customFormat="1" x14ac:dyDescent="0.2">
      <c r="A245" s="98"/>
      <c r="B245" s="97" t="s">
        <v>212</v>
      </c>
      <c r="C245" s="767" t="s">
        <v>252</v>
      </c>
      <c r="D245" s="767"/>
      <c r="E245" s="767"/>
      <c r="F245" s="99" t="s">
        <v>33</v>
      </c>
      <c r="G245" s="99" t="s">
        <v>33</v>
      </c>
      <c r="H245" s="99" t="s">
        <v>33</v>
      </c>
      <c r="I245" s="99" t="s">
        <v>33</v>
      </c>
      <c r="J245" s="100">
        <v>10.27</v>
      </c>
      <c r="K245" s="99" t="s">
        <v>33</v>
      </c>
      <c r="L245" s="100">
        <v>7.7</v>
      </c>
      <c r="M245" s="101" t="s">
        <v>33</v>
      </c>
      <c r="N245" s="102" t="s">
        <v>33</v>
      </c>
      <c r="T245" s="68" t="s">
        <v>252</v>
      </c>
    </row>
    <row r="246" spans="1:24" s="63" customFormat="1" x14ac:dyDescent="0.2">
      <c r="A246" s="98"/>
      <c r="B246" s="97" t="s">
        <v>33</v>
      </c>
      <c r="C246" s="767" t="s">
        <v>253</v>
      </c>
      <c r="D246" s="767"/>
      <c r="E246" s="767"/>
      <c r="F246" s="99" t="s">
        <v>179</v>
      </c>
      <c r="G246" s="99" t="s">
        <v>979</v>
      </c>
      <c r="H246" s="99" t="s">
        <v>175</v>
      </c>
      <c r="I246" s="99" t="s">
        <v>1088</v>
      </c>
      <c r="J246" s="100" t="s">
        <v>33</v>
      </c>
      <c r="K246" s="99" t="s">
        <v>33</v>
      </c>
      <c r="L246" s="100" t="s">
        <v>33</v>
      </c>
      <c r="M246" s="101" t="s">
        <v>33</v>
      </c>
      <c r="N246" s="102" t="s">
        <v>33</v>
      </c>
      <c r="U246" s="68" t="s">
        <v>253</v>
      </c>
    </row>
    <row r="247" spans="1:24" s="63" customFormat="1" x14ac:dyDescent="0.2">
      <c r="A247" s="98"/>
      <c r="B247" s="97" t="s">
        <v>33</v>
      </c>
      <c r="C247" s="767" t="s">
        <v>178</v>
      </c>
      <c r="D247" s="767"/>
      <c r="E247" s="767"/>
      <c r="F247" s="99" t="s">
        <v>179</v>
      </c>
      <c r="G247" s="99" t="s">
        <v>981</v>
      </c>
      <c r="H247" s="99" t="s">
        <v>175</v>
      </c>
      <c r="I247" s="99" t="s">
        <v>1089</v>
      </c>
      <c r="J247" s="100" t="s">
        <v>33</v>
      </c>
      <c r="K247" s="99" t="s">
        <v>33</v>
      </c>
      <c r="L247" s="100" t="s">
        <v>33</v>
      </c>
      <c r="M247" s="101" t="s">
        <v>33</v>
      </c>
      <c r="N247" s="102" t="s">
        <v>33</v>
      </c>
      <c r="U247" s="68" t="s">
        <v>178</v>
      </c>
    </row>
    <row r="248" spans="1:24" s="63" customFormat="1" x14ac:dyDescent="0.2">
      <c r="A248" s="98"/>
      <c r="B248" s="97" t="s">
        <v>33</v>
      </c>
      <c r="C248" s="776" t="s">
        <v>182</v>
      </c>
      <c r="D248" s="776"/>
      <c r="E248" s="776"/>
      <c r="F248" s="90" t="s">
        <v>33</v>
      </c>
      <c r="G248" s="90" t="s">
        <v>33</v>
      </c>
      <c r="H248" s="90" t="s">
        <v>33</v>
      </c>
      <c r="I248" s="90" t="s">
        <v>33</v>
      </c>
      <c r="J248" s="91">
        <v>38.590000000000003</v>
      </c>
      <c r="K248" s="90" t="s">
        <v>33</v>
      </c>
      <c r="L248" s="91">
        <v>34.25</v>
      </c>
      <c r="M248" s="92" t="s">
        <v>33</v>
      </c>
      <c r="N248" s="93" t="s">
        <v>33</v>
      </c>
      <c r="V248" s="68" t="s">
        <v>182</v>
      </c>
    </row>
    <row r="249" spans="1:24" s="63" customFormat="1" x14ac:dyDescent="0.2">
      <c r="A249" s="98"/>
      <c r="B249" s="97" t="s">
        <v>33</v>
      </c>
      <c r="C249" s="767" t="s">
        <v>183</v>
      </c>
      <c r="D249" s="767"/>
      <c r="E249" s="767"/>
      <c r="F249" s="99" t="s">
        <v>33</v>
      </c>
      <c r="G249" s="99" t="s">
        <v>33</v>
      </c>
      <c r="H249" s="99" t="s">
        <v>33</v>
      </c>
      <c r="I249" s="99" t="s">
        <v>33</v>
      </c>
      <c r="J249" s="100" t="s">
        <v>33</v>
      </c>
      <c r="K249" s="99" t="s">
        <v>33</v>
      </c>
      <c r="L249" s="100">
        <v>25.09</v>
      </c>
      <c r="M249" s="101" t="s">
        <v>33</v>
      </c>
      <c r="N249" s="102" t="s">
        <v>33</v>
      </c>
      <c r="U249" s="68" t="s">
        <v>183</v>
      </c>
    </row>
    <row r="250" spans="1:24" s="63" customFormat="1" ht="22.5" x14ac:dyDescent="0.2">
      <c r="A250" s="98"/>
      <c r="B250" s="97" t="s">
        <v>959</v>
      </c>
      <c r="C250" s="767" t="s">
        <v>960</v>
      </c>
      <c r="D250" s="767"/>
      <c r="E250" s="767"/>
      <c r="F250" s="99" t="s">
        <v>186</v>
      </c>
      <c r="G250" s="99" t="s">
        <v>187</v>
      </c>
      <c r="H250" s="99" t="s">
        <v>33</v>
      </c>
      <c r="I250" s="99" t="s">
        <v>187</v>
      </c>
      <c r="J250" s="100" t="s">
        <v>33</v>
      </c>
      <c r="K250" s="99" t="s">
        <v>33</v>
      </c>
      <c r="L250" s="100">
        <v>23.84</v>
      </c>
      <c r="M250" s="101" t="s">
        <v>33</v>
      </c>
      <c r="N250" s="102" t="s">
        <v>33</v>
      </c>
      <c r="U250" s="68" t="s">
        <v>960</v>
      </c>
    </row>
    <row r="251" spans="1:24" s="63" customFormat="1" ht="22.5" x14ac:dyDescent="0.2">
      <c r="A251" s="98"/>
      <c r="B251" s="97" t="s">
        <v>961</v>
      </c>
      <c r="C251" s="767" t="s">
        <v>962</v>
      </c>
      <c r="D251" s="767"/>
      <c r="E251" s="767"/>
      <c r="F251" s="99" t="s">
        <v>186</v>
      </c>
      <c r="G251" s="99" t="s">
        <v>594</v>
      </c>
      <c r="H251" s="99" t="s">
        <v>33</v>
      </c>
      <c r="I251" s="99" t="s">
        <v>594</v>
      </c>
      <c r="J251" s="100" t="s">
        <v>33</v>
      </c>
      <c r="K251" s="99" t="s">
        <v>33</v>
      </c>
      <c r="L251" s="100">
        <v>16.309999999999999</v>
      </c>
      <c r="M251" s="101" t="s">
        <v>33</v>
      </c>
      <c r="N251" s="102" t="s">
        <v>33</v>
      </c>
      <c r="U251" s="68" t="s">
        <v>962</v>
      </c>
    </row>
    <row r="252" spans="1:24" s="63" customFormat="1" x14ac:dyDescent="0.2">
      <c r="A252" s="103"/>
      <c r="B252" s="104"/>
      <c r="C252" s="780" t="s">
        <v>191</v>
      </c>
      <c r="D252" s="780"/>
      <c r="E252" s="780"/>
      <c r="F252" s="105" t="s">
        <v>33</v>
      </c>
      <c r="G252" s="105" t="s">
        <v>33</v>
      </c>
      <c r="H252" s="105" t="s">
        <v>33</v>
      </c>
      <c r="I252" s="105" t="s">
        <v>33</v>
      </c>
      <c r="J252" s="106" t="s">
        <v>33</v>
      </c>
      <c r="K252" s="105" t="s">
        <v>33</v>
      </c>
      <c r="L252" s="106">
        <v>74.400000000000006</v>
      </c>
      <c r="M252" s="92" t="s">
        <v>33</v>
      </c>
      <c r="N252" s="107" t="s">
        <v>33</v>
      </c>
      <c r="W252" s="68" t="s">
        <v>191</v>
      </c>
    </row>
    <row r="253" spans="1:24" s="63" customFormat="1" ht="101.25" x14ac:dyDescent="0.2">
      <c r="A253" s="88" t="s">
        <v>1720</v>
      </c>
      <c r="B253" s="89" t="s">
        <v>1148</v>
      </c>
      <c r="C253" s="776" t="s">
        <v>1440</v>
      </c>
      <c r="D253" s="776"/>
      <c r="E253" s="776"/>
      <c r="F253" s="90" t="s">
        <v>1092</v>
      </c>
      <c r="G253" s="90" t="s">
        <v>33</v>
      </c>
      <c r="H253" s="90" t="s">
        <v>33</v>
      </c>
      <c r="I253" s="90" t="s">
        <v>1895</v>
      </c>
      <c r="J253" s="91">
        <v>5167.54</v>
      </c>
      <c r="K253" s="90" t="s">
        <v>33</v>
      </c>
      <c r="L253" s="91">
        <v>237.19</v>
      </c>
      <c r="M253" s="92" t="s">
        <v>33</v>
      </c>
      <c r="N253" s="93" t="s">
        <v>33</v>
      </c>
      <c r="Q253" s="68" t="s">
        <v>1440</v>
      </c>
    </row>
    <row r="254" spans="1:24" s="63" customFormat="1" x14ac:dyDescent="0.2">
      <c r="A254" s="94"/>
      <c r="B254" s="95"/>
      <c r="C254" s="767" t="s">
        <v>1896</v>
      </c>
      <c r="D254" s="767"/>
      <c r="E254" s="767"/>
      <c r="F254" s="767"/>
      <c r="G254" s="767"/>
      <c r="H254" s="767"/>
      <c r="I254" s="767"/>
      <c r="J254" s="767"/>
      <c r="K254" s="767"/>
      <c r="L254" s="767"/>
      <c r="M254" s="767"/>
      <c r="N254" s="781"/>
      <c r="X254" s="68" t="s">
        <v>1896</v>
      </c>
    </row>
    <row r="255" spans="1:24" s="63" customFormat="1" ht="112.5" x14ac:dyDescent="0.2">
      <c r="A255" s="88" t="s">
        <v>1396</v>
      </c>
      <c r="B255" s="89" t="s">
        <v>1441</v>
      </c>
      <c r="C255" s="776" t="s">
        <v>1442</v>
      </c>
      <c r="D255" s="776"/>
      <c r="E255" s="776"/>
      <c r="F255" s="90" t="s">
        <v>1092</v>
      </c>
      <c r="G255" s="90" t="s">
        <v>33</v>
      </c>
      <c r="H255" s="90" t="s">
        <v>33</v>
      </c>
      <c r="I255" s="90" t="s">
        <v>1097</v>
      </c>
      <c r="J255" s="91">
        <v>16358.22</v>
      </c>
      <c r="K255" s="90" t="s">
        <v>33</v>
      </c>
      <c r="L255" s="91">
        <v>333.71</v>
      </c>
      <c r="M255" s="92" t="s">
        <v>33</v>
      </c>
      <c r="N255" s="93" t="s">
        <v>33</v>
      </c>
      <c r="Q255" s="68" t="s">
        <v>1442</v>
      </c>
    </row>
    <row r="256" spans="1:24" s="63" customFormat="1" x14ac:dyDescent="0.2">
      <c r="A256" s="94"/>
      <c r="B256" s="95"/>
      <c r="C256" s="767" t="s">
        <v>1098</v>
      </c>
      <c r="D256" s="767"/>
      <c r="E256" s="767"/>
      <c r="F256" s="767"/>
      <c r="G256" s="767"/>
      <c r="H256" s="767"/>
      <c r="I256" s="767"/>
      <c r="J256" s="767"/>
      <c r="K256" s="767"/>
      <c r="L256" s="767"/>
      <c r="M256" s="767"/>
      <c r="N256" s="781"/>
      <c r="X256" s="68" t="s">
        <v>1098</v>
      </c>
    </row>
    <row r="257" spans="1:24" s="63" customFormat="1" ht="33.75" x14ac:dyDescent="0.2">
      <c r="A257" s="88" t="s">
        <v>1721</v>
      </c>
      <c r="B257" s="89" t="s">
        <v>1897</v>
      </c>
      <c r="C257" s="776" t="s">
        <v>1534</v>
      </c>
      <c r="D257" s="776"/>
      <c r="E257" s="776"/>
      <c r="F257" s="90" t="s">
        <v>815</v>
      </c>
      <c r="G257" s="90" t="s">
        <v>33</v>
      </c>
      <c r="H257" s="90" t="s">
        <v>33</v>
      </c>
      <c r="I257" s="90" t="s">
        <v>1154</v>
      </c>
      <c r="J257" s="91">
        <v>13.35</v>
      </c>
      <c r="K257" s="90" t="s">
        <v>856</v>
      </c>
      <c r="L257" s="91">
        <v>138.88999999999999</v>
      </c>
      <c r="M257" s="92" t="s">
        <v>33</v>
      </c>
      <c r="N257" s="93" t="s">
        <v>33</v>
      </c>
      <c r="Q257" s="68" t="s">
        <v>1534</v>
      </c>
    </row>
    <row r="258" spans="1:24" s="63" customFormat="1" x14ac:dyDescent="0.2">
      <c r="A258" s="94"/>
      <c r="B258" s="95"/>
      <c r="C258" s="767" t="s">
        <v>1155</v>
      </c>
      <c r="D258" s="767"/>
      <c r="E258" s="767"/>
      <c r="F258" s="767"/>
      <c r="G258" s="767"/>
      <c r="H258" s="767"/>
      <c r="I258" s="767"/>
      <c r="J258" s="767"/>
      <c r="K258" s="767"/>
      <c r="L258" s="767"/>
      <c r="M258" s="767"/>
      <c r="N258" s="781"/>
      <c r="X258" s="68" t="s">
        <v>1155</v>
      </c>
    </row>
    <row r="259" spans="1:24" s="63" customFormat="1" x14ac:dyDescent="0.2">
      <c r="A259" s="94"/>
      <c r="B259" s="95"/>
      <c r="C259" s="767" t="s">
        <v>1536</v>
      </c>
      <c r="D259" s="767"/>
      <c r="E259" s="767"/>
      <c r="F259" s="767"/>
      <c r="G259" s="767"/>
      <c r="H259" s="767"/>
      <c r="I259" s="767"/>
      <c r="J259" s="767"/>
      <c r="K259" s="767"/>
      <c r="L259" s="767"/>
      <c r="M259" s="767"/>
      <c r="N259" s="781"/>
      <c r="R259" s="68" t="s">
        <v>1536</v>
      </c>
    </row>
    <row r="260" spans="1:24" s="63" customFormat="1" ht="22.5" x14ac:dyDescent="0.2">
      <c r="A260" s="96"/>
      <c r="B260" s="97" t="s">
        <v>858</v>
      </c>
      <c r="C260" s="767" t="s">
        <v>859</v>
      </c>
      <c r="D260" s="767"/>
      <c r="E260" s="767"/>
      <c r="F260" s="767"/>
      <c r="G260" s="767"/>
      <c r="H260" s="767"/>
      <c r="I260" s="767"/>
      <c r="J260" s="767"/>
      <c r="K260" s="767"/>
      <c r="L260" s="767"/>
      <c r="M260" s="767"/>
      <c r="N260" s="781"/>
      <c r="S260" s="68" t="s">
        <v>859</v>
      </c>
    </row>
    <row r="261" spans="1:24" s="63" customFormat="1" ht="22.5" x14ac:dyDescent="0.2">
      <c r="A261" s="88" t="s">
        <v>1722</v>
      </c>
      <c r="B261" s="89" t="s">
        <v>1101</v>
      </c>
      <c r="C261" s="776" t="s">
        <v>1102</v>
      </c>
      <c r="D261" s="776"/>
      <c r="E261" s="776"/>
      <c r="F261" s="90" t="s">
        <v>334</v>
      </c>
      <c r="G261" s="90" t="s">
        <v>33</v>
      </c>
      <c r="H261" s="90" t="s">
        <v>33</v>
      </c>
      <c r="I261" s="90" t="s">
        <v>648</v>
      </c>
      <c r="J261" s="91">
        <v>125</v>
      </c>
      <c r="K261" s="90" t="s">
        <v>33</v>
      </c>
      <c r="L261" s="91">
        <v>12.5</v>
      </c>
      <c r="M261" s="92" t="s">
        <v>33</v>
      </c>
      <c r="N261" s="93" t="s">
        <v>33</v>
      </c>
      <c r="Q261" s="68" t="s">
        <v>1102</v>
      </c>
    </row>
    <row r="262" spans="1:24" s="63" customFormat="1" x14ac:dyDescent="0.2">
      <c r="A262" s="94"/>
      <c r="B262" s="95"/>
      <c r="C262" s="767" t="s">
        <v>1103</v>
      </c>
      <c r="D262" s="767"/>
      <c r="E262" s="767"/>
      <c r="F262" s="767"/>
      <c r="G262" s="767"/>
      <c r="H262" s="767"/>
      <c r="I262" s="767"/>
      <c r="J262" s="767"/>
      <c r="K262" s="767"/>
      <c r="L262" s="767"/>
      <c r="M262" s="767"/>
      <c r="N262" s="781"/>
      <c r="X262" s="68" t="s">
        <v>1103</v>
      </c>
    </row>
    <row r="263" spans="1:24" s="63" customFormat="1" ht="33.75" x14ac:dyDescent="0.2">
      <c r="A263" s="88" t="s">
        <v>1723</v>
      </c>
      <c r="B263" s="89" t="s">
        <v>988</v>
      </c>
      <c r="C263" s="776" t="s">
        <v>989</v>
      </c>
      <c r="D263" s="776"/>
      <c r="E263" s="776"/>
      <c r="F263" s="90" t="s">
        <v>484</v>
      </c>
      <c r="G263" s="90" t="s">
        <v>33</v>
      </c>
      <c r="H263" s="90" t="s">
        <v>33</v>
      </c>
      <c r="I263" s="90" t="s">
        <v>312</v>
      </c>
      <c r="J263" s="91" t="s">
        <v>33</v>
      </c>
      <c r="K263" s="90" t="s">
        <v>33</v>
      </c>
      <c r="L263" s="91" t="s">
        <v>33</v>
      </c>
      <c r="M263" s="92" t="s">
        <v>33</v>
      </c>
      <c r="N263" s="93" t="s">
        <v>33</v>
      </c>
      <c r="Q263" s="68" t="s">
        <v>989</v>
      </c>
    </row>
    <row r="264" spans="1:24" s="63" customFormat="1" x14ac:dyDescent="0.2">
      <c r="A264" s="94"/>
      <c r="B264" s="95"/>
      <c r="C264" s="767" t="s">
        <v>1898</v>
      </c>
      <c r="D264" s="767"/>
      <c r="E264" s="767"/>
      <c r="F264" s="767"/>
      <c r="G264" s="767"/>
      <c r="H264" s="767"/>
      <c r="I264" s="767"/>
      <c r="J264" s="767"/>
      <c r="K264" s="767"/>
      <c r="L264" s="767"/>
      <c r="M264" s="767"/>
      <c r="N264" s="781"/>
      <c r="X264" s="68" t="s">
        <v>1898</v>
      </c>
    </row>
    <row r="265" spans="1:24" s="63" customFormat="1" ht="22.5" x14ac:dyDescent="0.2">
      <c r="A265" s="96"/>
      <c r="B265" s="97" t="s">
        <v>171</v>
      </c>
      <c r="C265" s="767" t="s">
        <v>172</v>
      </c>
      <c r="D265" s="767"/>
      <c r="E265" s="767"/>
      <c r="F265" s="767"/>
      <c r="G265" s="767"/>
      <c r="H265" s="767"/>
      <c r="I265" s="767"/>
      <c r="J265" s="767"/>
      <c r="K265" s="767"/>
      <c r="L265" s="767"/>
      <c r="M265" s="767"/>
      <c r="N265" s="781"/>
      <c r="S265" s="68" t="s">
        <v>172</v>
      </c>
    </row>
    <row r="266" spans="1:24" s="63" customFormat="1" x14ac:dyDescent="0.2">
      <c r="A266" s="98"/>
      <c r="B266" s="97" t="s">
        <v>165</v>
      </c>
      <c r="C266" s="767" t="s">
        <v>251</v>
      </c>
      <c r="D266" s="767"/>
      <c r="E266" s="767"/>
      <c r="F266" s="99" t="s">
        <v>33</v>
      </c>
      <c r="G266" s="99" t="s">
        <v>33</v>
      </c>
      <c r="H266" s="99" t="s">
        <v>33</v>
      </c>
      <c r="I266" s="99" t="s">
        <v>33</v>
      </c>
      <c r="J266" s="100">
        <v>2.0699999999999998</v>
      </c>
      <c r="K266" s="99" t="s">
        <v>175</v>
      </c>
      <c r="L266" s="100">
        <v>54.34</v>
      </c>
      <c r="M266" s="101" t="s">
        <v>33</v>
      </c>
      <c r="N266" s="102" t="s">
        <v>33</v>
      </c>
      <c r="T266" s="68" t="s">
        <v>251</v>
      </c>
    </row>
    <row r="267" spans="1:24" s="63" customFormat="1" x14ac:dyDescent="0.2">
      <c r="A267" s="98"/>
      <c r="B267" s="97" t="s">
        <v>212</v>
      </c>
      <c r="C267" s="767" t="s">
        <v>252</v>
      </c>
      <c r="D267" s="767"/>
      <c r="E267" s="767"/>
      <c r="F267" s="99" t="s">
        <v>33</v>
      </c>
      <c r="G267" s="99" t="s">
        <v>33</v>
      </c>
      <c r="H267" s="99" t="s">
        <v>33</v>
      </c>
      <c r="I267" s="99" t="s">
        <v>33</v>
      </c>
      <c r="J267" s="100">
        <v>0.04</v>
      </c>
      <c r="K267" s="99" t="s">
        <v>33</v>
      </c>
      <c r="L267" s="100">
        <v>0.84</v>
      </c>
      <c r="M267" s="101" t="s">
        <v>33</v>
      </c>
      <c r="N267" s="102" t="s">
        <v>33</v>
      </c>
      <c r="T267" s="68" t="s">
        <v>252</v>
      </c>
    </row>
    <row r="268" spans="1:24" s="63" customFormat="1" x14ac:dyDescent="0.2">
      <c r="A268" s="98"/>
      <c r="B268" s="97" t="s">
        <v>33</v>
      </c>
      <c r="C268" s="767" t="s">
        <v>253</v>
      </c>
      <c r="D268" s="767"/>
      <c r="E268" s="767"/>
      <c r="F268" s="99" t="s">
        <v>179</v>
      </c>
      <c r="G268" s="99" t="s">
        <v>991</v>
      </c>
      <c r="H268" s="99" t="s">
        <v>175</v>
      </c>
      <c r="I268" s="99" t="s">
        <v>1899</v>
      </c>
      <c r="J268" s="100" t="s">
        <v>33</v>
      </c>
      <c r="K268" s="99" t="s">
        <v>33</v>
      </c>
      <c r="L268" s="100" t="s">
        <v>33</v>
      </c>
      <c r="M268" s="101" t="s">
        <v>33</v>
      </c>
      <c r="N268" s="102" t="s">
        <v>33</v>
      </c>
      <c r="U268" s="68" t="s">
        <v>253</v>
      </c>
    </row>
    <row r="269" spans="1:24" s="63" customFormat="1" x14ac:dyDescent="0.2">
      <c r="A269" s="98"/>
      <c r="B269" s="97" t="s">
        <v>33</v>
      </c>
      <c r="C269" s="776" t="s">
        <v>182</v>
      </c>
      <c r="D269" s="776"/>
      <c r="E269" s="776"/>
      <c r="F269" s="90" t="s">
        <v>33</v>
      </c>
      <c r="G269" s="90" t="s">
        <v>33</v>
      </c>
      <c r="H269" s="90" t="s">
        <v>33</v>
      </c>
      <c r="I269" s="90" t="s">
        <v>33</v>
      </c>
      <c r="J269" s="91">
        <v>2.11</v>
      </c>
      <c r="K269" s="90" t="s">
        <v>33</v>
      </c>
      <c r="L269" s="91">
        <v>55.18</v>
      </c>
      <c r="M269" s="92" t="s">
        <v>33</v>
      </c>
      <c r="N269" s="93" t="s">
        <v>33</v>
      </c>
      <c r="V269" s="68" t="s">
        <v>182</v>
      </c>
    </row>
    <row r="270" spans="1:24" s="63" customFormat="1" x14ac:dyDescent="0.2">
      <c r="A270" s="98"/>
      <c r="B270" s="97" t="s">
        <v>33</v>
      </c>
      <c r="C270" s="767" t="s">
        <v>183</v>
      </c>
      <c r="D270" s="767"/>
      <c r="E270" s="767"/>
      <c r="F270" s="99" t="s">
        <v>33</v>
      </c>
      <c r="G270" s="99" t="s">
        <v>33</v>
      </c>
      <c r="H270" s="99" t="s">
        <v>33</v>
      </c>
      <c r="I270" s="99" t="s">
        <v>33</v>
      </c>
      <c r="J270" s="100" t="s">
        <v>33</v>
      </c>
      <c r="K270" s="99" t="s">
        <v>33</v>
      </c>
      <c r="L270" s="100">
        <v>54.34</v>
      </c>
      <c r="M270" s="101" t="s">
        <v>33</v>
      </c>
      <c r="N270" s="102" t="s">
        <v>33</v>
      </c>
      <c r="U270" s="68" t="s">
        <v>183</v>
      </c>
    </row>
    <row r="271" spans="1:24" s="63" customFormat="1" ht="22.5" x14ac:dyDescent="0.2">
      <c r="A271" s="98"/>
      <c r="B271" s="97" t="s">
        <v>907</v>
      </c>
      <c r="C271" s="767" t="s">
        <v>908</v>
      </c>
      <c r="D271" s="767"/>
      <c r="E271" s="767"/>
      <c r="F271" s="99" t="s">
        <v>186</v>
      </c>
      <c r="G271" s="99" t="s">
        <v>909</v>
      </c>
      <c r="H271" s="99" t="s">
        <v>33</v>
      </c>
      <c r="I271" s="99" t="s">
        <v>909</v>
      </c>
      <c r="J271" s="100" t="s">
        <v>33</v>
      </c>
      <c r="K271" s="99" t="s">
        <v>33</v>
      </c>
      <c r="L271" s="100">
        <v>49.99</v>
      </c>
      <c r="M271" s="101" t="s">
        <v>33</v>
      </c>
      <c r="N271" s="102" t="s">
        <v>33</v>
      </c>
      <c r="U271" s="68" t="s">
        <v>908</v>
      </c>
    </row>
    <row r="272" spans="1:24" s="63" customFormat="1" ht="22.5" x14ac:dyDescent="0.2">
      <c r="A272" s="98"/>
      <c r="B272" s="97" t="s">
        <v>910</v>
      </c>
      <c r="C272" s="767" t="s">
        <v>911</v>
      </c>
      <c r="D272" s="767"/>
      <c r="E272" s="767"/>
      <c r="F272" s="99" t="s">
        <v>186</v>
      </c>
      <c r="G272" s="99" t="s">
        <v>594</v>
      </c>
      <c r="H272" s="99" t="s">
        <v>33</v>
      </c>
      <c r="I272" s="99" t="s">
        <v>594</v>
      </c>
      <c r="J272" s="100" t="s">
        <v>33</v>
      </c>
      <c r="K272" s="99" t="s">
        <v>33</v>
      </c>
      <c r="L272" s="100">
        <v>35.32</v>
      </c>
      <c r="M272" s="101" t="s">
        <v>33</v>
      </c>
      <c r="N272" s="102" t="s">
        <v>33</v>
      </c>
      <c r="U272" s="68" t="s">
        <v>911</v>
      </c>
    </row>
    <row r="273" spans="1:24" s="63" customFormat="1" x14ac:dyDescent="0.2">
      <c r="A273" s="103"/>
      <c r="B273" s="104"/>
      <c r="C273" s="780" t="s">
        <v>191</v>
      </c>
      <c r="D273" s="780"/>
      <c r="E273" s="780"/>
      <c r="F273" s="105" t="s">
        <v>33</v>
      </c>
      <c r="G273" s="105" t="s">
        <v>33</v>
      </c>
      <c r="H273" s="105" t="s">
        <v>33</v>
      </c>
      <c r="I273" s="105" t="s">
        <v>33</v>
      </c>
      <c r="J273" s="106" t="s">
        <v>33</v>
      </c>
      <c r="K273" s="105" t="s">
        <v>33</v>
      </c>
      <c r="L273" s="106">
        <v>140.49</v>
      </c>
      <c r="M273" s="92" t="s">
        <v>33</v>
      </c>
      <c r="N273" s="107" t="s">
        <v>33</v>
      </c>
      <c r="W273" s="68" t="s">
        <v>191</v>
      </c>
    </row>
    <row r="274" spans="1:24" s="63" customFormat="1" ht="22.5" x14ac:dyDescent="0.2">
      <c r="A274" s="88" t="s">
        <v>344</v>
      </c>
      <c r="B274" s="89" t="s">
        <v>997</v>
      </c>
      <c r="C274" s="776" t="s">
        <v>998</v>
      </c>
      <c r="D274" s="776"/>
      <c r="E274" s="776"/>
      <c r="F274" s="90" t="s">
        <v>334</v>
      </c>
      <c r="G274" s="90" t="s">
        <v>33</v>
      </c>
      <c r="H274" s="90" t="s">
        <v>33</v>
      </c>
      <c r="I274" s="90" t="s">
        <v>1025</v>
      </c>
      <c r="J274" s="91">
        <v>343.28</v>
      </c>
      <c r="K274" s="90" t="s">
        <v>33</v>
      </c>
      <c r="L274" s="91">
        <v>51.49</v>
      </c>
      <c r="M274" s="92" t="s">
        <v>33</v>
      </c>
      <c r="N274" s="93" t="s">
        <v>33</v>
      </c>
      <c r="Q274" s="68" t="s">
        <v>998</v>
      </c>
    </row>
    <row r="275" spans="1:24" s="63" customFormat="1" x14ac:dyDescent="0.2">
      <c r="A275" s="94"/>
      <c r="B275" s="95"/>
      <c r="C275" s="767" t="s">
        <v>1832</v>
      </c>
      <c r="D275" s="767"/>
      <c r="E275" s="767"/>
      <c r="F275" s="767"/>
      <c r="G275" s="767"/>
      <c r="H275" s="767"/>
      <c r="I275" s="767"/>
      <c r="J275" s="767"/>
      <c r="K275" s="767"/>
      <c r="L275" s="767"/>
      <c r="M275" s="767"/>
      <c r="N275" s="781"/>
      <c r="X275" s="68" t="s">
        <v>1832</v>
      </c>
    </row>
    <row r="276" spans="1:24" s="63" customFormat="1" ht="33.75" x14ac:dyDescent="0.2">
      <c r="A276" s="88" t="s">
        <v>1724</v>
      </c>
      <c r="B276" s="89" t="s">
        <v>1446</v>
      </c>
      <c r="C276" s="776" t="s">
        <v>1447</v>
      </c>
      <c r="D276" s="776"/>
      <c r="E276" s="776"/>
      <c r="F276" s="90" t="s">
        <v>1448</v>
      </c>
      <c r="G276" s="90" t="s">
        <v>33</v>
      </c>
      <c r="H276" s="90" t="s">
        <v>33</v>
      </c>
      <c r="I276" s="90" t="s">
        <v>981</v>
      </c>
      <c r="J276" s="91">
        <v>728.52</v>
      </c>
      <c r="K276" s="90" t="s">
        <v>33</v>
      </c>
      <c r="L276" s="91">
        <v>14.57</v>
      </c>
      <c r="M276" s="92" t="s">
        <v>33</v>
      </c>
      <c r="N276" s="93" t="s">
        <v>33</v>
      </c>
      <c r="Q276" s="68" t="s">
        <v>1447</v>
      </c>
    </row>
    <row r="277" spans="1:24" s="63" customFormat="1" x14ac:dyDescent="0.2">
      <c r="A277" s="94"/>
      <c r="B277" s="95"/>
      <c r="C277" s="767" t="s">
        <v>1079</v>
      </c>
      <c r="D277" s="767"/>
      <c r="E277" s="767"/>
      <c r="F277" s="767"/>
      <c r="G277" s="767"/>
      <c r="H277" s="767"/>
      <c r="I277" s="767"/>
      <c r="J277" s="767"/>
      <c r="K277" s="767"/>
      <c r="L277" s="767"/>
      <c r="M277" s="767"/>
      <c r="N277" s="781"/>
      <c r="X277" s="68" t="s">
        <v>1079</v>
      </c>
    </row>
    <row r="278" spans="1:24" s="63" customFormat="1" ht="33.75" x14ac:dyDescent="0.2">
      <c r="A278" s="88" t="s">
        <v>1725</v>
      </c>
      <c r="B278" s="89" t="s">
        <v>1769</v>
      </c>
      <c r="C278" s="776" t="s">
        <v>993</v>
      </c>
      <c r="D278" s="776"/>
      <c r="E278" s="776"/>
      <c r="F278" s="90" t="s">
        <v>484</v>
      </c>
      <c r="G278" s="90" t="s">
        <v>33</v>
      </c>
      <c r="H278" s="90" t="s">
        <v>33</v>
      </c>
      <c r="I278" s="90" t="s">
        <v>173</v>
      </c>
      <c r="J278" s="91">
        <v>19.559999999999999</v>
      </c>
      <c r="K278" s="90" t="s">
        <v>856</v>
      </c>
      <c r="L278" s="91">
        <v>39.9</v>
      </c>
      <c r="M278" s="92" t="s">
        <v>33</v>
      </c>
      <c r="N278" s="93" t="s">
        <v>33</v>
      </c>
      <c r="Q278" s="68" t="s">
        <v>993</v>
      </c>
    </row>
    <row r="279" spans="1:24" s="63" customFormat="1" x14ac:dyDescent="0.2">
      <c r="A279" s="94"/>
      <c r="B279" s="95"/>
      <c r="C279" s="767" t="s">
        <v>994</v>
      </c>
      <c r="D279" s="767"/>
      <c r="E279" s="767"/>
      <c r="F279" s="767"/>
      <c r="G279" s="767"/>
      <c r="H279" s="767"/>
      <c r="I279" s="767"/>
      <c r="J279" s="767"/>
      <c r="K279" s="767"/>
      <c r="L279" s="767"/>
      <c r="M279" s="767"/>
      <c r="N279" s="781"/>
      <c r="R279" s="68" t="s">
        <v>994</v>
      </c>
    </row>
    <row r="280" spans="1:24" s="63" customFormat="1" ht="22.5" x14ac:dyDescent="0.2">
      <c r="A280" s="96"/>
      <c r="B280" s="97" t="s">
        <v>858</v>
      </c>
      <c r="C280" s="767" t="s">
        <v>859</v>
      </c>
      <c r="D280" s="767"/>
      <c r="E280" s="767"/>
      <c r="F280" s="767"/>
      <c r="G280" s="767"/>
      <c r="H280" s="767"/>
      <c r="I280" s="767"/>
      <c r="J280" s="767"/>
      <c r="K280" s="767"/>
      <c r="L280" s="767"/>
      <c r="M280" s="767"/>
      <c r="N280" s="781"/>
      <c r="S280" s="68" t="s">
        <v>859</v>
      </c>
    </row>
    <row r="281" spans="1:24" s="63" customFormat="1" ht="33.75" x14ac:dyDescent="0.2">
      <c r="A281" s="88" t="s">
        <v>1730</v>
      </c>
      <c r="B281" s="89" t="s">
        <v>1771</v>
      </c>
      <c r="C281" s="776" t="s">
        <v>995</v>
      </c>
      <c r="D281" s="776"/>
      <c r="E281" s="776"/>
      <c r="F281" s="90" t="s">
        <v>484</v>
      </c>
      <c r="G281" s="90" t="s">
        <v>33</v>
      </c>
      <c r="H281" s="90" t="s">
        <v>33</v>
      </c>
      <c r="I281" s="90" t="s">
        <v>173</v>
      </c>
      <c r="J281" s="91">
        <v>18</v>
      </c>
      <c r="K281" s="90" t="s">
        <v>856</v>
      </c>
      <c r="L281" s="91">
        <v>36.72</v>
      </c>
      <c r="M281" s="92" t="s">
        <v>33</v>
      </c>
      <c r="N281" s="93" t="s">
        <v>33</v>
      </c>
      <c r="Q281" s="68" t="s">
        <v>995</v>
      </c>
    </row>
    <row r="282" spans="1:24" s="63" customFormat="1" x14ac:dyDescent="0.2">
      <c r="A282" s="94"/>
      <c r="B282" s="95"/>
      <c r="C282" s="767" t="s">
        <v>1445</v>
      </c>
      <c r="D282" s="767"/>
      <c r="E282" s="767"/>
      <c r="F282" s="767"/>
      <c r="G282" s="767"/>
      <c r="H282" s="767"/>
      <c r="I282" s="767"/>
      <c r="J282" s="767"/>
      <c r="K282" s="767"/>
      <c r="L282" s="767"/>
      <c r="M282" s="767"/>
      <c r="N282" s="781"/>
      <c r="R282" s="68" t="s">
        <v>1445</v>
      </c>
    </row>
    <row r="283" spans="1:24" s="63" customFormat="1" ht="22.5" x14ac:dyDescent="0.2">
      <c r="A283" s="96"/>
      <c r="B283" s="97" t="s">
        <v>858</v>
      </c>
      <c r="C283" s="767" t="s">
        <v>859</v>
      </c>
      <c r="D283" s="767"/>
      <c r="E283" s="767"/>
      <c r="F283" s="767"/>
      <c r="G283" s="767"/>
      <c r="H283" s="767"/>
      <c r="I283" s="767"/>
      <c r="J283" s="767"/>
      <c r="K283" s="767"/>
      <c r="L283" s="767"/>
      <c r="M283" s="767"/>
      <c r="N283" s="781"/>
      <c r="S283" s="68" t="s">
        <v>859</v>
      </c>
    </row>
    <row r="284" spans="1:24" s="63" customFormat="1" ht="45" x14ac:dyDescent="0.2">
      <c r="A284" s="88" t="s">
        <v>1734</v>
      </c>
      <c r="B284" s="89" t="s">
        <v>999</v>
      </c>
      <c r="C284" s="776" t="s">
        <v>1000</v>
      </c>
      <c r="D284" s="776"/>
      <c r="E284" s="776"/>
      <c r="F284" s="90" t="s">
        <v>484</v>
      </c>
      <c r="G284" s="90" t="s">
        <v>33</v>
      </c>
      <c r="H284" s="90" t="s">
        <v>33</v>
      </c>
      <c r="I284" s="90" t="s">
        <v>741</v>
      </c>
      <c r="J284" s="91" t="s">
        <v>33</v>
      </c>
      <c r="K284" s="90" t="s">
        <v>33</v>
      </c>
      <c r="L284" s="91" t="s">
        <v>33</v>
      </c>
      <c r="M284" s="92" t="s">
        <v>33</v>
      </c>
      <c r="N284" s="93" t="s">
        <v>33</v>
      </c>
      <c r="Q284" s="68" t="s">
        <v>1000</v>
      </c>
    </row>
    <row r="285" spans="1:24" s="63" customFormat="1" ht="22.5" x14ac:dyDescent="0.2">
      <c r="A285" s="96"/>
      <c r="B285" s="97" t="s">
        <v>171</v>
      </c>
      <c r="C285" s="767" t="s">
        <v>172</v>
      </c>
      <c r="D285" s="767"/>
      <c r="E285" s="767"/>
      <c r="F285" s="767"/>
      <c r="G285" s="767"/>
      <c r="H285" s="767"/>
      <c r="I285" s="767"/>
      <c r="J285" s="767"/>
      <c r="K285" s="767"/>
      <c r="L285" s="767"/>
      <c r="M285" s="767"/>
      <c r="N285" s="781"/>
      <c r="S285" s="68" t="s">
        <v>172</v>
      </c>
    </row>
    <row r="286" spans="1:24" s="63" customFormat="1" x14ac:dyDescent="0.2">
      <c r="A286" s="98"/>
      <c r="B286" s="97" t="s">
        <v>165</v>
      </c>
      <c r="C286" s="767" t="s">
        <v>251</v>
      </c>
      <c r="D286" s="767"/>
      <c r="E286" s="767"/>
      <c r="F286" s="99" t="s">
        <v>33</v>
      </c>
      <c r="G286" s="99" t="s">
        <v>33</v>
      </c>
      <c r="H286" s="99" t="s">
        <v>33</v>
      </c>
      <c r="I286" s="99" t="s">
        <v>33</v>
      </c>
      <c r="J286" s="100">
        <v>3.57</v>
      </c>
      <c r="K286" s="99" t="s">
        <v>175</v>
      </c>
      <c r="L286" s="100">
        <v>133.88</v>
      </c>
      <c r="M286" s="101" t="s">
        <v>33</v>
      </c>
      <c r="N286" s="102" t="s">
        <v>33</v>
      </c>
      <c r="T286" s="68" t="s">
        <v>251</v>
      </c>
    </row>
    <row r="287" spans="1:24" s="63" customFormat="1" x14ac:dyDescent="0.2">
      <c r="A287" s="98"/>
      <c r="B287" s="97" t="s">
        <v>212</v>
      </c>
      <c r="C287" s="767" t="s">
        <v>252</v>
      </c>
      <c r="D287" s="767"/>
      <c r="E287" s="767"/>
      <c r="F287" s="99" t="s">
        <v>33</v>
      </c>
      <c r="G287" s="99" t="s">
        <v>33</v>
      </c>
      <c r="H287" s="99" t="s">
        <v>33</v>
      </c>
      <c r="I287" s="99" t="s">
        <v>33</v>
      </c>
      <c r="J287" s="100">
        <v>15.07</v>
      </c>
      <c r="K287" s="99" t="s">
        <v>33</v>
      </c>
      <c r="L287" s="100">
        <v>2.1</v>
      </c>
      <c r="M287" s="101" t="s">
        <v>33</v>
      </c>
      <c r="N287" s="102" t="s">
        <v>33</v>
      </c>
      <c r="T287" s="68" t="s">
        <v>252</v>
      </c>
    </row>
    <row r="288" spans="1:24" s="63" customFormat="1" x14ac:dyDescent="0.2">
      <c r="A288" s="98"/>
      <c r="B288" s="97" t="s">
        <v>33</v>
      </c>
      <c r="C288" s="767" t="s">
        <v>253</v>
      </c>
      <c r="D288" s="767"/>
      <c r="E288" s="767"/>
      <c r="F288" s="99" t="s">
        <v>179</v>
      </c>
      <c r="G288" s="99" t="s">
        <v>1001</v>
      </c>
      <c r="H288" s="99" t="s">
        <v>175</v>
      </c>
      <c r="I288" s="99" t="s">
        <v>1002</v>
      </c>
      <c r="J288" s="100" t="s">
        <v>33</v>
      </c>
      <c r="K288" s="99" t="s">
        <v>33</v>
      </c>
      <c r="L288" s="100" t="s">
        <v>33</v>
      </c>
      <c r="M288" s="101" t="s">
        <v>33</v>
      </c>
      <c r="N288" s="102" t="s">
        <v>33</v>
      </c>
      <c r="U288" s="68" t="s">
        <v>253</v>
      </c>
    </row>
    <row r="289" spans="1:26" s="63" customFormat="1" x14ac:dyDescent="0.2">
      <c r="A289" s="98"/>
      <c r="B289" s="97" t="s">
        <v>33</v>
      </c>
      <c r="C289" s="776" t="s">
        <v>182</v>
      </c>
      <c r="D289" s="776"/>
      <c r="E289" s="776"/>
      <c r="F289" s="90" t="s">
        <v>33</v>
      </c>
      <c r="G289" s="90" t="s">
        <v>33</v>
      </c>
      <c r="H289" s="90" t="s">
        <v>33</v>
      </c>
      <c r="I289" s="90" t="s">
        <v>33</v>
      </c>
      <c r="J289" s="91">
        <v>3.64</v>
      </c>
      <c r="K289" s="90" t="s">
        <v>33</v>
      </c>
      <c r="L289" s="91">
        <v>135.97999999999999</v>
      </c>
      <c r="M289" s="92" t="s">
        <v>33</v>
      </c>
      <c r="N289" s="93" t="s">
        <v>33</v>
      </c>
      <c r="V289" s="68" t="s">
        <v>182</v>
      </c>
    </row>
    <row r="290" spans="1:26" s="63" customFormat="1" x14ac:dyDescent="0.2">
      <c r="A290" s="98"/>
      <c r="B290" s="97" t="s">
        <v>33</v>
      </c>
      <c r="C290" s="767" t="s">
        <v>183</v>
      </c>
      <c r="D290" s="767"/>
      <c r="E290" s="767"/>
      <c r="F290" s="99" t="s">
        <v>33</v>
      </c>
      <c r="G290" s="99" t="s">
        <v>33</v>
      </c>
      <c r="H290" s="99" t="s">
        <v>33</v>
      </c>
      <c r="I290" s="99" t="s">
        <v>33</v>
      </c>
      <c r="J290" s="100" t="s">
        <v>33</v>
      </c>
      <c r="K290" s="99" t="s">
        <v>33</v>
      </c>
      <c r="L290" s="100">
        <v>133.88</v>
      </c>
      <c r="M290" s="101" t="s">
        <v>33</v>
      </c>
      <c r="N290" s="102" t="s">
        <v>33</v>
      </c>
      <c r="U290" s="68" t="s">
        <v>183</v>
      </c>
    </row>
    <row r="291" spans="1:26" s="63" customFormat="1" ht="22.5" x14ac:dyDescent="0.2">
      <c r="A291" s="98"/>
      <c r="B291" s="97" t="s">
        <v>959</v>
      </c>
      <c r="C291" s="767" t="s">
        <v>960</v>
      </c>
      <c r="D291" s="767"/>
      <c r="E291" s="767"/>
      <c r="F291" s="99" t="s">
        <v>186</v>
      </c>
      <c r="G291" s="99" t="s">
        <v>187</v>
      </c>
      <c r="H291" s="99" t="s">
        <v>33</v>
      </c>
      <c r="I291" s="99" t="s">
        <v>187</v>
      </c>
      <c r="J291" s="100" t="s">
        <v>33</v>
      </c>
      <c r="K291" s="99" t="s">
        <v>33</v>
      </c>
      <c r="L291" s="100">
        <v>127.19</v>
      </c>
      <c r="M291" s="101" t="s">
        <v>33</v>
      </c>
      <c r="N291" s="102" t="s">
        <v>33</v>
      </c>
      <c r="U291" s="68" t="s">
        <v>960</v>
      </c>
    </row>
    <row r="292" spans="1:26" s="63" customFormat="1" ht="22.5" x14ac:dyDescent="0.2">
      <c r="A292" s="98"/>
      <c r="B292" s="97" t="s">
        <v>961</v>
      </c>
      <c r="C292" s="767" t="s">
        <v>962</v>
      </c>
      <c r="D292" s="767"/>
      <c r="E292" s="767"/>
      <c r="F292" s="99" t="s">
        <v>186</v>
      </c>
      <c r="G292" s="99" t="s">
        <v>594</v>
      </c>
      <c r="H292" s="99" t="s">
        <v>33</v>
      </c>
      <c r="I292" s="99" t="s">
        <v>594</v>
      </c>
      <c r="J292" s="100" t="s">
        <v>33</v>
      </c>
      <c r="K292" s="99" t="s">
        <v>33</v>
      </c>
      <c r="L292" s="100">
        <v>87.02</v>
      </c>
      <c r="M292" s="101" t="s">
        <v>33</v>
      </c>
      <c r="N292" s="102" t="s">
        <v>33</v>
      </c>
      <c r="U292" s="68" t="s">
        <v>962</v>
      </c>
    </row>
    <row r="293" spans="1:26" s="63" customFormat="1" x14ac:dyDescent="0.2">
      <c r="A293" s="103"/>
      <c r="B293" s="104"/>
      <c r="C293" s="780" t="s">
        <v>191</v>
      </c>
      <c r="D293" s="780"/>
      <c r="E293" s="780"/>
      <c r="F293" s="105" t="s">
        <v>33</v>
      </c>
      <c r="G293" s="105" t="s">
        <v>33</v>
      </c>
      <c r="H293" s="105" t="s">
        <v>33</v>
      </c>
      <c r="I293" s="105" t="s">
        <v>33</v>
      </c>
      <c r="J293" s="106" t="s">
        <v>33</v>
      </c>
      <c r="K293" s="105" t="s">
        <v>33</v>
      </c>
      <c r="L293" s="106">
        <v>350.19</v>
      </c>
      <c r="M293" s="92" t="s">
        <v>33</v>
      </c>
      <c r="N293" s="107" t="s">
        <v>33</v>
      </c>
      <c r="W293" s="68" t="s">
        <v>191</v>
      </c>
    </row>
    <row r="294" spans="1:26" s="63" customFormat="1" ht="78.75" x14ac:dyDescent="0.2">
      <c r="A294" s="88" t="s">
        <v>190</v>
      </c>
      <c r="B294" s="89" t="s">
        <v>1003</v>
      </c>
      <c r="C294" s="776" t="s">
        <v>1004</v>
      </c>
      <c r="D294" s="776"/>
      <c r="E294" s="776"/>
      <c r="F294" s="90" t="s">
        <v>484</v>
      </c>
      <c r="G294" s="90" t="s">
        <v>33</v>
      </c>
      <c r="H294" s="90" t="s">
        <v>33</v>
      </c>
      <c r="I294" s="90" t="s">
        <v>165</v>
      </c>
      <c r="J294" s="91">
        <v>110.11</v>
      </c>
      <c r="K294" s="90" t="s">
        <v>33</v>
      </c>
      <c r="L294" s="91">
        <v>110.11</v>
      </c>
      <c r="M294" s="92" t="s">
        <v>33</v>
      </c>
      <c r="N294" s="93" t="s">
        <v>33</v>
      </c>
      <c r="Q294" s="68" t="s">
        <v>1004</v>
      </c>
    </row>
    <row r="295" spans="1:26" s="63" customFormat="1" ht="1.5" customHeight="1" x14ac:dyDescent="0.2">
      <c r="A295" s="108"/>
      <c r="B295" s="104"/>
      <c r="C295" s="104"/>
      <c r="D295" s="104"/>
      <c r="E295" s="104"/>
      <c r="F295" s="108"/>
      <c r="G295" s="108"/>
      <c r="H295" s="108"/>
      <c r="I295" s="108"/>
      <c r="J295" s="109"/>
      <c r="K295" s="108"/>
      <c r="L295" s="109"/>
      <c r="M295" s="99"/>
      <c r="N295" s="109"/>
    </row>
    <row r="296" spans="1:26" s="63" customFormat="1" ht="2.25" customHeight="1" x14ac:dyDescent="0.2">
      <c r="B296" s="67"/>
      <c r="C296" s="67"/>
      <c r="D296" s="67"/>
      <c r="E296" s="67"/>
      <c r="F296" s="67"/>
      <c r="G296" s="67"/>
      <c r="H296" s="67"/>
      <c r="I296" s="67"/>
      <c r="J296" s="67"/>
      <c r="K296" s="67"/>
      <c r="L296" s="122"/>
      <c r="M296" s="123"/>
      <c r="N296" s="124"/>
    </row>
    <row r="297" spans="1:26" s="63" customFormat="1" x14ac:dyDescent="0.2">
      <c r="A297" s="110"/>
      <c r="B297" s="111" t="s">
        <v>33</v>
      </c>
      <c r="C297" s="780" t="s">
        <v>321</v>
      </c>
      <c r="D297" s="780"/>
      <c r="E297" s="780"/>
      <c r="F297" s="780"/>
      <c r="G297" s="780"/>
      <c r="H297" s="780"/>
      <c r="I297" s="780"/>
      <c r="J297" s="780"/>
      <c r="K297" s="780"/>
      <c r="L297" s="112" t="s">
        <v>33</v>
      </c>
      <c r="M297" s="113" t="s">
        <v>33</v>
      </c>
      <c r="N297" s="114" t="s">
        <v>33</v>
      </c>
      <c r="Y297" s="68" t="s">
        <v>321</v>
      </c>
    </row>
    <row r="298" spans="1:26" s="63" customFormat="1" x14ac:dyDescent="0.2">
      <c r="A298" s="115"/>
      <c r="B298" s="97" t="s">
        <v>165</v>
      </c>
      <c r="C298" s="767" t="s">
        <v>876</v>
      </c>
      <c r="D298" s="767"/>
      <c r="E298" s="767"/>
      <c r="F298" s="767"/>
      <c r="G298" s="767"/>
      <c r="H298" s="767"/>
      <c r="I298" s="767"/>
      <c r="J298" s="767"/>
      <c r="K298" s="767"/>
      <c r="L298" s="116">
        <v>3480.07</v>
      </c>
      <c r="M298" s="117">
        <v>7.3</v>
      </c>
      <c r="N298" s="118">
        <v>25405</v>
      </c>
      <c r="Z298" s="68" t="s">
        <v>876</v>
      </c>
    </row>
    <row r="299" spans="1:26" s="63" customFormat="1" x14ac:dyDescent="0.2">
      <c r="A299" s="115"/>
      <c r="B299" s="97" t="s">
        <v>33</v>
      </c>
      <c r="C299" s="767" t="s">
        <v>203</v>
      </c>
      <c r="D299" s="767"/>
      <c r="E299" s="767"/>
      <c r="F299" s="767"/>
      <c r="G299" s="767"/>
      <c r="H299" s="767"/>
      <c r="I299" s="767"/>
      <c r="J299" s="767"/>
      <c r="K299" s="767"/>
      <c r="L299" s="116" t="s">
        <v>33</v>
      </c>
      <c r="M299" s="117" t="s">
        <v>33</v>
      </c>
      <c r="N299" s="118" t="s">
        <v>33</v>
      </c>
      <c r="Z299" s="68" t="s">
        <v>203</v>
      </c>
    </row>
    <row r="300" spans="1:26" s="63" customFormat="1" x14ac:dyDescent="0.2">
      <c r="A300" s="115"/>
      <c r="B300" s="97" t="s">
        <v>33</v>
      </c>
      <c r="C300" s="767" t="s">
        <v>296</v>
      </c>
      <c r="D300" s="767"/>
      <c r="E300" s="767"/>
      <c r="F300" s="767"/>
      <c r="G300" s="767"/>
      <c r="H300" s="767"/>
      <c r="I300" s="767"/>
      <c r="J300" s="767"/>
      <c r="K300" s="767"/>
      <c r="L300" s="116">
        <v>892.09</v>
      </c>
      <c r="M300" s="117" t="s">
        <v>33</v>
      </c>
      <c r="N300" s="118" t="s">
        <v>33</v>
      </c>
      <c r="Z300" s="68" t="s">
        <v>296</v>
      </c>
    </row>
    <row r="301" spans="1:26" s="63" customFormat="1" x14ac:dyDescent="0.2">
      <c r="A301" s="115"/>
      <c r="B301" s="97" t="s">
        <v>33</v>
      </c>
      <c r="C301" s="767" t="s">
        <v>204</v>
      </c>
      <c r="D301" s="767"/>
      <c r="E301" s="767"/>
      <c r="F301" s="767"/>
      <c r="G301" s="767"/>
      <c r="H301" s="767"/>
      <c r="I301" s="767"/>
      <c r="J301" s="767"/>
      <c r="K301" s="767"/>
      <c r="L301" s="116">
        <v>64.599999999999994</v>
      </c>
      <c r="M301" s="117" t="s">
        <v>33</v>
      </c>
      <c r="N301" s="118" t="s">
        <v>33</v>
      </c>
      <c r="Z301" s="68" t="s">
        <v>204</v>
      </c>
    </row>
    <row r="302" spans="1:26" s="63" customFormat="1" x14ac:dyDescent="0.2">
      <c r="A302" s="115"/>
      <c r="B302" s="97" t="s">
        <v>33</v>
      </c>
      <c r="C302" s="767" t="s">
        <v>297</v>
      </c>
      <c r="D302" s="767"/>
      <c r="E302" s="767"/>
      <c r="F302" s="767"/>
      <c r="G302" s="767"/>
      <c r="H302" s="767"/>
      <c r="I302" s="767"/>
      <c r="J302" s="767"/>
      <c r="K302" s="767"/>
      <c r="L302" s="116">
        <v>1197.1500000000001</v>
      </c>
      <c r="M302" s="117" t="s">
        <v>33</v>
      </c>
      <c r="N302" s="118" t="s">
        <v>33</v>
      </c>
      <c r="Z302" s="68" t="s">
        <v>297</v>
      </c>
    </row>
    <row r="303" spans="1:26" s="63" customFormat="1" x14ac:dyDescent="0.2">
      <c r="A303" s="115"/>
      <c r="B303" s="97" t="s">
        <v>33</v>
      </c>
      <c r="C303" s="767" t="s">
        <v>205</v>
      </c>
      <c r="D303" s="767"/>
      <c r="E303" s="767"/>
      <c r="F303" s="767"/>
      <c r="G303" s="767"/>
      <c r="H303" s="767"/>
      <c r="I303" s="767"/>
      <c r="J303" s="767"/>
      <c r="K303" s="767"/>
      <c r="L303" s="116">
        <v>768.83</v>
      </c>
      <c r="M303" s="117" t="s">
        <v>33</v>
      </c>
      <c r="N303" s="118" t="s">
        <v>33</v>
      </c>
      <c r="Z303" s="68" t="s">
        <v>205</v>
      </c>
    </row>
    <row r="304" spans="1:26" s="63" customFormat="1" x14ac:dyDescent="0.2">
      <c r="A304" s="115"/>
      <c r="B304" s="97" t="s">
        <v>33</v>
      </c>
      <c r="C304" s="767" t="s">
        <v>206</v>
      </c>
      <c r="D304" s="767"/>
      <c r="E304" s="767"/>
      <c r="F304" s="767"/>
      <c r="G304" s="767"/>
      <c r="H304" s="767"/>
      <c r="I304" s="767"/>
      <c r="J304" s="767"/>
      <c r="K304" s="767"/>
      <c r="L304" s="116">
        <v>557.4</v>
      </c>
      <c r="M304" s="117" t="s">
        <v>33</v>
      </c>
      <c r="N304" s="118" t="s">
        <v>33</v>
      </c>
      <c r="Z304" s="68" t="s">
        <v>206</v>
      </c>
    </row>
    <row r="305" spans="1:27" x14ac:dyDescent="0.2">
      <c r="A305" s="115"/>
      <c r="B305" s="97" t="s">
        <v>33</v>
      </c>
      <c r="C305" s="767" t="s">
        <v>877</v>
      </c>
      <c r="D305" s="767"/>
      <c r="E305" s="767"/>
      <c r="F305" s="767"/>
      <c r="G305" s="767"/>
      <c r="H305" s="767"/>
      <c r="I305" s="767"/>
      <c r="J305" s="767"/>
      <c r="K305" s="767"/>
      <c r="L305" s="116">
        <v>53455.77</v>
      </c>
      <c r="M305" s="117" t="s">
        <v>33</v>
      </c>
      <c r="N305" s="118">
        <v>241086</v>
      </c>
      <c r="O305" s="63"/>
      <c r="P305" s="63"/>
      <c r="Q305" s="63"/>
      <c r="R305" s="63"/>
      <c r="S305" s="63"/>
      <c r="T305" s="63"/>
      <c r="U305" s="63"/>
      <c r="V305" s="63"/>
      <c r="W305" s="63"/>
      <c r="X305" s="63"/>
      <c r="Y305" s="63"/>
      <c r="Z305" s="68" t="s">
        <v>877</v>
      </c>
      <c r="AA305" s="63"/>
    </row>
    <row r="306" spans="1:27" x14ac:dyDescent="0.2">
      <c r="A306" s="115"/>
      <c r="B306" s="97" t="s">
        <v>173</v>
      </c>
      <c r="C306" s="767" t="s">
        <v>1005</v>
      </c>
      <c r="D306" s="767"/>
      <c r="E306" s="767"/>
      <c r="F306" s="767"/>
      <c r="G306" s="767"/>
      <c r="H306" s="767"/>
      <c r="I306" s="767"/>
      <c r="J306" s="767"/>
      <c r="K306" s="767"/>
      <c r="L306" s="116">
        <v>48133.18</v>
      </c>
      <c r="M306" s="117">
        <v>4.51</v>
      </c>
      <c r="N306" s="118">
        <v>217081</v>
      </c>
      <c r="O306" s="63"/>
      <c r="P306" s="63"/>
      <c r="Q306" s="63"/>
      <c r="R306" s="63"/>
      <c r="S306" s="63"/>
      <c r="T306" s="63"/>
      <c r="U306" s="63"/>
      <c r="V306" s="63"/>
      <c r="W306" s="63"/>
      <c r="X306" s="63"/>
      <c r="Y306" s="63"/>
      <c r="Z306" s="68" t="s">
        <v>1005</v>
      </c>
      <c r="AA306" s="63"/>
    </row>
    <row r="307" spans="1:27" x14ac:dyDescent="0.2">
      <c r="A307" s="115"/>
      <c r="B307" s="97" t="s">
        <v>173</v>
      </c>
      <c r="C307" s="767" t="s">
        <v>1006</v>
      </c>
      <c r="D307" s="767"/>
      <c r="E307" s="767"/>
      <c r="F307" s="767"/>
      <c r="G307" s="767"/>
      <c r="H307" s="767"/>
      <c r="I307" s="767"/>
      <c r="J307" s="767"/>
      <c r="K307" s="767"/>
      <c r="L307" s="116">
        <v>5322.59</v>
      </c>
      <c r="M307" s="117">
        <v>4.51</v>
      </c>
      <c r="N307" s="118">
        <v>24005</v>
      </c>
      <c r="O307" s="63"/>
      <c r="P307" s="63"/>
      <c r="Q307" s="63"/>
      <c r="R307" s="63"/>
      <c r="S307" s="63"/>
      <c r="T307" s="63"/>
      <c r="U307" s="63"/>
      <c r="V307" s="63"/>
      <c r="W307" s="63"/>
      <c r="X307" s="63"/>
      <c r="Y307" s="63"/>
      <c r="Z307" s="68" t="s">
        <v>1006</v>
      </c>
      <c r="AA307" s="63"/>
    </row>
    <row r="308" spans="1:27" x14ac:dyDescent="0.2">
      <c r="A308" s="115"/>
      <c r="B308" s="97" t="s">
        <v>33</v>
      </c>
      <c r="C308" s="767" t="s">
        <v>207</v>
      </c>
      <c r="D308" s="767"/>
      <c r="E308" s="767"/>
      <c r="F308" s="767"/>
      <c r="G308" s="767"/>
      <c r="H308" s="767"/>
      <c r="I308" s="767"/>
      <c r="J308" s="767"/>
      <c r="K308" s="767"/>
      <c r="L308" s="116">
        <v>900.06</v>
      </c>
      <c r="M308" s="117" t="s">
        <v>33</v>
      </c>
      <c r="N308" s="118" t="s">
        <v>33</v>
      </c>
      <c r="O308" s="63"/>
      <c r="P308" s="63"/>
      <c r="Q308" s="63"/>
      <c r="R308" s="63"/>
      <c r="S308" s="63"/>
      <c r="T308" s="63"/>
      <c r="U308" s="63"/>
      <c r="V308" s="63"/>
      <c r="W308" s="63"/>
      <c r="X308" s="63"/>
      <c r="Y308" s="63"/>
      <c r="Z308" s="68" t="s">
        <v>207</v>
      </c>
      <c r="AA308" s="63"/>
    </row>
    <row r="309" spans="1:27" x14ac:dyDescent="0.2">
      <c r="A309" s="115"/>
      <c r="B309" s="97" t="s">
        <v>33</v>
      </c>
      <c r="C309" s="767" t="s">
        <v>208</v>
      </c>
      <c r="D309" s="767"/>
      <c r="E309" s="767"/>
      <c r="F309" s="767"/>
      <c r="G309" s="767"/>
      <c r="H309" s="767"/>
      <c r="I309" s="767"/>
      <c r="J309" s="767"/>
      <c r="K309" s="767"/>
      <c r="L309" s="116">
        <v>768.83</v>
      </c>
      <c r="M309" s="117" t="s">
        <v>33</v>
      </c>
      <c r="N309" s="118" t="s">
        <v>33</v>
      </c>
      <c r="O309" s="63"/>
      <c r="P309" s="63"/>
      <c r="Q309" s="63"/>
      <c r="R309" s="63"/>
      <c r="S309" s="63"/>
      <c r="T309" s="63"/>
      <c r="U309" s="63"/>
      <c r="V309" s="63"/>
      <c r="W309" s="63"/>
      <c r="X309" s="63"/>
      <c r="Y309" s="63"/>
      <c r="Z309" s="68" t="s">
        <v>208</v>
      </c>
      <c r="AA309" s="63"/>
    </row>
    <row r="310" spans="1:27" x14ac:dyDescent="0.2">
      <c r="A310" s="115"/>
      <c r="B310" s="97" t="s">
        <v>33</v>
      </c>
      <c r="C310" s="767" t="s">
        <v>209</v>
      </c>
      <c r="D310" s="767"/>
      <c r="E310" s="767"/>
      <c r="F310" s="767"/>
      <c r="G310" s="767"/>
      <c r="H310" s="767"/>
      <c r="I310" s="767"/>
      <c r="J310" s="767"/>
      <c r="K310" s="767"/>
      <c r="L310" s="116">
        <v>557.4</v>
      </c>
      <c r="M310" s="117" t="s">
        <v>33</v>
      </c>
      <c r="N310" s="118" t="s">
        <v>33</v>
      </c>
      <c r="O310" s="63"/>
      <c r="P310" s="63"/>
      <c r="Q310" s="63"/>
      <c r="R310" s="63"/>
      <c r="S310" s="63"/>
      <c r="T310" s="63"/>
      <c r="U310" s="63"/>
      <c r="V310" s="63"/>
      <c r="W310" s="63"/>
      <c r="X310" s="63"/>
      <c r="Y310" s="63"/>
      <c r="Z310" s="68" t="s">
        <v>209</v>
      </c>
      <c r="AA310" s="63"/>
    </row>
    <row r="311" spans="1:27" x14ac:dyDescent="0.2">
      <c r="A311" s="115"/>
      <c r="B311" s="109" t="s">
        <v>33</v>
      </c>
      <c r="C311" s="782" t="s">
        <v>322</v>
      </c>
      <c r="D311" s="782"/>
      <c r="E311" s="782"/>
      <c r="F311" s="782"/>
      <c r="G311" s="782"/>
      <c r="H311" s="782"/>
      <c r="I311" s="782"/>
      <c r="J311" s="782"/>
      <c r="K311" s="782"/>
      <c r="L311" s="119">
        <v>56935.839999999997</v>
      </c>
      <c r="M311" s="120" t="s">
        <v>33</v>
      </c>
      <c r="N311" s="125">
        <v>266491</v>
      </c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  <c r="Z311" s="63"/>
      <c r="AA311" s="68" t="s">
        <v>322</v>
      </c>
    </row>
    <row r="312" spans="1:27" ht="1.5" customHeight="1" x14ac:dyDescent="0.2">
      <c r="B312" s="109"/>
      <c r="C312" s="104"/>
      <c r="D312" s="104"/>
      <c r="E312" s="104"/>
      <c r="F312" s="104"/>
      <c r="G312" s="104"/>
      <c r="H312" s="104"/>
      <c r="I312" s="104"/>
      <c r="J312" s="104"/>
      <c r="K312" s="104"/>
      <c r="L312" s="119"/>
      <c r="M312" s="120"/>
      <c r="N312" s="126"/>
      <c r="O312" s="63"/>
      <c r="P312" s="63"/>
      <c r="Q312" s="63"/>
      <c r="R312" s="63"/>
      <c r="S312" s="63"/>
      <c r="T312" s="63"/>
      <c r="U312" s="63"/>
      <c r="V312" s="63"/>
      <c r="W312" s="63"/>
      <c r="X312" s="63"/>
      <c r="Y312" s="63"/>
      <c r="Z312" s="63"/>
      <c r="AA312" s="63"/>
    </row>
    <row r="313" spans="1:27" ht="53.25" customHeight="1" x14ac:dyDescent="0.2">
      <c r="A313" s="127"/>
      <c r="B313" s="127"/>
      <c r="C313" s="127"/>
      <c r="D313" s="127"/>
      <c r="E313" s="127"/>
      <c r="F313" s="127"/>
      <c r="G313" s="127"/>
      <c r="H313" s="127"/>
      <c r="I313" s="127"/>
      <c r="J313" s="127"/>
      <c r="K313" s="127"/>
      <c r="L313" s="127"/>
      <c r="M313" s="127"/>
      <c r="N313" s="127"/>
      <c r="O313" s="63"/>
      <c r="P313" s="63"/>
      <c r="Q313" s="63"/>
      <c r="R313" s="63"/>
      <c r="S313" s="63"/>
      <c r="T313" s="63"/>
      <c r="U313" s="63"/>
      <c r="V313" s="63"/>
      <c r="W313" s="63"/>
      <c r="X313" s="63"/>
      <c r="Y313" s="63"/>
      <c r="Z313" s="63"/>
      <c r="AA313" s="63"/>
    </row>
    <row r="314" spans="1:27" x14ac:dyDescent="0.2">
      <c r="B314" s="128" t="s">
        <v>323</v>
      </c>
      <c r="C314" s="786" t="s">
        <v>33</v>
      </c>
      <c r="D314" s="786"/>
      <c r="E314" s="786"/>
      <c r="F314" s="786"/>
      <c r="G314" s="786"/>
      <c r="H314" s="786"/>
      <c r="I314" s="786"/>
      <c r="J314" s="786"/>
      <c r="K314" s="786"/>
      <c r="L314" s="786"/>
      <c r="O314" s="63"/>
      <c r="P314" s="63"/>
      <c r="Q314" s="63"/>
      <c r="R314" s="63"/>
      <c r="S314" s="63"/>
      <c r="T314" s="63"/>
      <c r="U314" s="63"/>
      <c r="V314" s="63"/>
      <c r="W314" s="63"/>
      <c r="X314" s="63"/>
      <c r="Y314" s="63"/>
      <c r="Z314" s="63"/>
      <c r="AA314" s="63"/>
    </row>
    <row r="315" spans="1:27" ht="13.5" customHeight="1" x14ac:dyDescent="0.2">
      <c r="B315" s="64"/>
      <c r="C315" s="787" t="s">
        <v>11</v>
      </c>
      <c r="D315" s="787"/>
      <c r="E315" s="787"/>
      <c r="F315" s="787"/>
      <c r="G315" s="787"/>
      <c r="H315" s="787"/>
      <c r="I315" s="787"/>
      <c r="J315" s="787"/>
      <c r="K315" s="787"/>
      <c r="L315" s="787"/>
      <c r="O315" s="63"/>
      <c r="P315" s="63"/>
      <c r="Q315" s="63"/>
      <c r="R315" s="63"/>
      <c r="S315" s="63"/>
      <c r="T315" s="63"/>
      <c r="U315" s="63"/>
      <c r="V315" s="63"/>
      <c r="W315" s="63"/>
      <c r="X315" s="63"/>
      <c r="Y315" s="63"/>
      <c r="Z315" s="63"/>
      <c r="AA315" s="63"/>
    </row>
    <row r="316" spans="1:27" ht="12.75" customHeight="1" x14ac:dyDescent="0.2">
      <c r="B316" s="128" t="s">
        <v>324</v>
      </c>
      <c r="C316" s="786" t="s">
        <v>33</v>
      </c>
      <c r="D316" s="786"/>
      <c r="E316" s="786"/>
      <c r="F316" s="786"/>
      <c r="G316" s="786"/>
      <c r="H316" s="786"/>
      <c r="I316" s="786"/>
      <c r="J316" s="786"/>
      <c r="K316" s="786"/>
      <c r="L316" s="786"/>
      <c r="O316" s="63"/>
      <c r="P316" s="63"/>
      <c r="Q316" s="63"/>
      <c r="R316" s="63"/>
      <c r="S316" s="63"/>
      <c r="T316" s="63"/>
      <c r="U316" s="63"/>
      <c r="V316" s="63"/>
      <c r="W316" s="63"/>
      <c r="X316" s="63"/>
      <c r="Y316" s="63"/>
      <c r="Z316" s="63"/>
      <c r="AA316" s="63"/>
    </row>
    <row r="317" spans="1:27" ht="13.5" customHeight="1" x14ac:dyDescent="0.2">
      <c r="C317" s="787" t="s">
        <v>11</v>
      </c>
      <c r="D317" s="787"/>
      <c r="E317" s="787"/>
      <c r="F317" s="787"/>
      <c r="G317" s="787"/>
      <c r="H317" s="787"/>
      <c r="I317" s="787"/>
      <c r="J317" s="787"/>
      <c r="K317" s="787"/>
      <c r="L317" s="787"/>
      <c r="O317" s="63"/>
      <c r="P317" s="63"/>
      <c r="Q317" s="63"/>
      <c r="R317" s="63"/>
      <c r="S317" s="63"/>
      <c r="T317" s="63"/>
      <c r="U317" s="63"/>
      <c r="V317" s="63"/>
      <c r="W317" s="63"/>
      <c r="X317" s="63"/>
      <c r="Y317" s="63"/>
      <c r="Z317" s="63"/>
      <c r="AA317" s="63"/>
    </row>
    <row r="331" s="63" customFormat="1" x14ac:dyDescent="0.2"/>
  </sheetData>
  <mergeCells count="303">
    <mergeCell ref="C311:K311"/>
    <mergeCell ref="C314:L314"/>
    <mergeCell ref="C315:L315"/>
    <mergeCell ref="C316:L316"/>
    <mergeCell ref="C317:L317"/>
    <mergeCell ref="C305:K305"/>
    <mergeCell ref="C306:K306"/>
    <mergeCell ref="C307:K307"/>
    <mergeCell ref="C308:K308"/>
    <mergeCell ref="C309:K309"/>
    <mergeCell ref="C310:K310"/>
    <mergeCell ref="C299:K299"/>
    <mergeCell ref="C300:K300"/>
    <mergeCell ref="C301:K301"/>
    <mergeCell ref="C302:K302"/>
    <mergeCell ref="C303:K303"/>
    <mergeCell ref="C304:K304"/>
    <mergeCell ref="C291:E291"/>
    <mergeCell ref="C292:E292"/>
    <mergeCell ref="C293:E293"/>
    <mergeCell ref="C294:E294"/>
    <mergeCell ref="C297:K297"/>
    <mergeCell ref="C298:K298"/>
    <mergeCell ref="C285:N285"/>
    <mergeCell ref="C286:E286"/>
    <mergeCell ref="C287:E287"/>
    <mergeCell ref="C288:E288"/>
    <mergeCell ref="C289:E289"/>
    <mergeCell ref="C290:E290"/>
    <mergeCell ref="C279:N279"/>
    <mergeCell ref="C280:N280"/>
    <mergeCell ref="C281:E281"/>
    <mergeCell ref="C282:N282"/>
    <mergeCell ref="C283:N283"/>
    <mergeCell ref="C284:E284"/>
    <mergeCell ref="C273:E273"/>
    <mergeCell ref="C274:E274"/>
    <mergeCell ref="C275:N275"/>
    <mergeCell ref="C276:E276"/>
    <mergeCell ref="C277:N277"/>
    <mergeCell ref="C278:E278"/>
    <mergeCell ref="C267:E267"/>
    <mergeCell ref="C268:E268"/>
    <mergeCell ref="C269:E269"/>
    <mergeCell ref="C270:E270"/>
    <mergeCell ref="C271:E271"/>
    <mergeCell ref="C272:E272"/>
    <mergeCell ref="C261:E261"/>
    <mergeCell ref="C262:N262"/>
    <mergeCell ref="C263:E263"/>
    <mergeCell ref="C264:N264"/>
    <mergeCell ref="C265:N265"/>
    <mergeCell ref="C266:E266"/>
    <mergeCell ref="C255:E255"/>
    <mergeCell ref="C256:N256"/>
    <mergeCell ref="C257:E257"/>
    <mergeCell ref="C258:N258"/>
    <mergeCell ref="C259:N259"/>
    <mergeCell ref="C260:N260"/>
    <mergeCell ref="C249:E249"/>
    <mergeCell ref="C250:E250"/>
    <mergeCell ref="C251:E251"/>
    <mergeCell ref="C252:E252"/>
    <mergeCell ref="C253:E253"/>
    <mergeCell ref="C254:N254"/>
    <mergeCell ref="C243:E243"/>
    <mergeCell ref="C244:E244"/>
    <mergeCell ref="C245:E245"/>
    <mergeCell ref="C246:E246"/>
    <mergeCell ref="C247:E247"/>
    <mergeCell ref="C248:E248"/>
    <mergeCell ref="C237:E237"/>
    <mergeCell ref="C238:N238"/>
    <mergeCell ref="C239:E239"/>
    <mergeCell ref="C240:N240"/>
    <mergeCell ref="C241:N241"/>
    <mergeCell ref="C242:E242"/>
    <mergeCell ref="C231:E231"/>
    <mergeCell ref="C232:E232"/>
    <mergeCell ref="C233:E233"/>
    <mergeCell ref="C234:E234"/>
    <mergeCell ref="C235:E235"/>
    <mergeCell ref="C236:N236"/>
    <mergeCell ref="C225:E225"/>
    <mergeCell ref="C226:E226"/>
    <mergeCell ref="C227:E227"/>
    <mergeCell ref="C228:E228"/>
    <mergeCell ref="C229:E229"/>
    <mergeCell ref="C230:E230"/>
    <mergeCell ref="C219:N219"/>
    <mergeCell ref="C220:E220"/>
    <mergeCell ref="C221:N221"/>
    <mergeCell ref="C222:N222"/>
    <mergeCell ref="C223:E223"/>
    <mergeCell ref="C224:E224"/>
    <mergeCell ref="C213:E213"/>
    <mergeCell ref="C214:E214"/>
    <mergeCell ref="C215:E215"/>
    <mergeCell ref="C216:E216"/>
    <mergeCell ref="C217:E217"/>
    <mergeCell ref="C218:E218"/>
    <mergeCell ref="C207:E207"/>
    <mergeCell ref="C208:E208"/>
    <mergeCell ref="C209:E209"/>
    <mergeCell ref="C210:E210"/>
    <mergeCell ref="C211:E211"/>
    <mergeCell ref="C212:E212"/>
    <mergeCell ref="C201:E201"/>
    <mergeCell ref="C202:E202"/>
    <mergeCell ref="C203:E203"/>
    <mergeCell ref="C204:N204"/>
    <mergeCell ref="C205:N205"/>
    <mergeCell ref="C206:E206"/>
    <mergeCell ref="C195:E195"/>
    <mergeCell ref="C196:E196"/>
    <mergeCell ref="C197:E197"/>
    <mergeCell ref="C198:E198"/>
    <mergeCell ref="C199:E199"/>
    <mergeCell ref="C200:E200"/>
    <mergeCell ref="C189:E189"/>
    <mergeCell ref="C190:N190"/>
    <mergeCell ref="C191:E191"/>
    <mergeCell ref="C192:E192"/>
    <mergeCell ref="C193:E193"/>
    <mergeCell ref="C194:E194"/>
    <mergeCell ref="C183:E183"/>
    <mergeCell ref="C184:E184"/>
    <mergeCell ref="C185:E185"/>
    <mergeCell ref="C186:E186"/>
    <mergeCell ref="C187:E187"/>
    <mergeCell ref="C188:E188"/>
    <mergeCell ref="C177:E177"/>
    <mergeCell ref="C178:E178"/>
    <mergeCell ref="C179:E179"/>
    <mergeCell ref="C180:E180"/>
    <mergeCell ref="C181:E181"/>
    <mergeCell ref="C182:E182"/>
    <mergeCell ref="C171:E171"/>
    <mergeCell ref="C172:E172"/>
    <mergeCell ref="C173:E173"/>
    <mergeCell ref="C174:E174"/>
    <mergeCell ref="C175:N175"/>
    <mergeCell ref="C176:E176"/>
    <mergeCell ref="C165:E165"/>
    <mergeCell ref="C166:E166"/>
    <mergeCell ref="C167:E167"/>
    <mergeCell ref="C168:E168"/>
    <mergeCell ref="C169:E169"/>
    <mergeCell ref="C170:E170"/>
    <mergeCell ref="C159:E159"/>
    <mergeCell ref="C160:E160"/>
    <mergeCell ref="C161:N161"/>
    <mergeCell ref="C162:N162"/>
    <mergeCell ref="C163:E163"/>
    <mergeCell ref="C164:N164"/>
    <mergeCell ref="C153:E153"/>
    <mergeCell ref="C154:E154"/>
    <mergeCell ref="C155:E155"/>
    <mergeCell ref="C156:E156"/>
    <mergeCell ref="C157:E157"/>
    <mergeCell ref="C158:E158"/>
    <mergeCell ref="C147:E147"/>
    <mergeCell ref="C148:N148"/>
    <mergeCell ref="C149:E149"/>
    <mergeCell ref="C150:E150"/>
    <mergeCell ref="C151:E151"/>
    <mergeCell ref="C152:E152"/>
    <mergeCell ref="C141:E141"/>
    <mergeCell ref="C142:E142"/>
    <mergeCell ref="C143:E143"/>
    <mergeCell ref="C144:E144"/>
    <mergeCell ref="C145:N145"/>
    <mergeCell ref="C146:N146"/>
    <mergeCell ref="C135:N135"/>
    <mergeCell ref="C136:E136"/>
    <mergeCell ref="C137:E137"/>
    <mergeCell ref="C138:E138"/>
    <mergeCell ref="C139:E139"/>
    <mergeCell ref="C140:E140"/>
    <mergeCell ref="C129:E129"/>
    <mergeCell ref="C130:E130"/>
    <mergeCell ref="C131:E131"/>
    <mergeCell ref="C132:E132"/>
    <mergeCell ref="C133:E133"/>
    <mergeCell ref="C134:E134"/>
    <mergeCell ref="C123:E123"/>
    <mergeCell ref="C124:N124"/>
    <mergeCell ref="C125:E125"/>
    <mergeCell ref="C126:E126"/>
    <mergeCell ref="C127:E127"/>
    <mergeCell ref="C128:E128"/>
    <mergeCell ref="C117:E117"/>
    <mergeCell ref="C118:E118"/>
    <mergeCell ref="C119:E119"/>
    <mergeCell ref="C120:E120"/>
    <mergeCell ref="C121:N121"/>
    <mergeCell ref="C122:N122"/>
    <mergeCell ref="C111:E111"/>
    <mergeCell ref="C112:E112"/>
    <mergeCell ref="C113:E113"/>
    <mergeCell ref="C114:E114"/>
    <mergeCell ref="C115:E115"/>
    <mergeCell ref="C116:E116"/>
    <mergeCell ref="C105:E105"/>
    <mergeCell ref="C106:E106"/>
    <mergeCell ref="C107:E107"/>
    <mergeCell ref="C108:N108"/>
    <mergeCell ref="C109:E109"/>
    <mergeCell ref="C110:E110"/>
    <mergeCell ref="C99:E99"/>
    <mergeCell ref="C100:E100"/>
    <mergeCell ref="C101:E101"/>
    <mergeCell ref="C102:E102"/>
    <mergeCell ref="C103:E103"/>
    <mergeCell ref="C104:E104"/>
    <mergeCell ref="C93:E93"/>
    <mergeCell ref="C94:N94"/>
    <mergeCell ref="C95:E95"/>
    <mergeCell ref="C96:E96"/>
    <mergeCell ref="C97:E97"/>
    <mergeCell ref="C98:E98"/>
    <mergeCell ref="C87:E87"/>
    <mergeCell ref="C88:E88"/>
    <mergeCell ref="C89:E89"/>
    <mergeCell ref="C90:E90"/>
    <mergeCell ref="C91:E91"/>
    <mergeCell ref="C92:E92"/>
    <mergeCell ref="C81:N81"/>
    <mergeCell ref="C82:E82"/>
    <mergeCell ref="C83:N83"/>
    <mergeCell ref="C84:E84"/>
    <mergeCell ref="C85:E85"/>
    <mergeCell ref="C86:E86"/>
    <mergeCell ref="C75:E75"/>
    <mergeCell ref="C76:E76"/>
    <mergeCell ref="C77:E77"/>
    <mergeCell ref="C78:E78"/>
    <mergeCell ref="C79:E79"/>
    <mergeCell ref="C80:N80"/>
    <mergeCell ref="C69:E69"/>
    <mergeCell ref="C70:E70"/>
    <mergeCell ref="C71:E71"/>
    <mergeCell ref="C72:E72"/>
    <mergeCell ref="C73:E73"/>
    <mergeCell ref="C74:E74"/>
    <mergeCell ref="C63:E63"/>
    <mergeCell ref="C64:E64"/>
    <mergeCell ref="C65:E65"/>
    <mergeCell ref="C66:N66"/>
    <mergeCell ref="C67:N67"/>
    <mergeCell ref="C68:E68"/>
    <mergeCell ref="C57:E57"/>
    <mergeCell ref="C58:E58"/>
    <mergeCell ref="C59:E59"/>
    <mergeCell ref="C60:E60"/>
    <mergeCell ref="C61:E61"/>
    <mergeCell ref="C62:E62"/>
    <mergeCell ref="C51:N51"/>
    <mergeCell ref="C52:N52"/>
    <mergeCell ref="C53:E53"/>
    <mergeCell ref="C54:N54"/>
    <mergeCell ref="C55:E55"/>
    <mergeCell ref="C56:E56"/>
    <mergeCell ref="C45:N45"/>
    <mergeCell ref="C46:N46"/>
    <mergeCell ref="C47:E47"/>
    <mergeCell ref="C48:N48"/>
    <mergeCell ref="C49:N49"/>
    <mergeCell ref="C50:E50"/>
    <mergeCell ref="C39:N39"/>
    <mergeCell ref="C40:N40"/>
    <mergeCell ref="C41:E41"/>
    <mergeCell ref="C42:N42"/>
    <mergeCell ref="C43:N43"/>
    <mergeCell ref="C44:E44"/>
    <mergeCell ref="C35:E35"/>
    <mergeCell ref="C36:N36"/>
    <mergeCell ref="C37:N37"/>
    <mergeCell ref="C38:E38"/>
    <mergeCell ref="J27:L28"/>
    <mergeCell ref="M27:M29"/>
    <mergeCell ref="N27:N29"/>
    <mergeCell ref="C30:E30"/>
    <mergeCell ref="A31:N31"/>
    <mergeCell ref="C32:E32"/>
    <mergeCell ref="B16:F16"/>
    <mergeCell ref="L25:M25"/>
    <mergeCell ref="A27:A29"/>
    <mergeCell ref="B27:B29"/>
    <mergeCell ref="C27:E29"/>
    <mergeCell ref="F27:F29"/>
    <mergeCell ref="G27:I28"/>
    <mergeCell ref="C33:N33"/>
    <mergeCell ref="C34:N34"/>
    <mergeCell ref="D5:N5"/>
    <mergeCell ref="A7:N7"/>
    <mergeCell ref="A8:N8"/>
    <mergeCell ref="A9:N9"/>
    <mergeCell ref="A10:N10"/>
    <mergeCell ref="A11:N11"/>
    <mergeCell ref="A12:N12"/>
    <mergeCell ref="A13:N13"/>
    <mergeCell ref="B15:F15"/>
  </mergeCells>
  <printOptions horizontalCentered="1"/>
  <pageMargins left="0.39370077848434398" right="0.39370077848434398" top="0.78740155696868896" bottom="0.74803149700164795" header="0.118110239505768" footer="0.118110239505768"/>
  <pageSetup paperSize="9" orientation="landscape"/>
  <headerFooter>
    <oddHeader>&amp;LГРАНД-Смета 2021</oddHeader>
  </headerFooter>
  <rowBreaks count="1" manualBreakCount="1">
    <brk id="26" max="330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271"/>
  <sheetViews>
    <sheetView zoomScale="115" zoomScaleNormal="115" workbookViewId="0">
      <selection activeCell="AA23" sqref="AA23"/>
    </sheetView>
  </sheetViews>
  <sheetFormatPr defaultColWidth="9.140625" defaultRowHeight="11.25" customHeight="1" x14ac:dyDescent="0.2"/>
  <cols>
    <col min="1" max="1" width="8.140625" style="63" customWidth="1"/>
    <col min="2" max="2" width="20.140625" style="63" customWidth="1"/>
    <col min="3" max="4" width="10.42578125" style="63" customWidth="1"/>
    <col min="5" max="5" width="13.28515625" style="63" customWidth="1"/>
    <col min="6" max="6" width="8.5703125" style="63" customWidth="1"/>
    <col min="7" max="7" width="7.85546875" style="63" customWidth="1"/>
    <col min="8" max="8" width="8.42578125" style="63" customWidth="1"/>
    <col min="9" max="9" width="8.7109375" style="63" customWidth="1"/>
    <col min="10" max="10" width="8.140625" style="63" customWidth="1"/>
    <col min="11" max="11" width="8.5703125" style="63" customWidth="1"/>
    <col min="12" max="12" width="10" style="63" customWidth="1"/>
    <col min="13" max="13" width="6" style="63" customWidth="1"/>
    <col min="14" max="14" width="9.7109375" style="63" customWidth="1"/>
    <col min="15" max="15" width="99.7109375" style="68" hidden="1" customWidth="1"/>
    <col min="16" max="16" width="138.42578125" style="68" hidden="1" customWidth="1"/>
    <col min="17" max="17" width="34.140625" style="68" hidden="1" customWidth="1"/>
    <col min="18" max="18" width="110.140625" style="68" hidden="1" customWidth="1"/>
    <col min="19" max="22" width="34.140625" style="68" hidden="1" customWidth="1"/>
    <col min="23" max="23" width="110.140625" style="68" hidden="1" customWidth="1"/>
    <col min="24" max="26" width="84.42578125" style="68" hidden="1" customWidth="1"/>
    <col min="27" max="16384" width="9.140625" style="63"/>
  </cols>
  <sheetData>
    <row r="1" spans="1:15" s="63" customFormat="1" x14ac:dyDescent="0.2">
      <c r="N1" s="64" t="s">
        <v>128</v>
      </c>
    </row>
    <row r="2" spans="1:15" s="63" customFormat="1" x14ac:dyDescent="0.2">
      <c r="N2" s="64" t="s">
        <v>12</v>
      </c>
    </row>
    <row r="3" spans="1:15" s="63" customFormat="1" x14ac:dyDescent="0.2">
      <c r="N3" s="64"/>
    </row>
    <row r="4" spans="1:15" s="63" customFormat="1" x14ac:dyDescent="0.2">
      <c r="F4" s="65"/>
    </row>
    <row r="5" spans="1:15" s="63" customFormat="1" ht="33.75" x14ac:dyDescent="0.2">
      <c r="A5" s="66" t="s">
        <v>129</v>
      </c>
      <c r="B5" s="67"/>
      <c r="D5" s="767" t="s">
        <v>550</v>
      </c>
      <c r="E5" s="767"/>
      <c r="F5" s="767"/>
      <c r="G5" s="767"/>
      <c r="H5" s="767"/>
      <c r="I5" s="767"/>
      <c r="J5" s="767"/>
      <c r="K5" s="767"/>
      <c r="L5" s="767"/>
      <c r="M5" s="767"/>
      <c r="N5" s="767"/>
      <c r="O5" s="68" t="s">
        <v>550</v>
      </c>
    </row>
    <row r="6" spans="1:15" s="63" customFormat="1" ht="15" customHeight="1" x14ac:dyDescent="0.2">
      <c r="A6" s="69" t="s">
        <v>130</v>
      </c>
      <c r="D6" s="70" t="s">
        <v>131</v>
      </c>
      <c r="E6" s="70"/>
      <c r="F6" s="71"/>
      <c r="G6" s="71"/>
      <c r="H6" s="71"/>
      <c r="I6" s="71"/>
      <c r="J6" s="71"/>
      <c r="K6" s="71"/>
      <c r="L6" s="71"/>
      <c r="M6" s="71"/>
      <c r="N6" s="71"/>
    </row>
    <row r="7" spans="1:15" s="63" customFormat="1" ht="43.5" customHeight="1" x14ac:dyDescent="0.2">
      <c r="A7" s="768" t="s">
        <v>24</v>
      </c>
      <c r="B7" s="768"/>
      <c r="C7" s="768"/>
      <c r="D7" s="768"/>
      <c r="E7" s="768"/>
      <c r="F7" s="768"/>
      <c r="G7" s="768"/>
      <c r="H7" s="768"/>
      <c r="I7" s="768"/>
      <c r="J7" s="768"/>
      <c r="K7" s="768"/>
      <c r="L7" s="768"/>
      <c r="M7" s="768"/>
      <c r="N7" s="768"/>
    </row>
    <row r="8" spans="1:15" s="63" customFormat="1" x14ac:dyDescent="0.2">
      <c r="A8" s="769" t="s">
        <v>3</v>
      </c>
      <c r="B8" s="769"/>
      <c r="C8" s="769"/>
      <c r="D8" s="769"/>
      <c r="E8" s="769"/>
      <c r="F8" s="769"/>
      <c r="G8" s="769"/>
      <c r="H8" s="769"/>
      <c r="I8" s="769"/>
      <c r="J8" s="769"/>
      <c r="K8" s="769"/>
      <c r="L8" s="769"/>
      <c r="M8" s="769"/>
      <c r="N8" s="769"/>
    </row>
    <row r="9" spans="1:15" s="63" customFormat="1" ht="30" customHeight="1" x14ac:dyDescent="0.2">
      <c r="A9" s="768" t="s">
        <v>39</v>
      </c>
      <c r="B9" s="768"/>
      <c r="C9" s="768"/>
      <c r="D9" s="768"/>
      <c r="E9" s="768"/>
      <c r="F9" s="768"/>
      <c r="G9" s="768"/>
      <c r="H9" s="768"/>
      <c r="I9" s="768"/>
      <c r="J9" s="768"/>
      <c r="K9" s="768"/>
      <c r="L9" s="768"/>
      <c r="M9" s="768"/>
      <c r="N9" s="768"/>
    </row>
    <row r="10" spans="1:15" s="63" customFormat="1" x14ac:dyDescent="0.2">
      <c r="A10" s="769" t="s">
        <v>132</v>
      </c>
      <c r="B10" s="769"/>
      <c r="C10" s="769"/>
      <c r="D10" s="769"/>
      <c r="E10" s="769"/>
      <c r="F10" s="769"/>
      <c r="G10" s="769"/>
      <c r="H10" s="769"/>
      <c r="I10" s="769"/>
      <c r="J10" s="769"/>
      <c r="K10" s="769"/>
      <c r="L10" s="769"/>
      <c r="M10" s="769"/>
      <c r="N10" s="769"/>
    </row>
    <row r="11" spans="1:15" s="63" customFormat="1" ht="28.5" customHeight="1" x14ac:dyDescent="0.25">
      <c r="A11" s="770" t="s">
        <v>1900</v>
      </c>
      <c r="B11" s="770"/>
      <c r="C11" s="770"/>
      <c r="D11" s="770"/>
      <c r="E11" s="770"/>
      <c r="F11" s="770"/>
      <c r="G11" s="770"/>
      <c r="H11" s="770"/>
      <c r="I11" s="770"/>
      <c r="J11" s="770"/>
      <c r="K11" s="770"/>
      <c r="L11" s="770"/>
      <c r="M11" s="770"/>
      <c r="N11" s="770"/>
    </row>
    <row r="12" spans="1:15" s="63" customFormat="1" ht="29.25" customHeight="1" x14ac:dyDescent="0.2">
      <c r="A12" s="768" t="s">
        <v>520</v>
      </c>
      <c r="B12" s="768"/>
      <c r="C12" s="768"/>
      <c r="D12" s="768"/>
      <c r="E12" s="768"/>
      <c r="F12" s="768"/>
      <c r="G12" s="768"/>
      <c r="H12" s="768"/>
      <c r="I12" s="768"/>
      <c r="J12" s="768"/>
      <c r="K12" s="768"/>
      <c r="L12" s="768"/>
      <c r="M12" s="768"/>
      <c r="N12" s="768"/>
    </row>
    <row r="13" spans="1:15" s="63" customFormat="1" ht="33.75" customHeight="1" x14ac:dyDescent="0.2">
      <c r="A13" s="769" t="s">
        <v>134</v>
      </c>
      <c r="B13" s="769"/>
      <c r="C13" s="769"/>
      <c r="D13" s="769"/>
      <c r="E13" s="769"/>
      <c r="F13" s="769"/>
      <c r="G13" s="769"/>
      <c r="H13" s="769"/>
      <c r="I13" s="769"/>
      <c r="J13" s="769"/>
      <c r="K13" s="769"/>
      <c r="L13" s="769"/>
      <c r="M13" s="769"/>
      <c r="N13" s="769"/>
    </row>
    <row r="14" spans="1:15" s="63" customFormat="1" ht="18" customHeight="1" x14ac:dyDescent="0.2">
      <c r="A14" s="63" t="s">
        <v>135</v>
      </c>
      <c r="B14" s="72" t="s">
        <v>136</v>
      </c>
      <c r="C14" s="63" t="s">
        <v>137</v>
      </c>
      <c r="F14" s="68"/>
      <c r="G14" s="68"/>
      <c r="H14" s="68"/>
      <c r="I14" s="68"/>
      <c r="J14" s="68"/>
      <c r="K14" s="68"/>
      <c r="L14" s="68"/>
      <c r="M14" s="68"/>
      <c r="N14" s="68"/>
    </row>
    <row r="15" spans="1:15" s="63" customFormat="1" ht="30.75" customHeight="1" x14ac:dyDescent="0.2">
      <c r="A15" s="63" t="s">
        <v>138</v>
      </c>
      <c r="B15" s="777" t="s">
        <v>1383</v>
      </c>
      <c r="C15" s="777"/>
      <c r="D15" s="777"/>
      <c r="E15" s="777"/>
      <c r="F15" s="777"/>
      <c r="G15" s="68"/>
      <c r="H15" s="68"/>
      <c r="I15" s="68"/>
      <c r="J15" s="68"/>
      <c r="K15" s="68"/>
      <c r="L15" s="68"/>
      <c r="M15" s="68"/>
      <c r="N15" s="68"/>
    </row>
    <row r="16" spans="1:15" s="63" customFormat="1" x14ac:dyDescent="0.2">
      <c r="B16" s="778" t="s">
        <v>140</v>
      </c>
      <c r="C16" s="778"/>
      <c r="D16" s="778"/>
      <c r="E16" s="778"/>
      <c r="F16" s="778"/>
      <c r="G16" s="73"/>
      <c r="H16" s="73"/>
      <c r="I16" s="73"/>
      <c r="J16" s="73"/>
      <c r="K16" s="73"/>
      <c r="L16" s="73"/>
      <c r="M16" s="74"/>
      <c r="N16" s="73"/>
    </row>
    <row r="17" spans="1:17" s="63" customFormat="1" ht="25.5" customHeight="1" x14ac:dyDescent="0.2">
      <c r="D17" s="75"/>
      <c r="E17" s="75"/>
      <c r="F17" s="75"/>
      <c r="G17" s="75"/>
      <c r="H17" s="75"/>
      <c r="I17" s="75"/>
      <c r="J17" s="75"/>
      <c r="K17" s="75"/>
      <c r="L17" s="75"/>
      <c r="M17" s="73"/>
      <c r="N17" s="73"/>
    </row>
    <row r="18" spans="1:17" s="63" customFormat="1" x14ac:dyDescent="0.2">
      <c r="A18" s="76" t="s">
        <v>141</v>
      </c>
      <c r="D18" s="70" t="s">
        <v>33</v>
      </c>
      <c r="F18" s="77"/>
      <c r="G18" s="77"/>
      <c r="H18" s="77"/>
      <c r="I18" s="77"/>
      <c r="J18" s="77"/>
      <c r="K18" s="77"/>
      <c r="L18" s="77"/>
      <c r="M18" s="77"/>
      <c r="N18" s="77"/>
    </row>
    <row r="19" spans="1:17" s="63" customFormat="1" ht="25.5" customHeight="1" x14ac:dyDescent="0.2"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</row>
    <row r="20" spans="1:17" s="63" customFormat="1" ht="12.75" customHeight="1" x14ac:dyDescent="0.2">
      <c r="A20" s="76" t="s">
        <v>142</v>
      </c>
      <c r="C20" s="78">
        <v>398.5</v>
      </c>
      <c r="D20" s="79" t="s">
        <v>1901</v>
      </c>
      <c r="E20" s="66" t="s">
        <v>144</v>
      </c>
      <c r="L20" s="80"/>
      <c r="M20" s="80"/>
    </row>
    <row r="21" spans="1:17" s="63" customFormat="1" ht="12.75" customHeight="1" x14ac:dyDescent="0.2">
      <c r="B21" s="63" t="s">
        <v>145</v>
      </c>
      <c r="C21" s="81"/>
      <c r="D21" s="82"/>
      <c r="E21" s="66"/>
    </row>
    <row r="22" spans="1:17" s="63" customFormat="1" ht="12.75" customHeight="1" x14ac:dyDescent="0.2">
      <c r="B22" s="63" t="s">
        <v>146</v>
      </c>
      <c r="C22" s="78">
        <v>0</v>
      </c>
      <c r="D22" s="79" t="s">
        <v>149</v>
      </c>
      <c r="E22" s="66" t="s">
        <v>144</v>
      </c>
      <c r="G22" s="63" t="s">
        <v>147</v>
      </c>
      <c r="L22" s="78">
        <v>0</v>
      </c>
      <c r="M22" s="79" t="s">
        <v>1356</v>
      </c>
      <c r="N22" s="66" t="s">
        <v>144</v>
      </c>
    </row>
    <row r="23" spans="1:17" s="63" customFormat="1" ht="12.75" customHeight="1" x14ac:dyDescent="0.2">
      <c r="B23" s="63" t="s">
        <v>5</v>
      </c>
      <c r="C23" s="78">
        <v>10.74</v>
      </c>
      <c r="D23" s="83" t="s">
        <v>1902</v>
      </c>
      <c r="E23" s="66" t="s">
        <v>144</v>
      </c>
      <c r="G23" s="63" t="s">
        <v>150</v>
      </c>
      <c r="L23" s="84"/>
      <c r="M23" s="84">
        <v>52.74</v>
      </c>
      <c r="N23" s="69" t="s">
        <v>151</v>
      </c>
    </row>
    <row r="24" spans="1:17" s="63" customFormat="1" ht="12.75" customHeight="1" x14ac:dyDescent="0.2">
      <c r="B24" s="63" t="s">
        <v>18</v>
      </c>
      <c r="C24" s="78">
        <v>387.77</v>
      </c>
      <c r="D24" s="83" t="s">
        <v>1903</v>
      </c>
      <c r="E24" s="66" t="s">
        <v>144</v>
      </c>
      <c r="G24" s="63" t="s">
        <v>152</v>
      </c>
      <c r="L24" s="84"/>
      <c r="M24" s="84">
        <v>0.9</v>
      </c>
      <c r="N24" s="69" t="s">
        <v>151</v>
      </c>
    </row>
    <row r="25" spans="1:17" s="63" customFormat="1" ht="12.75" customHeight="1" x14ac:dyDescent="0.2">
      <c r="B25" s="63" t="s">
        <v>19</v>
      </c>
      <c r="C25" s="78">
        <v>0</v>
      </c>
      <c r="D25" s="79" t="s">
        <v>149</v>
      </c>
      <c r="E25" s="66" t="s">
        <v>144</v>
      </c>
      <c r="G25" s="63" t="s">
        <v>153</v>
      </c>
      <c r="L25" s="779" t="s">
        <v>33</v>
      </c>
      <c r="M25" s="779"/>
    </row>
    <row r="26" spans="1:17" s="63" customFormat="1" x14ac:dyDescent="0.2">
      <c r="A26" s="85"/>
    </row>
    <row r="27" spans="1:17" s="63" customFormat="1" ht="36" customHeight="1" x14ac:dyDescent="0.2">
      <c r="A27" s="771" t="s">
        <v>154</v>
      </c>
      <c r="B27" s="771" t="s">
        <v>15</v>
      </c>
      <c r="C27" s="771" t="s">
        <v>155</v>
      </c>
      <c r="D27" s="771"/>
      <c r="E27" s="771"/>
      <c r="F27" s="771" t="s">
        <v>156</v>
      </c>
      <c r="G27" s="771" t="s">
        <v>157</v>
      </c>
      <c r="H27" s="771"/>
      <c r="I27" s="771"/>
      <c r="J27" s="771" t="s">
        <v>158</v>
      </c>
      <c r="K27" s="771"/>
      <c r="L27" s="771"/>
      <c r="M27" s="771" t="s">
        <v>159</v>
      </c>
      <c r="N27" s="771" t="s">
        <v>160</v>
      </c>
    </row>
    <row r="28" spans="1:17" s="63" customFormat="1" ht="36.75" customHeight="1" x14ac:dyDescent="0.2">
      <c r="A28" s="771"/>
      <c r="B28" s="771"/>
      <c r="C28" s="771"/>
      <c r="D28" s="771"/>
      <c r="E28" s="771"/>
      <c r="F28" s="771"/>
      <c r="G28" s="771"/>
      <c r="H28" s="771"/>
      <c r="I28" s="771"/>
      <c r="J28" s="771"/>
      <c r="K28" s="771"/>
      <c r="L28" s="771"/>
      <c r="M28" s="771"/>
      <c r="N28" s="771"/>
    </row>
    <row r="29" spans="1:17" s="63" customFormat="1" ht="42.75" customHeight="1" x14ac:dyDescent="0.2">
      <c r="A29" s="771"/>
      <c r="B29" s="771"/>
      <c r="C29" s="771"/>
      <c r="D29" s="771"/>
      <c r="E29" s="771"/>
      <c r="F29" s="771"/>
      <c r="G29" s="86" t="s">
        <v>161</v>
      </c>
      <c r="H29" s="86" t="s">
        <v>162</v>
      </c>
      <c r="I29" s="86" t="s">
        <v>163</v>
      </c>
      <c r="J29" s="86" t="s">
        <v>161</v>
      </c>
      <c r="K29" s="86" t="s">
        <v>162</v>
      </c>
      <c r="L29" s="86" t="s">
        <v>20</v>
      </c>
      <c r="M29" s="771"/>
      <c r="N29" s="771"/>
    </row>
    <row r="30" spans="1:17" s="63" customFormat="1" x14ac:dyDescent="0.2">
      <c r="A30" s="87">
        <v>1</v>
      </c>
      <c r="B30" s="87">
        <v>2</v>
      </c>
      <c r="C30" s="772">
        <v>3</v>
      </c>
      <c r="D30" s="772"/>
      <c r="E30" s="772"/>
      <c r="F30" s="87">
        <v>4</v>
      </c>
      <c r="G30" s="87">
        <v>5</v>
      </c>
      <c r="H30" s="87">
        <v>6</v>
      </c>
      <c r="I30" s="87">
        <v>7</v>
      </c>
      <c r="J30" s="87">
        <v>8</v>
      </c>
      <c r="K30" s="87">
        <v>9</v>
      </c>
      <c r="L30" s="87">
        <v>10</v>
      </c>
      <c r="M30" s="87">
        <v>11</v>
      </c>
      <c r="N30" s="87">
        <v>12</v>
      </c>
    </row>
    <row r="31" spans="1:17" s="63" customFormat="1" x14ac:dyDescent="0.2">
      <c r="A31" s="773" t="s">
        <v>1455</v>
      </c>
      <c r="B31" s="774"/>
      <c r="C31" s="774"/>
      <c r="D31" s="774"/>
      <c r="E31" s="774"/>
      <c r="F31" s="774"/>
      <c r="G31" s="774"/>
      <c r="H31" s="774"/>
      <c r="I31" s="774"/>
      <c r="J31" s="774"/>
      <c r="K31" s="774"/>
      <c r="L31" s="774"/>
      <c r="M31" s="774"/>
      <c r="N31" s="775"/>
      <c r="P31" s="68" t="s">
        <v>1455</v>
      </c>
    </row>
    <row r="32" spans="1:17" s="63" customFormat="1" ht="22.5" x14ac:dyDescent="0.2">
      <c r="A32" s="88" t="s">
        <v>165</v>
      </c>
      <c r="B32" s="89" t="s">
        <v>1057</v>
      </c>
      <c r="C32" s="776" t="s">
        <v>1058</v>
      </c>
      <c r="D32" s="776"/>
      <c r="E32" s="776"/>
      <c r="F32" s="90" t="s">
        <v>484</v>
      </c>
      <c r="G32" s="90" t="s">
        <v>33</v>
      </c>
      <c r="H32" s="90" t="s">
        <v>33</v>
      </c>
      <c r="I32" s="90" t="s">
        <v>165</v>
      </c>
      <c r="J32" s="91" t="s">
        <v>33</v>
      </c>
      <c r="K32" s="90" t="s">
        <v>33</v>
      </c>
      <c r="L32" s="91" t="s">
        <v>33</v>
      </c>
      <c r="M32" s="92" t="s">
        <v>33</v>
      </c>
      <c r="N32" s="93" t="s">
        <v>33</v>
      </c>
      <c r="Q32" s="68" t="s">
        <v>1058</v>
      </c>
    </row>
    <row r="33" spans="1:23" s="63" customFormat="1" ht="22.5" x14ac:dyDescent="0.2">
      <c r="A33" s="96"/>
      <c r="B33" s="97" t="s">
        <v>171</v>
      </c>
      <c r="C33" s="767" t="s">
        <v>172</v>
      </c>
      <c r="D33" s="767"/>
      <c r="E33" s="767"/>
      <c r="F33" s="767"/>
      <c r="G33" s="767"/>
      <c r="H33" s="767"/>
      <c r="I33" s="767"/>
      <c r="J33" s="767"/>
      <c r="K33" s="767"/>
      <c r="L33" s="767"/>
      <c r="M33" s="767"/>
      <c r="N33" s="781"/>
      <c r="R33" s="68" t="s">
        <v>172</v>
      </c>
    </row>
    <row r="34" spans="1:23" s="63" customFormat="1" x14ac:dyDescent="0.2">
      <c r="A34" s="98"/>
      <c r="B34" s="97" t="s">
        <v>165</v>
      </c>
      <c r="C34" s="767" t="s">
        <v>251</v>
      </c>
      <c r="D34" s="767"/>
      <c r="E34" s="767"/>
      <c r="F34" s="99" t="s">
        <v>33</v>
      </c>
      <c r="G34" s="99" t="s">
        <v>33</v>
      </c>
      <c r="H34" s="99" t="s">
        <v>33</v>
      </c>
      <c r="I34" s="99" t="s">
        <v>33</v>
      </c>
      <c r="J34" s="100">
        <v>8.9</v>
      </c>
      <c r="K34" s="99" t="s">
        <v>175</v>
      </c>
      <c r="L34" s="100">
        <v>11.13</v>
      </c>
      <c r="M34" s="101" t="s">
        <v>33</v>
      </c>
      <c r="N34" s="102" t="s">
        <v>33</v>
      </c>
      <c r="S34" s="68" t="s">
        <v>251</v>
      </c>
    </row>
    <row r="35" spans="1:23" s="63" customFormat="1" x14ac:dyDescent="0.2">
      <c r="A35" s="98"/>
      <c r="B35" s="97" t="s">
        <v>173</v>
      </c>
      <c r="C35" s="767" t="s">
        <v>174</v>
      </c>
      <c r="D35" s="767"/>
      <c r="E35" s="767"/>
      <c r="F35" s="99" t="s">
        <v>33</v>
      </c>
      <c r="G35" s="99" t="s">
        <v>33</v>
      </c>
      <c r="H35" s="99" t="s">
        <v>33</v>
      </c>
      <c r="I35" s="99" t="s">
        <v>33</v>
      </c>
      <c r="J35" s="100">
        <v>0.66</v>
      </c>
      <c r="K35" s="99" t="s">
        <v>175</v>
      </c>
      <c r="L35" s="100">
        <v>0.83</v>
      </c>
      <c r="M35" s="101" t="s">
        <v>33</v>
      </c>
      <c r="N35" s="102" t="s">
        <v>33</v>
      </c>
      <c r="S35" s="68" t="s">
        <v>174</v>
      </c>
    </row>
    <row r="36" spans="1:23" s="63" customFormat="1" x14ac:dyDescent="0.2">
      <c r="A36" s="98"/>
      <c r="B36" s="97" t="s">
        <v>176</v>
      </c>
      <c r="C36" s="767" t="s">
        <v>177</v>
      </c>
      <c r="D36" s="767"/>
      <c r="E36" s="767"/>
      <c r="F36" s="99" t="s">
        <v>33</v>
      </c>
      <c r="G36" s="99" t="s">
        <v>33</v>
      </c>
      <c r="H36" s="99" t="s">
        <v>33</v>
      </c>
      <c r="I36" s="99" t="s">
        <v>33</v>
      </c>
      <c r="J36" s="100">
        <v>0.12</v>
      </c>
      <c r="K36" s="99" t="s">
        <v>175</v>
      </c>
      <c r="L36" s="100">
        <v>0.15</v>
      </c>
      <c r="M36" s="101" t="s">
        <v>33</v>
      </c>
      <c r="N36" s="102" t="s">
        <v>33</v>
      </c>
      <c r="S36" s="68" t="s">
        <v>177</v>
      </c>
    </row>
    <row r="37" spans="1:23" s="63" customFormat="1" x14ac:dyDescent="0.2">
      <c r="A37" s="98"/>
      <c r="B37" s="97" t="s">
        <v>212</v>
      </c>
      <c r="C37" s="767" t="s">
        <v>252</v>
      </c>
      <c r="D37" s="767"/>
      <c r="E37" s="767"/>
      <c r="F37" s="99" t="s">
        <v>33</v>
      </c>
      <c r="G37" s="99" t="s">
        <v>33</v>
      </c>
      <c r="H37" s="99" t="s">
        <v>33</v>
      </c>
      <c r="I37" s="99" t="s">
        <v>33</v>
      </c>
      <c r="J37" s="100">
        <v>0.18</v>
      </c>
      <c r="K37" s="99" t="s">
        <v>33</v>
      </c>
      <c r="L37" s="100">
        <v>0.18</v>
      </c>
      <c r="M37" s="101" t="s">
        <v>33</v>
      </c>
      <c r="N37" s="102" t="s">
        <v>33</v>
      </c>
      <c r="S37" s="68" t="s">
        <v>252</v>
      </c>
    </row>
    <row r="38" spans="1:23" s="63" customFormat="1" x14ac:dyDescent="0.2">
      <c r="A38" s="98"/>
      <c r="B38" s="97" t="s">
        <v>33</v>
      </c>
      <c r="C38" s="767" t="s">
        <v>253</v>
      </c>
      <c r="D38" s="767"/>
      <c r="E38" s="767"/>
      <c r="F38" s="99" t="s">
        <v>179</v>
      </c>
      <c r="G38" s="99" t="s">
        <v>1023</v>
      </c>
      <c r="H38" s="99" t="s">
        <v>175</v>
      </c>
      <c r="I38" s="99" t="s">
        <v>1231</v>
      </c>
      <c r="J38" s="100" t="s">
        <v>33</v>
      </c>
      <c r="K38" s="99" t="s">
        <v>33</v>
      </c>
      <c r="L38" s="100" t="s">
        <v>33</v>
      </c>
      <c r="M38" s="101" t="s">
        <v>33</v>
      </c>
      <c r="N38" s="102" t="s">
        <v>33</v>
      </c>
      <c r="T38" s="68" t="s">
        <v>253</v>
      </c>
    </row>
    <row r="39" spans="1:23" s="63" customFormat="1" x14ac:dyDescent="0.2">
      <c r="A39" s="98"/>
      <c r="B39" s="97" t="s">
        <v>33</v>
      </c>
      <c r="C39" s="767" t="s">
        <v>178</v>
      </c>
      <c r="D39" s="767"/>
      <c r="E39" s="767"/>
      <c r="F39" s="99" t="s">
        <v>179</v>
      </c>
      <c r="G39" s="99" t="s">
        <v>957</v>
      </c>
      <c r="H39" s="99" t="s">
        <v>175</v>
      </c>
      <c r="I39" s="99" t="s">
        <v>1143</v>
      </c>
      <c r="J39" s="100" t="s">
        <v>33</v>
      </c>
      <c r="K39" s="99" t="s">
        <v>33</v>
      </c>
      <c r="L39" s="100" t="s">
        <v>33</v>
      </c>
      <c r="M39" s="101" t="s">
        <v>33</v>
      </c>
      <c r="N39" s="102" t="s">
        <v>33</v>
      </c>
      <c r="T39" s="68" t="s">
        <v>178</v>
      </c>
    </row>
    <row r="40" spans="1:23" s="63" customFormat="1" x14ac:dyDescent="0.2">
      <c r="A40" s="98"/>
      <c r="B40" s="97" t="s">
        <v>33</v>
      </c>
      <c r="C40" s="776" t="s">
        <v>182</v>
      </c>
      <c r="D40" s="776"/>
      <c r="E40" s="776"/>
      <c r="F40" s="90" t="s">
        <v>33</v>
      </c>
      <c r="G40" s="90" t="s">
        <v>33</v>
      </c>
      <c r="H40" s="90" t="s">
        <v>33</v>
      </c>
      <c r="I40" s="90" t="s">
        <v>33</v>
      </c>
      <c r="J40" s="91">
        <v>9.74</v>
      </c>
      <c r="K40" s="90" t="s">
        <v>33</v>
      </c>
      <c r="L40" s="91">
        <v>12.14</v>
      </c>
      <c r="M40" s="92" t="s">
        <v>33</v>
      </c>
      <c r="N40" s="93" t="s">
        <v>33</v>
      </c>
      <c r="U40" s="68" t="s">
        <v>182</v>
      </c>
    </row>
    <row r="41" spans="1:23" s="63" customFormat="1" x14ac:dyDescent="0.2">
      <c r="A41" s="98"/>
      <c r="B41" s="97" t="s">
        <v>33</v>
      </c>
      <c r="C41" s="767" t="s">
        <v>183</v>
      </c>
      <c r="D41" s="767"/>
      <c r="E41" s="767"/>
      <c r="F41" s="99" t="s">
        <v>33</v>
      </c>
      <c r="G41" s="99" t="s">
        <v>33</v>
      </c>
      <c r="H41" s="99" t="s">
        <v>33</v>
      </c>
      <c r="I41" s="99" t="s">
        <v>33</v>
      </c>
      <c r="J41" s="100" t="s">
        <v>33</v>
      </c>
      <c r="K41" s="99" t="s">
        <v>33</v>
      </c>
      <c r="L41" s="100">
        <v>11.28</v>
      </c>
      <c r="M41" s="101" t="s">
        <v>33</v>
      </c>
      <c r="N41" s="102" t="s">
        <v>33</v>
      </c>
      <c r="T41" s="68" t="s">
        <v>183</v>
      </c>
    </row>
    <row r="42" spans="1:23" s="63" customFormat="1" ht="22.5" x14ac:dyDescent="0.2">
      <c r="A42" s="98"/>
      <c r="B42" s="97" t="s">
        <v>907</v>
      </c>
      <c r="C42" s="767" t="s">
        <v>908</v>
      </c>
      <c r="D42" s="767"/>
      <c r="E42" s="767"/>
      <c r="F42" s="99" t="s">
        <v>186</v>
      </c>
      <c r="G42" s="99" t="s">
        <v>909</v>
      </c>
      <c r="H42" s="99" t="s">
        <v>33</v>
      </c>
      <c r="I42" s="99" t="s">
        <v>909</v>
      </c>
      <c r="J42" s="100" t="s">
        <v>33</v>
      </c>
      <c r="K42" s="99" t="s">
        <v>33</v>
      </c>
      <c r="L42" s="100">
        <v>10.38</v>
      </c>
      <c r="M42" s="101" t="s">
        <v>33</v>
      </c>
      <c r="N42" s="102" t="s">
        <v>33</v>
      </c>
      <c r="T42" s="68" t="s">
        <v>908</v>
      </c>
    </row>
    <row r="43" spans="1:23" s="63" customFormat="1" ht="22.5" x14ac:dyDescent="0.2">
      <c r="A43" s="98"/>
      <c r="B43" s="97" t="s">
        <v>910</v>
      </c>
      <c r="C43" s="767" t="s">
        <v>911</v>
      </c>
      <c r="D43" s="767"/>
      <c r="E43" s="767"/>
      <c r="F43" s="99" t="s">
        <v>186</v>
      </c>
      <c r="G43" s="99" t="s">
        <v>594</v>
      </c>
      <c r="H43" s="99" t="s">
        <v>33</v>
      </c>
      <c r="I43" s="99" t="s">
        <v>594</v>
      </c>
      <c r="J43" s="100" t="s">
        <v>33</v>
      </c>
      <c r="K43" s="99" t="s">
        <v>33</v>
      </c>
      <c r="L43" s="100">
        <v>7.33</v>
      </c>
      <c r="M43" s="101" t="s">
        <v>33</v>
      </c>
      <c r="N43" s="102" t="s">
        <v>33</v>
      </c>
      <c r="T43" s="68" t="s">
        <v>911</v>
      </c>
    </row>
    <row r="44" spans="1:23" s="63" customFormat="1" x14ac:dyDescent="0.2">
      <c r="A44" s="103"/>
      <c r="B44" s="104"/>
      <c r="C44" s="780" t="s">
        <v>191</v>
      </c>
      <c r="D44" s="780"/>
      <c r="E44" s="780"/>
      <c r="F44" s="105" t="s">
        <v>33</v>
      </c>
      <c r="G44" s="105" t="s">
        <v>33</v>
      </c>
      <c r="H44" s="105" t="s">
        <v>33</v>
      </c>
      <c r="I44" s="105" t="s">
        <v>33</v>
      </c>
      <c r="J44" s="106" t="s">
        <v>33</v>
      </c>
      <c r="K44" s="105" t="s">
        <v>33</v>
      </c>
      <c r="L44" s="106">
        <v>29.85</v>
      </c>
      <c r="M44" s="92" t="s">
        <v>33</v>
      </c>
      <c r="N44" s="107" t="s">
        <v>33</v>
      </c>
      <c r="V44" s="68" t="s">
        <v>191</v>
      </c>
    </row>
    <row r="45" spans="1:23" s="63" customFormat="1" ht="33.75" x14ac:dyDescent="0.2">
      <c r="A45" s="88" t="s">
        <v>173</v>
      </c>
      <c r="B45" s="89" t="s">
        <v>1904</v>
      </c>
      <c r="C45" s="776" t="s">
        <v>1456</v>
      </c>
      <c r="D45" s="776"/>
      <c r="E45" s="776"/>
      <c r="F45" s="90" t="s">
        <v>484</v>
      </c>
      <c r="G45" s="90" t="s">
        <v>33</v>
      </c>
      <c r="H45" s="90" t="s">
        <v>33</v>
      </c>
      <c r="I45" s="90" t="s">
        <v>165</v>
      </c>
      <c r="J45" s="91">
        <v>10293.540000000001</v>
      </c>
      <c r="K45" s="90" t="s">
        <v>778</v>
      </c>
      <c r="L45" s="91">
        <v>10417.06</v>
      </c>
      <c r="M45" s="92" t="s">
        <v>33</v>
      </c>
      <c r="N45" s="93" t="s">
        <v>33</v>
      </c>
      <c r="Q45" s="68" t="s">
        <v>1456</v>
      </c>
    </row>
    <row r="46" spans="1:23" s="63" customFormat="1" x14ac:dyDescent="0.2">
      <c r="A46" s="94"/>
      <c r="B46" s="95"/>
      <c r="C46" s="767" t="s">
        <v>1457</v>
      </c>
      <c r="D46" s="767"/>
      <c r="E46" s="767"/>
      <c r="F46" s="767"/>
      <c r="G46" s="767"/>
      <c r="H46" s="767"/>
      <c r="I46" s="767"/>
      <c r="J46" s="767"/>
      <c r="K46" s="767"/>
      <c r="L46" s="767"/>
      <c r="M46" s="767"/>
      <c r="N46" s="781"/>
      <c r="W46" s="68" t="s">
        <v>1457</v>
      </c>
    </row>
    <row r="47" spans="1:23" s="63" customFormat="1" ht="22.5" x14ac:dyDescent="0.2">
      <c r="A47" s="96"/>
      <c r="B47" s="97" t="s">
        <v>780</v>
      </c>
      <c r="C47" s="767" t="s">
        <v>781</v>
      </c>
      <c r="D47" s="767"/>
      <c r="E47" s="767"/>
      <c r="F47" s="767"/>
      <c r="G47" s="767"/>
      <c r="H47" s="767"/>
      <c r="I47" s="767"/>
      <c r="J47" s="767"/>
      <c r="K47" s="767"/>
      <c r="L47" s="767"/>
      <c r="M47" s="767"/>
      <c r="N47" s="781"/>
      <c r="R47" s="68" t="s">
        <v>781</v>
      </c>
    </row>
    <row r="48" spans="1:23" s="63" customFormat="1" x14ac:dyDescent="0.2">
      <c r="A48" s="88" t="s">
        <v>176</v>
      </c>
      <c r="B48" s="89" t="s">
        <v>1458</v>
      </c>
      <c r="C48" s="776" t="s">
        <v>1459</v>
      </c>
      <c r="D48" s="776"/>
      <c r="E48" s="776"/>
      <c r="F48" s="90" t="s">
        <v>484</v>
      </c>
      <c r="G48" s="90" t="s">
        <v>33</v>
      </c>
      <c r="H48" s="90" t="s">
        <v>33</v>
      </c>
      <c r="I48" s="90" t="s">
        <v>165</v>
      </c>
      <c r="J48" s="91" t="s">
        <v>33</v>
      </c>
      <c r="K48" s="90" t="s">
        <v>33</v>
      </c>
      <c r="L48" s="91" t="s">
        <v>33</v>
      </c>
      <c r="M48" s="92" t="s">
        <v>33</v>
      </c>
      <c r="N48" s="93" t="s">
        <v>33</v>
      </c>
      <c r="Q48" s="68" t="s">
        <v>1459</v>
      </c>
    </row>
    <row r="49" spans="1:23" s="63" customFormat="1" ht="22.5" x14ac:dyDescent="0.2">
      <c r="A49" s="96"/>
      <c r="B49" s="97" t="s">
        <v>171</v>
      </c>
      <c r="C49" s="767" t="s">
        <v>172</v>
      </c>
      <c r="D49" s="767"/>
      <c r="E49" s="767"/>
      <c r="F49" s="767"/>
      <c r="G49" s="767"/>
      <c r="H49" s="767"/>
      <c r="I49" s="767"/>
      <c r="J49" s="767"/>
      <c r="K49" s="767"/>
      <c r="L49" s="767"/>
      <c r="M49" s="767"/>
      <c r="N49" s="781"/>
      <c r="R49" s="68" t="s">
        <v>172</v>
      </c>
    </row>
    <row r="50" spans="1:23" s="63" customFormat="1" x14ac:dyDescent="0.2">
      <c r="A50" s="98"/>
      <c r="B50" s="97" t="s">
        <v>165</v>
      </c>
      <c r="C50" s="767" t="s">
        <v>251</v>
      </c>
      <c r="D50" s="767"/>
      <c r="E50" s="767"/>
      <c r="F50" s="99" t="s">
        <v>33</v>
      </c>
      <c r="G50" s="99" t="s">
        <v>33</v>
      </c>
      <c r="H50" s="99" t="s">
        <v>33</v>
      </c>
      <c r="I50" s="99" t="s">
        <v>33</v>
      </c>
      <c r="J50" s="100">
        <v>9.82</v>
      </c>
      <c r="K50" s="99" t="s">
        <v>175</v>
      </c>
      <c r="L50" s="100">
        <v>12.28</v>
      </c>
      <c r="M50" s="101" t="s">
        <v>33</v>
      </c>
      <c r="N50" s="102" t="s">
        <v>33</v>
      </c>
      <c r="S50" s="68" t="s">
        <v>251</v>
      </c>
    </row>
    <row r="51" spans="1:23" s="63" customFormat="1" x14ac:dyDescent="0.2">
      <c r="A51" s="98"/>
      <c r="B51" s="97" t="s">
        <v>173</v>
      </c>
      <c r="C51" s="767" t="s">
        <v>174</v>
      </c>
      <c r="D51" s="767"/>
      <c r="E51" s="767"/>
      <c r="F51" s="99" t="s">
        <v>33</v>
      </c>
      <c r="G51" s="99" t="s">
        <v>33</v>
      </c>
      <c r="H51" s="99" t="s">
        <v>33</v>
      </c>
      <c r="I51" s="99" t="s">
        <v>33</v>
      </c>
      <c r="J51" s="100">
        <v>9.06</v>
      </c>
      <c r="K51" s="99" t="s">
        <v>175</v>
      </c>
      <c r="L51" s="100">
        <v>11.33</v>
      </c>
      <c r="M51" s="101" t="s">
        <v>33</v>
      </c>
      <c r="N51" s="102" t="s">
        <v>33</v>
      </c>
      <c r="S51" s="68" t="s">
        <v>174</v>
      </c>
    </row>
    <row r="52" spans="1:23" s="63" customFormat="1" x14ac:dyDescent="0.2">
      <c r="A52" s="98"/>
      <c r="B52" s="97" t="s">
        <v>176</v>
      </c>
      <c r="C52" s="767" t="s">
        <v>177</v>
      </c>
      <c r="D52" s="767"/>
      <c r="E52" s="767"/>
      <c r="F52" s="99" t="s">
        <v>33</v>
      </c>
      <c r="G52" s="99" t="s">
        <v>33</v>
      </c>
      <c r="H52" s="99" t="s">
        <v>33</v>
      </c>
      <c r="I52" s="99" t="s">
        <v>33</v>
      </c>
      <c r="J52" s="100">
        <v>1.26</v>
      </c>
      <c r="K52" s="99" t="s">
        <v>175</v>
      </c>
      <c r="L52" s="100">
        <v>1.58</v>
      </c>
      <c r="M52" s="101" t="s">
        <v>33</v>
      </c>
      <c r="N52" s="102" t="s">
        <v>33</v>
      </c>
      <c r="S52" s="68" t="s">
        <v>177</v>
      </c>
    </row>
    <row r="53" spans="1:23" s="63" customFormat="1" x14ac:dyDescent="0.2">
      <c r="A53" s="98"/>
      <c r="B53" s="97" t="s">
        <v>212</v>
      </c>
      <c r="C53" s="767" t="s">
        <v>252</v>
      </c>
      <c r="D53" s="767"/>
      <c r="E53" s="767"/>
      <c r="F53" s="99" t="s">
        <v>33</v>
      </c>
      <c r="G53" s="99" t="s">
        <v>33</v>
      </c>
      <c r="H53" s="99" t="s">
        <v>33</v>
      </c>
      <c r="I53" s="99" t="s">
        <v>33</v>
      </c>
      <c r="J53" s="100">
        <v>0.81</v>
      </c>
      <c r="K53" s="99" t="s">
        <v>33</v>
      </c>
      <c r="L53" s="100">
        <v>0.81</v>
      </c>
      <c r="M53" s="101" t="s">
        <v>33</v>
      </c>
      <c r="N53" s="102" t="s">
        <v>33</v>
      </c>
      <c r="S53" s="68" t="s">
        <v>252</v>
      </c>
    </row>
    <row r="54" spans="1:23" s="63" customFormat="1" x14ac:dyDescent="0.2">
      <c r="A54" s="98"/>
      <c r="B54" s="97" t="s">
        <v>33</v>
      </c>
      <c r="C54" s="767" t="s">
        <v>253</v>
      </c>
      <c r="D54" s="767"/>
      <c r="E54" s="767"/>
      <c r="F54" s="99" t="s">
        <v>179</v>
      </c>
      <c r="G54" s="99" t="s">
        <v>1460</v>
      </c>
      <c r="H54" s="99" t="s">
        <v>175</v>
      </c>
      <c r="I54" s="99" t="s">
        <v>1461</v>
      </c>
      <c r="J54" s="100" t="s">
        <v>33</v>
      </c>
      <c r="K54" s="99" t="s">
        <v>33</v>
      </c>
      <c r="L54" s="100" t="s">
        <v>33</v>
      </c>
      <c r="M54" s="101" t="s">
        <v>33</v>
      </c>
      <c r="N54" s="102" t="s">
        <v>33</v>
      </c>
      <c r="T54" s="68" t="s">
        <v>253</v>
      </c>
    </row>
    <row r="55" spans="1:23" s="63" customFormat="1" x14ac:dyDescent="0.2">
      <c r="A55" s="98"/>
      <c r="B55" s="97" t="s">
        <v>33</v>
      </c>
      <c r="C55" s="767" t="s">
        <v>178</v>
      </c>
      <c r="D55" s="767"/>
      <c r="E55" s="767"/>
      <c r="F55" s="99" t="s">
        <v>179</v>
      </c>
      <c r="G55" s="99" t="s">
        <v>648</v>
      </c>
      <c r="H55" s="99" t="s">
        <v>175</v>
      </c>
      <c r="I55" s="99" t="s">
        <v>1462</v>
      </c>
      <c r="J55" s="100" t="s">
        <v>33</v>
      </c>
      <c r="K55" s="99" t="s">
        <v>33</v>
      </c>
      <c r="L55" s="100" t="s">
        <v>33</v>
      </c>
      <c r="M55" s="101" t="s">
        <v>33</v>
      </c>
      <c r="N55" s="102" t="s">
        <v>33</v>
      </c>
      <c r="T55" s="68" t="s">
        <v>178</v>
      </c>
    </row>
    <row r="56" spans="1:23" s="63" customFormat="1" x14ac:dyDescent="0.2">
      <c r="A56" s="98"/>
      <c r="B56" s="97" t="s">
        <v>33</v>
      </c>
      <c r="C56" s="776" t="s">
        <v>182</v>
      </c>
      <c r="D56" s="776"/>
      <c r="E56" s="776"/>
      <c r="F56" s="90" t="s">
        <v>33</v>
      </c>
      <c r="G56" s="90" t="s">
        <v>33</v>
      </c>
      <c r="H56" s="90" t="s">
        <v>33</v>
      </c>
      <c r="I56" s="90" t="s">
        <v>33</v>
      </c>
      <c r="J56" s="91">
        <v>19.690000000000001</v>
      </c>
      <c r="K56" s="90" t="s">
        <v>33</v>
      </c>
      <c r="L56" s="91">
        <v>24.42</v>
      </c>
      <c r="M56" s="92" t="s">
        <v>33</v>
      </c>
      <c r="N56" s="93" t="s">
        <v>33</v>
      </c>
      <c r="U56" s="68" t="s">
        <v>182</v>
      </c>
    </row>
    <row r="57" spans="1:23" s="63" customFormat="1" x14ac:dyDescent="0.2">
      <c r="A57" s="98"/>
      <c r="B57" s="97" t="s">
        <v>33</v>
      </c>
      <c r="C57" s="767" t="s">
        <v>183</v>
      </c>
      <c r="D57" s="767"/>
      <c r="E57" s="767"/>
      <c r="F57" s="99" t="s">
        <v>33</v>
      </c>
      <c r="G57" s="99" t="s">
        <v>33</v>
      </c>
      <c r="H57" s="99" t="s">
        <v>33</v>
      </c>
      <c r="I57" s="99" t="s">
        <v>33</v>
      </c>
      <c r="J57" s="100" t="s">
        <v>33</v>
      </c>
      <c r="K57" s="99" t="s">
        <v>33</v>
      </c>
      <c r="L57" s="100">
        <v>13.86</v>
      </c>
      <c r="M57" s="101" t="s">
        <v>33</v>
      </c>
      <c r="N57" s="102" t="s">
        <v>33</v>
      </c>
      <c r="T57" s="68" t="s">
        <v>183</v>
      </c>
    </row>
    <row r="58" spans="1:23" s="63" customFormat="1" ht="22.5" x14ac:dyDescent="0.2">
      <c r="A58" s="98"/>
      <c r="B58" s="97" t="s">
        <v>959</v>
      </c>
      <c r="C58" s="767" t="s">
        <v>960</v>
      </c>
      <c r="D58" s="767"/>
      <c r="E58" s="767"/>
      <c r="F58" s="99" t="s">
        <v>186</v>
      </c>
      <c r="G58" s="99" t="s">
        <v>187</v>
      </c>
      <c r="H58" s="99" t="s">
        <v>33</v>
      </c>
      <c r="I58" s="99" t="s">
        <v>187</v>
      </c>
      <c r="J58" s="100" t="s">
        <v>33</v>
      </c>
      <c r="K58" s="99" t="s">
        <v>33</v>
      </c>
      <c r="L58" s="100">
        <v>13.17</v>
      </c>
      <c r="M58" s="101" t="s">
        <v>33</v>
      </c>
      <c r="N58" s="102" t="s">
        <v>33</v>
      </c>
      <c r="T58" s="68" t="s">
        <v>960</v>
      </c>
    </row>
    <row r="59" spans="1:23" s="63" customFormat="1" ht="22.5" x14ac:dyDescent="0.2">
      <c r="A59" s="98"/>
      <c r="B59" s="97" t="s">
        <v>961</v>
      </c>
      <c r="C59" s="767" t="s">
        <v>962</v>
      </c>
      <c r="D59" s="767"/>
      <c r="E59" s="767"/>
      <c r="F59" s="99" t="s">
        <v>186</v>
      </c>
      <c r="G59" s="99" t="s">
        <v>594</v>
      </c>
      <c r="H59" s="99" t="s">
        <v>33</v>
      </c>
      <c r="I59" s="99" t="s">
        <v>594</v>
      </c>
      <c r="J59" s="100" t="s">
        <v>33</v>
      </c>
      <c r="K59" s="99" t="s">
        <v>33</v>
      </c>
      <c r="L59" s="100">
        <v>9.01</v>
      </c>
      <c r="M59" s="101" t="s">
        <v>33</v>
      </c>
      <c r="N59" s="102" t="s">
        <v>33</v>
      </c>
      <c r="T59" s="68" t="s">
        <v>962</v>
      </c>
    </row>
    <row r="60" spans="1:23" s="63" customFormat="1" x14ac:dyDescent="0.2">
      <c r="A60" s="103"/>
      <c r="B60" s="104"/>
      <c r="C60" s="780" t="s">
        <v>191</v>
      </c>
      <c r="D60" s="780"/>
      <c r="E60" s="780"/>
      <c r="F60" s="105" t="s">
        <v>33</v>
      </c>
      <c r="G60" s="105" t="s">
        <v>33</v>
      </c>
      <c r="H60" s="105" t="s">
        <v>33</v>
      </c>
      <c r="I60" s="105" t="s">
        <v>33</v>
      </c>
      <c r="J60" s="106" t="s">
        <v>33</v>
      </c>
      <c r="K60" s="105" t="s">
        <v>33</v>
      </c>
      <c r="L60" s="106">
        <v>46.6</v>
      </c>
      <c r="M60" s="92" t="s">
        <v>33</v>
      </c>
      <c r="N60" s="107" t="s">
        <v>33</v>
      </c>
      <c r="V60" s="68" t="s">
        <v>191</v>
      </c>
    </row>
    <row r="61" spans="1:23" s="63" customFormat="1" ht="33.75" x14ac:dyDescent="0.2">
      <c r="A61" s="88" t="s">
        <v>212</v>
      </c>
      <c r="B61" s="89" t="s">
        <v>1905</v>
      </c>
      <c r="C61" s="776" t="s">
        <v>1464</v>
      </c>
      <c r="D61" s="776"/>
      <c r="E61" s="776"/>
      <c r="F61" s="90" t="s">
        <v>484</v>
      </c>
      <c r="G61" s="90" t="s">
        <v>33</v>
      </c>
      <c r="H61" s="90" t="s">
        <v>33</v>
      </c>
      <c r="I61" s="90" t="s">
        <v>165</v>
      </c>
      <c r="J61" s="91">
        <v>2205.9699999999998</v>
      </c>
      <c r="K61" s="90" t="s">
        <v>778</v>
      </c>
      <c r="L61" s="91">
        <v>2232.44</v>
      </c>
      <c r="M61" s="92" t="s">
        <v>33</v>
      </c>
      <c r="N61" s="93" t="s">
        <v>33</v>
      </c>
      <c r="Q61" s="68" t="s">
        <v>1464</v>
      </c>
    </row>
    <row r="62" spans="1:23" s="63" customFormat="1" x14ac:dyDescent="0.2">
      <c r="A62" s="94"/>
      <c r="B62" s="95"/>
      <c r="C62" s="767" t="s">
        <v>1465</v>
      </c>
      <c r="D62" s="767"/>
      <c r="E62" s="767"/>
      <c r="F62" s="767"/>
      <c r="G62" s="767"/>
      <c r="H62" s="767"/>
      <c r="I62" s="767"/>
      <c r="J62" s="767"/>
      <c r="K62" s="767"/>
      <c r="L62" s="767"/>
      <c r="M62" s="767"/>
      <c r="N62" s="781"/>
      <c r="W62" s="68" t="s">
        <v>1465</v>
      </c>
    </row>
    <row r="63" spans="1:23" s="63" customFormat="1" ht="22.5" x14ac:dyDescent="0.2">
      <c r="A63" s="96"/>
      <c r="B63" s="97" t="s">
        <v>780</v>
      </c>
      <c r="C63" s="767" t="s">
        <v>781</v>
      </c>
      <c r="D63" s="767"/>
      <c r="E63" s="767"/>
      <c r="F63" s="767"/>
      <c r="G63" s="767"/>
      <c r="H63" s="767"/>
      <c r="I63" s="767"/>
      <c r="J63" s="767"/>
      <c r="K63" s="767"/>
      <c r="L63" s="767"/>
      <c r="M63" s="767"/>
      <c r="N63" s="781"/>
      <c r="R63" s="68" t="s">
        <v>781</v>
      </c>
    </row>
    <row r="64" spans="1:23" s="63" customFormat="1" ht="22.5" x14ac:dyDescent="0.2">
      <c r="A64" s="88" t="s">
        <v>219</v>
      </c>
      <c r="B64" s="89" t="s">
        <v>1057</v>
      </c>
      <c r="C64" s="776" t="s">
        <v>1058</v>
      </c>
      <c r="D64" s="776"/>
      <c r="E64" s="776"/>
      <c r="F64" s="90" t="s">
        <v>484</v>
      </c>
      <c r="G64" s="90" t="s">
        <v>33</v>
      </c>
      <c r="H64" s="90" t="s">
        <v>33</v>
      </c>
      <c r="I64" s="90" t="s">
        <v>165</v>
      </c>
      <c r="J64" s="91" t="s">
        <v>33</v>
      </c>
      <c r="K64" s="90" t="s">
        <v>33</v>
      </c>
      <c r="L64" s="91" t="s">
        <v>33</v>
      </c>
      <c r="M64" s="92" t="s">
        <v>33</v>
      </c>
      <c r="N64" s="93" t="s">
        <v>33</v>
      </c>
      <c r="Q64" s="68" t="s">
        <v>1058</v>
      </c>
    </row>
    <row r="65" spans="1:23" s="63" customFormat="1" ht="22.5" x14ac:dyDescent="0.2">
      <c r="A65" s="96"/>
      <c r="B65" s="97" t="s">
        <v>171</v>
      </c>
      <c r="C65" s="767" t="s">
        <v>172</v>
      </c>
      <c r="D65" s="767"/>
      <c r="E65" s="767"/>
      <c r="F65" s="767"/>
      <c r="G65" s="767"/>
      <c r="H65" s="767"/>
      <c r="I65" s="767"/>
      <c r="J65" s="767"/>
      <c r="K65" s="767"/>
      <c r="L65" s="767"/>
      <c r="M65" s="767"/>
      <c r="N65" s="781"/>
      <c r="R65" s="68" t="s">
        <v>172</v>
      </c>
    </row>
    <row r="66" spans="1:23" s="63" customFormat="1" x14ac:dyDescent="0.2">
      <c r="A66" s="98"/>
      <c r="B66" s="97" t="s">
        <v>165</v>
      </c>
      <c r="C66" s="767" t="s">
        <v>251</v>
      </c>
      <c r="D66" s="767"/>
      <c r="E66" s="767"/>
      <c r="F66" s="99" t="s">
        <v>33</v>
      </c>
      <c r="G66" s="99" t="s">
        <v>33</v>
      </c>
      <c r="H66" s="99" t="s">
        <v>33</v>
      </c>
      <c r="I66" s="99" t="s">
        <v>33</v>
      </c>
      <c r="J66" s="100">
        <v>8.9</v>
      </c>
      <c r="K66" s="99" t="s">
        <v>175</v>
      </c>
      <c r="L66" s="100">
        <v>11.13</v>
      </c>
      <c r="M66" s="101" t="s">
        <v>33</v>
      </c>
      <c r="N66" s="102" t="s">
        <v>33</v>
      </c>
      <c r="S66" s="68" t="s">
        <v>251</v>
      </c>
    </row>
    <row r="67" spans="1:23" s="63" customFormat="1" x14ac:dyDescent="0.2">
      <c r="A67" s="98"/>
      <c r="B67" s="97" t="s">
        <v>173</v>
      </c>
      <c r="C67" s="767" t="s">
        <v>174</v>
      </c>
      <c r="D67" s="767"/>
      <c r="E67" s="767"/>
      <c r="F67" s="99" t="s">
        <v>33</v>
      </c>
      <c r="G67" s="99" t="s">
        <v>33</v>
      </c>
      <c r="H67" s="99" t="s">
        <v>33</v>
      </c>
      <c r="I67" s="99" t="s">
        <v>33</v>
      </c>
      <c r="J67" s="100">
        <v>0.66</v>
      </c>
      <c r="K67" s="99" t="s">
        <v>175</v>
      </c>
      <c r="L67" s="100">
        <v>0.83</v>
      </c>
      <c r="M67" s="101" t="s">
        <v>33</v>
      </c>
      <c r="N67" s="102" t="s">
        <v>33</v>
      </c>
      <c r="S67" s="68" t="s">
        <v>174</v>
      </c>
    </row>
    <row r="68" spans="1:23" s="63" customFormat="1" x14ac:dyDescent="0.2">
      <c r="A68" s="98"/>
      <c r="B68" s="97" t="s">
        <v>176</v>
      </c>
      <c r="C68" s="767" t="s">
        <v>177</v>
      </c>
      <c r="D68" s="767"/>
      <c r="E68" s="767"/>
      <c r="F68" s="99" t="s">
        <v>33</v>
      </c>
      <c r="G68" s="99" t="s">
        <v>33</v>
      </c>
      <c r="H68" s="99" t="s">
        <v>33</v>
      </c>
      <c r="I68" s="99" t="s">
        <v>33</v>
      </c>
      <c r="J68" s="100">
        <v>0.12</v>
      </c>
      <c r="K68" s="99" t="s">
        <v>175</v>
      </c>
      <c r="L68" s="100">
        <v>0.15</v>
      </c>
      <c r="M68" s="101" t="s">
        <v>33</v>
      </c>
      <c r="N68" s="102" t="s">
        <v>33</v>
      </c>
      <c r="S68" s="68" t="s">
        <v>177</v>
      </c>
    </row>
    <row r="69" spans="1:23" s="63" customFormat="1" x14ac:dyDescent="0.2">
      <c r="A69" s="98"/>
      <c r="B69" s="97" t="s">
        <v>212</v>
      </c>
      <c r="C69" s="767" t="s">
        <v>252</v>
      </c>
      <c r="D69" s="767"/>
      <c r="E69" s="767"/>
      <c r="F69" s="99" t="s">
        <v>33</v>
      </c>
      <c r="G69" s="99" t="s">
        <v>33</v>
      </c>
      <c r="H69" s="99" t="s">
        <v>33</v>
      </c>
      <c r="I69" s="99" t="s">
        <v>33</v>
      </c>
      <c r="J69" s="100">
        <v>0.18</v>
      </c>
      <c r="K69" s="99" t="s">
        <v>33</v>
      </c>
      <c r="L69" s="100">
        <v>0.18</v>
      </c>
      <c r="M69" s="101" t="s">
        <v>33</v>
      </c>
      <c r="N69" s="102" t="s">
        <v>33</v>
      </c>
      <c r="S69" s="68" t="s">
        <v>252</v>
      </c>
    </row>
    <row r="70" spans="1:23" s="63" customFormat="1" x14ac:dyDescent="0.2">
      <c r="A70" s="98"/>
      <c r="B70" s="97" t="s">
        <v>33</v>
      </c>
      <c r="C70" s="767" t="s">
        <v>253</v>
      </c>
      <c r="D70" s="767"/>
      <c r="E70" s="767"/>
      <c r="F70" s="99" t="s">
        <v>179</v>
      </c>
      <c r="G70" s="99" t="s">
        <v>1023</v>
      </c>
      <c r="H70" s="99" t="s">
        <v>175</v>
      </c>
      <c r="I70" s="99" t="s">
        <v>1231</v>
      </c>
      <c r="J70" s="100" t="s">
        <v>33</v>
      </c>
      <c r="K70" s="99" t="s">
        <v>33</v>
      </c>
      <c r="L70" s="100" t="s">
        <v>33</v>
      </c>
      <c r="M70" s="101" t="s">
        <v>33</v>
      </c>
      <c r="N70" s="102" t="s">
        <v>33</v>
      </c>
      <c r="T70" s="68" t="s">
        <v>253</v>
      </c>
    </row>
    <row r="71" spans="1:23" s="63" customFormat="1" x14ac:dyDescent="0.2">
      <c r="A71" s="98"/>
      <c r="B71" s="97" t="s">
        <v>33</v>
      </c>
      <c r="C71" s="767" t="s">
        <v>178</v>
      </c>
      <c r="D71" s="767"/>
      <c r="E71" s="767"/>
      <c r="F71" s="99" t="s">
        <v>179</v>
      </c>
      <c r="G71" s="99" t="s">
        <v>957</v>
      </c>
      <c r="H71" s="99" t="s">
        <v>175</v>
      </c>
      <c r="I71" s="99" t="s">
        <v>1143</v>
      </c>
      <c r="J71" s="100" t="s">
        <v>33</v>
      </c>
      <c r="K71" s="99" t="s">
        <v>33</v>
      </c>
      <c r="L71" s="100" t="s">
        <v>33</v>
      </c>
      <c r="M71" s="101" t="s">
        <v>33</v>
      </c>
      <c r="N71" s="102" t="s">
        <v>33</v>
      </c>
      <c r="T71" s="68" t="s">
        <v>178</v>
      </c>
    </row>
    <row r="72" spans="1:23" s="63" customFormat="1" x14ac:dyDescent="0.2">
      <c r="A72" s="98"/>
      <c r="B72" s="97" t="s">
        <v>33</v>
      </c>
      <c r="C72" s="776" t="s">
        <v>182</v>
      </c>
      <c r="D72" s="776"/>
      <c r="E72" s="776"/>
      <c r="F72" s="90" t="s">
        <v>33</v>
      </c>
      <c r="G72" s="90" t="s">
        <v>33</v>
      </c>
      <c r="H72" s="90" t="s">
        <v>33</v>
      </c>
      <c r="I72" s="90" t="s">
        <v>33</v>
      </c>
      <c r="J72" s="91">
        <v>9.74</v>
      </c>
      <c r="K72" s="90" t="s">
        <v>33</v>
      </c>
      <c r="L72" s="91">
        <v>12.14</v>
      </c>
      <c r="M72" s="92" t="s">
        <v>33</v>
      </c>
      <c r="N72" s="93" t="s">
        <v>33</v>
      </c>
      <c r="U72" s="68" t="s">
        <v>182</v>
      </c>
    </row>
    <row r="73" spans="1:23" s="63" customFormat="1" x14ac:dyDescent="0.2">
      <c r="A73" s="98"/>
      <c r="B73" s="97" t="s">
        <v>33</v>
      </c>
      <c r="C73" s="767" t="s">
        <v>183</v>
      </c>
      <c r="D73" s="767"/>
      <c r="E73" s="767"/>
      <c r="F73" s="99" t="s">
        <v>33</v>
      </c>
      <c r="G73" s="99" t="s">
        <v>33</v>
      </c>
      <c r="H73" s="99" t="s">
        <v>33</v>
      </c>
      <c r="I73" s="99" t="s">
        <v>33</v>
      </c>
      <c r="J73" s="100" t="s">
        <v>33</v>
      </c>
      <c r="K73" s="99" t="s">
        <v>33</v>
      </c>
      <c r="L73" s="100">
        <v>11.28</v>
      </c>
      <c r="M73" s="101" t="s">
        <v>33</v>
      </c>
      <c r="N73" s="102" t="s">
        <v>33</v>
      </c>
      <c r="T73" s="68" t="s">
        <v>183</v>
      </c>
    </row>
    <row r="74" spans="1:23" s="63" customFormat="1" ht="22.5" x14ac:dyDescent="0.2">
      <c r="A74" s="98"/>
      <c r="B74" s="97" t="s">
        <v>907</v>
      </c>
      <c r="C74" s="767" t="s">
        <v>908</v>
      </c>
      <c r="D74" s="767"/>
      <c r="E74" s="767"/>
      <c r="F74" s="99" t="s">
        <v>186</v>
      </c>
      <c r="G74" s="99" t="s">
        <v>909</v>
      </c>
      <c r="H74" s="99" t="s">
        <v>33</v>
      </c>
      <c r="I74" s="99" t="s">
        <v>909</v>
      </c>
      <c r="J74" s="100" t="s">
        <v>33</v>
      </c>
      <c r="K74" s="99" t="s">
        <v>33</v>
      </c>
      <c r="L74" s="100">
        <v>10.38</v>
      </c>
      <c r="M74" s="101" t="s">
        <v>33</v>
      </c>
      <c r="N74" s="102" t="s">
        <v>33</v>
      </c>
      <c r="T74" s="68" t="s">
        <v>908</v>
      </c>
    </row>
    <row r="75" spans="1:23" s="63" customFormat="1" ht="22.5" x14ac:dyDescent="0.2">
      <c r="A75" s="98"/>
      <c r="B75" s="97" t="s">
        <v>910</v>
      </c>
      <c r="C75" s="767" t="s">
        <v>911</v>
      </c>
      <c r="D75" s="767"/>
      <c r="E75" s="767"/>
      <c r="F75" s="99" t="s">
        <v>186</v>
      </c>
      <c r="G75" s="99" t="s">
        <v>594</v>
      </c>
      <c r="H75" s="99" t="s">
        <v>33</v>
      </c>
      <c r="I75" s="99" t="s">
        <v>594</v>
      </c>
      <c r="J75" s="100" t="s">
        <v>33</v>
      </c>
      <c r="K75" s="99" t="s">
        <v>33</v>
      </c>
      <c r="L75" s="100">
        <v>7.33</v>
      </c>
      <c r="M75" s="101" t="s">
        <v>33</v>
      </c>
      <c r="N75" s="102" t="s">
        <v>33</v>
      </c>
      <c r="T75" s="68" t="s">
        <v>911</v>
      </c>
    </row>
    <row r="76" spans="1:23" s="63" customFormat="1" x14ac:dyDescent="0.2">
      <c r="A76" s="103"/>
      <c r="B76" s="104"/>
      <c r="C76" s="780" t="s">
        <v>191</v>
      </c>
      <c r="D76" s="780"/>
      <c r="E76" s="780"/>
      <c r="F76" s="105" t="s">
        <v>33</v>
      </c>
      <c r="G76" s="105" t="s">
        <v>33</v>
      </c>
      <c r="H76" s="105" t="s">
        <v>33</v>
      </c>
      <c r="I76" s="105" t="s">
        <v>33</v>
      </c>
      <c r="J76" s="106" t="s">
        <v>33</v>
      </c>
      <c r="K76" s="105" t="s">
        <v>33</v>
      </c>
      <c r="L76" s="106">
        <v>29.85</v>
      </c>
      <c r="M76" s="92" t="s">
        <v>33</v>
      </c>
      <c r="N76" s="107" t="s">
        <v>33</v>
      </c>
      <c r="V76" s="68" t="s">
        <v>191</v>
      </c>
    </row>
    <row r="77" spans="1:23" s="63" customFormat="1" ht="33.75" x14ac:dyDescent="0.2">
      <c r="A77" s="88" t="s">
        <v>228</v>
      </c>
      <c r="B77" s="89" t="s">
        <v>1906</v>
      </c>
      <c r="C77" s="776" t="s">
        <v>1467</v>
      </c>
      <c r="D77" s="776"/>
      <c r="E77" s="776"/>
      <c r="F77" s="90" t="s">
        <v>484</v>
      </c>
      <c r="G77" s="90" t="s">
        <v>33</v>
      </c>
      <c r="H77" s="90" t="s">
        <v>33</v>
      </c>
      <c r="I77" s="90" t="s">
        <v>165</v>
      </c>
      <c r="J77" s="91">
        <v>8673.16</v>
      </c>
      <c r="K77" s="90" t="s">
        <v>778</v>
      </c>
      <c r="L77" s="91">
        <v>8777.24</v>
      </c>
      <c r="M77" s="92" t="s">
        <v>33</v>
      </c>
      <c r="N77" s="93" t="s">
        <v>33</v>
      </c>
      <c r="Q77" s="68" t="s">
        <v>1467</v>
      </c>
    </row>
    <row r="78" spans="1:23" s="63" customFormat="1" x14ac:dyDescent="0.2">
      <c r="A78" s="94"/>
      <c r="B78" s="95"/>
      <c r="C78" s="767" t="s">
        <v>1468</v>
      </c>
      <c r="D78" s="767"/>
      <c r="E78" s="767"/>
      <c r="F78" s="767"/>
      <c r="G78" s="767"/>
      <c r="H78" s="767"/>
      <c r="I78" s="767"/>
      <c r="J78" s="767"/>
      <c r="K78" s="767"/>
      <c r="L78" s="767"/>
      <c r="M78" s="767"/>
      <c r="N78" s="781"/>
      <c r="W78" s="68" t="s">
        <v>1468</v>
      </c>
    </row>
    <row r="79" spans="1:23" s="63" customFormat="1" ht="22.5" x14ac:dyDescent="0.2">
      <c r="A79" s="96"/>
      <c r="B79" s="97" t="s">
        <v>780</v>
      </c>
      <c r="C79" s="767" t="s">
        <v>781</v>
      </c>
      <c r="D79" s="767"/>
      <c r="E79" s="767"/>
      <c r="F79" s="767"/>
      <c r="G79" s="767"/>
      <c r="H79" s="767"/>
      <c r="I79" s="767"/>
      <c r="J79" s="767"/>
      <c r="K79" s="767"/>
      <c r="L79" s="767"/>
      <c r="M79" s="767"/>
      <c r="N79" s="781"/>
      <c r="R79" s="68" t="s">
        <v>781</v>
      </c>
    </row>
    <row r="80" spans="1:23" s="63" customFormat="1" ht="22.5" x14ac:dyDescent="0.2">
      <c r="A80" s="88" t="s">
        <v>235</v>
      </c>
      <c r="B80" s="89" t="s">
        <v>1057</v>
      </c>
      <c r="C80" s="776" t="s">
        <v>1058</v>
      </c>
      <c r="D80" s="776"/>
      <c r="E80" s="776"/>
      <c r="F80" s="90" t="s">
        <v>484</v>
      </c>
      <c r="G80" s="90" t="s">
        <v>33</v>
      </c>
      <c r="H80" s="90" t="s">
        <v>33</v>
      </c>
      <c r="I80" s="90" t="s">
        <v>165</v>
      </c>
      <c r="J80" s="91" t="s">
        <v>33</v>
      </c>
      <c r="K80" s="90" t="s">
        <v>33</v>
      </c>
      <c r="L80" s="91" t="s">
        <v>33</v>
      </c>
      <c r="M80" s="92" t="s">
        <v>33</v>
      </c>
      <c r="N80" s="93" t="s">
        <v>33</v>
      </c>
      <c r="Q80" s="68" t="s">
        <v>1058</v>
      </c>
    </row>
    <row r="81" spans="1:23" s="63" customFormat="1" ht="22.5" x14ac:dyDescent="0.2">
      <c r="A81" s="96"/>
      <c r="B81" s="97" t="s">
        <v>171</v>
      </c>
      <c r="C81" s="767" t="s">
        <v>172</v>
      </c>
      <c r="D81" s="767"/>
      <c r="E81" s="767"/>
      <c r="F81" s="767"/>
      <c r="G81" s="767"/>
      <c r="H81" s="767"/>
      <c r="I81" s="767"/>
      <c r="J81" s="767"/>
      <c r="K81" s="767"/>
      <c r="L81" s="767"/>
      <c r="M81" s="767"/>
      <c r="N81" s="781"/>
      <c r="R81" s="68" t="s">
        <v>172</v>
      </c>
    </row>
    <row r="82" spans="1:23" s="63" customFormat="1" x14ac:dyDescent="0.2">
      <c r="A82" s="98"/>
      <c r="B82" s="97" t="s">
        <v>165</v>
      </c>
      <c r="C82" s="767" t="s">
        <v>251</v>
      </c>
      <c r="D82" s="767"/>
      <c r="E82" s="767"/>
      <c r="F82" s="99" t="s">
        <v>33</v>
      </c>
      <c r="G82" s="99" t="s">
        <v>33</v>
      </c>
      <c r="H82" s="99" t="s">
        <v>33</v>
      </c>
      <c r="I82" s="99" t="s">
        <v>33</v>
      </c>
      <c r="J82" s="100">
        <v>8.9</v>
      </c>
      <c r="K82" s="99" t="s">
        <v>175</v>
      </c>
      <c r="L82" s="100">
        <v>11.13</v>
      </c>
      <c r="M82" s="101" t="s">
        <v>33</v>
      </c>
      <c r="N82" s="102" t="s">
        <v>33</v>
      </c>
      <c r="S82" s="68" t="s">
        <v>251</v>
      </c>
    </row>
    <row r="83" spans="1:23" s="63" customFormat="1" x14ac:dyDescent="0.2">
      <c r="A83" s="98"/>
      <c r="B83" s="97" t="s">
        <v>173</v>
      </c>
      <c r="C83" s="767" t="s">
        <v>174</v>
      </c>
      <c r="D83" s="767"/>
      <c r="E83" s="767"/>
      <c r="F83" s="99" t="s">
        <v>33</v>
      </c>
      <c r="G83" s="99" t="s">
        <v>33</v>
      </c>
      <c r="H83" s="99" t="s">
        <v>33</v>
      </c>
      <c r="I83" s="99" t="s">
        <v>33</v>
      </c>
      <c r="J83" s="100">
        <v>0.66</v>
      </c>
      <c r="K83" s="99" t="s">
        <v>175</v>
      </c>
      <c r="L83" s="100">
        <v>0.83</v>
      </c>
      <c r="M83" s="101" t="s">
        <v>33</v>
      </c>
      <c r="N83" s="102" t="s">
        <v>33</v>
      </c>
      <c r="S83" s="68" t="s">
        <v>174</v>
      </c>
    </row>
    <row r="84" spans="1:23" s="63" customFormat="1" x14ac:dyDescent="0.2">
      <c r="A84" s="98"/>
      <c r="B84" s="97" t="s">
        <v>176</v>
      </c>
      <c r="C84" s="767" t="s">
        <v>177</v>
      </c>
      <c r="D84" s="767"/>
      <c r="E84" s="767"/>
      <c r="F84" s="99" t="s">
        <v>33</v>
      </c>
      <c r="G84" s="99" t="s">
        <v>33</v>
      </c>
      <c r="H84" s="99" t="s">
        <v>33</v>
      </c>
      <c r="I84" s="99" t="s">
        <v>33</v>
      </c>
      <c r="J84" s="100">
        <v>0.12</v>
      </c>
      <c r="K84" s="99" t="s">
        <v>175</v>
      </c>
      <c r="L84" s="100">
        <v>0.15</v>
      </c>
      <c r="M84" s="101" t="s">
        <v>33</v>
      </c>
      <c r="N84" s="102" t="s">
        <v>33</v>
      </c>
      <c r="S84" s="68" t="s">
        <v>177</v>
      </c>
    </row>
    <row r="85" spans="1:23" s="63" customFormat="1" x14ac:dyDescent="0.2">
      <c r="A85" s="98"/>
      <c r="B85" s="97" t="s">
        <v>212</v>
      </c>
      <c r="C85" s="767" t="s">
        <v>252</v>
      </c>
      <c r="D85" s="767"/>
      <c r="E85" s="767"/>
      <c r="F85" s="99" t="s">
        <v>33</v>
      </c>
      <c r="G85" s="99" t="s">
        <v>33</v>
      </c>
      <c r="H85" s="99" t="s">
        <v>33</v>
      </c>
      <c r="I85" s="99" t="s">
        <v>33</v>
      </c>
      <c r="J85" s="100">
        <v>0.18</v>
      </c>
      <c r="K85" s="99" t="s">
        <v>33</v>
      </c>
      <c r="L85" s="100">
        <v>0.18</v>
      </c>
      <c r="M85" s="101" t="s">
        <v>33</v>
      </c>
      <c r="N85" s="102" t="s">
        <v>33</v>
      </c>
      <c r="S85" s="68" t="s">
        <v>252</v>
      </c>
    </row>
    <row r="86" spans="1:23" s="63" customFormat="1" x14ac:dyDescent="0.2">
      <c r="A86" s="98"/>
      <c r="B86" s="97" t="s">
        <v>33</v>
      </c>
      <c r="C86" s="767" t="s">
        <v>253</v>
      </c>
      <c r="D86" s="767"/>
      <c r="E86" s="767"/>
      <c r="F86" s="99" t="s">
        <v>179</v>
      </c>
      <c r="G86" s="99" t="s">
        <v>1023</v>
      </c>
      <c r="H86" s="99" t="s">
        <v>175</v>
      </c>
      <c r="I86" s="99" t="s">
        <v>1231</v>
      </c>
      <c r="J86" s="100" t="s">
        <v>33</v>
      </c>
      <c r="K86" s="99" t="s">
        <v>33</v>
      </c>
      <c r="L86" s="100" t="s">
        <v>33</v>
      </c>
      <c r="M86" s="101" t="s">
        <v>33</v>
      </c>
      <c r="N86" s="102" t="s">
        <v>33</v>
      </c>
      <c r="T86" s="68" t="s">
        <v>253</v>
      </c>
    </row>
    <row r="87" spans="1:23" s="63" customFormat="1" x14ac:dyDescent="0.2">
      <c r="A87" s="98"/>
      <c r="B87" s="97" t="s">
        <v>33</v>
      </c>
      <c r="C87" s="767" t="s">
        <v>178</v>
      </c>
      <c r="D87" s="767"/>
      <c r="E87" s="767"/>
      <c r="F87" s="99" t="s">
        <v>179</v>
      </c>
      <c r="G87" s="99" t="s">
        <v>957</v>
      </c>
      <c r="H87" s="99" t="s">
        <v>175</v>
      </c>
      <c r="I87" s="99" t="s">
        <v>1143</v>
      </c>
      <c r="J87" s="100" t="s">
        <v>33</v>
      </c>
      <c r="K87" s="99" t="s">
        <v>33</v>
      </c>
      <c r="L87" s="100" t="s">
        <v>33</v>
      </c>
      <c r="M87" s="101" t="s">
        <v>33</v>
      </c>
      <c r="N87" s="102" t="s">
        <v>33</v>
      </c>
      <c r="T87" s="68" t="s">
        <v>178</v>
      </c>
    </row>
    <row r="88" spans="1:23" s="63" customFormat="1" x14ac:dyDescent="0.2">
      <c r="A88" s="98"/>
      <c r="B88" s="97" t="s">
        <v>33</v>
      </c>
      <c r="C88" s="776" t="s">
        <v>182</v>
      </c>
      <c r="D88" s="776"/>
      <c r="E88" s="776"/>
      <c r="F88" s="90" t="s">
        <v>33</v>
      </c>
      <c r="G88" s="90" t="s">
        <v>33</v>
      </c>
      <c r="H88" s="90" t="s">
        <v>33</v>
      </c>
      <c r="I88" s="90" t="s">
        <v>33</v>
      </c>
      <c r="J88" s="91">
        <v>9.74</v>
      </c>
      <c r="K88" s="90" t="s">
        <v>33</v>
      </c>
      <c r="L88" s="91">
        <v>12.14</v>
      </c>
      <c r="M88" s="92" t="s">
        <v>33</v>
      </c>
      <c r="N88" s="93" t="s">
        <v>33</v>
      </c>
      <c r="U88" s="68" t="s">
        <v>182</v>
      </c>
    </row>
    <row r="89" spans="1:23" s="63" customFormat="1" x14ac:dyDescent="0.2">
      <c r="A89" s="98"/>
      <c r="B89" s="97" t="s">
        <v>33</v>
      </c>
      <c r="C89" s="767" t="s">
        <v>183</v>
      </c>
      <c r="D89" s="767"/>
      <c r="E89" s="767"/>
      <c r="F89" s="99" t="s">
        <v>33</v>
      </c>
      <c r="G89" s="99" t="s">
        <v>33</v>
      </c>
      <c r="H89" s="99" t="s">
        <v>33</v>
      </c>
      <c r="I89" s="99" t="s">
        <v>33</v>
      </c>
      <c r="J89" s="100" t="s">
        <v>33</v>
      </c>
      <c r="K89" s="99" t="s">
        <v>33</v>
      </c>
      <c r="L89" s="100">
        <v>11.28</v>
      </c>
      <c r="M89" s="101" t="s">
        <v>33</v>
      </c>
      <c r="N89" s="102" t="s">
        <v>33</v>
      </c>
      <c r="T89" s="68" t="s">
        <v>183</v>
      </c>
    </row>
    <row r="90" spans="1:23" s="63" customFormat="1" ht="22.5" x14ac:dyDescent="0.2">
      <c r="A90" s="98"/>
      <c r="B90" s="97" t="s">
        <v>907</v>
      </c>
      <c r="C90" s="767" t="s">
        <v>908</v>
      </c>
      <c r="D90" s="767"/>
      <c r="E90" s="767"/>
      <c r="F90" s="99" t="s">
        <v>186</v>
      </c>
      <c r="G90" s="99" t="s">
        <v>909</v>
      </c>
      <c r="H90" s="99" t="s">
        <v>33</v>
      </c>
      <c r="I90" s="99" t="s">
        <v>909</v>
      </c>
      <c r="J90" s="100" t="s">
        <v>33</v>
      </c>
      <c r="K90" s="99" t="s">
        <v>33</v>
      </c>
      <c r="L90" s="100">
        <v>10.38</v>
      </c>
      <c r="M90" s="101" t="s">
        <v>33</v>
      </c>
      <c r="N90" s="102" t="s">
        <v>33</v>
      </c>
      <c r="T90" s="68" t="s">
        <v>908</v>
      </c>
    </row>
    <row r="91" spans="1:23" s="63" customFormat="1" ht="22.5" x14ac:dyDescent="0.2">
      <c r="A91" s="98"/>
      <c r="B91" s="97" t="s">
        <v>910</v>
      </c>
      <c r="C91" s="767" t="s">
        <v>911</v>
      </c>
      <c r="D91" s="767"/>
      <c r="E91" s="767"/>
      <c r="F91" s="99" t="s">
        <v>186</v>
      </c>
      <c r="G91" s="99" t="s">
        <v>594</v>
      </c>
      <c r="H91" s="99" t="s">
        <v>33</v>
      </c>
      <c r="I91" s="99" t="s">
        <v>594</v>
      </c>
      <c r="J91" s="100" t="s">
        <v>33</v>
      </c>
      <c r="K91" s="99" t="s">
        <v>33</v>
      </c>
      <c r="L91" s="100">
        <v>7.33</v>
      </c>
      <c r="M91" s="101" t="s">
        <v>33</v>
      </c>
      <c r="N91" s="102" t="s">
        <v>33</v>
      </c>
      <c r="T91" s="68" t="s">
        <v>911</v>
      </c>
    </row>
    <row r="92" spans="1:23" s="63" customFormat="1" x14ac:dyDescent="0.2">
      <c r="A92" s="103"/>
      <c r="B92" s="104"/>
      <c r="C92" s="780" t="s">
        <v>191</v>
      </c>
      <c r="D92" s="780"/>
      <c r="E92" s="780"/>
      <c r="F92" s="105" t="s">
        <v>33</v>
      </c>
      <c r="G92" s="105" t="s">
        <v>33</v>
      </c>
      <c r="H92" s="105" t="s">
        <v>33</v>
      </c>
      <c r="I92" s="105" t="s">
        <v>33</v>
      </c>
      <c r="J92" s="106" t="s">
        <v>33</v>
      </c>
      <c r="K92" s="105" t="s">
        <v>33</v>
      </c>
      <c r="L92" s="106">
        <v>29.85</v>
      </c>
      <c r="M92" s="92" t="s">
        <v>33</v>
      </c>
      <c r="N92" s="107" t="s">
        <v>33</v>
      </c>
      <c r="V92" s="68" t="s">
        <v>191</v>
      </c>
    </row>
    <row r="93" spans="1:23" s="63" customFormat="1" ht="33.75" x14ac:dyDescent="0.2">
      <c r="A93" s="88" t="s">
        <v>240</v>
      </c>
      <c r="B93" s="89" t="s">
        <v>1907</v>
      </c>
      <c r="C93" s="776" t="s">
        <v>1470</v>
      </c>
      <c r="D93" s="776"/>
      <c r="E93" s="776"/>
      <c r="F93" s="90" t="s">
        <v>484</v>
      </c>
      <c r="G93" s="90" t="s">
        <v>33</v>
      </c>
      <c r="H93" s="90" t="s">
        <v>33</v>
      </c>
      <c r="I93" s="90" t="s">
        <v>165</v>
      </c>
      <c r="J93" s="91">
        <v>8990.61</v>
      </c>
      <c r="K93" s="90" t="s">
        <v>778</v>
      </c>
      <c r="L93" s="91">
        <v>9098.5</v>
      </c>
      <c r="M93" s="92" t="s">
        <v>33</v>
      </c>
      <c r="N93" s="93" t="s">
        <v>33</v>
      </c>
      <c r="Q93" s="68" t="s">
        <v>1470</v>
      </c>
    </row>
    <row r="94" spans="1:23" s="63" customFormat="1" x14ac:dyDescent="0.2">
      <c r="A94" s="94"/>
      <c r="B94" s="95"/>
      <c r="C94" s="767" t="s">
        <v>1471</v>
      </c>
      <c r="D94" s="767"/>
      <c r="E94" s="767"/>
      <c r="F94" s="767"/>
      <c r="G94" s="767"/>
      <c r="H94" s="767"/>
      <c r="I94" s="767"/>
      <c r="J94" s="767"/>
      <c r="K94" s="767"/>
      <c r="L94" s="767"/>
      <c r="M94" s="767"/>
      <c r="N94" s="781"/>
      <c r="W94" s="68" t="s">
        <v>1471</v>
      </c>
    </row>
    <row r="95" spans="1:23" s="63" customFormat="1" ht="22.5" x14ac:dyDescent="0.2">
      <c r="A95" s="96"/>
      <c r="B95" s="97" t="s">
        <v>780</v>
      </c>
      <c r="C95" s="767" t="s">
        <v>781</v>
      </c>
      <c r="D95" s="767"/>
      <c r="E95" s="767"/>
      <c r="F95" s="767"/>
      <c r="G95" s="767"/>
      <c r="H95" s="767"/>
      <c r="I95" s="767"/>
      <c r="J95" s="767"/>
      <c r="K95" s="767"/>
      <c r="L95" s="767"/>
      <c r="M95" s="767"/>
      <c r="N95" s="781"/>
      <c r="R95" s="68" t="s">
        <v>781</v>
      </c>
    </row>
    <row r="96" spans="1:23" s="63" customFormat="1" ht="22.5" x14ac:dyDescent="0.2">
      <c r="A96" s="88" t="s">
        <v>246</v>
      </c>
      <c r="B96" s="89" t="s">
        <v>1472</v>
      </c>
      <c r="C96" s="776" t="s">
        <v>1473</v>
      </c>
      <c r="D96" s="776"/>
      <c r="E96" s="776"/>
      <c r="F96" s="90" t="s">
        <v>484</v>
      </c>
      <c r="G96" s="90" t="s">
        <v>33</v>
      </c>
      <c r="H96" s="90" t="s">
        <v>33</v>
      </c>
      <c r="I96" s="90" t="s">
        <v>165</v>
      </c>
      <c r="J96" s="91" t="s">
        <v>33</v>
      </c>
      <c r="K96" s="90" t="s">
        <v>33</v>
      </c>
      <c r="L96" s="91" t="s">
        <v>33</v>
      </c>
      <c r="M96" s="92" t="s">
        <v>33</v>
      </c>
      <c r="N96" s="93" t="s">
        <v>33</v>
      </c>
      <c r="Q96" s="68" t="s">
        <v>1473</v>
      </c>
    </row>
    <row r="97" spans="1:23" s="63" customFormat="1" ht="22.5" x14ac:dyDescent="0.2">
      <c r="A97" s="96"/>
      <c r="B97" s="97" t="s">
        <v>171</v>
      </c>
      <c r="C97" s="767" t="s">
        <v>172</v>
      </c>
      <c r="D97" s="767"/>
      <c r="E97" s="767"/>
      <c r="F97" s="767"/>
      <c r="G97" s="767"/>
      <c r="H97" s="767"/>
      <c r="I97" s="767"/>
      <c r="J97" s="767"/>
      <c r="K97" s="767"/>
      <c r="L97" s="767"/>
      <c r="M97" s="767"/>
      <c r="N97" s="781"/>
      <c r="R97" s="68" t="s">
        <v>172</v>
      </c>
    </row>
    <row r="98" spans="1:23" s="63" customFormat="1" x14ac:dyDescent="0.2">
      <c r="A98" s="98"/>
      <c r="B98" s="97" t="s">
        <v>165</v>
      </c>
      <c r="C98" s="767" t="s">
        <v>251</v>
      </c>
      <c r="D98" s="767"/>
      <c r="E98" s="767"/>
      <c r="F98" s="99" t="s">
        <v>33</v>
      </c>
      <c r="G98" s="99" t="s">
        <v>33</v>
      </c>
      <c r="H98" s="99" t="s">
        <v>33</v>
      </c>
      <c r="I98" s="99" t="s">
        <v>33</v>
      </c>
      <c r="J98" s="100">
        <v>4.54</v>
      </c>
      <c r="K98" s="99" t="s">
        <v>175</v>
      </c>
      <c r="L98" s="100">
        <v>5.68</v>
      </c>
      <c r="M98" s="101" t="s">
        <v>33</v>
      </c>
      <c r="N98" s="102" t="s">
        <v>33</v>
      </c>
      <c r="S98" s="68" t="s">
        <v>251</v>
      </c>
    </row>
    <row r="99" spans="1:23" s="63" customFormat="1" x14ac:dyDescent="0.2">
      <c r="A99" s="98"/>
      <c r="B99" s="97" t="s">
        <v>173</v>
      </c>
      <c r="C99" s="767" t="s">
        <v>174</v>
      </c>
      <c r="D99" s="767"/>
      <c r="E99" s="767"/>
      <c r="F99" s="99" t="s">
        <v>33</v>
      </c>
      <c r="G99" s="99" t="s">
        <v>33</v>
      </c>
      <c r="H99" s="99" t="s">
        <v>33</v>
      </c>
      <c r="I99" s="99" t="s">
        <v>33</v>
      </c>
      <c r="J99" s="100">
        <v>4.17</v>
      </c>
      <c r="K99" s="99" t="s">
        <v>175</v>
      </c>
      <c r="L99" s="100">
        <v>5.21</v>
      </c>
      <c r="M99" s="101" t="s">
        <v>33</v>
      </c>
      <c r="N99" s="102" t="s">
        <v>33</v>
      </c>
      <c r="S99" s="68" t="s">
        <v>174</v>
      </c>
    </row>
    <row r="100" spans="1:23" s="63" customFormat="1" x14ac:dyDescent="0.2">
      <c r="A100" s="98"/>
      <c r="B100" s="97" t="s">
        <v>176</v>
      </c>
      <c r="C100" s="767" t="s">
        <v>177</v>
      </c>
      <c r="D100" s="767"/>
      <c r="E100" s="767"/>
      <c r="F100" s="99" t="s">
        <v>33</v>
      </c>
      <c r="G100" s="99" t="s">
        <v>33</v>
      </c>
      <c r="H100" s="99" t="s">
        <v>33</v>
      </c>
      <c r="I100" s="99" t="s">
        <v>33</v>
      </c>
      <c r="J100" s="100">
        <v>0.5</v>
      </c>
      <c r="K100" s="99" t="s">
        <v>175</v>
      </c>
      <c r="L100" s="100">
        <v>0.63</v>
      </c>
      <c r="M100" s="101" t="s">
        <v>33</v>
      </c>
      <c r="N100" s="102" t="s">
        <v>33</v>
      </c>
      <c r="S100" s="68" t="s">
        <v>177</v>
      </c>
    </row>
    <row r="101" spans="1:23" s="63" customFormat="1" x14ac:dyDescent="0.2">
      <c r="A101" s="98"/>
      <c r="B101" s="97" t="s">
        <v>212</v>
      </c>
      <c r="C101" s="767" t="s">
        <v>252</v>
      </c>
      <c r="D101" s="767"/>
      <c r="E101" s="767"/>
      <c r="F101" s="99" t="s">
        <v>33</v>
      </c>
      <c r="G101" s="99" t="s">
        <v>33</v>
      </c>
      <c r="H101" s="99" t="s">
        <v>33</v>
      </c>
      <c r="I101" s="99" t="s">
        <v>33</v>
      </c>
      <c r="J101" s="100">
        <v>23.2</v>
      </c>
      <c r="K101" s="99" t="s">
        <v>33</v>
      </c>
      <c r="L101" s="100">
        <v>23.2</v>
      </c>
      <c r="M101" s="101" t="s">
        <v>33</v>
      </c>
      <c r="N101" s="102" t="s">
        <v>33</v>
      </c>
      <c r="S101" s="68" t="s">
        <v>252</v>
      </c>
    </row>
    <row r="102" spans="1:23" s="63" customFormat="1" x14ac:dyDescent="0.2">
      <c r="A102" s="98"/>
      <c r="B102" s="97" t="s">
        <v>33</v>
      </c>
      <c r="C102" s="767" t="s">
        <v>253</v>
      </c>
      <c r="D102" s="767"/>
      <c r="E102" s="767"/>
      <c r="F102" s="99" t="s">
        <v>179</v>
      </c>
      <c r="G102" s="99" t="s">
        <v>944</v>
      </c>
      <c r="H102" s="99" t="s">
        <v>175</v>
      </c>
      <c r="I102" s="99" t="s">
        <v>335</v>
      </c>
      <c r="J102" s="100" t="s">
        <v>33</v>
      </c>
      <c r="K102" s="99" t="s">
        <v>33</v>
      </c>
      <c r="L102" s="100" t="s">
        <v>33</v>
      </c>
      <c r="M102" s="101" t="s">
        <v>33</v>
      </c>
      <c r="N102" s="102" t="s">
        <v>33</v>
      </c>
      <c r="T102" s="68" t="s">
        <v>253</v>
      </c>
    </row>
    <row r="103" spans="1:23" s="63" customFormat="1" x14ac:dyDescent="0.2">
      <c r="A103" s="98"/>
      <c r="B103" s="97" t="s">
        <v>33</v>
      </c>
      <c r="C103" s="767" t="s">
        <v>178</v>
      </c>
      <c r="D103" s="767"/>
      <c r="E103" s="767"/>
      <c r="F103" s="99" t="s">
        <v>179</v>
      </c>
      <c r="G103" s="99" t="s">
        <v>973</v>
      </c>
      <c r="H103" s="99" t="s">
        <v>175</v>
      </c>
      <c r="I103" s="99" t="s">
        <v>1474</v>
      </c>
      <c r="J103" s="100" t="s">
        <v>33</v>
      </c>
      <c r="K103" s="99" t="s">
        <v>33</v>
      </c>
      <c r="L103" s="100" t="s">
        <v>33</v>
      </c>
      <c r="M103" s="101" t="s">
        <v>33</v>
      </c>
      <c r="N103" s="102" t="s">
        <v>33</v>
      </c>
      <c r="T103" s="68" t="s">
        <v>178</v>
      </c>
    </row>
    <row r="104" spans="1:23" s="63" customFormat="1" x14ac:dyDescent="0.2">
      <c r="A104" s="98"/>
      <c r="B104" s="97" t="s">
        <v>33</v>
      </c>
      <c r="C104" s="776" t="s">
        <v>182</v>
      </c>
      <c r="D104" s="776"/>
      <c r="E104" s="776"/>
      <c r="F104" s="90" t="s">
        <v>33</v>
      </c>
      <c r="G104" s="90" t="s">
        <v>33</v>
      </c>
      <c r="H104" s="90" t="s">
        <v>33</v>
      </c>
      <c r="I104" s="90" t="s">
        <v>33</v>
      </c>
      <c r="J104" s="91">
        <v>31.91</v>
      </c>
      <c r="K104" s="90" t="s">
        <v>33</v>
      </c>
      <c r="L104" s="91">
        <v>34.090000000000003</v>
      </c>
      <c r="M104" s="92" t="s">
        <v>33</v>
      </c>
      <c r="N104" s="93" t="s">
        <v>33</v>
      </c>
      <c r="U104" s="68" t="s">
        <v>182</v>
      </c>
    </row>
    <row r="105" spans="1:23" s="63" customFormat="1" x14ac:dyDescent="0.2">
      <c r="A105" s="98"/>
      <c r="B105" s="97" t="s">
        <v>33</v>
      </c>
      <c r="C105" s="767" t="s">
        <v>183</v>
      </c>
      <c r="D105" s="767"/>
      <c r="E105" s="767"/>
      <c r="F105" s="99" t="s">
        <v>33</v>
      </c>
      <c r="G105" s="99" t="s">
        <v>33</v>
      </c>
      <c r="H105" s="99" t="s">
        <v>33</v>
      </c>
      <c r="I105" s="99" t="s">
        <v>33</v>
      </c>
      <c r="J105" s="100" t="s">
        <v>33</v>
      </c>
      <c r="K105" s="99" t="s">
        <v>33</v>
      </c>
      <c r="L105" s="100">
        <v>6.31</v>
      </c>
      <c r="M105" s="101" t="s">
        <v>33</v>
      </c>
      <c r="N105" s="102" t="s">
        <v>33</v>
      </c>
      <c r="T105" s="68" t="s">
        <v>183</v>
      </c>
    </row>
    <row r="106" spans="1:23" s="63" customFormat="1" ht="22.5" x14ac:dyDescent="0.2">
      <c r="A106" s="98"/>
      <c r="B106" s="97" t="s">
        <v>771</v>
      </c>
      <c r="C106" s="767" t="s">
        <v>772</v>
      </c>
      <c r="D106" s="767"/>
      <c r="E106" s="767"/>
      <c r="F106" s="99" t="s">
        <v>186</v>
      </c>
      <c r="G106" s="99" t="s">
        <v>341</v>
      </c>
      <c r="H106" s="99" t="s">
        <v>33</v>
      </c>
      <c r="I106" s="99" t="s">
        <v>341</v>
      </c>
      <c r="J106" s="100" t="s">
        <v>33</v>
      </c>
      <c r="K106" s="99" t="s">
        <v>33</v>
      </c>
      <c r="L106" s="100">
        <v>5.05</v>
      </c>
      <c r="M106" s="101" t="s">
        <v>33</v>
      </c>
      <c r="N106" s="102" t="s">
        <v>33</v>
      </c>
      <c r="T106" s="68" t="s">
        <v>772</v>
      </c>
    </row>
    <row r="107" spans="1:23" s="63" customFormat="1" ht="22.5" x14ac:dyDescent="0.2">
      <c r="A107" s="98"/>
      <c r="B107" s="97" t="s">
        <v>773</v>
      </c>
      <c r="C107" s="767" t="s">
        <v>774</v>
      </c>
      <c r="D107" s="767"/>
      <c r="E107" s="767"/>
      <c r="F107" s="99" t="s">
        <v>186</v>
      </c>
      <c r="G107" s="99" t="s">
        <v>775</v>
      </c>
      <c r="H107" s="99" t="s">
        <v>33</v>
      </c>
      <c r="I107" s="99" t="s">
        <v>775</v>
      </c>
      <c r="J107" s="100" t="s">
        <v>33</v>
      </c>
      <c r="K107" s="99" t="s">
        <v>33</v>
      </c>
      <c r="L107" s="100">
        <v>3.79</v>
      </c>
      <c r="M107" s="101" t="s">
        <v>33</v>
      </c>
      <c r="N107" s="102" t="s">
        <v>33</v>
      </c>
      <c r="T107" s="68" t="s">
        <v>774</v>
      </c>
    </row>
    <row r="108" spans="1:23" s="63" customFormat="1" x14ac:dyDescent="0.2">
      <c r="A108" s="103"/>
      <c r="B108" s="104"/>
      <c r="C108" s="780" t="s">
        <v>191</v>
      </c>
      <c r="D108" s="780"/>
      <c r="E108" s="780"/>
      <c r="F108" s="105" t="s">
        <v>33</v>
      </c>
      <c r="G108" s="105" t="s">
        <v>33</v>
      </c>
      <c r="H108" s="105" t="s">
        <v>33</v>
      </c>
      <c r="I108" s="105" t="s">
        <v>33</v>
      </c>
      <c r="J108" s="106" t="s">
        <v>33</v>
      </c>
      <c r="K108" s="105" t="s">
        <v>33</v>
      </c>
      <c r="L108" s="106">
        <v>42.93</v>
      </c>
      <c r="M108" s="92" t="s">
        <v>33</v>
      </c>
      <c r="N108" s="107" t="s">
        <v>33</v>
      </c>
      <c r="V108" s="68" t="s">
        <v>191</v>
      </c>
    </row>
    <row r="109" spans="1:23" s="63" customFormat="1" ht="33.75" x14ac:dyDescent="0.2">
      <c r="A109" s="88" t="s">
        <v>258</v>
      </c>
      <c r="B109" s="89" t="s">
        <v>1908</v>
      </c>
      <c r="C109" s="776" t="s">
        <v>1475</v>
      </c>
      <c r="D109" s="776"/>
      <c r="E109" s="776"/>
      <c r="F109" s="90" t="s">
        <v>484</v>
      </c>
      <c r="G109" s="90" t="s">
        <v>33</v>
      </c>
      <c r="H109" s="90" t="s">
        <v>33</v>
      </c>
      <c r="I109" s="90" t="s">
        <v>165</v>
      </c>
      <c r="J109" s="91">
        <v>1771.48</v>
      </c>
      <c r="K109" s="90" t="s">
        <v>778</v>
      </c>
      <c r="L109" s="91">
        <v>1792.74</v>
      </c>
      <c r="M109" s="92" t="s">
        <v>33</v>
      </c>
      <c r="N109" s="93" t="s">
        <v>33</v>
      </c>
      <c r="Q109" s="68" t="s">
        <v>1475</v>
      </c>
    </row>
    <row r="110" spans="1:23" s="63" customFormat="1" x14ac:dyDescent="0.2">
      <c r="A110" s="94"/>
      <c r="B110" s="95"/>
      <c r="C110" s="767" t="s">
        <v>1476</v>
      </c>
      <c r="D110" s="767"/>
      <c r="E110" s="767"/>
      <c r="F110" s="767"/>
      <c r="G110" s="767"/>
      <c r="H110" s="767"/>
      <c r="I110" s="767"/>
      <c r="J110" s="767"/>
      <c r="K110" s="767"/>
      <c r="L110" s="767"/>
      <c r="M110" s="767"/>
      <c r="N110" s="781"/>
      <c r="W110" s="68" t="s">
        <v>1476</v>
      </c>
    </row>
    <row r="111" spans="1:23" s="63" customFormat="1" ht="22.5" x14ac:dyDescent="0.2">
      <c r="A111" s="96"/>
      <c r="B111" s="97" t="s">
        <v>780</v>
      </c>
      <c r="C111" s="767" t="s">
        <v>781</v>
      </c>
      <c r="D111" s="767"/>
      <c r="E111" s="767"/>
      <c r="F111" s="767"/>
      <c r="G111" s="767"/>
      <c r="H111" s="767"/>
      <c r="I111" s="767"/>
      <c r="J111" s="767"/>
      <c r="K111" s="767"/>
      <c r="L111" s="767"/>
      <c r="M111" s="767"/>
      <c r="N111" s="781"/>
      <c r="R111" s="68" t="s">
        <v>781</v>
      </c>
    </row>
    <row r="112" spans="1:23" s="63" customFormat="1" ht="22.5" x14ac:dyDescent="0.2">
      <c r="A112" s="88" t="s">
        <v>262</v>
      </c>
      <c r="B112" s="89" t="s">
        <v>1211</v>
      </c>
      <c r="C112" s="776" t="s">
        <v>1212</v>
      </c>
      <c r="D112" s="776"/>
      <c r="E112" s="776"/>
      <c r="F112" s="90" t="s">
        <v>484</v>
      </c>
      <c r="G112" s="90" t="s">
        <v>33</v>
      </c>
      <c r="H112" s="90" t="s">
        <v>33</v>
      </c>
      <c r="I112" s="90" t="s">
        <v>165</v>
      </c>
      <c r="J112" s="91" t="s">
        <v>33</v>
      </c>
      <c r="K112" s="90" t="s">
        <v>33</v>
      </c>
      <c r="L112" s="91" t="s">
        <v>33</v>
      </c>
      <c r="M112" s="92" t="s">
        <v>33</v>
      </c>
      <c r="N112" s="93" t="s">
        <v>33</v>
      </c>
      <c r="Q112" s="68" t="s">
        <v>1212</v>
      </c>
    </row>
    <row r="113" spans="1:23" s="63" customFormat="1" ht="22.5" x14ac:dyDescent="0.2">
      <c r="A113" s="96"/>
      <c r="B113" s="97" t="s">
        <v>171</v>
      </c>
      <c r="C113" s="767" t="s">
        <v>172</v>
      </c>
      <c r="D113" s="767"/>
      <c r="E113" s="767"/>
      <c r="F113" s="767"/>
      <c r="G113" s="767"/>
      <c r="H113" s="767"/>
      <c r="I113" s="767"/>
      <c r="J113" s="767"/>
      <c r="K113" s="767"/>
      <c r="L113" s="767"/>
      <c r="M113" s="767"/>
      <c r="N113" s="781"/>
      <c r="R113" s="68" t="s">
        <v>172</v>
      </c>
    </row>
    <row r="114" spans="1:23" s="63" customFormat="1" x14ac:dyDescent="0.2">
      <c r="A114" s="98"/>
      <c r="B114" s="97" t="s">
        <v>165</v>
      </c>
      <c r="C114" s="767" t="s">
        <v>251</v>
      </c>
      <c r="D114" s="767"/>
      <c r="E114" s="767"/>
      <c r="F114" s="99" t="s">
        <v>33</v>
      </c>
      <c r="G114" s="99" t="s">
        <v>33</v>
      </c>
      <c r="H114" s="99" t="s">
        <v>33</v>
      </c>
      <c r="I114" s="99" t="s">
        <v>33</v>
      </c>
      <c r="J114" s="100">
        <v>17.8</v>
      </c>
      <c r="K114" s="99" t="s">
        <v>175</v>
      </c>
      <c r="L114" s="100">
        <v>22.25</v>
      </c>
      <c r="M114" s="101" t="s">
        <v>33</v>
      </c>
      <c r="N114" s="102" t="s">
        <v>33</v>
      </c>
      <c r="S114" s="68" t="s">
        <v>251</v>
      </c>
    </row>
    <row r="115" spans="1:23" s="63" customFormat="1" x14ac:dyDescent="0.2">
      <c r="A115" s="98"/>
      <c r="B115" s="97" t="s">
        <v>173</v>
      </c>
      <c r="C115" s="767" t="s">
        <v>174</v>
      </c>
      <c r="D115" s="767"/>
      <c r="E115" s="767"/>
      <c r="F115" s="99" t="s">
        <v>33</v>
      </c>
      <c r="G115" s="99" t="s">
        <v>33</v>
      </c>
      <c r="H115" s="99" t="s">
        <v>33</v>
      </c>
      <c r="I115" s="99" t="s">
        <v>33</v>
      </c>
      <c r="J115" s="100">
        <v>0.66</v>
      </c>
      <c r="K115" s="99" t="s">
        <v>175</v>
      </c>
      <c r="L115" s="100">
        <v>0.83</v>
      </c>
      <c r="M115" s="101" t="s">
        <v>33</v>
      </c>
      <c r="N115" s="102" t="s">
        <v>33</v>
      </c>
      <c r="S115" s="68" t="s">
        <v>174</v>
      </c>
    </row>
    <row r="116" spans="1:23" s="63" customFormat="1" x14ac:dyDescent="0.2">
      <c r="A116" s="98"/>
      <c r="B116" s="97" t="s">
        <v>176</v>
      </c>
      <c r="C116" s="767" t="s">
        <v>177</v>
      </c>
      <c r="D116" s="767"/>
      <c r="E116" s="767"/>
      <c r="F116" s="99" t="s">
        <v>33</v>
      </c>
      <c r="G116" s="99" t="s">
        <v>33</v>
      </c>
      <c r="H116" s="99" t="s">
        <v>33</v>
      </c>
      <c r="I116" s="99" t="s">
        <v>33</v>
      </c>
      <c r="J116" s="100">
        <v>0.12</v>
      </c>
      <c r="K116" s="99" t="s">
        <v>175</v>
      </c>
      <c r="L116" s="100">
        <v>0.15</v>
      </c>
      <c r="M116" s="101" t="s">
        <v>33</v>
      </c>
      <c r="N116" s="102" t="s">
        <v>33</v>
      </c>
      <c r="S116" s="68" t="s">
        <v>177</v>
      </c>
    </row>
    <row r="117" spans="1:23" s="63" customFormat="1" x14ac:dyDescent="0.2">
      <c r="A117" s="98"/>
      <c r="B117" s="97" t="s">
        <v>212</v>
      </c>
      <c r="C117" s="767" t="s">
        <v>252</v>
      </c>
      <c r="D117" s="767"/>
      <c r="E117" s="767"/>
      <c r="F117" s="99" t="s">
        <v>33</v>
      </c>
      <c r="G117" s="99" t="s">
        <v>33</v>
      </c>
      <c r="H117" s="99" t="s">
        <v>33</v>
      </c>
      <c r="I117" s="99" t="s">
        <v>33</v>
      </c>
      <c r="J117" s="100">
        <v>0.36</v>
      </c>
      <c r="K117" s="99" t="s">
        <v>33</v>
      </c>
      <c r="L117" s="100">
        <v>0.36</v>
      </c>
      <c r="M117" s="101" t="s">
        <v>33</v>
      </c>
      <c r="N117" s="102" t="s">
        <v>33</v>
      </c>
      <c r="S117" s="68" t="s">
        <v>252</v>
      </c>
    </row>
    <row r="118" spans="1:23" s="63" customFormat="1" x14ac:dyDescent="0.2">
      <c r="A118" s="98"/>
      <c r="B118" s="97" t="s">
        <v>33</v>
      </c>
      <c r="C118" s="767" t="s">
        <v>253</v>
      </c>
      <c r="D118" s="767"/>
      <c r="E118" s="767"/>
      <c r="F118" s="99" t="s">
        <v>179</v>
      </c>
      <c r="G118" s="99" t="s">
        <v>1064</v>
      </c>
      <c r="H118" s="99" t="s">
        <v>175</v>
      </c>
      <c r="I118" s="99" t="s">
        <v>1024</v>
      </c>
      <c r="J118" s="100" t="s">
        <v>33</v>
      </c>
      <c r="K118" s="99" t="s">
        <v>33</v>
      </c>
      <c r="L118" s="100" t="s">
        <v>33</v>
      </c>
      <c r="M118" s="101" t="s">
        <v>33</v>
      </c>
      <c r="N118" s="102" t="s">
        <v>33</v>
      </c>
      <c r="T118" s="68" t="s">
        <v>253</v>
      </c>
    </row>
    <row r="119" spans="1:23" s="63" customFormat="1" x14ac:dyDescent="0.2">
      <c r="A119" s="98"/>
      <c r="B119" s="97" t="s">
        <v>33</v>
      </c>
      <c r="C119" s="767" t="s">
        <v>178</v>
      </c>
      <c r="D119" s="767"/>
      <c r="E119" s="767"/>
      <c r="F119" s="99" t="s">
        <v>179</v>
      </c>
      <c r="G119" s="99" t="s">
        <v>957</v>
      </c>
      <c r="H119" s="99" t="s">
        <v>175</v>
      </c>
      <c r="I119" s="99" t="s">
        <v>1143</v>
      </c>
      <c r="J119" s="100" t="s">
        <v>33</v>
      </c>
      <c r="K119" s="99" t="s">
        <v>33</v>
      </c>
      <c r="L119" s="100" t="s">
        <v>33</v>
      </c>
      <c r="M119" s="101" t="s">
        <v>33</v>
      </c>
      <c r="N119" s="102" t="s">
        <v>33</v>
      </c>
      <c r="T119" s="68" t="s">
        <v>178</v>
      </c>
    </row>
    <row r="120" spans="1:23" s="63" customFormat="1" x14ac:dyDescent="0.2">
      <c r="A120" s="98"/>
      <c r="B120" s="97" t="s">
        <v>33</v>
      </c>
      <c r="C120" s="776" t="s">
        <v>182</v>
      </c>
      <c r="D120" s="776"/>
      <c r="E120" s="776"/>
      <c r="F120" s="90" t="s">
        <v>33</v>
      </c>
      <c r="G120" s="90" t="s">
        <v>33</v>
      </c>
      <c r="H120" s="90" t="s">
        <v>33</v>
      </c>
      <c r="I120" s="90" t="s">
        <v>33</v>
      </c>
      <c r="J120" s="91">
        <v>18.82</v>
      </c>
      <c r="K120" s="90" t="s">
        <v>33</v>
      </c>
      <c r="L120" s="91">
        <v>23.44</v>
      </c>
      <c r="M120" s="92" t="s">
        <v>33</v>
      </c>
      <c r="N120" s="93" t="s">
        <v>33</v>
      </c>
      <c r="U120" s="68" t="s">
        <v>182</v>
      </c>
    </row>
    <row r="121" spans="1:23" s="63" customFormat="1" x14ac:dyDescent="0.2">
      <c r="A121" s="98"/>
      <c r="B121" s="97" t="s">
        <v>33</v>
      </c>
      <c r="C121" s="767" t="s">
        <v>183</v>
      </c>
      <c r="D121" s="767"/>
      <c r="E121" s="767"/>
      <c r="F121" s="99" t="s">
        <v>33</v>
      </c>
      <c r="G121" s="99" t="s">
        <v>33</v>
      </c>
      <c r="H121" s="99" t="s">
        <v>33</v>
      </c>
      <c r="I121" s="99" t="s">
        <v>33</v>
      </c>
      <c r="J121" s="100" t="s">
        <v>33</v>
      </c>
      <c r="K121" s="99" t="s">
        <v>33</v>
      </c>
      <c r="L121" s="100">
        <v>22.4</v>
      </c>
      <c r="M121" s="101" t="s">
        <v>33</v>
      </c>
      <c r="N121" s="102" t="s">
        <v>33</v>
      </c>
      <c r="T121" s="68" t="s">
        <v>183</v>
      </c>
    </row>
    <row r="122" spans="1:23" s="63" customFormat="1" ht="22.5" x14ac:dyDescent="0.2">
      <c r="A122" s="98"/>
      <c r="B122" s="97" t="s">
        <v>907</v>
      </c>
      <c r="C122" s="767" t="s">
        <v>908</v>
      </c>
      <c r="D122" s="767"/>
      <c r="E122" s="767"/>
      <c r="F122" s="99" t="s">
        <v>186</v>
      </c>
      <c r="G122" s="99" t="s">
        <v>909</v>
      </c>
      <c r="H122" s="99" t="s">
        <v>33</v>
      </c>
      <c r="I122" s="99" t="s">
        <v>909</v>
      </c>
      <c r="J122" s="100" t="s">
        <v>33</v>
      </c>
      <c r="K122" s="99" t="s">
        <v>33</v>
      </c>
      <c r="L122" s="100">
        <v>20.61</v>
      </c>
      <c r="M122" s="101" t="s">
        <v>33</v>
      </c>
      <c r="N122" s="102" t="s">
        <v>33</v>
      </c>
      <c r="T122" s="68" t="s">
        <v>908</v>
      </c>
    </row>
    <row r="123" spans="1:23" s="63" customFormat="1" ht="22.5" x14ac:dyDescent="0.2">
      <c r="A123" s="98"/>
      <c r="B123" s="97" t="s">
        <v>910</v>
      </c>
      <c r="C123" s="767" t="s">
        <v>911</v>
      </c>
      <c r="D123" s="767"/>
      <c r="E123" s="767"/>
      <c r="F123" s="99" t="s">
        <v>186</v>
      </c>
      <c r="G123" s="99" t="s">
        <v>594</v>
      </c>
      <c r="H123" s="99" t="s">
        <v>33</v>
      </c>
      <c r="I123" s="99" t="s">
        <v>594</v>
      </c>
      <c r="J123" s="100" t="s">
        <v>33</v>
      </c>
      <c r="K123" s="99" t="s">
        <v>33</v>
      </c>
      <c r="L123" s="100">
        <v>14.56</v>
      </c>
      <c r="M123" s="101" t="s">
        <v>33</v>
      </c>
      <c r="N123" s="102" t="s">
        <v>33</v>
      </c>
      <c r="T123" s="68" t="s">
        <v>911</v>
      </c>
    </row>
    <row r="124" spans="1:23" s="63" customFormat="1" x14ac:dyDescent="0.2">
      <c r="A124" s="103"/>
      <c r="B124" s="104"/>
      <c r="C124" s="780" t="s">
        <v>191</v>
      </c>
      <c r="D124" s="780"/>
      <c r="E124" s="780"/>
      <c r="F124" s="105" t="s">
        <v>33</v>
      </c>
      <c r="G124" s="105" t="s">
        <v>33</v>
      </c>
      <c r="H124" s="105" t="s">
        <v>33</v>
      </c>
      <c r="I124" s="105" t="s">
        <v>33</v>
      </c>
      <c r="J124" s="106" t="s">
        <v>33</v>
      </c>
      <c r="K124" s="105" t="s">
        <v>33</v>
      </c>
      <c r="L124" s="106">
        <v>58.61</v>
      </c>
      <c r="M124" s="92" t="s">
        <v>33</v>
      </c>
      <c r="N124" s="107" t="s">
        <v>33</v>
      </c>
      <c r="V124" s="68" t="s">
        <v>191</v>
      </c>
    </row>
    <row r="125" spans="1:23" s="63" customFormat="1" ht="33.75" x14ac:dyDescent="0.2">
      <c r="A125" s="88" t="s">
        <v>267</v>
      </c>
      <c r="B125" s="89" t="s">
        <v>1909</v>
      </c>
      <c r="C125" s="776" t="s">
        <v>1477</v>
      </c>
      <c r="D125" s="776"/>
      <c r="E125" s="776"/>
      <c r="F125" s="90" t="s">
        <v>484</v>
      </c>
      <c r="G125" s="90" t="s">
        <v>33</v>
      </c>
      <c r="H125" s="90" t="s">
        <v>33</v>
      </c>
      <c r="I125" s="90" t="s">
        <v>165</v>
      </c>
      <c r="J125" s="91">
        <v>14127.1</v>
      </c>
      <c r="K125" s="90" t="s">
        <v>778</v>
      </c>
      <c r="L125" s="91">
        <v>14296.63</v>
      </c>
      <c r="M125" s="92" t="s">
        <v>33</v>
      </c>
      <c r="N125" s="93" t="s">
        <v>33</v>
      </c>
      <c r="Q125" s="68" t="s">
        <v>1477</v>
      </c>
    </row>
    <row r="126" spans="1:23" s="63" customFormat="1" x14ac:dyDescent="0.2">
      <c r="A126" s="94"/>
      <c r="B126" s="95"/>
      <c r="C126" s="767" t="s">
        <v>1478</v>
      </c>
      <c r="D126" s="767"/>
      <c r="E126" s="767"/>
      <c r="F126" s="767"/>
      <c r="G126" s="767"/>
      <c r="H126" s="767"/>
      <c r="I126" s="767"/>
      <c r="J126" s="767"/>
      <c r="K126" s="767"/>
      <c r="L126" s="767"/>
      <c r="M126" s="767"/>
      <c r="N126" s="781"/>
      <c r="W126" s="68" t="s">
        <v>1478</v>
      </c>
    </row>
    <row r="127" spans="1:23" s="63" customFormat="1" ht="22.5" x14ac:dyDescent="0.2">
      <c r="A127" s="96"/>
      <c r="B127" s="97" t="s">
        <v>780</v>
      </c>
      <c r="C127" s="767" t="s">
        <v>781</v>
      </c>
      <c r="D127" s="767"/>
      <c r="E127" s="767"/>
      <c r="F127" s="767"/>
      <c r="G127" s="767"/>
      <c r="H127" s="767"/>
      <c r="I127" s="767"/>
      <c r="J127" s="767"/>
      <c r="K127" s="767"/>
      <c r="L127" s="767"/>
      <c r="M127" s="767"/>
      <c r="N127" s="781"/>
      <c r="R127" s="68" t="s">
        <v>781</v>
      </c>
    </row>
    <row r="128" spans="1:23" s="63" customFormat="1" ht="22.5" x14ac:dyDescent="0.2">
      <c r="A128" s="88" t="s">
        <v>274</v>
      </c>
      <c r="B128" s="89" t="s">
        <v>1479</v>
      </c>
      <c r="C128" s="776" t="s">
        <v>1480</v>
      </c>
      <c r="D128" s="776"/>
      <c r="E128" s="776"/>
      <c r="F128" s="90" t="s">
        <v>484</v>
      </c>
      <c r="G128" s="90" t="s">
        <v>33</v>
      </c>
      <c r="H128" s="90" t="s">
        <v>33</v>
      </c>
      <c r="I128" s="90" t="s">
        <v>165</v>
      </c>
      <c r="J128" s="91" t="s">
        <v>33</v>
      </c>
      <c r="K128" s="90" t="s">
        <v>33</v>
      </c>
      <c r="L128" s="91" t="s">
        <v>33</v>
      </c>
      <c r="M128" s="92" t="s">
        <v>33</v>
      </c>
      <c r="N128" s="93" t="s">
        <v>33</v>
      </c>
      <c r="Q128" s="68" t="s">
        <v>1480</v>
      </c>
    </row>
    <row r="129" spans="1:23" s="63" customFormat="1" ht="22.5" x14ac:dyDescent="0.2">
      <c r="A129" s="96"/>
      <c r="B129" s="97" t="s">
        <v>171</v>
      </c>
      <c r="C129" s="767" t="s">
        <v>172</v>
      </c>
      <c r="D129" s="767"/>
      <c r="E129" s="767"/>
      <c r="F129" s="767"/>
      <c r="G129" s="767"/>
      <c r="H129" s="767"/>
      <c r="I129" s="767"/>
      <c r="J129" s="767"/>
      <c r="K129" s="767"/>
      <c r="L129" s="767"/>
      <c r="M129" s="767"/>
      <c r="N129" s="781"/>
      <c r="R129" s="68" t="s">
        <v>172</v>
      </c>
    </row>
    <row r="130" spans="1:23" s="63" customFormat="1" x14ac:dyDescent="0.2">
      <c r="A130" s="98"/>
      <c r="B130" s="97" t="s">
        <v>165</v>
      </c>
      <c r="C130" s="767" t="s">
        <v>251</v>
      </c>
      <c r="D130" s="767"/>
      <c r="E130" s="767"/>
      <c r="F130" s="99" t="s">
        <v>33</v>
      </c>
      <c r="G130" s="99" t="s">
        <v>33</v>
      </c>
      <c r="H130" s="99" t="s">
        <v>33</v>
      </c>
      <c r="I130" s="99" t="s">
        <v>33</v>
      </c>
      <c r="J130" s="100">
        <v>26.7</v>
      </c>
      <c r="K130" s="99" t="s">
        <v>175</v>
      </c>
      <c r="L130" s="100">
        <v>33.380000000000003</v>
      </c>
      <c r="M130" s="101" t="s">
        <v>33</v>
      </c>
      <c r="N130" s="102" t="s">
        <v>33</v>
      </c>
      <c r="S130" s="68" t="s">
        <v>251</v>
      </c>
    </row>
    <row r="131" spans="1:23" s="63" customFormat="1" x14ac:dyDescent="0.2">
      <c r="A131" s="98"/>
      <c r="B131" s="97" t="s">
        <v>173</v>
      </c>
      <c r="C131" s="767" t="s">
        <v>174</v>
      </c>
      <c r="D131" s="767"/>
      <c r="E131" s="767"/>
      <c r="F131" s="99" t="s">
        <v>33</v>
      </c>
      <c r="G131" s="99" t="s">
        <v>33</v>
      </c>
      <c r="H131" s="99" t="s">
        <v>33</v>
      </c>
      <c r="I131" s="99" t="s">
        <v>33</v>
      </c>
      <c r="J131" s="100">
        <v>1.31</v>
      </c>
      <c r="K131" s="99" t="s">
        <v>175</v>
      </c>
      <c r="L131" s="100">
        <v>1.64</v>
      </c>
      <c r="M131" s="101" t="s">
        <v>33</v>
      </c>
      <c r="N131" s="102" t="s">
        <v>33</v>
      </c>
      <c r="S131" s="68" t="s">
        <v>174</v>
      </c>
    </row>
    <row r="132" spans="1:23" s="63" customFormat="1" x14ac:dyDescent="0.2">
      <c r="A132" s="98"/>
      <c r="B132" s="97" t="s">
        <v>176</v>
      </c>
      <c r="C132" s="767" t="s">
        <v>177</v>
      </c>
      <c r="D132" s="767"/>
      <c r="E132" s="767"/>
      <c r="F132" s="99" t="s">
        <v>33</v>
      </c>
      <c r="G132" s="99" t="s">
        <v>33</v>
      </c>
      <c r="H132" s="99" t="s">
        <v>33</v>
      </c>
      <c r="I132" s="99" t="s">
        <v>33</v>
      </c>
      <c r="J132" s="100">
        <v>0.23</v>
      </c>
      <c r="K132" s="99" t="s">
        <v>175</v>
      </c>
      <c r="L132" s="100">
        <v>0.28999999999999998</v>
      </c>
      <c r="M132" s="101" t="s">
        <v>33</v>
      </c>
      <c r="N132" s="102" t="s">
        <v>33</v>
      </c>
      <c r="S132" s="68" t="s">
        <v>177</v>
      </c>
    </row>
    <row r="133" spans="1:23" s="63" customFormat="1" x14ac:dyDescent="0.2">
      <c r="A133" s="98"/>
      <c r="B133" s="97" t="s">
        <v>212</v>
      </c>
      <c r="C133" s="767" t="s">
        <v>252</v>
      </c>
      <c r="D133" s="767"/>
      <c r="E133" s="767"/>
      <c r="F133" s="99" t="s">
        <v>33</v>
      </c>
      <c r="G133" s="99" t="s">
        <v>33</v>
      </c>
      <c r="H133" s="99" t="s">
        <v>33</v>
      </c>
      <c r="I133" s="99" t="s">
        <v>33</v>
      </c>
      <c r="J133" s="100">
        <v>0.53</v>
      </c>
      <c r="K133" s="99" t="s">
        <v>33</v>
      </c>
      <c r="L133" s="100">
        <v>0.53</v>
      </c>
      <c r="M133" s="101" t="s">
        <v>33</v>
      </c>
      <c r="N133" s="102" t="s">
        <v>33</v>
      </c>
      <c r="S133" s="68" t="s">
        <v>252</v>
      </c>
    </row>
    <row r="134" spans="1:23" s="63" customFormat="1" x14ac:dyDescent="0.2">
      <c r="A134" s="98"/>
      <c r="B134" s="97" t="s">
        <v>33</v>
      </c>
      <c r="C134" s="767" t="s">
        <v>253</v>
      </c>
      <c r="D134" s="767"/>
      <c r="E134" s="767"/>
      <c r="F134" s="99" t="s">
        <v>179</v>
      </c>
      <c r="G134" s="99" t="s">
        <v>1481</v>
      </c>
      <c r="H134" s="99" t="s">
        <v>175</v>
      </c>
      <c r="I134" s="99" t="s">
        <v>1424</v>
      </c>
      <c r="J134" s="100" t="s">
        <v>33</v>
      </c>
      <c r="K134" s="99" t="s">
        <v>33</v>
      </c>
      <c r="L134" s="100" t="s">
        <v>33</v>
      </c>
      <c r="M134" s="101" t="s">
        <v>33</v>
      </c>
      <c r="N134" s="102" t="s">
        <v>33</v>
      </c>
      <c r="T134" s="68" t="s">
        <v>253</v>
      </c>
    </row>
    <row r="135" spans="1:23" s="63" customFormat="1" x14ac:dyDescent="0.2">
      <c r="A135" s="98"/>
      <c r="B135" s="97" t="s">
        <v>33</v>
      </c>
      <c r="C135" s="767" t="s">
        <v>178</v>
      </c>
      <c r="D135" s="767"/>
      <c r="E135" s="767"/>
      <c r="F135" s="99" t="s">
        <v>179</v>
      </c>
      <c r="G135" s="99" t="s">
        <v>981</v>
      </c>
      <c r="H135" s="99" t="s">
        <v>175</v>
      </c>
      <c r="I135" s="99" t="s">
        <v>1059</v>
      </c>
      <c r="J135" s="100" t="s">
        <v>33</v>
      </c>
      <c r="K135" s="99" t="s">
        <v>33</v>
      </c>
      <c r="L135" s="100" t="s">
        <v>33</v>
      </c>
      <c r="M135" s="101" t="s">
        <v>33</v>
      </c>
      <c r="N135" s="102" t="s">
        <v>33</v>
      </c>
      <c r="T135" s="68" t="s">
        <v>178</v>
      </c>
    </row>
    <row r="136" spans="1:23" s="63" customFormat="1" x14ac:dyDescent="0.2">
      <c r="A136" s="98"/>
      <c r="B136" s="97" t="s">
        <v>33</v>
      </c>
      <c r="C136" s="776" t="s">
        <v>182</v>
      </c>
      <c r="D136" s="776"/>
      <c r="E136" s="776"/>
      <c r="F136" s="90" t="s">
        <v>33</v>
      </c>
      <c r="G136" s="90" t="s">
        <v>33</v>
      </c>
      <c r="H136" s="90" t="s">
        <v>33</v>
      </c>
      <c r="I136" s="90" t="s">
        <v>33</v>
      </c>
      <c r="J136" s="91">
        <v>28.54</v>
      </c>
      <c r="K136" s="90" t="s">
        <v>33</v>
      </c>
      <c r="L136" s="91">
        <v>35.549999999999997</v>
      </c>
      <c r="M136" s="92" t="s">
        <v>33</v>
      </c>
      <c r="N136" s="93" t="s">
        <v>33</v>
      </c>
      <c r="U136" s="68" t="s">
        <v>182</v>
      </c>
    </row>
    <row r="137" spans="1:23" s="63" customFormat="1" x14ac:dyDescent="0.2">
      <c r="A137" s="98"/>
      <c r="B137" s="97" t="s">
        <v>33</v>
      </c>
      <c r="C137" s="767" t="s">
        <v>183</v>
      </c>
      <c r="D137" s="767"/>
      <c r="E137" s="767"/>
      <c r="F137" s="99" t="s">
        <v>33</v>
      </c>
      <c r="G137" s="99" t="s">
        <v>33</v>
      </c>
      <c r="H137" s="99" t="s">
        <v>33</v>
      </c>
      <c r="I137" s="99" t="s">
        <v>33</v>
      </c>
      <c r="J137" s="100" t="s">
        <v>33</v>
      </c>
      <c r="K137" s="99" t="s">
        <v>33</v>
      </c>
      <c r="L137" s="100">
        <v>33.67</v>
      </c>
      <c r="M137" s="101" t="s">
        <v>33</v>
      </c>
      <c r="N137" s="102" t="s">
        <v>33</v>
      </c>
      <c r="T137" s="68" t="s">
        <v>183</v>
      </c>
    </row>
    <row r="138" spans="1:23" s="63" customFormat="1" ht="22.5" x14ac:dyDescent="0.2">
      <c r="A138" s="98"/>
      <c r="B138" s="97" t="s">
        <v>907</v>
      </c>
      <c r="C138" s="767" t="s">
        <v>908</v>
      </c>
      <c r="D138" s="767"/>
      <c r="E138" s="767"/>
      <c r="F138" s="99" t="s">
        <v>186</v>
      </c>
      <c r="G138" s="99" t="s">
        <v>909</v>
      </c>
      <c r="H138" s="99" t="s">
        <v>33</v>
      </c>
      <c r="I138" s="99" t="s">
        <v>909</v>
      </c>
      <c r="J138" s="100" t="s">
        <v>33</v>
      </c>
      <c r="K138" s="99" t="s">
        <v>33</v>
      </c>
      <c r="L138" s="100">
        <v>30.98</v>
      </c>
      <c r="M138" s="101" t="s">
        <v>33</v>
      </c>
      <c r="N138" s="102" t="s">
        <v>33</v>
      </c>
      <c r="T138" s="68" t="s">
        <v>908</v>
      </c>
    </row>
    <row r="139" spans="1:23" s="63" customFormat="1" ht="22.5" x14ac:dyDescent="0.2">
      <c r="A139" s="98"/>
      <c r="B139" s="97" t="s">
        <v>910</v>
      </c>
      <c r="C139" s="767" t="s">
        <v>911</v>
      </c>
      <c r="D139" s="767"/>
      <c r="E139" s="767"/>
      <c r="F139" s="99" t="s">
        <v>186</v>
      </c>
      <c r="G139" s="99" t="s">
        <v>594</v>
      </c>
      <c r="H139" s="99" t="s">
        <v>33</v>
      </c>
      <c r="I139" s="99" t="s">
        <v>594</v>
      </c>
      <c r="J139" s="100" t="s">
        <v>33</v>
      </c>
      <c r="K139" s="99" t="s">
        <v>33</v>
      </c>
      <c r="L139" s="100">
        <v>21.89</v>
      </c>
      <c r="M139" s="101" t="s">
        <v>33</v>
      </c>
      <c r="N139" s="102" t="s">
        <v>33</v>
      </c>
      <c r="T139" s="68" t="s">
        <v>911</v>
      </c>
    </row>
    <row r="140" spans="1:23" s="63" customFormat="1" x14ac:dyDescent="0.2">
      <c r="A140" s="103"/>
      <c r="B140" s="104"/>
      <c r="C140" s="780" t="s">
        <v>191</v>
      </c>
      <c r="D140" s="780"/>
      <c r="E140" s="780"/>
      <c r="F140" s="105" t="s">
        <v>33</v>
      </c>
      <c r="G140" s="105" t="s">
        <v>33</v>
      </c>
      <c r="H140" s="105" t="s">
        <v>33</v>
      </c>
      <c r="I140" s="105" t="s">
        <v>33</v>
      </c>
      <c r="J140" s="106" t="s">
        <v>33</v>
      </c>
      <c r="K140" s="105" t="s">
        <v>33</v>
      </c>
      <c r="L140" s="106">
        <v>88.42</v>
      </c>
      <c r="M140" s="92" t="s">
        <v>33</v>
      </c>
      <c r="N140" s="107" t="s">
        <v>33</v>
      </c>
      <c r="V140" s="68" t="s">
        <v>191</v>
      </c>
    </row>
    <row r="141" spans="1:23" s="63" customFormat="1" ht="33.75" x14ac:dyDescent="0.2">
      <c r="A141" s="88" t="s">
        <v>282</v>
      </c>
      <c r="B141" s="89" t="s">
        <v>1910</v>
      </c>
      <c r="C141" s="776" t="s">
        <v>1482</v>
      </c>
      <c r="D141" s="776"/>
      <c r="E141" s="776"/>
      <c r="F141" s="90" t="s">
        <v>484</v>
      </c>
      <c r="G141" s="90" t="s">
        <v>33</v>
      </c>
      <c r="H141" s="90" t="s">
        <v>33</v>
      </c>
      <c r="I141" s="90" t="s">
        <v>165</v>
      </c>
      <c r="J141" s="91">
        <v>12052.07</v>
      </c>
      <c r="K141" s="90" t="s">
        <v>778</v>
      </c>
      <c r="L141" s="91">
        <v>12196.69</v>
      </c>
      <c r="M141" s="92" t="s">
        <v>33</v>
      </c>
      <c r="N141" s="93" t="s">
        <v>33</v>
      </c>
      <c r="Q141" s="68" t="s">
        <v>1482</v>
      </c>
    </row>
    <row r="142" spans="1:23" s="63" customFormat="1" x14ac:dyDescent="0.2">
      <c r="A142" s="94"/>
      <c r="B142" s="95"/>
      <c r="C142" s="767" t="s">
        <v>1483</v>
      </c>
      <c r="D142" s="767"/>
      <c r="E142" s="767"/>
      <c r="F142" s="767"/>
      <c r="G142" s="767"/>
      <c r="H142" s="767"/>
      <c r="I142" s="767"/>
      <c r="J142" s="767"/>
      <c r="K142" s="767"/>
      <c r="L142" s="767"/>
      <c r="M142" s="767"/>
      <c r="N142" s="781"/>
      <c r="W142" s="68" t="s">
        <v>1483</v>
      </c>
    </row>
    <row r="143" spans="1:23" s="63" customFormat="1" ht="22.5" x14ac:dyDescent="0.2">
      <c r="A143" s="96"/>
      <c r="B143" s="97" t="s">
        <v>780</v>
      </c>
      <c r="C143" s="767" t="s">
        <v>781</v>
      </c>
      <c r="D143" s="767"/>
      <c r="E143" s="767"/>
      <c r="F143" s="767"/>
      <c r="G143" s="767"/>
      <c r="H143" s="767"/>
      <c r="I143" s="767"/>
      <c r="J143" s="767"/>
      <c r="K143" s="767"/>
      <c r="L143" s="767"/>
      <c r="M143" s="767"/>
      <c r="N143" s="781"/>
      <c r="R143" s="68" t="s">
        <v>781</v>
      </c>
    </row>
    <row r="144" spans="1:23" s="63" customFormat="1" ht="22.5" x14ac:dyDescent="0.2">
      <c r="A144" s="88" t="s">
        <v>287</v>
      </c>
      <c r="B144" s="89" t="s">
        <v>1211</v>
      </c>
      <c r="C144" s="776" t="s">
        <v>1212</v>
      </c>
      <c r="D144" s="776"/>
      <c r="E144" s="776"/>
      <c r="F144" s="90" t="s">
        <v>484</v>
      </c>
      <c r="G144" s="90" t="s">
        <v>33</v>
      </c>
      <c r="H144" s="90" t="s">
        <v>33</v>
      </c>
      <c r="I144" s="90" t="s">
        <v>165</v>
      </c>
      <c r="J144" s="91" t="s">
        <v>33</v>
      </c>
      <c r="K144" s="90" t="s">
        <v>33</v>
      </c>
      <c r="L144" s="91" t="s">
        <v>33</v>
      </c>
      <c r="M144" s="92" t="s">
        <v>33</v>
      </c>
      <c r="N144" s="93" t="s">
        <v>33</v>
      </c>
      <c r="Q144" s="68" t="s">
        <v>1212</v>
      </c>
    </row>
    <row r="145" spans="1:23" s="63" customFormat="1" ht="22.5" x14ac:dyDescent="0.2">
      <c r="A145" s="96"/>
      <c r="B145" s="97" t="s">
        <v>171</v>
      </c>
      <c r="C145" s="767" t="s">
        <v>172</v>
      </c>
      <c r="D145" s="767"/>
      <c r="E145" s="767"/>
      <c r="F145" s="767"/>
      <c r="G145" s="767"/>
      <c r="H145" s="767"/>
      <c r="I145" s="767"/>
      <c r="J145" s="767"/>
      <c r="K145" s="767"/>
      <c r="L145" s="767"/>
      <c r="M145" s="767"/>
      <c r="N145" s="781"/>
      <c r="R145" s="68" t="s">
        <v>172</v>
      </c>
    </row>
    <row r="146" spans="1:23" s="63" customFormat="1" x14ac:dyDescent="0.2">
      <c r="A146" s="98"/>
      <c r="B146" s="97" t="s">
        <v>165</v>
      </c>
      <c r="C146" s="767" t="s">
        <v>251</v>
      </c>
      <c r="D146" s="767"/>
      <c r="E146" s="767"/>
      <c r="F146" s="99" t="s">
        <v>33</v>
      </c>
      <c r="G146" s="99" t="s">
        <v>33</v>
      </c>
      <c r="H146" s="99" t="s">
        <v>33</v>
      </c>
      <c r="I146" s="99" t="s">
        <v>33</v>
      </c>
      <c r="J146" s="100">
        <v>17.8</v>
      </c>
      <c r="K146" s="99" t="s">
        <v>175</v>
      </c>
      <c r="L146" s="100">
        <v>22.25</v>
      </c>
      <c r="M146" s="101" t="s">
        <v>33</v>
      </c>
      <c r="N146" s="102" t="s">
        <v>33</v>
      </c>
      <c r="S146" s="68" t="s">
        <v>251</v>
      </c>
    </row>
    <row r="147" spans="1:23" s="63" customFormat="1" x14ac:dyDescent="0.2">
      <c r="A147" s="98"/>
      <c r="B147" s="97" t="s">
        <v>173</v>
      </c>
      <c r="C147" s="767" t="s">
        <v>174</v>
      </c>
      <c r="D147" s="767"/>
      <c r="E147" s="767"/>
      <c r="F147" s="99" t="s">
        <v>33</v>
      </c>
      <c r="G147" s="99" t="s">
        <v>33</v>
      </c>
      <c r="H147" s="99" t="s">
        <v>33</v>
      </c>
      <c r="I147" s="99" t="s">
        <v>33</v>
      </c>
      <c r="J147" s="100">
        <v>0.66</v>
      </c>
      <c r="K147" s="99" t="s">
        <v>175</v>
      </c>
      <c r="L147" s="100">
        <v>0.83</v>
      </c>
      <c r="M147" s="101" t="s">
        <v>33</v>
      </c>
      <c r="N147" s="102" t="s">
        <v>33</v>
      </c>
      <c r="S147" s="68" t="s">
        <v>174</v>
      </c>
    </row>
    <row r="148" spans="1:23" s="63" customFormat="1" x14ac:dyDescent="0.2">
      <c r="A148" s="98"/>
      <c r="B148" s="97" t="s">
        <v>176</v>
      </c>
      <c r="C148" s="767" t="s">
        <v>177</v>
      </c>
      <c r="D148" s="767"/>
      <c r="E148" s="767"/>
      <c r="F148" s="99" t="s">
        <v>33</v>
      </c>
      <c r="G148" s="99" t="s">
        <v>33</v>
      </c>
      <c r="H148" s="99" t="s">
        <v>33</v>
      </c>
      <c r="I148" s="99" t="s">
        <v>33</v>
      </c>
      <c r="J148" s="100">
        <v>0.12</v>
      </c>
      <c r="K148" s="99" t="s">
        <v>175</v>
      </c>
      <c r="L148" s="100">
        <v>0.15</v>
      </c>
      <c r="M148" s="101" t="s">
        <v>33</v>
      </c>
      <c r="N148" s="102" t="s">
        <v>33</v>
      </c>
      <c r="S148" s="68" t="s">
        <v>177</v>
      </c>
    </row>
    <row r="149" spans="1:23" s="63" customFormat="1" x14ac:dyDescent="0.2">
      <c r="A149" s="98"/>
      <c r="B149" s="97" t="s">
        <v>212</v>
      </c>
      <c r="C149" s="767" t="s">
        <v>252</v>
      </c>
      <c r="D149" s="767"/>
      <c r="E149" s="767"/>
      <c r="F149" s="99" t="s">
        <v>33</v>
      </c>
      <c r="G149" s="99" t="s">
        <v>33</v>
      </c>
      <c r="H149" s="99" t="s">
        <v>33</v>
      </c>
      <c r="I149" s="99" t="s">
        <v>33</v>
      </c>
      <c r="J149" s="100">
        <v>0.36</v>
      </c>
      <c r="K149" s="99" t="s">
        <v>33</v>
      </c>
      <c r="L149" s="100">
        <v>0.36</v>
      </c>
      <c r="M149" s="101" t="s">
        <v>33</v>
      </c>
      <c r="N149" s="102" t="s">
        <v>33</v>
      </c>
      <c r="S149" s="68" t="s">
        <v>252</v>
      </c>
    </row>
    <row r="150" spans="1:23" s="63" customFormat="1" x14ac:dyDescent="0.2">
      <c r="A150" s="98"/>
      <c r="B150" s="97" t="s">
        <v>33</v>
      </c>
      <c r="C150" s="767" t="s">
        <v>253</v>
      </c>
      <c r="D150" s="767"/>
      <c r="E150" s="767"/>
      <c r="F150" s="99" t="s">
        <v>179</v>
      </c>
      <c r="G150" s="99" t="s">
        <v>1064</v>
      </c>
      <c r="H150" s="99" t="s">
        <v>175</v>
      </c>
      <c r="I150" s="99" t="s">
        <v>1024</v>
      </c>
      <c r="J150" s="100" t="s">
        <v>33</v>
      </c>
      <c r="K150" s="99" t="s">
        <v>33</v>
      </c>
      <c r="L150" s="100" t="s">
        <v>33</v>
      </c>
      <c r="M150" s="101" t="s">
        <v>33</v>
      </c>
      <c r="N150" s="102" t="s">
        <v>33</v>
      </c>
      <c r="T150" s="68" t="s">
        <v>253</v>
      </c>
    </row>
    <row r="151" spans="1:23" s="63" customFormat="1" x14ac:dyDescent="0.2">
      <c r="A151" s="98"/>
      <c r="B151" s="97" t="s">
        <v>33</v>
      </c>
      <c r="C151" s="767" t="s">
        <v>178</v>
      </c>
      <c r="D151" s="767"/>
      <c r="E151" s="767"/>
      <c r="F151" s="99" t="s">
        <v>179</v>
      </c>
      <c r="G151" s="99" t="s">
        <v>957</v>
      </c>
      <c r="H151" s="99" t="s">
        <v>175</v>
      </c>
      <c r="I151" s="99" t="s">
        <v>1143</v>
      </c>
      <c r="J151" s="100" t="s">
        <v>33</v>
      </c>
      <c r="K151" s="99" t="s">
        <v>33</v>
      </c>
      <c r="L151" s="100" t="s">
        <v>33</v>
      </c>
      <c r="M151" s="101" t="s">
        <v>33</v>
      </c>
      <c r="N151" s="102" t="s">
        <v>33</v>
      </c>
      <c r="T151" s="68" t="s">
        <v>178</v>
      </c>
    </row>
    <row r="152" spans="1:23" s="63" customFormat="1" x14ac:dyDescent="0.2">
      <c r="A152" s="98"/>
      <c r="B152" s="97" t="s">
        <v>33</v>
      </c>
      <c r="C152" s="776" t="s">
        <v>182</v>
      </c>
      <c r="D152" s="776"/>
      <c r="E152" s="776"/>
      <c r="F152" s="90" t="s">
        <v>33</v>
      </c>
      <c r="G152" s="90" t="s">
        <v>33</v>
      </c>
      <c r="H152" s="90" t="s">
        <v>33</v>
      </c>
      <c r="I152" s="90" t="s">
        <v>33</v>
      </c>
      <c r="J152" s="91">
        <v>18.82</v>
      </c>
      <c r="K152" s="90" t="s">
        <v>33</v>
      </c>
      <c r="L152" s="91">
        <v>23.44</v>
      </c>
      <c r="M152" s="92" t="s">
        <v>33</v>
      </c>
      <c r="N152" s="93" t="s">
        <v>33</v>
      </c>
      <c r="U152" s="68" t="s">
        <v>182</v>
      </c>
    </row>
    <row r="153" spans="1:23" s="63" customFormat="1" x14ac:dyDescent="0.2">
      <c r="A153" s="98"/>
      <c r="B153" s="97" t="s">
        <v>33</v>
      </c>
      <c r="C153" s="767" t="s">
        <v>183</v>
      </c>
      <c r="D153" s="767"/>
      <c r="E153" s="767"/>
      <c r="F153" s="99" t="s">
        <v>33</v>
      </c>
      <c r="G153" s="99" t="s">
        <v>33</v>
      </c>
      <c r="H153" s="99" t="s">
        <v>33</v>
      </c>
      <c r="I153" s="99" t="s">
        <v>33</v>
      </c>
      <c r="J153" s="100" t="s">
        <v>33</v>
      </c>
      <c r="K153" s="99" t="s">
        <v>33</v>
      </c>
      <c r="L153" s="100">
        <v>22.4</v>
      </c>
      <c r="M153" s="101" t="s">
        <v>33</v>
      </c>
      <c r="N153" s="102" t="s">
        <v>33</v>
      </c>
      <c r="T153" s="68" t="s">
        <v>183</v>
      </c>
    </row>
    <row r="154" spans="1:23" s="63" customFormat="1" ht="22.5" x14ac:dyDescent="0.2">
      <c r="A154" s="98"/>
      <c r="B154" s="97" t="s">
        <v>907</v>
      </c>
      <c r="C154" s="767" t="s">
        <v>908</v>
      </c>
      <c r="D154" s="767"/>
      <c r="E154" s="767"/>
      <c r="F154" s="99" t="s">
        <v>186</v>
      </c>
      <c r="G154" s="99" t="s">
        <v>909</v>
      </c>
      <c r="H154" s="99" t="s">
        <v>33</v>
      </c>
      <c r="I154" s="99" t="s">
        <v>909</v>
      </c>
      <c r="J154" s="100" t="s">
        <v>33</v>
      </c>
      <c r="K154" s="99" t="s">
        <v>33</v>
      </c>
      <c r="L154" s="100">
        <v>20.61</v>
      </c>
      <c r="M154" s="101" t="s">
        <v>33</v>
      </c>
      <c r="N154" s="102" t="s">
        <v>33</v>
      </c>
      <c r="T154" s="68" t="s">
        <v>908</v>
      </c>
    </row>
    <row r="155" spans="1:23" s="63" customFormat="1" ht="22.5" x14ac:dyDescent="0.2">
      <c r="A155" s="98"/>
      <c r="B155" s="97" t="s">
        <v>910</v>
      </c>
      <c r="C155" s="767" t="s">
        <v>911</v>
      </c>
      <c r="D155" s="767"/>
      <c r="E155" s="767"/>
      <c r="F155" s="99" t="s">
        <v>186</v>
      </c>
      <c r="G155" s="99" t="s">
        <v>594</v>
      </c>
      <c r="H155" s="99" t="s">
        <v>33</v>
      </c>
      <c r="I155" s="99" t="s">
        <v>594</v>
      </c>
      <c r="J155" s="100" t="s">
        <v>33</v>
      </c>
      <c r="K155" s="99" t="s">
        <v>33</v>
      </c>
      <c r="L155" s="100">
        <v>14.56</v>
      </c>
      <c r="M155" s="101" t="s">
        <v>33</v>
      </c>
      <c r="N155" s="102" t="s">
        <v>33</v>
      </c>
      <c r="T155" s="68" t="s">
        <v>911</v>
      </c>
    </row>
    <row r="156" spans="1:23" s="63" customFormat="1" x14ac:dyDescent="0.2">
      <c r="A156" s="103"/>
      <c r="B156" s="104"/>
      <c r="C156" s="780" t="s">
        <v>191</v>
      </c>
      <c r="D156" s="780"/>
      <c r="E156" s="780"/>
      <c r="F156" s="105" t="s">
        <v>33</v>
      </c>
      <c r="G156" s="105" t="s">
        <v>33</v>
      </c>
      <c r="H156" s="105" t="s">
        <v>33</v>
      </c>
      <c r="I156" s="105" t="s">
        <v>33</v>
      </c>
      <c r="J156" s="106" t="s">
        <v>33</v>
      </c>
      <c r="K156" s="105" t="s">
        <v>33</v>
      </c>
      <c r="L156" s="106">
        <v>58.61</v>
      </c>
      <c r="M156" s="92" t="s">
        <v>33</v>
      </c>
      <c r="N156" s="107" t="s">
        <v>33</v>
      </c>
      <c r="V156" s="68" t="s">
        <v>191</v>
      </c>
    </row>
    <row r="157" spans="1:23" s="63" customFormat="1" ht="33.75" x14ac:dyDescent="0.2">
      <c r="A157" s="88" t="s">
        <v>217</v>
      </c>
      <c r="B157" s="89" t="s">
        <v>1911</v>
      </c>
      <c r="C157" s="776" t="s">
        <v>1485</v>
      </c>
      <c r="D157" s="776"/>
      <c r="E157" s="776"/>
      <c r="F157" s="90" t="s">
        <v>484</v>
      </c>
      <c r="G157" s="90" t="s">
        <v>33</v>
      </c>
      <c r="H157" s="90" t="s">
        <v>33</v>
      </c>
      <c r="I157" s="90" t="s">
        <v>165</v>
      </c>
      <c r="J157" s="91">
        <v>5162.75</v>
      </c>
      <c r="K157" s="90" t="s">
        <v>778</v>
      </c>
      <c r="L157" s="91">
        <v>5224.7</v>
      </c>
      <c r="M157" s="92" t="s">
        <v>33</v>
      </c>
      <c r="N157" s="93" t="s">
        <v>33</v>
      </c>
      <c r="Q157" s="68" t="s">
        <v>1485</v>
      </c>
    </row>
    <row r="158" spans="1:23" s="63" customFormat="1" x14ac:dyDescent="0.2">
      <c r="A158" s="94"/>
      <c r="B158" s="95"/>
      <c r="C158" s="767" t="s">
        <v>1486</v>
      </c>
      <c r="D158" s="767"/>
      <c r="E158" s="767"/>
      <c r="F158" s="767"/>
      <c r="G158" s="767"/>
      <c r="H158" s="767"/>
      <c r="I158" s="767"/>
      <c r="J158" s="767"/>
      <c r="K158" s="767"/>
      <c r="L158" s="767"/>
      <c r="M158" s="767"/>
      <c r="N158" s="781"/>
      <c r="W158" s="68" t="s">
        <v>1486</v>
      </c>
    </row>
    <row r="159" spans="1:23" s="63" customFormat="1" ht="22.5" x14ac:dyDescent="0.2">
      <c r="A159" s="96"/>
      <c r="B159" s="97" t="s">
        <v>780</v>
      </c>
      <c r="C159" s="767" t="s">
        <v>781</v>
      </c>
      <c r="D159" s="767"/>
      <c r="E159" s="767"/>
      <c r="F159" s="767"/>
      <c r="G159" s="767"/>
      <c r="H159" s="767"/>
      <c r="I159" s="767"/>
      <c r="J159" s="767"/>
      <c r="K159" s="767"/>
      <c r="L159" s="767"/>
      <c r="M159" s="767"/>
      <c r="N159" s="781"/>
      <c r="R159" s="68" t="s">
        <v>781</v>
      </c>
    </row>
    <row r="160" spans="1:23" s="63" customFormat="1" ht="22.5" x14ac:dyDescent="0.2">
      <c r="A160" s="88" t="s">
        <v>291</v>
      </c>
      <c r="B160" s="89" t="s">
        <v>1221</v>
      </c>
      <c r="C160" s="776" t="s">
        <v>1222</v>
      </c>
      <c r="D160" s="776"/>
      <c r="E160" s="776"/>
      <c r="F160" s="90" t="s">
        <v>484</v>
      </c>
      <c r="G160" s="90" t="s">
        <v>33</v>
      </c>
      <c r="H160" s="90" t="s">
        <v>33</v>
      </c>
      <c r="I160" s="90" t="s">
        <v>165</v>
      </c>
      <c r="J160" s="91" t="s">
        <v>33</v>
      </c>
      <c r="K160" s="90" t="s">
        <v>33</v>
      </c>
      <c r="L160" s="91" t="s">
        <v>33</v>
      </c>
      <c r="M160" s="92" t="s">
        <v>33</v>
      </c>
      <c r="N160" s="93" t="s">
        <v>33</v>
      </c>
      <c r="Q160" s="68" t="s">
        <v>1222</v>
      </c>
    </row>
    <row r="161" spans="1:23" s="63" customFormat="1" ht="22.5" x14ac:dyDescent="0.2">
      <c r="A161" s="96"/>
      <c r="B161" s="97" t="s">
        <v>171</v>
      </c>
      <c r="C161" s="767" t="s">
        <v>172</v>
      </c>
      <c r="D161" s="767"/>
      <c r="E161" s="767"/>
      <c r="F161" s="767"/>
      <c r="G161" s="767"/>
      <c r="H161" s="767"/>
      <c r="I161" s="767"/>
      <c r="J161" s="767"/>
      <c r="K161" s="767"/>
      <c r="L161" s="767"/>
      <c r="M161" s="767"/>
      <c r="N161" s="781"/>
      <c r="R161" s="68" t="s">
        <v>172</v>
      </c>
    </row>
    <row r="162" spans="1:23" s="63" customFormat="1" x14ac:dyDescent="0.2">
      <c r="A162" s="98"/>
      <c r="B162" s="97" t="s">
        <v>165</v>
      </c>
      <c r="C162" s="767" t="s">
        <v>251</v>
      </c>
      <c r="D162" s="767"/>
      <c r="E162" s="767"/>
      <c r="F162" s="99" t="s">
        <v>33</v>
      </c>
      <c r="G162" s="99" t="s">
        <v>33</v>
      </c>
      <c r="H162" s="99" t="s">
        <v>33</v>
      </c>
      <c r="I162" s="99" t="s">
        <v>33</v>
      </c>
      <c r="J162" s="100">
        <v>69.95</v>
      </c>
      <c r="K162" s="99" t="s">
        <v>175</v>
      </c>
      <c r="L162" s="100">
        <v>87.44</v>
      </c>
      <c r="M162" s="101" t="s">
        <v>33</v>
      </c>
      <c r="N162" s="102" t="s">
        <v>33</v>
      </c>
      <c r="S162" s="68" t="s">
        <v>251</v>
      </c>
    </row>
    <row r="163" spans="1:23" s="63" customFormat="1" x14ac:dyDescent="0.2">
      <c r="A163" s="98"/>
      <c r="B163" s="97" t="s">
        <v>173</v>
      </c>
      <c r="C163" s="767" t="s">
        <v>174</v>
      </c>
      <c r="D163" s="767"/>
      <c r="E163" s="767"/>
      <c r="F163" s="99" t="s">
        <v>33</v>
      </c>
      <c r="G163" s="99" t="s">
        <v>33</v>
      </c>
      <c r="H163" s="99" t="s">
        <v>33</v>
      </c>
      <c r="I163" s="99" t="s">
        <v>33</v>
      </c>
      <c r="J163" s="100">
        <v>31.96</v>
      </c>
      <c r="K163" s="99" t="s">
        <v>175</v>
      </c>
      <c r="L163" s="100">
        <v>39.950000000000003</v>
      </c>
      <c r="M163" s="101" t="s">
        <v>33</v>
      </c>
      <c r="N163" s="102" t="s">
        <v>33</v>
      </c>
      <c r="S163" s="68" t="s">
        <v>174</v>
      </c>
    </row>
    <row r="164" spans="1:23" s="63" customFormat="1" x14ac:dyDescent="0.2">
      <c r="A164" s="98"/>
      <c r="B164" s="97" t="s">
        <v>176</v>
      </c>
      <c r="C164" s="767" t="s">
        <v>177</v>
      </c>
      <c r="D164" s="767"/>
      <c r="E164" s="767"/>
      <c r="F164" s="99" t="s">
        <v>33</v>
      </c>
      <c r="G164" s="99" t="s">
        <v>33</v>
      </c>
      <c r="H164" s="99" t="s">
        <v>33</v>
      </c>
      <c r="I164" s="99" t="s">
        <v>33</v>
      </c>
      <c r="J164" s="100">
        <v>3.32</v>
      </c>
      <c r="K164" s="99" t="s">
        <v>175</v>
      </c>
      <c r="L164" s="100">
        <v>4.1500000000000004</v>
      </c>
      <c r="M164" s="101" t="s">
        <v>33</v>
      </c>
      <c r="N164" s="102" t="s">
        <v>33</v>
      </c>
      <c r="S164" s="68" t="s">
        <v>177</v>
      </c>
    </row>
    <row r="165" spans="1:23" s="63" customFormat="1" x14ac:dyDescent="0.2">
      <c r="A165" s="98"/>
      <c r="B165" s="97" t="s">
        <v>212</v>
      </c>
      <c r="C165" s="767" t="s">
        <v>252</v>
      </c>
      <c r="D165" s="767"/>
      <c r="E165" s="767"/>
      <c r="F165" s="99" t="s">
        <v>33</v>
      </c>
      <c r="G165" s="99" t="s">
        <v>33</v>
      </c>
      <c r="H165" s="99" t="s">
        <v>33</v>
      </c>
      <c r="I165" s="99" t="s">
        <v>33</v>
      </c>
      <c r="J165" s="100">
        <v>45.17</v>
      </c>
      <c r="K165" s="99" t="s">
        <v>33</v>
      </c>
      <c r="L165" s="100">
        <v>45.17</v>
      </c>
      <c r="M165" s="101" t="s">
        <v>33</v>
      </c>
      <c r="N165" s="102" t="s">
        <v>33</v>
      </c>
      <c r="S165" s="68" t="s">
        <v>252</v>
      </c>
    </row>
    <row r="166" spans="1:23" s="63" customFormat="1" x14ac:dyDescent="0.2">
      <c r="A166" s="98"/>
      <c r="B166" s="97" t="s">
        <v>33</v>
      </c>
      <c r="C166" s="767" t="s">
        <v>253</v>
      </c>
      <c r="D166" s="767"/>
      <c r="E166" s="767"/>
      <c r="F166" s="99" t="s">
        <v>179</v>
      </c>
      <c r="G166" s="99" t="s">
        <v>1223</v>
      </c>
      <c r="H166" s="99" t="s">
        <v>175</v>
      </c>
      <c r="I166" s="99" t="s">
        <v>1224</v>
      </c>
      <c r="J166" s="100" t="s">
        <v>33</v>
      </c>
      <c r="K166" s="99" t="s">
        <v>33</v>
      </c>
      <c r="L166" s="100" t="s">
        <v>33</v>
      </c>
      <c r="M166" s="101" t="s">
        <v>33</v>
      </c>
      <c r="N166" s="102" t="s">
        <v>33</v>
      </c>
      <c r="T166" s="68" t="s">
        <v>253</v>
      </c>
    </row>
    <row r="167" spans="1:23" s="63" customFormat="1" x14ac:dyDescent="0.2">
      <c r="A167" s="98"/>
      <c r="B167" s="97" t="s">
        <v>33</v>
      </c>
      <c r="C167" s="767" t="s">
        <v>178</v>
      </c>
      <c r="D167" s="767"/>
      <c r="E167" s="767"/>
      <c r="F167" s="99" t="s">
        <v>179</v>
      </c>
      <c r="G167" s="99" t="s">
        <v>625</v>
      </c>
      <c r="H167" s="99" t="s">
        <v>175</v>
      </c>
      <c r="I167" s="99" t="s">
        <v>1225</v>
      </c>
      <c r="J167" s="100" t="s">
        <v>33</v>
      </c>
      <c r="K167" s="99" t="s">
        <v>33</v>
      </c>
      <c r="L167" s="100" t="s">
        <v>33</v>
      </c>
      <c r="M167" s="101" t="s">
        <v>33</v>
      </c>
      <c r="N167" s="102" t="s">
        <v>33</v>
      </c>
      <c r="T167" s="68" t="s">
        <v>178</v>
      </c>
    </row>
    <row r="168" spans="1:23" s="63" customFormat="1" x14ac:dyDescent="0.2">
      <c r="A168" s="98"/>
      <c r="B168" s="97" t="s">
        <v>33</v>
      </c>
      <c r="C168" s="776" t="s">
        <v>182</v>
      </c>
      <c r="D168" s="776"/>
      <c r="E168" s="776"/>
      <c r="F168" s="90" t="s">
        <v>33</v>
      </c>
      <c r="G168" s="90" t="s">
        <v>33</v>
      </c>
      <c r="H168" s="90" t="s">
        <v>33</v>
      </c>
      <c r="I168" s="90" t="s">
        <v>33</v>
      </c>
      <c r="J168" s="91">
        <v>147.08000000000001</v>
      </c>
      <c r="K168" s="90" t="s">
        <v>33</v>
      </c>
      <c r="L168" s="91">
        <v>172.56</v>
      </c>
      <c r="M168" s="92" t="s">
        <v>33</v>
      </c>
      <c r="N168" s="93" t="s">
        <v>33</v>
      </c>
      <c r="U168" s="68" t="s">
        <v>182</v>
      </c>
    </row>
    <row r="169" spans="1:23" s="63" customFormat="1" x14ac:dyDescent="0.2">
      <c r="A169" s="98"/>
      <c r="B169" s="97" t="s">
        <v>33</v>
      </c>
      <c r="C169" s="767" t="s">
        <v>183</v>
      </c>
      <c r="D169" s="767"/>
      <c r="E169" s="767"/>
      <c r="F169" s="99" t="s">
        <v>33</v>
      </c>
      <c r="G169" s="99" t="s">
        <v>33</v>
      </c>
      <c r="H169" s="99" t="s">
        <v>33</v>
      </c>
      <c r="I169" s="99" t="s">
        <v>33</v>
      </c>
      <c r="J169" s="100" t="s">
        <v>33</v>
      </c>
      <c r="K169" s="99" t="s">
        <v>33</v>
      </c>
      <c r="L169" s="100">
        <v>91.59</v>
      </c>
      <c r="M169" s="101" t="s">
        <v>33</v>
      </c>
      <c r="N169" s="102" t="s">
        <v>33</v>
      </c>
      <c r="T169" s="68" t="s">
        <v>183</v>
      </c>
    </row>
    <row r="170" spans="1:23" s="63" customFormat="1" ht="22.5" x14ac:dyDescent="0.2">
      <c r="A170" s="98"/>
      <c r="B170" s="97" t="s">
        <v>771</v>
      </c>
      <c r="C170" s="767" t="s">
        <v>772</v>
      </c>
      <c r="D170" s="767"/>
      <c r="E170" s="767"/>
      <c r="F170" s="99" t="s">
        <v>186</v>
      </c>
      <c r="G170" s="99" t="s">
        <v>341</v>
      </c>
      <c r="H170" s="99" t="s">
        <v>33</v>
      </c>
      <c r="I170" s="99" t="s">
        <v>341</v>
      </c>
      <c r="J170" s="100" t="s">
        <v>33</v>
      </c>
      <c r="K170" s="99" t="s">
        <v>33</v>
      </c>
      <c r="L170" s="100">
        <v>73.27</v>
      </c>
      <c r="M170" s="101" t="s">
        <v>33</v>
      </c>
      <c r="N170" s="102" t="s">
        <v>33</v>
      </c>
      <c r="T170" s="68" t="s">
        <v>772</v>
      </c>
    </row>
    <row r="171" spans="1:23" s="63" customFormat="1" ht="22.5" x14ac:dyDescent="0.2">
      <c r="A171" s="98"/>
      <c r="B171" s="97" t="s">
        <v>773</v>
      </c>
      <c r="C171" s="767" t="s">
        <v>774</v>
      </c>
      <c r="D171" s="767"/>
      <c r="E171" s="767"/>
      <c r="F171" s="99" t="s">
        <v>186</v>
      </c>
      <c r="G171" s="99" t="s">
        <v>775</v>
      </c>
      <c r="H171" s="99" t="s">
        <v>33</v>
      </c>
      <c r="I171" s="99" t="s">
        <v>775</v>
      </c>
      <c r="J171" s="100" t="s">
        <v>33</v>
      </c>
      <c r="K171" s="99" t="s">
        <v>33</v>
      </c>
      <c r="L171" s="100">
        <v>54.95</v>
      </c>
      <c r="M171" s="101" t="s">
        <v>33</v>
      </c>
      <c r="N171" s="102" t="s">
        <v>33</v>
      </c>
      <c r="T171" s="68" t="s">
        <v>774</v>
      </c>
    </row>
    <row r="172" spans="1:23" s="63" customFormat="1" x14ac:dyDescent="0.2">
      <c r="A172" s="103"/>
      <c r="B172" s="104"/>
      <c r="C172" s="780" t="s">
        <v>191</v>
      </c>
      <c r="D172" s="780"/>
      <c r="E172" s="780"/>
      <c r="F172" s="105" t="s">
        <v>33</v>
      </c>
      <c r="G172" s="105" t="s">
        <v>33</v>
      </c>
      <c r="H172" s="105" t="s">
        <v>33</v>
      </c>
      <c r="I172" s="105" t="s">
        <v>33</v>
      </c>
      <c r="J172" s="106" t="s">
        <v>33</v>
      </c>
      <c r="K172" s="105" t="s">
        <v>33</v>
      </c>
      <c r="L172" s="106">
        <v>300.77999999999997</v>
      </c>
      <c r="M172" s="92" t="s">
        <v>33</v>
      </c>
      <c r="N172" s="107" t="s">
        <v>33</v>
      </c>
      <c r="V172" s="68" t="s">
        <v>191</v>
      </c>
    </row>
    <row r="173" spans="1:23" s="63" customFormat="1" ht="33.75" x14ac:dyDescent="0.2">
      <c r="A173" s="88" t="s">
        <v>293</v>
      </c>
      <c r="B173" s="89" t="s">
        <v>1912</v>
      </c>
      <c r="C173" s="776" t="s">
        <v>1488</v>
      </c>
      <c r="D173" s="776"/>
      <c r="E173" s="776"/>
      <c r="F173" s="90" t="s">
        <v>484</v>
      </c>
      <c r="G173" s="90" t="s">
        <v>33</v>
      </c>
      <c r="H173" s="90" t="s">
        <v>33</v>
      </c>
      <c r="I173" s="90" t="s">
        <v>165</v>
      </c>
      <c r="J173" s="91">
        <v>8482.84</v>
      </c>
      <c r="K173" s="90" t="s">
        <v>778</v>
      </c>
      <c r="L173" s="91">
        <v>8584.6299999999992</v>
      </c>
      <c r="M173" s="92" t="s">
        <v>33</v>
      </c>
      <c r="N173" s="93" t="s">
        <v>33</v>
      </c>
      <c r="Q173" s="68" t="s">
        <v>1488</v>
      </c>
    </row>
    <row r="174" spans="1:23" s="63" customFormat="1" x14ac:dyDescent="0.2">
      <c r="A174" s="94"/>
      <c r="B174" s="95"/>
      <c r="C174" s="767" t="s">
        <v>1489</v>
      </c>
      <c r="D174" s="767"/>
      <c r="E174" s="767"/>
      <c r="F174" s="767"/>
      <c r="G174" s="767"/>
      <c r="H174" s="767"/>
      <c r="I174" s="767"/>
      <c r="J174" s="767"/>
      <c r="K174" s="767"/>
      <c r="L174" s="767"/>
      <c r="M174" s="767"/>
      <c r="N174" s="781"/>
      <c r="W174" s="68" t="s">
        <v>1489</v>
      </c>
    </row>
    <row r="175" spans="1:23" s="63" customFormat="1" ht="22.5" x14ac:dyDescent="0.2">
      <c r="A175" s="96"/>
      <c r="B175" s="97" t="s">
        <v>780</v>
      </c>
      <c r="C175" s="767" t="s">
        <v>781</v>
      </c>
      <c r="D175" s="767"/>
      <c r="E175" s="767"/>
      <c r="F175" s="767"/>
      <c r="G175" s="767"/>
      <c r="H175" s="767"/>
      <c r="I175" s="767"/>
      <c r="J175" s="767"/>
      <c r="K175" s="767"/>
      <c r="L175" s="767"/>
      <c r="M175" s="767"/>
      <c r="N175" s="781"/>
      <c r="R175" s="68" t="s">
        <v>781</v>
      </c>
    </row>
    <row r="176" spans="1:23" s="63" customFormat="1" x14ac:dyDescent="0.2">
      <c r="A176" s="88" t="s">
        <v>301</v>
      </c>
      <c r="B176" s="89" t="s">
        <v>1490</v>
      </c>
      <c r="C176" s="776" t="s">
        <v>1491</v>
      </c>
      <c r="D176" s="776"/>
      <c r="E176" s="776"/>
      <c r="F176" s="90" t="s">
        <v>484</v>
      </c>
      <c r="G176" s="90" t="s">
        <v>33</v>
      </c>
      <c r="H176" s="90" t="s">
        <v>33</v>
      </c>
      <c r="I176" s="90" t="s">
        <v>165</v>
      </c>
      <c r="J176" s="91" t="s">
        <v>33</v>
      </c>
      <c r="K176" s="90" t="s">
        <v>33</v>
      </c>
      <c r="L176" s="91" t="s">
        <v>33</v>
      </c>
      <c r="M176" s="92" t="s">
        <v>33</v>
      </c>
      <c r="N176" s="93" t="s">
        <v>33</v>
      </c>
      <c r="Q176" s="68" t="s">
        <v>1491</v>
      </c>
    </row>
    <row r="177" spans="1:23" s="63" customFormat="1" ht="22.5" x14ac:dyDescent="0.2">
      <c r="A177" s="96"/>
      <c r="B177" s="97" t="s">
        <v>171</v>
      </c>
      <c r="C177" s="767" t="s">
        <v>172</v>
      </c>
      <c r="D177" s="767"/>
      <c r="E177" s="767"/>
      <c r="F177" s="767"/>
      <c r="G177" s="767"/>
      <c r="H177" s="767"/>
      <c r="I177" s="767"/>
      <c r="J177" s="767"/>
      <c r="K177" s="767"/>
      <c r="L177" s="767"/>
      <c r="M177" s="767"/>
      <c r="N177" s="781"/>
      <c r="R177" s="68" t="s">
        <v>172</v>
      </c>
    </row>
    <row r="178" spans="1:23" s="63" customFormat="1" x14ac:dyDescent="0.2">
      <c r="A178" s="98"/>
      <c r="B178" s="97" t="s">
        <v>165</v>
      </c>
      <c r="C178" s="767" t="s">
        <v>251</v>
      </c>
      <c r="D178" s="767"/>
      <c r="E178" s="767"/>
      <c r="F178" s="99" t="s">
        <v>33</v>
      </c>
      <c r="G178" s="99" t="s">
        <v>33</v>
      </c>
      <c r="H178" s="99" t="s">
        <v>33</v>
      </c>
      <c r="I178" s="99" t="s">
        <v>33</v>
      </c>
      <c r="J178" s="100">
        <v>8.7899999999999991</v>
      </c>
      <c r="K178" s="99" t="s">
        <v>175</v>
      </c>
      <c r="L178" s="100">
        <v>10.99</v>
      </c>
      <c r="M178" s="101" t="s">
        <v>33</v>
      </c>
      <c r="N178" s="102" t="s">
        <v>33</v>
      </c>
      <c r="S178" s="68" t="s">
        <v>251</v>
      </c>
    </row>
    <row r="179" spans="1:23" s="63" customFormat="1" x14ac:dyDescent="0.2">
      <c r="A179" s="98"/>
      <c r="B179" s="97" t="s">
        <v>173</v>
      </c>
      <c r="C179" s="767" t="s">
        <v>174</v>
      </c>
      <c r="D179" s="767"/>
      <c r="E179" s="767"/>
      <c r="F179" s="99" t="s">
        <v>33</v>
      </c>
      <c r="G179" s="99" t="s">
        <v>33</v>
      </c>
      <c r="H179" s="99" t="s">
        <v>33</v>
      </c>
      <c r="I179" s="99" t="s">
        <v>33</v>
      </c>
      <c r="J179" s="100">
        <v>10.51</v>
      </c>
      <c r="K179" s="99" t="s">
        <v>175</v>
      </c>
      <c r="L179" s="100">
        <v>13.14</v>
      </c>
      <c r="M179" s="101" t="s">
        <v>33</v>
      </c>
      <c r="N179" s="102" t="s">
        <v>33</v>
      </c>
      <c r="S179" s="68" t="s">
        <v>174</v>
      </c>
    </row>
    <row r="180" spans="1:23" s="63" customFormat="1" x14ac:dyDescent="0.2">
      <c r="A180" s="98"/>
      <c r="B180" s="97" t="s">
        <v>176</v>
      </c>
      <c r="C180" s="767" t="s">
        <v>177</v>
      </c>
      <c r="D180" s="767"/>
      <c r="E180" s="767"/>
      <c r="F180" s="99" t="s">
        <v>33</v>
      </c>
      <c r="G180" s="99" t="s">
        <v>33</v>
      </c>
      <c r="H180" s="99" t="s">
        <v>33</v>
      </c>
      <c r="I180" s="99" t="s">
        <v>33</v>
      </c>
      <c r="J180" s="100">
        <v>1.86</v>
      </c>
      <c r="K180" s="99" t="s">
        <v>175</v>
      </c>
      <c r="L180" s="100">
        <v>2.33</v>
      </c>
      <c r="M180" s="101" t="s">
        <v>33</v>
      </c>
      <c r="N180" s="102" t="s">
        <v>33</v>
      </c>
      <c r="S180" s="68" t="s">
        <v>177</v>
      </c>
    </row>
    <row r="181" spans="1:23" s="63" customFormat="1" x14ac:dyDescent="0.2">
      <c r="A181" s="98"/>
      <c r="B181" s="97" t="s">
        <v>212</v>
      </c>
      <c r="C181" s="767" t="s">
        <v>252</v>
      </c>
      <c r="D181" s="767"/>
      <c r="E181" s="767"/>
      <c r="F181" s="99" t="s">
        <v>33</v>
      </c>
      <c r="G181" s="99" t="s">
        <v>33</v>
      </c>
      <c r="H181" s="99" t="s">
        <v>33</v>
      </c>
      <c r="I181" s="99" t="s">
        <v>33</v>
      </c>
      <c r="J181" s="100">
        <v>0.18</v>
      </c>
      <c r="K181" s="99" t="s">
        <v>33</v>
      </c>
      <c r="L181" s="100">
        <v>0.18</v>
      </c>
      <c r="M181" s="101" t="s">
        <v>33</v>
      </c>
      <c r="N181" s="102" t="s">
        <v>33</v>
      </c>
      <c r="S181" s="68" t="s">
        <v>252</v>
      </c>
    </row>
    <row r="182" spans="1:23" s="63" customFormat="1" x14ac:dyDescent="0.2">
      <c r="A182" s="98"/>
      <c r="B182" s="97" t="s">
        <v>33</v>
      </c>
      <c r="C182" s="767" t="s">
        <v>253</v>
      </c>
      <c r="D182" s="767"/>
      <c r="E182" s="767"/>
      <c r="F182" s="99" t="s">
        <v>179</v>
      </c>
      <c r="G182" s="99" t="s">
        <v>1023</v>
      </c>
      <c r="H182" s="99" t="s">
        <v>175</v>
      </c>
      <c r="I182" s="99" t="s">
        <v>1231</v>
      </c>
      <c r="J182" s="100" t="s">
        <v>33</v>
      </c>
      <c r="K182" s="99" t="s">
        <v>33</v>
      </c>
      <c r="L182" s="100" t="s">
        <v>33</v>
      </c>
      <c r="M182" s="101" t="s">
        <v>33</v>
      </c>
      <c r="N182" s="102" t="s">
        <v>33</v>
      </c>
      <c r="T182" s="68" t="s">
        <v>253</v>
      </c>
    </row>
    <row r="183" spans="1:23" s="63" customFormat="1" x14ac:dyDescent="0.2">
      <c r="A183" s="98"/>
      <c r="B183" s="97" t="s">
        <v>33</v>
      </c>
      <c r="C183" s="767" t="s">
        <v>178</v>
      </c>
      <c r="D183" s="767"/>
      <c r="E183" s="767"/>
      <c r="F183" s="99" t="s">
        <v>179</v>
      </c>
      <c r="G183" s="99" t="s">
        <v>953</v>
      </c>
      <c r="H183" s="99" t="s">
        <v>175</v>
      </c>
      <c r="I183" s="99" t="s">
        <v>614</v>
      </c>
      <c r="J183" s="100" t="s">
        <v>33</v>
      </c>
      <c r="K183" s="99" t="s">
        <v>33</v>
      </c>
      <c r="L183" s="100" t="s">
        <v>33</v>
      </c>
      <c r="M183" s="101" t="s">
        <v>33</v>
      </c>
      <c r="N183" s="102" t="s">
        <v>33</v>
      </c>
      <c r="T183" s="68" t="s">
        <v>178</v>
      </c>
    </row>
    <row r="184" spans="1:23" s="63" customFormat="1" x14ac:dyDescent="0.2">
      <c r="A184" s="98"/>
      <c r="B184" s="97" t="s">
        <v>33</v>
      </c>
      <c r="C184" s="776" t="s">
        <v>182</v>
      </c>
      <c r="D184" s="776"/>
      <c r="E184" s="776"/>
      <c r="F184" s="90" t="s">
        <v>33</v>
      </c>
      <c r="G184" s="90" t="s">
        <v>33</v>
      </c>
      <c r="H184" s="90" t="s">
        <v>33</v>
      </c>
      <c r="I184" s="90" t="s">
        <v>33</v>
      </c>
      <c r="J184" s="91">
        <v>19.48</v>
      </c>
      <c r="K184" s="90" t="s">
        <v>33</v>
      </c>
      <c r="L184" s="91">
        <v>24.31</v>
      </c>
      <c r="M184" s="92" t="s">
        <v>33</v>
      </c>
      <c r="N184" s="93" t="s">
        <v>33</v>
      </c>
      <c r="U184" s="68" t="s">
        <v>182</v>
      </c>
    </row>
    <row r="185" spans="1:23" s="63" customFormat="1" x14ac:dyDescent="0.2">
      <c r="A185" s="98"/>
      <c r="B185" s="97" t="s">
        <v>33</v>
      </c>
      <c r="C185" s="767" t="s">
        <v>183</v>
      </c>
      <c r="D185" s="767"/>
      <c r="E185" s="767"/>
      <c r="F185" s="99" t="s">
        <v>33</v>
      </c>
      <c r="G185" s="99" t="s">
        <v>33</v>
      </c>
      <c r="H185" s="99" t="s">
        <v>33</v>
      </c>
      <c r="I185" s="99" t="s">
        <v>33</v>
      </c>
      <c r="J185" s="100" t="s">
        <v>33</v>
      </c>
      <c r="K185" s="99" t="s">
        <v>33</v>
      </c>
      <c r="L185" s="100">
        <v>13.32</v>
      </c>
      <c r="M185" s="101" t="s">
        <v>33</v>
      </c>
      <c r="N185" s="102" t="s">
        <v>33</v>
      </c>
      <c r="T185" s="68" t="s">
        <v>183</v>
      </c>
    </row>
    <row r="186" spans="1:23" s="63" customFormat="1" ht="22.5" x14ac:dyDescent="0.2">
      <c r="A186" s="98"/>
      <c r="B186" s="97" t="s">
        <v>907</v>
      </c>
      <c r="C186" s="767" t="s">
        <v>908</v>
      </c>
      <c r="D186" s="767"/>
      <c r="E186" s="767"/>
      <c r="F186" s="99" t="s">
        <v>186</v>
      </c>
      <c r="G186" s="99" t="s">
        <v>909</v>
      </c>
      <c r="H186" s="99" t="s">
        <v>33</v>
      </c>
      <c r="I186" s="99" t="s">
        <v>909</v>
      </c>
      <c r="J186" s="100" t="s">
        <v>33</v>
      </c>
      <c r="K186" s="99" t="s">
        <v>33</v>
      </c>
      <c r="L186" s="100">
        <v>12.25</v>
      </c>
      <c r="M186" s="101" t="s">
        <v>33</v>
      </c>
      <c r="N186" s="102" t="s">
        <v>33</v>
      </c>
      <c r="T186" s="68" t="s">
        <v>908</v>
      </c>
    </row>
    <row r="187" spans="1:23" s="63" customFormat="1" ht="22.5" x14ac:dyDescent="0.2">
      <c r="A187" s="98"/>
      <c r="B187" s="97" t="s">
        <v>910</v>
      </c>
      <c r="C187" s="767" t="s">
        <v>911</v>
      </c>
      <c r="D187" s="767"/>
      <c r="E187" s="767"/>
      <c r="F187" s="99" t="s">
        <v>186</v>
      </c>
      <c r="G187" s="99" t="s">
        <v>594</v>
      </c>
      <c r="H187" s="99" t="s">
        <v>33</v>
      </c>
      <c r="I187" s="99" t="s">
        <v>594</v>
      </c>
      <c r="J187" s="100" t="s">
        <v>33</v>
      </c>
      <c r="K187" s="99" t="s">
        <v>33</v>
      </c>
      <c r="L187" s="100">
        <v>8.66</v>
      </c>
      <c r="M187" s="101" t="s">
        <v>33</v>
      </c>
      <c r="N187" s="102" t="s">
        <v>33</v>
      </c>
      <c r="T187" s="68" t="s">
        <v>911</v>
      </c>
    </row>
    <row r="188" spans="1:23" s="63" customFormat="1" x14ac:dyDescent="0.2">
      <c r="A188" s="103"/>
      <c r="B188" s="104"/>
      <c r="C188" s="780" t="s">
        <v>191</v>
      </c>
      <c r="D188" s="780"/>
      <c r="E188" s="780"/>
      <c r="F188" s="105" t="s">
        <v>33</v>
      </c>
      <c r="G188" s="105" t="s">
        <v>33</v>
      </c>
      <c r="H188" s="105" t="s">
        <v>33</v>
      </c>
      <c r="I188" s="105" t="s">
        <v>33</v>
      </c>
      <c r="J188" s="106" t="s">
        <v>33</v>
      </c>
      <c r="K188" s="105" t="s">
        <v>33</v>
      </c>
      <c r="L188" s="106">
        <v>45.22</v>
      </c>
      <c r="M188" s="92" t="s">
        <v>33</v>
      </c>
      <c r="N188" s="107" t="s">
        <v>33</v>
      </c>
      <c r="V188" s="68" t="s">
        <v>191</v>
      </c>
    </row>
    <row r="189" spans="1:23" s="63" customFormat="1" ht="33.75" x14ac:dyDescent="0.2">
      <c r="A189" s="88" t="s">
        <v>308</v>
      </c>
      <c r="B189" s="89" t="s">
        <v>1913</v>
      </c>
      <c r="C189" s="776" t="s">
        <v>1493</v>
      </c>
      <c r="D189" s="776"/>
      <c r="E189" s="776"/>
      <c r="F189" s="90" t="s">
        <v>484</v>
      </c>
      <c r="G189" s="90" t="s">
        <v>33</v>
      </c>
      <c r="H189" s="90" t="s">
        <v>33</v>
      </c>
      <c r="I189" s="90" t="s">
        <v>165</v>
      </c>
      <c r="J189" s="91">
        <v>2091.7800000000002</v>
      </c>
      <c r="K189" s="90" t="s">
        <v>778</v>
      </c>
      <c r="L189" s="91">
        <v>2116.88</v>
      </c>
      <c r="M189" s="92" t="s">
        <v>33</v>
      </c>
      <c r="N189" s="93" t="s">
        <v>33</v>
      </c>
      <c r="Q189" s="68" t="s">
        <v>1493</v>
      </c>
    </row>
    <row r="190" spans="1:23" s="63" customFormat="1" x14ac:dyDescent="0.2">
      <c r="A190" s="94"/>
      <c r="B190" s="95"/>
      <c r="C190" s="767" t="s">
        <v>1494</v>
      </c>
      <c r="D190" s="767"/>
      <c r="E190" s="767"/>
      <c r="F190" s="767"/>
      <c r="G190" s="767"/>
      <c r="H190" s="767"/>
      <c r="I190" s="767"/>
      <c r="J190" s="767"/>
      <c r="K190" s="767"/>
      <c r="L190" s="767"/>
      <c r="M190" s="767"/>
      <c r="N190" s="781"/>
      <c r="W190" s="68" t="s">
        <v>1494</v>
      </c>
    </row>
    <row r="191" spans="1:23" s="63" customFormat="1" ht="22.5" x14ac:dyDescent="0.2">
      <c r="A191" s="96"/>
      <c r="B191" s="97" t="s">
        <v>780</v>
      </c>
      <c r="C191" s="767" t="s">
        <v>781</v>
      </c>
      <c r="D191" s="767"/>
      <c r="E191" s="767"/>
      <c r="F191" s="767"/>
      <c r="G191" s="767"/>
      <c r="H191" s="767"/>
      <c r="I191" s="767"/>
      <c r="J191" s="767"/>
      <c r="K191" s="767"/>
      <c r="L191" s="767"/>
      <c r="M191" s="767"/>
      <c r="N191" s="781"/>
      <c r="R191" s="68" t="s">
        <v>781</v>
      </c>
    </row>
    <row r="192" spans="1:23" s="63" customFormat="1" ht="33.75" x14ac:dyDescent="0.2">
      <c r="A192" s="88" t="s">
        <v>312</v>
      </c>
      <c r="B192" s="89" t="s">
        <v>1914</v>
      </c>
      <c r="C192" s="776" t="s">
        <v>1496</v>
      </c>
      <c r="D192" s="776"/>
      <c r="E192" s="776"/>
      <c r="F192" s="90" t="s">
        <v>484</v>
      </c>
      <c r="G192" s="90" t="s">
        <v>33</v>
      </c>
      <c r="H192" s="90" t="s">
        <v>33</v>
      </c>
      <c r="I192" s="90" t="s">
        <v>165</v>
      </c>
      <c r="J192" s="91">
        <v>132.84</v>
      </c>
      <c r="K192" s="90" t="s">
        <v>778</v>
      </c>
      <c r="L192" s="91">
        <v>134.43</v>
      </c>
      <c r="M192" s="92" t="s">
        <v>33</v>
      </c>
      <c r="N192" s="93" t="s">
        <v>33</v>
      </c>
      <c r="Q192" s="68" t="s">
        <v>1496</v>
      </c>
    </row>
    <row r="193" spans="1:23" s="63" customFormat="1" x14ac:dyDescent="0.2">
      <c r="A193" s="94"/>
      <c r="B193" s="95"/>
      <c r="C193" s="767" t="s">
        <v>1497</v>
      </c>
      <c r="D193" s="767"/>
      <c r="E193" s="767"/>
      <c r="F193" s="767"/>
      <c r="G193" s="767"/>
      <c r="H193" s="767"/>
      <c r="I193" s="767"/>
      <c r="J193" s="767"/>
      <c r="K193" s="767"/>
      <c r="L193" s="767"/>
      <c r="M193" s="767"/>
      <c r="N193" s="781"/>
      <c r="W193" s="68" t="s">
        <v>1497</v>
      </c>
    </row>
    <row r="194" spans="1:23" s="63" customFormat="1" ht="22.5" x14ac:dyDescent="0.2">
      <c r="A194" s="96"/>
      <c r="B194" s="97" t="s">
        <v>780</v>
      </c>
      <c r="C194" s="767" t="s">
        <v>781</v>
      </c>
      <c r="D194" s="767"/>
      <c r="E194" s="767"/>
      <c r="F194" s="767"/>
      <c r="G194" s="767"/>
      <c r="H194" s="767"/>
      <c r="I194" s="767"/>
      <c r="J194" s="767"/>
      <c r="K194" s="767"/>
      <c r="L194" s="767"/>
      <c r="M194" s="767"/>
      <c r="N194" s="781"/>
      <c r="R194" s="68" t="s">
        <v>781</v>
      </c>
    </row>
    <row r="195" spans="1:23" s="63" customFormat="1" ht="22.5" x14ac:dyDescent="0.2">
      <c r="A195" s="88" t="s">
        <v>316</v>
      </c>
      <c r="B195" s="89" t="s">
        <v>1498</v>
      </c>
      <c r="C195" s="776" t="s">
        <v>1499</v>
      </c>
      <c r="D195" s="776"/>
      <c r="E195" s="776"/>
      <c r="F195" s="90" t="s">
        <v>484</v>
      </c>
      <c r="G195" s="90" t="s">
        <v>33</v>
      </c>
      <c r="H195" s="90" t="s">
        <v>33</v>
      </c>
      <c r="I195" s="90" t="s">
        <v>173</v>
      </c>
      <c r="J195" s="91" t="s">
        <v>33</v>
      </c>
      <c r="K195" s="90" t="s">
        <v>33</v>
      </c>
      <c r="L195" s="91" t="s">
        <v>33</v>
      </c>
      <c r="M195" s="92" t="s">
        <v>33</v>
      </c>
      <c r="N195" s="93" t="s">
        <v>33</v>
      </c>
      <c r="Q195" s="68" t="s">
        <v>1499</v>
      </c>
    </row>
    <row r="196" spans="1:23" s="63" customFormat="1" ht="22.5" x14ac:dyDescent="0.2">
      <c r="A196" s="96"/>
      <c r="B196" s="97" t="s">
        <v>171</v>
      </c>
      <c r="C196" s="767" t="s">
        <v>172</v>
      </c>
      <c r="D196" s="767"/>
      <c r="E196" s="767"/>
      <c r="F196" s="767"/>
      <c r="G196" s="767"/>
      <c r="H196" s="767"/>
      <c r="I196" s="767"/>
      <c r="J196" s="767"/>
      <c r="K196" s="767"/>
      <c r="L196" s="767"/>
      <c r="M196" s="767"/>
      <c r="N196" s="781"/>
      <c r="R196" s="68" t="s">
        <v>172</v>
      </c>
    </row>
    <row r="197" spans="1:23" s="63" customFormat="1" x14ac:dyDescent="0.2">
      <c r="A197" s="98"/>
      <c r="B197" s="97" t="s">
        <v>165</v>
      </c>
      <c r="C197" s="767" t="s">
        <v>251</v>
      </c>
      <c r="D197" s="767"/>
      <c r="E197" s="767"/>
      <c r="F197" s="99" t="s">
        <v>33</v>
      </c>
      <c r="G197" s="99" t="s">
        <v>33</v>
      </c>
      <c r="H197" s="99" t="s">
        <v>33</v>
      </c>
      <c r="I197" s="99" t="s">
        <v>33</v>
      </c>
      <c r="J197" s="100">
        <v>19.82</v>
      </c>
      <c r="K197" s="99" t="s">
        <v>175</v>
      </c>
      <c r="L197" s="100">
        <v>49.55</v>
      </c>
      <c r="M197" s="101" t="s">
        <v>33</v>
      </c>
      <c r="N197" s="102" t="s">
        <v>33</v>
      </c>
      <c r="S197" s="68" t="s">
        <v>251</v>
      </c>
    </row>
    <row r="198" spans="1:23" s="63" customFormat="1" x14ac:dyDescent="0.2">
      <c r="A198" s="98"/>
      <c r="B198" s="97" t="s">
        <v>212</v>
      </c>
      <c r="C198" s="767" t="s">
        <v>252</v>
      </c>
      <c r="D198" s="767"/>
      <c r="E198" s="767"/>
      <c r="F198" s="99" t="s">
        <v>33</v>
      </c>
      <c r="G198" s="99" t="s">
        <v>33</v>
      </c>
      <c r="H198" s="99" t="s">
        <v>33</v>
      </c>
      <c r="I198" s="99" t="s">
        <v>33</v>
      </c>
      <c r="J198" s="100">
        <v>20.65</v>
      </c>
      <c r="K198" s="99" t="s">
        <v>33</v>
      </c>
      <c r="L198" s="100">
        <v>41.3</v>
      </c>
      <c r="M198" s="101" t="s">
        <v>33</v>
      </c>
      <c r="N198" s="102" t="s">
        <v>33</v>
      </c>
      <c r="S198" s="68" t="s">
        <v>252</v>
      </c>
    </row>
    <row r="199" spans="1:23" s="63" customFormat="1" x14ac:dyDescent="0.2">
      <c r="A199" s="98"/>
      <c r="B199" s="97" t="s">
        <v>33</v>
      </c>
      <c r="C199" s="767" t="s">
        <v>253</v>
      </c>
      <c r="D199" s="767"/>
      <c r="E199" s="767"/>
      <c r="F199" s="99" t="s">
        <v>179</v>
      </c>
      <c r="G199" s="99" t="s">
        <v>1064</v>
      </c>
      <c r="H199" s="99" t="s">
        <v>175</v>
      </c>
      <c r="I199" s="99" t="s">
        <v>1500</v>
      </c>
      <c r="J199" s="100" t="s">
        <v>33</v>
      </c>
      <c r="K199" s="99" t="s">
        <v>33</v>
      </c>
      <c r="L199" s="100" t="s">
        <v>33</v>
      </c>
      <c r="M199" s="101" t="s">
        <v>33</v>
      </c>
      <c r="N199" s="102" t="s">
        <v>33</v>
      </c>
      <c r="T199" s="68" t="s">
        <v>253</v>
      </c>
    </row>
    <row r="200" spans="1:23" s="63" customFormat="1" x14ac:dyDescent="0.2">
      <c r="A200" s="98"/>
      <c r="B200" s="97" t="s">
        <v>33</v>
      </c>
      <c r="C200" s="776" t="s">
        <v>182</v>
      </c>
      <c r="D200" s="776"/>
      <c r="E200" s="776"/>
      <c r="F200" s="90" t="s">
        <v>33</v>
      </c>
      <c r="G200" s="90" t="s">
        <v>33</v>
      </c>
      <c r="H200" s="90" t="s">
        <v>33</v>
      </c>
      <c r="I200" s="90" t="s">
        <v>33</v>
      </c>
      <c r="J200" s="91">
        <v>40.47</v>
      </c>
      <c r="K200" s="90" t="s">
        <v>33</v>
      </c>
      <c r="L200" s="91">
        <v>90.85</v>
      </c>
      <c r="M200" s="92" t="s">
        <v>33</v>
      </c>
      <c r="N200" s="93" t="s">
        <v>33</v>
      </c>
      <c r="U200" s="68" t="s">
        <v>182</v>
      </c>
    </row>
    <row r="201" spans="1:23" s="63" customFormat="1" x14ac:dyDescent="0.2">
      <c r="A201" s="98"/>
      <c r="B201" s="97" t="s">
        <v>33</v>
      </c>
      <c r="C201" s="767" t="s">
        <v>183</v>
      </c>
      <c r="D201" s="767"/>
      <c r="E201" s="767"/>
      <c r="F201" s="99" t="s">
        <v>33</v>
      </c>
      <c r="G201" s="99" t="s">
        <v>33</v>
      </c>
      <c r="H201" s="99" t="s">
        <v>33</v>
      </c>
      <c r="I201" s="99" t="s">
        <v>33</v>
      </c>
      <c r="J201" s="100" t="s">
        <v>33</v>
      </c>
      <c r="K201" s="99" t="s">
        <v>33</v>
      </c>
      <c r="L201" s="100">
        <v>49.55</v>
      </c>
      <c r="M201" s="101" t="s">
        <v>33</v>
      </c>
      <c r="N201" s="102" t="s">
        <v>33</v>
      </c>
      <c r="T201" s="68" t="s">
        <v>183</v>
      </c>
    </row>
    <row r="202" spans="1:23" s="63" customFormat="1" ht="22.5" x14ac:dyDescent="0.2">
      <c r="A202" s="98"/>
      <c r="B202" s="97" t="s">
        <v>959</v>
      </c>
      <c r="C202" s="767" t="s">
        <v>960</v>
      </c>
      <c r="D202" s="767"/>
      <c r="E202" s="767"/>
      <c r="F202" s="99" t="s">
        <v>186</v>
      </c>
      <c r="G202" s="99" t="s">
        <v>187</v>
      </c>
      <c r="H202" s="99" t="s">
        <v>33</v>
      </c>
      <c r="I202" s="99" t="s">
        <v>187</v>
      </c>
      <c r="J202" s="100" t="s">
        <v>33</v>
      </c>
      <c r="K202" s="99" t="s">
        <v>33</v>
      </c>
      <c r="L202" s="100">
        <v>47.07</v>
      </c>
      <c r="M202" s="101" t="s">
        <v>33</v>
      </c>
      <c r="N202" s="102" t="s">
        <v>33</v>
      </c>
      <c r="T202" s="68" t="s">
        <v>960</v>
      </c>
    </row>
    <row r="203" spans="1:23" s="63" customFormat="1" ht="22.5" x14ac:dyDescent="0.2">
      <c r="A203" s="98"/>
      <c r="B203" s="97" t="s">
        <v>961</v>
      </c>
      <c r="C203" s="767" t="s">
        <v>962</v>
      </c>
      <c r="D203" s="767"/>
      <c r="E203" s="767"/>
      <c r="F203" s="99" t="s">
        <v>186</v>
      </c>
      <c r="G203" s="99" t="s">
        <v>594</v>
      </c>
      <c r="H203" s="99" t="s">
        <v>33</v>
      </c>
      <c r="I203" s="99" t="s">
        <v>594</v>
      </c>
      <c r="J203" s="100" t="s">
        <v>33</v>
      </c>
      <c r="K203" s="99" t="s">
        <v>33</v>
      </c>
      <c r="L203" s="100">
        <v>32.21</v>
      </c>
      <c r="M203" s="101" t="s">
        <v>33</v>
      </c>
      <c r="N203" s="102" t="s">
        <v>33</v>
      </c>
      <c r="T203" s="68" t="s">
        <v>962</v>
      </c>
    </row>
    <row r="204" spans="1:23" s="63" customFormat="1" x14ac:dyDescent="0.2">
      <c r="A204" s="103"/>
      <c r="B204" s="104"/>
      <c r="C204" s="780" t="s">
        <v>191</v>
      </c>
      <c r="D204" s="780"/>
      <c r="E204" s="780"/>
      <c r="F204" s="105" t="s">
        <v>33</v>
      </c>
      <c r="G204" s="105" t="s">
        <v>33</v>
      </c>
      <c r="H204" s="105" t="s">
        <v>33</v>
      </c>
      <c r="I204" s="105" t="s">
        <v>33</v>
      </c>
      <c r="J204" s="106" t="s">
        <v>33</v>
      </c>
      <c r="K204" s="105" t="s">
        <v>33</v>
      </c>
      <c r="L204" s="106">
        <v>170.13</v>
      </c>
      <c r="M204" s="92" t="s">
        <v>33</v>
      </c>
      <c r="N204" s="107" t="s">
        <v>33</v>
      </c>
      <c r="V204" s="68" t="s">
        <v>191</v>
      </c>
    </row>
    <row r="205" spans="1:23" s="63" customFormat="1" ht="22.5" x14ac:dyDescent="0.2">
      <c r="A205" s="88" t="s">
        <v>689</v>
      </c>
      <c r="B205" s="89" t="s">
        <v>1501</v>
      </c>
      <c r="C205" s="776" t="s">
        <v>1502</v>
      </c>
      <c r="D205" s="776"/>
      <c r="E205" s="776"/>
      <c r="F205" s="90" t="s">
        <v>484</v>
      </c>
      <c r="G205" s="90" t="s">
        <v>33</v>
      </c>
      <c r="H205" s="90" t="s">
        <v>33</v>
      </c>
      <c r="I205" s="90" t="s">
        <v>173</v>
      </c>
      <c r="J205" s="91">
        <v>848.69</v>
      </c>
      <c r="K205" s="90" t="s">
        <v>33</v>
      </c>
      <c r="L205" s="91">
        <v>1697.38</v>
      </c>
      <c r="M205" s="92" t="s">
        <v>33</v>
      </c>
      <c r="N205" s="93" t="s">
        <v>33</v>
      </c>
      <c r="Q205" s="68" t="s">
        <v>1502</v>
      </c>
    </row>
    <row r="206" spans="1:23" s="63" customFormat="1" ht="22.5" x14ac:dyDescent="0.2">
      <c r="A206" s="88" t="s">
        <v>692</v>
      </c>
      <c r="B206" s="89" t="s">
        <v>1057</v>
      </c>
      <c r="C206" s="776" t="s">
        <v>1058</v>
      </c>
      <c r="D206" s="776"/>
      <c r="E206" s="776"/>
      <c r="F206" s="90" t="s">
        <v>484</v>
      </c>
      <c r="G206" s="90" t="s">
        <v>33</v>
      </c>
      <c r="H206" s="90" t="s">
        <v>33</v>
      </c>
      <c r="I206" s="90" t="s">
        <v>165</v>
      </c>
      <c r="J206" s="91" t="s">
        <v>33</v>
      </c>
      <c r="K206" s="90" t="s">
        <v>33</v>
      </c>
      <c r="L206" s="91" t="s">
        <v>33</v>
      </c>
      <c r="M206" s="92" t="s">
        <v>33</v>
      </c>
      <c r="N206" s="93" t="s">
        <v>33</v>
      </c>
      <c r="Q206" s="68" t="s">
        <v>1058</v>
      </c>
    </row>
    <row r="207" spans="1:23" s="63" customFormat="1" ht="22.5" x14ac:dyDescent="0.2">
      <c r="A207" s="96"/>
      <c r="B207" s="97" t="s">
        <v>171</v>
      </c>
      <c r="C207" s="767" t="s">
        <v>172</v>
      </c>
      <c r="D207" s="767"/>
      <c r="E207" s="767"/>
      <c r="F207" s="767"/>
      <c r="G207" s="767"/>
      <c r="H207" s="767"/>
      <c r="I207" s="767"/>
      <c r="J207" s="767"/>
      <c r="K207" s="767"/>
      <c r="L207" s="767"/>
      <c r="M207" s="767"/>
      <c r="N207" s="781"/>
      <c r="R207" s="68" t="s">
        <v>172</v>
      </c>
    </row>
    <row r="208" spans="1:23" s="63" customFormat="1" x14ac:dyDescent="0.2">
      <c r="A208" s="98"/>
      <c r="B208" s="97" t="s">
        <v>165</v>
      </c>
      <c r="C208" s="767" t="s">
        <v>251</v>
      </c>
      <c r="D208" s="767"/>
      <c r="E208" s="767"/>
      <c r="F208" s="99" t="s">
        <v>33</v>
      </c>
      <c r="G208" s="99" t="s">
        <v>33</v>
      </c>
      <c r="H208" s="99" t="s">
        <v>33</v>
      </c>
      <c r="I208" s="99" t="s">
        <v>33</v>
      </c>
      <c r="J208" s="100">
        <v>8.9</v>
      </c>
      <c r="K208" s="99" t="s">
        <v>175</v>
      </c>
      <c r="L208" s="100">
        <v>11.13</v>
      </c>
      <c r="M208" s="101" t="s">
        <v>33</v>
      </c>
      <c r="N208" s="102" t="s">
        <v>33</v>
      </c>
      <c r="S208" s="68" t="s">
        <v>251</v>
      </c>
    </row>
    <row r="209" spans="1:23" s="63" customFormat="1" x14ac:dyDescent="0.2">
      <c r="A209" s="98"/>
      <c r="B209" s="97" t="s">
        <v>173</v>
      </c>
      <c r="C209" s="767" t="s">
        <v>174</v>
      </c>
      <c r="D209" s="767"/>
      <c r="E209" s="767"/>
      <c r="F209" s="99" t="s">
        <v>33</v>
      </c>
      <c r="G209" s="99" t="s">
        <v>33</v>
      </c>
      <c r="H209" s="99" t="s">
        <v>33</v>
      </c>
      <c r="I209" s="99" t="s">
        <v>33</v>
      </c>
      <c r="J209" s="100">
        <v>0.66</v>
      </c>
      <c r="K209" s="99" t="s">
        <v>175</v>
      </c>
      <c r="L209" s="100">
        <v>0.83</v>
      </c>
      <c r="M209" s="101" t="s">
        <v>33</v>
      </c>
      <c r="N209" s="102" t="s">
        <v>33</v>
      </c>
      <c r="S209" s="68" t="s">
        <v>174</v>
      </c>
    </row>
    <row r="210" spans="1:23" s="63" customFormat="1" x14ac:dyDescent="0.2">
      <c r="A210" s="98"/>
      <c r="B210" s="97" t="s">
        <v>176</v>
      </c>
      <c r="C210" s="767" t="s">
        <v>177</v>
      </c>
      <c r="D210" s="767"/>
      <c r="E210" s="767"/>
      <c r="F210" s="99" t="s">
        <v>33</v>
      </c>
      <c r="G210" s="99" t="s">
        <v>33</v>
      </c>
      <c r="H210" s="99" t="s">
        <v>33</v>
      </c>
      <c r="I210" s="99" t="s">
        <v>33</v>
      </c>
      <c r="J210" s="100">
        <v>0.12</v>
      </c>
      <c r="K210" s="99" t="s">
        <v>175</v>
      </c>
      <c r="L210" s="100">
        <v>0.15</v>
      </c>
      <c r="M210" s="101" t="s">
        <v>33</v>
      </c>
      <c r="N210" s="102" t="s">
        <v>33</v>
      </c>
      <c r="S210" s="68" t="s">
        <v>177</v>
      </c>
    </row>
    <row r="211" spans="1:23" s="63" customFormat="1" x14ac:dyDescent="0.2">
      <c r="A211" s="98"/>
      <c r="B211" s="97" t="s">
        <v>212</v>
      </c>
      <c r="C211" s="767" t="s">
        <v>252</v>
      </c>
      <c r="D211" s="767"/>
      <c r="E211" s="767"/>
      <c r="F211" s="99" t="s">
        <v>33</v>
      </c>
      <c r="G211" s="99" t="s">
        <v>33</v>
      </c>
      <c r="H211" s="99" t="s">
        <v>33</v>
      </c>
      <c r="I211" s="99" t="s">
        <v>33</v>
      </c>
      <c r="J211" s="100">
        <v>0.18</v>
      </c>
      <c r="K211" s="99" t="s">
        <v>33</v>
      </c>
      <c r="L211" s="100">
        <v>0.18</v>
      </c>
      <c r="M211" s="101" t="s">
        <v>33</v>
      </c>
      <c r="N211" s="102" t="s">
        <v>33</v>
      </c>
      <c r="S211" s="68" t="s">
        <v>252</v>
      </c>
    </row>
    <row r="212" spans="1:23" s="63" customFormat="1" x14ac:dyDescent="0.2">
      <c r="A212" s="98"/>
      <c r="B212" s="97" t="s">
        <v>33</v>
      </c>
      <c r="C212" s="767" t="s">
        <v>253</v>
      </c>
      <c r="D212" s="767"/>
      <c r="E212" s="767"/>
      <c r="F212" s="99" t="s">
        <v>179</v>
      </c>
      <c r="G212" s="99" t="s">
        <v>1023</v>
      </c>
      <c r="H212" s="99" t="s">
        <v>175</v>
      </c>
      <c r="I212" s="99" t="s">
        <v>1231</v>
      </c>
      <c r="J212" s="100" t="s">
        <v>33</v>
      </c>
      <c r="K212" s="99" t="s">
        <v>33</v>
      </c>
      <c r="L212" s="100" t="s">
        <v>33</v>
      </c>
      <c r="M212" s="101" t="s">
        <v>33</v>
      </c>
      <c r="N212" s="102" t="s">
        <v>33</v>
      </c>
      <c r="T212" s="68" t="s">
        <v>253</v>
      </c>
    </row>
    <row r="213" spans="1:23" s="63" customFormat="1" x14ac:dyDescent="0.2">
      <c r="A213" s="98"/>
      <c r="B213" s="97" t="s">
        <v>33</v>
      </c>
      <c r="C213" s="767" t="s">
        <v>178</v>
      </c>
      <c r="D213" s="767"/>
      <c r="E213" s="767"/>
      <c r="F213" s="99" t="s">
        <v>179</v>
      </c>
      <c r="G213" s="99" t="s">
        <v>957</v>
      </c>
      <c r="H213" s="99" t="s">
        <v>175</v>
      </c>
      <c r="I213" s="99" t="s">
        <v>1143</v>
      </c>
      <c r="J213" s="100" t="s">
        <v>33</v>
      </c>
      <c r="K213" s="99" t="s">
        <v>33</v>
      </c>
      <c r="L213" s="100" t="s">
        <v>33</v>
      </c>
      <c r="M213" s="101" t="s">
        <v>33</v>
      </c>
      <c r="N213" s="102" t="s">
        <v>33</v>
      </c>
      <c r="T213" s="68" t="s">
        <v>178</v>
      </c>
    </row>
    <row r="214" spans="1:23" s="63" customFormat="1" x14ac:dyDescent="0.2">
      <c r="A214" s="98"/>
      <c r="B214" s="97" t="s">
        <v>33</v>
      </c>
      <c r="C214" s="776" t="s">
        <v>182</v>
      </c>
      <c r="D214" s="776"/>
      <c r="E214" s="776"/>
      <c r="F214" s="90" t="s">
        <v>33</v>
      </c>
      <c r="G214" s="90" t="s">
        <v>33</v>
      </c>
      <c r="H214" s="90" t="s">
        <v>33</v>
      </c>
      <c r="I214" s="90" t="s">
        <v>33</v>
      </c>
      <c r="J214" s="91">
        <v>9.74</v>
      </c>
      <c r="K214" s="90" t="s">
        <v>33</v>
      </c>
      <c r="L214" s="91">
        <v>12.14</v>
      </c>
      <c r="M214" s="92" t="s">
        <v>33</v>
      </c>
      <c r="N214" s="93" t="s">
        <v>33</v>
      </c>
      <c r="U214" s="68" t="s">
        <v>182</v>
      </c>
    </row>
    <row r="215" spans="1:23" s="63" customFormat="1" x14ac:dyDescent="0.2">
      <c r="A215" s="98"/>
      <c r="B215" s="97" t="s">
        <v>33</v>
      </c>
      <c r="C215" s="767" t="s">
        <v>183</v>
      </c>
      <c r="D215" s="767"/>
      <c r="E215" s="767"/>
      <c r="F215" s="99" t="s">
        <v>33</v>
      </c>
      <c r="G215" s="99" t="s">
        <v>33</v>
      </c>
      <c r="H215" s="99" t="s">
        <v>33</v>
      </c>
      <c r="I215" s="99" t="s">
        <v>33</v>
      </c>
      <c r="J215" s="100" t="s">
        <v>33</v>
      </c>
      <c r="K215" s="99" t="s">
        <v>33</v>
      </c>
      <c r="L215" s="100">
        <v>11.28</v>
      </c>
      <c r="M215" s="101" t="s">
        <v>33</v>
      </c>
      <c r="N215" s="102" t="s">
        <v>33</v>
      </c>
      <c r="T215" s="68" t="s">
        <v>183</v>
      </c>
    </row>
    <row r="216" spans="1:23" s="63" customFormat="1" ht="22.5" x14ac:dyDescent="0.2">
      <c r="A216" s="98"/>
      <c r="B216" s="97" t="s">
        <v>907</v>
      </c>
      <c r="C216" s="767" t="s">
        <v>908</v>
      </c>
      <c r="D216" s="767"/>
      <c r="E216" s="767"/>
      <c r="F216" s="99" t="s">
        <v>186</v>
      </c>
      <c r="G216" s="99" t="s">
        <v>909</v>
      </c>
      <c r="H216" s="99" t="s">
        <v>33</v>
      </c>
      <c r="I216" s="99" t="s">
        <v>909</v>
      </c>
      <c r="J216" s="100" t="s">
        <v>33</v>
      </c>
      <c r="K216" s="99" t="s">
        <v>33</v>
      </c>
      <c r="L216" s="100">
        <v>10.38</v>
      </c>
      <c r="M216" s="101" t="s">
        <v>33</v>
      </c>
      <c r="N216" s="102" t="s">
        <v>33</v>
      </c>
      <c r="T216" s="68" t="s">
        <v>908</v>
      </c>
    </row>
    <row r="217" spans="1:23" s="63" customFormat="1" ht="22.5" x14ac:dyDescent="0.2">
      <c r="A217" s="98"/>
      <c r="B217" s="97" t="s">
        <v>910</v>
      </c>
      <c r="C217" s="767" t="s">
        <v>911</v>
      </c>
      <c r="D217" s="767"/>
      <c r="E217" s="767"/>
      <c r="F217" s="99" t="s">
        <v>186</v>
      </c>
      <c r="G217" s="99" t="s">
        <v>594</v>
      </c>
      <c r="H217" s="99" t="s">
        <v>33</v>
      </c>
      <c r="I217" s="99" t="s">
        <v>594</v>
      </c>
      <c r="J217" s="100" t="s">
        <v>33</v>
      </c>
      <c r="K217" s="99" t="s">
        <v>33</v>
      </c>
      <c r="L217" s="100">
        <v>7.33</v>
      </c>
      <c r="M217" s="101" t="s">
        <v>33</v>
      </c>
      <c r="N217" s="102" t="s">
        <v>33</v>
      </c>
      <c r="T217" s="68" t="s">
        <v>911</v>
      </c>
    </row>
    <row r="218" spans="1:23" s="63" customFormat="1" x14ac:dyDescent="0.2">
      <c r="A218" s="103"/>
      <c r="B218" s="104"/>
      <c r="C218" s="780" t="s">
        <v>191</v>
      </c>
      <c r="D218" s="780"/>
      <c r="E218" s="780"/>
      <c r="F218" s="105" t="s">
        <v>33</v>
      </c>
      <c r="G218" s="105" t="s">
        <v>33</v>
      </c>
      <c r="H218" s="105" t="s">
        <v>33</v>
      </c>
      <c r="I218" s="105" t="s">
        <v>33</v>
      </c>
      <c r="J218" s="106" t="s">
        <v>33</v>
      </c>
      <c r="K218" s="105" t="s">
        <v>33</v>
      </c>
      <c r="L218" s="106">
        <v>29.85</v>
      </c>
      <c r="M218" s="92" t="s">
        <v>33</v>
      </c>
      <c r="N218" s="107" t="s">
        <v>33</v>
      </c>
      <c r="V218" s="68" t="s">
        <v>191</v>
      </c>
    </row>
    <row r="219" spans="1:23" s="63" customFormat="1" ht="33.75" x14ac:dyDescent="0.2">
      <c r="A219" s="88" t="s">
        <v>233</v>
      </c>
      <c r="B219" s="89" t="s">
        <v>1915</v>
      </c>
      <c r="C219" s="776" t="s">
        <v>1503</v>
      </c>
      <c r="D219" s="776"/>
      <c r="E219" s="776"/>
      <c r="F219" s="90" t="s">
        <v>484</v>
      </c>
      <c r="G219" s="90" t="s">
        <v>33</v>
      </c>
      <c r="H219" s="90" t="s">
        <v>33</v>
      </c>
      <c r="I219" s="90" t="s">
        <v>165</v>
      </c>
      <c r="J219" s="91">
        <v>7202.58</v>
      </c>
      <c r="K219" s="90" t="s">
        <v>778</v>
      </c>
      <c r="L219" s="91">
        <v>7289.01</v>
      </c>
      <c r="M219" s="92" t="s">
        <v>33</v>
      </c>
      <c r="N219" s="93" t="s">
        <v>33</v>
      </c>
      <c r="Q219" s="68" t="s">
        <v>1503</v>
      </c>
    </row>
    <row r="220" spans="1:23" s="63" customFormat="1" x14ac:dyDescent="0.2">
      <c r="A220" s="94"/>
      <c r="B220" s="95"/>
      <c r="C220" s="767" t="s">
        <v>1504</v>
      </c>
      <c r="D220" s="767"/>
      <c r="E220" s="767"/>
      <c r="F220" s="767"/>
      <c r="G220" s="767"/>
      <c r="H220" s="767"/>
      <c r="I220" s="767"/>
      <c r="J220" s="767"/>
      <c r="K220" s="767"/>
      <c r="L220" s="767"/>
      <c r="M220" s="767"/>
      <c r="N220" s="781"/>
      <c r="W220" s="68" t="s">
        <v>1504</v>
      </c>
    </row>
    <row r="221" spans="1:23" s="63" customFormat="1" ht="22.5" x14ac:dyDescent="0.2">
      <c r="A221" s="96"/>
      <c r="B221" s="97" t="s">
        <v>780</v>
      </c>
      <c r="C221" s="767" t="s">
        <v>781</v>
      </c>
      <c r="D221" s="767"/>
      <c r="E221" s="767"/>
      <c r="F221" s="767"/>
      <c r="G221" s="767"/>
      <c r="H221" s="767"/>
      <c r="I221" s="767"/>
      <c r="J221" s="767"/>
      <c r="K221" s="767"/>
      <c r="L221" s="767"/>
      <c r="M221" s="767"/>
      <c r="N221" s="781"/>
      <c r="R221" s="68" t="s">
        <v>781</v>
      </c>
    </row>
    <row r="222" spans="1:23" s="63" customFormat="1" ht="33.75" x14ac:dyDescent="0.2">
      <c r="A222" s="88" t="s">
        <v>704</v>
      </c>
      <c r="B222" s="89" t="s">
        <v>1505</v>
      </c>
      <c r="C222" s="776" t="s">
        <v>1506</v>
      </c>
      <c r="D222" s="776"/>
      <c r="E222" s="776"/>
      <c r="F222" s="90" t="s">
        <v>484</v>
      </c>
      <c r="G222" s="90" t="s">
        <v>33</v>
      </c>
      <c r="H222" s="90" t="s">
        <v>33</v>
      </c>
      <c r="I222" s="90" t="s">
        <v>212</v>
      </c>
      <c r="J222" s="91" t="s">
        <v>33</v>
      </c>
      <c r="K222" s="90" t="s">
        <v>33</v>
      </c>
      <c r="L222" s="91" t="s">
        <v>33</v>
      </c>
      <c r="M222" s="92" t="s">
        <v>33</v>
      </c>
      <c r="N222" s="93" t="s">
        <v>33</v>
      </c>
      <c r="Q222" s="68" t="s">
        <v>1506</v>
      </c>
    </row>
    <row r="223" spans="1:23" s="63" customFormat="1" ht="22.5" x14ac:dyDescent="0.2">
      <c r="A223" s="96"/>
      <c r="B223" s="97" t="s">
        <v>171</v>
      </c>
      <c r="C223" s="767" t="s">
        <v>172</v>
      </c>
      <c r="D223" s="767"/>
      <c r="E223" s="767"/>
      <c r="F223" s="767"/>
      <c r="G223" s="767"/>
      <c r="H223" s="767"/>
      <c r="I223" s="767"/>
      <c r="J223" s="767"/>
      <c r="K223" s="767"/>
      <c r="L223" s="767"/>
      <c r="M223" s="767"/>
      <c r="N223" s="781"/>
      <c r="R223" s="68" t="s">
        <v>172</v>
      </c>
    </row>
    <row r="224" spans="1:23" s="63" customFormat="1" x14ac:dyDescent="0.2">
      <c r="A224" s="98"/>
      <c r="B224" s="97" t="s">
        <v>165</v>
      </c>
      <c r="C224" s="767" t="s">
        <v>251</v>
      </c>
      <c r="D224" s="767"/>
      <c r="E224" s="767"/>
      <c r="F224" s="99" t="s">
        <v>33</v>
      </c>
      <c r="G224" s="99" t="s">
        <v>33</v>
      </c>
      <c r="H224" s="99" t="s">
        <v>33</v>
      </c>
      <c r="I224" s="99" t="s">
        <v>33</v>
      </c>
      <c r="J224" s="100">
        <v>36.28</v>
      </c>
      <c r="K224" s="99" t="s">
        <v>175</v>
      </c>
      <c r="L224" s="100">
        <v>181.4</v>
      </c>
      <c r="M224" s="101" t="s">
        <v>33</v>
      </c>
      <c r="N224" s="102" t="s">
        <v>33</v>
      </c>
      <c r="S224" s="68" t="s">
        <v>251</v>
      </c>
    </row>
    <row r="225" spans="1:25" s="63" customFormat="1" x14ac:dyDescent="0.2">
      <c r="A225" s="98"/>
      <c r="B225" s="97" t="s">
        <v>212</v>
      </c>
      <c r="C225" s="767" t="s">
        <v>252</v>
      </c>
      <c r="D225" s="767"/>
      <c r="E225" s="767"/>
      <c r="F225" s="99" t="s">
        <v>33</v>
      </c>
      <c r="G225" s="99" t="s">
        <v>33</v>
      </c>
      <c r="H225" s="99" t="s">
        <v>33</v>
      </c>
      <c r="I225" s="99" t="s">
        <v>33</v>
      </c>
      <c r="J225" s="100">
        <v>18.45</v>
      </c>
      <c r="K225" s="99" t="s">
        <v>33</v>
      </c>
      <c r="L225" s="100">
        <v>73.8</v>
      </c>
      <c r="M225" s="101" t="s">
        <v>33</v>
      </c>
      <c r="N225" s="102" t="s">
        <v>33</v>
      </c>
      <c r="S225" s="68" t="s">
        <v>252</v>
      </c>
    </row>
    <row r="226" spans="1:25" s="63" customFormat="1" x14ac:dyDescent="0.2">
      <c r="A226" s="98"/>
      <c r="B226" s="97" t="s">
        <v>33</v>
      </c>
      <c r="C226" s="767" t="s">
        <v>253</v>
      </c>
      <c r="D226" s="767"/>
      <c r="E226" s="767"/>
      <c r="F226" s="99" t="s">
        <v>179</v>
      </c>
      <c r="G226" s="99" t="s">
        <v>212</v>
      </c>
      <c r="H226" s="99" t="s">
        <v>175</v>
      </c>
      <c r="I226" s="99" t="s">
        <v>308</v>
      </c>
      <c r="J226" s="100" t="s">
        <v>33</v>
      </c>
      <c r="K226" s="99" t="s">
        <v>33</v>
      </c>
      <c r="L226" s="100" t="s">
        <v>33</v>
      </c>
      <c r="M226" s="101" t="s">
        <v>33</v>
      </c>
      <c r="N226" s="102" t="s">
        <v>33</v>
      </c>
      <c r="T226" s="68" t="s">
        <v>253</v>
      </c>
    </row>
    <row r="227" spans="1:25" s="63" customFormat="1" x14ac:dyDescent="0.2">
      <c r="A227" s="98"/>
      <c r="B227" s="97" t="s">
        <v>33</v>
      </c>
      <c r="C227" s="776" t="s">
        <v>182</v>
      </c>
      <c r="D227" s="776"/>
      <c r="E227" s="776"/>
      <c r="F227" s="90" t="s">
        <v>33</v>
      </c>
      <c r="G227" s="90" t="s">
        <v>33</v>
      </c>
      <c r="H227" s="90" t="s">
        <v>33</v>
      </c>
      <c r="I227" s="90" t="s">
        <v>33</v>
      </c>
      <c r="J227" s="91">
        <v>54.73</v>
      </c>
      <c r="K227" s="90" t="s">
        <v>33</v>
      </c>
      <c r="L227" s="91">
        <v>255.2</v>
      </c>
      <c r="M227" s="92" t="s">
        <v>33</v>
      </c>
      <c r="N227" s="93" t="s">
        <v>33</v>
      </c>
      <c r="U227" s="68" t="s">
        <v>182</v>
      </c>
    </row>
    <row r="228" spans="1:25" s="63" customFormat="1" x14ac:dyDescent="0.2">
      <c r="A228" s="98"/>
      <c r="B228" s="97" t="s">
        <v>33</v>
      </c>
      <c r="C228" s="767" t="s">
        <v>183</v>
      </c>
      <c r="D228" s="767"/>
      <c r="E228" s="767"/>
      <c r="F228" s="99" t="s">
        <v>33</v>
      </c>
      <c r="G228" s="99" t="s">
        <v>33</v>
      </c>
      <c r="H228" s="99" t="s">
        <v>33</v>
      </c>
      <c r="I228" s="99" t="s">
        <v>33</v>
      </c>
      <c r="J228" s="100" t="s">
        <v>33</v>
      </c>
      <c r="K228" s="99" t="s">
        <v>33</v>
      </c>
      <c r="L228" s="100">
        <v>181.4</v>
      </c>
      <c r="M228" s="101" t="s">
        <v>33</v>
      </c>
      <c r="N228" s="102" t="s">
        <v>33</v>
      </c>
      <c r="T228" s="68" t="s">
        <v>183</v>
      </c>
    </row>
    <row r="229" spans="1:25" s="63" customFormat="1" ht="22.5" x14ac:dyDescent="0.2">
      <c r="A229" s="98"/>
      <c r="B229" s="97" t="s">
        <v>907</v>
      </c>
      <c r="C229" s="767" t="s">
        <v>908</v>
      </c>
      <c r="D229" s="767"/>
      <c r="E229" s="767"/>
      <c r="F229" s="99" t="s">
        <v>186</v>
      </c>
      <c r="G229" s="99" t="s">
        <v>909</v>
      </c>
      <c r="H229" s="99" t="s">
        <v>33</v>
      </c>
      <c r="I229" s="99" t="s">
        <v>909</v>
      </c>
      <c r="J229" s="100" t="s">
        <v>33</v>
      </c>
      <c r="K229" s="99" t="s">
        <v>33</v>
      </c>
      <c r="L229" s="100">
        <v>166.89</v>
      </c>
      <c r="M229" s="101" t="s">
        <v>33</v>
      </c>
      <c r="N229" s="102" t="s">
        <v>33</v>
      </c>
      <c r="T229" s="68" t="s">
        <v>908</v>
      </c>
    </row>
    <row r="230" spans="1:25" s="63" customFormat="1" ht="22.5" x14ac:dyDescent="0.2">
      <c r="A230" s="98"/>
      <c r="B230" s="97" t="s">
        <v>910</v>
      </c>
      <c r="C230" s="767" t="s">
        <v>911</v>
      </c>
      <c r="D230" s="767"/>
      <c r="E230" s="767"/>
      <c r="F230" s="99" t="s">
        <v>186</v>
      </c>
      <c r="G230" s="99" t="s">
        <v>594</v>
      </c>
      <c r="H230" s="99" t="s">
        <v>33</v>
      </c>
      <c r="I230" s="99" t="s">
        <v>594</v>
      </c>
      <c r="J230" s="100" t="s">
        <v>33</v>
      </c>
      <c r="K230" s="99" t="s">
        <v>33</v>
      </c>
      <c r="L230" s="100">
        <v>117.91</v>
      </c>
      <c r="M230" s="101" t="s">
        <v>33</v>
      </c>
      <c r="N230" s="102" t="s">
        <v>33</v>
      </c>
      <c r="T230" s="68" t="s">
        <v>911</v>
      </c>
    </row>
    <row r="231" spans="1:25" s="63" customFormat="1" x14ac:dyDescent="0.2">
      <c r="A231" s="103"/>
      <c r="B231" s="104"/>
      <c r="C231" s="780" t="s">
        <v>191</v>
      </c>
      <c r="D231" s="780"/>
      <c r="E231" s="780"/>
      <c r="F231" s="105" t="s">
        <v>33</v>
      </c>
      <c r="G231" s="105" t="s">
        <v>33</v>
      </c>
      <c r="H231" s="105" t="s">
        <v>33</v>
      </c>
      <c r="I231" s="105" t="s">
        <v>33</v>
      </c>
      <c r="J231" s="106" t="s">
        <v>33</v>
      </c>
      <c r="K231" s="105" t="s">
        <v>33</v>
      </c>
      <c r="L231" s="106">
        <v>540</v>
      </c>
      <c r="M231" s="92" t="s">
        <v>33</v>
      </c>
      <c r="N231" s="107" t="s">
        <v>33</v>
      </c>
      <c r="V231" s="68" t="s">
        <v>191</v>
      </c>
    </row>
    <row r="232" spans="1:25" s="63" customFormat="1" ht="33.75" x14ac:dyDescent="0.2">
      <c r="A232" s="88" t="s">
        <v>309</v>
      </c>
      <c r="B232" s="89" t="s">
        <v>1916</v>
      </c>
      <c r="C232" s="776" t="s">
        <v>1509</v>
      </c>
      <c r="D232" s="776"/>
      <c r="E232" s="776"/>
      <c r="F232" s="90" t="s">
        <v>484</v>
      </c>
      <c r="G232" s="90" t="s">
        <v>33</v>
      </c>
      <c r="H232" s="90" t="s">
        <v>33</v>
      </c>
      <c r="I232" s="90" t="s">
        <v>173</v>
      </c>
      <c r="J232" s="91">
        <v>1048.1099999999999</v>
      </c>
      <c r="K232" s="90" t="s">
        <v>778</v>
      </c>
      <c r="L232" s="91">
        <v>2121.37</v>
      </c>
      <c r="M232" s="92" t="s">
        <v>33</v>
      </c>
      <c r="N232" s="93" t="s">
        <v>33</v>
      </c>
      <c r="Q232" s="68" t="s">
        <v>1509</v>
      </c>
    </row>
    <row r="233" spans="1:25" s="63" customFormat="1" x14ac:dyDescent="0.2">
      <c r="A233" s="94"/>
      <c r="B233" s="95"/>
      <c r="C233" s="767" t="s">
        <v>1510</v>
      </c>
      <c r="D233" s="767"/>
      <c r="E233" s="767"/>
      <c r="F233" s="767"/>
      <c r="G233" s="767"/>
      <c r="H233" s="767"/>
      <c r="I233" s="767"/>
      <c r="J233" s="767"/>
      <c r="K233" s="767"/>
      <c r="L233" s="767"/>
      <c r="M233" s="767"/>
      <c r="N233" s="781"/>
      <c r="W233" s="68" t="s">
        <v>1510</v>
      </c>
    </row>
    <row r="234" spans="1:25" s="63" customFormat="1" ht="22.5" x14ac:dyDescent="0.2">
      <c r="A234" s="96"/>
      <c r="B234" s="97" t="s">
        <v>780</v>
      </c>
      <c r="C234" s="767" t="s">
        <v>781</v>
      </c>
      <c r="D234" s="767"/>
      <c r="E234" s="767"/>
      <c r="F234" s="767"/>
      <c r="G234" s="767"/>
      <c r="H234" s="767"/>
      <c r="I234" s="767"/>
      <c r="J234" s="767"/>
      <c r="K234" s="767"/>
      <c r="L234" s="767"/>
      <c r="M234" s="767"/>
      <c r="N234" s="781"/>
      <c r="R234" s="68" t="s">
        <v>781</v>
      </c>
    </row>
    <row r="235" spans="1:25" s="63" customFormat="1" ht="1.5" customHeight="1" x14ac:dyDescent="0.2">
      <c r="A235" s="108"/>
      <c r="B235" s="104"/>
      <c r="C235" s="104"/>
      <c r="D235" s="104"/>
      <c r="E235" s="104"/>
      <c r="F235" s="108"/>
      <c r="G235" s="108"/>
      <c r="H235" s="108"/>
      <c r="I235" s="108"/>
      <c r="J235" s="109"/>
      <c r="K235" s="108"/>
      <c r="L235" s="109"/>
      <c r="M235" s="99"/>
      <c r="N235" s="109"/>
    </row>
    <row r="236" spans="1:25" s="63" customFormat="1" ht="2.25" customHeight="1" x14ac:dyDescent="0.2">
      <c r="B236" s="67"/>
      <c r="C236" s="67"/>
      <c r="D236" s="67"/>
      <c r="E236" s="67"/>
      <c r="F236" s="67"/>
      <c r="G236" s="67"/>
      <c r="H236" s="67"/>
      <c r="I236" s="67"/>
      <c r="J236" s="67"/>
      <c r="K236" s="67"/>
      <c r="L236" s="122"/>
      <c r="M236" s="123"/>
      <c r="N236" s="124"/>
    </row>
    <row r="237" spans="1:25" s="63" customFormat="1" x14ac:dyDescent="0.2">
      <c r="A237" s="110"/>
      <c r="B237" s="111" t="s">
        <v>33</v>
      </c>
      <c r="C237" s="780" t="s">
        <v>321</v>
      </c>
      <c r="D237" s="780"/>
      <c r="E237" s="780"/>
      <c r="F237" s="780"/>
      <c r="G237" s="780"/>
      <c r="H237" s="780"/>
      <c r="I237" s="780"/>
      <c r="J237" s="780"/>
      <c r="K237" s="780"/>
      <c r="L237" s="112" t="s">
        <v>33</v>
      </c>
      <c r="M237" s="113" t="s">
        <v>33</v>
      </c>
      <c r="N237" s="114" t="s">
        <v>33</v>
      </c>
      <c r="X237" s="68" t="s">
        <v>321</v>
      </c>
    </row>
    <row r="238" spans="1:25" s="63" customFormat="1" x14ac:dyDescent="0.2">
      <c r="A238" s="115"/>
      <c r="B238" s="97" t="s">
        <v>165</v>
      </c>
      <c r="C238" s="767" t="s">
        <v>876</v>
      </c>
      <c r="D238" s="767"/>
      <c r="E238" s="767"/>
      <c r="F238" s="767"/>
      <c r="G238" s="767"/>
      <c r="H238" s="767"/>
      <c r="I238" s="767"/>
      <c r="J238" s="767"/>
      <c r="K238" s="767"/>
      <c r="L238" s="116">
        <v>1470.7</v>
      </c>
      <c r="M238" s="117">
        <v>7.3</v>
      </c>
      <c r="N238" s="118">
        <v>10736</v>
      </c>
      <c r="Y238" s="68" t="s">
        <v>876</v>
      </c>
    </row>
    <row r="239" spans="1:25" s="63" customFormat="1" x14ac:dyDescent="0.2">
      <c r="A239" s="115"/>
      <c r="B239" s="97" t="s">
        <v>33</v>
      </c>
      <c r="C239" s="767" t="s">
        <v>203</v>
      </c>
      <c r="D239" s="767"/>
      <c r="E239" s="767"/>
      <c r="F239" s="767"/>
      <c r="G239" s="767"/>
      <c r="H239" s="767"/>
      <c r="I239" s="767"/>
      <c r="J239" s="767"/>
      <c r="K239" s="767"/>
      <c r="L239" s="116" t="s">
        <v>33</v>
      </c>
      <c r="M239" s="117" t="s">
        <v>33</v>
      </c>
      <c r="N239" s="118" t="s">
        <v>33</v>
      </c>
      <c r="Y239" s="68" t="s">
        <v>203</v>
      </c>
    </row>
    <row r="240" spans="1:25" s="63" customFormat="1" x14ac:dyDescent="0.2">
      <c r="A240" s="115"/>
      <c r="B240" s="97" t="s">
        <v>33</v>
      </c>
      <c r="C240" s="767" t="s">
        <v>296</v>
      </c>
      <c r="D240" s="767"/>
      <c r="E240" s="767"/>
      <c r="F240" s="767"/>
      <c r="G240" s="767"/>
      <c r="H240" s="767"/>
      <c r="I240" s="767"/>
      <c r="J240" s="767"/>
      <c r="K240" s="767"/>
      <c r="L240" s="116">
        <v>469.74</v>
      </c>
      <c r="M240" s="117" t="s">
        <v>33</v>
      </c>
      <c r="N240" s="118" t="s">
        <v>33</v>
      </c>
      <c r="Y240" s="68" t="s">
        <v>296</v>
      </c>
    </row>
    <row r="241" spans="1:26" x14ac:dyDescent="0.2">
      <c r="A241" s="115"/>
      <c r="B241" s="97" t="s">
        <v>33</v>
      </c>
      <c r="C241" s="767" t="s">
        <v>204</v>
      </c>
      <c r="D241" s="767"/>
      <c r="E241" s="767"/>
      <c r="F241" s="767"/>
      <c r="G241" s="767"/>
      <c r="H241" s="767"/>
      <c r="I241" s="767"/>
      <c r="J241" s="767"/>
      <c r="K241" s="767"/>
      <c r="L241" s="116">
        <v>76.25</v>
      </c>
      <c r="M241" s="117" t="s">
        <v>33</v>
      </c>
      <c r="N241" s="118" t="s">
        <v>33</v>
      </c>
      <c r="O241" s="63"/>
      <c r="P241" s="63"/>
      <c r="Q241" s="63"/>
      <c r="R241" s="63"/>
      <c r="S241" s="63"/>
      <c r="T241" s="63"/>
      <c r="U241" s="63"/>
      <c r="V241" s="63"/>
      <c r="W241" s="63"/>
      <c r="X241" s="63"/>
      <c r="Y241" s="68" t="s">
        <v>204</v>
      </c>
      <c r="Z241" s="63"/>
    </row>
    <row r="242" spans="1:26" x14ac:dyDescent="0.2">
      <c r="A242" s="115"/>
      <c r="B242" s="97" t="s">
        <v>33</v>
      </c>
      <c r="C242" s="767" t="s">
        <v>297</v>
      </c>
      <c r="D242" s="767"/>
      <c r="E242" s="767"/>
      <c r="F242" s="767"/>
      <c r="G242" s="767"/>
      <c r="H242" s="767"/>
      <c r="I242" s="767"/>
      <c r="J242" s="767"/>
      <c r="K242" s="767"/>
      <c r="L242" s="116">
        <v>186.43</v>
      </c>
      <c r="M242" s="117" t="s">
        <v>33</v>
      </c>
      <c r="N242" s="118" t="s">
        <v>33</v>
      </c>
      <c r="O242" s="63"/>
      <c r="P242" s="63"/>
      <c r="Q242" s="63"/>
      <c r="R242" s="63"/>
      <c r="S242" s="63"/>
      <c r="T242" s="63"/>
      <c r="U242" s="63"/>
      <c r="V242" s="63"/>
      <c r="W242" s="63"/>
      <c r="X242" s="63"/>
      <c r="Y242" s="68" t="s">
        <v>297</v>
      </c>
      <c r="Z242" s="63"/>
    </row>
    <row r="243" spans="1:26" x14ac:dyDescent="0.2">
      <c r="A243" s="115"/>
      <c r="B243" s="97" t="s">
        <v>33</v>
      </c>
      <c r="C243" s="767" t="s">
        <v>205</v>
      </c>
      <c r="D243" s="767"/>
      <c r="E243" s="767"/>
      <c r="F243" s="767"/>
      <c r="G243" s="767"/>
      <c r="H243" s="767"/>
      <c r="I243" s="767"/>
      <c r="J243" s="767"/>
      <c r="K243" s="767"/>
      <c r="L243" s="116">
        <v>431.42</v>
      </c>
      <c r="M243" s="117" t="s">
        <v>33</v>
      </c>
      <c r="N243" s="118" t="s">
        <v>33</v>
      </c>
      <c r="O243" s="63"/>
      <c r="P243" s="63"/>
      <c r="Q243" s="63"/>
      <c r="R243" s="63"/>
      <c r="S243" s="63"/>
      <c r="T243" s="63"/>
      <c r="U243" s="63"/>
      <c r="V243" s="63"/>
      <c r="W243" s="63"/>
      <c r="X243" s="63"/>
      <c r="Y243" s="68" t="s">
        <v>205</v>
      </c>
      <c r="Z243" s="63"/>
    </row>
    <row r="244" spans="1:26" x14ac:dyDescent="0.2">
      <c r="A244" s="115"/>
      <c r="B244" s="97" t="s">
        <v>33</v>
      </c>
      <c r="C244" s="767" t="s">
        <v>206</v>
      </c>
      <c r="D244" s="767"/>
      <c r="E244" s="767"/>
      <c r="F244" s="767"/>
      <c r="G244" s="767"/>
      <c r="H244" s="767"/>
      <c r="I244" s="767"/>
      <c r="J244" s="767"/>
      <c r="K244" s="767"/>
      <c r="L244" s="116">
        <v>306.86</v>
      </c>
      <c r="M244" s="117" t="s">
        <v>33</v>
      </c>
      <c r="N244" s="118" t="s">
        <v>33</v>
      </c>
      <c r="O244" s="63"/>
      <c r="P244" s="63"/>
      <c r="Q244" s="63"/>
      <c r="R244" s="63"/>
      <c r="S244" s="63"/>
      <c r="T244" s="63"/>
      <c r="U244" s="63"/>
      <c r="V244" s="63"/>
      <c r="W244" s="63"/>
      <c r="X244" s="63"/>
      <c r="Y244" s="68" t="s">
        <v>206</v>
      </c>
      <c r="Z244" s="63"/>
    </row>
    <row r="245" spans="1:26" x14ac:dyDescent="0.2">
      <c r="A245" s="115"/>
      <c r="B245" s="97" t="s">
        <v>33</v>
      </c>
      <c r="C245" s="767" t="s">
        <v>877</v>
      </c>
      <c r="D245" s="767"/>
      <c r="E245" s="767"/>
      <c r="F245" s="767"/>
      <c r="G245" s="767"/>
      <c r="H245" s="767"/>
      <c r="I245" s="767"/>
      <c r="J245" s="767"/>
      <c r="K245" s="767"/>
      <c r="L245" s="116">
        <v>85979.7</v>
      </c>
      <c r="M245" s="117" t="s">
        <v>33</v>
      </c>
      <c r="N245" s="118">
        <v>387768</v>
      </c>
      <c r="O245" s="63"/>
      <c r="P245" s="63"/>
      <c r="Q245" s="63"/>
      <c r="R245" s="63"/>
      <c r="S245" s="63"/>
      <c r="T245" s="63"/>
      <c r="U245" s="63"/>
      <c r="V245" s="63"/>
      <c r="W245" s="63"/>
      <c r="X245" s="63"/>
      <c r="Y245" s="68" t="s">
        <v>877</v>
      </c>
      <c r="Z245" s="63"/>
    </row>
    <row r="246" spans="1:26" x14ac:dyDescent="0.2">
      <c r="A246" s="115"/>
      <c r="B246" s="97" t="s">
        <v>173</v>
      </c>
      <c r="C246" s="767" t="s">
        <v>1005</v>
      </c>
      <c r="D246" s="767"/>
      <c r="E246" s="767"/>
      <c r="F246" s="767"/>
      <c r="G246" s="767"/>
      <c r="H246" s="767"/>
      <c r="I246" s="767"/>
      <c r="J246" s="767"/>
      <c r="K246" s="767"/>
      <c r="L246" s="116">
        <v>84282.32</v>
      </c>
      <c r="M246" s="117">
        <v>4.51</v>
      </c>
      <c r="N246" s="118">
        <v>380113</v>
      </c>
      <c r="O246" s="63"/>
      <c r="P246" s="63"/>
      <c r="Q246" s="63"/>
      <c r="R246" s="63"/>
      <c r="S246" s="63"/>
      <c r="T246" s="63"/>
      <c r="U246" s="63"/>
      <c r="V246" s="63"/>
      <c r="W246" s="63"/>
      <c r="X246" s="63"/>
      <c r="Y246" s="68" t="s">
        <v>1005</v>
      </c>
      <c r="Z246" s="63"/>
    </row>
    <row r="247" spans="1:26" x14ac:dyDescent="0.2">
      <c r="A247" s="115"/>
      <c r="B247" s="97" t="s">
        <v>173</v>
      </c>
      <c r="C247" s="767" t="s">
        <v>1006</v>
      </c>
      <c r="D247" s="767"/>
      <c r="E247" s="767"/>
      <c r="F247" s="767"/>
      <c r="G247" s="767"/>
      <c r="H247" s="767"/>
      <c r="I247" s="767"/>
      <c r="J247" s="767"/>
      <c r="K247" s="767"/>
      <c r="L247" s="116">
        <v>1697.38</v>
      </c>
      <c r="M247" s="117">
        <v>4.51</v>
      </c>
      <c r="N247" s="118">
        <v>7655</v>
      </c>
      <c r="O247" s="63"/>
      <c r="P247" s="63"/>
      <c r="Q247" s="63"/>
      <c r="R247" s="63"/>
      <c r="S247" s="63"/>
      <c r="T247" s="63"/>
      <c r="U247" s="63"/>
      <c r="V247" s="63"/>
      <c r="W247" s="63"/>
      <c r="X247" s="63"/>
      <c r="Y247" s="68" t="s">
        <v>1006</v>
      </c>
      <c r="Z247" s="63"/>
    </row>
    <row r="248" spans="1:26" x14ac:dyDescent="0.2">
      <c r="A248" s="115"/>
      <c r="B248" s="97" t="s">
        <v>33</v>
      </c>
      <c r="C248" s="767" t="s">
        <v>207</v>
      </c>
      <c r="D248" s="767"/>
      <c r="E248" s="767"/>
      <c r="F248" s="767"/>
      <c r="G248" s="767"/>
      <c r="H248" s="767"/>
      <c r="I248" s="767"/>
      <c r="J248" s="767"/>
      <c r="K248" s="767"/>
      <c r="L248" s="116">
        <v>479.62</v>
      </c>
      <c r="M248" s="117" t="s">
        <v>33</v>
      </c>
      <c r="N248" s="118" t="s">
        <v>33</v>
      </c>
      <c r="O248" s="63"/>
      <c r="P248" s="63"/>
      <c r="Q248" s="63"/>
      <c r="R248" s="63"/>
      <c r="S248" s="63"/>
      <c r="T248" s="63"/>
      <c r="U248" s="63"/>
      <c r="V248" s="63"/>
      <c r="W248" s="63"/>
      <c r="X248" s="63"/>
      <c r="Y248" s="68" t="s">
        <v>207</v>
      </c>
      <c r="Z248" s="63"/>
    </row>
    <row r="249" spans="1:26" x14ac:dyDescent="0.2">
      <c r="A249" s="115"/>
      <c r="B249" s="97" t="s">
        <v>33</v>
      </c>
      <c r="C249" s="767" t="s">
        <v>208</v>
      </c>
      <c r="D249" s="767"/>
      <c r="E249" s="767"/>
      <c r="F249" s="767"/>
      <c r="G249" s="767"/>
      <c r="H249" s="767"/>
      <c r="I249" s="767"/>
      <c r="J249" s="767"/>
      <c r="K249" s="767"/>
      <c r="L249" s="116">
        <v>431.42</v>
      </c>
      <c r="M249" s="117" t="s">
        <v>33</v>
      </c>
      <c r="N249" s="118" t="s">
        <v>33</v>
      </c>
      <c r="O249" s="63"/>
      <c r="P249" s="63"/>
      <c r="Q249" s="63"/>
      <c r="R249" s="63"/>
      <c r="S249" s="63"/>
      <c r="T249" s="63"/>
      <c r="U249" s="63"/>
      <c r="V249" s="63"/>
      <c r="W249" s="63"/>
      <c r="X249" s="63"/>
      <c r="Y249" s="68" t="s">
        <v>208</v>
      </c>
      <c r="Z249" s="63"/>
    </row>
    <row r="250" spans="1:26" x14ac:dyDescent="0.2">
      <c r="A250" s="115"/>
      <c r="B250" s="97" t="s">
        <v>33</v>
      </c>
      <c r="C250" s="767" t="s">
        <v>209</v>
      </c>
      <c r="D250" s="767"/>
      <c r="E250" s="767"/>
      <c r="F250" s="767"/>
      <c r="G250" s="767"/>
      <c r="H250" s="767"/>
      <c r="I250" s="767"/>
      <c r="J250" s="767"/>
      <c r="K250" s="767"/>
      <c r="L250" s="116">
        <v>306.86</v>
      </c>
      <c r="M250" s="117" t="s">
        <v>33</v>
      </c>
      <c r="N250" s="118" t="s">
        <v>33</v>
      </c>
      <c r="O250" s="63"/>
      <c r="P250" s="63"/>
      <c r="Q250" s="63"/>
      <c r="R250" s="63"/>
      <c r="S250" s="63"/>
      <c r="T250" s="63"/>
      <c r="U250" s="63"/>
      <c r="V250" s="63"/>
      <c r="W250" s="63"/>
      <c r="X250" s="63"/>
      <c r="Y250" s="68" t="s">
        <v>209</v>
      </c>
      <c r="Z250" s="63"/>
    </row>
    <row r="251" spans="1:26" x14ac:dyDescent="0.2">
      <c r="A251" s="115"/>
      <c r="B251" s="109" t="s">
        <v>33</v>
      </c>
      <c r="C251" s="782" t="s">
        <v>322</v>
      </c>
      <c r="D251" s="782"/>
      <c r="E251" s="782"/>
      <c r="F251" s="782"/>
      <c r="G251" s="782"/>
      <c r="H251" s="782"/>
      <c r="I251" s="782"/>
      <c r="J251" s="782"/>
      <c r="K251" s="782"/>
      <c r="L251" s="119">
        <v>87450.4</v>
      </c>
      <c r="M251" s="120" t="s">
        <v>33</v>
      </c>
      <c r="N251" s="125">
        <v>398504</v>
      </c>
      <c r="O251" s="63"/>
      <c r="P251" s="63"/>
      <c r="Q251" s="63"/>
      <c r="R251" s="63"/>
      <c r="S251" s="63"/>
      <c r="T251" s="63"/>
      <c r="U251" s="63"/>
      <c r="V251" s="63"/>
      <c r="W251" s="63"/>
      <c r="X251" s="63"/>
      <c r="Y251" s="63"/>
      <c r="Z251" s="68" t="s">
        <v>322</v>
      </c>
    </row>
    <row r="252" spans="1:26" ht="1.5" customHeight="1" x14ac:dyDescent="0.2">
      <c r="B252" s="109"/>
      <c r="C252" s="104"/>
      <c r="D252" s="104"/>
      <c r="E252" s="104"/>
      <c r="F252" s="104"/>
      <c r="G252" s="104"/>
      <c r="H252" s="104"/>
      <c r="I252" s="104"/>
      <c r="J252" s="104"/>
      <c r="K252" s="104"/>
      <c r="L252" s="119"/>
      <c r="M252" s="120"/>
      <c r="N252" s="126"/>
      <c r="O252" s="63"/>
      <c r="P252" s="63"/>
      <c r="Q252" s="63"/>
      <c r="R252" s="63"/>
      <c r="S252" s="63"/>
      <c r="T252" s="63"/>
      <c r="U252" s="63"/>
      <c r="V252" s="63"/>
      <c r="W252" s="63"/>
      <c r="X252" s="63"/>
      <c r="Y252" s="63"/>
      <c r="Z252" s="63"/>
    </row>
    <row r="253" spans="1:26" ht="53.25" customHeight="1" x14ac:dyDescent="0.2">
      <c r="A253" s="127"/>
      <c r="B253" s="127"/>
      <c r="C253" s="127"/>
      <c r="D253" s="127"/>
      <c r="E253" s="127"/>
      <c r="F253" s="127"/>
      <c r="G253" s="127"/>
      <c r="H253" s="127"/>
      <c r="I253" s="127"/>
      <c r="J253" s="127"/>
      <c r="K253" s="127"/>
      <c r="L253" s="127"/>
      <c r="M253" s="127"/>
      <c r="N253" s="127"/>
      <c r="O253" s="63"/>
      <c r="P253" s="63"/>
      <c r="Q253" s="63"/>
      <c r="R253" s="63"/>
      <c r="S253" s="63"/>
      <c r="T253" s="63"/>
      <c r="U253" s="63"/>
      <c r="V253" s="63"/>
      <c r="W253" s="63"/>
      <c r="X253" s="63"/>
      <c r="Y253" s="63"/>
      <c r="Z253" s="63"/>
    </row>
    <row r="254" spans="1:26" x14ac:dyDescent="0.2">
      <c r="B254" s="128" t="s">
        <v>323</v>
      </c>
      <c r="C254" s="786" t="s">
        <v>33</v>
      </c>
      <c r="D254" s="786"/>
      <c r="E254" s="786"/>
      <c r="F254" s="786"/>
      <c r="G254" s="786"/>
      <c r="H254" s="786"/>
      <c r="I254" s="786"/>
      <c r="J254" s="786"/>
      <c r="K254" s="786"/>
      <c r="L254" s="786"/>
      <c r="O254" s="63"/>
      <c r="P254" s="63"/>
      <c r="Q254" s="63"/>
      <c r="R254" s="63"/>
      <c r="S254" s="63"/>
      <c r="T254" s="63"/>
      <c r="U254" s="63"/>
      <c r="V254" s="63"/>
      <c r="W254" s="63"/>
      <c r="X254" s="63"/>
      <c r="Y254" s="63"/>
      <c r="Z254" s="63"/>
    </row>
    <row r="255" spans="1:26" ht="13.5" customHeight="1" x14ac:dyDescent="0.2">
      <c r="B255" s="64"/>
      <c r="C255" s="787" t="s">
        <v>11</v>
      </c>
      <c r="D255" s="787"/>
      <c r="E255" s="787"/>
      <c r="F255" s="787"/>
      <c r="G255" s="787"/>
      <c r="H255" s="787"/>
      <c r="I255" s="787"/>
      <c r="J255" s="787"/>
      <c r="K255" s="787"/>
      <c r="L255" s="787"/>
      <c r="O255" s="63"/>
      <c r="P255" s="63"/>
      <c r="Q255" s="63"/>
      <c r="R255" s="63"/>
      <c r="S255" s="63"/>
      <c r="T255" s="63"/>
      <c r="U255" s="63"/>
      <c r="V255" s="63"/>
      <c r="W255" s="63"/>
      <c r="X255" s="63"/>
      <c r="Y255" s="63"/>
      <c r="Z255" s="63"/>
    </row>
    <row r="256" spans="1:26" ht="12.75" customHeight="1" x14ac:dyDescent="0.2">
      <c r="B256" s="128" t="s">
        <v>324</v>
      </c>
      <c r="C256" s="786" t="s">
        <v>33</v>
      </c>
      <c r="D256" s="786"/>
      <c r="E256" s="786"/>
      <c r="F256" s="786"/>
      <c r="G256" s="786"/>
      <c r="H256" s="786"/>
      <c r="I256" s="786"/>
      <c r="J256" s="786"/>
      <c r="K256" s="786"/>
      <c r="L256" s="786"/>
      <c r="O256" s="63"/>
      <c r="P256" s="63"/>
      <c r="Q256" s="63"/>
      <c r="R256" s="63"/>
      <c r="S256" s="63"/>
      <c r="T256" s="63"/>
      <c r="U256" s="63"/>
      <c r="V256" s="63"/>
      <c r="W256" s="63"/>
      <c r="X256" s="63"/>
      <c r="Y256" s="63"/>
      <c r="Z256" s="63"/>
    </row>
    <row r="257" spans="3:12" s="63" customFormat="1" ht="13.5" customHeight="1" x14ac:dyDescent="0.2">
      <c r="C257" s="787" t="s">
        <v>11</v>
      </c>
      <c r="D257" s="787"/>
      <c r="E257" s="787"/>
      <c r="F257" s="787"/>
      <c r="G257" s="787"/>
      <c r="H257" s="787"/>
      <c r="I257" s="787"/>
      <c r="J257" s="787"/>
      <c r="K257" s="787"/>
      <c r="L257" s="787"/>
    </row>
    <row r="271" spans="3:12" s="63" customFormat="1" x14ac:dyDescent="0.2"/>
  </sheetData>
  <mergeCells count="243">
    <mergeCell ref="C251:K251"/>
    <mergeCell ref="C254:L254"/>
    <mergeCell ref="C255:L255"/>
    <mergeCell ref="C256:L256"/>
    <mergeCell ref="C257:L257"/>
    <mergeCell ref="C245:K245"/>
    <mergeCell ref="C246:K246"/>
    <mergeCell ref="C247:K247"/>
    <mergeCell ref="C248:K248"/>
    <mergeCell ref="C249:K249"/>
    <mergeCell ref="C250:K250"/>
    <mergeCell ref="C239:K239"/>
    <mergeCell ref="C240:K240"/>
    <mergeCell ref="C241:K241"/>
    <mergeCell ref="C242:K242"/>
    <mergeCell ref="C243:K243"/>
    <mergeCell ref="C244:K244"/>
    <mergeCell ref="C231:E231"/>
    <mergeCell ref="C232:E232"/>
    <mergeCell ref="C233:N233"/>
    <mergeCell ref="C234:N234"/>
    <mergeCell ref="C237:K237"/>
    <mergeCell ref="C238:K238"/>
    <mergeCell ref="C225:E225"/>
    <mergeCell ref="C226:E226"/>
    <mergeCell ref="C227:E227"/>
    <mergeCell ref="C228:E228"/>
    <mergeCell ref="C229:E229"/>
    <mergeCell ref="C230:E230"/>
    <mergeCell ref="C219:E219"/>
    <mergeCell ref="C220:N220"/>
    <mergeCell ref="C221:N221"/>
    <mergeCell ref="C222:E222"/>
    <mergeCell ref="C223:N223"/>
    <mergeCell ref="C224:E224"/>
    <mergeCell ref="C213:E213"/>
    <mergeCell ref="C214:E214"/>
    <mergeCell ref="C215:E215"/>
    <mergeCell ref="C216:E216"/>
    <mergeCell ref="C217:E217"/>
    <mergeCell ref="C218:E218"/>
    <mergeCell ref="C207:N207"/>
    <mergeCell ref="C208:E208"/>
    <mergeCell ref="C209:E209"/>
    <mergeCell ref="C210:E210"/>
    <mergeCell ref="C211:E211"/>
    <mergeCell ref="C212:E212"/>
    <mergeCell ref="C201:E201"/>
    <mergeCell ref="C202:E202"/>
    <mergeCell ref="C203:E203"/>
    <mergeCell ref="C204:E204"/>
    <mergeCell ref="C205:E205"/>
    <mergeCell ref="C206:E206"/>
    <mergeCell ref="C195:E195"/>
    <mergeCell ref="C196:N196"/>
    <mergeCell ref="C197:E197"/>
    <mergeCell ref="C198:E198"/>
    <mergeCell ref="C199:E199"/>
    <mergeCell ref="C200:E200"/>
    <mergeCell ref="C189:E189"/>
    <mergeCell ref="C190:N190"/>
    <mergeCell ref="C191:N191"/>
    <mergeCell ref="C192:E192"/>
    <mergeCell ref="C193:N193"/>
    <mergeCell ref="C194:N194"/>
    <mergeCell ref="C183:E183"/>
    <mergeCell ref="C184:E184"/>
    <mergeCell ref="C185:E185"/>
    <mergeCell ref="C186:E186"/>
    <mergeCell ref="C187:E187"/>
    <mergeCell ref="C188:E188"/>
    <mergeCell ref="C177:N177"/>
    <mergeCell ref="C178:E178"/>
    <mergeCell ref="C179:E179"/>
    <mergeCell ref="C180:E180"/>
    <mergeCell ref="C181:E181"/>
    <mergeCell ref="C182:E182"/>
    <mergeCell ref="C171:E171"/>
    <mergeCell ref="C172:E172"/>
    <mergeCell ref="C173:E173"/>
    <mergeCell ref="C174:N174"/>
    <mergeCell ref="C175:N175"/>
    <mergeCell ref="C176:E176"/>
    <mergeCell ref="C165:E165"/>
    <mergeCell ref="C166:E166"/>
    <mergeCell ref="C167:E167"/>
    <mergeCell ref="C168:E168"/>
    <mergeCell ref="C169:E169"/>
    <mergeCell ref="C170:E170"/>
    <mergeCell ref="C159:N159"/>
    <mergeCell ref="C160:E160"/>
    <mergeCell ref="C161:N161"/>
    <mergeCell ref="C162:E162"/>
    <mergeCell ref="C163:E163"/>
    <mergeCell ref="C164:E164"/>
    <mergeCell ref="C153:E153"/>
    <mergeCell ref="C154:E154"/>
    <mergeCell ref="C155:E155"/>
    <mergeCell ref="C156:E156"/>
    <mergeCell ref="C157:E157"/>
    <mergeCell ref="C158:N158"/>
    <mergeCell ref="C147:E147"/>
    <mergeCell ref="C148:E148"/>
    <mergeCell ref="C149:E149"/>
    <mergeCell ref="C150:E150"/>
    <mergeCell ref="C151:E151"/>
    <mergeCell ref="C152:E152"/>
    <mergeCell ref="C141:E141"/>
    <mergeCell ref="C142:N142"/>
    <mergeCell ref="C143:N143"/>
    <mergeCell ref="C144:E144"/>
    <mergeCell ref="C145:N145"/>
    <mergeCell ref="C146:E146"/>
    <mergeCell ref="C135:E135"/>
    <mergeCell ref="C136:E136"/>
    <mergeCell ref="C137:E137"/>
    <mergeCell ref="C138:E138"/>
    <mergeCell ref="C139:E139"/>
    <mergeCell ref="C140:E140"/>
    <mergeCell ref="C129:N129"/>
    <mergeCell ref="C130:E130"/>
    <mergeCell ref="C131:E131"/>
    <mergeCell ref="C132:E132"/>
    <mergeCell ref="C133:E133"/>
    <mergeCell ref="C134:E134"/>
    <mergeCell ref="C123:E123"/>
    <mergeCell ref="C124:E124"/>
    <mergeCell ref="C125:E125"/>
    <mergeCell ref="C126:N126"/>
    <mergeCell ref="C127:N127"/>
    <mergeCell ref="C128:E128"/>
    <mergeCell ref="C117:E117"/>
    <mergeCell ref="C118:E118"/>
    <mergeCell ref="C119:E119"/>
    <mergeCell ref="C120:E120"/>
    <mergeCell ref="C121:E121"/>
    <mergeCell ref="C122:E122"/>
    <mergeCell ref="C111:N111"/>
    <mergeCell ref="C112:E112"/>
    <mergeCell ref="C113:N113"/>
    <mergeCell ref="C114:E114"/>
    <mergeCell ref="C115:E115"/>
    <mergeCell ref="C116:E116"/>
    <mergeCell ref="C105:E105"/>
    <mergeCell ref="C106:E106"/>
    <mergeCell ref="C107:E107"/>
    <mergeCell ref="C108:E108"/>
    <mergeCell ref="C109:E109"/>
    <mergeCell ref="C110:N110"/>
    <mergeCell ref="C99:E99"/>
    <mergeCell ref="C100:E100"/>
    <mergeCell ref="C101:E101"/>
    <mergeCell ref="C102:E102"/>
    <mergeCell ref="C103:E103"/>
    <mergeCell ref="C104:E104"/>
    <mergeCell ref="C93:E93"/>
    <mergeCell ref="C94:N94"/>
    <mergeCell ref="C95:N95"/>
    <mergeCell ref="C96:E96"/>
    <mergeCell ref="C97:N97"/>
    <mergeCell ref="C98:E98"/>
    <mergeCell ref="C87:E87"/>
    <mergeCell ref="C88:E88"/>
    <mergeCell ref="C89:E89"/>
    <mergeCell ref="C90:E90"/>
    <mergeCell ref="C91:E91"/>
    <mergeCell ref="C92:E92"/>
    <mergeCell ref="C81:N81"/>
    <mergeCell ref="C82:E82"/>
    <mergeCell ref="C83:E83"/>
    <mergeCell ref="C84:E84"/>
    <mergeCell ref="C85:E85"/>
    <mergeCell ref="C86:E86"/>
    <mergeCell ref="C75:E75"/>
    <mergeCell ref="C76:E76"/>
    <mergeCell ref="C77:E77"/>
    <mergeCell ref="C78:N78"/>
    <mergeCell ref="C79:N79"/>
    <mergeCell ref="C80:E80"/>
    <mergeCell ref="C69:E69"/>
    <mergeCell ref="C70:E70"/>
    <mergeCell ref="C71:E71"/>
    <mergeCell ref="C72:E72"/>
    <mergeCell ref="C73:E73"/>
    <mergeCell ref="C74:E74"/>
    <mergeCell ref="C63:N63"/>
    <mergeCell ref="C64:E64"/>
    <mergeCell ref="C65:N65"/>
    <mergeCell ref="C66:E66"/>
    <mergeCell ref="C67:E67"/>
    <mergeCell ref="C68:E68"/>
    <mergeCell ref="C57:E57"/>
    <mergeCell ref="C58:E58"/>
    <mergeCell ref="C59:E59"/>
    <mergeCell ref="C60:E60"/>
    <mergeCell ref="C61:E61"/>
    <mergeCell ref="C62:N62"/>
    <mergeCell ref="C51:E51"/>
    <mergeCell ref="C52:E52"/>
    <mergeCell ref="C53:E53"/>
    <mergeCell ref="C54:E54"/>
    <mergeCell ref="C55:E55"/>
    <mergeCell ref="C56:E56"/>
    <mergeCell ref="C45:E45"/>
    <mergeCell ref="C46:N46"/>
    <mergeCell ref="C47:N47"/>
    <mergeCell ref="C48:E48"/>
    <mergeCell ref="C49:N49"/>
    <mergeCell ref="C50:E50"/>
    <mergeCell ref="C39:E39"/>
    <mergeCell ref="C40:E40"/>
    <mergeCell ref="C41:E41"/>
    <mergeCell ref="C42:E42"/>
    <mergeCell ref="C43:E43"/>
    <mergeCell ref="C44:E44"/>
    <mergeCell ref="C35:E35"/>
    <mergeCell ref="C36:E36"/>
    <mergeCell ref="C37:E37"/>
    <mergeCell ref="C38:E38"/>
    <mergeCell ref="J27:L28"/>
    <mergeCell ref="M27:M29"/>
    <mergeCell ref="N27:N29"/>
    <mergeCell ref="C30:E30"/>
    <mergeCell ref="A31:N31"/>
    <mergeCell ref="C32:E32"/>
    <mergeCell ref="B16:F16"/>
    <mergeCell ref="L25:M25"/>
    <mergeCell ref="A27:A29"/>
    <mergeCell ref="B27:B29"/>
    <mergeCell ref="C27:E29"/>
    <mergeCell ref="F27:F29"/>
    <mergeCell ref="G27:I28"/>
    <mergeCell ref="C33:N33"/>
    <mergeCell ref="C34:E34"/>
    <mergeCell ref="D5:N5"/>
    <mergeCell ref="A7:N7"/>
    <mergeCell ref="A8:N8"/>
    <mergeCell ref="A9:N9"/>
    <mergeCell ref="A10:N10"/>
    <mergeCell ref="A11:N11"/>
    <mergeCell ref="A12:N12"/>
    <mergeCell ref="A13:N13"/>
    <mergeCell ref="B15:F15"/>
  </mergeCells>
  <printOptions horizontalCentered="1"/>
  <pageMargins left="0.39370077848434398" right="0.39370077848434398" top="0.78740155696868896" bottom="0.74803149700164795" header="0.118110239505768" footer="0.118110239505768"/>
  <pageSetup paperSize="9" orientation="landscape"/>
  <headerFooter>
    <oddHeader>&amp;LГРАНД-Смета 2021</oddHeader>
  </headerFooter>
  <rowBreaks count="1" manualBreakCount="1">
    <brk id="26" max="270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52"/>
  <sheetViews>
    <sheetView zoomScale="115" zoomScaleNormal="115" workbookViewId="0">
      <selection activeCell="AB17" sqref="AB17"/>
    </sheetView>
  </sheetViews>
  <sheetFormatPr defaultColWidth="9.140625" defaultRowHeight="11.25" customHeight="1" x14ac:dyDescent="0.2"/>
  <cols>
    <col min="1" max="1" width="8.140625" style="63" customWidth="1"/>
    <col min="2" max="2" width="20.140625" style="63" customWidth="1"/>
    <col min="3" max="4" width="10.42578125" style="63" customWidth="1"/>
    <col min="5" max="5" width="13.28515625" style="63" customWidth="1"/>
    <col min="6" max="6" width="8.5703125" style="63" customWidth="1"/>
    <col min="7" max="7" width="7.85546875" style="63" customWidth="1"/>
    <col min="8" max="8" width="8.42578125" style="63" customWidth="1"/>
    <col min="9" max="9" width="8.7109375" style="63" customWidth="1"/>
    <col min="10" max="10" width="8.140625" style="63" customWidth="1"/>
    <col min="11" max="11" width="8.5703125" style="63" customWidth="1"/>
    <col min="12" max="12" width="10" style="63" customWidth="1"/>
    <col min="13" max="13" width="6" style="63" customWidth="1"/>
    <col min="14" max="14" width="9.7109375" style="63" customWidth="1"/>
    <col min="15" max="15" width="99.7109375" style="68" hidden="1" customWidth="1"/>
    <col min="16" max="16" width="138.42578125" style="68" hidden="1" customWidth="1"/>
    <col min="17" max="17" width="34.140625" style="68" hidden="1" customWidth="1"/>
    <col min="18" max="18" width="110.140625" style="68" hidden="1" customWidth="1"/>
    <col min="19" max="22" width="34.140625" style="68" hidden="1" customWidth="1"/>
    <col min="23" max="24" width="110.140625" style="68" hidden="1" customWidth="1"/>
    <col min="25" max="27" width="84.42578125" style="68" hidden="1" customWidth="1"/>
    <col min="28" max="16384" width="9.140625" style="63"/>
  </cols>
  <sheetData>
    <row r="1" spans="1:15" s="63" customFormat="1" x14ac:dyDescent="0.2">
      <c r="N1" s="64" t="s">
        <v>128</v>
      </c>
    </row>
    <row r="2" spans="1:15" s="63" customFormat="1" x14ac:dyDescent="0.2">
      <c r="N2" s="64" t="s">
        <v>12</v>
      </c>
    </row>
    <row r="3" spans="1:15" s="63" customFormat="1" x14ac:dyDescent="0.2">
      <c r="N3" s="64"/>
    </row>
    <row r="4" spans="1:15" s="63" customFormat="1" x14ac:dyDescent="0.2">
      <c r="F4" s="65"/>
    </row>
    <row r="5" spans="1:15" s="63" customFormat="1" ht="33.75" x14ac:dyDescent="0.2">
      <c r="A5" s="66" t="s">
        <v>129</v>
      </c>
      <c r="B5" s="67"/>
      <c r="D5" s="767" t="s">
        <v>550</v>
      </c>
      <c r="E5" s="767"/>
      <c r="F5" s="767"/>
      <c r="G5" s="767"/>
      <c r="H5" s="767"/>
      <c r="I5" s="767"/>
      <c r="J5" s="767"/>
      <c r="K5" s="767"/>
      <c r="L5" s="767"/>
      <c r="M5" s="767"/>
      <c r="N5" s="767"/>
      <c r="O5" s="68" t="s">
        <v>550</v>
      </c>
    </row>
    <row r="6" spans="1:15" s="63" customFormat="1" ht="15" customHeight="1" x14ac:dyDescent="0.2">
      <c r="A6" s="69" t="s">
        <v>130</v>
      </c>
      <c r="D6" s="70" t="s">
        <v>131</v>
      </c>
      <c r="E6" s="70"/>
      <c r="F6" s="71"/>
      <c r="G6" s="71"/>
      <c r="H6" s="71"/>
      <c r="I6" s="71"/>
      <c r="J6" s="71"/>
      <c r="K6" s="71"/>
      <c r="L6" s="71"/>
      <c r="M6" s="71"/>
      <c r="N6" s="71"/>
    </row>
    <row r="7" spans="1:15" s="63" customFormat="1" ht="43.5" customHeight="1" x14ac:dyDescent="0.2">
      <c r="A7" s="768" t="s">
        <v>24</v>
      </c>
      <c r="B7" s="768"/>
      <c r="C7" s="768"/>
      <c r="D7" s="768"/>
      <c r="E7" s="768"/>
      <c r="F7" s="768"/>
      <c r="G7" s="768"/>
      <c r="H7" s="768"/>
      <c r="I7" s="768"/>
      <c r="J7" s="768"/>
      <c r="K7" s="768"/>
      <c r="L7" s="768"/>
      <c r="M7" s="768"/>
      <c r="N7" s="768"/>
    </row>
    <row r="8" spans="1:15" s="63" customFormat="1" x14ac:dyDescent="0.2">
      <c r="A8" s="769" t="s">
        <v>3</v>
      </c>
      <c r="B8" s="769"/>
      <c r="C8" s="769"/>
      <c r="D8" s="769"/>
      <c r="E8" s="769"/>
      <c r="F8" s="769"/>
      <c r="G8" s="769"/>
      <c r="H8" s="769"/>
      <c r="I8" s="769"/>
      <c r="J8" s="769"/>
      <c r="K8" s="769"/>
      <c r="L8" s="769"/>
      <c r="M8" s="769"/>
      <c r="N8" s="769"/>
    </row>
    <row r="9" spans="1:15" s="63" customFormat="1" ht="30" customHeight="1" x14ac:dyDescent="0.2">
      <c r="A9" s="768" t="s">
        <v>39</v>
      </c>
      <c r="B9" s="768"/>
      <c r="C9" s="768"/>
      <c r="D9" s="768"/>
      <c r="E9" s="768"/>
      <c r="F9" s="768"/>
      <c r="G9" s="768"/>
      <c r="H9" s="768"/>
      <c r="I9" s="768"/>
      <c r="J9" s="768"/>
      <c r="K9" s="768"/>
      <c r="L9" s="768"/>
      <c r="M9" s="768"/>
      <c r="N9" s="768"/>
    </row>
    <row r="10" spans="1:15" s="63" customFormat="1" x14ac:dyDescent="0.2">
      <c r="A10" s="769" t="s">
        <v>132</v>
      </c>
      <c r="B10" s="769"/>
      <c r="C10" s="769"/>
      <c r="D10" s="769"/>
      <c r="E10" s="769"/>
      <c r="F10" s="769"/>
      <c r="G10" s="769"/>
      <c r="H10" s="769"/>
      <c r="I10" s="769"/>
      <c r="J10" s="769"/>
      <c r="K10" s="769"/>
      <c r="L10" s="769"/>
      <c r="M10" s="769"/>
      <c r="N10" s="769"/>
    </row>
    <row r="11" spans="1:15" s="63" customFormat="1" ht="28.5" customHeight="1" x14ac:dyDescent="0.25">
      <c r="A11" s="770" t="s">
        <v>1917</v>
      </c>
      <c r="B11" s="770"/>
      <c r="C11" s="770"/>
      <c r="D11" s="770"/>
      <c r="E11" s="770"/>
      <c r="F11" s="770"/>
      <c r="G11" s="770"/>
      <c r="H11" s="770"/>
      <c r="I11" s="770"/>
      <c r="J11" s="770"/>
      <c r="K11" s="770"/>
      <c r="L11" s="770"/>
      <c r="M11" s="770"/>
      <c r="N11" s="770"/>
    </row>
    <row r="12" spans="1:15" s="63" customFormat="1" ht="29.25" customHeight="1" x14ac:dyDescent="0.2">
      <c r="A12" s="768" t="s">
        <v>522</v>
      </c>
      <c r="B12" s="768"/>
      <c r="C12" s="768"/>
      <c r="D12" s="768"/>
      <c r="E12" s="768"/>
      <c r="F12" s="768"/>
      <c r="G12" s="768"/>
      <c r="H12" s="768"/>
      <c r="I12" s="768"/>
      <c r="J12" s="768"/>
      <c r="K12" s="768"/>
      <c r="L12" s="768"/>
      <c r="M12" s="768"/>
      <c r="N12" s="768"/>
    </row>
    <row r="13" spans="1:15" s="63" customFormat="1" ht="33.75" customHeight="1" x14ac:dyDescent="0.2">
      <c r="A13" s="769" t="s">
        <v>134</v>
      </c>
      <c r="B13" s="769"/>
      <c r="C13" s="769"/>
      <c r="D13" s="769"/>
      <c r="E13" s="769"/>
      <c r="F13" s="769"/>
      <c r="G13" s="769"/>
      <c r="H13" s="769"/>
      <c r="I13" s="769"/>
      <c r="J13" s="769"/>
      <c r="K13" s="769"/>
      <c r="L13" s="769"/>
      <c r="M13" s="769"/>
      <c r="N13" s="769"/>
    </row>
    <row r="14" spans="1:15" s="63" customFormat="1" ht="18" customHeight="1" x14ac:dyDescent="0.2">
      <c r="A14" s="63" t="s">
        <v>135</v>
      </c>
      <c r="B14" s="72" t="s">
        <v>136</v>
      </c>
      <c r="C14" s="63" t="s">
        <v>137</v>
      </c>
      <c r="F14" s="68"/>
      <c r="G14" s="68"/>
      <c r="H14" s="68"/>
      <c r="I14" s="68"/>
      <c r="J14" s="68"/>
      <c r="K14" s="68"/>
      <c r="L14" s="68"/>
      <c r="M14" s="68"/>
      <c r="N14" s="68"/>
    </row>
    <row r="15" spans="1:15" s="63" customFormat="1" ht="30.75" customHeight="1" x14ac:dyDescent="0.2">
      <c r="A15" s="63" t="s">
        <v>138</v>
      </c>
      <c r="B15" s="777" t="s">
        <v>1383</v>
      </c>
      <c r="C15" s="777"/>
      <c r="D15" s="777"/>
      <c r="E15" s="777"/>
      <c r="F15" s="777"/>
      <c r="G15" s="68"/>
      <c r="H15" s="68"/>
      <c r="I15" s="68"/>
      <c r="J15" s="68"/>
      <c r="K15" s="68"/>
      <c r="L15" s="68"/>
      <c r="M15" s="68"/>
      <c r="N15" s="68"/>
    </row>
    <row r="16" spans="1:15" s="63" customFormat="1" x14ac:dyDescent="0.2">
      <c r="B16" s="778" t="s">
        <v>140</v>
      </c>
      <c r="C16" s="778"/>
      <c r="D16" s="778"/>
      <c r="E16" s="778"/>
      <c r="F16" s="778"/>
      <c r="G16" s="73"/>
      <c r="H16" s="73"/>
      <c r="I16" s="73"/>
      <c r="J16" s="73"/>
      <c r="K16" s="73"/>
      <c r="L16" s="73"/>
      <c r="M16" s="74"/>
      <c r="N16" s="73"/>
    </row>
    <row r="17" spans="1:17" s="63" customFormat="1" ht="25.5" customHeight="1" x14ac:dyDescent="0.2">
      <c r="D17" s="75"/>
      <c r="E17" s="75"/>
      <c r="F17" s="75"/>
      <c r="G17" s="75"/>
      <c r="H17" s="75"/>
      <c r="I17" s="75"/>
      <c r="J17" s="75"/>
      <c r="K17" s="75"/>
      <c r="L17" s="75"/>
      <c r="M17" s="73"/>
      <c r="N17" s="73"/>
    </row>
    <row r="18" spans="1:17" s="63" customFormat="1" x14ac:dyDescent="0.2">
      <c r="A18" s="76" t="s">
        <v>141</v>
      </c>
      <c r="D18" s="70" t="s">
        <v>33</v>
      </c>
      <c r="F18" s="77"/>
      <c r="G18" s="77"/>
      <c r="H18" s="77"/>
      <c r="I18" s="77"/>
      <c r="J18" s="77"/>
      <c r="K18" s="77"/>
      <c r="L18" s="77"/>
      <c r="M18" s="77"/>
      <c r="N18" s="77"/>
    </row>
    <row r="19" spans="1:17" s="63" customFormat="1" ht="25.5" customHeight="1" x14ac:dyDescent="0.2"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</row>
    <row r="20" spans="1:17" s="63" customFormat="1" ht="12.75" customHeight="1" x14ac:dyDescent="0.2">
      <c r="A20" s="76" t="s">
        <v>142</v>
      </c>
      <c r="C20" s="78">
        <v>14.07</v>
      </c>
      <c r="D20" s="79" t="s">
        <v>1918</v>
      </c>
      <c r="E20" s="66" t="s">
        <v>144</v>
      </c>
      <c r="L20" s="80"/>
      <c r="M20" s="80"/>
    </row>
    <row r="21" spans="1:17" s="63" customFormat="1" ht="12.75" customHeight="1" x14ac:dyDescent="0.2">
      <c r="B21" s="63" t="s">
        <v>145</v>
      </c>
      <c r="C21" s="81"/>
      <c r="D21" s="82"/>
      <c r="E21" s="66"/>
    </row>
    <row r="22" spans="1:17" s="63" customFormat="1" ht="12.75" customHeight="1" x14ac:dyDescent="0.2">
      <c r="B22" s="63" t="s">
        <v>146</v>
      </c>
      <c r="C22" s="78">
        <v>0</v>
      </c>
      <c r="D22" s="79" t="s">
        <v>149</v>
      </c>
      <c r="E22" s="66" t="s">
        <v>144</v>
      </c>
      <c r="G22" s="63" t="s">
        <v>147</v>
      </c>
      <c r="L22" s="78">
        <v>0</v>
      </c>
      <c r="M22" s="79" t="s">
        <v>1919</v>
      </c>
      <c r="N22" s="66" t="s">
        <v>144</v>
      </c>
    </row>
    <row r="23" spans="1:17" s="63" customFormat="1" ht="12.75" customHeight="1" x14ac:dyDescent="0.2">
      <c r="B23" s="63" t="s">
        <v>5</v>
      </c>
      <c r="C23" s="78">
        <v>7.83</v>
      </c>
      <c r="D23" s="83" t="s">
        <v>1300</v>
      </c>
      <c r="E23" s="66" t="s">
        <v>144</v>
      </c>
      <c r="G23" s="63" t="s">
        <v>150</v>
      </c>
      <c r="L23" s="84"/>
      <c r="M23" s="84">
        <v>19.690000000000001</v>
      </c>
      <c r="N23" s="69" t="s">
        <v>151</v>
      </c>
    </row>
    <row r="24" spans="1:17" s="63" customFormat="1" ht="12.75" customHeight="1" x14ac:dyDescent="0.2">
      <c r="B24" s="63" t="s">
        <v>18</v>
      </c>
      <c r="C24" s="78">
        <v>6.24</v>
      </c>
      <c r="D24" s="83" t="s">
        <v>1920</v>
      </c>
      <c r="E24" s="66" t="s">
        <v>144</v>
      </c>
      <c r="G24" s="63" t="s">
        <v>152</v>
      </c>
      <c r="L24" s="84"/>
      <c r="M24" s="84">
        <v>0.04</v>
      </c>
      <c r="N24" s="69" t="s">
        <v>151</v>
      </c>
    </row>
    <row r="25" spans="1:17" s="63" customFormat="1" ht="12.75" customHeight="1" x14ac:dyDescent="0.2">
      <c r="B25" s="63" t="s">
        <v>19</v>
      </c>
      <c r="C25" s="78">
        <v>0</v>
      </c>
      <c r="D25" s="79" t="s">
        <v>149</v>
      </c>
      <c r="E25" s="66" t="s">
        <v>144</v>
      </c>
      <c r="G25" s="63" t="s">
        <v>153</v>
      </c>
      <c r="L25" s="779" t="s">
        <v>33</v>
      </c>
      <c r="M25" s="779"/>
    </row>
    <row r="26" spans="1:17" s="63" customFormat="1" x14ac:dyDescent="0.2">
      <c r="A26" s="85"/>
    </row>
    <row r="27" spans="1:17" s="63" customFormat="1" ht="36" customHeight="1" x14ac:dyDescent="0.2">
      <c r="A27" s="771" t="s">
        <v>154</v>
      </c>
      <c r="B27" s="771" t="s">
        <v>15</v>
      </c>
      <c r="C27" s="771" t="s">
        <v>155</v>
      </c>
      <c r="D27" s="771"/>
      <c r="E27" s="771"/>
      <c r="F27" s="771" t="s">
        <v>156</v>
      </c>
      <c r="G27" s="771" t="s">
        <v>157</v>
      </c>
      <c r="H27" s="771"/>
      <c r="I27" s="771"/>
      <c r="J27" s="771" t="s">
        <v>158</v>
      </c>
      <c r="K27" s="771"/>
      <c r="L27" s="771"/>
      <c r="M27" s="771" t="s">
        <v>159</v>
      </c>
      <c r="N27" s="771" t="s">
        <v>160</v>
      </c>
    </row>
    <row r="28" spans="1:17" s="63" customFormat="1" ht="36.75" customHeight="1" x14ac:dyDescent="0.2">
      <c r="A28" s="771"/>
      <c r="B28" s="771"/>
      <c r="C28" s="771"/>
      <c r="D28" s="771"/>
      <c r="E28" s="771"/>
      <c r="F28" s="771"/>
      <c r="G28" s="771"/>
      <c r="H28" s="771"/>
      <c r="I28" s="771"/>
      <c r="J28" s="771"/>
      <c r="K28" s="771"/>
      <c r="L28" s="771"/>
      <c r="M28" s="771"/>
      <c r="N28" s="771"/>
    </row>
    <row r="29" spans="1:17" s="63" customFormat="1" ht="42.75" customHeight="1" x14ac:dyDescent="0.2">
      <c r="A29" s="771"/>
      <c r="B29" s="771"/>
      <c r="C29" s="771"/>
      <c r="D29" s="771"/>
      <c r="E29" s="771"/>
      <c r="F29" s="771"/>
      <c r="G29" s="86" t="s">
        <v>161</v>
      </c>
      <c r="H29" s="86" t="s">
        <v>162</v>
      </c>
      <c r="I29" s="86" t="s">
        <v>163</v>
      </c>
      <c r="J29" s="86" t="s">
        <v>161</v>
      </c>
      <c r="K29" s="86" t="s">
        <v>162</v>
      </c>
      <c r="L29" s="86" t="s">
        <v>20</v>
      </c>
      <c r="M29" s="771"/>
      <c r="N29" s="771"/>
    </row>
    <row r="30" spans="1:17" s="63" customFormat="1" x14ac:dyDescent="0.2">
      <c r="A30" s="87">
        <v>1</v>
      </c>
      <c r="B30" s="87">
        <v>2</v>
      </c>
      <c r="C30" s="772">
        <v>3</v>
      </c>
      <c r="D30" s="772"/>
      <c r="E30" s="772"/>
      <c r="F30" s="87">
        <v>4</v>
      </c>
      <c r="G30" s="87">
        <v>5</v>
      </c>
      <c r="H30" s="87">
        <v>6</v>
      </c>
      <c r="I30" s="87">
        <v>7</v>
      </c>
      <c r="J30" s="87">
        <v>8</v>
      </c>
      <c r="K30" s="87">
        <v>9</v>
      </c>
      <c r="L30" s="87">
        <v>10</v>
      </c>
      <c r="M30" s="87">
        <v>11</v>
      </c>
      <c r="N30" s="87">
        <v>12</v>
      </c>
    </row>
    <row r="31" spans="1:17" s="63" customFormat="1" x14ac:dyDescent="0.2">
      <c r="A31" s="773" t="s">
        <v>1666</v>
      </c>
      <c r="B31" s="774"/>
      <c r="C31" s="774"/>
      <c r="D31" s="774"/>
      <c r="E31" s="774"/>
      <c r="F31" s="774"/>
      <c r="G31" s="774"/>
      <c r="H31" s="774"/>
      <c r="I31" s="774"/>
      <c r="J31" s="774"/>
      <c r="K31" s="774"/>
      <c r="L31" s="774"/>
      <c r="M31" s="774"/>
      <c r="N31" s="775"/>
      <c r="P31" s="68" t="s">
        <v>1666</v>
      </c>
    </row>
    <row r="32" spans="1:17" s="63" customFormat="1" ht="22.5" x14ac:dyDescent="0.2">
      <c r="A32" s="88" t="s">
        <v>165</v>
      </c>
      <c r="B32" s="89" t="s">
        <v>1518</v>
      </c>
      <c r="C32" s="776" t="s">
        <v>1519</v>
      </c>
      <c r="D32" s="776"/>
      <c r="E32" s="776"/>
      <c r="F32" s="90" t="s">
        <v>484</v>
      </c>
      <c r="G32" s="90" t="s">
        <v>33</v>
      </c>
      <c r="H32" s="90" t="s">
        <v>33</v>
      </c>
      <c r="I32" s="90" t="s">
        <v>176</v>
      </c>
      <c r="J32" s="91" t="s">
        <v>33</v>
      </c>
      <c r="K32" s="90" t="s">
        <v>33</v>
      </c>
      <c r="L32" s="91" t="s">
        <v>33</v>
      </c>
      <c r="M32" s="92" t="s">
        <v>33</v>
      </c>
      <c r="N32" s="93" t="s">
        <v>33</v>
      </c>
      <c r="Q32" s="68" t="s">
        <v>1519</v>
      </c>
    </row>
    <row r="33" spans="1:23" s="63" customFormat="1" ht="22.5" x14ac:dyDescent="0.2">
      <c r="A33" s="96"/>
      <c r="B33" s="97" t="s">
        <v>171</v>
      </c>
      <c r="C33" s="767" t="s">
        <v>172</v>
      </c>
      <c r="D33" s="767"/>
      <c r="E33" s="767"/>
      <c r="F33" s="767"/>
      <c r="G33" s="767"/>
      <c r="H33" s="767"/>
      <c r="I33" s="767"/>
      <c r="J33" s="767"/>
      <c r="K33" s="767"/>
      <c r="L33" s="767"/>
      <c r="M33" s="767"/>
      <c r="N33" s="781"/>
      <c r="R33" s="68" t="s">
        <v>172</v>
      </c>
    </row>
    <row r="34" spans="1:23" s="63" customFormat="1" x14ac:dyDescent="0.2">
      <c r="A34" s="98"/>
      <c r="B34" s="97" t="s">
        <v>165</v>
      </c>
      <c r="C34" s="767" t="s">
        <v>251</v>
      </c>
      <c r="D34" s="767"/>
      <c r="E34" s="767"/>
      <c r="F34" s="99" t="s">
        <v>33</v>
      </c>
      <c r="G34" s="99" t="s">
        <v>33</v>
      </c>
      <c r="H34" s="99" t="s">
        <v>33</v>
      </c>
      <c r="I34" s="99" t="s">
        <v>33</v>
      </c>
      <c r="J34" s="100">
        <v>18.14</v>
      </c>
      <c r="K34" s="99" t="s">
        <v>175</v>
      </c>
      <c r="L34" s="100">
        <v>68.03</v>
      </c>
      <c r="M34" s="101" t="s">
        <v>33</v>
      </c>
      <c r="N34" s="102" t="s">
        <v>33</v>
      </c>
      <c r="S34" s="68" t="s">
        <v>251</v>
      </c>
    </row>
    <row r="35" spans="1:23" s="63" customFormat="1" x14ac:dyDescent="0.2">
      <c r="A35" s="98"/>
      <c r="B35" s="97" t="s">
        <v>212</v>
      </c>
      <c r="C35" s="767" t="s">
        <v>252</v>
      </c>
      <c r="D35" s="767"/>
      <c r="E35" s="767"/>
      <c r="F35" s="99" t="s">
        <v>33</v>
      </c>
      <c r="G35" s="99" t="s">
        <v>33</v>
      </c>
      <c r="H35" s="99" t="s">
        <v>33</v>
      </c>
      <c r="I35" s="99" t="s">
        <v>33</v>
      </c>
      <c r="J35" s="100">
        <v>12.63</v>
      </c>
      <c r="K35" s="99" t="s">
        <v>33</v>
      </c>
      <c r="L35" s="100">
        <v>37.89</v>
      </c>
      <c r="M35" s="101" t="s">
        <v>33</v>
      </c>
      <c r="N35" s="102" t="s">
        <v>33</v>
      </c>
      <c r="S35" s="68" t="s">
        <v>252</v>
      </c>
    </row>
    <row r="36" spans="1:23" s="63" customFormat="1" x14ac:dyDescent="0.2">
      <c r="A36" s="98"/>
      <c r="B36" s="97" t="s">
        <v>33</v>
      </c>
      <c r="C36" s="767" t="s">
        <v>253</v>
      </c>
      <c r="D36" s="767"/>
      <c r="E36" s="767"/>
      <c r="F36" s="99" t="s">
        <v>179</v>
      </c>
      <c r="G36" s="99" t="s">
        <v>173</v>
      </c>
      <c r="H36" s="99" t="s">
        <v>175</v>
      </c>
      <c r="I36" s="99" t="s">
        <v>1047</v>
      </c>
      <c r="J36" s="100" t="s">
        <v>33</v>
      </c>
      <c r="K36" s="99" t="s">
        <v>33</v>
      </c>
      <c r="L36" s="100" t="s">
        <v>33</v>
      </c>
      <c r="M36" s="101" t="s">
        <v>33</v>
      </c>
      <c r="N36" s="102" t="s">
        <v>33</v>
      </c>
      <c r="T36" s="68" t="s">
        <v>253</v>
      </c>
    </row>
    <row r="37" spans="1:23" s="63" customFormat="1" x14ac:dyDescent="0.2">
      <c r="A37" s="98"/>
      <c r="B37" s="97" t="s">
        <v>33</v>
      </c>
      <c r="C37" s="776" t="s">
        <v>182</v>
      </c>
      <c r="D37" s="776"/>
      <c r="E37" s="776"/>
      <c r="F37" s="90" t="s">
        <v>33</v>
      </c>
      <c r="G37" s="90" t="s">
        <v>33</v>
      </c>
      <c r="H37" s="90" t="s">
        <v>33</v>
      </c>
      <c r="I37" s="90" t="s">
        <v>33</v>
      </c>
      <c r="J37" s="91">
        <v>30.77</v>
      </c>
      <c r="K37" s="90" t="s">
        <v>33</v>
      </c>
      <c r="L37" s="91">
        <v>105.92</v>
      </c>
      <c r="M37" s="92" t="s">
        <v>33</v>
      </c>
      <c r="N37" s="93" t="s">
        <v>33</v>
      </c>
      <c r="U37" s="68" t="s">
        <v>182</v>
      </c>
    </row>
    <row r="38" spans="1:23" s="63" customFormat="1" x14ac:dyDescent="0.2">
      <c r="A38" s="98"/>
      <c r="B38" s="97" t="s">
        <v>33</v>
      </c>
      <c r="C38" s="767" t="s">
        <v>183</v>
      </c>
      <c r="D38" s="767"/>
      <c r="E38" s="767"/>
      <c r="F38" s="99" t="s">
        <v>33</v>
      </c>
      <c r="G38" s="99" t="s">
        <v>33</v>
      </c>
      <c r="H38" s="99" t="s">
        <v>33</v>
      </c>
      <c r="I38" s="99" t="s">
        <v>33</v>
      </c>
      <c r="J38" s="100" t="s">
        <v>33</v>
      </c>
      <c r="K38" s="99" t="s">
        <v>33</v>
      </c>
      <c r="L38" s="100">
        <v>68.03</v>
      </c>
      <c r="M38" s="101" t="s">
        <v>33</v>
      </c>
      <c r="N38" s="102" t="s">
        <v>33</v>
      </c>
      <c r="T38" s="68" t="s">
        <v>183</v>
      </c>
    </row>
    <row r="39" spans="1:23" s="63" customFormat="1" ht="22.5" x14ac:dyDescent="0.2">
      <c r="A39" s="98"/>
      <c r="B39" s="97" t="s">
        <v>907</v>
      </c>
      <c r="C39" s="767" t="s">
        <v>908</v>
      </c>
      <c r="D39" s="767"/>
      <c r="E39" s="767"/>
      <c r="F39" s="99" t="s">
        <v>186</v>
      </c>
      <c r="G39" s="99" t="s">
        <v>909</v>
      </c>
      <c r="H39" s="99" t="s">
        <v>33</v>
      </c>
      <c r="I39" s="99" t="s">
        <v>909</v>
      </c>
      <c r="J39" s="100" t="s">
        <v>33</v>
      </c>
      <c r="K39" s="99" t="s">
        <v>33</v>
      </c>
      <c r="L39" s="100">
        <v>62.59</v>
      </c>
      <c r="M39" s="101" t="s">
        <v>33</v>
      </c>
      <c r="N39" s="102" t="s">
        <v>33</v>
      </c>
      <c r="T39" s="68" t="s">
        <v>908</v>
      </c>
    </row>
    <row r="40" spans="1:23" s="63" customFormat="1" ht="22.5" x14ac:dyDescent="0.2">
      <c r="A40" s="98"/>
      <c r="B40" s="97" t="s">
        <v>910</v>
      </c>
      <c r="C40" s="767" t="s">
        <v>911</v>
      </c>
      <c r="D40" s="767"/>
      <c r="E40" s="767"/>
      <c r="F40" s="99" t="s">
        <v>186</v>
      </c>
      <c r="G40" s="99" t="s">
        <v>594</v>
      </c>
      <c r="H40" s="99" t="s">
        <v>33</v>
      </c>
      <c r="I40" s="99" t="s">
        <v>594</v>
      </c>
      <c r="J40" s="100" t="s">
        <v>33</v>
      </c>
      <c r="K40" s="99" t="s">
        <v>33</v>
      </c>
      <c r="L40" s="100">
        <v>44.22</v>
      </c>
      <c r="M40" s="101" t="s">
        <v>33</v>
      </c>
      <c r="N40" s="102" t="s">
        <v>33</v>
      </c>
      <c r="T40" s="68" t="s">
        <v>911</v>
      </c>
    </row>
    <row r="41" spans="1:23" s="63" customFormat="1" x14ac:dyDescent="0.2">
      <c r="A41" s="103"/>
      <c r="B41" s="104"/>
      <c r="C41" s="780" t="s">
        <v>191</v>
      </c>
      <c r="D41" s="780"/>
      <c r="E41" s="780"/>
      <c r="F41" s="105" t="s">
        <v>33</v>
      </c>
      <c r="G41" s="105" t="s">
        <v>33</v>
      </c>
      <c r="H41" s="105" t="s">
        <v>33</v>
      </c>
      <c r="I41" s="105" t="s">
        <v>33</v>
      </c>
      <c r="J41" s="106" t="s">
        <v>33</v>
      </c>
      <c r="K41" s="105" t="s">
        <v>33</v>
      </c>
      <c r="L41" s="106">
        <v>212.73</v>
      </c>
      <c r="M41" s="92" t="s">
        <v>33</v>
      </c>
      <c r="N41" s="107" t="s">
        <v>33</v>
      </c>
      <c r="V41" s="68" t="s">
        <v>191</v>
      </c>
    </row>
    <row r="42" spans="1:23" s="63" customFormat="1" ht="22.5" x14ac:dyDescent="0.2">
      <c r="A42" s="88" t="s">
        <v>173</v>
      </c>
      <c r="B42" s="89" t="s">
        <v>1520</v>
      </c>
      <c r="C42" s="776" t="s">
        <v>1521</v>
      </c>
      <c r="D42" s="776"/>
      <c r="E42" s="776"/>
      <c r="F42" s="90" t="s">
        <v>484</v>
      </c>
      <c r="G42" s="90" t="s">
        <v>33</v>
      </c>
      <c r="H42" s="90" t="s">
        <v>33</v>
      </c>
      <c r="I42" s="90" t="s">
        <v>176</v>
      </c>
      <c r="J42" s="91">
        <v>397.33</v>
      </c>
      <c r="K42" s="90" t="s">
        <v>33</v>
      </c>
      <c r="L42" s="91">
        <v>1191.99</v>
      </c>
      <c r="M42" s="92" t="s">
        <v>33</v>
      </c>
      <c r="N42" s="93" t="s">
        <v>33</v>
      </c>
      <c r="Q42" s="68" t="s">
        <v>1521</v>
      </c>
    </row>
    <row r="43" spans="1:23" s="63" customFormat="1" x14ac:dyDescent="0.2">
      <c r="A43" s="88" t="s">
        <v>176</v>
      </c>
      <c r="B43" s="89" t="s">
        <v>1522</v>
      </c>
      <c r="C43" s="776" t="s">
        <v>1523</v>
      </c>
      <c r="D43" s="776"/>
      <c r="E43" s="776"/>
      <c r="F43" s="90" t="s">
        <v>334</v>
      </c>
      <c r="G43" s="90" t="s">
        <v>33</v>
      </c>
      <c r="H43" s="90" t="s">
        <v>33</v>
      </c>
      <c r="I43" s="90" t="s">
        <v>973</v>
      </c>
      <c r="J43" s="91" t="s">
        <v>33</v>
      </c>
      <c r="K43" s="90" t="s">
        <v>33</v>
      </c>
      <c r="L43" s="91" t="s">
        <v>33</v>
      </c>
      <c r="M43" s="92" t="s">
        <v>33</v>
      </c>
      <c r="N43" s="93" t="s">
        <v>33</v>
      </c>
      <c r="Q43" s="68" t="s">
        <v>1523</v>
      </c>
    </row>
    <row r="44" spans="1:23" s="63" customFormat="1" x14ac:dyDescent="0.2">
      <c r="A44" s="94"/>
      <c r="B44" s="95"/>
      <c r="C44" s="767" t="s">
        <v>974</v>
      </c>
      <c r="D44" s="767"/>
      <c r="E44" s="767"/>
      <c r="F44" s="767"/>
      <c r="G44" s="767"/>
      <c r="H44" s="767"/>
      <c r="I44" s="767"/>
      <c r="J44" s="767"/>
      <c r="K44" s="767"/>
      <c r="L44" s="767"/>
      <c r="M44" s="767"/>
      <c r="N44" s="781"/>
      <c r="W44" s="68" t="s">
        <v>974</v>
      </c>
    </row>
    <row r="45" spans="1:23" s="63" customFormat="1" ht="22.5" x14ac:dyDescent="0.2">
      <c r="A45" s="96"/>
      <c r="B45" s="97" t="s">
        <v>171</v>
      </c>
      <c r="C45" s="767" t="s">
        <v>172</v>
      </c>
      <c r="D45" s="767"/>
      <c r="E45" s="767"/>
      <c r="F45" s="767"/>
      <c r="G45" s="767"/>
      <c r="H45" s="767"/>
      <c r="I45" s="767"/>
      <c r="J45" s="767"/>
      <c r="K45" s="767"/>
      <c r="L45" s="767"/>
      <c r="M45" s="767"/>
      <c r="N45" s="781"/>
      <c r="R45" s="68" t="s">
        <v>172</v>
      </c>
    </row>
    <row r="46" spans="1:23" s="63" customFormat="1" x14ac:dyDescent="0.2">
      <c r="A46" s="98"/>
      <c r="B46" s="97" t="s">
        <v>165</v>
      </c>
      <c r="C46" s="767" t="s">
        <v>251</v>
      </c>
      <c r="D46" s="767"/>
      <c r="E46" s="767"/>
      <c r="F46" s="99" t="s">
        <v>33</v>
      </c>
      <c r="G46" s="99" t="s">
        <v>33</v>
      </c>
      <c r="H46" s="99" t="s">
        <v>33</v>
      </c>
      <c r="I46" s="99" t="s">
        <v>33</v>
      </c>
      <c r="J46" s="100">
        <v>779.32</v>
      </c>
      <c r="K46" s="99" t="s">
        <v>175</v>
      </c>
      <c r="L46" s="100">
        <v>48.71</v>
      </c>
      <c r="M46" s="101" t="s">
        <v>33</v>
      </c>
      <c r="N46" s="102" t="s">
        <v>33</v>
      </c>
      <c r="S46" s="68" t="s">
        <v>251</v>
      </c>
    </row>
    <row r="47" spans="1:23" s="63" customFormat="1" x14ac:dyDescent="0.2">
      <c r="A47" s="98"/>
      <c r="B47" s="97" t="s">
        <v>173</v>
      </c>
      <c r="C47" s="767" t="s">
        <v>174</v>
      </c>
      <c r="D47" s="767"/>
      <c r="E47" s="767"/>
      <c r="F47" s="99" t="s">
        <v>33</v>
      </c>
      <c r="G47" s="99" t="s">
        <v>33</v>
      </c>
      <c r="H47" s="99" t="s">
        <v>33</v>
      </c>
      <c r="I47" s="99" t="s">
        <v>33</v>
      </c>
      <c r="J47" s="100">
        <v>36.22</v>
      </c>
      <c r="K47" s="99" t="s">
        <v>175</v>
      </c>
      <c r="L47" s="100">
        <v>2.2599999999999998</v>
      </c>
      <c r="M47" s="101" t="s">
        <v>33</v>
      </c>
      <c r="N47" s="102" t="s">
        <v>33</v>
      </c>
      <c r="S47" s="68" t="s">
        <v>174</v>
      </c>
    </row>
    <row r="48" spans="1:23" s="63" customFormat="1" x14ac:dyDescent="0.2">
      <c r="A48" s="98"/>
      <c r="B48" s="97" t="s">
        <v>176</v>
      </c>
      <c r="C48" s="767" t="s">
        <v>177</v>
      </c>
      <c r="D48" s="767"/>
      <c r="E48" s="767"/>
      <c r="F48" s="99" t="s">
        <v>33</v>
      </c>
      <c r="G48" s="99" t="s">
        <v>33</v>
      </c>
      <c r="H48" s="99" t="s">
        <v>33</v>
      </c>
      <c r="I48" s="99" t="s">
        <v>33</v>
      </c>
      <c r="J48" s="100">
        <v>5.0199999999999996</v>
      </c>
      <c r="K48" s="99" t="s">
        <v>175</v>
      </c>
      <c r="L48" s="100">
        <v>0.31</v>
      </c>
      <c r="M48" s="101" t="s">
        <v>33</v>
      </c>
      <c r="N48" s="102" t="s">
        <v>33</v>
      </c>
      <c r="S48" s="68" t="s">
        <v>177</v>
      </c>
    </row>
    <row r="49" spans="1:24" s="63" customFormat="1" x14ac:dyDescent="0.2">
      <c r="A49" s="98"/>
      <c r="B49" s="97" t="s">
        <v>212</v>
      </c>
      <c r="C49" s="767" t="s">
        <v>252</v>
      </c>
      <c r="D49" s="767"/>
      <c r="E49" s="767"/>
      <c r="F49" s="99" t="s">
        <v>33</v>
      </c>
      <c r="G49" s="99" t="s">
        <v>33</v>
      </c>
      <c r="H49" s="99" t="s">
        <v>33</v>
      </c>
      <c r="I49" s="99" t="s">
        <v>33</v>
      </c>
      <c r="J49" s="100">
        <v>520.4</v>
      </c>
      <c r="K49" s="99" t="s">
        <v>33</v>
      </c>
      <c r="L49" s="100">
        <v>26.02</v>
      </c>
      <c r="M49" s="101" t="s">
        <v>33</v>
      </c>
      <c r="N49" s="102" t="s">
        <v>33</v>
      </c>
      <c r="S49" s="68" t="s">
        <v>252</v>
      </c>
    </row>
    <row r="50" spans="1:24" s="63" customFormat="1" x14ac:dyDescent="0.2">
      <c r="A50" s="98"/>
      <c r="B50" s="97" t="s">
        <v>33</v>
      </c>
      <c r="C50" s="767" t="s">
        <v>253</v>
      </c>
      <c r="D50" s="767"/>
      <c r="E50" s="767"/>
      <c r="F50" s="99" t="s">
        <v>179</v>
      </c>
      <c r="G50" s="99" t="s">
        <v>1524</v>
      </c>
      <c r="H50" s="99" t="s">
        <v>175</v>
      </c>
      <c r="I50" s="99" t="s">
        <v>1921</v>
      </c>
      <c r="J50" s="100" t="s">
        <v>33</v>
      </c>
      <c r="K50" s="99" t="s">
        <v>33</v>
      </c>
      <c r="L50" s="100" t="s">
        <v>33</v>
      </c>
      <c r="M50" s="101" t="s">
        <v>33</v>
      </c>
      <c r="N50" s="102" t="s">
        <v>33</v>
      </c>
      <c r="T50" s="68" t="s">
        <v>253</v>
      </c>
    </row>
    <row r="51" spans="1:24" s="63" customFormat="1" x14ac:dyDescent="0.2">
      <c r="A51" s="98"/>
      <c r="B51" s="97" t="s">
        <v>33</v>
      </c>
      <c r="C51" s="767" t="s">
        <v>178</v>
      </c>
      <c r="D51" s="767"/>
      <c r="E51" s="767"/>
      <c r="F51" s="99" t="s">
        <v>179</v>
      </c>
      <c r="G51" s="99" t="s">
        <v>925</v>
      </c>
      <c r="H51" s="99" t="s">
        <v>175</v>
      </c>
      <c r="I51" s="99" t="s">
        <v>1059</v>
      </c>
      <c r="J51" s="100" t="s">
        <v>33</v>
      </c>
      <c r="K51" s="99" t="s">
        <v>33</v>
      </c>
      <c r="L51" s="100" t="s">
        <v>33</v>
      </c>
      <c r="M51" s="101" t="s">
        <v>33</v>
      </c>
      <c r="N51" s="102" t="s">
        <v>33</v>
      </c>
      <c r="T51" s="68" t="s">
        <v>178</v>
      </c>
    </row>
    <row r="52" spans="1:24" s="63" customFormat="1" x14ac:dyDescent="0.2">
      <c r="A52" s="98"/>
      <c r="B52" s="97" t="s">
        <v>33</v>
      </c>
      <c r="C52" s="776" t="s">
        <v>182</v>
      </c>
      <c r="D52" s="776"/>
      <c r="E52" s="776"/>
      <c r="F52" s="90" t="s">
        <v>33</v>
      </c>
      <c r="G52" s="90" t="s">
        <v>33</v>
      </c>
      <c r="H52" s="90" t="s">
        <v>33</v>
      </c>
      <c r="I52" s="90" t="s">
        <v>33</v>
      </c>
      <c r="J52" s="91">
        <v>1335.94</v>
      </c>
      <c r="K52" s="90" t="s">
        <v>33</v>
      </c>
      <c r="L52" s="91">
        <v>76.989999999999995</v>
      </c>
      <c r="M52" s="92" t="s">
        <v>33</v>
      </c>
      <c r="N52" s="93" t="s">
        <v>33</v>
      </c>
      <c r="U52" s="68" t="s">
        <v>182</v>
      </c>
    </row>
    <row r="53" spans="1:24" s="63" customFormat="1" x14ac:dyDescent="0.2">
      <c r="A53" s="98"/>
      <c r="B53" s="97" t="s">
        <v>33</v>
      </c>
      <c r="C53" s="767" t="s">
        <v>183</v>
      </c>
      <c r="D53" s="767"/>
      <c r="E53" s="767"/>
      <c r="F53" s="99" t="s">
        <v>33</v>
      </c>
      <c r="G53" s="99" t="s">
        <v>33</v>
      </c>
      <c r="H53" s="99" t="s">
        <v>33</v>
      </c>
      <c r="I53" s="99" t="s">
        <v>33</v>
      </c>
      <c r="J53" s="100" t="s">
        <v>33</v>
      </c>
      <c r="K53" s="99" t="s">
        <v>33</v>
      </c>
      <c r="L53" s="100">
        <v>49.02</v>
      </c>
      <c r="M53" s="101" t="s">
        <v>33</v>
      </c>
      <c r="N53" s="102" t="s">
        <v>33</v>
      </c>
      <c r="T53" s="68" t="s">
        <v>183</v>
      </c>
    </row>
    <row r="54" spans="1:24" s="63" customFormat="1" ht="22.5" x14ac:dyDescent="0.2">
      <c r="A54" s="98"/>
      <c r="B54" s="97" t="s">
        <v>959</v>
      </c>
      <c r="C54" s="767" t="s">
        <v>960</v>
      </c>
      <c r="D54" s="767"/>
      <c r="E54" s="767"/>
      <c r="F54" s="99" t="s">
        <v>186</v>
      </c>
      <c r="G54" s="99" t="s">
        <v>187</v>
      </c>
      <c r="H54" s="99" t="s">
        <v>33</v>
      </c>
      <c r="I54" s="99" t="s">
        <v>187</v>
      </c>
      <c r="J54" s="100" t="s">
        <v>33</v>
      </c>
      <c r="K54" s="99" t="s">
        <v>33</v>
      </c>
      <c r="L54" s="100">
        <v>46.57</v>
      </c>
      <c r="M54" s="101" t="s">
        <v>33</v>
      </c>
      <c r="N54" s="102" t="s">
        <v>33</v>
      </c>
      <c r="T54" s="68" t="s">
        <v>960</v>
      </c>
    </row>
    <row r="55" spans="1:24" s="63" customFormat="1" ht="22.5" x14ac:dyDescent="0.2">
      <c r="A55" s="98"/>
      <c r="B55" s="97" t="s">
        <v>961</v>
      </c>
      <c r="C55" s="767" t="s">
        <v>962</v>
      </c>
      <c r="D55" s="767"/>
      <c r="E55" s="767"/>
      <c r="F55" s="99" t="s">
        <v>186</v>
      </c>
      <c r="G55" s="99" t="s">
        <v>594</v>
      </c>
      <c r="H55" s="99" t="s">
        <v>33</v>
      </c>
      <c r="I55" s="99" t="s">
        <v>594</v>
      </c>
      <c r="J55" s="100" t="s">
        <v>33</v>
      </c>
      <c r="K55" s="99" t="s">
        <v>33</v>
      </c>
      <c r="L55" s="100">
        <v>31.86</v>
      </c>
      <c r="M55" s="101" t="s">
        <v>33</v>
      </c>
      <c r="N55" s="102" t="s">
        <v>33</v>
      </c>
      <c r="T55" s="68" t="s">
        <v>962</v>
      </c>
    </row>
    <row r="56" spans="1:24" s="63" customFormat="1" x14ac:dyDescent="0.2">
      <c r="A56" s="103"/>
      <c r="B56" s="104"/>
      <c r="C56" s="780" t="s">
        <v>191</v>
      </c>
      <c r="D56" s="780"/>
      <c r="E56" s="780"/>
      <c r="F56" s="105" t="s">
        <v>33</v>
      </c>
      <c r="G56" s="105" t="s">
        <v>33</v>
      </c>
      <c r="H56" s="105" t="s">
        <v>33</v>
      </c>
      <c r="I56" s="105" t="s">
        <v>33</v>
      </c>
      <c r="J56" s="106" t="s">
        <v>33</v>
      </c>
      <c r="K56" s="105" t="s">
        <v>33</v>
      </c>
      <c r="L56" s="106">
        <v>155.41999999999999</v>
      </c>
      <c r="M56" s="92" t="s">
        <v>33</v>
      </c>
      <c r="N56" s="107" t="s">
        <v>33</v>
      </c>
      <c r="V56" s="68" t="s">
        <v>191</v>
      </c>
    </row>
    <row r="57" spans="1:24" s="63" customFormat="1" x14ac:dyDescent="0.2">
      <c r="A57" s="88" t="s">
        <v>212</v>
      </c>
      <c r="B57" s="89" t="s">
        <v>1526</v>
      </c>
      <c r="C57" s="776" t="s">
        <v>1527</v>
      </c>
      <c r="D57" s="776"/>
      <c r="E57" s="776"/>
      <c r="F57" s="90" t="s">
        <v>484</v>
      </c>
      <c r="G57" s="90" t="s">
        <v>33</v>
      </c>
      <c r="H57" s="90" t="s">
        <v>33</v>
      </c>
      <c r="I57" s="90" t="s">
        <v>219</v>
      </c>
      <c r="J57" s="91">
        <v>38.380000000000003</v>
      </c>
      <c r="K57" s="90" t="s">
        <v>33</v>
      </c>
      <c r="L57" s="91">
        <v>191.9</v>
      </c>
      <c r="M57" s="92" t="s">
        <v>33</v>
      </c>
      <c r="N57" s="93" t="s">
        <v>33</v>
      </c>
      <c r="Q57" s="68" t="s">
        <v>1527</v>
      </c>
    </row>
    <row r="58" spans="1:24" s="63" customFormat="1" ht="33.75" x14ac:dyDescent="0.2">
      <c r="A58" s="88" t="s">
        <v>219</v>
      </c>
      <c r="B58" s="89" t="s">
        <v>1922</v>
      </c>
      <c r="C58" s="776" t="s">
        <v>1528</v>
      </c>
      <c r="D58" s="776"/>
      <c r="E58" s="776"/>
      <c r="F58" s="90" t="s">
        <v>484</v>
      </c>
      <c r="G58" s="90" t="s">
        <v>33</v>
      </c>
      <c r="H58" s="90" t="s">
        <v>33</v>
      </c>
      <c r="I58" s="90" t="s">
        <v>219</v>
      </c>
      <c r="J58" s="91">
        <v>5.53</v>
      </c>
      <c r="K58" s="90" t="s">
        <v>856</v>
      </c>
      <c r="L58" s="91">
        <v>28.2</v>
      </c>
      <c r="M58" s="92" t="s">
        <v>33</v>
      </c>
      <c r="N58" s="93" t="s">
        <v>33</v>
      </c>
      <c r="Q58" s="68" t="s">
        <v>1528</v>
      </c>
    </row>
    <row r="59" spans="1:24" s="63" customFormat="1" x14ac:dyDescent="0.2">
      <c r="A59" s="94"/>
      <c r="B59" s="95"/>
      <c r="C59" s="767" t="s">
        <v>1529</v>
      </c>
      <c r="D59" s="767"/>
      <c r="E59" s="767"/>
      <c r="F59" s="767"/>
      <c r="G59" s="767"/>
      <c r="H59" s="767"/>
      <c r="I59" s="767"/>
      <c r="J59" s="767"/>
      <c r="K59" s="767"/>
      <c r="L59" s="767"/>
      <c r="M59" s="767"/>
      <c r="N59" s="781"/>
      <c r="X59" s="68" t="s">
        <v>1529</v>
      </c>
    </row>
    <row r="60" spans="1:24" s="63" customFormat="1" ht="22.5" x14ac:dyDescent="0.2">
      <c r="A60" s="96"/>
      <c r="B60" s="97" t="s">
        <v>858</v>
      </c>
      <c r="C60" s="767" t="s">
        <v>859</v>
      </c>
      <c r="D60" s="767"/>
      <c r="E60" s="767"/>
      <c r="F60" s="767"/>
      <c r="G60" s="767"/>
      <c r="H60" s="767"/>
      <c r="I60" s="767"/>
      <c r="J60" s="767"/>
      <c r="K60" s="767"/>
      <c r="L60" s="767"/>
      <c r="M60" s="767"/>
      <c r="N60" s="781"/>
      <c r="R60" s="68" t="s">
        <v>859</v>
      </c>
    </row>
    <row r="61" spans="1:24" s="63" customFormat="1" x14ac:dyDescent="0.2">
      <c r="A61" s="88" t="s">
        <v>228</v>
      </c>
      <c r="B61" s="89" t="s">
        <v>1077</v>
      </c>
      <c r="C61" s="776" t="s">
        <v>1078</v>
      </c>
      <c r="D61" s="776"/>
      <c r="E61" s="776"/>
      <c r="F61" s="90" t="s">
        <v>711</v>
      </c>
      <c r="G61" s="90" t="s">
        <v>33</v>
      </c>
      <c r="H61" s="90" t="s">
        <v>33</v>
      </c>
      <c r="I61" s="90" t="s">
        <v>1923</v>
      </c>
      <c r="J61" s="91" t="s">
        <v>33</v>
      </c>
      <c r="K61" s="90" t="s">
        <v>33</v>
      </c>
      <c r="L61" s="91" t="s">
        <v>33</v>
      </c>
      <c r="M61" s="92" t="s">
        <v>33</v>
      </c>
      <c r="N61" s="93" t="s">
        <v>33</v>
      </c>
      <c r="Q61" s="68" t="s">
        <v>1078</v>
      </c>
    </row>
    <row r="62" spans="1:24" s="63" customFormat="1" x14ac:dyDescent="0.2">
      <c r="A62" s="94"/>
      <c r="B62" s="95"/>
      <c r="C62" s="767" t="s">
        <v>1924</v>
      </c>
      <c r="D62" s="767"/>
      <c r="E62" s="767"/>
      <c r="F62" s="767"/>
      <c r="G62" s="767"/>
      <c r="H62" s="767"/>
      <c r="I62" s="767"/>
      <c r="J62" s="767"/>
      <c r="K62" s="767"/>
      <c r="L62" s="767"/>
      <c r="M62" s="767"/>
      <c r="N62" s="781"/>
      <c r="W62" s="68" t="s">
        <v>1924</v>
      </c>
    </row>
    <row r="63" spans="1:24" s="63" customFormat="1" ht="22.5" x14ac:dyDescent="0.2">
      <c r="A63" s="96"/>
      <c r="B63" s="97" t="s">
        <v>171</v>
      </c>
      <c r="C63" s="767" t="s">
        <v>172</v>
      </c>
      <c r="D63" s="767"/>
      <c r="E63" s="767"/>
      <c r="F63" s="767"/>
      <c r="G63" s="767"/>
      <c r="H63" s="767"/>
      <c r="I63" s="767"/>
      <c r="J63" s="767"/>
      <c r="K63" s="767"/>
      <c r="L63" s="767"/>
      <c r="M63" s="767"/>
      <c r="N63" s="781"/>
      <c r="R63" s="68" t="s">
        <v>172</v>
      </c>
    </row>
    <row r="64" spans="1:24" s="63" customFormat="1" x14ac:dyDescent="0.2">
      <c r="A64" s="98"/>
      <c r="B64" s="97" t="s">
        <v>165</v>
      </c>
      <c r="C64" s="767" t="s">
        <v>251</v>
      </c>
      <c r="D64" s="767"/>
      <c r="E64" s="767"/>
      <c r="F64" s="99" t="s">
        <v>33</v>
      </c>
      <c r="G64" s="99" t="s">
        <v>33</v>
      </c>
      <c r="H64" s="99" t="s">
        <v>33</v>
      </c>
      <c r="I64" s="99" t="s">
        <v>33</v>
      </c>
      <c r="J64" s="100">
        <v>174.89</v>
      </c>
      <c r="K64" s="99" t="s">
        <v>175</v>
      </c>
      <c r="L64" s="100">
        <v>8.74</v>
      </c>
      <c r="M64" s="101" t="s">
        <v>33</v>
      </c>
      <c r="N64" s="102" t="s">
        <v>33</v>
      </c>
      <c r="S64" s="68" t="s">
        <v>251</v>
      </c>
    </row>
    <row r="65" spans="1:23" s="63" customFormat="1" x14ac:dyDescent="0.2">
      <c r="A65" s="98"/>
      <c r="B65" s="97" t="s">
        <v>173</v>
      </c>
      <c r="C65" s="767" t="s">
        <v>174</v>
      </c>
      <c r="D65" s="767"/>
      <c r="E65" s="767"/>
      <c r="F65" s="99" t="s">
        <v>33</v>
      </c>
      <c r="G65" s="99" t="s">
        <v>33</v>
      </c>
      <c r="H65" s="99" t="s">
        <v>33</v>
      </c>
      <c r="I65" s="99" t="s">
        <v>33</v>
      </c>
      <c r="J65" s="100">
        <v>0.31</v>
      </c>
      <c r="K65" s="99" t="s">
        <v>175</v>
      </c>
      <c r="L65" s="100">
        <v>0.02</v>
      </c>
      <c r="M65" s="101" t="s">
        <v>33</v>
      </c>
      <c r="N65" s="102" t="s">
        <v>33</v>
      </c>
      <c r="S65" s="68" t="s">
        <v>174</v>
      </c>
    </row>
    <row r="66" spans="1:23" s="63" customFormat="1" x14ac:dyDescent="0.2">
      <c r="A66" s="98"/>
      <c r="B66" s="97" t="s">
        <v>176</v>
      </c>
      <c r="C66" s="767" t="s">
        <v>177</v>
      </c>
      <c r="D66" s="767"/>
      <c r="E66" s="767"/>
      <c r="F66" s="99" t="s">
        <v>33</v>
      </c>
      <c r="G66" s="99" t="s">
        <v>33</v>
      </c>
      <c r="H66" s="99" t="s">
        <v>33</v>
      </c>
      <c r="I66" s="99" t="s">
        <v>33</v>
      </c>
      <c r="J66" s="100">
        <v>0.14000000000000001</v>
      </c>
      <c r="K66" s="99" t="s">
        <v>175</v>
      </c>
      <c r="L66" s="100">
        <v>0.01</v>
      </c>
      <c r="M66" s="101" t="s">
        <v>33</v>
      </c>
      <c r="N66" s="102" t="s">
        <v>33</v>
      </c>
      <c r="S66" s="68" t="s">
        <v>177</v>
      </c>
    </row>
    <row r="67" spans="1:23" s="63" customFormat="1" x14ac:dyDescent="0.2">
      <c r="A67" s="98"/>
      <c r="B67" s="97" t="s">
        <v>212</v>
      </c>
      <c r="C67" s="767" t="s">
        <v>252</v>
      </c>
      <c r="D67" s="767"/>
      <c r="E67" s="767"/>
      <c r="F67" s="99" t="s">
        <v>33</v>
      </c>
      <c r="G67" s="99" t="s">
        <v>33</v>
      </c>
      <c r="H67" s="99" t="s">
        <v>33</v>
      </c>
      <c r="I67" s="99" t="s">
        <v>33</v>
      </c>
      <c r="J67" s="100">
        <v>69.930000000000007</v>
      </c>
      <c r="K67" s="99" t="s">
        <v>33</v>
      </c>
      <c r="L67" s="100">
        <v>2.8</v>
      </c>
      <c r="M67" s="101" t="s">
        <v>33</v>
      </c>
      <c r="N67" s="102" t="s">
        <v>33</v>
      </c>
      <c r="S67" s="68" t="s">
        <v>252</v>
      </c>
    </row>
    <row r="68" spans="1:23" s="63" customFormat="1" x14ac:dyDescent="0.2">
      <c r="A68" s="98"/>
      <c r="B68" s="97" t="s">
        <v>33</v>
      </c>
      <c r="C68" s="767" t="s">
        <v>253</v>
      </c>
      <c r="D68" s="767"/>
      <c r="E68" s="767"/>
      <c r="F68" s="99" t="s">
        <v>179</v>
      </c>
      <c r="G68" s="99" t="s">
        <v>1080</v>
      </c>
      <c r="H68" s="99" t="s">
        <v>175</v>
      </c>
      <c r="I68" s="99" t="s">
        <v>1925</v>
      </c>
      <c r="J68" s="100" t="s">
        <v>33</v>
      </c>
      <c r="K68" s="99" t="s">
        <v>33</v>
      </c>
      <c r="L68" s="100" t="s">
        <v>33</v>
      </c>
      <c r="M68" s="101" t="s">
        <v>33</v>
      </c>
      <c r="N68" s="102" t="s">
        <v>33</v>
      </c>
      <c r="T68" s="68" t="s">
        <v>253</v>
      </c>
    </row>
    <row r="69" spans="1:23" s="63" customFormat="1" x14ac:dyDescent="0.2">
      <c r="A69" s="98"/>
      <c r="B69" s="97" t="s">
        <v>33</v>
      </c>
      <c r="C69" s="767" t="s">
        <v>178</v>
      </c>
      <c r="D69" s="767"/>
      <c r="E69" s="767"/>
      <c r="F69" s="99" t="s">
        <v>179</v>
      </c>
      <c r="G69" s="99" t="s">
        <v>957</v>
      </c>
      <c r="H69" s="99" t="s">
        <v>175</v>
      </c>
      <c r="I69" s="99" t="s">
        <v>1926</v>
      </c>
      <c r="J69" s="100" t="s">
        <v>33</v>
      </c>
      <c r="K69" s="99" t="s">
        <v>33</v>
      </c>
      <c r="L69" s="100" t="s">
        <v>33</v>
      </c>
      <c r="M69" s="101" t="s">
        <v>33</v>
      </c>
      <c r="N69" s="102" t="s">
        <v>33</v>
      </c>
      <c r="T69" s="68" t="s">
        <v>178</v>
      </c>
    </row>
    <row r="70" spans="1:23" s="63" customFormat="1" x14ac:dyDescent="0.2">
      <c r="A70" s="98"/>
      <c r="B70" s="97" t="s">
        <v>33</v>
      </c>
      <c r="C70" s="776" t="s">
        <v>182</v>
      </c>
      <c r="D70" s="776"/>
      <c r="E70" s="776"/>
      <c r="F70" s="90" t="s">
        <v>33</v>
      </c>
      <c r="G70" s="90" t="s">
        <v>33</v>
      </c>
      <c r="H70" s="90" t="s">
        <v>33</v>
      </c>
      <c r="I70" s="90" t="s">
        <v>33</v>
      </c>
      <c r="J70" s="91">
        <v>245.13</v>
      </c>
      <c r="K70" s="90" t="s">
        <v>33</v>
      </c>
      <c r="L70" s="91">
        <v>11.56</v>
      </c>
      <c r="M70" s="92" t="s">
        <v>33</v>
      </c>
      <c r="N70" s="93" t="s">
        <v>33</v>
      </c>
      <c r="U70" s="68" t="s">
        <v>182</v>
      </c>
    </row>
    <row r="71" spans="1:23" s="63" customFormat="1" x14ac:dyDescent="0.2">
      <c r="A71" s="98"/>
      <c r="B71" s="97" t="s">
        <v>33</v>
      </c>
      <c r="C71" s="767" t="s">
        <v>183</v>
      </c>
      <c r="D71" s="767"/>
      <c r="E71" s="767"/>
      <c r="F71" s="99" t="s">
        <v>33</v>
      </c>
      <c r="G71" s="99" t="s">
        <v>33</v>
      </c>
      <c r="H71" s="99" t="s">
        <v>33</v>
      </c>
      <c r="I71" s="99" t="s">
        <v>33</v>
      </c>
      <c r="J71" s="100" t="s">
        <v>33</v>
      </c>
      <c r="K71" s="99" t="s">
        <v>33</v>
      </c>
      <c r="L71" s="100">
        <v>8.75</v>
      </c>
      <c r="M71" s="101" t="s">
        <v>33</v>
      </c>
      <c r="N71" s="102" t="s">
        <v>33</v>
      </c>
      <c r="T71" s="68" t="s">
        <v>183</v>
      </c>
    </row>
    <row r="72" spans="1:23" s="63" customFormat="1" ht="22.5" x14ac:dyDescent="0.2">
      <c r="A72" s="98"/>
      <c r="B72" s="97" t="s">
        <v>959</v>
      </c>
      <c r="C72" s="767" t="s">
        <v>960</v>
      </c>
      <c r="D72" s="767"/>
      <c r="E72" s="767"/>
      <c r="F72" s="99" t="s">
        <v>186</v>
      </c>
      <c r="G72" s="99" t="s">
        <v>187</v>
      </c>
      <c r="H72" s="99" t="s">
        <v>33</v>
      </c>
      <c r="I72" s="99" t="s">
        <v>187</v>
      </c>
      <c r="J72" s="100" t="s">
        <v>33</v>
      </c>
      <c r="K72" s="99" t="s">
        <v>33</v>
      </c>
      <c r="L72" s="100">
        <v>8.31</v>
      </c>
      <c r="M72" s="101" t="s">
        <v>33</v>
      </c>
      <c r="N72" s="102" t="s">
        <v>33</v>
      </c>
      <c r="T72" s="68" t="s">
        <v>960</v>
      </c>
    </row>
    <row r="73" spans="1:23" s="63" customFormat="1" ht="22.5" x14ac:dyDescent="0.2">
      <c r="A73" s="98"/>
      <c r="B73" s="97" t="s">
        <v>961</v>
      </c>
      <c r="C73" s="767" t="s">
        <v>962</v>
      </c>
      <c r="D73" s="767"/>
      <c r="E73" s="767"/>
      <c r="F73" s="99" t="s">
        <v>186</v>
      </c>
      <c r="G73" s="99" t="s">
        <v>594</v>
      </c>
      <c r="H73" s="99" t="s">
        <v>33</v>
      </c>
      <c r="I73" s="99" t="s">
        <v>594</v>
      </c>
      <c r="J73" s="100" t="s">
        <v>33</v>
      </c>
      <c r="K73" s="99" t="s">
        <v>33</v>
      </c>
      <c r="L73" s="100">
        <v>5.69</v>
      </c>
      <c r="M73" s="101" t="s">
        <v>33</v>
      </c>
      <c r="N73" s="102" t="s">
        <v>33</v>
      </c>
      <c r="T73" s="68" t="s">
        <v>962</v>
      </c>
    </row>
    <row r="74" spans="1:23" s="63" customFormat="1" x14ac:dyDescent="0.2">
      <c r="A74" s="103"/>
      <c r="B74" s="104"/>
      <c r="C74" s="780" t="s">
        <v>191</v>
      </c>
      <c r="D74" s="780"/>
      <c r="E74" s="780"/>
      <c r="F74" s="105" t="s">
        <v>33</v>
      </c>
      <c r="G74" s="105" t="s">
        <v>33</v>
      </c>
      <c r="H74" s="105" t="s">
        <v>33</v>
      </c>
      <c r="I74" s="105" t="s">
        <v>33</v>
      </c>
      <c r="J74" s="106" t="s">
        <v>33</v>
      </c>
      <c r="K74" s="105" t="s">
        <v>33</v>
      </c>
      <c r="L74" s="106">
        <v>25.56</v>
      </c>
      <c r="M74" s="92" t="s">
        <v>33</v>
      </c>
      <c r="N74" s="107" t="s">
        <v>33</v>
      </c>
      <c r="V74" s="68" t="s">
        <v>191</v>
      </c>
    </row>
    <row r="75" spans="1:23" s="63" customFormat="1" ht="33.75" x14ac:dyDescent="0.2">
      <c r="A75" s="88" t="s">
        <v>235</v>
      </c>
      <c r="B75" s="89" t="s">
        <v>1428</v>
      </c>
      <c r="C75" s="776" t="s">
        <v>1530</v>
      </c>
      <c r="D75" s="776"/>
      <c r="E75" s="776"/>
      <c r="F75" s="90" t="s">
        <v>815</v>
      </c>
      <c r="G75" s="90" t="s">
        <v>33</v>
      </c>
      <c r="H75" s="90" t="s">
        <v>33</v>
      </c>
      <c r="I75" s="90" t="s">
        <v>212</v>
      </c>
      <c r="J75" s="91">
        <v>9.27</v>
      </c>
      <c r="K75" s="90" t="s">
        <v>33</v>
      </c>
      <c r="L75" s="91">
        <v>37.08</v>
      </c>
      <c r="M75" s="92" t="s">
        <v>33</v>
      </c>
      <c r="N75" s="93" t="s">
        <v>33</v>
      </c>
      <c r="Q75" s="68" t="s">
        <v>1530</v>
      </c>
    </row>
    <row r="76" spans="1:23" s="63" customFormat="1" x14ac:dyDescent="0.2">
      <c r="A76" s="88" t="s">
        <v>240</v>
      </c>
      <c r="B76" s="89" t="s">
        <v>951</v>
      </c>
      <c r="C76" s="776" t="s">
        <v>952</v>
      </c>
      <c r="D76" s="776"/>
      <c r="E76" s="776"/>
      <c r="F76" s="90" t="s">
        <v>711</v>
      </c>
      <c r="G76" s="90" t="s">
        <v>33</v>
      </c>
      <c r="H76" s="90" t="s">
        <v>33</v>
      </c>
      <c r="I76" s="90" t="s">
        <v>614</v>
      </c>
      <c r="J76" s="91" t="s">
        <v>33</v>
      </c>
      <c r="K76" s="90" t="s">
        <v>33</v>
      </c>
      <c r="L76" s="91" t="s">
        <v>33</v>
      </c>
      <c r="M76" s="92" t="s">
        <v>33</v>
      </c>
      <c r="N76" s="93" t="s">
        <v>33</v>
      </c>
      <c r="Q76" s="68" t="s">
        <v>952</v>
      </c>
    </row>
    <row r="77" spans="1:23" s="63" customFormat="1" x14ac:dyDescent="0.2">
      <c r="A77" s="94"/>
      <c r="B77" s="95"/>
      <c r="C77" s="767" t="s">
        <v>1070</v>
      </c>
      <c r="D77" s="767"/>
      <c r="E77" s="767"/>
      <c r="F77" s="767"/>
      <c r="G77" s="767"/>
      <c r="H77" s="767"/>
      <c r="I77" s="767"/>
      <c r="J77" s="767"/>
      <c r="K77" s="767"/>
      <c r="L77" s="767"/>
      <c r="M77" s="767"/>
      <c r="N77" s="781"/>
      <c r="W77" s="68" t="s">
        <v>1070</v>
      </c>
    </row>
    <row r="78" spans="1:23" s="63" customFormat="1" ht="22.5" x14ac:dyDescent="0.2">
      <c r="A78" s="96"/>
      <c r="B78" s="97" t="s">
        <v>171</v>
      </c>
      <c r="C78" s="767" t="s">
        <v>172</v>
      </c>
      <c r="D78" s="767"/>
      <c r="E78" s="767"/>
      <c r="F78" s="767"/>
      <c r="G78" s="767"/>
      <c r="H78" s="767"/>
      <c r="I78" s="767"/>
      <c r="J78" s="767"/>
      <c r="K78" s="767"/>
      <c r="L78" s="767"/>
      <c r="M78" s="767"/>
      <c r="N78" s="781"/>
      <c r="R78" s="68" t="s">
        <v>172</v>
      </c>
    </row>
    <row r="79" spans="1:23" s="63" customFormat="1" x14ac:dyDescent="0.2">
      <c r="A79" s="98"/>
      <c r="B79" s="97" t="s">
        <v>165</v>
      </c>
      <c r="C79" s="767" t="s">
        <v>251</v>
      </c>
      <c r="D79" s="767"/>
      <c r="E79" s="767"/>
      <c r="F79" s="99" t="s">
        <v>33</v>
      </c>
      <c r="G79" s="99" t="s">
        <v>33</v>
      </c>
      <c r="H79" s="99" t="s">
        <v>33</v>
      </c>
      <c r="I79" s="99" t="s">
        <v>33</v>
      </c>
      <c r="J79" s="100">
        <v>154.91999999999999</v>
      </c>
      <c r="K79" s="99" t="s">
        <v>175</v>
      </c>
      <c r="L79" s="100">
        <v>38.729999999999997</v>
      </c>
      <c r="M79" s="101" t="s">
        <v>33</v>
      </c>
      <c r="N79" s="102" t="s">
        <v>33</v>
      </c>
      <c r="S79" s="68" t="s">
        <v>251</v>
      </c>
    </row>
    <row r="80" spans="1:23" s="63" customFormat="1" x14ac:dyDescent="0.2">
      <c r="A80" s="98"/>
      <c r="B80" s="97" t="s">
        <v>173</v>
      </c>
      <c r="C80" s="767" t="s">
        <v>174</v>
      </c>
      <c r="D80" s="767"/>
      <c r="E80" s="767"/>
      <c r="F80" s="99" t="s">
        <v>33</v>
      </c>
      <c r="G80" s="99" t="s">
        <v>33</v>
      </c>
      <c r="H80" s="99" t="s">
        <v>33</v>
      </c>
      <c r="I80" s="99" t="s">
        <v>33</v>
      </c>
      <c r="J80" s="100">
        <v>0.31</v>
      </c>
      <c r="K80" s="99" t="s">
        <v>175</v>
      </c>
      <c r="L80" s="100">
        <v>0.08</v>
      </c>
      <c r="M80" s="101" t="s">
        <v>33</v>
      </c>
      <c r="N80" s="102" t="s">
        <v>33</v>
      </c>
      <c r="S80" s="68" t="s">
        <v>174</v>
      </c>
    </row>
    <row r="81" spans="1:23" s="63" customFormat="1" x14ac:dyDescent="0.2">
      <c r="A81" s="98"/>
      <c r="B81" s="97" t="s">
        <v>176</v>
      </c>
      <c r="C81" s="767" t="s">
        <v>177</v>
      </c>
      <c r="D81" s="767"/>
      <c r="E81" s="767"/>
      <c r="F81" s="99" t="s">
        <v>33</v>
      </c>
      <c r="G81" s="99" t="s">
        <v>33</v>
      </c>
      <c r="H81" s="99" t="s">
        <v>33</v>
      </c>
      <c r="I81" s="99" t="s">
        <v>33</v>
      </c>
      <c r="J81" s="100">
        <v>0.14000000000000001</v>
      </c>
      <c r="K81" s="99" t="s">
        <v>175</v>
      </c>
      <c r="L81" s="100">
        <v>0.04</v>
      </c>
      <c r="M81" s="101" t="s">
        <v>33</v>
      </c>
      <c r="N81" s="102" t="s">
        <v>33</v>
      </c>
      <c r="S81" s="68" t="s">
        <v>177</v>
      </c>
    </row>
    <row r="82" spans="1:23" s="63" customFormat="1" x14ac:dyDescent="0.2">
      <c r="A82" s="98"/>
      <c r="B82" s="97" t="s">
        <v>212</v>
      </c>
      <c r="C82" s="767" t="s">
        <v>252</v>
      </c>
      <c r="D82" s="767"/>
      <c r="E82" s="767"/>
      <c r="F82" s="99" t="s">
        <v>33</v>
      </c>
      <c r="G82" s="99" t="s">
        <v>33</v>
      </c>
      <c r="H82" s="99" t="s">
        <v>33</v>
      </c>
      <c r="I82" s="99" t="s">
        <v>33</v>
      </c>
      <c r="J82" s="100">
        <v>51.53</v>
      </c>
      <c r="K82" s="99" t="s">
        <v>33</v>
      </c>
      <c r="L82" s="100">
        <v>10.31</v>
      </c>
      <c r="M82" s="101" t="s">
        <v>33</v>
      </c>
      <c r="N82" s="102" t="s">
        <v>33</v>
      </c>
      <c r="S82" s="68" t="s">
        <v>252</v>
      </c>
    </row>
    <row r="83" spans="1:23" s="63" customFormat="1" x14ac:dyDescent="0.2">
      <c r="A83" s="98"/>
      <c r="B83" s="97" t="s">
        <v>33</v>
      </c>
      <c r="C83" s="767" t="s">
        <v>253</v>
      </c>
      <c r="D83" s="767"/>
      <c r="E83" s="767"/>
      <c r="F83" s="99" t="s">
        <v>179</v>
      </c>
      <c r="G83" s="99" t="s">
        <v>955</v>
      </c>
      <c r="H83" s="99" t="s">
        <v>175</v>
      </c>
      <c r="I83" s="99" t="s">
        <v>1071</v>
      </c>
      <c r="J83" s="100" t="s">
        <v>33</v>
      </c>
      <c r="K83" s="99" t="s">
        <v>33</v>
      </c>
      <c r="L83" s="100" t="s">
        <v>33</v>
      </c>
      <c r="M83" s="101" t="s">
        <v>33</v>
      </c>
      <c r="N83" s="102" t="s">
        <v>33</v>
      </c>
      <c r="T83" s="68" t="s">
        <v>253</v>
      </c>
    </row>
    <row r="84" spans="1:23" s="63" customFormat="1" x14ac:dyDescent="0.2">
      <c r="A84" s="98"/>
      <c r="B84" s="97" t="s">
        <v>33</v>
      </c>
      <c r="C84" s="767" t="s">
        <v>178</v>
      </c>
      <c r="D84" s="767"/>
      <c r="E84" s="767"/>
      <c r="F84" s="99" t="s">
        <v>179</v>
      </c>
      <c r="G84" s="99" t="s">
        <v>957</v>
      </c>
      <c r="H84" s="99" t="s">
        <v>175</v>
      </c>
      <c r="I84" s="99" t="s">
        <v>1072</v>
      </c>
      <c r="J84" s="100" t="s">
        <v>33</v>
      </c>
      <c r="K84" s="99" t="s">
        <v>33</v>
      </c>
      <c r="L84" s="100" t="s">
        <v>33</v>
      </c>
      <c r="M84" s="101" t="s">
        <v>33</v>
      </c>
      <c r="N84" s="102" t="s">
        <v>33</v>
      </c>
      <c r="T84" s="68" t="s">
        <v>178</v>
      </c>
    </row>
    <row r="85" spans="1:23" s="63" customFormat="1" x14ac:dyDescent="0.2">
      <c r="A85" s="98"/>
      <c r="B85" s="97" t="s">
        <v>33</v>
      </c>
      <c r="C85" s="776" t="s">
        <v>182</v>
      </c>
      <c r="D85" s="776"/>
      <c r="E85" s="776"/>
      <c r="F85" s="90" t="s">
        <v>33</v>
      </c>
      <c r="G85" s="90" t="s">
        <v>33</v>
      </c>
      <c r="H85" s="90" t="s">
        <v>33</v>
      </c>
      <c r="I85" s="90" t="s">
        <v>33</v>
      </c>
      <c r="J85" s="91">
        <v>206.76</v>
      </c>
      <c r="K85" s="90" t="s">
        <v>33</v>
      </c>
      <c r="L85" s="91">
        <v>49.12</v>
      </c>
      <c r="M85" s="92" t="s">
        <v>33</v>
      </c>
      <c r="N85" s="93" t="s">
        <v>33</v>
      </c>
      <c r="U85" s="68" t="s">
        <v>182</v>
      </c>
    </row>
    <row r="86" spans="1:23" s="63" customFormat="1" x14ac:dyDescent="0.2">
      <c r="A86" s="98"/>
      <c r="B86" s="97" t="s">
        <v>33</v>
      </c>
      <c r="C86" s="767" t="s">
        <v>183</v>
      </c>
      <c r="D86" s="767"/>
      <c r="E86" s="767"/>
      <c r="F86" s="99" t="s">
        <v>33</v>
      </c>
      <c r="G86" s="99" t="s">
        <v>33</v>
      </c>
      <c r="H86" s="99" t="s">
        <v>33</v>
      </c>
      <c r="I86" s="99" t="s">
        <v>33</v>
      </c>
      <c r="J86" s="100" t="s">
        <v>33</v>
      </c>
      <c r="K86" s="99" t="s">
        <v>33</v>
      </c>
      <c r="L86" s="100">
        <v>38.770000000000003</v>
      </c>
      <c r="M86" s="101" t="s">
        <v>33</v>
      </c>
      <c r="N86" s="102" t="s">
        <v>33</v>
      </c>
      <c r="T86" s="68" t="s">
        <v>183</v>
      </c>
    </row>
    <row r="87" spans="1:23" s="63" customFormat="1" ht="22.5" x14ac:dyDescent="0.2">
      <c r="A87" s="98"/>
      <c r="B87" s="97" t="s">
        <v>959</v>
      </c>
      <c r="C87" s="767" t="s">
        <v>960</v>
      </c>
      <c r="D87" s="767"/>
      <c r="E87" s="767"/>
      <c r="F87" s="99" t="s">
        <v>186</v>
      </c>
      <c r="G87" s="99" t="s">
        <v>187</v>
      </c>
      <c r="H87" s="99" t="s">
        <v>33</v>
      </c>
      <c r="I87" s="99" t="s">
        <v>187</v>
      </c>
      <c r="J87" s="100" t="s">
        <v>33</v>
      </c>
      <c r="K87" s="99" t="s">
        <v>33</v>
      </c>
      <c r="L87" s="100">
        <v>36.83</v>
      </c>
      <c r="M87" s="101" t="s">
        <v>33</v>
      </c>
      <c r="N87" s="102" t="s">
        <v>33</v>
      </c>
      <c r="T87" s="68" t="s">
        <v>960</v>
      </c>
    </row>
    <row r="88" spans="1:23" s="63" customFormat="1" ht="22.5" x14ac:dyDescent="0.2">
      <c r="A88" s="98"/>
      <c r="B88" s="97" t="s">
        <v>961</v>
      </c>
      <c r="C88" s="767" t="s">
        <v>962</v>
      </c>
      <c r="D88" s="767"/>
      <c r="E88" s="767"/>
      <c r="F88" s="99" t="s">
        <v>186</v>
      </c>
      <c r="G88" s="99" t="s">
        <v>594</v>
      </c>
      <c r="H88" s="99" t="s">
        <v>33</v>
      </c>
      <c r="I88" s="99" t="s">
        <v>594</v>
      </c>
      <c r="J88" s="100" t="s">
        <v>33</v>
      </c>
      <c r="K88" s="99" t="s">
        <v>33</v>
      </c>
      <c r="L88" s="100">
        <v>25.2</v>
      </c>
      <c r="M88" s="101" t="s">
        <v>33</v>
      </c>
      <c r="N88" s="102" t="s">
        <v>33</v>
      </c>
      <c r="T88" s="68" t="s">
        <v>962</v>
      </c>
    </row>
    <row r="89" spans="1:23" s="63" customFormat="1" x14ac:dyDescent="0.2">
      <c r="A89" s="103"/>
      <c r="B89" s="104"/>
      <c r="C89" s="780" t="s">
        <v>191</v>
      </c>
      <c r="D89" s="780"/>
      <c r="E89" s="780"/>
      <c r="F89" s="105" t="s">
        <v>33</v>
      </c>
      <c r="G89" s="105" t="s">
        <v>33</v>
      </c>
      <c r="H89" s="105" t="s">
        <v>33</v>
      </c>
      <c r="I89" s="105" t="s">
        <v>33</v>
      </c>
      <c r="J89" s="106" t="s">
        <v>33</v>
      </c>
      <c r="K89" s="105" t="s">
        <v>33</v>
      </c>
      <c r="L89" s="106">
        <v>111.15</v>
      </c>
      <c r="M89" s="92" t="s">
        <v>33</v>
      </c>
      <c r="N89" s="107" t="s">
        <v>33</v>
      </c>
      <c r="V89" s="68" t="s">
        <v>191</v>
      </c>
    </row>
    <row r="90" spans="1:23" s="63" customFormat="1" x14ac:dyDescent="0.2">
      <c r="A90" s="88" t="s">
        <v>246</v>
      </c>
      <c r="B90" s="89" t="s">
        <v>1254</v>
      </c>
      <c r="C90" s="776" t="s">
        <v>1749</v>
      </c>
      <c r="D90" s="776"/>
      <c r="E90" s="776"/>
      <c r="F90" s="90" t="s">
        <v>815</v>
      </c>
      <c r="G90" s="90" t="s">
        <v>33</v>
      </c>
      <c r="H90" s="90" t="s">
        <v>33</v>
      </c>
      <c r="I90" s="90" t="s">
        <v>308</v>
      </c>
      <c r="J90" s="91">
        <v>1.19</v>
      </c>
      <c r="K90" s="90" t="s">
        <v>33</v>
      </c>
      <c r="L90" s="91">
        <v>23.8</v>
      </c>
      <c r="M90" s="92" t="s">
        <v>33</v>
      </c>
      <c r="N90" s="93" t="s">
        <v>33</v>
      </c>
      <c r="Q90" s="68" t="s">
        <v>1749</v>
      </c>
    </row>
    <row r="91" spans="1:23" s="63" customFormat="1" ht="22.5" x14ac:dyDescent="0.2">
      <c r="A91" s="88" t="s">
        <v>258</v>
      </c>
      <c r="B91" s="89" t="s">
        <v>1927</v>
      </c>
      <c r="C91" s="776" t="s">
        <v>1928</v>
      </c>
      <c r="D91" s="776"/>
      <c r="E91" s="776"/>
      <c r="F91" s="90" t="s">
        <v>334</v>
      </c>
      <c r="G91" s="90" t="s">
        <v>33</v>
      </c>
      <c r="H91" s="90" t="s">
        <v>33</v>
      </c>
      <c r="I91" s="90" t="s">
        <v>967</v>
      </c>
      <c r="J91" s="91">
        <v>338</v>
      </c>
      <c r="K91" s="90" t="s">
        <v>33</v>
      </c>
      <c r="L91" s="91">
        <v>10.14</v>
      </c>
      <c r="M91" s="92" t="s">
        <v>33</v>
      </c>
      <c r="N91" s="93" t="s">
        <v>33</v>
      </c>
      <c r="Q91" s="68" t="s">
        <v>1928</v>
      </c>
    </row>
    <row r="92" spans="1:23" s="63" customFormat="1" x14ac:dyDescent="0.2">
      <c r="A92" s="94"/>
      <c r="B92" s="95"/>
      <c r="C92" s="767" t="s">
        <v>968</v>
      </c>
      <c r="D92" s="767"/>
      <c r="E92" s="767"/>
      <c r="F92" s="767"/>
      <c r="G92" s="767"/>
      <c r="H92" s="767"/>
      <c r="I92" s="767"/>
      <c r="J92" s="767"/>
      <c r="K92" s="767"/>
      <c r="L92" s="767"/>
      <c r="M92" s="767"/>
      <c r="N92" s="781"/>
      <c r="W92" s="68" t="s">
        <v>968</v>
      </c>
    </row>
    <row r="93" spans="1:23" s="63" customFormat="1" x14ac:dyDescent="0.2">
      <c r="A93" s="88" t="s">
        <v>262</v>
      </c>
      <c r="B93" s="89" t="s">
        <v>975</v>
      </c>
      <c r="C93" s="776" t="s">
        <v>976</v>
      </c>
      <c r="D93" s="776"/>
      <c r="E93" s="776"/>
      <c r="F93" s="90" t="s">
        <v>711</v>
      </c>
      <c r="G93" s="90" t="s">
        <v>33</v>
      </c>
      <c r="H93" s="90" t="s">
        <v>33</v>
      </c>
      <c r="I93" s="90" t="s">
        <v>335</v>
      </c>
      <c r="J93" s="91" t="s">
        <v>33</v>
      </c>
      <c r="K93" s="90" t="s">
        <v>33</v>
      </c>
      <c r="L93" s="91" t="s">
        <v>33</v>
      </c>
      <c r="M93" s="92" t="s">
        <v>33</v>
      </c>
      <c r="N93" s="93" t="s">
        <v>33</v>
      </c>
      <c r="Q93" s="68" t="s">
        <v>976</v>
      </c>
    </row>
    <row r="94" spans="1:23" s="63" customFormat="1" x14ac:dyDescent="0.2">
      <c r="A94" s="94"/>
      <c r="B94" s="95"/>
      <c r="C94" s="767" t="s">
        <v>336</v>
      </c>
      <c r="D94" s="767"/>
      <c r="E94" s="767"/>
      <c r="F94" s="767"/>
      <c r="G94" s="767"/>
      <c r="H94" s="767"/>
      <c r="I94" s="767"/>
      <c r="J94" s="767"/>
      <c r="K94" s="767"/>
      <c r="L94" s="767"/>
      <c r="M94" s="767"/>
      <c r="N94" s="781"/>
      <c r="W94" s="68" t="s">
        <v>336</v>
      </c>
    </row>
    <row r="95" spans="1:23" s="63" customFormat="1" ht="22.5" x14ac:dyDescent="0.2">
      <c r="A95" s="96"/>
      <c r="B95" s="97" t="s">
        <v>171</v>
      </c>
      <c r="C95" s="767" t="s">
        <v>172</v>
      </c>
      <c r="D95" s="767"/>
      <c r="E95" s="767"/>
      <c r="F95" s="767"/>
      <c r="G95" s="767"/>
      <c r="H95" s="767"/>
      <c r="I95" s="767"/>
      <c r="J95" s="767"/>
      <c r="K95" s="767"/>
      <c r="L95" s="767"/>
      <c r="M95" s="767"/>
      <c r="N95" s="781"/>
      <c r="R95" s="68" t="s">
        <v>172</v>
      </c>
    </row>
    <row r="96" spans="1:23" s="63" customFormat="1" x14ac:dyDescent="0.2">
      <c r="A96" s="98"/>
      <c r="B96" s="97" t="s">
        <v>165</v>
      </c>
      <c r="C96" s="767" t="s">
        <v>251</v>
      </c>
      <c r="D96" s="767"/>
      <c r="E96" s="767"/>
      <c r="F96" s="99" t="s">
        <v>33</v>
      </c>
      <c r="G96" s="99" t="s">
        <v>33</v>
      </c>
      <c r="H96" s="99" t="s">
        <v>33</v>
      </c>
      <c r="I96" s="99" t="s">
        <v>33</v>
      </c>
      <c r="J96" s="100">
        <v>26.51</v>
      </c>
      <c r="K96" s="99" t="s">
        <v>175</v>
      </c>
      <c r="L96" s="100">
        <v>21.54</v>
      </c>
      <c r="M96" s="101" t="s">
        <v>33</v>
      </c>
      <c r="N96" s="102" t="s">
        <v>33</v>
      </c>
      <c r="S96" s="68" t="s">
        <v>251</v>
      </c>
    </row>
    <row r="97" spans="1:23" s="63" customFormat="1" x14ac:dyDescent="0.2">
      <c r="A97" s="98"/>
      <c r="B97" s="97" t="s">
        <v>173</v>
      </c>
      <c r="C97" s="767" t="s">
        <v>174</v>
      </c>
      <c r="D97" s="767"/>
      <c r="E97" s="767"/>
      <c r="F97" s="99" t="s">
        <v>33</v>
      </c>
      <c r="G97" s="99" t="s">
        <v>33</v>
      </c>
      <c r="H97" s="99" t="s">
        <v>33</v>
      </c>
      <c r="I97" s="99" t="s">
        <v>33</v>
      </c>
      <c r="J97" s="100">
        <v>1.81</v>
      </c>
      <c r="K97" s="99" t="s">
        <v>175</v>
      </c>
      <c r="L97" s="100">
        <v>1.47</v>
      </c>
      <c r="M97" s="101" t="s">
        <v>33</v>
      </c>
      <c r="N97" s="102" t="s">
        <v>33</v>
      </c>
      <c r="S97" s="68" t="s">
        <v>174</v>
      </c>
    </row>
    <row r="98" spans="1:23" s="63" customFormat="1" x14ac:dyDescent="0.2">
      <c r="A98" s="98"/>
      <c r="B98" s="97" t="s">
        <v>176</v>
      </c>
      <c r="C98" s="767" t="s">
        <v>177</v>
      </c>
      <c r="D98" s="767"/>
      <c r="E98" s="767"/>
      <c r="F98" s="99" t="s">
        <v>33</v>
      </c>
      <c r="G98" s="99" t="s">
        <v>33</v>
      </c>
      <c r="H98" s="99" t="s">
        <v>33</v>
      </c>
      <c r="I98" s="99" t="s">
        <v>33</v>
      </c>
      <c r="J98" s="100">
        <v>0.26</v>
      </c>
      <c r="K98" s="99" t="s">
        <v>175</v>
      </c>
      <c r="L98" s="100">
        <v>0.21</v>
      </c>
      <c r="M98" s="101" t="s">
        <v>33</v>
      </c>
      <c r="N98" s="102" t="s">
        <v>33</v>
      </c>
      <c r="S98" s="68" t="s">
        <v>177</v>
      </c>
    </row>
    <row r="99" spans="1:23" s="63" customFormat="1" x14ac:dyDescent="0.2">
      <c r="A99" s="98"/>
      <c r="B99" s="97" t="s">
        <v>212</v>
      </c>
      <c r="C99" s="767" t="s">
        <v>252</v>
      </c>
      <c r="D99" s="767"/>
      <c r="E99" s="767"/>
      <c r="F99" s="99" t="s">
        <v>33</v>
      </c>
      <c r="G99" s="99" t="s">
        <v>33</v>
      </c>
      <c r="H99" s="99" t="s">
        <v>33</v>
      </c>
      <c r="I99" s="99" t="s">
        <v>33</v>
      </c>
      <c r="J99" s="100">
        <v>10.27</v>
      </c>
      <c r="K99" s="99" t="s">
        <v>33</v>
      </c>
      <c r="L99" s="100">
        <v>6.68</v>
      </c>
      <c r="M99" s="101" t="s">
        <v>33</v>
      </c>
      <c r="N99" s="102" t="s">
        <v>33</v>
      </c>
      <c r="S99" s="68" t="s">
        <v>252</v>
      </c>
    </row>
    <row r="100" spans="1:23" s="63" customFormat="1" x14ac:dyDescent="0.2">
      <c r="A100" s="98"/>
      <c r="B100" s="97" t="s">
        <v>33</v>
      </c>
      <c r="C100" s="767" t="s">
        <v>253</v>
      </c>
      <c r="D100" s="767"/>
      <c r="E100" s="767"/>
      <c r="F100" s="99" t="s">
        <v>179</v>
      </c>
      <c r="G100" s="99" t="s">
        <v>979</v>
      </c>
      <c r="H100" s="99" t="s">
        <v>175</v>
      </c>
      <c r="I100" s="99" t="s">
        <v>1929</v>
      </c>
      <c r="J100" s="100" t="s">
        <v>33</v>
      </c>
      <c r="K100" s="99" t="s">
        <v>33</v>
      </c>
      <c r="L100" s="100" t="s">
        <v>33</v>
      </c>
      <c r="M100" s="101" t="s">
        <v>33</v>
      </c>
      <c r="N100" s="102" t="s">
        <v>33</v>
      </c>
      <c r="T100" s="68" t="s">
        <v>253</v>
      </c>
    </row>
    <row r="101" spans="1:23" s="63" customFormat="1" x14ac:dyDescent="0.2">
      <c r="A101" s="98"/>
      <c r="B101" s="97" t="s">
        <v>33</v>
      </c>
      <c r="C101" s="767" t="s">
        <v>178</v>
      </c>
      <c r="D101" s="767"/>
      <c r="E101" s="767"/>
      <c r="F101" s="99" t="s">
        <v>179</v>
      </c>
      <c r="G101" s="99" t="s">
        <v>981</v>
      </c>
      <c r="H101" s="99" t="s">
        <v>175</v>
      </c>
      <c r="I101" s="99" t="s">
        <v>1930</v>
      </c>
      <c r="J101" s="100" t="s">
        <v>33</v>
      </c>
      <c r="K101" s="99" t="s">
        <v>33</v>
      </c>
      <c r="L101" s="100" t="s">
        <v>33</v>
      </c>
      <c r="M101" s="101" t="s">
        <v>33</v>
      </c>
      <c r="N101" s="102" t="s">
        <v>33</v>
      </c>
      <c r="T101" s="68" t="s">
        <v>178</v>
      </c>
    </row>
    <row r="102" spans="1:23" s="63" customFormat="1" x14ac:dyDescent="0.2">
      <c r="A102" s="98"/>
      <c r="B102" s="97" t="s">
        <v>33</v>
      </c>
      <c r="C102" s="776" t="s">
        <v>182</v>
      </c>
      <c r="D102" s="776"/>
      <c r="E102" s="776"/>
      <c r="F102" s="90" t="s">
        <v>33</v>
      </c>
      <c r="G102" s="90" t="s">
        <v>33</v>
      </c>
      <c r="H102" s="90" t="s">
        <v>33</v>
      </c>
      <c r="I102" s="90" t="s">
        <v>33</v>
      </c>
      <c r="J102" s="91">
        <v>38.590000000000003</v>
      </c>
      <c r="K102" s="90" t="s">
        <v>33</v>
      </c>
      <c r="L102" s="91">
        <v>29.69</v>
      </c>
      <c r="M102" s="92" t="s">
        <v>33</v>
      </c>
      <c r="N102" s="93" t="s">
        <v>33</v>
      </c>
      <c r="U102" s="68" t="s">
        <v>182</v>
      </c>
    </row>
    <row r="103" spans="1:23" s="63" customFormat="1" x14ac:dyDescent="0.2">
      <c r="A103" s="98"/>
      <c r="B103" s="97" t="s">
        <v>33</v>
      </c>
      <c r="C103" s="767" t="s">
        <v>183</v>
      </c>
      <c r="D103" s="767"/>
      <c r="E103" s="767"/>
      <c r="F103" s="99" t="s">
        <v>33</v>
      </c>
      <c r="G103" s="99" t="s">
        <v>33</v>
      </c>
      <c r="H103" s="99" t="s">
        <v>33</v>
      </c>
      <c r="I103" s="99" t="s">
        <v>33</v>
      </c>
      <c r="J103" s="100" t="s">
        <v>33</v>
      </c>
      <c r="K103" s="99" t="s">
        <v>33</v>
      </c>
      <c r="L103" s="100">
        <v>21.75</v>
      </c>
      <c r="M103" s="101" t="s">
        <v>33</v>
      </c>
      <c r="N103" s="102" t="s">
        <v>33</v>
      </c>
      <c r="T103" s="68" t="s">
        <v>183</v>
      </c>
    </row>
    <row r="104" spans="1:23" s="63" customFormat="1" ht="22.5" x14ac:dyDescent="0.2">
      <c r="A104" s="98"/>
      <c r="B104" s="97" t="s">
        <v>959</v>
      </c>
      <c r="C104" s="767" t="s">
        <v>960</v>
      </c>
      <c r="D104" s="767"/>
      <c r="E104" s="767"/>
      <c r="F104" s="99" t="s">
        <v>186</v>
      </c>
      <c r="G104" s="99" t="s">
        <v>187</v>
      </c>
      <c r="H104" s="99" t="s">
        <v>33</v>
      </c>
      <c r="I104" s="99" t="s">
        <v>187</v>
      </c>
      <c r="J104" s="100" t="s">
        <v>33</v>
      </c>
      <c r="K104" s="99" t="s">
        <v>33</v>
      </c>
      <c r="L104" s="100">
        <v>20.66</v>
      </c>
      <c r="M104" s="101" t="s">
        <v>33</v>
      </c>
      <c r="N104" s="102" t="s">
        <v>33</v>
      </c>
      <c r="T104" s="68" t="s">
        <v>960</v>
      </c>
    </row>
    <row r="105" spans="1:23" s="63" customFormat="1" ht="22.5" x14ac:dyDescent="0.2">
      <c r="A105" s="98"/>
      <c r="B105" s="97" t="s">
        <v>961</v>
      </c>
      <c r="C105" s="767" t="s">
        <v>962</v>
      </c>
      <c r="D105" s="767"/>
      <c r="E105" s="767"/>
      <c r="F105" s="99" t="s">
        <v>186</v>
      </c>
      <c r="G105" s="99" t="s">
        <v>594</v>
      </c>
      <c r="H105" s="99" t="s">
        <v>33</v>
      </c>
      <c r="I105" s="99" t="s">
        <v>594</v>
      </c>
      <c r="J105" s="100" t="s">
        <v>33</v>
      </c>
      <c r="K105" s="99" t="s">
        <v>33</v>
      </c>
      <c r="L105" s="100">
        <v>14.14</v>
      </c>
      <c r="M105" s="101" t="s">
        <v>33</v>
      </c>
      <c r="N105" s="102" t="s">
        <v>33</v>
      </c>
      <c r="T105" s="68" t="s">
        <v>962</v>
      </c>
    </row>
    <row r="106" spans="1:23" s="63" customFormat="1" x14ac:dyDescent="0.2">
      <c r="A106" s="103"/>
      <c r="B106" s="104"/>
      <c r="C106" s="780" t="s">
        <v>191</v>
      </c>
      <c r="D106" s="780"/>
      <c r="E106" s="780"/>
      <c r="F106" s="105" t="s">
        <v>33</v>
      </c>
      <c r="G106" s="105" t="s">
        <v>33</v>
      </c>
      <c r="H106" s="105" t="s">
        <v>33</v>
      </c>
      <c r="I106" s="105" t="s">
        <v>33</v>
      </c>
      <c r="J106" s="106" t="s">
        <v>33</v>
      </c>
      <c r="K106" s="105" t="s">
        <v>33</v>
      </c>
      <c r="L106" s="106">
        <v>64.489999999999995</v>
      </c>
      <c r="M106" s="92" t="s">
        <v>33</v>
      </c>
      <c r="N106" s="107" t="s">
        <v>33</v>
      </c>
      <c r="V106" s="68" t="s">
        <v>191</v>
      </c>
    </row>
    <row r="107" spans="1:23" s="63" customFormat="1" ht="22.5" x14ac:dyDescent="0.2">
      <c r="A107" s="88" t="s">
        <v>267</v>
      </c>
      <c r="B107" s="89" t="s">
        <v>1532</v>
      </c>
      <c r="C107" s="776" t="s">
        <v>1533</v>
      </c>
      <c r="D107" s="776"/>
      <c r="E107" s="776"/>
      <c r="F107" s="90" t="s">
        <v>1092</v>
      </c>
      <c r="G107" s="90" t="s">
        <v>33</v>
      </c>
      <c r="H107" s="90" t="s">
        <v>33</v>
      </c>
      <c r="I107" s="90" t="s">
        <v>1146</v>
      </c>
      <c r="J107" s="91">
        <v>5545.45</v>
      </c>
      <c r="K107" s="90" t="s">
        <v>33</v>
      </c>
      <c r="L107" s="91">
        <v>84.85</v>
      </c>
      <c r="M107" s="92" t="s">
        <v>33</v>
      </c>
      <c r="N107" s="93" t="s">
        <v>33</v>
      </c>
      <c r="Q107" s="68" t="s">
        <v>1533</v>
      </c>
    </row>
    <row r="108" spans="1:23" s="63" customFormat="1" x14ac:dyDescent="0.2">
      <c r="A108" s="94"/>
      <c r="B108" s="95"/>
      <c r="C108" s="767" t="s">
        <v>1147</v>
      </c>
      <c r="D108" s="767"/>
      <c r="E108" s="767"/>
      <c r="F108" s="767"/>
      <c r="G108" s="767"/>
      <c r="H108" s="767"/>
      <c r="I108" s="767"/>
      <c r="J108" s="767"/>
      <c r="K108" s="767"/>
      <c r="L108" s="767"/>
      <c r="M108" s="767"/>
      <c r="N108" s="781"/>
      <c r="W108" s="68" t="s">
        <v>1147</v>
      </c>
    </row>
    <row r="109" spans="1:23" s="63" customFormat="1" ht="101.25" x14ac:dyDescent="0.2">
      <c r="A109" s="88" t="s">
        <v>274</v>
      </c>
      <c r="B109" s="89" t="s">
        <v>1148</v>
      </c>
      <c r="C109" s="776" t="s">
        <v>1440</v>
      </c>
      <c r="D109" s="776"/>
      <c r="E109" s="776"/>
      <c r="F109" s="90" t="s">
        <v>1092</v>
      </c>
      <c r="G109" s="90" t="s">
        <v>33</v>
      </c>
      <c r="H109" s="90" t="s">
        <v>33</v>
      </c>
      <c r="I109" s="90" t="s">
        <v>1895</v>
      </c>
      <c r="J109" s="91">
        <v>5167.54</v>
      </c>
      <c r="K109" s="90" t="s">
        <v>33</v>
      </c>
      <c r="L109" s="91">
        <v>237.19</v>
      </c>
      <c r="M109" s="92" t="s">
        <v>33</v>
      </c>
      <c r="N109" s="93" t="s">
        <v>33</v>
      </c>
      <c r="Q109" s="68" t="s">
        <v>1440</v>
      </c>
    </row>
    <row r="110" spans="1:23" s="63" customFormat="1" x14ac:dyDescent="0.2">
      <c r="A110" s="94"/>
      <c r="B110" s="95"/>
      <c r="C110" s="767" t="s">
        <v>1896</v>
      </c>
      <c r="D110" s="767"/>
      <c r="E110" s="767"/>
      <c r="F110" s="767"/>
      <c r="G110" s="767"/>
      <c r="H110" s="767"/>
      <c r="I110" s="767"/>
      <c r="J110" s="767"/>
      <c r="K110" s="767"/>
      <c r="L110" s="767"/>
      <c r="M110" s="767"/>
      <c r="N110" s="781"/>
      <c r="W110" s="68" t="s">
        <v>1896</v>
      </c>
    </row>
    <row r="111" spans="1:23" s="63" customFormat="1" ht="33.75" x14ac:dyDescent="0.2">
      <c r="A111" s="88" t="s">
        <v>282</v>
      </c>
      <c r="B111" s="89" t="s">
        <v>1897</v>
      </c>
      <c r="C111" s="776" t="s">
        <v>1534</v>
      </c>
      <c r="D111" s="776"/>
      <c r="E111" s="776"/>
      <c r="F111" s="90" t="s">
        <v>815</v>
      </c>
      <c r="G111" s="90" t="s">
        <v>33</v>
      </c>
      <c r="H111" s="90" t="s">
        <v>33</v>
      </c>
      <c r="I111" s="90" t="s">
        <v>1109</v>
      </c>
      <c r="J111" s="91">
        <v>13.35</v>
      </c>
      <c r="K111" s="90" t="s">
        <v>856</v>
      </c>
      <c r="L111" s="91">
        <v>69.45</v>
      </c>
      <c r="M111" s="92" t="s">
        <v>33</v>
      </c>
      <c r="N111" s="93" t="s">
        <v>33</v>
      </c>
      <c r="Q111" s="68" t="s">
        <v>1534</v>
      </c>
    </row>
    <row r="112" spans="1:23" s="63" customFormat="1" x14ac:dyDescent="0.2">
      <c r="A112" s="94"/>
      <c r="B112" s="95"/>
      <c r="C112" s="767" t="s">
        <v>1535</v>
      </c>
      <c r="D112" s="767"/>
      <c r="E112" s="767"/>
      <c r="F112" s="767"/>
      <c r="G112" s="767"/>
      <c r="H112" s="767"/>
      <c r="I112" s="767"/>
      <c r="J112" s="767"/>
      <c r="K112" s="767"/>
      <c r="L112" s="767"/>
      <c r="M112" s="767"/>
      <c r="N112" s="781"/>
      <c r="W112" s="68" t="s">
        <v>1535</v>
      </c>
    </row>
    <row r="113" spans="1:26" s="63" customFormat="1" x14ac:dyDescent="0.2">
      <c r="A113" s="94"/>
      <c r="B113" s="95"/>
      <c r="C113" s="767" t="s">
        <v>1536</v>
      </c>
      <c r="D113" s="767"/>
      <c r="E113" s="767"/>
      <c r="F113" s="767"/>
      <c r="G113" s="767"/>
      <c r="H113" s="767"/>
      <c r="I113" s="767"/>
      <c r="J113" s="767"/>
      <c r="K113" s="767"/>
      <c r="L113" s="767"/>
      <c r="M113" s="767"/>
      <c r="N113" s="781"/>
      <c r="X113" s="68" t="s">
        <v>1536</v>
      </c>
    </row>
    <row r="114" spans="1:26" s="63" customFormat="1" ht="22.5" x14ac:dyDescent="0.2">
      <c r="A114" s="96"/>
      <c r="B114" s="97" t="s">
        <v>858</v>
      </c>
      <c r="C114" s="767" t="s">
        <v>859</v>
      </c>
      <c r="D114" s="767"/>
      <c r="E114" s="767"/>
      <c r="F114" s="767"/>
      <c r="G114" s="767"/>
      <c r="H114" s="767"/>
      <c r="I114" s="767"/>
      <c r="J114" s="767"/>
      <c r="K114" s="767"/>
      <c r="L114" s="767"/>
      <c r="M114" s="767"/>
      <c r="N114" s="781"/>
      <c r="R114" s="68" t="s">
        <v>859</v>
      </c>
    </row>
    <row r="115" spans="1:26" s="63" customFormat="1" ht="22.5" x14ac:dyDescent="0.2">
      <c r="A115" s="88" t="s">
        <v>287</v>
      </c>
      <c r="B115" s="89" t="s">
        <v>1101</v>
      </c>
      <c r="C115" s="776" t="s">
        <v>1102</v>
      </c>
      <c r="D115" s="776"/>
      <c r="E115" s="776"/>
      <c r="F115" s="90" t="s">
        <v>334</v>
      </c>
      <c r="G115" s="90" t="s">
        <v>33</v>
      </c>
      <c r="H115" s="90" t="s">
        <v>33</v>
      </c>
      <c r="I115" s="90" t="s">
        <v>648</v>
      </c>
      <c r="J115" s="91">
        <v>125</v>
      </c>
      <c r="K115" s="90" t="s">
        <v>33</v>
      </c>
      <c r="L115" s="91">
        <v>12.5</v>
      </c>
      <c r="M115" s="92" t="s">
        <v>33</v>
      </c>
      <c r="N115" s="93" t="s">
        <v>33</v>
      </c>
      <c r="Q115" s="68" t="s">
        <v>1102</v>
      </c>
    </row>
    <row r="116" spans="1:26" s="63" customFormat="1" x14ac:dyDescent="0.2">
      <c r="A116" s="94"/>
      <c r="B116" s="95"/>
      <c r="C116" s="767" t="s">
        <v>1103</v>
      </c>
      <c r="D116" s="767"/>
      <c r="E116" s="767"/>
      <c r="F116" s="767"/>
      <c r="G116" s="767"/>
      <c r="H116" s="767"/>
      <c r="I116" s="767"/>
      <c r="J116" s="767"/>
      <c r="K116" s="767"/>
      <c r="L116" s="767"/>
      <c r="M116" s="767"/>
      <c r="N116" s="781"/>
      <c r="W116" s="68" t="s">
        <v>1103</v>
      </c>
    </row>
    <row r="117" spans="1:26" s="63" customFormat="1" ht="1.5" customHeight="1" x14ac:dyDescent="0.2">
      <c r="A117" s="108"/>
      <c r="B117" s="104"/>
      <c r="C117" s="104"/>
      <c r="D117" s="104"/>
      <c r="E117" s="104"/>
      <c r="F117" s="108"/>
      <c r="G117" s="108"/>
      <c r="H117" s="108"/>
      <c r="I117" s="108"/>
      <c r="J117" s="109"/>
      <c r="K117" s="108"/>
      <c r="L117" s="109"/>
      <c r="M117" s="99"/>
      <c r="N117" s="109"/>
    </row>
    <row r="118" spans="1:26" s="63" customFormat="1" ht="2.25" customHeight="1" x14ac:dyDescent="0.2">
      <c r="B118" s="67"/>
      <c r="C118" s="67"/>
      <c r="D118" s="67"/>
      <c r="E118" s="67"/>
      <c r="F118" s="67"/>
      <c r="G118" s="67"/>
      <c r="H118" s="67"/>
      <c r="I118" s="67"/>
      <c r="J118" s="67"/>
      <c r="K118" s="67"/>
      <c r="L118" s="122"/>
      <c r="M118" s="123"/>
      <c r="N118" s="124"/>
    </row>
    <row r="119" spans="1:26" s="63" customFormat="1" x14ac:dyDescent="0.2">
      <c r="A119" s="110"/>
      <c r="B119" s="111" t="s">
        <v>33</v>
      </c>
      <c r="C119" s="780" t="s">
        <v>321</v>
      </c>
      <c r="D119" s="780"/>
      <c r="E119" s="780"/>
      <c r="F119" s="780"/>
      <c r="G119" s="780"/>
      <c r="H119" s="780"/>
      <c r="I119" s="780"/>
      <c r="J119" s="780"/>
      <c r="K119" s="780"/>
      <c r="L119" s="112" t="s">
        <v>33</v>
      </c>
      <c r="M119" s="113" t="s">
        <v>33</v>
      </c>
      <c r="N119" s="114" t="s">
        <v>33</v>
      </c>
      <c r="Y119" s="68" t="s">
        <v>321</v>
      </c>
    </row>
    <row r="120" spans="1:26" s="63" customFormat="1" x14ac:dyDescent="0.2">
      <c r="A120" s="115"/>
      <c r="B120" s="97" t="s">
        <v>165</v>
      </c>
      <c r="C120" s="767" t="s">
        <v>876</v>
      </c>
      <c r="D120" s="767"/>
      <c r="E120" s="767"/>
      <c r="F120" s="767"/>
      <c r="G120" s="767"/>
      <c r="H120" s="767"/>
      <c r="I120" s="767"/>
      <c r="J120" s="767"/>
      <c r="K120" s="767"/>
      <c r="L120" s="116">
        <v>1072.56</v>
      </c>
      <c r="M120" s="117">
        <v>7.3</v>
      </c>
      <c r="N120" s="118">
        <v>7830</v>
      </c>
      <c r="Z120" s="68" t="s">
        <v>876</v>
      </c>
    </row>
    <row r="121" spans="1:26" s="63" customFormat="1" x14ac:dyDescent="0.2">
      <c r="A121" s="115"/>
      <c r="B121" s="97" t="s">
        <v>33</v>
      </c>
      <c r="C121" s="767" t="s">
        <v>203</v>
      </c>
      <c r="D121" s="767"/>
      <c r="E121" s="767"/>
      <c r="F121" s="767"/>
      <c r="G121" s="767"/>
      <c r="H121" s="767"/>
      <c r="I121" s="767"/>
      <c r="J121" s="767"/>
      <c r="K121" s="767"/>
      <c r="L121" s="116" t="s">
        <v>33</v>
      </c>
      <c r="M121" s="117" t="s">
        <v>33</v>
      </c>
      <c r="N121" s="118" t="s">
        <v>33</v>
      </c>
      <c r="Z121" s="68" t="s">
        <v>203</v>
      </c>
    </row>
    <row r="122" spans="1:26" s="63" customFormat="1" x14ac:dyDescent="0.2">
      <c r="A122" s="115"/>
      <c r="B122" s="97" t="s">
        <v>33</v>
      </c>
      <c r="C122" s="767" t="s">
        <v>296</v>
      </c>
      <c r="D122" s="767"/>
      <c r="E122" s="767"/>
      <c r="F122" s="767"/>
      <c r="G122" s="767"/>
      <c r="H122" s="767"/>
      <c r="I122" s="767"/>
      <c r="J122" s="767"/>
      <c r="K122" s="767"/>
      <c r="L122" s="116">
        <v>185.75</v>
      </c>
      <c r="M122" s="117" t="s">
        <v>33</v>
      </c>
      <c r="N122" s="118" t="s">
        <v>33</v>
      </c>
      <c r="Z122" s="68" t="s">
        <v>296</v>
      </c>
    </row>
    <row r="123" spans="1:26" s="63" customFormat="1" x14ac:dyDescent="0.2">
      <c r="A123" s="115"/>
      <c r="B123" s="97" t="s">
        <v>33</v>
      </c>
      <c r="C123" s="767" t="s">
        <v>204</v>
      </c>
      <c r="D123" s="767"/>
      <c r="E123" s="767"/>
      <c r="F123" s="767"/>
      <c r="G123" s="767"/>
      <c r="H123" s="767"/>
      <c r="I123" s="767"/>
      <c r="J123" s="767"/>
      <c r="K123" s="767"/>
      <c r="L123" s="116">
        <v>3.83</v>
      </c>
      <c r="M123" s="117" t="s">
        <v>33</v>
      </c>
      <c r="N123" s="118" t="s">
        <v>33</v>
      </c>
      <c r="Z123" s="68" t="s">
        <v>204</v>
      </c>
    </row>
    <row r="124" spans="1:26" s="63" customFormat="1" x14ac:dyDescent="0.2">
      <c r="A124" s="115"/>
      <c r="B124" s="97" t="s">
        <v>33</v>
      </c>
      <c r="C124" s="767" t="s">
        <v>297</v>
      </c>
      <c r="D124" s="767"/>
      <c r="E124" s="767"/>
      <c r="F124" s="767"/>
      <c r="G124" s="767"/>
      <c r="H124" s="767"/>
      <c r="I124" s="767"/>
      <c r="J124" s="767"/>
      <c r="K124" s="767"/>
      <c r="L124" s="116">
        <v>586.91</v>
      </c>
      <c r="M124" s="117" t="s">
        <v>33</v>
      </c>
      <c r="N124" s="118" t="s">
        <v>33</v>
      </c>
      <c r="Z124" s="68" t="s">
        <v>297</v>
      </c>
    </row>
    <row r="125" spans="1:26" s="63" customFormat="1" x14ac:dyDescent="0.2">
      <c r="A125" s="115"/>
      <c r="B125" s="97" t="s">
        <v>33</v>
      </c>
      <c r="C125" s="767" t="s">
        <v>205</v>
      </c>
      <c r="D125" s="767"/>
      <c r="E125" s="767"/>
      <c r="F125" s="767"/>
      <c r="G125" s="767"/>
      <c r="H125" s="767"/>
      <c r="I125" s="767"/>
      <c r="J125" s="767"/>
      <c r="K125" s="767"/>
      <c r="L125" s="116">
        <v>174.96</v>
      </c>
      <c r="M125" s="117" t="s">
        <v>33</v>
      </c>
      <c r="N125" s="118" t="s">
        <v>33</v>
      </c>
      <c r="Z125" s="68" t="s">
        <v>205</v>
      </c>
    </row>
    <row r="126" spans="1:26" s="63" customFormat="1" x14ac:dyDescent="0.2">
      <c r="A126" s="115"/>
      <c r="B126" s="97" t="s">
        <v>33</v>
      </c>
      <c r="C126" s="767" t="s">
        <v>206</v>
      </c>
      <c r="D126" s="767"/>
      <c r="E126" s="767"/>
      <c r="F126" s="767"/>
      <c r="G126" s="767"/>
      <c r="H126" s="767"/>
      <c r="I126" s="767"/>
      <c r="J126" s="767"/>
      <c r="K126" s="767"/>
      <c r="L126" s="116">
        <v>121.11</v>
      </c>
      <c r="M126" s="117" t="s">
        <v>33</v>
      </c>
      <c r="N126" s="118" t="s">
        <v>33</v>
      </c>
      <c r="Z126" s="68" t="s">
        <v>206</v>
      </c>
    </row>
    <row r="127" spans="1:26" s="63" customFormat="1" x14ac:dyDescent="0.2">
      <c r="A127" s="115"/>
      <c r="B127" s="97" t="s">
        <v>33</v>
      </c>
      <c r="C127" s="767" t="s">
        <v>877</v>
      </c>
      <c r="D127" s="767"/>
      <c r="E127" s="767"/>
      <c r="F127" s="767"/>
      <c r="G127" s="767"/>
      <c r="H127" s="767"/>
      <c r="I127" s="767"/>
      <c r="J127" s="767"/>
      <c r="K127" s="767"/>
      <c r="L127" s="116">
        <v>1383.89</v>
      </c>
      <c r="M127" s="117" t="s">
        <v>33</v>
      </c>
      <c r="N127" s="118">
        <v>6241</v>
      </c>
      <c r="Z127" s="68" t="s">
        <v>877</v>
      </c>
    </row>
    <row r="128" spans="1:26" s="63" customFormat="1" x14ac:dyDescent="0.2">
      <c r="A128" s="115"/>
      <c r="B128" s="97" t="s">
        <v>173</v>
      </c>
      <c r="C128" s="767" t="s">
        <v>1006</v>
      </c>
      <c r="D128" s="767"/>
      <c r="E128" s="767"/>
      <c r="F128" s="767"/>
      <c r="G128" s="767"/>
      <c r="H128" s="767"/>
      <c r="I128" s="767"/>
      <c r="J128" s="767"/>
      <c r="K128" s="767"/>
      <c r="L128" s="116">
        <v>1383.89</v>
      </c>
      <c r="M128" s="117">
        <v>4.51</v>
      </c>
      <c r="N128" s="118">
        <v>6241</v>
      </c>
      <c r="Z128" s="68" t="s">
        <v>1006</v>
      </c>
    </row>
    <row r="129" spans="1:27" x14ac:dyDescent="0.2">
      <c r="A129" s="115"/>
      <c r="B129" s="97" t="s">
        <v>33</v>
      </c>
      <c r="C129" s="767" t="s">
        <v>207</v>
      </c>
      <c r="D129" s="767"/>
      <c r="E129" s="767"/>
      <c r="F129" s="767"/>
      <c r="G129" s="767"/>
      <c r="H129" s="767"/>
      <c r="I129" s="767"/>
      <c r="J129" s="767"/>
      <c r="K129" s="767"/>
      <c r="L129" s="116">
        <v>186.32</v>
      </c>
      <c r="M129" s="117" t="s">
        <v>33</v>
      </c>
      <c r="N129" s="118" t="s">
        <v>33</v>
      </c>
      <c r="O129" s="63"/>
      <c r="P129" s="63"/>
      <c r="Q129" s="63"/>
      <c r="R129" s="63"/>
      <c r="S129" s="63"/>
      <c r="T129" s="63"/>
      <c r="U129" s="63"/>
      <c r="V129" s="63"/>
      <c r="W129" s="63"/>
      <c r="X129" s="63"/>
      <c r="Y129" s="63"/>
      <c r="Z129" s="68" t="s">
        <v>207</v>
      </c>
      <c r="AA129" s="63"/>
    </row>
    <row r="130" spans="1:27" x14ac:dyDescent="0.2">
      <c r="A130" s="115"/>
      <c r="B130" s="97" t="s">
        <v>33</v>
      </c>
      <c r="C130" s="767" t="s">
        <v>208</v>
      </c>
      <c r="D130" s="767"/>
      <c r="E130" s="767"/>
      <c r="F130" s="767"/>
      <c r="G130" s="767"/>
      <c r="H130" s="767"/>
      <c r="I130" s="767"/>
      <c r="J130" s="767"/>
      <c r="K130" s="767"/>
      <c r="L130" s="116">
        <v>174.96</v>
      </c>
      <c r="M130" s="117" t="s">
        <v>33</v>
      </c>
      <c r="N130" s="118" t="s">
        <v>33</v>
      </c>
      <c r="O130" s="63"/>
      <c r="P130" s="63"/>
      <c r="Q130" s="63"/>
      <c r="R130" s="63"/>
      <c r="S130" s="63"/>
      <c r="T130" s="63"/>
      <c r="U130" s="63"/>
      <c r="V130" s="63"/>
      <c r="W130" s="63"/>
      <c r="X130" s="63"/>
      <c r="Y130" s="63"/>
      <c r="Z130" s="68" t="s">
        <v>208</v>
      </c>
      <c r="AA130" s="63"/>
    </row>
    <row r="131" spans="1:27" x14ac:dyDescent="0.2">
      <c r="A131" s="115"/>
      <c r="B131" s="97" t="s">
        <v>33</v>
      </c>
      <c r="C131" s="767" t="s">
        <v>209</v>
      </c>
      <c r="D131" s="767"/>
      <c r="E131" s="767"/>
      <c r="F131" s="767"/>
      <c r="G131" s="767"/>
      <c r="H131" s="767"/>
      <c r="I131" s="767"/>
      <c r="J131" s="767"/>
      <c r="K131" s="767"/>
      <c r="L131" s="116">
        <v>121.11</v>
      </c>
      <c r="M131" s="117" t="s">
        <v>33</v>
      </c>
      <c r="N131" s="118" t="s">
        <v>33</v>
      </c>
      <c r="O131" s="63"/>
      <c r="P131" s="63"/>
      <c r="Q131" s="63"/>
      <c r="R131" s="63"/>
      <c r="S131" s="63"/>
      <c r="T131" s="63"/>
      <c r="U131" s="63"/>
      <c r="V131" s="63"/>
      <c r="W131" s="63"/>
      <c r="X131" s="63"/>
      <c r="Y131" s="63"/>
      <c r="Z131" s="68" t="s">
        <v>209</v>
      </c>
      <c r="AA131" s="63"/>
    </row>
    <row r="132" spans="1:27" x14ac:dyDescent="0.2">
      <c r="A132" s="115"/>
      <c r="B132" s="109" t="s">
        <v>33</v>
      </c>
      <c r="C132" s="782" t="s">
        <v>322</v>
      </c>
      <c r="D132" s="782"/>
      <c r="E132" s="782"/>
      <c r="F132" s="782"/>
      <c r="G132" s="782"/>
      <c r="H132" s="782"/>
      <c r="I132" s="782"/>
      <c r="J132" s="782"/>
      <c r="K132" s="782"/>
      <c r="L132" s="119">
        <v>2456.4499999999998</v>
      </c>
      <c r="M132" s="120" t="s">
        <v>33</v>
      </c>
      <c r="N132" s="125">
        <v>14071</v>
      </c>
      <c r="O132" s="63"/>
      <c r="P132" s="63"/>
      <c r="Q132" s="63"/>
      <c r="R132" s="63"/>
      <c r="S132" s="63"/>
      <c r="T132" s="63"/>
      <c r="U132" s="63"/>
      <c r="V132" s="63"/>
      <c r="W132" s="63"/>
      <c r="X132" s="63"/>
      <c r="Y132" s="63"/>
      <c r="Z132" s="63"/>
      <c r="AA132" s="68" t="s">
        <v>322</v>
      </c>
    </row>
    <row r="133" spans="1:27" ht="1.5" customHeight="1" x14ac:dyDescent="0.2">
      <c r="B133" s="109"/>
      <c r="C133" s="104"/>
      <c r="D133" s="104"/>
      <c r="E133" s="104"/>
      <c r="F133" s="104"/>
      <c r="G133" s="104"/>
      <c r="H133" s="104"/>
      <c r="I133" s="104"/>
      <c r="J133" s="104"/>
      <c r="K133" s="104"/>
      <c r="L133" s="119"/>
      <c r="M133" s="120"/>
      <c r="N133" s="126"/>
      <c r="O133" s="63"/>
      <c r="P133" s="63"/>
      <c r="Q133" s="63"/>
      <c r="R133" s="63"/>
      <c r="S133" s="63"/>
      <c r="T133" s="63"/>
      <c r="U133" s="63"/>
      <c r="V133" s="63"/>
      <c r="W133" s="63"/>
      <c r="X133" s="63"/>
      <c r="Y133" s="63"/>
      <c r="Z133" s="63"/>
      <c r="AA133" s="63"/>
    </row>
    <row r="134" spans="1:27" ht="53.25" customHeight="1" x14ac:dyDescent="0.2">
      <c r="A134" s="127"/>
      <c r="B134" s="127"/>
      <c r="C134" s="127"/>
      <c r="D134" s="127"/>
      <c r="E134" s="127"/>
      <c r="F134" s="127"/>
      <c r="G134" s="127"/>
      <c r="H134" s="127"/>
      <c r="I134" s="127"/>
      <c r="J134" s="127"/>
      <c r="K134" s="127"/>
      <c r="L134" s="127"/>
      <c r="M134" s="127"/>
      <c r="N134" s="127"/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3"/>
      <c r="AA134" s="63"/>
    </row>
    <row r="135" spans="1:27" x14ac:dyDescent="0.2">
      <c r="B135" s="128" t="s">
        <v>323</v>
      </c>
      <c r="C135" s="786" t="s">
        <v>33</v>
      </c>
      <c r="D135" s="786"/>
      <c r="E135" s="786"/>
      <c r="F135" s="786"/>
      <c r="G135" s="786"/>
      <c r="H135" s="786"/>
      <c r="I135" s="786"/>
      <c r="J135" s="786"/>
      <c r="K135" s="786"/>
      <c r="L135" s="786"/>
      <c r="O135" s="63"/>
      <c r="P135" s="63"/>
      <c r="Q135" s="63"/>
      <c r="R135" s="63"/>
      <c r="S135" s="63"/>
      <c r="T135" s="63"/>
      <c r="U135" s="63"/>
      <c r="V135" s="63"/>
      <c r="W135" s="63"/>
      <c r="X135" s="63"/>
      <c r="Y135" s="63"/>
      <c r="Z135" s="63"/>
      <c r="AA135" s="63"/>
    </row>
    <row r="136" spans="1:27" ht="13.5" customHeight="1" x14ac:dyDescent="0.2">
      <c r="B136" s="64"/>
      <c r="C136" s="787" t="s">
        <v>11</v>
      </c>
      <c r="D136" s="787"/>
      <c r="E136" s="787"/>
      <c r="F136" s="787"/>
      <c r="G136" s="787"/>
      <c r="H136" s="787"/>
      <c r="I136" s="787"/>
      <c r="J136" s="787"/>
      <c r="K136" s="787"/>
      <c r="L136" s="787"/>
      <c r="O136" s="63"/>
      <c r="P136" s="63"/>
      <c r="Q136" s="63"/>
      <c r="R136" s="63"/>
      <c r="S136" s="63"/>
      <c r="T136" s="63"/>
      <c r="U136" s="63"/>
      <c r="V136" s="63"/>
      <c r="W136" s="63"/>
      <c r="X136" s="63"/>
      <c r="Y136" s="63"/>
      <c r="Z136" s="63"/>
      <c r="AA136" s="63"/>
    </row>
    <row r="137" spans="1:27" ht="12.75" customHeight="1" x14ac:dyDescent="0.2">
      <c r="B137" s="128" t="s">
        <v>324</v>
      </c>
      <c r="C137" s="786" t="s">
        <v>33</v>
      </c>
      <c r="D137" s="786"/>
      <c r="E137" s="786"/>
      <c r="F137" s="786"/>
      <c r="G137" s="786"/>
      <c r="H137" s="786"/>
      <c r="I137" s="786"/>
      <c r="J137" s="786"/>
      <c r="K137" s="786"/>
      <c r="L137" s="786"/>
      <c r="O137" s="63"/>
      <c r="P137" s="63"/>
      <c r="Q137" s="63"/>
      <c r="R137" s="63"/>
      <c r="S137" s="63"/>
      <c r="T137" s="63"/>
      <c r="U137" s="63"/>
      <c r="V137" s="63"/>
      <c r="W137" s="63"/>
      <c r="X137" s="63"/>
      <c r="Y137" s="63"/>
      <c r="Z137" s="63"/>
      <c r="AA137" s="63"/>
    </row>
    <row r="138" spans="1:27" ht="13.5" customHeight="1" x14ac:dyDescent="0.2">
      <c r="C138" s="787" t="s">
        <v>11</v>
      </c>
      <c r="D138" s="787"/>
      <c r="E138" s="787"/>
      <c r="F138" s="787"/>
      <c r="G138" s="787"/>
      <c r="H138" s="787"/>
      <c r="I138" s="787"/>
      <c r="J138" s="787"/>
      <c r="K138" s="787"/>
      <c r="L138" s="787"/>
      <c r="O138" s="63"/>
      <c r="P138" s="63"/>
      <c r="Q138" s="63"/>
      <c r="R138" s="63"/>
      <c r="S138" s="63"/>
      <c r="T138" s="63"/>
      <c r="U138" s="63"/>
      <c r="V138" s="63"/>
      <c r="W138" s="63"/>
      <c r="X138" s="63"/>
      <c r="Y138" s="63"/>
      <c r="Z138" s="63"/>
      <c r="AA138" s="63"/>
    </row>
    <row r="152" s="63" customFormat="1" x14ac:dyDescent="0.2"/>
  </sheetData>
  <mergeCells count="124">
    <mergeCell ref="C131:K131"/>
    <mergeCell ref="C132:K132"/>
    <mergeCell ref="C135:L135"/>
    <mergeCell ref="C136:L136"/>
    <mergeCell ref="C137:L137"/>
    <mergeCell ref="C138:L138"/>
    <mergeCell ref="C125:K125"/>
    <mergeCell ref="C126:K126"/>
    <mergeCell ref="C127:K127"/>
    <mergeCell ref="C128:K128"/>
    <mergeCell ref="C129:K129"/>
    <mergeCell ref="C130:K130"/>
    <mergeCell ref="C119:K119"/>
    <mergeCell ref="C120:K120"/>
    <mergeCell ref="C121:K121"/>
    <mergeCell ref="C122:K122"/>
    <mergeCell ref="C123:K123"/>
    <mergeCell ref="C124:K124"/>
    <mergeCell ref="C111:E111"/>
    <mergeCell ref="C112:N112"/>
    <mergeCell ref="C113:N113"/>
    <mergeCell ref="C114:N114"/>
    <mergeCell ref="C115:E115"/>
    <mergeCell ref="C116:N116"/>
    <mergeCell ref="C105:E105"/>
    <mergeCell ref="C106:E106"/>
    <mergeCell ref="C107:E107"/>
    <mergeCell ref="C108:N108"/>
    <mergeCell ref="C109:E109"/>
    <mergeCell ref="C110:N110"/>
    <mergeCell ref="C99:E99"/>
    <mergeCell ref="C100:E100"/>
    <mergeCell ref="C101:E101"/>
    <mergeCell ref="C102:E102"/>
    <mergeCell ref="C103:E103"/>
    <mergeCell ref="C104:E104"/>
    <mergeCell ref="C93:E93"/>
    <mergeCell ref="C94:N94"/>
    <mergeCell ref="C95:N95"/>
    <mergeCell ref="C96:E96"/>
    <mergeCell ref="C97:E97"/>
    <mergeCell ref="C98:E98"/>
    <mergeCell ref="C87:E87"/>
    <mergeCell ref="C88:E88"/>
    <mergeCell ref="C89:E89"/>
    <mergeCell ref="C90:E90"/>
    <mergeCell ref="C91:E91"/>
    <mergeCell ref="C92:N92"/>
    <mergeCell ref="C81:E81"/>
    <mergeCell ref="C82:E82"/>
    <mergeCell ref="C83:E83"/>
    <mergeCell ref="C84:E84"/>
    <mergeCell ref="C85:E85"/>
    <mergeCell ref="C86:E86"/>
    <mergeCell ref="C75:E75"/>
    <mergeCell ref="C76:E76"/>
    <mergeCell ref="C77:N77"/>
    <mergeCell ref="C78:N78"/>
    <mergeCell ref="C79:E79"/>
    <mergeCell ref="C80:E80"/>
    <mergeCell ref="C69:E69"/>
    <mergeCell ref="C70:E70"/>
    <mergeCell ref="C71:E71"/>
    <mergeCell ref="C72:E72"/>
    <mergeCell ref="C73:E73"/>
    <mergeCell ref="C74:E74"/>
    <mergeCell ref="C63:N63"/>
    <mergeCell ref="C64:E64"/>
    <mergeCell ref="C65:E65"/>
    <mergeCell ref="C66:E66"/>
    <mergeCell ref="C67:E67"/>
    <mergeCell ref="C68:E68"/>
    <mergeCell ref="C57:E57"/>
    <mergeCell ref="C58:E58"/>
    <mergeCell ref="C59:N59"/>
    <mergeCell ref="C60:N60"/>
    <mergeCell ref="C61:E61"/>
    <mergeCell ref="C62:N62"/>
    <mergeCell ref="C51:E51"/>
    <mergeCell ref="C52:E52"/>
    <mergeCell ref="C53:E53"/>
    <mergeCell ref="C54:E54"/>
    <mergeCell ref="C55:E55"/>
    <mergeCell ref="C56:E56"/>
    <mergeCell ref="C45:N45"/>
    <mergeCell ref="C46:E46"/>
    <mergeCell ref="C47:E47"/>
    <mergeCell ref="C48:E48"/>
    <mergeCell ref="C49:E49"/>
    <mergeCell ref="C50:E50"/>
    <mergeCell ref="C39:E39"/>
    <mergeCell ref="C40:E40"/>
    <mergeCell ref="C41:E41"/>
    <mergeCell ref="C42:E42"/>
    <mergeCell ref="C43:E43"/>
    <mergeCell ref="C44:N44"/>
    <mergeCell ref="C35:E35"/>
    <mergeCell ref="C36:E36"/>
    <mergeCell ref="C37:E37"/>
    <mergeCell ref="C38:E38"/>
    <mergeCell ref="J27:L28"/>
    <mergeCell ref="M27:M29"/>
    <mergeCell ref="N27:N29"/>
    <mergeCell ref="C30:E30"/>
    <mergeCell ref="A31:N31"/>
    <mergeCell ref="C32:E32"/>
    <mergeCell ref="B16:F16"/>
    <mergeCell ref="L25:M25"/>
    <mergeCell ref="A27:A29"/>
    <mergeCell ref="B27:B29"/>
    <mergeCell ref="C27:E29"/>
    <mergeCell ref="F27:F29"/>
    <mergeCell ref="G27:I28"/>
    <mergeCell ref="C33:N33"/>
    <mergeCell ref="C34:E34"/>
    <mergeCell ref="D5:N5"/>
    <mergeCell ref="A7:N7"/>
    <mergeCell ref="A8:N8"/>
    <mergeCell ref="A9:N9"/>
    <mergeCell ref="A10:N10"/>
    <mergeCell ref="A11:N11"/>
    <mergeCell ref="A12:N12"/>
    <mergeCell ref="A13:N13"/>
    <mergeCell ref="B15:F15"/>
  </mergeCells>
  <printOptions horizontalCentered="1"/>
  <pageMargins left="0.39370077848434398" right="0.39370077848434398" top="0.78740155696868896" bottom="0.74803149700164795" header="0.118110239505768" footer="0.118110239505768"/>
  <pageSetup paperSize="9" orientation="landscape"/>
  <headerFooter>
    <oddHeader>&amp;LГРАНД-Смета 2021</oddHeader>
  </headerFooter>
  <rowBreaks count="1" manualBreakCount="1">
    <brk id="26" max="151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5"/>
  <sheetViews>
    <sheetView view="pageBreakPreview" topLeftCell="A64" zoomScaleNormal="100" zoomScaleSheetLayoutView="100" workbookViewId="0">
      <pane xSplit="1" topLeftCell="B1" activePane="topRight" state="frozen"/>
      <selection activeCell="A12" sqref="A12"/>
      <selection pane="topRight" activeCell="C79" sqref="C79"/>
    </sheetView>
  </sheetViews>
  <sheetFormatPr defaultRowHeight="12.75" x14ac:dyDescent="0.2"/>
  <cols>
    <col min="1" max="1" width="11.28515625" style="569" bestFit="1" customWidth="1"/>
    <col min="2" max="2" width="21.85546875" hidden="1" customWidth="1"/>
    <col min="3" max="3" width="54.42578125" customWidth="1"/>
    <col min="4" max="4" width="14.140625" customWidth="1"/>
    <col min="5" max="5" width="15.7109375" style="537" customWidth="1"/>
    <col min="6" max="7" width="17.85546875" style="537" customWidth="1"/>
    <col min="8" max="8" width="17.85546875" customWidth="1"/>
    <col min="9" max="9" width="17.85546875" style="537" customWidth="1"/>
  </cols>
  <sheetData>
    <row r="1" spans="1:9" ht="29.25" customHeight="1" x14ac:dyDescent="0.2">
      <c r="A1" s="634" t="s">
        <v>6083</v>
      </c>
      <c r="B1" s="634"/>
      <c r="C1" s="634"/>
      <c r="D1" s="634"/>
      <c r="E1" s="634"/>
      <c r="F1" s="634"/>
      <c r="G1" s="634"/>
      <c r="H1" s="634"/>
      <c r="I1"/>
    </row>
    <row r="2" spans="1:9" ht="29.25" customHeight="1" x14ac:dyDescent="0.2">
      <c r="A2" s="526"/>
      <c r="B2" s="526"/>
      <c r="C2" s="526"/>
      <c r="D2" s="527"/>
      <c r="E2" s="526"/>
      <c r="F2" s="527"/>
      <c r="G2" s="526"/>
      <c r="H2" s="526"/>
      <c r="I2" s="526"/>
    </row>
    <row r="3" spans="1:9" ht="29.25" customHeight="1" x14ac:dyDescent="0.2">
      <c r="A3" s="528" t="s">
        <v>6031</v>
      </c>
      <c r="B3" s="635" t="str">
        <f>'ССР 2020'!C13</f>
        <v>Всесезонный туристско-рекреационный комплекс "Ведучи", Чеченская Республика. Пассажирская подвесная канатная дорога VL4</v>
      </c>
      <c r="C3" s="644"/>
      <c r="D3" s="644"/>
      <c r="E3" s="644"/>
      <c r="F3" s="644"/>
      <c r="G3" s="644"/>
      <c r="H3" s="644"/>
      <c r="I3"/>
    </row>
    <row r="4" spans="1:9" ht="29.25" customHeight="1" x14ac:dyDescent="0.25">
      <c r="A4" s="533"/>
      <c r="B4" s="533"/>
      <c r="C4" s="533"/>
      <c r="D4" s="534"/>
      <c r="E4" s="533"/>
      <c r="G4" s="533"/>
      <c r="I4" s="533"/>
    </row>
    <row r="5" spans="1:9" ht="20.25" customHeight="1" x14ac:dyDescent="0.2">
      <c r="A5" s="647" t="s">
        <v>4</v>
      </c>
      <c r="B5" s="647" t="s">
        <v>6037</v>
      </c>
      <c r="C5" s="649" t="s">
        <v>6038</v>
      </c>
      <c r="D5" s="649" t="s">
        <v>156</v>
      </c>
      <c r="E5" s="650" t="s">
        <v>6039</v>
      </c>
      <c r="F5" s="645" t="s">
        <v>6084</v>
      </c>
      <c r="G5" s="646"/>
      <c r="H5" s="645" t="s">
        <v>6085</v>
      </c>
      <c r="I5" s="646"/>
    </row>
    <row r="6" spans="1:9" ht="31.5" x14ac:dyDescent="0.2">
      <c r="A6" s="648"/>
      <c r="B6" s="648"/>
      <c r="C6" s="649"/>
      <c r="D6" s="649"/>
      <c r="E6" s="651"/>
      <c r="F6" s="539" t="s">
        <v>6086</v>
      </c>
      <c r="G6" s="539" t="s">
        <v>6087</v>
      </c>
      <c r="H6" s="539" t="s">
        <v>6086</v>
      </c>
      <c r="I6" s="539" t="s">
        <v>6087</v>
      </c>
    </row>
    <row r="7" spans="1:9" ht="15.75" x14ac:dyDescent="0.2">
      <c r="A7" s="538">
        <v>1</v>
      </c>
      <c r="B7" s="538">
        <v>2</v>
      </c>
      <c r="C7" s="538">
        <v>2</v>
      </c>
      <c r="D7" s="540">
        <v>3</v>
      </c>
      <c r="E7" s="540">
        <v>4</v>
      </c>
      <c r="F7" s="540">
        <v>5</v>
      </c>
      <c r="G7" s="540">
        <v>6</v>
      </c>
      <c r="H7" s="540">
        <v>7</v>
      </c>
      <c r="I7" s="540">
        <v>8</v>
      </c>
    </row>
    <row r="8" spans="1:9" s="36" customFormat="1" ht="33.75" customHeight="1" x14ac:dyDescent="0.2">
      <c r="A8" s="32">
        <v>1</v>
      </c>
      <c r="B8" s="33" t="s">
        <v>27</v>
      </c>
      <c r="C8" s="34" t="s">
        <v>28</v>
      </c>
      <c r="D8" s="544" t="s">
        <v>6045</v>
      </c>
      <c r="E8" s="545">
        <v>1</v>
      </c>
      <c r="F8" s="577">
        <f>G8/E8</f>
        <v>108442.95</v>
      </c>
      <c r="G8" s="547">
        <f>НМЦК!K12</f>
        <v>108442.95</v>
      </c>
      <c r="H8" s="576">
        <f>I8/E8</f>
        <v>0</v>
      </c>
      <c r="I8" s="577">
        <f>НМЦК!L12</f>
        <v>0</v>
      </c>
    </row>
    <row r="9" spans="1:9" s="36" customFormat="1" ht="15.75" x14ac:dyDescent="0.2">
      <c r="A9" s="32">
        <v>2</v>
      </c>
      <c r="B9" s="33" t="s">
        <v>29</v>
      </c>
      <c r="C9" s="34" t="s">
        <v>30</v>
      </c>
      <c r="D9" s="547" t="s">
        <v>6045</v>
      </c>
      <c r="E9" s="545">
        <v>1</v>
      </c>
      <c r="F9" s="577">
        <f t="shared" ref="F9:F72" si="0">G9/E9</f>
        <v>252680.56</v>
      </c>
      <c r="G9" s="547">
        <f>НМЦК!K13</f>
        <v>252680.56</v>
      </c>
      <c r="H9" s="576">
        <f t="shared" ref="H9:H72" si="1">I9/E9</f>
        <v>0</v>
      </c>
      <c r="I9" s="577">
        <f>НМЦК!L13</f>
        <v>0</v>
      </c>
    </row>
    <row r="10" spans="1:9" s="247" customFormat="1" ht="15.75" x14ac:dyDescent="0.2">
      <c r="A10" s="571" t="s">
        <v>420</v>
      </c>
      <c r="B10" s="514" t="s">
        <v>126</v>
      </c>
      <c r="C10" s="515" t="s">
        <v>127</v>
      </c>
      <c r="D10" s="549" t="s">
        <v>6045</v>
      </c>
      <c r="E10" s="575">
        <v>1</v>
      </c>
      <c r="F10" s="578">
        <f t="shared" si="0"/>
        <v>204105.96</v>
      </c>
      <c r="G10" s="549">
        <f>НМЦК!K14</f>
        <v>204105.96</v>
      </c>
      <c r="H10" s="579">
        <f t="shared" si="1"/>
        <v>0</v>
      </c>
      <c r="I10" s="578">
        <f>НМЦК!L14</f>
        <v>0</v>
      </c>
    </row>
    <row r="11" spans="1:9" s="247" customFormat="1" ht="15.75" x14ac:dyDescent="0.2">
      <c r="A11" s="571" t="s">
        <v>421</v>
      </c>
      <c r="B11" s="514" t="s">
        <v>419</v>
      </c>
      <c r="C11" s="515" t="s">
        <v>327</v>
      </c>
      <c r="D11" s="549" t="s">
        <v>6045</v>
      </c>
      <c r="E11" s="575">
        <v>1</v>
      </c>
      <c r="F11" s="578">
        <f t="shared" si="0"/>
        <v>48574.6</v>
      </c>
      <c r="G11" s="549">
        <f>НМЦК!K15</f>
        <v>48574.6</v>
      </c>
      <c r="H11" s="579">
        <f t="shared" si="1"/>
        <v>0</v>
      </c>
      <c r="I11" s="578">
        <f>НМЦК!L15</f>
        <v>0</v>
      </c>
    </row>
    <row r="12" spans="1:9" s="36" customFormat="1" ht="15.75" x14ac:dyDescent="0.2">
      <c r="A12" s="32">
        <v>3</v>
      </c>
      <c r="B12" s="33" t="s">
        <v>36</v>
      </c>
      <c r="C12" s="34" t="s">
        <v>37</v>
      </c>
      <c r="D12" s="547" t="s">
        <v>6045</v>
      </c>
      <c r="E12" s="545">
        <v>1</v>
      </c>
      <c r="F12" s="577">
        <f t="shared" si="0"/>
        <v>10324074.75</v>
      </c>
      <c r="G12" s="547">
        <f>НМЦК!K16</f>
        <v>10324074.75</v>
      </c>
      <c r="H12" s="576">
        <f t="shared" si="1"/>
        <v>9575067</v>
      </c>
      <c r="I12" s="577">
        <f>НМЦК!L16</f>
        <v>9575067</v>
      </c>
    </row>
    <row r="13" spans="1:9" s="247" customFormat="1" ht="15.75" x14ac:dyDescent="0.2">
      <c r="A13" s="572" t="s">
        <v>6046</v>
      </c>
      <c r="B13" s="514" t="s">
        <v>495</v>
      </c>
      <c r="C13" s="515" t="s">
        <v>496</v>
      </c>
      <c r="D13" s="549" t="s">
        <v>6045</v>
      </c>
      <c r="E13" s="575">
        <v>1</v>
      </c>
      <c r="F13" s="578">
        <f t="shared" si="0"/>
        <v>264006.48</v>
      </c>
      <c r="G13" s="549">
        <f>НМЦК!K17</f>
        <v>264006.48</v>
      </c>
      <c r="H13" s="579">
        <f t="shared" si="1"/>
        <v>0</v>
      </c>
      <c r="I13" s="578">
        <f>НМЦК!L17</f>
        <v>0</v>
      </c>
    </row>
    <row r="14" spans="1:9" s="247" customFormat="1" ht="15.75" x14ac:dyDescent="0.2">
      <c r="A14" s="573" t="s">
        <v>6047</v>
      </c>
      <c r="B14" s="514" t="s">
        <v>497</v>
      </c>
      <c r="C14" s="515" t="s">
        <v>498</v>
      </c>
      <c r="D14" s="549" t="s">
        <v>6045</v>
      </c>
      <c r="E14" s="575">
        <v>1</v>
      </c>
      <c r="F14" s="578">
        <f t="shared" si="0"/>
        <v>3115773.28</v>
      </c>
      <c r="G14" s="549">
        <f>НМЦК!K18</f>
        <v>3115773.28</v>
      </c>
      <c r="H14" s="579">
        <f t="shared" si="1"/>
        <v>2812517</v>
      </c>
      <c r="I14" s="578">
        <f>НМЦК!L18</f>
        <v>2812517</v>
      </c>
    </row>
    <row r="15" spans="1:9" s="247" customFormat="1" ht="15.75" x14ac:dyDescent="0.2">
      <c r="A15" s="573" t="s">
        <v>6048</v>
      </c>
      <c r="B15" s="514" t="s">
        <v>499</v>
      </c>
      <c r="C15" s="515" t="s">
        <v>500</v>
      </c>
      <c r="D15" s="549" t="s">
        <v>6045</v>
      </c>
      <c r="E15" s="575">
        <v>1</v>
      </c>
      <c r="F15" s="578">
        <f t="shared" si="0"/>
        <v>255016.72</v>
      </c>
      <c r="G15" s="549">
        <f>НМЦК!K19</f>
        <v>255016.72</v>
      </c>
      <c r="H15" s="579">
        <f t="shared" si="1"/>
        <v>231518</v>
      </c>
      <c r="I15" s="578">
        <f>НМЦК!L19</f>
        <v>231518</v>
      </c>
    </row>
    <row r="16" spans="1:9" s="247" customFormat="1" ht="15.75" x14ac:dyDescent="0.2">
      <c r="A16" s="573" t="s">
        <v>6049</v>
      </c>
      <c r="B16" s="514" t="s">
        <v>501</v>
      </c>
      <c r="C16" s="515" t="s">
        <v>502</v>
      </c>
      <c r="D16" s="549" t="s">
        <v>6045</v>
      </c>
      <c r="E16" s="575">
        <v>1</v>
      </c>
      <c r="F16" s="578">
        <f t="shared" si="0"/>
        <v>43646.79</v>
      </c>
      <c r="G16" s="549">
        <f>НМЦК!K20</f>
        <v>43646.79</v>
      </c>
      <c r="H16" s="579">
        <f t="shared" si="1"/>
        <v>29837</v>
      </c>
      <c r="I16" s="578">
        <f>НМЦК!L20</f>
        <v>29837</v>
      </c>
    </row>
    <row r="17" spans="1:9" s="247" customFormat="1" ht="15.75" x14ac:dyDescent="0.2">
      <c r="A17" s="573" t="s">
        <v>6056</v>
      </c>
      <c r="B17" s="514" t="s">
        <v>503</v>
      </c>
      <c r="C17" s="515" t="s">
        <v>504</v>
      </c>
      <c r="D17" s="549" t="s">
        <v>6045</v>
      </c>
      <c r="E17" s="575">
        <v>1</v>
      </c>
      <c r="F17" s="578">
        <f t="shared" si="0"/>
        <v>32590.1</v>
      </c>
      <c r="G17" s="549">
        <f>НМЦК!K21</f>
        <v>32590.1</v>
      </c>
      <c r="H17" s="579">
        <f t="shared" si="1"/>
        <v>16871</v>
      </c>
      <c r="I17" s="578">
        <f>НМЦК!L21</f>
        <v>16871</v>
      </c>
    </row>
    <row r="18" spans="1:9" s="247" customFormat="1" ht="15.75" x14ac:dyDescent="0.2">
      <c r="A18" s="573" t="s">
        <v>6057</v>
      </c>
      <c r="B18" s="514" t="s">
        <v>505</v>
      </c>
      <c r="C18" s="515" t="s">
        <v>506</v>
      </c>
      <c r="D18" s="549" t="s">
        <v>6045</v>
      </c>
      <c r="E18" s="575">
        <v>1</v>
      </c>
      <c r="F18" s="578">
        <f t="shared" si="0"/>
        <v>2727.3</v>
      </c>
      <c r="G18" s="549">
        <f>НМЦК!K22</f>
        <v>2727.3</v>
      </c>
      <c r="H18" s="579">
        <f t="shared" si="1"/>
        <v>0</v>
      </c>
      <c r="I18" s="578">
        <f>НМЦК!L22</f>
        <v>0</v>
      </c>
    </row>
    <row r="19" spans="1:9" s="247" customFormat="1" ht="15.75" x14ac:dyDescent="0.2">
      <c r="A19" s="573" t="s">
        <v>6058</v>
      </c>
      <c r="B19" s="514" t="s">
        <v>507</v>
      </c>
      <c r="C19" s="515" t="s">
        <v>508</v>
      </c>
      <c r="D19" s="549" t="s">
        <v>6045</v>
      </c>
      <c r="E19" s="575">
        <v>1</v>
      </c>
      <c r="F19" s="578">
        <f t="shared" si="0"/>
        <v>530601.66</v>
      </c>
      <c r="G19" s="549">
        <f>НМЦК!K23</f>
        <v>530601.66</v>
      </c>
      <c r="H19" s="579">
        <f t="shared" si="1"/>
        <v>486609</v>
      </c>
      <c r="I19" s="578">
        <f>НМЦК!L23</f>
        <v>486609</v>
      </c>
    </row>
    <row r="20" spans="1:9" s="247" customFormat="1" ht="15.75" x14ac:dyDescent="0.2">
      <c r="A20" s="573" t="s">
        <v>6059</v>
      </c>
      <c r="B20" s="514" t="s">
        <v>509</v>
      </c>
      <c r="C20" s="515" t="s">
        <v>510</v>
      </c>
      <c r="D20" s="549" t="s">
        <v>6045</v>
      </c>
      <c r="E20" s="575">
        <v>1</v>
      </c>
      <c r="F20" s="578">
        <f t="shared" si="0"/>
        <v>11911.09</v>
      </c>
      <c r="G20" s="549">
        <f>НМЦК!K24</f>
        <v>11911.09</v>
      </c>
      <c r="H20" s="579">
        <f t="shared" si="1"/>
        <v>10271</v>
      </c>
      <c r="I20" s="578">
        <f>НМЦК!L24</f>
        <v>10271</v>
      </c>
    </row>
    <row r="21" spans="1:9" s="247" customFormat="1" ht="15.75" x14ac:dyDescent="0.2">
      <c r="A21" s="573" t="s">
        <v>6060</v>
      </c>
      <c r="B21" s="514" t="s">
        <v>511</v>
      </c>
      <c r="C21" s="515" t="s">
        <v>512</v>
      </c>
      <c r="D21" s="549" t="s">
        <v>6045</v>
      </c>
      <c r="E21" s="575">
        <v>1</v>
      </c>
      <c r="F21" s="578">
        <f t="shared" si="0"/>
        <v>363064.2</v>
      </c>
      <c r="G21" s="549">
        <f>НМЦК!K25</f>
        <v>363064.2</v>
      </c>
      <c r="H21" s="579">
        <f t="shared" si="1"/>
        <v>355036</v>
      </c>
      <c r="I21" s="578">
        <f>НМЦК!L25</f>
        <v>355036</v>
      </c>
    </row>
    <row r="22" spans="1:9" s="247" customFormat="1" ht="15.75" x14ac:dyDescent="0.2">
      <c r="A22" s="573" t="s">
        <v>6061</v>
      </c>
      <c r="B22" s="514" t="s">
        <v>513</v>
      </c>
      <c r="C22" s="515" t="s">
        <v>514</v>
      </c>
      <c r="D22" s="549" t="s">
        <v>6045</v>
      </c>
      <c r="E22" s="575">
        <v>1</v>
      </c>
      <c r="F22" s="578">
        <f t="shared" si="0"/>
        <v>4990515.29</v>
      </c>
      <c r="G22" s="549">
        <f>НМЦК!K26</f>
        <v>4990515.29</v>
      </c>
      <c r="H22" s="579">
        <f t="shared" si="1"/>
        <v>4977835</v>
      </c>
      <c r="I22" s="578">
        <f>НМЦК!L26</f>
        <v>4977835</v>
      </c>
    </row>
    <row r="23" spans="1:9" s="247" customFormat="1" ht="15.75" x14ac:dyDescent="0.2">
      <c r="A23" s="573" t="s">
        <v>6062</v>
      </c>
      <c r="B23" s="514" t="s">
        <v>515</v>
      </c>
      <c r="C23" s="515" t="s">
        <v>516</v>
      </c>
      <c r="D23" s="549" t="s">
        <v>6045</v>
      </c>
      <c r="E23" s="575">
        <v>1</v>
      </c>
      <c r="F23" s="578">
        <f t="shared" si="0"/>
        <v>153400.38</v>
      </c>
      <c r="G23" s="549">
        <f>НМЦК!K27</f>
        <v>153400.38</v>
      </c>
      <c r="H23" s="579">
        <f t="shared" si="1"/>
        <v>143140</v>
      </c>
      <c r="I23" s="578">
        <f>НМЦК!L27</f>
        <v>143140</v>
      </c>
    </row>
    <row r="24" spans="1:9" s="247" customFormat="1" ht="15.75" x14ac:dyDescent="0.2">
      <c r="A24" s="573" t="s">
        <v>6063</v>
      </c>
      <c r="B24" s="514" t="s">
        <v>517</v>
      </c>
      <c r="C24" s="515" t="s">
        <v>518</v>
      </c>
      <c r="D24" s="549" t="s">
        <v>6045</v>
      </c>
      <c r="E24" s="575">
        <v>1</v>
      </c>
      <c r="F24" s="578">
        <f t="shared" si="0"/>
        <v>95631.34</v>
      </c>
      <c r="G24" s="549">
        <f>НМЦК!K28</f>
        <v>95631.34</v>
      </c>
      <c r="H24" s="579">
        <f t="shared" si="1"/>
        <v>74044</v>
      </c>
      <c r="I24" s="578">
        <f>НМЦК!L28</f>
        <v>74044</v>
      </c>
    </row>
    <row r="25" spans="1:9" s="247" customFormat="1" ht="15.75" x14ac:dyDescent="0.2">
      <c r="A25" s="573" t="s">
        <v>6064</v>
      </c>
      <c r="B25" s="514" t="s">
        <v>519</v>
      </c>
      <c r="C25" s="515" t="s">
        <v>520</v>
      </c>
      <c r="D25" s="549" t="s">
        <v>6045</v>
      </c>
      <c r="E25" s="575">
        <v>1</v>
      </c>
      <c r="F25" s="578">
        <f t="shared" si="0"/>
        <v>456932.96</v>
      </c>
      <c r="G25" s="549">
        <f>НМЦК!K29</f>
        <v>456932.96</v>
      </c>
      <c r="H25" s="579">
        <f t="shared" si="1"/>
        <v>433459</v>
      </c>
      <c r="I25" s="578">
        <f>НМЦК!L29</f>
        <v>433459</v>
      </c>
    </row>
    <row r="26" spans="1:9" s="247" customFormat="1" ht="15.75" x14ac:dyDescent="0.2">
      <c r="A26" s="573" t="s">
        <v>6065</v>
      </c>
      <c r="B26" s="514" t="s">
        <v>521</v>
      </c>
      <c r="C26" s="515" t="s">
        <v>522</v>
      </c>
      <c r="D26" s="549" t="s">
        <v>6045</v>
      </c>
      <c r="E26" s="575">
        <v>1</v>
      </c>
      <c r="F26" s="578">
        <f t="shared" si="0"/>
        <v>8257.16</v>
      </c>
      <c r="G26" s="549">
        <f>НМЦК!K30</f>
        <v>8257.16</v>
      </c>
      <c r="H26" s="579">
        <f t="shared" si="1"/>
        <v>3930</v>
      </c>
      <c r="I26" s="578">
        <f>НМЦК!L30</f>
        <v>3930</v>
      </c>
    </row>
    <row r="27" spans="1:9" s="36" customFormat="1" ht="15.75" x14ac:dyDescent="0.2">
      <c r="A27" s="32">
        <v>4</v>
      </c>
      <c r="B27" s="33" t="s">
        <v>38</v>
      </c>
      <c r="C27" s="34" t="s">
        <v>39</v>
      </c>
      <c r="D27" s="547" t="s">
        <v>6045</v>
      </c>
      <c r="E27" s="545">
        <v>1</v>
      </c>
      <c r="F27" s="577">
        <f t="shared" si="0"/>
        <v>10524804.130000001</v>
      </c>
      <c r="G27" s="547">
        <f>НМЦК!K31</f>
        <v>10524804.130000001</v>
      </c>
      <c r="H27" s="576">
        <f t="shared" si="1"/>
        <v>9332242</v>
      </c>
      <c r="I27" s="577">
        <f>НМЦК!L31</f>
        <v>9332242</v>
      </c>
    </row>
    <row r="28" spans="1:9" s="247" customFormat="1" ht="15.75" x14ac:dyDescent="0.2">
      <c r="A28" s="573" t="s">
        <v>523</v>
      </c>
      <c r="B28" s="514" t="s">
        <v>1537</v>
      </c>
      <c r="C28" s="515" t="s">
        <v>1538</v>
      </c>
      <c r="D28" s="549" t="s">
        <v>6045</v>
      </c>
      <c r="E28" s="575">
        <v>1</v>
      </c>
      <c r="F28" s="578">
        <f t="shared" si="0"/>
        <v>466410.46</v>
      </c>
      <c r="G28" s="549">
        <f>НМЦК!K32</f>
        <v>466410.46</v>
      </c>
      <c r="H28" s="579">
        <f t="shared" si="1"/>
        <v>0</v>
      </c>
      <c r="I28" s="578">
        <f>НМЦК!L32</f>
        <v>0</v>
      </c>
    </row>
    <row r="29" spans="1:9" s="247" customFormat="1" ht="15.75" x14ac:dyDescent="0.2">
      <c r="A29" s="573" t="s">
        <v>524</v>
      </c>
      <c r="B29" s="514" t="s">
        <v>1539</v>
      </c>
      <c r="C29" s="515" t="s">
        <v>498</v>
      </c>
      <c r="D29" s="549" t="s">
        <v>6045</v>
      </c>
      <c r="E29" s="575">
        <v>1</v>
      </c>
      <c r="F29" s="578">
        <f t="shared" si="0"/>
        <v>6232887.5599999996</v>
      </c>
      <c r="G29" s="549">
        <f>НМЦК!K33</f>
        <v>6232887.5599999996</v>
      </c>
      <c r="H29" s="579">
        <f t="shared" si="1"/>
        <v>5705150</v>
      </c>
      <c r="I29" s="578">
        <f>НМЦК!L33</f>
        <v>5705150</v>
      </c>
    </row>
    <row r="30" spans="1:9" s="247" customFormat="1" ht="15.75" x14ac:dyDescent="0.2">
      <c r="A30" s="573" t="s">
        <v>525</v>
      </c>
      <c r="B30" s="514" t="s">
        <v>1540</v>
      </c>
      <c r="C30" s="515" t="s">
        <v>500</v>
      </c>
      <c r="D30" s="549" t="s">
        <v>6045</v>
      </c>
      <c r="E30" s="575">
        <v>1</v>
      </c>
      <c r="F30" s="578">
        <f t="shared" si="0"/>
        <v>2475378.11</v>
      </c>
      <c r="G30" s="549">
        <f>НМЦК!K34</f>
        <v>2475378.11</v>
      </c>
      <c r="H30" s="579">
        <f t="shared" si="1"/>
        <v>2420206</v>
      </c>
      <c r="I30" s="578">
        <f>НМЦК!L34</f>
        <v>2420206</v>
      </c>
    </row>
    <row r="31" spans="1:9" s="247" customFormat="1" ht="15.75" x14ac:dyDescent="0.2">
      <c r="A31" s="573" t="s">
        <v>526</v>
      </c>
      <c r="B31" s="514" t="s">
        <v>1541</v>
      </c>
      <c r="C31" s="515" t="s">
        <v>504</v>
      </c>
      <c r="D31" s="549" t="s">
        <v>6045</v>
      </c>
      <c r="E31" s="575">
        <v>1</v>
      </c>
      <c r="F31" s="578">
        <f t="shared" si="0"/>
        <v>24038.45</v>
      </c>
      <c r="G31" s="549">
        <f>НМЦК!K35</f>
        <v>24038.45</v>
      </c>
      <c r="H31" s="579">
        <f t="shared" si="1"/>
        <v>10469</v>
      </c>
      <c r="I31" s="578">
        <f>НМЦК!L35</f>
        <v>10469</v>
      </c>
    </row>
    <row r="32" spans="1:9" s="247" customFormat="1" ht="15.75" x14ac:dyDescent="0.2">
      <c r="A32" s="573" t="s">
        <v>527</v>
      </c>
      <c r="B32" s="514" t="s">
        <v>1542</v>
      </c>
      <c r="C32" s="515" t="s">
        <v>502</v>
      </c>
      <c r="D32" s="549" t="s">
        <v>6045</v>
      </c>
      <c r="E32" s="575">
        <v>1</v>
      </c>
      <c r="F32" s="578">
        <f t="shared" si="0"/>
        <v>100036.14</v>
      </c>
      <c r="G32" s="549">
        <f>НМЦК!K36</f>
        <v>100036.14</v>
      </c>
      <c r="H32" s="579">
        <f t="shared" si="1"/>
        <v>64442</v>
      </c>
      <c r="I32" s="578">
        <f>НМЦК!L36</f>
        <v>64442</v>
      </c>
    </row>
    <row r="33" spans="1:9" s="247" customFormat="1" ht="15.75" x14ac:dyDescent="0.2">
      <c r="A33" s="573" t="s">
        <v>528</v>
      </c>
      <c r="B33" s="514" t="s">
        <v>1543</v>
      </c>
      <c r="C33" s="515" t="s">
        <v>506</v>
      </c>
      <c r="D33" s="549" t="s">
        <v>6045</v>
      </c>
      <c r="E33" s="575">
        <v>1</v>
      </c>
      <c r="F33" s="578">
        <f t="shared" si="0"/>
        <v>3089.36</v>
      </c>
      <c r="G33" s="549">
        <f>НМЦК!K37</f>
        <v>3089.36</v>
      </c>
      <c r="H33" s="579">
        <f t="shared" si="1"/>
        <v>0</v>
      </c>
      <c r="I33" s="578">
        <f>НМЦК!L37</f>
        <v>0</v>
      </c>
    </row>
    <row r="34" spans="1:9" s="247" customFormat="1" ht="15.75" x14ac:dyDescent="0.2">
      <c r="A34" s="573" t="s">
        <v>529</v>
      </c>
      <c r="B34" s="514" t="s">
        <v>1544</v>
      </c>
      <c r="C34" s="515" t="s">
        <v>508</v>
      </c>
      <c r="D34" s="549" t="s">
        <v>6045</v>
      </c>
      <c r="E34" s="575">
        <v>1</v>
      </c>
      <c r="F34" s="578">
        <f t="shared" si="0"/>
        <v>530601.66</v>
      </c>
      <c r="G34" s="549">
        <f>НМЦК!K38</f>
        <v>530601.66</v>
      </c>
      <c r="H34" s="579">
        <f t="shared" si="1"/>
        <v>486609</v>
      </c>
      <c r="I34" s="578">
        <f>НМЦК!L38</f>
        <v>486609</v>
      </c>
    </row>
    <row r="35" spans="1:9" s="247" customFormat="1" ht="15.75" x14ac:dyDescent="0.2">
      <c r="A35" s="573" t="s">
        <v>530</v>
      </c>
      <c r="B35" s="514" t="s">
        <v>1545</v>
      </c>
      <c r="C35" s="515" t="s">
        <v>510</v>
      </c>
      <c r="D35" s="549" t="s">
        <v>6045</v>
      </c>
      <c r="E35" s="575">
        <v>1</v>
      </c>
      <c r="F35" s="578">
        <f t="shared" si="0"/>
        <v>11911.09</v>
      </c>
      <c r="G35" s="549">
        <f>НМЦК!K39</f>
        <v>11911.09</v>
      </c>
      <c r="H35" s="579">
        <f t="shared" si="1"/>
        <v>10271</v>
      </c>
      <c r="I35" s="578">
        <f>НМЦК!L39</f>
        <v>10271</v>
      </c>
    </row>
    <row r="36" spans="1:9" s="247" customFormat="1" ht="15.75" x14ac:dyDescent="0.2">
      <c r="A36" s="573" t="s">
        <v>531</v>
      </c>
      <c r="B36" s="514" t="s">
        <v>1546</v>
      </c>
      <c r="C36" s="515" t="s">
        <v>518</v>
      </c>
      <c r="D36" s="549" t="s">
        <v>6045</v>
      </c>
      <c r="E36" s="575">
        <v>1</v>
      </c>
      <c r="F36" s="578">
        <f t="shared" si="0"/>
        <v>267291.38</v>
      </c>
      <c r="G36" s="549">
        <f>НМЦК!K40</f>
        <v>267291.38</v>
      </c>
      <c r="H36" s="579">
        <f t="shared" si="1"/>
        <v>241086</v>
      </c>
      <c r="I36" s="578">
        <f>НМЦК!L40</f>
        <v>241086</v>
      </c>
    </row>
    <row r="37" spans="1:9" s="247" customFormat="1" ht="15.75" x14ac:dyDescent="0.2">
      <c r="A37" s="573" t="s">
        <v>532</v>
      </c>
      <c r="B37" s="514" t="s">
        <v>1547</v>
      </c>
      <c r="C37" s="515" t="s">
        <v>520</v>
      </c>
      <c r="D37" s="549" t="s">
        <v>6045</v>
      </c>
      <c r="E37" s="575">
        <v>1</v>
      </c>
      <c r="F37" s="578">
        <f t="shared" si="0"/>
        <v>398842.24</v>
      </c>
      <c r="G37" s="549">
        <f>НМЦК!K41</f>
        <v>398842.24</v>
      </c>
      <c r="H37" s="579">
        <f t="shared" si="1"/>
        <v>387768</v>
      </c>
      <c r="I37" s="578">
        <f>НМЦК!L41</f>
        <v>387768</v>
      </c>
    </row>
    <row r="38" spans="1:9" s="247" customFormat="1" ht="15.75" x14ac:dyDescent="0.2">
      <c r="A38" s="573" t="s">
        <v>533</v>
      </c>
      <c r="B38" s="514" t="s">
        <v>1548</v>
      </c>
      <c r="C38" s="515" t="s">
        <v>522</v>
      </c>
      <c r="D38" s="549" t="s">
        <v>6045</v>
      </c>
      <c r="E38" s="575">
        <v>1</v>
      </c>
      <c r="F38" s="578">
        <f t="shared" si="0"/>
        <v>14317.68</v>
      </c>
      <c r="G38" s="549">
        <f>НМЦК!K42</f>
        <v>14317.68</v>
      </c>
      <c r="H38" s="579">
        <f t="shared" si="1"/>
        <v>6241</v>
      </c>
      <c r="I38" s="578">
        <f>НМЦК!L42</f>
        <v>6241</v>
      </c>
    </row>
    <row r="39" spans="1:9" s="36" customFormat="1" ht="15.75" x14ac:dyDescent="0.2">
      <c r="A39" s="32">
        <v>5</v>
      </c>
      <c r="B39" s="33" t="s">
        <v>40</v>
      </c>
      <c r="C39" s="34" t="s">
        <v>41</v>
      </c>
      <c r="D39" s="547" t="s">
        <v>6045</v>
      </c>
      <c r="E39" s="545">
        <v>1</v>
      </c>
      <c r="F39" s="577">
        <f t="shared" si="0"/>
        <v>27589039.100000001</v>
      </c>
      <c r="G39" s="547">
        <f>НМЦК!K43</f>
        <v>27589039.100000001</v>
      </c>
      <c r="H39" s="576">
        <f t="shared" si="1"/>
        <v>507258</v>
      </c>
      <c r="I39" s="577">
        <f>НМЦК!L43</f>
        <v>507258</v>
      </c>
    </row>
    <row r="40" spans="1:9" s="247" customFormat="1" ht="15.75" x14ac:dyDescent="0.2">
      <c r="A40" s="246" t="s">
        <v>1549</v>
      </c>
      <c r="B40" s="514" t="s">
        <v>1933</v>
      </c>
      <c r="C40" s="515" t="s">
        <v>1934</v>
      </c>
      <c r="D40" s="549" t="s">
        <v>6045</v>
      </c>
      <c r="E40" s="575">
        <v>1</v>
      </c>
      <c r="F40" s="578">
        <f t="shared" si="0"/>
        <v>16013432.27</v>
      </c>
      <c r="G40" s="549">
        <f>НМЦК!K44</f>
        <v>16013432.27</v>
      </c>
      <c r="H40" s="579">
        <f t="shared" si="1"/>
        <v>0</v>
      </c>
      <c r="I40" s="578">
        <f>НМЦК!L44</f>
        <v>0</v>
      </c>
    </row>
    <row r="41" spans="1:9" s="247" customFormat="1" ht="15.75" x14ac:dyDescent="0.2">
      <c r="A41" s="246" t="s">
        <v>1550</v>
      </c>
      <c r="B41" s="514" t="s">
        <v>1935</v>
      </c>
      <c r="C41" s="515" t="s">
        <v>498</v>
      </c>
      <c r="D41" s="549" t="s">
        <v>6045</v>
      </c>
      <c r="E41" s="575">
        <v>1</v>
      </c>
      <c r="F41" s="578">
        <f t="shared" si="0"/>
        <v>10529352.380000001</v>
      </c>
      <c r="G41" s="549">
        <f>НМЦК!K45</f>
        <v>10529352.380000001</v>
      </c>
      <c r="H41" s="579">
        <f t="shared" si="1"/>
        <v>0</v>
      </c>
      <c r="I41" s="578">
        <f>НМЦК!L45</f>
        <v>0</v>
      </c>
    </row>
    <row r="42" spans="1:9" s="247" customFormat="1" ht="15.75" x14ac:dyDescent="0.2">
      <c r="A42" s="246" t="s">
        <v>1551</v>
      </c>
      <c r="B42" s="514" t="s">
        <v>1936</v>
      </c>
      <c r="C42" s="515" t="s">
        <v>500</v>
      </c>
      <c r="D42" s="549" t="s">
        <v>6045</v>
      </c>
      <c r="E42" s="575">
        <v>1</v>
      </c>
      <c r="F42" s="578">
        <f t="shared" si="0"/>
        <v>71631.39</v>
      </c>
      <c r="G42" s="549">
        <f>НМЦК!K46</f>
        <v>71631.39</v>
      </c>
      <c r="H42" s="579">
        <f t="shared" si="1"/>
        <v>49453</v>
      </c>
      <c r="I42" s="578">
        <f>НМЦК!L46</f>
        <v>49453</v>
      </c>
    </row>
    <row r="43" spans="1:9" s="247" customFormat="1" ht="15.75" x14ac:dyDescent="0.2">
      <c r="A43" s="246" t="s">
        <v>1552</v>
      </c>
      <c r="B43" s="514" t="s">
        <v>1937</v>
      </c>
      <c r="C43" s="515" t="s">
        <v>502</v>
      </c>
      <c r="D43" s="549" t="s">
        <v>6045</v>
      </c>
      <c r="E43" s="575">
        <v>1</v>
      </c>
      <c r="F43" s="578">
        <f t="shared" si="0"/>
        <v>61971.66</v>
      </c>
      <c r="G43" s="549">
        <f>НМЦК!K47</f>
        <v>61971.66</v>
      </c>
      <c r="H43" s="579">
        <f t="shared" si="1"/>
        <v>27081</v>
      </c>
      <c r="I43" s="578">
        <f>НМЦК!L47</f>
        <v>27081</v>
      </c>
    </row>
    <row r="44" spans="1:9" s="247" customFormat="1" ht="15.75" x14ac:dyDescent="0.2">
      <c r="A44" s="246" t="s">
        <v>1553</v>
      </c>
      <c r="B44" s="514" t="s">
        <v>1938</v>
      </c>
      <c r="C44" s="515" t="s">
        <v>506</v>
      </c>
      <c r="D44" s="549" t="s">
        <v>6045</v>
      </c>
      <c r="E44" s="575">
        <v>1</v>
      </c>
      <c r="F44" s="578">
        <f t="shared" si="0"/>
        <v>279970.27</v>
      </c>
      <c r="G44" s="549">
        <f>НМЦК!K48</f>
        <v>279970.27</v>
      </c>
      <c r="H44" s="579">
        <f t="shared" si="1"/>
        <v>127585</v>
      </c>
      <c r="I44" s="578">
        <f>НМЦК!L48</f>
        <v>127585</v>
      </c>
    </row>
    <row r="45" spans="1:9" s="247" customFormat="1" ht="15.75" x14ac:dyDescent="0.2">
      <c r="A45" s="246" t="s">
        <v>1554</v>
      </c>
      <c r="B45" s="514" t="s">
        <v>1939</v>
      </c>
      <c r="C45" s="515" t="s">
        <v>522</v>
      </c>
      <c r="D45" s="549" t="s">
        <v>6045</v>
      </c>
      <c r="E45" s="575">
        <v>1</v>
      </c>
      <c r="F45" s="578">
        <f t="shared" si="0"/>
        <v>18380.849999999999</v>
      </c>
      <c r="G45" s="549">
        <f>НМЦК!K49</f>
        <v>18380.849999999999</v>
      </c>
      <c r="H45" s="579">
        <f t="shared" si="1"/>
        <v>6730</v>
      </c>
      <c r="I45" s="578">
        <f>НМЦК!L49</f>
        <v>6730</v>
      </c>
    </row>
    <row r="46" spans="1:9" s="247" customFormat="1" ht="15.75" x14ac:dyDescent="0.2">
      <c r="A46" s="246" t="s">
        <v>1555</v>
      </c>
      <c r="B46" s="514" t="s">
        <v>1940</v>
      </c>
      <c r="C46" s="515" t="s">
        <v>1941</v>
      </c>
      <c r="D46" s="549" t="s">
        <v>6045</v>
      </c>
      <c r="E46" s="575">
        <v>1</v>
      </c>
      <c r="F46" s="578">
        <f t="shared" si="0"/>
        <v>496222.87</v>
      </c>
      <c r="G46" s="549">
        <f>НМЦК!K50</f>
        <v>496222.87</v>
      </c>
      <c r="H46" s="579">
        <f t="shared" si="1"/>
        <v>296409</v>
      </c>
      <c r="I46" s="578">
        <f>НМЦК!L50</f>
        <v>296409</v>
      </c>
    </row>
    <row r="47" spans="1:9" s="247" customFormat="1" ht="15.75" x14ac:dyDescent="0.2">
      <c r="A47" s="246" t="s">
        <v>1556</v>
      </c>
      <c r="B47" s="514" t="s">
        <v>1942</v>
      </c>
      <c r="C47" s="515" t="s">
        <v>1943</v>
      </c>
      <c r="D47" s="549" t="s">
        <v>6045</v>
      </c>
      <c r="E47" s="575">
        <v>1</v>
      </c>
      <c r="F47" s="578">
        <f t="shared" si="0"/>
        <v>118077.41</v>
      </c>
      <c r="G47" s="549">
        <f>НМЦК!K51</f>
        <v>118077.41</v>
      </c>
      <c r="H47" s="579">
        <f t="shared" si="1"/>
        <v>0</v>
      </c>
      <c r="I47" s="578">
        <f>НМЦК!L51</f>
        <v>0</v>
      </c>
    </row>
    <row r="48" spans="1:9" s="36" customFormat="1" ht="15.75" x14ac:dyDescent="0.2">
      <c r="A48" s="32">
        <v>6</v>
      </c>
      <c r="B48" s="33" t="s">
        <v>42</v>
      </c>
      <c r="C48" s="34" t="s">
        <v>43</v>
      </c>
      <c r="D48" s="547" t="s">
        <v>6045</v>
      </c>
      <c r="E48" s="545">
        <v>1</v>
      </c>
      <c r="F48" s="577">
        <f t="shared" si="0"/>
        <v>37604281.210000001</v>
      </c>
      <c r="G48" s="547">
        <f>НМЦК!K52</f>
        <v>37604281.210000001</v>
      </c>
      <c r="H48" s="576">
        <f t="shared" si="1"/>
        <v>8246211</v>
      </c>
      <c r="I48" s="577">
        <f>НМЦК!L52</f>
        <v>8246211</v>
      </c>
    </row>
    <row r="49" spans="1:9" s="247" customFormat="1" ht="15.75" x14ac:dyDescent="0.2">
      <c r="A49" s="246" t="s">
        <v>1944</v>
      </c>
      <c r="B49" s="514" t="s">
        <v>2772</v>
      </c>
      <c r="C49" s="515" t="s">
        <v>1934</v>
      </c>
      <c r="D49" s="549" t="s">
        <v>6045</v>
      </c>
      <c r="E49" s="575">
        <v>1</v>
      </c>
      <c r="F49" s="578">
        <f t="shared" si="0"/>
        <v>19095800.260000002</v>
      </c>
      <c r="G49" s="549">
        <f>НМЦК!K53</f>
        <v>19095800.260000002</v>
      </c>
      <c r="H49" s="579">
        <f t="shared" si="1"/>
        <v>0</v>
      </c>
      <c r="I49" s="578">
        <f>НМЦК!L53</f>
        <v>0</v>
      </c>
    </row>
    <row r="50" spans="1:9" s="247" customFormat="1" ht="15.75" x14ac:dyDescent="0.2">
      <c r="A50" s="246" t="s">
        <v>1945</v>
      </c>
      <c r="B50" s="514" t="s">
        <v>2773</v>
      </c>
      <c r="C50" s="515" t="s">
        <v>502</v>
      </c>
      <c r="D50" s="549" t="s">
        <v>6045</v>
      </c>
      <c r="E50" s="575">
        <v>1</v>
      </c>
      <c r="F50" s="578">
        <f t="shared" si="0"/>
        <v>2459995.8199999998</v>
      </c>
      <c r="G50" s="549">
        <f>НМЦК!K54</f>
        <v>2459995.8199999998</v>
      </c>
      <c r="H50" s="579">
        <f t="shared" si="1"/>
        <v>1922460</v>
      </c>
      <c r="I50" s="578">
        <f>НМЦК!L54</f>
        <v>1922460</v>
      </c>
    </row>
    <row r="51" spans="1:9" s="247" customFormat="1" ht="15.75" x14ac:dyDescent="0.2">
      <c r="A51" s="246" t="s">
        <v>1946</v>
      </c>
      <c r="B51" s="514" t="s">
        <v>2774</v>
      </c>
      <c r="C51" s="515" t="s">
        <v>2775</v>
      </c>
      <c r="D51" s="549" t="s">
        <v>6045</v>
      </c>
      <c r="E51" s="575">
        <v>1</v>
      </c>
      <c r="F51" s="578">
        <f t="shared" si="0"/>
        <v>16048485.130000001</v>
      </c>
      <c r="G51" s="549">
        <f>НМЦК!K55</f>
        <v>16048485.130000001</v>
      </c>
      <c r="H51" s="579">
        <f t="shared" si="1"/>
        <v>6323751</v>
      </c>
      <c r="I51" s="578">
        <f>НМЦК!L55</f>
        <v>6323751</v>
      </c>
    </row>
    <row r="52" spans="1:9" s="36" customFormat="1" ht="15.75" x14ac:dyDescent="0.2">
      <c r="A52" s="32">
        <v>7</v>
      </c>
      <c r="B52" s="33" t="s">
        <v>44</v>
      </c>
      <c r="C52" s="34" t="s">
        <v>45</v>
      </c>
      <c r="D52" s="547" t="s">
        <v>6045</v>
      </c>
      <c r="E52" s="545">
        <v>1</v>
      </c>
      <c r="F52" s="577">
        <f t="shared" si="0"/>
        <v>71334045.980000004</v>
      </c>
      <c r="G52" s="547">
        <f>НМЦК!K56</f>
        <v>71334045.980000004</v>
      </c>
      <c r="H52" s="576">
        <f t="shared" si="1"/>
        <v>0</v>
      </c>
      <c r="I52" s="577">
        <f>НМЦК!L56</f>
        <v>0</v>
      </c>
    </row>
    <row r="53" spans="1:9" s="36" customFormat="1" ht="15.75" x14ac:dyDescent="0.2">
      <c r="A53" s="32">
        <v>8</v>
      </c>
      <c r="B53" s="33" t="s">
        <v>48</v>
      </c>
      <c r="C53" s="34" t="s">
        <v>49</v>
      </c>
      <c r="D53" s="547" t="s">
        <v>6045</v>
      </c>
      <c r="E53" s="545">
        <v>1</v>
      </c>
      <c r="F53" s="577">
        <f t="shared" si="0"/>
        <v>7412707.7999999998</v>
      </c>
      <c r="G53" s="547">
        <f>НМЦК!K57</f>
        <v>7412707.7999999998</v>
      </c>
      <c r="H53" s="576">
        <f t="shared" si="1"/>
        <v>6131690</v>
      </c>
      <c r="I53" s="577">
        <f>НМЦК!L57</f>
        <v>6131690</v>
      </c>
    </row>
    <row r="54" spans="1:9" s="247" customFormat="1" ht="15.75" x14ac:dyDescent="0.2">
      <c r="A54" s="246" t="s">
        <v>6066</v>
      </c>
      <c r="B54" s="514" t="s">
        <v>4209</v>
      </c>
      <c r="C54" s="515" t="s">
        <v>1934</v>
      </c>
      <c r="D54" s="549" t="s">
        <v>6045</v>
      </c>
      <c r="E54" s="575">
        <v>1</v>
      </c>
      <c r="F54" s="578">
        <f t="shared" si="0"/>
        <v>276492.84999999998</v>
      </c>
      <c r="G54" s="549">
        <f>НМЦК!K58</f>
        <v>276492.84999999998</v>
      </c>
      <c r="H54" s="579">
        <f t="shared" si="1"/>
        <v>0</v>
      </c>
      <c r="I54" s="578">
        <f>НМЦК!L58</f>
        <v>0</v>
      </c>
    </row>
    <row r="55" spans="1:9" s="247" customFormat="1" ht="15.75" x14ac:dyDescent="0.2">
      <c r="A55" s="246" t="s">
        <v>6067</v>
      </c>
      <c r="B55" s="514" t="s">
        <v>4210</v>
      </c>
      <c r="C55" s="515" t="s">
        <v>4211</v>
      </c>
      <c r="D55" s="549" t="s">
        <v>6045</v>
      </c>
      <c r="E55" s="575">
        <v>1</v>
      </c>
      <c r="F55" s="578">
        <f t="shared" si="0"/>
        <v>7079044.8700000001</v>
      </c>
      <c r="G55" s="549">
        <f>НМЦК!K59</f>
        <v>7079044.8700000001</v>
      </c>
      <c r="H55" s="579">
        <f t="shared" si="1"/>
        <v>6123536</v>
      </c>
      <c r="I55" s="578">
        <f>НМЦК!L59</f>
        <v>6123536</v>
      </c>
    </row>
    <row r="56" spans="1:9" s="247" customFormat="1" ht="15.75" x14ac:dyDescent="0.2">
      <c r="A56" s="246" t="s">
        <v>6068</v>
      </c>
      <c r="B56" s="514" t="s">
        <v>4212</v>
      </c>
      <c r="C56" s="515" t="s">
        <v>502</v>
      </c>
      <c r="D56" s="549" t="s">
        <v>6045</v>
      </c>
      <c r="E56" s="575">
        <v>1</v>
      </c>
      <c r="F56" s="578">
        <f t="shared" si="0"/>
        <v>24737.48</v>
      </c>
      <c r="G56" s="549">
        <f>НМЦК!K60</f>
        <v>24737.48</v>
      </c>
      <c r="H56" s="579">
        <f t="shared" si="1"/>
        <v>4226</v>
      </c>
      <c r="I56" s="578">
        <f>НМЦК!L60</f>
        <v>4226</v>
      </c>
    </row>
    <row r="57" spans="1:9" s="247" customFormat="1" ht="15.75" x14ac:dyDescent="0.2">
      <c r="A57" s="246" t="s">
        <v>6069</v>
      </c>
      <c r="B57" s="514" t="s">
        <v>4213</v>
      </c>
      <c r="C57" s="515" t="s">
        <v>518</v>
      </c>
      <c r="D57" s="549" t="s">
        <v>6045</v>
      </c>
      <c r="E57" s="575">
        <v>1</v>
      </c>
      <c r="F57" s="578">
        <f t="shared" si="0"/>
        <v>27884.23</v>
      </c>
      <c r="G57" s="549">
        <f>НМЦК!K61</f>
        <v>27884.23</v>
      </c>
      <c r="H57" s="579">
        <f t="shared" si="1"/>
        <v>3550</v>
      </c>
      <c r="I57" s="578">
        <f>НМЦК!L61</f>
        <v>3550</v>
      </c>
    </row>
    <row r="58" spans="1:9" s="247" customFormat="1" ht="15.75" x14ac:dyDescent="0.2">
      <c r="A58" s="246" t="s">
        <v>6070</v>
      </c>
      <c r="B58" s="514" t="s">
        <v>4214</v>
      </c>
      <c r="C58" s="515" t="s">
        <v>522</v>
      </c>
      <c r="D58" s="549" t="s">
        <v>6045</v>
      </c>
      <c r="E58" s="575">
        <v>1</v>
      </c>
      <c r="F58" s="578">
        <f t="shared" si="0"/>
        <v>4548.37</v>
      </c>
      <c r="G58" s="549">
        <f>НМЦК!K62</f>
        <v>4548.37</v>
      </c>
      <c r="H58" s="579">
        <f t="shared" si="1"/>
        <v>378</v>
      </c>
      <c r="I58" s="578">
        <f>НМЦК!L62</f>
        <v>378</v>
      </c>
    </row>
    <row r="59" spans="1:9" s="36" customFormat="1" ht="15.75" x14ac:dyDescent="0.2">
      <c r="A59" s="32">
        <v>9</v>
      </c>
      <c r="B59" s="33" t="s">
        <v>50</v>
      </c>
      <c r="C59" s="34" t="s">
        <v>51</v>
      </c>
      <c r="D59" s="547" t="s">
        <v>6045</v>
      </c>
      <c r="E59" s="545">
        <v>1</v>
      </c>
      <c r="F59" s="577">
        <f t="shared" si="0"/>
        <v>1536889.53</v>
      </c>
      <c r="G59" s="547">
        <f>НМЦК!K63</f>
        <v>1536889.53</v>
      </c>
      <c r="H59" s="576">
        <f t="shared" si="1"/>
        <v>168233</v>
      </c>
      <c r="I59" s="577">
        <f>НМЦК!L63</f>
        <v>168233</v>
      </c>
    </row>
    <row r="60" spans="1:9" s="36" customFormat="1" ht="15.75" x14ac:dyDescent="0.2">
      <c r="A60" s="32">
        <v>10</v>
      </c>
      <c r="B60" s="33" t="s">
        <v>52</v>
      </c>
      <c r="C60" s="34" t="s">
        <v>53</v>
      </c>
      <c r="D60" s="547" t="s">
        <v>6045</v>
      </c>
      <c r="E60" s="545">
        <v>1</v>
      </c>
      <c r="F60" s="577">
        <f t="shared" si="0"/>
        <v>87772.61</v>
      </c>
      <c r="G60" s="547">
        <f>НМЦК!K64</f>
        <v>87772.61</v>
      </c>
      <c r="H60" s="576">
        <f t="shared" si="1"/>
        <v>54062</v>
      </c>
      <c r="I60" s="577">
        <f>НМЦК!L64</f>
        <v>54062</v>
      </c>
    </row>
    <row r="61" spans="1:9" s="247" customFormat="1" ht="15.75" x14ac:dyDescent="0.2">
      <c r="A61" s="246" t="s">
        <v>4215</v>
      </c>
      <c r="B61" s="514" t="s">
        <v>4681</v>
      </c>
      <c r="C61" s="515" t="s">
        <v>502</v>
      </c>
      <c r="D61" s="549" t="s">
        <v>6045</v>
      </c>
      <c r="E61" s="575">
        <v>1</v>
      </c>
      <c r="F61" s="578">
        <f t="shared" si="0"/>
        <v>40568</v>
      </c>
      <c r="G61" s="549">
        <f>НМЦК!K65</f>
        <v>40568</v>
      </c>
      <c r="H61" s="579">
        <f t="shared" si="1"/>
        <v>27668</v>
      </c>
      <c r="I61" s="578">
        <f>НМЦК!L65</f>
        <v>27668</v>
      </c>
    </row>
    <row r="62" spans="1:9" s="247" customFormat="1" ht="15.75" x14ac:dyDescent="0.2">
      <c r="A62" s="246" t="s">
        <v>4216</v>
      </c>
      <c r="B62" s="514" t="s">
        <v>4682</v>
      </c>
      <c r="C62" s="515" t="s">
        <v>518</v>
      </c>
      <c r="D62" s="549" t="s">
        <v>6045</v>
      </c>
      <c r="E62" s="575">
        <v>1</v>
      </c>
      <c r="F62" s="578">
        <f t="shared" si="0"/>
        <v>42656.24</v>
      </c>
      <c r="G62" s="549">
        <f>НМЦК!K66</f>
        <v>42656.24</v>
      </c>
      <c r="H62" s="579">
        <f t="shared" si="1"/>
        <v>26016</v>
      </c>
      <c r="I62" s="578">
        <f>НМЦК!L66</f>
        <v>26016</v>
      </c>
    </row>
    <row r="63" spans="1:9" s="247" customFormat="1" ht="15.75" x14ac:dyDescent="0.2">
      <c r="A63" s="246" t="s">
        <v>4217</v>
      </c>
      <c r="B63" s="514" t="s">
        <v>4683</v>
      </c>
      <c r="C63" s="515" t="s">
        <v>522</v>
      </c>
      <c r="D63" s="549" t="s">
        <v>6045</v>
      </c>
      <c r="E63" s="575">
        <v>1</v>
      </c>
      <c r="F63" s="578">
        <f t="shared" si="0"/>
        <v>4548.37</v>
      </c>
      <c r="G63" s="549">
        <f>НМЦК!K67</f>
        <v>4548.37</v>
      </c>
      <c r="H63" s="579">
        <f t="shared" si="1"/>
        <v>378</v>
      </c>
      <c r="I63" s="578">
        <f>НМЦК!L67</f>
        <v>378</v>
      </c>
    </row>
    <row r="64" spans="1:9" s="569" customFormat="1" ht="15.75" x14ac:dyDescent="0.2">
      <c r="A64" s="32">
        <v>11</v>
      </c>
      <c r="B64" s="33" t="s">
        <v>54</v>
      </c>
      <c r="C64" s="34" t="s">
        <v>55</v>
      </c>
      <c r="D64" s="547" t="s">
        <v>6045</v>
      </c>
      <c r="E64" s="545">
        <v>1</v>
      </c>
      <c r="F64" s="577">
        <f t="shared" si="0"/>
        <v>35224.81</v>
      </c>
      <c r="G64" s="547">
        <f>НМЦК!K68</f>
        <v>35224.81</v>
      </c>
      <c r="H64" s="576">
        <f t="shared" si="1"/>
        <v>8154</v>
      </c>
      <c r="I64" s="577">
        <f>НМЦК!L68</f>
        <v>8154</v>
      </c>
    </row>
    <row r="65" spans="1:9" s="247" customFormat="1" ht="15.75" x14ac:dyDescent="0.2">
      <c r="A65" s="246" t="s">
        <v>6071</v>
      </c>
      <c r="B65" s="514" t="s">
        <v>4708</v>
      </c>
      <c r="C65" s="515" t="s">
        <v>502</v>
      </c>
      <c r="D65" s="549" t="s">
        <v>6045</v>
      </c>
      <c r="E65" s="575">
        <v>1</v>
      </c>
      <c r="F65" s="578">
        <f t="shared" si="0"/>
        <v>15235.25</v>
      </c>
      <c r="G65" s="549">
        <f>НМЦК!K69</f>
        <v>15235.25</v>
      </c>
      <c r="H65" s="579">
        <f t="shared" si="1"/>
        <v>4226</v>
      </c>
      <c r="I65" s="578">
        <f>НМЦК!L69</f>
        <v>4226</v>
      </c>
    </row>
    <row r="66" spans="1:9" s="247" customFormat="1" ht="15.75" x14ac:dyDescent="0.2">
      <c r="A66" s="246" t="s">
        <v>6072</v>
      </c>
      <c r="B66" s="514" t="s">
        <v>4709</v>
      </c>
      <c r="C66" s="515" t="s">
        <v>518</v>
      </c>
      <c r="D66" s="549" t="s">
        <v>6045</v>
      </c>
      <c r="E66" s="575">
        <v>1</v>
      </c>
      <c r="F66" s="578">
        <f t="shared" si="0"/>
        <v>15441.19</v>
      </c>
      <c r="G66" s="549">
        <f>НМЦК!K70</f>
        <v>15441.19</v>
      </c>
      <c r="H66" s="579">
        <f t="shared" si="1"/>
        <v>3550</v>
      </c>
      <c r="I66" s="578">
        <f>НМЦК!L70</f>
        <v>3550</v>
      </c>
    </row>
    <row r="67" spans="1:9" s="247" customFormat="1" ht="15.75" x14ac:dyDescent="0.2">
      <c r="A67" s="246" t="s">
        <v>6073</v>
      </c>
      <c r="B67" s="514" t="s">
        <v>4710</v>
      </c>
      <c r="C67" s="515" t="s">
        <v>522</v>
      </c>
      <c r="D67" s="549" t="s">
        <v>6045</v>
      </c>
      <c r="E67" s="575">
        <v>1</v>
      </c>
      <c r="F67" s="578">
        <f t="shared" si="0"/>
        <v>4548.37</v>
      </c>
      <c r="G67" s="549">
        <f>НМЦК!K71</f>
        <v>4548.37</v>
      </c>
      <c r="H67" s="579">
        <f t="shared" si="1"/>
        <v>378</v>
      </c>
      <c r="I67" s="578">
        <f>НМЦК!L71</f>
        <v>378</v>
      </c>
    </row>
    <row r="68" spans="1:9" s="36" customFormat="1" ht="15.75" x14ac:dyDescent="0.2">
      <c r="A68" s="32">
        <v>12</v>
      </c>
      <c r="B68" s="33" t="s">
        <v>58</v>
      </c>
      <c r="C68" s="34" t="s">
        <v>59</v>
      </c>
      <c r="D68" s="547" t="s">
        <v>6045</v>
      </c>
      <c r="E68" s="545">
        <v>1</v>
      </c>
      <c r="F68" s="577">
        <f t="shared" si="0"/>
        <v>1343205.47</v>
      </c>
      <c r="G68" s="547">
        <f>НМЦК!K72</f>
        <v>1343205.47</v>
      </c>
      <c r="H68" s="576">
        <f t="shared" si="1"/>
        <v>47007</v>
      </c>
      <c r="I68" s="577">
        <f>НМЦК!L72</f>
        <v>47007</v>
      </c>
    </row>
    <row r="69" spans="1:9" s="36" customFormat="1" ht="15.75" x14ac:dyDescent="0.2">
      <c r="A69" s="32">
        <v>13</v>
      </c>
      <c r="B69" s="33" t="s">
        <v>62</v>
      </c>
      <c r="C69" s="34" t="s">
        <v>63</v>
      </c>
      <c r="D69" s="544" t="s">
        <v>6045</v>
      </c>
      <c r="E69" s="545">
        <v>1</v>
      </c>
      <c r="F69" s="577">
        <f t="shared" si="0"/>
        <v>4094304.32</v>
      </c>
      <c r="G69" s="547">
        <f>НМЦК!K73</f>
        <v>4094304.32</v>
      </c>
      <c r="H69" s="576">
        <f t="shared" si="1"/>
        <v>0</v>
      </c>
      <c r="I69" s="577">
        <f>НМЦК!L73</f>
        <v>0</v>
      </c>
    </row>
    <row r="70" spans="1:9" s="36" customFormat="1" ht="15.75" x14ac:dyDescent="0.2">
      <c r="A70" s="32">
        <v>14</v>
      </c>
      <c r="B70" s="33" t="s">
        <v>72</v>
      </c>
      <c r="C70" s="34" t="s">
        <v>73</v>
      </c>
      <c r="D70" s="544" t="s">
        <v>6045</v>
      </c>
      <c r="E70" s="545">
        <v>1</v>
      </c>
      <c r="F70" s="577">
        <f t="shared" si="0"/>
        <v>8617527</v>
      </c>
      <c r="G70" s="547">
        <f>НМЦК!K74</f>
        <v>8617527</v>
      </c>
      <c r="H70" s="576">
        <f t="shared" si="1"/>
        <v>0</v>
      </c>
      <c r="I70" s="577">
        <f>НМЦК!L74</f>
        <v>0</v>
      </c>
    </row>
    <row r="71" spans="1:9" s="247" customFormat="1" ht="25.5" x14ac:dyDescent="0.2">
      <c r="A71" s="570" t="s">
        <v>6074</v>
      </c>
      <c r="B71" s="514" t="s">
        <v>4917</v>
      </c>
      <c r="C71" s="515" t="s">
        <v>6022</v>
      </c>
      <c r="D71" s="553" t="s">
        <v>6045</v>
      </c>
      <c r="E71" s="575">
        <v>1</v>
      </c>
      <c r="F71" s="578">
        <f t="shared" si="0"/>
        <v>1152407.2</v>
      </c>
      <c r="G71" s="549">
        <f>НМЦК!K75</f>
        <v>1152407.2</v>
      </c>
      <c r="H71" s="579">
        <f t="shared" si="1"/>
        <v>0</v>
      </c>
      <c r="I71" s="578">
        <f>НМЦК!L75</f>
        <v>0</v>
      </c>
    </row>
    <row r="72" spans="1:9" s="247" customFormat="1" ht="30" x14ac:dyDescent="0.2">
      <c r="A72" s="570" t="s">
        <v>6075</v>
      </c>
      <c r="B72" s="517" t="s">
        <v>4917</v>
      </c>
      <c r="C72" s="518" t="s">
        <v>6021</v>
      </c>
      <c r="D72" s="553" t="s">
        <v>6045</v>
      </c>
      <c r="E72" s="575">
        <v>1</v>
      </c>
      <c r="F72" s="578">
        <f t="shared" si="0"/>
        <v>288101.8</v>
      </c>
      <c r="G72" s="549">
        <f>НМЦК!K76</f>
        <v>288101.8</v>
      </c>
      <c r="H72" s="579">
        <f t="shared" si="1"/>
        <v>0</v>
      </c>
      <c r="I72" s="578">
        <f>НМЦК!L76</f>
        <v>0</v>
      </c>
    </row>
    <row r="73" spans="1:9" s="247" customFormat="1" ht="45" x14ac:dyDescent="0.2">
      <c r="A73" s="570" t="s">
        <v>6076</v>
      </c>
      <c r="B73" s="517" t="s">
        <v>4919</v>
      </c>
      <c r="C73" s="518" t="s">
        <v>6020</v>
      </c>
      <c r="D73" s="553" t="s">
        <v>6045</v>
      </c>
      <c r="E73" s="575">
        <v>1</v>
      </c>
      <c r="F73" s="578">
        <f t="shared" ref="F73:F81" si="2">G73/E73</f>
        <v>83890.4</v>
      </c>
      <c r="G73" s="549">
        <f>НМЦК!K77</f>
        <v>83890.4</v>
      </c>
      <c r="H73" s="579">
        <f t="shared" ref="H73:H81" si="3">I73/E73</f>
        <v>0</v>
      </c>
      <c r="I73" s="578">
        <f>НМЦК!L77</f>
        <v>0</v>
      </c>
    </row>
    <row r="74" spans="1:9" s="247" customFormat="1" ht="45" x14ac:dyDescent="0.2">
      <c r="A74" s="570" t="s">
        <v>6077</v>
      </c>
      <c r="B74" s="517" t="s">
        <v>4919</v>
      </c>
      <c r="C74" s="518" t="s">
        <v>6025</v>
      </c>
      <c r="D74" s="553" t="s">
        <v>6045</v>
      </c>
      <c r="E74" s="575">
        <v>1</v>
      </c>
      <c r="F74" s="578">
        <f t="shared" si="2"/>
        <v>20972.6</v>
      </c>
      <c r="G74" s="549">
        <f>НМЦК!K78</f>
        <v>20972.6</v>
      </c>
      <c r="H74" s="579">
        <f t="shared" si="3"/>
        <v>0</v>
      </c>
      <c r="I74" s="578">
        <f>НМЦК!L78</f>
        <v>0</v>
      </c>
    </row>
    <row r="75" spans="1:9" s="247" customFormat="1" ht="30" x14ac:dyDescent="0.2">
      <c r="A75" s="570" t="s">
        <v>6078</v>
      </c>
      <c r="B75" s="517" t="s">
        <v>4921</v>
      </c>
      <c r="C75" s="518" t="s">
        <v>6024</v>
      </c>
      <c r="D75" s="553" t="s">
        <v>6045</v>
      </c>
      <c r="E75" s="575">
        <v>1</v>
      </c>
      <c r="F75" s="578">
        <f t="shared" si="2"/>
        <v>3889685.25</v>
      </c>
      <c r="G75" s="549">
        <f>НМЦК!K79</f>
        <v>3889685.25</v>
      </c>
      <c r="H75" s="579">
        <f t="shared" si="3"/>
        <v>0</v>
      </c>
      <c r="I75" s="578">
        <f>НМЦК!L79</f>
        <v>0</v>
      </c>
    </row>
    <row r="76" spans="1:9" s="247" customFormat="1" ht="30" x14ac:dyDescent="0.2">
      <c r="A76" s="570" t="s">
        <v>6079</v>
      </c>
      <c r="B76" s="517" t="s">
        <v>4921</v>
      </c>
      <c r="C76" s="518" t="s">
        <v>6023</v>
      </c>
      <c r="D76" s="549" t="s">
        <v>6045</v>
      </c>
      <c r="E76" s="575">
        <v>1</v>
      </c>
      <c r="F76" s="578">
        <f t="shared" si="2"/>
        <v>3182469.75</v>
      </c>
      <c r="G76" s="549">
        <f>НМЦК!K80</f>
        <v>3182469.75</v>
      </c>
      <c r="H76" s="579">
        <f t="shared" si="3"/>
        <v>0</v>
      </c>
      <c r="I76" s="578">
        <f>НМЦК!L80</f>
        <v>0</v>
      </c>
    </row>
    <row r="77" spans="1:9" s="36" customFormat="1" ht="25.5" hidden="1" x14ac:dyDescent="0.2">
      <c r="A77" s="32">
        <v>15</v>
      </c>
      <c r="B77" s="33" t="s">
        <v>76</v>
      </c>
      <c r="C77" s="34" t="s">
        <v>77</v>
      </c>
      <c r="D77" s="547" t="s">
        <v>6045</v>
      </c>
      <c r="E77" s="545">
        <v>1</v>
      </c>
      <c r="F77" s="577">
        <f t="shared" si="2"/>
        <v>0</v>
      </c>
      <c r="G77" s="547">
        <f>НМЦК!K81</f>
        <v>0</v>
      </c>
      <c r="H77" s="576">
        <f t="shared" si="3"/>
        <v>0</v>
      </c>
      <c r="I77" s="577">
        <f>НМЦК!L81</f>
        <v>0</v>
      </c>
    </row>
    <row r="78" spans="1:9" s="36" customFormat="1" ht="47.25" customHeight="1" x14ac:dyDescent="0.2">
      <c r="A78" s="32">
        <v>15</v>
      </c>
      <c r="B78" s="33" t="s">
        <v>78</v>
      </c>
      <c r="C78" s="34" t="s">
        <v>79</v>
      </c>
      <c r="D78" s="547" t="s">
        <v>6045</v>
      </c>
      <c r="E78" s="545">
        <v>1</v>
      </c>
      <c r="F78" s="577">
        <f t="shared" si="2"/>
        <v>59250</v>
      </c>
      <c r="G78" s="547">
        <f>НМЦК!K82</f>
        <v>59250</v>
      </c>
      <c r="H78" s="576">
        <f t="shared" si="3"/>
        <v>0</v>
      </c>
      <c r="I78" s="577">
        <f>НМЦК!L82</f>
        <v>0</v>
      </c>
    </row>
    <row r="79" spans="1:9" s="36" customFormat="1" ht="38.25" x14ac:dyDescent="0.2">
      <c r="A79" s="32">
        <v>16</v>
      </c>
      <c r="B79" s="33" t="s">
        <v>78</v>
      </c>
      <c r="C79" s="34" t="s">
        <v>80</v>
      </c>
      <c r="D79" s="547" t="s">
        <v>6045</v>
      </c>
      <c r="E79" s="545">
        <v>1</v>
      </c>
      <c r="F79" s="577">
        <f t="shared" si="2"/>
        <v>4820</v>
      </c>
      <c r="G79" s="547">
        <f>НМЦК!K83</f>
        <v>4820</v>
      </c>
      <c r="H79" s="576">
        <f t="shared" si="3"/>
        <v>0</v>
      </c>
      <c r="I79" s="577">
        <f>НМЦК!L83</f>
        <v>0</v>
      </c>
    </row>
    <row r="80" spans="1:9" s="36" customFormat="1" ht="25.5" x14ac:dyDescent="0.2">
      <c r="A80" s="32">
        <v>17</v>
      </c>
      <c r="B80" s="33" t="s">
        <v>78</v>
      </c>
      <c r="C80" s="34" t="s">
        <v>81</v>
      </c>
      <c r="D80" s="547" t="s">
        <v>6045</v>
      </c>
      <c r="E80" s="545">
        <v>1</v>
      </c>
      <c r="F80" s="577">
        <f t="shared" si="2"/>
        <v>21040</v>
      </c>
      <c r="G80" s="547">
        <f>НМЦК!K84</f>
        <v>21040</v>
      </c>
      <c r="H80" s="576">
        <f t="shared" si="3"/>
        <v>0</v>
      </c>
      <c r="I80" s="577">
        <f>НМЦК!L84</f>
        <v>0</v>
      </c>
    </row>
    <row r="81" spans="1:9" s="36" customFormat="1" ht="38.25" hidden="1" x14ac:dyDescent="0.2">
      <c r="A81" s="32">
        <v>19</v>
      </c>
      <c r="B81" s="33" t="s">
        <v>104</v>
      </c>
      <c r="C81" s="34" t="s">
        <v>105</v>
      </c>
      <c r="D81" s="547" t="s">
        <v>6045</v>
      </c>
      <c r="E81" s="545">
        <v>1</v>
      </c>
      <c r="F81" s="577">
        <f t="shared" si="2"/>
        <v>0</v>
      </c>
      <c r="G81" s="547">
        <f>НМЦК!K85</f>
        <v>0</v>
      </c>
      <c r="H81" s="576">
        <f t="shared" si="3"/>
        <v>0</v>
      </c>
      <c r="I81" s="577">
        <f>НМЦК!L85</f>
        <v>0</v>
      </c>
    </row>
    <row r="82" spans="1:9" ht="15.75" x14ac:dyDescent="0.25">
      <c r="A82" s="555"/>
      <c r="B82" s="556"/>
      <c r="C82" s="557" t="s">
        <v>6051</v>
      </c>
      <c r="D82" s="556"/>
      <c r="E82" s="558"/>
      <c r="F82" s="561"/>
      <c r="G82" s="561">
        <f>G8+G9+G12+G27+G39+G48+G52+G53+G59+G60+G64+G68+G69+G70+G77+G78+G79+G80+G81</f>
        <v>180950110.22</v>
      </c>
      <c r="H82" s="561"/>
      <c r="I82" s="561">
        <f>I8+I9+I12+I27+I39+I48+I52+I53+I59+I60+I64+I68+I69+I70+I77+I78+I79+I80+I81</f>
        <v>34069924</v>
      </c>
    </row>
    <row r="83" spans="1:9" ht="15.75" x14ac:dyDescent="0.25">
      <c r="A83" s="560"/>
      <c r="B83" s="556"/>
      <c r="C83" s="557" t="s">
        <v>6052</v>
      </c>
      <c r="D83" s="556"/>
      <c r="E83" s="558"/>
      <c r="F83" s="561"/>
      <c r="G83" s="561">
        <f>G82*0.2</f>
        <v>36190022.039999999</v>
      </c>
      <c r="H83" s="561"/>
      <c r="I83" s="561">
        <f>I82*0.2</f>
        <v>6813984.7999999998</v>
      </c>
    </row>
    <row r="84" spans="1:9" ht="15.75" x14ac:dyDescent="0.25">
      <c r="A84" s="560"/>
      <c r="B84" s="556"/>
      <c r="C84" s="557" t="s">
        <v>6053</v>
      </c>
      <c r="D84" s="556"/>
      <c r="E84" s="558"/>
      <c r="F84" s="561"/>
      <c r="G84" s="561">
        <f>G82+G83</f>
        <v>217140132.25999999</v>
      </c>
      <c r="H84" s="561"/>
      <c r="I84" s="561">
        <f>I82+I83</f>
        <v>40883908.799999997</v>
      </c>
    </row>
    <row r="85" spans="1:9" ht="15" x14ac:dyDescent="0.25">
      <c r="A85" s="562"/>
      <c r="B85" s="563"/>
      <c r="C85" s="564"/>
      <c r="D85" s="565"/>
      <c r="E85" s="566"/>
      <c r="F85" s="566"/>
    </row>
  </sheetData>
  <mergeCells count="9">
    <mergeCell ref="A1:H1"/>
    <mergeCell ref="B3:H3"/>
    <mergeCell ref="F5:G5"/>
    <mergeCell ref="H5:I5"/>
    <mergeCell ref="A5:A6"/>
    <mergeCell ref="B5:B6"/>
    <mergeCell ref="C5:C6"/>
    <mergeCell ref="D5:D6"/>
    <mergeCell ref="E5:E6"/>
  </mergeCells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H43"/>
  <sheetViews>
    <sheetView showGridLines="0" topLeftCell="A13" zoomScale="115" zoomScaleNormal="115" workbookViewId="0">
      <selection activeCell="B24" sqref="B24:G31"/>
    </sheetView>
  </sheetViews>
  <sheetFormatPr defaultRowHeight="12.75" x14ac:dyDescent="0.2"/>
  <cols>
    <col min="1" max="1" width="5.5703125" customWidth="1"/>
    <col min="2" max="2" width="17" customWidth="1"/>
    <col min="3" max="3" width="37.85546875" customWidth="1"/>
    <col min="4" max="4" width="17.5703125" customWidth="1"/>
    <col min="5" max="5" width="15" customWidth="1"/>
    <col min="6" max="6" width="15.28515625" customWidth="1"/>
    <col min="7" max="7" width="13.85546875" customWidth="1"/>
    <col min="8" max="8" width="15.5703125" customWidth="1"/>
  </cols>
  <sheetData>
    <row r="1" spans="1:8" x14ac:dyDescent="0.2">
      <c r="H1" s="13" t="s">
        <v>537</v>
      </c>
    </row>
    <row r="2" spans="1:8" x14ac:dyDescent="0.2">
      <c r="A2" s="221"/>
      <c r="B2" s="2"/>
      <c r="C2" s="3"/>
      <c r="D2" s="4"/>
      <c r="E2" s="4"/>
      <c r="F2" s="4"/>
      <c r="G2" s="4"/>
      <c r="H2" s="13" t="s">
        <v>12</v>
      </c>
    </row>
    <row r="3" spans="1:8" ht="30" customHeight="1" x14ac:dyDescent="0.2">
      <c r="A3" s="221"/>
      <c r="B3" s="655" t="s">
        <v>24</v>
      </c>
      <c r="C3" s="655"/>
      <c r="D3" s="655"/>
      <c r="E3" s="655"/>
      <c r="F3" s="655"/>
      <c r="G3" s="655"/>
      <c r="H3" s="222"/>
    </row>
    <row r="4" spans="1:8" x14ac:dyDescent="0.2">
      <c r="A4" s="221"/>
      <c r="B4" s="2"/>
      <c r="C4" s="803" t="s">
        <v>3</v>
      </c>
      <c r="D4" s="803"/>
      <c r="E4" s="803"/>
      <c r="F4" s="803"/>
      <c r="G4" s="4"/>
      <c r="H4" s="4"/>
    </row>
    <row r="5" spans="1:8" ht="27" customHeight="1" x14ac:dyDescent="0.2">
      <c r="A5" s="221"/>
      <c r="B5" s="655" t="s">
        <v>1931</v>
      </c>
      <c r="C5" s="655"/>
      <c r="D5" s="655"/>
      <c r="E5" s="655"/>
      <c r="F5" s="655"/>
      <c r="G5" s="655"/>
      <c r="H5" s="4"/>
    </row>
    <row r="6" spans="1:8" x14ac:dyDescent="0.2">
      <c r="A6" s="221"/>
      <c r="B6" s="2"/>
      <c r="C6" s="803" t="s">
        <v>132</v>
      </c>
      <c r="D6" s="803"/>
      <c r="E6" s="803"/>
      <c r="F6" s="803"/>
      <c r="G6" s="4"/>
      <c r="H6" s="4"/>
    </row>
    <row r="7" spans="1:8" x14ac:dyDescent="0.2">
      <c r="A7" s="221"/>
      <c r="B7" s="2"/>
      <c r="C7" s="223"/>
      <c r="D7" s="4"/>
      <c r="E7" s="4"/>
      <c r="F7" s="4"/>
      <c r="G7" s="4"/>
      <c r="H7" s="4"/>
    </row>
    <row r="8" spans="1:8" x14ac:dyDescent="0.2">
      <c r="A8" s="221"/>
      <c r="B8" s="2"/>
      <c r="C8" s="3"/>
      <c r="D8" s="19" t="s">
        <v>1932</v>
      </c>
      <c r="F8" s="4"/>
      <c r="G8" s="4"/>
      <c r="H8" s="4"/>
    </row>
    <row r="9" spans="1:8" x14ac:dyDescent="0.2">
      <c r="A9" s="221"/>
      <c r="B9" s="2"/>
      <c r="C9" s="3"/>
      <c r="D9" s="4"/>
      <c r="E9" s="4"/>
      <c r="F9" s="4"/>
      <c r="G9" s="4"/>
      <c r="H9" s="4"/>
    </row>
    <row r="10" spans="1:8" x14ac:dyDescent="0.2">
      <c r="A10" s="221"/>
      <c r="B10" s="224" t="s">
        <v>539</v>
      </c>
      <c r="C10" s="225"/>
      <c r="D10" s="226"/>
      <c r="E10" s="226"/>
      <c r="F10" s="227">
        <v>26761.9</v>
      </c>
      <c r="G10" s="228" t="s">
        <v>540</v>
      </c>
      <c r="H10" s="4"/>
    </row>
    <row r="11" spans="1:8" x14ac:dyDescent="0.2">
      <c r="A11" s="221"/>
      <c r="B11" s="2"/>
      <c r="D11" s="8"/>
      <c r="E11" s="4"/>
      <c r="F11" s="4"/>
      <c r="G11" s="4"/>
      <c r="H11" s="4"/>
    </row>
    <row r="12" spans="1:8" ht="14.25" customHeight="1" x14ac:dyDescent="0.2">
      <c r="A12" s="221"/>
      <c r="B12" s="229" t="s">
        <v>541</v>
      </c>
      <c r="D12" s="8"/>
      <c r="E12" s="4"/>
      <c r="F12" s="4"/>
      <c r="G12" s="4"/>
      <c r="H12" s="4"/>
    </row>
    <row r="13" spans="1:8" x14ac:dyDescent="0.2">
      <c r="A13" s="221"/>
      <c r="B13" s="230" t="s">
        <v>542</v>
      </c>
      <c r="D13" s="231"/>
      <c r="E13" s="232"/>
      <c r="F13" s="233"/>
      <c r="G13" s="4"/>
      <c r="H13" s="4"/>
    </row>
    <row r="14" spans="1:8" x14ac:dyDescent="0.2">
      <c r="A14" s="221"/>
      <c r="B14" s="221" t="s">
        <v>543</v>
      </c>
      <c r="D14" s="8"/>
      <c r="E14" s="4"/>
      <c r="F14" s="4"/>
      <c r="G14" s="4"/>
      <c r="H14" s="4"/>
    </row>
    <row r="15" spans="1:8" x14ac:dyDescent="0.2">
      <c r="A15" s="221"/>
      <c r="B15" s="230" t="s">
        <v>542</v>
      </c>
      <c r="D15" s="231"/>
      <c r="E15" s="232"/>
      <c r="F15" s="233"/>
      <c r="G15" s="4"/>
      <c r="H15" s="4"/>
    </row>
    <row r="16" spans="1:8" x14ac:dyDescent="0.2">
      <c r="A16" s="221"/>
      <c r="B16" s="234" t="s">
        <v>544</v>
      </c>
      <c r="C16" s="234"/>
      <c r="D16" s="234"/>
      <c r="E16" s="234"/>
      <c r="F16" s="4"/>
      <c r="G16" s="4"/>
      <c r="H16" s="4"/>
    </row>
    <row r="17" spans="1:8" x14ac:dyDescent="0.2">
      <c r="A17" s="221"/>
      <c r="B17" s="2"/>
      <c r="C17" s="3"/>
      <c r="D17" s="4"/>
      <c r="E17" s="4"/>
      <c r="F17" s="4"/>
      <c r="G17" s="4"/>
      <c r="H17" s="4"/>
    </row>
    <row r="18" spans="1:8" x14ac:dyDescent="0.2">
      <c r="A18" s="657" t="s">
        <v>4</v>
      </c>
      <c r="B18" s="663" t="s">
        <v>15</v>
      </c>
      <c r="C18" s="657" t="s">
        <v>545</v>
      </c>
      <c r="D18" s="804" t="s">
        <v>25</v>
      </c>
      <c r="E18" s="805"/>
      <c r="F18" s="805"/>
      <c r="G18" s="805"/>
      <c r="H18" s="806"/>
    </row>
    <row r="19" spans="1:8" ht="20.25" customHeight="1" x14ac:dyDescent="0.2">
      <c r="A19" s="657"/>
      <c r="B19" s="663"/>
      <c r="C19" s="657"/>
      <c r="D19" s="657" t="s">
        <v>546</v>
      </c>
      <c r="E19" s="657" t="s">
        <v>5</v>
      </c>
      <c r="F19" s="657" t="s">
        <v>18</v>
      </c>
      <c r="G19" s="657" t="s">
        <v>19</v>
      </c>
      <c r="H19" s="657" t="s">
        <v>20</v>
      </c>
    </row>
    <row r="20" spans="1:8" ht="30.75" customHeight="1" x14ac:dyDescent="0.2">
      <c r="A20" s="657"/>
      <c r="B20" s="663"/>
      <c r="C20" s="657"/>
      <c r="D20" s="657"/>
      <c r="E20" s="657"/>
      <c r="F20" s="657"/>
      <c r="G20" s="657"/>
      <c r="H20" s="657"/>
    </row>
    <row r="21" spans="1:8" ht="39.75" customHeight="1" x14ac:dyDescent="0.2">
      <c r="A21" s="657"/>
      <c r="B21" s="663"/>
      <c r="C21" s="657"/>
      <c r="D21" s="657"/>
      <c r="E21" s="657"/>
      <c r="F21" s="657"/>
      <c r="G21" s="657"/>
      <c r="H21" s="657"/>
    </row>
    <row r="22" spans="1:8" x14ac:dyDescent="0.2">
      <c r="A22" s="235">
        <v>1</v>
      </c>
      <c r="B22" s="235">
        <v>2</v>
      </c>
      <c r="C22" s="235">
        <v>3</v>
      </c>
      <c r="D22" s="235">
        <v>4</v>
      </c>
      <c r="E22" s="235">
        <v>5</v>
      </c>
      <c r="F22" s="235">
        <v>6</v>
      </c>
      <c r="G22" s="235">
        <v>7</v>
      </c>
      <c r="H22" s="235">
        <v>8</v>
      </c>
    </row>
    <row r="23" spans="1:8" ht="21" customHeight="1" x14ac:dyDescent="0.2">
      <c r="A23" s="807" t="s">
        <v>547</v>
      </c>
      <c r="B23" s="662"/>
      <c r="C23" s="662"/>
      <c r="D23" s="662"/>
      <c r="E23" s="662"/>
      <c r="F23" s="662"/>
      <c r="G23" s="662"/>
      <c r="H23" s="662"/>
    </row>
    <row r="24" spans="1:8" x14ac:dyDescent="0.2">
      <c r="A24" s="130">
        <v>1</v>
      </c>
      <c r="B24" s="24" t="s">
        <v>1933</v>
      </c>
      <c r="C24" s="25" t="s">
        <v>1934</v>
      </c>
      <c r="D24" s="26">
        <v>15524.34</v>
      </c>
      <c r="E24" s="26"/>
      <c r="F24" s="26"/>
      <c r="G24" s="26"/>
      <c r="H24" s="26">
        <v>15524.34</v>
      </c>
    </row>
    <row r="25" spans="1:8" x14ac:dyDescent="0.2">
      <c r="A25" s="130">
        <v>2</v>
      </c>
      <c r="B25" s="24" t="s">
        <v>1935</v>
      </c>
      <c r="C25" s="25" t="s">
        <v>498</v>
      </c>
      <c r="D25" s="26">
        <v>10207.76</v>
      </c>
      <c r="E25" s="26"/>
      <c r="F25" s="26"/>
      <c r="G25" s="26"/>
      <c r="H25" s="26">
        <v>10207.76</v>
      </c>
    </row>
    <row r="26" spans="1:8" x14ac:dyDescent="0.2">
      <c r="A26" s="130">
        <v>3</v>
      </c>
      <c r="B26" s="24" t="s">
        <v>1936</v>
      </c>
      <c r="C26" s="25" t="s">
        <v>500</v>
      </c>
      <c r="D26" s="26"/>
      <c r="E26" s="26">
        <v>21.5</v>
      </c>
      <c r="F26" s="26">
        <v>49.45</v>
      </c>
      <c r="G26" s="26"/>
      <c r="H26" s="26">
        <v>70.95</v>
      </c>
    </row>
    <row r="27" spans="1:8" x14ac:dyDescent="0.2">
      <c r="A27" s="130">
        <v>4</v>
      </c>
      <c r="B27" s="24" t="s">
        <v>1937</v>
      </c>
      <c r="C27" s="25" t="s">
        <v>502</v>
      </c>
      <c r="D27" s="26"/>
      <c r="E27" s="26">
        <v>33.83</v>
      </c>
      <c r="F27" s="26">
        <v>27.08</v>
      </c>
      <c r="G27" s="26"/>
      <c r="H27" s="26">
        <v>60.91</v>
      </c>
    </row>
    <row r="28" spans="1:8" ht="25.5" x14ac:dyDescent="0.2">
      <c r="A28" s="130">
        <v>5</v>
      </c>
      <c r="B28" s="24" t="s">
        <v>1938</v>
      </c>
      <c r="C28" s="25" t="s">
        <v>506</v>
      </c>
      <c r="D28" s="26">
        <v>147.72999999999999</v>
      </c>
      <c r="E28" s="26"/>
      <c r="F28" s="26">
        <v>127.59</v>
      </c>
      <c r="G28" s="26"/>
      <c r="H28" s="26">
        <v>275.32</v>
      </c>
    </row>
    <row r="29" spans="1:8" ht="25.5" x14ac:dyDescent="0.2">
      <c r="A29" s="130">
        <v>6</v>
      </c>
      <c r="B29" s="24" t="s">
        <v>1939</v>
      </c>
      <c r="C29" s="25" t="s">
        <v>522</v>
      </c>
      <c r="D29" s="26"/>
      <c r="E29" s="26">
        <v>11.3</v>
      </c>
      <c r="F29" s="26">
        <v>6.73</v>
      </c>
      <c r="G29" s="26"/>
      <c r="H29" s="26">
        <v>18.03</v>
      </c>
    </row>
    <row r="30" spans="1:8" ht="25.5" x14ac:dyDescent="0.2">
      <c r="A30" s="130">
        <v>7</v>
      </c>
      <c r="B30" s="24" t="s">
        <v>1940</v>
      </c>
      <c r="C30" s="25" t="s">
        <v>1941</v>
      </c>
      <c r="D30" s="26"/>
      <c r="E30" s="26">
        <v>193.71</v>
      </c>
      <c r="F30" s="26">
        <v>296.41000000000003</v>
      </c>
      <c r="G30" s="26"/>
      <c r="H30" s="26">
        <v>490.12</v>
      </c>
    </row>
    <row r="31" spans="1:8" ht="25.5" x14ac:dyDescent="0.2">
      <c r="A31" s="130">
        <v>8</v>
      </c>
      <c r="B31" s="24" t="s">
        <v>1942</v>
      </c>
      <c r="C31" s="25" t="s">
        <v>1943</v>
      </c>
      <c r="D31" s="26">
        <v>2.4900000000000002</v>
      </c>
      <c r="E31" s="26">
        <v>111.98</v>
      </c>
      <c r="F31" s="26"/>
      <c r="G31" s="26"/>
      <c r="H31" s="26">
        <v>114.47</v>
      </c>
    </row>
    <row r="32" spans="1:8" x14ac:dyDescent="0.2">
      <c r="A32" s="130" t="s">
        <v>33</v>
      </c>
      <c r="B32" s="24" t="s">
        <v>33</v>
      </c>
      <c r="C32" s="25" t="s">
        <v>548</v>
      </c>
      <c r="D32" s="26">
        <v>25882.32</v>
      </c>
      <c r="E32" s="26">
        <v>372.32</v>
      </c>
      <c r="F32" s="26">
        <v>507.26</v>
      </c>
      <c r="G32" s="26"/>
      <c r="H32" s="26">
        <v>26761.9</v>
      </c>
    </row>
    <row r="33" spans="1:8" x14ac:dyDescent="0.2">
      <c r="A33" s="236"/>
      <c r="B33" s="12"/>
      <c r="C33" s="10"/>
      <c r="D33" s="11"/>
      <c r="E33" s="11"/>
      <c r="F33" s="11"/>
      <c r="G33" s="11"/>
      <c r="H33" s="11"/>
    </row>
    <row r="36" spans="1:8" x14ac:dyDescent="0.2">
      <c r="A36" s="237" t="s">
        <v>8</v>
      </c>
      <c r="C36" s="238"/>
      <c r="E36" s="238"/>
      <c r="F36" s="238"/>
      <c r="H36" s="239"/>
    </row>
    <row r="37" spans="1:8" x14ac:dyDescent="0.2">
      <c r="C37" s="670" t="s">
        <v>7</v>
      </c>
      <c r="D37" s="670"/>
      <c r="E37" s="670"/>
      <c r="F37" s="670"/>
      <c r="G37" s="670"/>
      <c r="H37" s="808"/>
    </row>
    <row r="38" spans="1:8" x14ac:dyDescent="0.2">
      <c r="A38" s="237" t="s">
        <v>9</v>
      </c>
      <c r="C38" s="238"/>
      <c r="D38" s="237"/>
      <c r="E38" s="238"/>
      <c r="F38" s="238"/>
      <c r="H38" s="239"/>
    </row>
    <row r="39" spans="1:8" x14ac:dyDescent="0.2">
      <c r="C39" s="57" t="s">
        <v>21</v>
      </c>
      <c r="D39" s="21" t="s">
        <v>549</v>
      </c>
      <c r="E39" s="240"/>
      <c r="G39" s="240"/>
      <c r="H39" s="241"/>
    </row>
    <row r="40" spans="1:8" ht="15" x14ac:dyDescent="0.2">
      <c r="A40" s="237" t="s">
        <v>323</v>
      </c>
      <c r="C40" s="238"/>
      <c r="D40" s="242"/>
      <c r="E40" s="238"/>
      <c r="F40" s="238"/>
      <c r="H40" s="239"/>
    </row>
    <row r="41" spans="1:8" ht="15" x14ac:dyDescent="0.2">
      <c r="B41" s="243"/>
      <c r="C41" s="670" t="s">
        <v>11</v>
      </c>
      <c r="D41" s="670"/>
      <c r="E41" s="670"/>
      <c r="F41" s="670"/>
      <c r="G41" s="670"/>
      <c r="H41" s="670"/>
    </row>
    <row r="42" spans="1:8" ht="15" x14ac:dyDescent="0.2">
      <c r="A42" s="237" t="s">
        <v>324</v>
      </c>
      <c r="C42" s="238"/>
      <c r="D42" s="242"/>
      <c r="E42" s="244"/>
      <c r="F42" s="244"/>
      <c r="G42" s="242"/>
      <c r="H42" s="239"/>
    </row>
    <row r="43" spans="1:8" x14ac:dyDescent="0.2">
      <c r="C43" s="670" t="s">
        <v>11</v>
      </c>
      <c r="D43" s="670"/>
      <c r="E43" s="670"/>
      <c r="F43" s="670"/>
      <c r="G43" s="670"/>
      <c r="H43" s="670"/>
    </row>
  </sheetData>
  <mergeCells count="17">
    <mergeCell ref="C43:H43"/>
    <mergeCell ref="F19:F21"/>
    <mergeCell ref="G19:G21"/>
    <mergeCell ref="H19:H21"/>
    <mergeCell ref="A23:H23"/>
    <mergeCell ref="C37:H37"/>
    <mergeCell ref="C41:H41"/>
    <mergeCell ref="B3:G3"/>
    <mergeCell ref="C4:F4"/>
    <mergeCell ref="B5:G5"/>
    <mergeCell ref="C6:F6"/>
    <mergeCell ref="A18:A21"/>
    <mergeCell ref="B18:B21"/>
    <mergeCell ref="C18:C21"/>
    <mergeCell ref="D18:H18"/>
    <mergeCell ref="D19:D21"/>
    <mergeCell ref="E19:E21"/>
  </mergeCells>
  <pageMargins left="0.55000000000000004" right="0.24" top="0.57999999999999996" bottom="0.62" header="0.31" footer="0.37"/>
  <pageSetup paperSize="9" scale="70" fitToHeight="0" orientation="portrait" r:id="rId1"/>
  <headerFooter alignWithMargins="0">
    <oddHeader>&amp;LГРАНД-Смета 2021</oddHeader>
    <oddFooter>&amp;RСтраница &amp;P</oddFooter>
  </headerFooter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48"/>
  <sheetViews>
    <sheetView topLeftCell="A400" zoomScale="115" zoomScaleNormal="115" workbookViewId="0">
      <selection activeCell="AH427" sqref="AH427"/>
    </sheetView>
  </sheetViews>
  <sheetFormatPr defaultColWidth="9.140625" defaultRowHeight="11.25" customHeight="1" x14ac:dyDescent="0.2"/>
  <cols>
    <col min="1" max="1" width="8.140625" style="63" customWidth="1"/>
    <col min="2" max="2" width="20.140625" style="63" customWidth="1"/>
    <col min="3" max="4" width="10.42578125" style="63" customWidth="1"/>
    <col min="5" max="5" width="13.28515625" style="63" customWidth="1"/>
    <col min="6" max="6" width="8.5703125" style="63" customWidth="1"/>
    <col min="7" max="7" width="7.85546875" style="63" customWidth="1"/>
    <col min="8" max="8" width="8.42578125" style="63" customWidth="1"/>
    <col min="9" max="9" width="8.7109375" style="63" customWidth="1"/>
    <col min="10" max="10" width="8.140625" style="63" customWidth="1"/>
    <col min="11" max="11" width="8.5703125" style="63" customWidth="1"/>
    <col min="12" max="12" width="10" style="63" customWidth="1"/>
    <col min="13" max="13" width="6" style="63" customWidth="1"/>
    <col min="14" max="14" width="9.7109375" style="63" customWidth="1"/>
    <col min="15" max="15" width="99.7109375" style="68" hidden="1" customWidth="1"/>
    <col min="16" max="17" width="138.42578125" style="68" hidden="1" customWidth="1"/>
    <col min="18" max="18" width="34.140625" style="68" hidden="1" customWidth="1"/>
    <col min="19" max="20" width="110.140625" style="68" hidden="1" customWidth="1"/>
    <col min="21" max="24" width="34.140625" style="68" hidden="1" customWidth="1"/>
    <col min="25" max="25" width="110.140625" style="68" hidden="1" customWidth="1"/>
    <col min="26" max="31" width="84.42578125" style="68" hidden="1" customWidth="1"/>
    <col min="32" max="16384" width="9.140625" style="63"/>
  </cols>
  <sheetData>
    <row r="1" spans="1:15" s="63" customFormat="1" x14ac:dyDescent="0.2">
      <c r="N1" s="64" t="s">
        <v>128</v>
      </c>
    </row>
    <row r="2" spans="1:15" s="63" customFormat="1" x14ac:dyDescent="0.2">
      <c r="N2" s="64" t="s">
        <v>12</v>
      </c>
    </row>
    <row r="3" spans="1:15" s="63" customFormat="1" x14ac:dyDescent="0.2">
      <c r="N3" s="64"/>
    </row>
    <row r="4" spans="1:15" s="63" customFormat="1" x14ac:dyDescent="0.2">
      <c r="F4" s="65"/>
    </row>
    <row r="5" spans="1:15" s="63" customFormat="1" ht="33.75" x14ac:dyDescent="0.2">
      <c r="A5" s="66" t="s">
        <v>129</v>
      </c>
      <c r="B5" s="67"/>
      <c r="D5" s="767" t="s">
        <v>550</v>
      </c>
      <c r="E5" s="767"/>
      <c r="F5" s="767"/>
      <c r="G5" s="767"/>
      <c r="H5" s="767"/>
      <c r="I5" s="767"/>
      <c r="J5" s="767"/>
      <c r="K5" s="767"/>
      <c r="L5" s="767"/>
      <c r="M5" s="767"/>
      <c r="N5" s="767"/>
      <c r="O5" s="68" t="s">
        <v>550</v>
      </c>
    </row>
    <row r="6" spans="1:15" s="63" customFormat="1" ht="15" customHeight="1" x14ac:dyDescent="0.2">
      <c r="A6" s="69" t="s">
        <v>130</v>
      </c>
      <c r="D6" s="70" t="s">
        <v>131</v>
      </c>
      <c r="E6" s="70"/>
      <c r="F6" s="71"/>
      <c r="G6" s="71"/>
      <c r="H6" s="71"/>
      <c r="I6" s="71"/>
      <c r="J6" s="71"/>
      <c r="K6" s="71"/>
      <c r="L6" s="71"/>
      <c r="M6" s="71"/>
      <c r="N6" s="71"/>
    </row>
    <row r="7" spans="1:15" s="63" customFormat="1" ht="43.5" customHeight="1" x14ac:dyDescent="0.2">
      <c r="A7" s="768" t="s">
        <v>24</v>
      </c>
      <c r="B7" s="768"/>
      <c r="C7" s="768"/>
      <c r="D7" s="768"/>
      <c r="E7" s="768"/>
      <c r="F7" s="768"/>
      <c r="G7" s="768"/>
      <c r="H7" s="768"/>
      <c r="I7" s="768"/>
      <c r="J7" s="768"/>
      <c r="K7" s="768"/>
      <c r="L7" s="768"/>
      <c r="M7" s="768"/>
      <c r="N7" s="768"/>
    </row>
    <row r="8" spans="1:15" s="63" customFormat="1" x14ac:dyDescent="0.2">
      <c r="A8" s="769" t="s">
        <v>3</v>
      </c>
      <c r="B8" s="769"/>
      <c r="C8" s="769"/>
      <c r="D8" s="769"/>
      <c r="E8" s="769"/>
      <c r="F8" s="769"/>
      <c r="G8" s="769"/>
      <c r="H8" s="769"/>
      <c r="I8" s="769"/>
      <c r="J8" s="769"/>
      <c r="K8" s="769"/>
      <c r="L8" s="769"/>
      <c r="M8" s="769"/>
      <c r="N8" s="769"/>
    </row>
    <row r="9" spans="1:15" s="63" customFormat="1" ht="30" customHeight="1" x14ac:dyDescent="0.2">
      <c r="A9" s="768" t="s">
        <v>41</v>
      </c>
      <c r="B9" s="768"/>
      <c r="C9" s="768"/>
      <c r="D9" s="768"/>
      <c r="E9" s="768"/>
      <c r="F9" s="768"/>
      <c r="G9" s="768"/>
      <c r="H9" s="768"/>
      <c r="I9" s="768"/>
      <c r="J9" s="768"/>
      <c r="K9" s="768"/>
      <c r="L9" s="768"/>
      <c r="M9" s="768"/>
      <c r="N9" s="768"/>
    </row>
    <row r="10" spans="1:15" s="63" customFormat="1" x14ac:dyDescent="0.2">
      <c r="A10" s="769" t="s">
        <v>132</v>
      </c>
      <c r="B10" s="769"/>
      <c r="C10" s="769"/>
      <c r="D10" s="769"/>
      <c r="E10" s="769"/>
      <c r="F10" s="769"/>
      <c r="G10" s="769"/>
      <c r="H10" s="769"/>
      <c r="I10" s="769"/>
      <c r="J10" s="769"/>
      <c r="K10" s="769"/>
      <c r="L10" s="769"/>
      <c r="M10" s="769"/>
      <c r="N10" s="769"/>
    </row>
    <row r="11" spans="1:15" s="63" customFormat="1" ht="28.5" customHeight="1" x14ac:dyDescent="0.25">
      <c r="A11" s="770" t="s">
        <v>1952</v>
      </c>
      <c r="B11" s="770"/>
      <c r="C11" s="770"/>
      <c r="D11" s="770"/>
      <c r="E11" s="770"/>
      <c r="F11" s="770"/>
      <c r="G11" s="770"/>
      <c r="H11" s="770"/>
      <c r="I11" s="770"/>
      <c r="J11" s="770"/>
      <c r="K11" s="770"/>
      <c r="L11" s="770"/>
      <c r="M11" s="770"/>
      <c r="N11" s="770"/>
    </row>
    <row r="12" spans="1:15" s="63" customFormat="1" ht="29.25" customHeight="1" x14ac:dyDescent="0.2">
      <c r="A12" s="768" t="s">
        <v>1934</v>
      </c>
      <c r="B12" s="768"/>
      <c r="C12" s="768"/>
      <c r="D12" s="768"/>
      <c r="E12" s="768"/>
      <c r="F12" s="768"/>
      <c r="G12" s="768"/>
      <c r="H12" s="768"/>
      <c r="I12" s="768"/>
      <c r="J12" s="768"/>
      <c r="K12" s="768"/>
      <c r="L12" s="768"/>
      <c r="M12" s="768"/>
      <c r="N12" s="768"/>
    </row>
    <row r="13" spans="1:15" s="63" customFormat="1" ht="33.75" customHeight="1" x14ac:dyDescent="0.2">
      <c r="A13" s="769" t="s">
        <v>134</v>
      </c>
      <c r="B13" s="769"/>
      <c r="C13" s="769"/>
      <c r="D13" s="769"/>
      <c r="E13" s="769"/>
      <c r="F13" s="769"/>
      <c r="G13" s="769"/>
      <c r="H13" s="769"/>
      <c r="I13" s="769"/>
      <c r="J13" s="769"/>
      <c r="K13" s="769"/>
      <c r="L13" s="769"/>
      <c r="M13" s="769"/>
      <c r="N13" s="769"/>
    </row>
    <row r="14" spans="1:15" s="63" customFormat="1" ht="18" customHeight="1" x14ac:dyDescent="0.2">
      <c r="A14" s="63" t="s">
        <v>135</v>
      </c>
      <c r="B14" s="72" t="s">
        <v>136</v>
      </c>
      <c r="C14" s="63" t="s">
        <v>137</v>
      </c>
      <c r="F14" s="68"/>
      <c r="G14" s="68"/>
      <c r="H14" s="68"/>
      <c r="I14" s="68"/>
      <c r="J14" s="68"/>
      <c r="K14" s="68"/>
      <c r="L14" s="68"/>
      <c r="M14" s="68"/>
      <c r="N14" s="68"/>
    </row>
    <row r="15" spans="1:15" s="63" customFormat="1" ht="30.75" customHeight="1" x14ac:dyDescent="0.2">
      <c r="A15" s="63" t="s">
        <v>138</v>
      </c>
      <c r="B15" s="777" t="s">
        <v>1953</v>
      </c>
      <c r="C15" s="777"/>
      <c r="D15" s="777"/>
      <c r="E15" s="777"/>
      <c r="F15" s="777"/>
      <c r="G15" s="68"/>
      <c r="H15" s="68"/>
      <c r="I15" s="68"/>
      <c r="J15" s="68"/>
      <c r="K15" s="68"/>
      <c r="L15" s="68"/>
      <c r="M15" s="68"/>
      <c r="N15" s="68"/>
    </row>
    <row r="16" spans="1:15" s="63" customFormat="1" x14ac:dyDescent="0.2">
      <c r="B16" s="778" t="s">
        <v>140</v>
      </c>
      <c r="C16" s="778"/>
      <c r="D16" s="778"/>
      <c r="E16" s="778"/>
      <c r="F16" s="778"/>
      <c r="G16" s="73"/>
      <c r="H16" s="73"/>
      <c r="I16" s="73"/>
      <c r="J16" s="73"/>
      <c r="K16" s="73"/>
      <c r="L16" s="73"/>
      <c r="M16" s="74"/>
      <c r="N16" s="73"/>
    </row>
    <row r="17" spans="1:17" s="63" customFormat="1" ht="25.5" customHeight="1" x14ac:dyDescent="0.2">
      <c r="D17" s="75"/>
      <c r="E17" s="75"/>
      <c r="F17" s="75"/>
      <c r="G17" s="75"/>
      <c r="H17" s="75"/>
      <c r="I17" s="75"/>
      <c r="J17" s="75"/>
      <c r="K17" s="75"/>
      <c r="L17" s="75"/>
      <c r="M17" s="73"/>
      <c r="N17" s="73"/>
    </row>
    <row r="18" spans="1:17" s="63" customFormat="1" x14ac:dyDescent="0.2">
      <c r="A18" s="76" t="s">
        <v>141</v>
      </c>
      <c r="D18" s="70" t="s">
        <v>33</v>
      </c>
      <c r="F18" s="77"/>
      <c r="G18" s="77"/>
      <c r="H18" s="77"/>
      <c r="I18" s="77"/>
      <c r="J18" s="77"/>
      <c r="K18" s="77"/>
      <c r="L18" s="77"/>
      <c r="M18" s="77"/>
      <c r="N18" s="77"/>
    </row>
    <row r="19" spans="1:17" s="63" customFormat="1" ht="25.5" customHeight="1" x14ac:dyDescent="0.2"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</row>
    <row r="20" spans="1:17" s="63" customFormat="1" ht="12.75" customHeight="1" x14ac:dyDescent="0.2">
      <c r="A20" s="76" t="s">
        <v>142</v>
      </c>
      <c r="C20" s="78">
        <v>15524.34</v>
      </c>
      <c r="D20" s="79" t="s">
        <v>1954</v>
      </c>
      <c r="E20" s="66" t="s">
        <v>144</v>
      </c>
      <c r="L20" s="80"/>
      <c r="M20" s="80"/>
    </row>
    <row r="21" spans="1:17" s="63" customFormat="1" ht="12.75" customHeight="1" x14ac:dyDescent="0.2">
      <c r="B21" s="63" t="s">
        <v>145</v>
      </c>
      <c r="C21" s="81"/>
      <c r="D21" s="82"/>
      <c r="E21" s="66"/>
    </row>
    <row r="22" spans="1:17" s="63" customFormat="1" ht="12.75" customHeight="1" x14ac:dyDescent="0.2">
      <c r="B22" s="63" t="s">
        <v>146</v>
      </c>
      <c r="C22" s="78">
        <v>15524.34</v>
      </c>
      <c r="D22" s="79" t="s">
        <v>1954</v>
      </c>
      <c r="E22" s="66" t="s">
        <v>144</v>
      </c>
      <c r="G22" s="63" t="s">
        <v>147</v>
      </c>
      <c r="L22" s="78">
        <v>0</v>
      </c>
      <c r="M22" s="79" t="s">
        <v>1955</v>
      </c>
      <c r="N22" s="66" t="s">
        <v>144</v>
      </c>
    </row>
    <row r="23" spans="1:17" s="63" customFormat="1" ht="12.75" customHeight="1" x14ac:dyDescent="0.2">
      <c r="B23" s="63" t="s">
        <v>5</v>
      </c>
      <c r="C23" s="78">
        <v>0</v>
      </c>
      <c r="D23" s="83" t="s">
        <v>149</v>
      </c>
      <c r="E23" s="66" t="s">
        <v>144</v>
      </c>
      <c r="G23" s="63" t="s">
        <v>150</v>
      </c>
      <c r="L23" s="84"/>
      <c r="M23" s="84">
        <v>7106.42</v>
      </c>
      <c r="N23" s="69" t="s">
        <v>151</v>
      </c>
    </row>
    <row r="24" spans="1:17" s="63" customFormat="1" ht="12.75" customHeight="1" x14ac:dyDescent="0.2">
      <c r="B24" s="63" t="s">
        <v>18</v>
      </c>
      <c r="C24" s="78">
        <v>0</v>
      </c>
      <c r="D24" s="83" t="s">
        <v>149</v>
      </c>
      <c r="E24" s="66" t="s">
        <v>144</v>
      </c>
      <c r="G24" s="63" t="s">
        <v>152</v>
      </c>
      <c r="L24" s="84"/>
      <c r="M24" s="84">
        <v>571.79</v>
      </c>
      <c r="N24" s="69" t="s">
        <v>151</v>
      </c>
    </row>
    <row r="25" spans="1:17" s="63" customFormat="1" ht="12.75" customHeight="1" x14ac:dyDescent="0.2">
      <c r="B25" s="63" t="s">
        <v>19</v>
      </c>
      <c r="C25" s="78">
        <v>0</v>
      </c>
      <c r="D25" s="79" t="s">
        <v>149</v>
      </c>
      <c r="E25" s="66" t="s">
        <v>144</v>
      </c>
      <c r="G25" s="63" t="s">
        <v>153</v>
      </c>
      <c r="L25" s="779" t="s">
        <v>33</v>
      </c>
      <c r="M25" s="779"/>
    </row>
    <row r="26" spans="1:17" s="63" customFormat="1" x14ac:dyDescent="0.2">
      <c r="A26" s="85"/>
    </row>
    <row r="27" spans="1:17" s="63" customFormat="1" ht="36" customHeight="1" x14ac:dyDescent="0.2">
      <c r="A27" s="771" t="s">
        <v>154</v>
      </c>
      <c r="B27" s="771" t="s">
        <v>15</v>
      </c>
      <c r="C27" s="771" t="s">
        <v>155</v>
      </c>
      <c r="D27" s="771"/>
      <c r="E27" s="771"/>
      <c r="F27" s="771" t="s">
        <v>156</v>
      </c>
      <c r="G27" s="771" t="s">
        <v>157</v>
      </c>
      <c r="H27" s="771"/>
      <c r="I27" s="771"/>
      <c r="J27" s="771" t="s">
        <v>158</v>
      </c>
      <c r="K27" s="771"/>
      <c r="L27" s="771"/>
      <c r="M27" s="771" t="s">
        <v>159</v>
      </c>
      <c r="N27" s="771" t="s">
        <v>160</v>
      </c>
    </row>
    <row r="28" spans="1:17" s="63" customFormat="1" ht="36.75" customHeight="1" x14ac:dyDescent="0.2">
      <c r="A28" s="771"/>
      <c r="B28" s="771"/>
      <c r="C28" s="771"/>
      <c r="D28" s="771"/>
      <c r="E28" s="771"/>
      <c r="F28" s="771"/>
      <c r="G28" s="771"/>
      <c r="H28" s="771"/>
      <c r="I28" s="771"/>
      <c r="J28" s="771"/>
      <c r="K28" s="771"/>
      <c r="L28" s="771"/>
      <c r="M28" s="771"/>
      <c r="N28" s="771"/>
    </row>
    <row r="29" spans="1:17" s="63" customFormat="1" ht="42.75" customHeight="1" x14ac:dyDescent="0.2">
      <c r="A29" s="771"/>
      <c r="B29" s="771"/>
      <c r="C29" s="771"/>
      <c r="D29" s="771"/>
      <c r="E29" s="771"/>
      <c r="F29" s="771"/>
      <c r="G29" s="86" t="s">
        <v>161</v>
      </c>
      <c r="H29" s="86" t="s">
        <v>162</v>
      </c>
      <c r="I29" s="86" t="s">
        <v>163</v>
      </c>
      <c r="J29" s="86" t="s">
        <v>161</v>
      </c>
      <c r="K29" s="86" t="s">
        <v>162</v>
      </c>
      <c r="L29" s="86" t="s">
        <v>20</v>
      </c>
      <c r="M29" s="771"/>
      <c r="N29" s="771"/>
    </row>
    <row r="30" spans="1:17" s="63" customFormat="1" x14ac:dyDescent="0.2">
      <c r="A30" s="87">
        <v>1</v>
      </c>
      <c r="B30" s="87">
        <v>2</v>
      </c>
      <c r="C30" s="772">
        <v>3</v>
      </c>
      <c r="D30" s="772"/>
      <c r="E30" s="772"/>
      <c r="F30" s="87">
        <v>4</v>
      </c>
      <c r="G30" s="87">
        <v>5</v>
      </c>
      <c r="H30" s="87">
        <v>6</v>
      </c>
      <c r="I30" s="87">
        <v>7</v>
      </c>
      <c r="J30" s="87">
        <v>8</v>
      </c>
      <c r="K30" s="87">
        <v>9</v>
      </c>
      <c r="L30" s="87">
        <v>10</v>
      </c>
      <c r="M30" s="87">
        <v>11</v>
      </c>
      <c r="N30" s="87">
        <v>12</v>
      </c>
    </row>
    <row r="31" spans="1:17" s="63" customFormat="1" x14ac:dyDescent="0.2">
      <c r="A31" s="773" t="s">
        <v>1956</v>
      </c>
      <c r="B31" s="774"/>
      <c r="C31" s="774"/>
      <c r="D31" s="774"/>
      <c r="E31" s="774"/>
      <c r="F31" s="774"/>
      <c r="G31" s="774"/>
      <c r="H31" s="774"/>
      <c r="I31" s="774"/>
      <c r="J31" s="774"/>
      <c r="K31" s="774"/>
      <c r="L31" s="774"/>
      <c r="M31" s="774"/>
      <c r="N31" s="775"/>
      <c r="P31" s="68" t="s">
        <v>1956</v>
      </c>
    </row>
    <row r="32" spans="1:17" s="63" customFormat="1" x14ac:dyDescent="0.2">
      <c r="A32" s="783" t="s">
        <v>1957</v>
      </c>
      <c r="B32" s="784"/>
      <c r="C32" s="784"/>
      <c r="D32" s="784"/>
      <c r="E32" s="784"/>
      <c r="F32" s="784"/>
      <c r="G32" s="784"/>
      <c r="H32" s="784"/>
      <c r="I32" s="784"/>
      <c r="J32" s="784"/>
      <c r="K32" s="784"/>
      <c r="L32" s="784"/>
      <c r="M32" s="784"/>
      <c r="N32" s="785"/>
      <c r="Q32" s="68" t="s">
        <v>1957</v>
      </c>
    </row>
    <row r="33" spans="1:24" s="63" customFormat="1" ht="56.25" x14ac:dyDescent="0.2">
      <c r="A33" s="88" t="s">
        <v>165</v>
      </c>
      <c r="B33" s="89" t="s">
        <v>1958</v>
      </c>
      <c r="C33" s="776" t="s">
        <v>1959</v>
      </c>
      <c r="D33" s="776"/>
      <c r="E33" s="776"/>
      <c r="F33" s="90" t="s">
        <v>168</v>
      </c>
      <c r="G33" s="90" t="s">
        <v>33</v>
      </c>
      <c r="H33" s="90" t="s">
        <v>33</v>
      </c>
      <c r="I33" s="90" t="s">
        <v>1960</v>
      </c>
      <c r="J33" s="91" t="s">
        <v>33</v>
      </c>
      <c r="K33" s="90" t="s">
        <v>33</v>
      </c>
      <c r="L33" s="91" t="s">
        <v>33</v>
      </c>
      <c r="M33" s="92" t="s">
        <v>33</v>
      </c>
      <c r="N33" s="93" t="s">
        <v>33</v>
      </c>
      <c r="R33" s="68" t="s">
        <v>1959</v>
      </c>
    </row>
    <row r="34" spans="1:24" s="63" customFormat="1" x14ac:dyDescent="0.2">
      <c r="A34" s="94"/>
      <c r="B34" s="95"/>
      <c r="C34" s="767" t="s">
        <v>1961</v>
      </c>
      <c r="D34" s="767"/>
      <c r="E34" s="767"/>
      <c r="F34" s="767"/>
      <c r="G34" s="767"/>
      <c r="H34" s="767"/>
      <c r="I34" s="767"/>
      <c r="J34" s="767"/>
      <c r="K34" s="767"/>
      <c r="L34" s="767"/>
      <c r="M34" s="767"/>
      <c r="N34" s="781"/>
      <c r="S34" s="68" t="s">
        <v>1961</v>
      </c>
    </row>
    <row r="35" spans="1:24" s="63" customFormat="1" ht="33.75" x14ac:dyDescent="0.2">
      <c r="A35" s="96"/>
      <c r="B35" s="97" t="s">
        <v>558</v>
      </c>
      <c r="C35" s="767" t="s">
        <v>559</v>
      </c>
      <c r="D35" s="767"/>
      <c r="E35" s="767"/>
      <c r="F35" s="767"/>
      <c r="G35" s="767"/>
      <c r="H35" s="767"/>
      <c r="I35" s="767"/>
      <c r="J35" s="767"/>
      <c r="K35" s="767"/>
      <c r="L35" s="767"/>
      <c r="M35" s="767"/>
      <c r="N35" s="781"/>
      <c r="T35" s="68" t="s">
        <v>559</v>
      </c>
    </row>
    <row r="36" spans="1:24" s="63" customFormat="1" x14ac:dyDescent="0.2">
      <c r="A36" s="98"/>
      <c r="B36" s="97" t="s">
        <v>173</v>
      </c>
      <c r="C36" s="767" t="s">
        <v>174</v>
      </c>
      <c r="D36" s="767"/>
      <c r="E36" s="767"/>
      <c r="F36" s="99" t="s">
        <v>33</v>
      </c>
      <c r="G36" s="99" t="s">
        <v>33</v>
      </c>
      <c r="H36" s="99" t="s">
        <v>33</v>
      </c>
      <c r="I36" s="99" t="s">
        <v>33</v>
      </c>
      <c r="J36" s="100">
        <v>4547.3</v>
      </c>
      <c r="K36" s="99" t="s">
        <v>175</v>
      </c>
      <c r="L36" s="100">
        <v>7576.94</v>
      </c>
      <c r="M36" s="101" t="s">
        <v>33</v>
      </c>
      <c r="N36" s="102" t="s">
        <v>33</v>
      </c>
      <c r="U36" s="68" t="s">
        <v>174</v>
      </c>
    </row>
    <row r="37" spans="1:24" s="63" customFormat="1" x14ac:dyDescent="0.2">
      <c r="A37" s="98"/>
      <c r="B37" s="97" t="s">
        <v>176</v>
      </c>
      <c r="C37" s="767" t="s">
        <v>177</v>
      </c>
      <c r="D37" s="767"/>
      <c r="E37" s="767"/>
      <c r="F37" s="99" t="s">
        <v>33</v>
      </c>
      <c r="G37" s="99" t="s">
        <v>33</v>
      </c>
      <c r="H37" s="99" t="s">
        <v>33</v>
      </c>
      <c r="I37" s="99" t="s">
        <v>33</v>
      </c>
      <c r="J37" s="100">
        <v>499.5</v>
      </c>
      <c r="K37" s="99" t="s">
        <v>175</v>
      </c>
      <c r="L37" s="100">
        <v>832.29</v>
      </c>
      <c r="M37" s="101" t="s">
        <v>33</v>
      </c>
      <c r="N37" s="102" t="s">
        <v>33</v>
      </c>
      <c r="U37" s="68" t="s">
        <v>177</v>
      </c>
    </row>
    <row r="38" spans="1:24" s="63" customFormat="1" x14ac:dyDescent="0.2">
      <c r="A38" s="98"/>
      <c r="B38" s="97" t="s">
        <v>33</v>
      </c>
      <c r="C38" s="767" t="s">
        <v>178</v>
      </c>
      <c r="D38" s="767"/>
      <c r="E38" s="767"/>
      <c r="F38" s="99" t="s">
        <v>179</v>
      </c>
      <c r="G38" s="99" t="s">
        <v>1449</v>
      </c>
      <c r="H38" s="99" t="s">
        <v>175</v>
      </c>
      <c r="I38" s="99" t="s">
        <v>1962</v>
      </c>
      <c r="J38" s="100" t="s">
        <v>33</v>
      </c>
      <c r="K38" s="99" t="s">
        <v>33</v>
      </c>
      <c r="L38" s="100" t="s">
        <v>33</v>
      </c>
      <c r="M38" s="101" t="s">
        <v>33</v>
      </c>
      <c r="N38" s="102" t="s">
        <v>33</v>
      </c>
      <c r="V38" s="68" t="s">
        <v>178</v>
      </c>
    </row>
    <row r="39" spans="1:24" s="63" customFormat="1" x14ac:dyDescent="0.2">
      <c r="A39" s="98"/>
      <c r="B39" s="97" t="s">
        <v>33</v>
      </c>
      <c r="C39" s="776" t="s">
        <v>182</v>
      </c>
      <c r="D39" s="776"/>
      <c r="E39" s="776"/>
      <c r="F39" s="90" t="s">
        <v>33</v>
      </c>
      <c r="G39" s="90" t="s">
        <v>33</v>
      </c>
      <c r="H39" s="90" t="s">
        <v>33</v>
      </c>
      <c r="I39" s="90" t="s">
        <v>33</v>
      </c>
      <c r="J39" s="91">
        <v>4547.3</v>
      </c>
      <c r="K39" s="90" t="s">
        <v>33</v>
      </c>
      <c r="L39" s="91">
        <v>7576.94</v>
      </c>
      <c r="M39" s="92" t="s">
        <v>33</v>
      </c>
      <c r="N39" s="93" t="s">
        <v>33</v>
      </c>
      <c r="W39" s="68" t="s">
        <v>182</v>
      </c>
    </row>
    <row r="40" spans="1:24" s="63" customFormat="1" x14ac:dyDescent="0.2">
      <c r="A40" s="98"/>
      <c r="B40" s="97" t="s">
        <v>33</v>
      </c>
      <c r="C40" s="767" t="s">
        <v>183</v>
      </c>
      <c r="D40" s="767"/>
      <c r="E40" s="767"/>
      <c r="F40" s="99" t="s">
        <v>33</v>
      </c>
      <c r="G40" s="99" t="s">
        <v>33</v>
      </c>
      <c r="H40" s="99" t="s">
        <v>33</v>
      </c>
      <c r="I40" s="99" t="s">
        <v>33</v>
      </c>
      <c r="J40" s="100" t="s">
        <v>33</v>
      </c>
      <c r="K40" s="99" t="s">
        <v>33</v>
      </c>
      <c r="L40" s="100">
        <v>832.29</v>
      </c>
      <c r="M40" s="101" t="s">
        <v>33</v>
      </c>
      <c r="N40" s="102" t="s">
        <v>33</v>
      </c>
      <c r="V40" s="68" t="s">
        <v>183</v>
      </c>
    </row>
    <row r="41" spans="1:24" s="63" customFormat="1" ht="33.75" x14ac:dyDescent="0.2">
      <c r="A41" s="98"/>
      <c r="B41" s="97" t="s">
        <v>184</v>
      </c>
      <c r="C41" s="767" t="s">
        <v>185</v>
      </c>
      <c r="D41" s="767"/>
      <c r="E41" s="767"/>
      <c r="F41" s="99" t="s">
        <v>186</v>
      </c>
      <c r="G41" s="99" t="s">
        <v>187</v>
      </c>
      <c r="H41" s="99" t="s">
        <v>33</v>
      </c>
      <c r="I41" s="99" t="s">
        <v>187</v>
      </c>
      <c r="J41" s="100" t="s">
        <v>33</v>
      </c>
      <c r="K41" s="99" t="s">
        <v>33</v>
      </c>
      <c r="L41" s="100">
        <v>790.68</v>
      </c>
      <c r="M41" s="101" t="s">
        <v>33</v>
      </c>
      <c r="N41" s="102" t="s">
        <v>33</v>
      </c>
      <c r="V41" s="68" t="s">
        <v>185</v>
      </c>
    </row>
    <row r="42" spans="1:24" s="63" customFormat="1" ht="22.5" x14ac:dyDescent="0.2">
      <c r="A42" s="98"/>
      <c r="B42" s="97" t="s">
        <v>188</v>
      </c>
      <c r="C42" s="767" t="s">
        <v>189</v>
      </c>
      <c r="D42" s="767"/>
      <c r="E42" s="767"/>
      <c r="F42" s="99" t="s">
        <v>186</v>
      </c>
      <c r="G42" s="99" t="s">
        <v>190</v>
      </c>
      <c r="H42" s="99" t="s">
        <v>33</v>
      </c>
      <c r="I42" s="99" t="s">
        <v>190</v>
      </c>
      <c r="J42" s="100" t="s">
        <v>33</v>
      </c>
      <c r="K42" s="99" t="s">
        <v>33</v>
      </c>
      <c r="L42" s="100">
        <v>416.15</v>
      </c>
      <c r="M42" s="101" t="s">
        <v>33</v>
      </c>
      <c r="N42" s="102" t="s">
        <v>33</v>
      </c>
      <c r="V42" s="68" t="s">
        <v>189</v>
      </c>
    </row>
    <row r="43" spans="1:24" s="63" customFormat="1" x14ac:dyDescent="0.2">
      <c r="A43" s="103"/>
      <c r="B43" s="104"/>
      <c r="C43" s="780" t="s">
        <v>191</v>
      </c>
      <c r="D43" s="780"/>
      <c r="E43" s="780"/>
      <c r="F43" s="105" t="s">
        <v>33</v>
      </c>
      <c r="G43" s="105" t="s">
        <v>33</v>
      </c>
      <c r="H43" s="105" t="s">
        <v>33</v>
      </c>
      <c r="I43" s="105" t="s">
        <v>33</v>
      </c>
      <c r="J43" s="106" t="s">
        <v>33</v>
      </c>
      <c r="K43" s="105" t="s">
        <v>33</v>
      </c>
      <c r="L43" s="106">
        <v>8783.77</v>
      </c>
      <c r="M43" s="92" t="s">
        <v>33</v>
      </c>
      <c r="N43" s="107" t="s">
        <v>33</v>
      </c>
      <c r="X43" s="68" t="s">
        <v>191</v>
      </c>
    </row>
    <row r="44" spans="1:24" s="63" customFormat="1" ht="45" x14ac:dyDescent="0.2">
      <c r="A44" s="88" t="s">
        <v>173</v>
      </c>
      <c r="B44" s="89" t="s">
        <v>196</v>
      </c>
      <c r="C44" s="776" t="s">
        <v>259</v>
      </c>
      <c r="D44" s="776"/>
      <c r="E44" s="776"/>
      <c r="F44" s="90" t="s">
        <v>198</v>
      </c>
      <c r="G44" s="90" t="s">
        <v>33</v>
      </c>
      <c r="H44" s="90" t="s">
        <v>33</v>
      </c>
      <c r="I44" s="90" t="s">
        <v>1963</v>
      </c>
      <c r="J44" s="91">
        <v>2.91</v>
      </c>
      <c r="K44" s="90" t="s">
        <v>33</v>
      </c>
      <c r="L44" s="91">
        <v>6982.25</v>
      </c>
      <c r="M44" s="92" t="s">
        <v>33</v>
      </c>
      <c r="N44" s="93" t="s">
        <v>33</v>
      </c>
      <c r="R44" s="68" t="s">
        <v>259</v>
      </c>
    </row>
    <row r="45" spans="1:24" s="63" customFormat="1" x14ac:dyDescent="0.2">
      <c r="A45" s="94"/>
      <c r="B45" s="95"/>
      <c r="C45" s="767" t="s">
        <v>1964</v>
      </c>
      <c r="D45" s="767"/>
      <c r="E45" s="767"/>
      <c r="F45" s="767"/>
      <c r="G45" s="767"/>
      <c r="H45" s="767"/>
      <c r="I45" s="767"/>
      <c r="J45" s="767"/>
      <c r="K45" s="767"/>
      <c r="L45" s="767"/>
      <c r="M45" s="767"/>
      <c r="N45" s="781"/>
      <c r="S45" s="68" t="s">
        <v>1964</v>
      </c>
    </row>
    <row r="46" spans="1:24" s="63" customFormat="1" ht="45" x14ac:dyDescent="0.2">
      <c r="A46" s="88" t="s">
        <v>176</v>
      </c>
      <c r="B46" s="89" t="s">
        <v>1965</v>
      </c>
      <c r="C46" s="776" t="s">
        <v>1966</v>
      </c>
      <c r="D46" s="776"/>
      <c r="E46" s="776"/>
      <c r="F46" s="90" t="s">
        <v>168</v>
      </c>
      <c r="G46" s="90" t="s">
        <v>33</v>
      </c>
      <c r="H46" s="90" t="s">
        <v>33</v>
      </c>
      <c r="I46" s="90" t="s">
        <v>1967</v>
      </c>
      <c r="J46" s="91" t="s">
        <v>33</v>
      </c>
      <c r="K46" s="90" t="s">
        <v>33</v>
      </c>
      <c r="L46" s="91" t="s">
        <v>33</v>
      </c>
      <c r="M46" s="92" t="s">
        <v>33</v>
      </c>
      <c r="N46" s="93" t="s">
        <v>33</v>
      </c>
      <c r="R46" s="68" t="s">
        <v>1966</v>
      </c>
    </row>
    <row r="47" spans="1:24" s="63" customFormat="1" x14ac:dyDescent="0.2">
      <c r="A47" s="94"/>
      <c r="B47" s="95"/>
      <c r="C47" s="767" t="s">
        <v>1968</v>
      </c>
      <c r="D47" s="767"/>
      <c r="E47" s="767"/>
      <c r="F47" s="767"/>
      <c r="G47" s="767"/>
      <c r="H47" s="767"/>
      <c r="I47" s="767"/>
      <c r="J47" s="767"/>
      <c r="K47" s="767"/>
      <c r="L47" s="767"/>
      <c r="M47" s="767"/>
      <c r="N47" s="781"/>
      <c r="S47" s="68" t="s">
        <v>1968</v>
      </c>
    </row>
    <row r="48" spans="1:24" s="63" customFormat="1" ht="33.75" x14ac:dyDescent="0.2">
      <c r="A48" s="96"/>
      <c r="B48" s="97" t="s">
        <v>558</v>
      </c>
      <c r="C48" s="767" t="s">
        <v>559</v>
      </c>
      <c r="D48" s="767"/>
      <c r="E48" s="767"/>
      <c r="F48" s="767"/>
      <c r="G48" s="767"/>
      <c r="H48" s="767"/>
      <c r="I48" s="767"/>
      <c r="J48" s="767"/>
      <c r="K48" s="767"/>
      <c r="L48" s="767"/>
      <c r="M48" s="767"/>
      <c r="N48" s="781"/>
      <c r="T48" s="68" t="s">
        <v>559</v>
      </c>
    </row>
    <row r="49" spans="1:24" s="63" customFormat="1" x14ac:dyDescent="0.2">
      <c r="A49" s="98"/>
      <c r="B49" s="97" t="s">
        <v>173</v>
      </c>
      <c r="C49" s="767" t="s">
        <v>174</v>
      </c>
      <c r="D49" s="767"/>
      <c r="E49" s="767"/>
      <c r="F49" s="99" t="s">
        <v>33</v>
      </c>
      <c r="G49" s="99" t="s">
        <v>33</v>
      </c>
      <c r="H49" s="99" t="s">
        <v>33</v>
      </c>
      <c r="I49" s="99" t="s">
        <v>33</v>
      </c>
      <c r="J49" s="100">
        <v>284.17</v>
      </c>
      <c r="K49" s="99" t="s">
        <v>175</v>
      </c>
      <c r="L49" s="100">
        <v>572.6</v>
      </c>
      <c r="M49" s="101" t="s">
        <v>33</v>
      </c>
      <c r="N49" s="102" t="s">
        <v>33</v>
      </c>
      <c r="U49" s="68" t="s">
        <v>174</v>
      </c>
    </row>
    <row r="50" spans="1:24" s="63" customFormat="1" x14ac:dyDescent="0.2">
      <c r="A50" s="98"/>
      <c r="B50" s="97" t="s">
        <v>176</v>
      </c>
      <c r="C50" s="767" t="s">
        <v>177</v>
      </c>
      <c r="D50" s="767"/>
      <c r="E50" s="767"/>
      <c r="F50" s="99" t="s">
        <v>33</v>
      </c>
      <c r="G50" s="99" t="s">
        <v>33</v>
      </c>
      <c r="H50" s="99" t="s">
        <v>33</v>
      </c>
      <c r="I50" s="99" t="s">
        <v>33</v>
      </c>
      <c r="J50" s="100">
        <v>28.89</v>
      </c>
      <c r="K50" s="99" t="s">
        <v>175</v>
      </c>
      <c r="L50" s="100">
        <v>58.21</v>
      </c>
      <c r="M50" s="101" t="s">
        <v>33</v>
      </c>
      <c r="N50" s="102" t="s">
        <v>33</v>
      </c>
      <c r="U50" s="68" t="s">
        <v>177</v>
      </c>
    </row>
    <row r="51" spans="1:24" s="63" customFormat="1" x14ac:dyDescent="0.2">
      <c r="A51" s="98"/>
      <c r="B51" s="97" t="s">
        <v>33</v>
      </c>
      <c r="C51" s="767" t="s">
        <v>178</v>
      </c>
      <c r="D51" s="767"/>
      <c r="E51" s="767"/>
      <c r="F51" s="99" t="s">
        <v>179</v>
      </c>
      <c r="G51" s="99" t="s">
        <v>1969</v>
      </c>
      <c r="H51" s="99" t="s">
        <v>175</v>
      </c>
      <c r="I51" s="99" t="s">
        <v>1970</v>
      </c>
      <c r="J51" s="100" t="s">
        <v>33</v>
      </c>
      <c r="K51" s="99" t="s">
        <v>33</v>
      </c>
      <c r="L51" s="100" t="s">
        <v>33</v>
      </c>
      <c r="M51" s="101" t="s">
        <v>33</v>
      </c>
      <c r="N51" s="102" t="s">
        <v>33</v>
      </c>
      <c r="V51" s="68" t="s">
        <v>178</v>
      </c>
    </row>
    <row r="52" spans="1:24" s="63" customFormat="1" x14ac:dyDescent="0.2">
      <c r="A52" s="98"/>
      <c r="B52" s="97" t="s">
        <v>33</v>
      </c>
      <c r="C52" s="776" t="s">
        <v>182</v>
      </c>
      <c r="D52" s="776"/>
      <c r="E52" s="776"/>
      <c r="F52" s="90" t="s">
        <v>33</v>
      </c>
      <c r="G52" s="90" t="s">
        <v>33</v>
      </c>
      <c r="H52" s="90" t="s">
        <v>33</v>
      </c>
      <c r="I52" s="90" t="s">
        <v>33</v>
      </c>
      <c r="J52" s="91">
        <v>284.17</v>
      </c>
      <c r="K52" s="90" t="s">
        <v>33</v>
      </c>
      <c r="L52" s="91">
        <v>572.6</v>
      </c>
      <c r="M52" s="92" t="s">
        <v>33</v>
      </c>
      <c r="N52" s="93" t="s">
        <v>33</v>
      </c>
      <c r="W52" s="68" t="s">
        <v>182</v>
      </c>
    </row>
    <row r="53" spans="1:24" s="63" customFormat="1" x14ac:dyDescent="0.2">
      <c r="A53" s="98"/>
      <c r="B53" s="97" t="s">
        <v>33</v>
      </c>
      <c r="C53" s="767" t="s">
        <v>183</v>
      </c>
      <c r="D53" s="767"/>
      <c r="E53" s="767"/>
      <c r="F53" s="99" t="s">
        <v>33</v>
      </c>
      <c r="G53" s="99" t="s">
        <v>33</v>
      </c>
      <c r="H53" s="99" t="s">
        <v>33</v>
      </c>
      <c r="I53" s="99" t="s">
        <v>33</v>
      </c>
      <c r="J53" s="100" t="s">
        <v>33</v>
      </c>
      <c r="K53" s="99" t="s">
        <v>33</v>
      </c>
      <c r="L53" s="100">
        <v>58.21</v>
      </c>
      <c r="M53" s="101" t="s">
        <v>33</v>
      </c>
      <c r="N53" s="102" t="s">
        <v>33</v>
      </c>
      <c r="V53" s="68" t="s">
        <v>183</v>
      </c>
    </row>
    <row r="54" spans="1:24" s="63" customFormat="1" ht="33.75" x14ac:dyDescent="0.2">
      <c r="A54" s="98"/>
      <c r="B54" s="97" t="s">
        <v>184</v>
      </c>
      <c r="C54" s="767" t="s">
        <v>185</v>
      </c>
      <c r="D54" s="767"/>
      <c r="E54" s="767"/>
      <c r="F54" s="99" t="s">
        <v>186</v>
      </c>
      <c r="G54" s="99" t="s">
        <v>187</v>
      </c>
      <c r="H54" s="99" t="s">
        <v>33</v>
      </c>
      <c r="I54" s="99" t="s">
        <v>187</v>
      </c>
      <c r="J54" s="100" t="s">
        <v>33</v>
      </c>
      <c r="K54" s="99" t="s">
        <v>33</v>
      </c>
      <c r="L54" s="100">
        <v>55.3</v>
      </c>
      <c r="M54" s="101" t="s">
        <v>33</v>
      </c>
      <c r="N54" s="102" t="s">
        <v>33</v>
      </c>
      <c r="V54" s="68" t="s">
        <v>185</v>
      </c>
    </row>
    <row r="55" spans="1:24" s="63" customFormat="1" ht="22.5" x14ac:dyDescent="0.2">
      <c r="A55" s="98"/>
      <c r="B55" s="97" t="s">
        <v>188</v>
      </c>
      <c r="C55" s="767" t="s">
        <v>189</v>
      </c>
      <c r="D55" s="767"/>
      <c r="E55" s="767"/>
      <c r="F55" s="99" t="s">
        <v>186</v>
      </c>
      <c r="G55" s="99" t="s">
        <v>190</v>
      </c>
      <c r="H55" s="99" t="s">
        <v>33</v>
      </c>
      <c r="I55" s="99" t="s">
        <v>190</v>
      </c>
      <c r="J55" s="100" t="s">
        <v>33</v>
      </c>
      <c r="K55" s="99" t="s">
        <v>33</v>
      </c>
      <c r="L55" s="100">
        <v>29.11</v>
      </c>
      <c r="M55" s="101" t="s">
        <v>33</v>
      </c>
      <c r="N55" s="102" t="s">
        <v>33</v>
      </c>
      <c r="V55" s="68" t="s">
        <v>189</v>
      </c>
    </row>
    <row r="56" spans="1:24" s="63" customFormat="1" x14ac:dyDescent="0.2">
      <c r="A56" s="103"/>
      <c r="B56" s="104"/>
      <c r="C56" s="780" t="s">
        <v>191</v>
      </c>
      <c r="D56" s="780"/>
      <c r="E56" s="780"/>
      <c r="F56" s="105" t="s">
        <v>33</v>
      </c>
      <c r="G56" s="105" t="s">
        <v>33</v>
      </c>
      <c r="H56" s="105" t="s">
        <v>33</v>
      </c>
      <c r="I56" s="105" t="s">
        <v>33</v>
      </c>
      <c r="J56" s="106" t="s">
        <v>33</v>
      </c>
      <c r="K56" s="105" t="s">
        <v>33</v>
      </c>
      <c r="L56" s="106">
        <v>657.01</v>
      </c>
      <c r="M56" s="92" t="s">
        <v>33</v>
      </c>
      <c r="N56" s="107" t="s">
        <v>33</v>
      </c>
      <c r="X56" s="68" t="s">
        <v>191</v>
      </c>
    </row>
    <row r="57" spans="1:24" s="63" customFormat="1" ht="33.75" x14ac:dyDescent="0.2">
      <c r="A57" s="88" t="s">
        <v>212</v>
      </c>
      <c r="B57" s="89" t="s">
        <v>1971</v>
      </c>
      <c r="C57" s="776" t="s">
        <v>1972</v>
      </c>
      <c r="D57" s="776"/>
      <c r="E57" s="776"/>
      <c r="F57" s="90" t="s">
        <v>168</v>
      </c>
      <c r="G57" s="90" t="s">
        <v>33</v>
      </c>
      <c r="H57" s="90" t="s">
        <v>33</v>
      </c>
      <c r="I57" s="90" t="s">
        <v>1967</v>
      </c>
      <c r="J57" s="91" t="s">
        <v>33</v>
      </c>
      <c r="K57" s="90" t="s">
        <v>33</v>
      </c>
      <c r="L57" s="91" t="s">
        <v>33</v>
      </c>
      <c r="M57" s="92" t="s">
        <v>33</v>
      </c>
      <c r="N57" s="93" t="s">
        <v>33</v>
      </c>
      <c r="R57" s="68" t="s">
        <v>1972</v>
      </c>
    </row>
    <row r="58" spans="1:24" s="63" customFormat="1" x14ac:dyDescent="0.2">
      <c r="A58" s="94"/>
      <c r="B58" s="95"/>
      <c r="C58" s="767" t="s">
        <v>1968</v>
      </c>
      <c r="D58" s="767"/>
      <c r="E58" s="767"/>
      <c r="F58" s="767"/>
      <c r="G58" s="767"/>
      <c r="H58" s="767"/>
      <c r="I58" s="767"/>
      <c r="J58" s="767"/>
      <c r="K58" s="767"/>
      <c r="L58" s="767"/>
      <c r="M58" s="767"/>
      <c r="N58" s="781"/>
      <c r="S58" s="68" t="s">
        <v>1968</v>
      </c>
    </row>
    <row r="59" spans="1:24" s="63" customFormat="1" x14ac:dyDescent="0.2">
      <c r="A59" s="96"/>
      <c r="B59" s="97" t="s">
        <v>33</v>
      </c>
      <c r="C59" s="767" t="s">
        <v>645</v>
      </c>
      <c r="D59" s="767"/>
      <c r="E59" s="767"/>
      <c r="F59" s="767"/>
      <c r="G59" s="767"/>
      <c r="H59" s="767"/>
      <c r="I59" s="767"/>
      <c r="J59" s="767"/>
      <c r="K59" s="767"/>
      <c r="L59" s="767"/>
      <c r="M59" s="767"/>
      <c r="N59" s="781"/>
      <c r="T59" s="68" t="s">
        <v>645</v>
      </c>
    </row>
    <row r="60" spans="1:24" s="63" customFormat="1" ht="33.75" x14ac:dyDescent="0.2">
      <c r="A60" s="96"/>
      <c r="B60" s="97" t="s">
        <v>558</v>
      </c>
      <c r="C60" s="767" t="s">
        <v>559</v>
      </c>
      <c r="D60" s="767"/>
      <c r="E60" s="767"/>
      <c r="F60" s="767"/>
      <c r="G60" s="767"/>
      <c r="H60" s="767"/>
      <c r="I60" s="767"/>
      <c r="J60" s="767"/>
      <c r="K60" s="767"/>
      <c r="L60" s="767"/>
      <c r="M60" s="767"/>
      <c r="N60" s="781"/>
      <c r="T60" s="68" t="s">
        <v>559</v>
      </c>
    </row>
    <row r="61" spans="1:24" s="63" customFormat="1" x14ac:dyDescent="0.2">
      <c r="A61" s="98"/>
      <c r="B61" s="97" t="s">
        <v>173</v>
      </c>
      <c r="C61" s="767" t="s">
        <v>174</v>
      </c>
      <c r="D61" s="767"/>
      <c r="E61" s="767"/>
      <c r="F61" s="99" t="s">
        <v>33</v>
      </c>
      <c r="G61" s="99" t="s">
        <v>33</v>
      </c>
      <c r="H61" s="99" t="s">
        <v>33</v>
      </c>
      <c r="I61" s="99" t="s">
        <v>33</v>
      </c>
      <c r="J61" s="100">
        <v>132.79</v>
      </c>
      <c r="K61" s="99" t="s">
        <v>400</v>
      </c>
      <c r="L61" s="100">
        <v>802.72</v>
      </c>
      <c r="M61" s="101" t="s">
        <v>33</v>
      </c>
      <c r="N61" s="102" t="s">
        <v>33</v>
      </c>
      <c r="U61" s="68" t="s">
        <v>174</v>
      </c>
    </row>
    <row r="62" spans="1:24" s="63" customFormat="1" x14ac:dyDescent="0.2">
      <c r="A62" s="98"/>
      <c r="B62" s="97" t="s">
        <v>176</v>
      </c>
      <c r="C62" s="767" t="s">
        <v>177</v>
      </c>
      <c r="D62" s="767"/>
      <c r="E62" s="767"/>
      <c r="F62" s="99" t="s">
        <v>33</v>
      </c>
      <c r="G62" s="99" t="s">
        <v>33</v>
      </c>
      <c r="H62" s="99" t="s">
        <v>33</v>
      </c>
      <c r="I62" s="99" t="s">
        <v>33</v>
      </c>
      <c r="J62" s="100">
        <v>13.5</v>
      </c>
      <c r="K62" s="99" t="s">
        <v>400</v>
      </c>
      <c r="L62" s="100">
        <v>81.61</v>
      </c>
      <c r="M62" s="101" t="s">
        <v>33</v>
      </c>
      <c r="N62" s="102" t="s">
        <v>33</v>
      </c>
      <c r="U62" s="68" t="s">
        <v>177</v>
      </c>
    </row>
    <row r="63" spans="1:24" s="63" customFormat="1" x14ac:dyDescent="0.2">
      <c r="A63" s="98"/>
      <c r="B63" s="97" t="s">
        <v>33</v>
      </c>
      <c r="C63" s="767" t="s">
        <v>178</v>
      </c>
      <c r="D63" s="767"/>
      <c r="E63" s="767"/>
      <c r="F63" s="99" t="s">
        <v>179</v>
      </c>
      <c r="G63" s="99" t="s">
        <v>165</v>
      </c>
      <c r="H63" s="99" t="s">
        <v>400</v>
      </c>
      <c r="I63" s="99" t="s">
        <v>1973</v>
      </c>
      <c r="J63" s="100" t="s">
        <v>33</v>
      </c>
      <c r="K63" s="99" t="s">
        <v>33</v>
      </c>
      <c r="L63" s="100" t="s">
        <v>33</v>
      </c>
      <c r="M63" s="101" t="s">
        <v>33</v>
      </c>
      <c r="N63" s="102" t="s">
        <v>33</v>
      </c>
      <c r="V63" s="68" t="s">
        <v>178</v>
      </c>
    </row>
    <row r="64" spans="1:24" s="63" customFormat="1" x14ac:dyDescent="0.2">
      <c r="A64" s="98"/>
      <c r="B64" s="97" t="s">
        <v>33</v>
      </c>
      <c r="C64" s="776" t="s">
        <v>182</v>
      </c>
      <c r="D64" s="776"/>
      <c r="E64" s="776"/>
      <c r="F64" s="90" t="s">
        <v>33</v>
      </c>
      <c r="G64" s="90" t="s">
        <v>33</v>
      </c>
      <c r="H64" s="90" t="s">
        <v>33</v>
      </c>
      <c r="I64" s="90" t="s">
        <v>33</v>
      </c>
      <c r="J64" s="91">
        <v>132.79</v>
      </c>
      <c r="K64" s="90" t="s">
        <v>33</v>
      </c>
      <c r="L64" s="91">
        <v>802.72</v>
      </c>
      <c r="M64" s="92" t="s">
        <v>33</v>
      </c>
      <c r="N64" s="93" t="s">
        <v>33</v>
      </c>
      <c r="W64" s="68" t="s">
        <v>182</v>
      </c>
    </row>
    <row r="65" spans="1:24" s="63" customFormat="1" x14ac:dyDescent="0.2">
      <c r="A65" s="98"/>
      <c r="B65" s="97" t="s">
        <v>33</v>
      </c>
      <c r="C65" s="767" t="s">
        <v>183</v>
      </c>
      <c r="D65" s="767"/>
      <c r="E65" s="767"/>
      <c r="F65" s="99" t="s">
        <v>33</v>
      </c>
      <c r="G65" s="99" t="s">
        <v>33</v>
      </c>
      <c r="H65" s="99" t="s">
        <v>33</v>
      </c>
      <c r="I65" s="99" t="s">
        <v>33</v>
      </c>
      <c r="J65" s="100" t="s">
        <v>33</v>
      </c>
      <c r="K65" s="99" t="s">
        <v>33</v>
      </c>
      <c r="L65" s="100">
        <v>81.61</v>
      </c>
      <c r="M65" s="101" t="s">
        <v>33</v>
      </c>
      <c r="N65" s="102" t="s">
        <v>33</v>
      </c>
      <c r="V65" s="68" t="s">
        <v>183</v>
      </c>
    </row>
    <row r="66" spans="1:24" s="63" customFormat="1" ht="33.75" x14ac:dyDescent="0.2">
      <c r="A66" s="98"/>
      <c r="B66" s="97" t="s">
        <v>184</v>
      </c>
      <c r="C66" s="767" t="s">
        <v>185</v>
      </c>
      <c r="D66" s="767"/>
      <c r="E66" s="767"/>
      <c r="F66" s="99" t="s">
        <v>186</v>
      </c>
      <c r="G66" s="99" t="s">
        <v>187</v>
      </c>
      <c r="H66" s="99" t="s">
        <v>33</v>
      </c>
      <c r="I66" s="99" t="s">
        <v>187</v>
      </c>
      <c r="J66" s="100" t="s">
        <v>33</v>
      </c>
      <c r="K66" s="99" t="s">
        <v>33</v>
      </c>
      <c r="L66" s="100">
        <v>77.53</v>
      </c>
      <c r="M66" s="101" t="s">
        <v>33</v>
      </c>
      <c r="N66" s="102" t="s">
        <v>33</v>
      </c>
      <c r="V66" s="68" t="s">
        <v>185</v>
      </c>
    </row>
    <row r="67" spans="1:24" s="63" customFormat="1" ht="22.5" x14ac:dyDescent="0.2">
      <c r="A67" s="98"/>
      <c r="B67" s="97" t="s">
        <v>188</v>
      </c>
      <c r="C67" s="767" t="s">
        <v>189</v>
      </c>
      <c r="D67" s="767"/>
      <c r="E67" s="767"/>
      <c r="F67" s="99" t="s">
        <v>186</v>
      </c>
      <c r="G67" s="99" t="s">
        <v>190</v>
      </c>
      <c r="H67" s="99" t="s">
        <v>33</v>
      </c>
      <c r="I67" s="99" t="s">
        <v>190</v>
      </c>
      <c r="J67" s="100" t="s">
        <v>33</v>
      </c>
      <c r="K67" s="99" t="s">
        <v>33</v>
      </c>
      <c r="L67" s="100">
        <v>40.81</v>
      </c>
      <c r="M67" s="101" t="s">
        <v>33</v>
      </c>
      <c r="N67" s="102" t="s">
        <v>33</v>
      </c>
      <c r="V67" s="68" t="s">
        <v>189</v>
      </c>
    </row>
    <row r="68" spans="1:24" s="63" customFormat="1" x14ac:dyDescent="0.2">
      <c r="A68" s="103"/>
      <c r="B68" s="104"/>
      <c r="C68" s="780" t="s">
        <v>191</v>
      </c>
      <c r="D68" s="780"/>
      <c r="E68" s="780"/>
      <c r="F68" s="105" t="s">
        <v>33</v>
      </c>
      <c r="G68" s="105" t="s">
        <v>33</v>
      </c>
      <c r="H68" s="105" t="s">
        <v>33</v>
      </c>
      <c r="I68" s="105" t="s">
        <v>33</v>
      </c>
      <c r="J68" s="106" t="s">
        <v>33</v>
      </c>
      <c r="K68" s="105" t="s">
        <v>33</v>
      </c>
      <c r="L68" s="106">
        <v>921.06</v>
      </c>
      <c r="M68" s="92" t="s">
        <v>33</v>
      </c>
      <c r="N68" s="107" t="s">
        <v>33</v>
      </c>
      <c r="X68" s="68" t="s">
        <v>191</v>
      </c>
    </row>
    <row r="69" spans="1:24" s="63" customFormat="1" ht="22.5" x14ac:dyDescent="0.2">
      <c r="A69" s="88" t="s">
        <v>219</v>
      </c>
      <c r="B69" s="89" t="s">
        <v>1974</v>
      </c>
      <c r="C69" s="776" t="s">
        <v>1975</v>
      </c>
      <c r="D69" s="776"/>
      <c r="E69" s="776"/>
      <c r="F69" s="90" t="s">
        <v>582</v>
      </c>
      <c r="G69" s="90" t="s">
        <v>33</v>
      </c>
      <c r="H69" s="90" t="s">
        <v>33</v>
      </c>
      <c r="I69" s="90" t="s">
        <v>1976</v>
      </c>
      <c r="J69" s="91" t="s">
        <v>33</v>
      </c>
      <c r="K69" s="90" t="s">
        <v>33</v>
      </c>
      <c r="L69" s="91" t="s">
        <v>33</v>
      </c>
      <c r="M69" s="92" t="s">
        <v>33</v>
      </c>
      <c r="N69" s="93" t="s">
        <v>33</v>
      </c>
      <c r="R69" s="68" t="s">
        <v>1975</v>
      </c>
    </row>
    <row r="70" spans="1:24" s="63" customFormat="1" x14ac:dyDescent="0.2">
      <c r="A70" s="94"/>
      <c r="B70" s="95"/>
      <c r="C70" s="767" t="s">
        <v>1977</v>
      </c>
      <c r="D70" s="767"/>
      <c r="E70" s="767"/>
      <c r="F70" s="767"/>
      <c r="G70" s="767"/>
      <c r="H70" s="767"/>
      <c r="I70" s="767"/>
      <c r="J70" s="767"/>
      <c r="K70" s="767"/>
      <c r="L70" s="767"/>
      <c r="M70" s="767"/>
      <c r="N70" s="781"/>
      <c r="S70" s="68" t="s">
        <v>1977</v>
      </c>
    </row>
    <row r="71" spans="1:24" s="63" customFormat="1" ht="33.75" x14ac:dyDescent="0.2">
      <c r="A71" s="96"/>
      <c r="B71" s="97" t="s">
        <v>558</v>
      </c>
      <c r="C71" s="767" t="s">
        <v>559</v>
      </c>
      <c r="D71" s="767"/>
      <c r="E71" s="767"/>
      <c r="F71" s="767"/>
      <c r="G71" s="767"/>
      <c r="H71" s="767"/>
      <c r="I71" s="767"/>
      <c r="J71" s="767"/>
      <c r="K71" s="767"/>
      <c r="L71" s="767"/>
      <c r="M71" s="767"/>
      <c r="N71" s="781"/>
      <c r="T71" s="68" t="s">
        <v>559</v>
      </c>
    </row>
    <row r="72" spans="1:24" s="63" customFormat="1" x14ac:dyDescent="0.2">
      <c r="A72" s="98"/>
      <c r="B72" s="97" t="s">
        <v>165</v>
      </c>
      <c r="C72" s="767" t="s">
        <v>251</v>
      </c>
      <c r="D72" s="767"/>
      <c r="E72" s="767"/>
      <c r="F72" s="99" t="s">
        <v>33</v>
      </c>
      <c r="G72" s="99" t="s">
        <v>33</v>
      </c>
      <c r="H72" s="99" t="s">
        <v>33</v>
      </c>
      <c r="I72" s="99" t="s">
        <v>33</v>
      </c>
      <c r="J72" s="100">
        <v>127.61</v>
      </c>
      <c r="K72" s="99" t="s">
        <v>175</v>
      </c>
      <c r="L72" s="100">
        <v>2571.34</v>
      </c>
      <c r="M72" s="101" t="s">
        <v>33</v>
      </c>
      <c r="N72" s="102" t="s">
        <v>33</v>
      </c>
      <c r="U72" s="68" t="s">
        <v>251</v>
      </c>
    </row>
    <row r="73" spans="1:24" s="63" customFormat="1" x14ac:dyDescent="0.2">
      <c r="A73" s="98"/>
      <c r="B73" s="97" t="s">
        <v>173</v>
      </c>
      <c r="C73" s="767" t="s">
        <v>174</v>
      </c>
      <c r="D73" s="767"/>
      <c r="E73" s="767"/>
      <c r="F73" s="99" t="s">
        <v>33</v>
      </c>
      <c r="G73" s="99" t="s">
        <v>33</v>
      </c>
      <c r="H73" s="99" t="s">
        <v>33</v>
      </c>
      <c r="I73" s="99" t="s">
        <v>33</v>
      </c>
      <c r="J73" s="100">
        <v>288.58</v>
      </c>
      <c r="K73" s="99" t="s">
        <v>175</v>
      </c>
      <c r="L73" s="100">
        <v>5814.89</v>
      </c>
      <c r="M73" s="101" t="s">
        <v>33</v>
      </c>
      <c r="N73" s="102" t="s">
        <v>33</v>
      </c>
      <c r="U73" s="68" t="s">
        <v>174</v>
      </c>
    </row>
    <row r="74" spans="1:24" s="63" customFormat="1" x14ac:dyDescent="0.2">
      <c r="A74" s="98"/>
      <c r="B74" s="97" t="s">
        <v>176</v>
      </c>
      <c r="C74" s="767" t="s">
        <v>177</v>
      </c>
      <c r="D74" s="767"/>
      <c r="E74" s="767"/>
      <c r="F74" s="99" t="s">
        <v>33</v>
      </c>
      <c r="G74" s="99" t="s">
        <v>33</v>
      </c>
      <c r="H74" s="99" t="s">
        <v>33</v>
      </c>
      <c r="I74" s="99" t="s">
        <v>33</v>
      </c>
      <c r="J74" s="100">
        <v>31.49</v>
      </c>
      <c r="K74" s="99" t="s">
        <v>175</v>
      </c>
      <c r="L74" s="100">
        <v>634.52</v>
      </c>
      <c r="M74" s="101" t="s">
        <v>33</v>
      </c>
      <c r="N74" s="102" t="s">
        <v>33</v>
      </c>
      <c r="U74" s="68" t="s">
        <v>177</v>
      </c>
    </row>
    <row r="75" spans="1:24" s="63" customFormat="1" x14ac:dyDescent="0.2">
      <c r="A75" s="98"/>
      <c r="B75" s="97" t="s">
        <v>33</v>
      </c>
      <c r="C75" s="767" t="s">
        <v>253</v>
      </c>
      <c r="D75" s="767"/>
      <c r="E75" s="767"/>
      <c r="F75" s="99" t="s">
        <v>179</v>
      </c>
      <c r="G75" s="99" t="s">
        <v>1978</v>
      </c>
      <c r="H75" s="99" t="s">
        <v>175</v>
      </c>
      <c r="I75" s="99" t="s">
        <v>1979</v>
      </c>
      <c r="J75" s="100" t="s">
        <v>33</v>
      </c>
      <c r="K75" s="99" t="s">
        <v>33</v>
      </c>
      <c r="L75" s="100" t="s">
        <v>33</v>
      </c>
      <c r="M75" s="101" t="s">
        <v>33</v>
      </c>
      <c r="N75" s="102" t="s">
        <v>33</v>
      </c>
      <c r="V75" s="68" t="s">
        <v>253</v>
      </c>
    </row>
    <row r="76" spans="1:24" s="63" customFormat="1" x14ac:dyDescent="0.2">
      <c r="A76" s="98"/>
      <c r="B76" s="97" t="s">
        <v>33</v>
      </c>
      <c r="C76" s="767" t="s">
        <v>178</v>
      </c>
      <c r="D76" s="767"/>
      <c r="E76" s="767"/>
      <c r="F76" s="99" t="s">
        <v>179</v>
      </c>
      <c r="G76" s="99" t="s">
        <v>1980</v>
      </c>
      <c r="H76" s="99" t="s">
        <v>175</v>
      </c>
      <c r="I76" s="99" t="s">
        <v>1981</v>
      </c>
      <c r="J76" s="100" t="s">
        <v>33</v>
      </c>
      <c r="K76" s="99" t="s">
        <v>33</v>
      </c>
      <c r="L76" s="100" t="s">
        <v>33</v>
      </c>
      <c r="M76" s="101" t="s">
        <v>33</v>
      </c>
      <c r="N76" s="102" t="s">
        <v>33</v>
      </c>
      <c r="V76" s="68" t="s">
        <v>178</v>
      </c>
    </row>
    <row r="77" spans="1:24" s="63" customFormat="1" x14ac:dyDescent="0.2">
      <c r="A77" s="98"/>
      <c r="B77" s="97" t="s">
        <v>33</v>
      </c>
      <c r="C77" s="776" t="s">
        <v>182</v>
      </c>
      <c r="D77" s="776"/>
      <c r="E77" s="776"/>
      <c r="F77" s="90" t="s">
        <v>33</v>
      </c>
      <c r="G77" s="90" t="s">
        <v>33</v>
      </c>
      <c r="H77" s="90" t="s">
        <v>33</v>
      </c>
      <c r="I77" s="90" t="s">
        <v>33</v>
      </c>
      <c r="J77" s="91">
        <v>416.19</v>
      </c>
      <c r="K77" s="90" t="s">
        <v>33</v>
      </c>
      <c r="L77" s="91">
        <v>8386.23</v>
      </c>
      <c r="M77" s="92" t="s">
        <v>33</v>
      </c>
      <c r="N77" s="93" t="s">
        <v>33</v>
      </c>
      <c r="W77" s="68" t="s">
        <v>182</v>
      </c>
    </row>
    <row r="78" spans="1:24" s="63" customFormat="1" x14ac:dyDescent="0.2">
      <c r="A78" s="98"/>
      <c r="B78" s="97" t="s">
        <v>33</v>
      </c>
      <c r="C78" s="767" t="s">
        <v>183</v>
      </c>
      <c r="D78" s="767"/>
      <c r="E78" s="767"/>
      <c r="F78" s="99" t="s">
        <v>33</v>
      </c>
      <c r="G78" s="99" t="s">
        <v>33</v>
      </c>
      <c r="H78" s="99" t="s">
        <v>33</v>
      </c>
      <c r="I78" s="99" t="s">
        <v>33</v>
      </c>
      <c r="J78" s="100" t="s">
        <v>33</v>
      </c>
      <c r="K78" s="99" t="s">
        <v>33</v>
      </c>
      <c r="L78" s="100">
        <v>3205.86</v>
      </c>
      <c r="M78" s="101" t="s">
        <v>33</v>
      </c>
      <c r="N78" s="102" t="s">
        <v>33</v>
      </c>
      <c r="V78" s="68" t="s">
        <v>183</v>
      </c>
    </row>
    <row r="79" spans="1:24" s="63" customFormat="1" ht="33.75" x14ac:dyDescent="0.2">
      <c r="A79" s="98"/>
      <c r="B79" s="97" t="s">
        <v>184</v>
      </c>
      <c r="C79" s="767" t="s">
        <v>185</v>
      </c>
      <c r="D79" s="767"/>
      <c r="E79" s="767"/>
      <c r="F79" s="99" t="s">
        <v>186</v>
      </c>
      <c r="G79" s="99" t="s">
        <v>187</v>
      </c>
      <c r="H79" s="99" t="s">
        <v>33</v>
      </c>
      <c r="I79" s="99" t="s">
        <v>187</v>
      </c>
      <c r="J79" s="100" t="s">
        <v>33</v>
      </c>
      <c r="K79" s="99" t="s">
        <v>33</v>
      </c>
      <c r="L79" s="100">
        <v>3045.57</v>
      </c>
      <c r="M79" s="101" t="s">
        <v>33</v>
      </c>
      <c r="N79" s="102" t="s">
        <v>33</v>
      </c>
      <c r="V79" s="68" t="s">
        <v>185</v>
      </c>
    </row>
    <row r="80" spans="1:24" s="63" customFormat="1" ht="22.5" x14ac:dyDescent="0.2">
      <c r="A80" s="98"/>
      <c r="B80" s="97" t="s">
        <v>188</v>
      </c>
      <c r="C80" s="767" t="s">
        <v>189</v>
      </c>
      <c r="D80" s="767"/>
      <c r="E80" s="767"/>
      <c r="F80" s="99" t="s">
        <v>186</v>
      </c>
      <c r="G80" s="99" t="s">
        <v>190</v>
      </c>
      <c r="H80" s="99" t="s">
        <v>33</v>
      </c>
      <c r="I80" s="99" t="s">
        <v>190</v>
      </c>
      <c r="J80" s="100" t="s">
        <v>33</v>
      </c>
      <c r="K80" s="99" t="s">
        <v>33</v>
      </c>
      <c r="L80" s="100">
        <v>1602.93</v>
      </c>
      <c r="M80" s="101" t="s">
        <v>33</v>
      </c>
      <c r="N80" s="102" t="s">
        <v>33</v>
      </c>
      <c r="V80" s="68" t="s">
        <v>189</v>
      </c>
    </row>
    <row r="81" spans="1:24" s="63" customFormat="1" x14ac:dyDescent="0.2">
      <c r="A81" s="103"/>
      <c r="B81" s="104"/>
      <c r="C81" s="780" t="s">
        <v>191</v>
      </c>
      <c r="D81" s="780"/>
      <c r="E81" s="780"/>
      <c r="F81" s="105" t="s">
        <v>33</v>
      </c>
      <c r="G81" s="105" t="s">
        <v>33</v>
      </c>
      <c r="H81" s="105" t="s">
        <v>33</v>
      </c>
      <c r="I81" s="105" t="s">
        <v>33</v>
      </c>
      <c r="J81" s="106" t="s">
        <v>33</v>
      </c>
      <c r="K81" s="105" t="s">
        <v>33</v>
      </c>
      <c r="L81" s="106">
        <v>13034.73</v>
      </c>
      <c r="M81" s="92" t="s">
        <v>33</v>
      </c>
      <c r="N81" s="107" t="s">
        <v>33</v>
      </c>
      <c r="X81" s="68" t="s">
        <v>191</v>
      </c>
    </row>
    <row r="82" spans="1:24" s="63" customFormat="1" x14ac:dyDescent="0.2">
      <c r="A82" s="88" t="s">
        <v>228</v>
      </c>
      <c r="B82" s="89" t="s">
        <v>577</v>
      </c>
      <c r="C82" s="776" t="s">
        <v>578</v>
      </c>
      <c r="D82" s="776"/>
      <c r="E82" s="776"/>
      <c r="F82" s="90" t="s">
        <v>566</v>
      </c>
      <c r="G82" s="90" t="s">
        <v>33</v>
      </c>
      <c r="H82" s="90" t="s">
        <v>33</v>
      </c>
      <c r="I82" s="90" t="s">
        <v>1982</v>
      </c>
      <c r="J82" s="91">
        <v>60</v>
      </c>
      <c r="K82" s="90" t="s">
        <v>33</v>
      </c>
      <c r="L82" s="91">
        <v>96720</v>
      </c>
      <c r="M82" s="92" t="s">
        <v>33</v>
      </c>
      <c r="N82" s="93" t="s">
        <v>33</v>
      </c>
      <c r="R82" s="68" t="s">
        <v>578</v>
      </c>
    </row>
    <row r="83" spans="1:24" s="63" customFormat="1" ht="22.5" x14ac:dyDescent="0.2">
      <c r="A83" s="88" t="s">
        <v>235</v>
      </c>
      <c r="B83" s="89" t="s">
        <v>1983</v>
      </c>
      <c r="C83" s="776" t="s">
        <v>1984</v>
      </c>
      <c r="D83" s="776"/>
      <c r="E83" s="776"/>
      <c r="F83" s="90" t="s">
        <v>566</v>
      </c>
      <c r="G83" s="90" t="s">
        <v>33</v>
      </c>
      <c r="H83" s="90" t="s">
        <v>33</v>
      </c>
      <c r="I83" s="90" t="s">
        <v>1985</v>
      </c>
      <c r="J83" s="91" t="s">
        <v>33</v>
      </c>
      <c r="K83" s="90" t="s">
        <v>33</v>
      </c>
      <c r="L83" s="91" t="s">
        <v>33</v>
      </c>
      <c r="M83" s="92" t="s">
        <v>33</v>
      </c>
      <c r="N83" s="93" t="s">
        <v>33</v>
      </c>
      <c r="R83" s="68" t="s">
        <v>1984</v>
      </c>
    </row>
    <row r="84" spans="1:24" s="63" customFormat="1" ht="33.75" x14ac:dyDescent="0.2">
      <c r="A84" s="96"/>
      <c r="B84" s="97" t="s">
        <v>558</v>
      </c>
      <c r="C84" s="767" t="s">
        <v>559</v>
      </c>
      <c r="D84" s="767"/>
      <c r="E84" s="767"/>
      <c r="F84" s="767"/>
      <c r="G84" s="767"/>
      <c r="H84" s="767"/>
      <c r="I84" s="767"/>
      <c r="J84" s="767"/>
      <c r="K84" s="767"/>
      <c r="L84" s="767"/>
      <c r="M84" s="767"/>
      <c r="N84" s="781"/>
      <c r="T84" s="68" t="s">
        <v>559</v>
      </c>
    </row>
    <row r="85" spans="1:24" s="63" customFormat="1" x14ac:dyDescent="0.2">
      <c r="A85" s="98"/>
      <c r="B85" s="97" t="s">
        <v>165</v>
      </c>
      <c r="C85" s="767" t="s">
        <v>251</v>
      </c>
      <c r="D85" s="767"/>
      <c r="E85" s="767"/>
      <c r="F85" s="99" t="s">
        <v>33</v>
      </c>
      <c r="G85" s="99" t="s">
        <v>33</v>
      </c>
      <c r="H85" s="99" t="s">
        <v>33</v>
      </c>
      <c r="I85" s="99" t="s">
        <v>33</v>
      </c>
      <c r="J85" s="100">
        <v>6.75</v>
      </c>
      <c r="K85" s="99" t="s">
        <v>175</v>
      </c>
      <c r="L85" s="100">
        <v>1746.56</v>
      </c>
      <c r="M85" s="101" t="s">
        <v>33</v>
      </c>
      <c r="N85" s="102" t="s">
        <v>33</v>
      </c>
      <c r="U85" s="68" t="s">
        <v>251</v>
      </c>
    </row>
    <row r="86" spans="1:24" s="63" customFormat="1" x14ac:dyDescent="0.2">
      <c r="A86" s="98"/>
      <c r="B86" s="97" t="s">
        <v>173</v>
      </c>
      <c r="C86" s="767" t="s">
        <v>174</v>
      </c>
      <c r="D86" s="767"/>
      <c r="E86" s="767"/>
      <c r="F86" s="99" t="s">
        <v>33</v>
      </c>
      <c r="G86" s="99" t="s">
        <v>33</v>
      </c>
      <c r="H86" s="99" t="s">
        <v>33</v>
      </c>
      <c r="I86" s="99" t="s">
        <v>33</v>
      </c>
      <c r="J86" s="100">
        <v>8.2899999999999991</v>
      </c>
      <c r="K86" s="99" t="s">
        <v>175</v>
      </c>
      <c r="L86" s="100">
        <v>2145.04</v>
      </c>
      <c r="M86" s="101" t="s">
        <v>33</v>
      </c>
      <c r="N86" s="102" t="s">
        <v>33</v>
      </c>
      <c r="U86" s="68" t="s">
        <v>174</v>
      </c>
    </row>
    <row r="87" spans="1:24" s="63" customFormat="1" x14ac:dyDescent="0.2">
      <c r="A87" s="98"/>
      <c r="B87" s="97" t="s">
        <v>176</v>
      </c>
      <c r="C87" s="767" t="s">
        <v>177</v>
      </c>
      <c r="D87" s="767"/>
      <c r="E87" s="767"/>
      <c r="F87" s="99" t="s">
        <v>33</v>
      </c>
      <c r="G87" s="99" t="s">
        <v>33</v>
      </c>
      <c r="H87" s="99" t="s">
        <v>33</v>
      </c>
      <c r="I87" s="99" t="s">
        <v>33</v>
      </c>
      <c r="J87" s="100">
        <v>0.81</v>
      </c>
      <c r="K87" s="99" t="s">
        <v>175</v>
      </c>
      <c r="L87" s="100">
        <v>209.59</v>
      </c>
      <c r="M87" s="101" t="s">
        <v>33</v>
      </c>
      <c r="N87" s="102" t="s">
        <v>33</v>
      </c>
      <c r="U87" s="68" t="s">
        <v>177</v>
      </c>
    </row>
    <row r="88" spans="1:24" s="63" customFormat="1" x14ac:dyDescent="0.2">
      <c r="A88" s="98"/>
      <c r="B88" s="97" t="s">
        <v>212</v>
      </c>
      <c r="C88" s="767" t="s">
        <v>252</v>
      </c>
      <c r="D88" s="767"/>
      <c r="E88" s="767"/>
      <c r="F88" s="99" t="s">
        <v>33</v>
      </c>
      <c r="G88" s="99" t="s">
        <v>33</v>
      </c>
      <c r="H88" s="99" t="s">
        <v>33</v>
      </c>
      <c r="I88" s="99" t="s">
        <v>33</v>
      </c>
      <c r="J88" s="100">
        <v>0.37</v>
      </c>
      <c r="K88" s="99" t="s">
        <v>33</v>
      </c>
      <c r="L88" s="100">
        <v>76.59</v>
      </c>
      <c r="M88" s="101" t="s">
        <v>33</v>
      </c>
      <c r="N88" s="102" t="s">
        <v>33</v>
      </c>
      <c r="U88" s="68" t="s">
        <v>252</v>
      </c>
    </row>
    <row r="89" spans="1:24" s="63" customFormat="1" x14ac:dyDescent="0.2">
      <c r="A89" s="98"/>
      <c r="B89" s="97" t="s">
        <v>33</v>
      </c>
      <c r="C89" s="767" t="s">
        <v>253</v>
      </c>
      <c r="D89" s="767"/>
      <c r="E89" s="767"/>
      <c r="F89" s="99" t="s">
        <v>179</v>
      </c>
      <c r="G89" s="99" t="s">
        <v>568</v>
      </c>
      <c r="H89" s="99" t="s">
        <v>175</v>
      </c>
      <c r="I89" s="99" t="s">
        <v>1986</v>
      </c>
      <c r="J89" s="100" t="s">
        <v>33</v>
      </c>
      <c r="K89" s="99" t="s">
        <v>33</v>
      </c>
      <c r="L89" s="100" t="s">
        <v>33</v>
      </c>
      <c r="M89" s="101" t="s">
        <v>33</v>
      </c>
      <c r="N89" s="102" t="s">
        <v>33</v>
      </c>
      <c r="V89" s="68" t="s">
        <v>253</v>
      </c>
    </row>
    <row r="90" spans="1:24" s="63" customFormat="1" x14ac:dyDescent="0.2">
      <c r="A90" s="98"/>
      <c r="B90" s="97" t="s">
        <v>33</v>
      </c>
      <c r="C90" s="767" t="s">
        <v>178</v>
      </c>
      <c r="D90" s="767"/>
      <c r="E90" s="767"/>
      <c r="F90" s="99" t="s">
        <v>179</v>
      </c>
      <c r="G90" s="99" t="s">
        <v>570</v>
      </c>
      <c r="H90" s="99" t="s">
        <v>175</v>
      </c>
      <c r="I90" s="99" t="s">
        <v>1987</v>
      </c>
      <c r="J90" s="100" t="s">
        <v>33</v>
      </c>
      <c r="K90" s="99" t="s">
        <v>33</v>
      </c>
      <c r="L90" s="100" t="s">
        <v>33</v>
      </c>
      <c r="M90" s="101" t="s">
        <v>33</v>
      </c>
      <c r="N90" s="102" t="s">
        <v>33</v>
      </c>
      <c r="V90" s="68" t="s">
        <v>178</v>
      </c>
    </row>
    <row r="91" spans="1:24" s="63" customFormat="1" x14ac:dyDescent="0.2">
      <c r="A91" s="98"/>
      <c r="B91" s="97" t="s">
        <v>33</v>
      </c>
      <c r="C91" s="776" t="s">
        <v>182</v>
      </c>
      <c r="D91" s="776"/>
      <c r="E91" s="776"/>
      <c r="F91" s="90" t="s">
        <v>33</v>
      </c>
      <c r="G91" s="90" t="s">
        <v>33</v>
      </c>
      <c r="H91" s="90" t="s">
        <v>33</v>
      </c>
      <c r="I91" s="90" t="s">
        <v>33</v>
      </c>
      <c r="J91" s="91">
        <v>15.41</v>
      </c>
      <c r="K91" s="90" t="s">
        <v>33</v>
      </c>
      <c r="L91" s="91">
        <v>3968.19</v>
      </c>
      <c r="M91" s="92" t="s">
        <v>33</v>
      </c>
      <c r="N91" s="93" t="s">
        <v>33</v>
      </c>
      <c r="W91" s="68" t="s">
        <v>182</v>
      </c>
    </row>
    <row r="92" spans="1:24" s="63" customFormat="1" x14ac:dyDescent="0.2">
      <c r="A92" s="98"/>
      <c r="B92" s="97" t="s">
        <v>33</v>
      </c>
      <c r="C92" s="767" t="s">
        <v>183</v>
      </c>
      <c r="D92" s="767"/>
      <c r="E92" s="767"/>
      <c r="F92" s="99" t="s">
        <v>33</v>
      </c>
      <c r="G92" s="99" t="s">
        <v>33</v>
      </c>
      <c r="H92" s="99" t="s">
        <v>33</v>
      </c>
      <c r="I92" s="99" t="s">
        <v>33</v>
      </c>
      <c r="J92" s="100" t="s">
        <v>33</v>
      </c>
      <c r="K92" s="99" t="s">
        <v>33</v>
      </c>
      <c r="L92" s="100">
        <v>1956.15</v>
      </c>
      <c r="M92" s="101" t="s">
        <v>33</v>
      </c>
      <c r="N92" s="102" t="s">
        <v>33</v>
      </c>
      <c r="V92" s="68" t="s">
        <v>183</v>
      </c>
    </row>
    <row r="93" spans="1:24" s="63" customFormat="1" ht="22.5" x14ac:dyDescent="0.2">
      <c r="A93" s="98"/>
      <c r="B93" s="97" t="s">
        <v>572</v>
      </c>
      <c r="C93" s="767" t="s">
        <v>573</v>
      </c>
      <c r="D93" s="767"/>
      <c r="E93" s="767"/>
      <c r="F93" s="99" t="s">
        <v>186</v>
      </c>
      <c r="G93" s="99" t="s">
        <v>574</v>
      </c>
      <c r="H93" s="99" t="s">
        <v>33</v>
      </c>
      <c r="I93" s="99" t="s">
        <v>574</v>
      </c>
      <c r="J93" s="100" t="s">
        <v>33</v>
      </c>
      <c r="K93" s="99" t="s">
        <v>33</v>
      </c>
      <c r="L93" s="100">
        <v>2386.5</v>
      </c>
      <c r="M93" s="101" t="s">
        <v>33</v>
      </c>
      <c r="N93" s="102" t="s">
        <v>33</v>
      </c>
      <c r="V93" s="68" t="s">
        <v>573</v>
      </c>
    </row>
    <row r="94" spans="1:24" s="63" customFormat="1" ht="22.5" x14ac:dyDescent="0.2">
      <c r="A94" s="98"/>
      <c r="B94" s="97" t="s">
        <v>575</v>
      </c>
      <c r="C94" s="767" t="s">
        <v>576</v>
      </c>
      <c r="D94" s="767"/>
      <c r="E94" s="767"/>
      <c r="F94" s="99" t="s">
        <v>186</v>
      </c>
      <c r="G94" s="99" t="s">
        <v>341</v>
      </c>
      <c r="H94" s="99" t="s">
        <v>33</v>
      </c>
      <c r="I94" s="99" t="s">
        <v>341</v>
      </c>
      <c r="J94" s="100" t="s">
        <v>33</v>
      </c>
      <c r="K94" s="99" t="s">
        <v>33</v>
      </c>
      <c r="L94" s="100">
        <v>1564.92</v>
      </c>
      <c r="M94" s="101" t="s">
        <v>33</v>
      </c>
      <c r="N94" s="102" t="s">
        <v>33</v>
      </c>
      <c r="V94" s="68" t="s">
        <v>576</v>
      </c>
    </row>
    <row r="95" spans="1:24" s="63" customFormat="1" x14ac:dyDescent="0.2">
      <c r="A95" s="103"/>
      <c r="B95" s="104"/>
      <c r="C95" s="780" t="s">
        <v>191</v>
      </c>
      <c r="D95" s="780"/>
      <c r="E95" s="780"/>
      <c r="F95" s="105" t="s">
        <v>33</v>
      </c>
      <c r="G95" s="105" t="s">
        <v>33</v>
      </c>
      <c r="H95" s="105" t="s">
        <v>33</v>
      </c>
      <c r="I95" s="105" t="s">
        <v>33</v>
      </c>
      <c r="J95" s="106" t="s">
        <v>33</v>
      </c>
      <c r="K95" s="105" t="s">
        <v>33</v>
      </c>
      <c r="L95" s="106">
        <v>7919.61</v>
      </c>
      <c r="M95" s="92" t="s">
        <v>33</v>
      </c>
      <c r="N95" s="107" t="s">
        <v>33</v>
      </c>
      <c r="X95" s="68" t="s">
        <v>191</v>
      </c>
    </row>
    <row r="96" spans="1:24" s="63" customFormat="1" x14ac:dyDescent="0.2">
      <c r="A96" s="88" t="s">
        <v>240</v>
      </c>
      <c r="B96" s="89" t="s">
        <v>650</v>
      </c>
      <c r="C96" s="776" t="s">
        <v>651</v>
      </c>
      <c r="D96" s="776"/>
      <c r="E96" s="776"/>
      <c r="F96" s="90" t="s">
        <v>566</v>
      </c>
      <c r="G96" s="90" t="s">
        <v>33</v>
      </c>
      <c r="H96" s="90" t="s">
        <v>33</v>
      </c>
      <c r="I96" s="90" t="s">
        <v>1988</v>
      </c>
      <c r="J96" s="91">
        <v>114.13</v>
      </c>
      <c r="K96" s="90" t="s">
        <v>33</v>
      </c>
      <c r="L96" s="91">
        <v>27168.65</v>
      </c>
      <c r="M96" s="92" t="s">
        <v>33</v>
      </c>
      <c r="N96" s="93" t="s">
        <v>33</v>
      </c>
      <c r="R96" s="68" t="s">
        <v>651</v>
      </c>
    </row>
    <row r="97" spans="1:24" s="63" customFormat="1" x14ac:dyDescent="0.2">
      <c r="A97" s="88" t="s">
        <v>246</v>
      </c>
      <c r="B97" s="89" t="s">
        <v>1989</v>
      </c>
      <c r="C97" s="776" t="s">
        <v>1990</v>
      </c>
      <c r="D97" s="776"/>
      <c r="E97" s="776"/>
      <c r="F97" s="90" t="s">
        <v>582</v>
      </c>
      <c r="G97" s="90" t="s">
        <v>33</v>
      </c>
      <c r="H97" s="90" t="s">
        <v>33</v>
      </c>
      <c r="I97" s="90" t="s">
        <v>1991</v>
      </c>
      <c r="J97" s="91" t="s">
        <v>33</v>
      </c>
      <c r="K97" s="90" t="s">
        <v>33</v>
      </c>
      <c r="L97" s="91" t="s">
        <v>33</v>
      </c>
      <c r="M97" s="92" t="s">
        <v>33</v>
      </c>
      <c r="N97" s="93" t="s">
        <v>33</v>
      </c>
      <c r="R97" s="68" t="s">
        <v>1990</v>
      </c>
    </row>
    <row r="98" spans="1:24" s="63" customFormat="1" x14ac:dyDescent="0.2">
      <c r="A98" s="94"/>
      <c r="B98" s="95"/>
      <c r="C98" s="767" t="s">
        <v>1992</v>
      </c>
      <c r="D98" s="767"/>
      <c r="E98" s="767"/>
      <c r="F98" s="767"/>
      <c r="G98" s="767"/>
      <c r="H98" s="767"/>
      <c r="I98" s="767"/>
      <c r="J98" s="767"/>
      <c r="K98" s="767"/>
      <c r="L98" s="767"/>
      <c r="M98" s="767"/>
      <c r="N98" s="781"/>
      <c r="S98" s="68" t="s">
        <v>1992</v>
      </c>
    </row>
    <row r="99" spans="1:24" s="63" customFormat="1" ht="33.75" x14ac:dyDescent="0.2">
      <c r="A99" s="96"/>
      <c r="B99" s="97" t="s">
        <v>558</v>
      </c>
      <c r="C99" s="767" t="s">
        <v>559</v>
      </c>
      <c r="D99" s="767"/>
      <c r="E99" s="767"/>
      <c r="F99" s="767"/>
      <c r="G99" s="767"/>
      <c r="H99" s="767"/>
      <c r="I99" s="767"/>
      <c r="J99" s="767"/>
      <c r="K99" s="767"/>
      <c r="L99" s="767"/>
      <c r="M99" s="767"/>
      <c r="N99" s="781"/>
      <c r="T99" s="68" t="s">
        <v>559</v>
      </c>
    </row>
    <row r="100" spans="1:24" s="63" customFormat="1" x14ac:dyDescent="0.2">
      <c r="A100" s="98"/>
      <c r="B100" s="97" t="s">
        <v>165</v>
      </c>
      <c r="C100" s="767" t="s">
        <v>251</v>
      </c>
      <c r="D100" s="767"/>
      <c r="E100" s="767"/>
      <c r="F100" s="99" t="s">
        <v>33</v>
      </c>
      <c r="G100" s="99" t="s">
        <v>33</v>
      </c>
      <c r="H100" s="99" t="s">
        <v>33</v>
      </c>
      <c r="I100" s="99" t="s">
        <v>33</v>
      </c>
      <c r="J100" s="100">
        <v>1053</v>
      </c>
      <c r="K100" s="99" t="s">
        <v>175</v>
      </c>
      <c r="L100" s="100">
        <v>381.71</v>
      </c>
      <c r="M100" s="101" t="s">
        <v>33</v>
      </c>
      <c r="N100" s="102" t="s">
        <v>33</v>
      </c>
      <c r="U100" s="68" t="s">
        <v>251</v>
      </c>
    </row>
    <row r="101" spans="1:24" s="63" customFormat="1" x14ac:dyDescent="0.2">
      <c r="A101" s="98"/>
      <c r="B101" s="97" t="s">
        <v>173</v>
      </c>
      <c r="C101" s="767" t="s">
        <v>174</v>
      </c>
      <c r="D101" s="767"/>
      <c r="E101" s="767"/>
      <c r="F101" s="99" t="s">
        <v>33</v>
      </c>
      <c r="G101" s="99" t="s">
        <v>33</v>
      </c>
      <c r="H101" s="99" t="s">
        <v>33</v>
      </c>
      <c r="I101" s="99" t="s">
        <v>33</v>
      </c>
      <c r="J101" s="100">
        <v>1566.06</v>
      </c>
      <c r="K101" s="99" t="s">
        <v>175</v>
      </c>
      <c r="L101" s="100">
        <v>567.70000000000005</v>
      </c>
      <c r="M101" s="101" t="s">
        <v>33</v>
      </c>
      <c r="N101" s="102" t="s">
        <v>33</v>
      </c>
      <c r="U101" s="68" t="s">
        <v>174</v>
      </c>
    </row>
    <row r="102" spans="1:24" s="63" customFormat="1" x14ac:dyDescent="0.2">
      <c r="A102" s="98"/>
      <c r="B102" s="97" t="s">
        <v>176</v>
      </c>
      <c r="C102" s="767" t="s">
        <v>177</v>
      </c>
      <c r="D102" s="767"/>
      <c r="E102" s="767"/>
      <c r="F102" s="99" t="s">
        <v>33</v>
      </c>
      <c r="G102" s="99" t="s">
        <v>33</v>
      </c>
      <c r="H102" s="99" t="s">
        <v>33</v>
      </c>
      <c r="I102" s="99" t="s">
        <v>33</v>
      </c>
      <c r="J102" s="100">
        <v>244.39</v>
      </c>
      <c r="K102" s="99" t="s">
        <v>175</v>
      </c>
      <c r="L102" s="100">
        <v>88.59</v>
      </c>
      <c r="M102" s="101" t="s">
        <v>33</v>
      </c>
      <c r="N102" s="102" t="s">
        <v>33</v>
      </c>
      <c r="U102" s="68" t="s">
        <v>177</v>
      </c>
    </row>
    <row r="103" spans="1:24" s="63" customFormat="1" x14ac:dyDescent="0.2">
      <c r="A103" s="98"/>
      <c r="B103" s="97" t="s">
        <v>212</v>
      </c>
      <c r="C103" s="767" t="s">
        <v>252</v>
      </c>
      <c r="D103" s="767"/>
      <c r="E103" s="767"/>
      <c r="F103" s="99" t="s">
        <v>33</v>
      </c>
      <c r="G103" s="99" t="s">
        <v>33</v>
      </c>
      <c r="H103" s="99" t="s">
        <v>33</v>
      </c>
      <c r="I103" s="99" t="s">
        <v>33</v>
      </c>
      <c r="J103" s="100">
        <v>909.27</v>
      </c>
      <c r="K103" s="99" t="s">
        <v>33</v>
      </c>
      <c r="L103" s="100">
        <v>263.69</v>
      </c>
      <c r="M103" s="101" t="s">
        <v>33</v>
      </c>
      <c r="N103" s="102" t="s">
        <v>33</v>
      </c>
      <c r="U103" s="68" t="s">
        <v>252</v>
      </c>
    </row>
    <row r="104" spans="1:24" s="63" customFormat="1" x14ac:dyDescent="0.2">
      <c r="A104" s="98"/>
      <c r="B104" s="97" t="s">
        <v>33</v>
      </c>
      <c r="C104" s="767" t="s">
        <v>253</v>
      </c>
      <c r="D104" s="767"/>
      <c r="E104" s="767"/>
      <c r="F104" s="99" t="s">
        <v>179</v>
      </c>
      <c r="G104" s="99" t="s">
        <v>1993</v>
      </c>
      <c r="H104" s="99" t="s">
        <v>175</v>
      </c>
      <c r="I104" s="99" t="s">
        <v>1994</v>
      </c>
      <c r="J104" s="100" t="s">
        <v>33</v>
      </c>
      <c r="K104" s="99" t="s">
        <v>33</v>
      </c>
      <c r="L104" s="100" t="s">
        <v>33</v>
      </c>
      <c r="M104" s="101" t="s">
        <v>33</v>
      </c>
      <c r="N104" s="102" t="s">
        <v>33</v>
      </c>
      <c r="V104" s="68" t="s">
        <v>253</v>
      </c>
    </row>
    <row r="105" spans="1:24" s="63" customFormat="1" x14ac:dyDescent="0.2">
      <c r="A105" s="98"/>
      <c r="B105" s="97" t="s">
        <v>33</v>
      </c>
      <c r="C105" s="767" t="s">
        <v>178</v>
      </c>
      <c r="D105" s="767"/>
      <c r="E105" s="767"/>
      <c r="F105" s="99" t="s">
        <v>179</v>
      </c>
      <c r="G105" s="99" t="s">
        <v>1995</v>
      </c>
      <c r="H105" s="99" t="s">
        <v>175</v>
      </c>
      <c r="I105" s="99" t="s">
        <v>1996</v>
      </c>
      <c r="J105" s="100" t="s">
        <v>33</v>
      </c>
      <c r="K105" s="99" t="s">
        <v>33</v>
      </c>
      <c r="L105" s="100" t="s">
        <v>33</v>
      </c>
      <c r="M105" s="101" t="s">
        <v>33</v>
      </c>
      <c r="N105" s="102" t="s">
        <v>33</v>
      </c>
      <c r="V105" s="68" t="s">
        <v>178</v>
      </c>
    </row>
    <row r="106" spans="1:24" s="63" customFormat="1" x14ac:dyDescent="0.2">
      <c r="A106" s="98"/>
      <c r="B106" s="97" t="s">
        <v>33</v>
      </c>
      <c r="C106" s="776" t="s">
        <v>182</v>
      </c>
      <c r="D106" s="776"/>
      <c r="E106" s="776"/>
      <c r="F106" s="90" t="s">
        <v>33</v>
      </c>
      <c r="G106" s="90" t="s">
        <v>33</v>
      </c>
      <c r="H106" s="90" t="s">
        <v>33</v>
      </c>
      <c r="I106" s="90" t="s">
        <v>33</v>
      </c>
      <c r="J106" s="91">
        <v>3528.33</v>
      </c>
      <c r="K106" s="90" t="s">
        <v>33</v>
      </c>
      <c r="L106" s="91">
        <v>1213.0999999999999</v>
      </c>
      <c r="M106" s="92" t="s">
        <v>33</v>
      </c>
      <c r="N106" s="93" t="s">
        <v>33</v>
      </c>
      <c r="W106" s="68" t="s">
        <v>182</v>
      </c>
    </row>
    <row r="107" spans="1:24" s="63" customFormat="1" x14ac:dyDescent="0.2">
      <c r="A107" s="98"/>
      <c r="B107" s="97" t="s">
        <v>33</v>
      </c>
      <c r="C107" s="767" t="s">
        <v>183</v>
      </c>
      <c r="D107" s="767"/>
      <c r="E107" s="767"/>
      <c r="F107" s="99" t="s">
        <v>33</v>
      </c>
      <c r="G107" s="99" t="s">
        <v>33</v>
      </c>
      <c r="H107" s="99" t="s">
        <v>33</v>
      </c>
      <c r="I107" s="99" t="s">
        <v>33</v>
      </c>
      <c r="J107" s="100" t="s">
        <v>33</v>
      </c>
      <c r="K107" s="99" t="s">
        <v>33</v>
      </c>
      <c r="L107" s="100">
        <v>470.3</v>
      </c>
      <c r="M107" s="101" t="s">
        <v>33</v>
      </c>
      <c r="N107" s="102" t="s">
        <v>33</v>
      </c>
      <c r="V107" s="68" t="s">
        <v>183</v>
      </c>
    </row>
    <row r="108" spans="1:24" s="63" customFormat="1" ht="33.75" x14ac:dyDescent="0.2">
      <c r="A108" s="98"/>
      <c r="B108" s="97" t="s">
        <v>589</v>
      </c>
      <c r="C108" s="767" t="s">
        <v>590</v>
      </c>
      <c r="D108" s="767"/>
      <c r="E108" s="767"/>
      <c r="F108" s="99" t="s">
        <v>186</v>
      </c>
      <c r="G108" s="99" t="s">
        <v>591</v>
      </c>
      <c r="H108" s="99" t="s">
        <v>33</v>
      </c>
      <c r="I108" s="99" t="s">
        <v>591</v>
      </c>
      <c r="J108" s="100" t="s">
        <v>33</v>
      </c>
      <c r="K108" s="99" t="s">
        <v>33</v>
      </c>
      <c r="L108" s="100">
        <v>493.82</v>
      </c>
      <c r="M108" s="101" t="s">
        <v>33</v>
      </c>
      <c r="N108" s="102" t="s">
        <v>33</v>
      </c>
      <c r="V108" s="68" t="s">
        <v>590</v>
      </c>
    </row>
    <row r="109" spans="1:24" s="63" customFormat="1" ht="33.75" x14ac:dyDescent="0.2">
      <c r="A109" s="98"/>
      <c r="B109" s="97" t="s">
        <v>592</v>
      </c>
      <c r="C109" s="767" t="s">
        <v>593</v>
      </c>
      <c r="D109" s="767"/>
      <c r="E109" s="767"/>
      <c r="F109" s="99" t="s">
        <v>186</v>
      </c>
      <c r="G109" s="99" t="s">
        <v>594</v>
      </c>
      <c r="H109" s="99" t="s">
        <v>33</v>
      </c>
      <c r="I109" s="99" t="s">
        <v>594</v>
      </c>
      <c r="J109" s="100" t="s">
        <v>33</v>
      </c>
      <c r="K109" s="99" t="s">
        <v>33</v>
      </c>
      <c r="L109" s="100">
        <v>305.7</v>
      </c>
      <c r="M109" s="101" t="s">
        <v>33</v>
      </c>
      <c r="N109" s="102" t="s">
        <v>33</v>
      </c>
      <c r="V109" s="68" t="s">
        <v>593</v>
      </c>
    </row>
    <row r="110" spans="1:24" s="63" customFormat="1" x14ac:dyDescent="0.2">
      <c r="A110" s="103"/>
      <c r="B110" s="104"/>
      <c r="C110" s="780" t="s">
        <v>191</v>
      </c>
      <c r="D110" s="780"/>
      <c r="E110" s="780"/>
      <c r="F110" s="105" t="s">
        <v>33</v>
      </c>
      <c r="G110" s="105" t="s">
        <v>33</v>
      </c>
      <c r="H110" s="105" t="s">
        <v>33</v>
      </c>
      <c r="I110" s="105" t="s">
        <v>33</v>
      </c>
      <c r="J110" s="106" t="s">
        <v>33</v>
      </c>
      <c r="K110" s="105" t="s">
        <v>33</v>
      </c>
      <c r="L110" s="106">
        <v>2012.62</v>
      </c>
      <c r="M110" s="92" t="s">
        <v>33</v>
      </c>
      <c r="N110" s="107" t="s">
        <v>33</v>
      </c>
      <c r="X110" s="68" t="s">
        <v>191</v>
      </c>
    </row>
    <row r="111" spans="1:24" s="63" customFormat="1" ht="33.75" x14ac:dyDescent="0.2">
      <c r="A111" s="88" t="s">
        <v>258</v>
      </c>
      <c r="B111" s="89" t="s">
        <v>1997</v>
      </c>
      <c r="C111" s="776" t="s">
        <v>1998</v>
      </c>
      <c r="D111" s="776"/>
      <c r="E111" s="776"/>
      <c r="F111" s="90" t="s">
        <v>566</v>
      </c>
      <c r="G111" s="90" t="s">
        <v>33</v>
      </c>
      <c r="H111" s="90" t="s">
        <v>33</v>
      </c>
      <c r="I111" s="90" t="s">
        <v>1999</v>
      </c>
      <c r="J111" s="91">
        <v>535.46</v>
      </c>
      <c r="K111" s="90" t="s">
        <v>33</v>
      </c>
      <c r="L111" s="91">
        <v>15838.91</v>
      </c>
      <c r="M111" s="92" t="s">
        <v>33</v>
      </c>
      <c r="N111" s="93" t="s">
        <v>33</v>
      </c>
      <c r="R111" s="68" t="s">
        <v>1998</v>
      </c>
    </row>
    <row r="112" spans="1:24" s="63" customFormat="1" ht="33.75" x14ac:dyDescent="0.2">
      <c r="A112" s="88" t="s">
        <v>262</v>
      </c>
      <c r="B112" s="89" t="s">
        <v>2000</v>
      </c>
      <c r="C112" s="776" t="s">
        <v>2001</v>
      </c>
      <c r="D112" s="776"/>
      <c r="E112" s="776"/>
      <c r="F112" s="90" t="s">
        <v>582</v>
      </c>
      <c r="G112" s="90" t="s">
        <v>33</v>
      </c>
      <c r="H112" s="90" t="s">
        <v>33</v>
      </c>
      <c r="I112" s="90" t="s">
        <v>2002</v>
      </c>
      <c r="J112" s="91" t="s">
        <v>33</v>
      </c>
      <c r="K112" s="90" t="s">
        <v>33</v>
      </c>
      <c r="L112" s="91" t="s">
        <v>33</v>
      </c>
      <c r="M112" s="92" t="s">
        <v>33</v>
      </c>
      <c r="N112" s="93" t="s">
        <v>33</v>
      </c>
      <c r="R112" s="68" t="s">
        <v>2001</v>
      </c>
    </row>
    <row r="113" spans="1:25" s="63" customFormat="1" x14ac:dyDescent="0.2">
      <c r="A113" s="94"/>
      <c r="B113" s="95"/>
      <c r="C113" s="767" t="s">
        <v>2003</v>
      </c>
      <c r="D113" s="767"/>
      <c r="E113" s="767"/>
      <c r="F113" s="767"/>
      <c r="G113" s="767"/>
      <c r="H113" s="767"/>
      <c r="I113" s="767"/>
      <c r="J113" s="767"/>
      <c r="K113" s="767"/>
      <c r="L113" s="767"/>
      <c r="M113" s="767"/>
      <c r="N113" s="781"/>
      <c r="S113" s="68" t="s">
        <v>2003</v>
      </c>
    </row>
    <row r="114" spans="1:25" s="63" customFormat="1" ht="33.75" x14ac:dyDescent="0.2">
      <c r="A114" s="96"/>
      <c r="B114" s="97" t="s">
        <v>558</v>
      </c>
      <c r="C114" s="767" t="s">
        <v>559</v>
      </c>
      <c r="D114" s="767"/>
      <c r="E114" s="767"/>
      <c r="F114" s="767"/>
      <c r="G114" s="767"/>
      <c r="H114" s="767"/>
      <c r="I114" s="767"/>
      <c r="J114" s="767"/>
      <c r="K114" s="767"/>
      <c r="L114" s="767"/>
      <c r="M114" s="767"/>
      <c r="N114" s="781"/>
      <c r="T114" s="68" t="s">
        <v>559</v>
      </c>
    </row>
    <row r="115" spans="1:25" s="63" customFormat="1" x14ac:dyDescent="0.2">
      <c r="A115" s="98"/>
      <c r="B115" s="97" t="s">
        <v>165</v>
      </c>
      <c r="C115" s="767" t="s">
        <v>251</v>
      </c>
      <c r="D115" s="767"/>
      <c r="E115" s="767"/>
      <c r="F115" s="99" t="s">
        <v>33</v>
      </c>
      <c r="G115" s="99" t="s">
        <v>33</v>
      </c>
      <c r="H115" s="99" t="s">
        <v>33</v>
      </c>
      <c r="I115" s="99" t="s">
        <v>33</v>
      </c>
      <c r="J115" s="100">
        <v>2004.55</v>
      </c>
      <c r="K115" s="99" t="s">
        <v>175</v>
      </c>
      <c r="L115" s="100">
        <v>5437.34</v>
      </c>
      <c r="M115" s="101" t="s">
        <v>33</v>
      </c>
      <c r="N115" s="102" t="s">
        <v>33</v>
      </c>
      <c r="U115" s="68" t="s">
        <v>251</v>
      </c>
    </row>
    <row r="116" spans="1:25" s="63" customFormat="1" x14ac:dyDescent="0.2">
      <c r="A116" s="98"/>
      <c r="B116" s="97" t="s">
        <v>173</v>
      </c>
      <c r="C116" s="767" t="s">
        <v>174</v>
      </c>
      <c r="D116" s="767"/>
      <c r="E116" s="767"/>
      <c r="F116" s="99" t="s">
        <v>33</v>
      </c>
      <c r="G116" s="99" t="s">
        <v>33</v>
      </c>
      <c r="H116" s="99" t="s">
        <v>33</v>
      </c>
      <c r="I116" s="99" t="s">
        <v>33</v>
      </c>
      <c r="J116" s="100">
        <v>1735.8</v>
      </c>
      <c r="K116" s="99" t="s">
        <v>175</v>
      </c>
      <c r="L116" s="100">
        <v>4708.3599999999997</v>
      </c>
      <c r="M116" s="101" t="s">
        <v>33</v>
      </c>
      <c r="N116" s="102" t="s">
        <v>33</v>
      </c>
      <c r="U116" s="68" t="s">
        <v>174</v>
      </c>
    </row>
    <row r="117" spans="1:25" s="63" customFormat="1" x14ac:dyDescent="0.2">
      <c r="A117" s="98"/>
      <c r="B117" s="97" t="s">
        <v>176</v>
      </c>
      <c r="C117" s="767" t="s">
        <v>177</v>
      </c>
      <c r="D117" s="767"/>
      <c r="E117" s="767"/>
      <c r="F117" s="99" t="s">
        <v>33</v>
      </c>
      <c r="G117" s="99" t="s">
        <v>33</v>
      </c>
      <c r="H117" s="99" t="s">
        <v>33</v>
      </c>
      <c r="I117" s="99" t="s">
        <v>33</v>
      </c>
      <c r="J117" s="100">
        <v>265.82</v>
      </c>
      <c r="K117" s="99" t="s">
        <v>175</v>
      </c>
      <c r="L117" s="100">
        <v>721.04</v>
      </c>
      <c r="M117" s="101" t="s">
        <v>33</v>
      </c>
      <c r="N117" s="102" t="s">
        <v>33</v>
      </c>
      <c r="U117" s="68" t="s">
        <v>177</v>
      </c>
    </row>
    <row r="118" spans="1:25" s="63" customFormat="1" x14ac:dyDescent="0.2">
      <c r="A118" s="98"/>
      <c r="B118" s="97" t="s">
        <v>212</v>
      </c>
      <c r="C118" s="767" t="s">
        <v>252</v>
      </c>
      <c r="D118" s="767"/>
      <c r="E118" s="767"/>
      <c r="F118" s="99" t="s">
        <v>33</v>
      </c>
      <c r="G118" s="99" t="s">
        <v>33</v>
      </c>
      <c r="H118" s="99" t="s">
        <v>33</v>
      </c>
      <c r="I118" s="99" t="s">
        <v>33</v>
      </c>
      <c r="J118" s="100">
        <v>1979.74</v>
      </c>
      <c r="K118" s="99" t="s">
        <v>33</v>
      </c>
      <c r="L118" s="100">
        <v>4296.04</v>
      </c>
      <c r="M118" s="101" t="s">
        <v>33</v>
      </c>
      <c r="N118" s="102" t="s">
        <v>33</v>
      </c>
      <c r="U118" s="68" t="s">
        <v>252</v>
      </c>
    </row>
    <row r="119" spans="1:25" s="63" customFormat="1" x14ac:dyDescent="0.2">
      <c r="A119" s="98"/>
      <c r="B119" s="97" t="s">
        <v>33</v>
      </c>
      <c r="C119" s="767" t="s">
        <v>253</v>
      </c>
      <c r="D119" s="767"/>
      <c r="E119" s="767"/>
      <c r="F119" s="99" t="s">
        <v>179</v>
      </c>
      <c r="G119" s="99" t="s">
        <v>2004</v>
      </c>
      <c r="H119" s="99" t="s">
        <v>175</v>
      </c>
      <c r="I119" s="99" t="s">
        <v>2005</v>
      </c>
      <c r="J119" s="100" t="s">
        <v>33</v>
      </c>
      <c r="K119" s="99" t="s">
        <v>33</v>
      </c>
      <c r="L119" s="100" t="s">
        <v>33</v>
      </c>
      <c r="M119" s="101" t="s">
        <v>33</v>
      </c>
      <c r="N119" s="102" t="s">
        <v>33</v>
      </c>
      <c r="V119" s="68" t="s">
        <v>253</v>
      </c>
    </row>
    <row r="120" spans="1:25" s="63" customFormat="1" x14ac:dyDescent="0.2">
      <c r="A120" s="98"/>
      <c r="B120" s="97" t="s">
        <v>33</v>
      </c>
      <c r="C120" s="767" t="s">
        <v>178</v>
      </c>
      <c r="D120" s="767"/>
      <c r="E120" s="767"/>
      <c r="F120" s="99" t="s">
        <v>179</v>
      </c>
      <c r="G120" s="99" t="s">
        <v>2006</v>
      </c>
      <c r="H120" s="99" t="s">
        <v>175</v>
      </c>
      <c r="I120" s="99" t="s">
        <v>2007</v>
      </c>
      <c r="J120" s="100" t="s">
        <v>33</v>
      </c>
      <c r="K120" s="99" t="s">
        <v>33</v>
      </c>
      <c r="L120" s="100" t="s">
        <v>33</v>
      </c>
      <c r="M120" s="101" t="s">
        <v>33</v>
      </c>
      <c r="N120" s="102" t="s">
        <v>33</v>
      </c>
      <c r="V120" s="68" t="s">
        <v>178</v>
      </c>
    </row>
    <row r="121" spans="1:25" s="63" customFormat="1" x14ac:dyDescent="0.2">
      <c r="A121" s="98"/>
      <c r="B121" s="97" t="s">
        <v>33</v>
      </c>
      <c r="C121" s="776" t="s">
        <v>182</v>
      </c>
      <c r="D121" s="776"/>
      <c r="E121" s="776"/>
      <c r="F121" s="90" t="s">
        <v>33</v>
      </c>
      <c r="G121" s="90" t="s">
        <v>33</v>
      </c>
      <c r="H121" s="90" t="s">
        <v>33</v>
      </c>
      <c r="I121" s="90" t="s">
        <v>33</v>
      </c>
      <c r="J121" s="91">
        <v>5720.09</v>
      </c>
      <c r="K121" s="90" t="s">
        <v>33</v>
      </c>
      <c r="L121" s="91">
        <v>14441.74</v>
      </c>
      <c r="M121" s="92" t="s">
        <v>33</v>
      </c>
      <c r="N121" s="93" t="s">
        <v>33</v>
      </c>
      <c r="W121" s="68" t="s">
        <v>182</v>
      </c>
    </row>
    <row r="122" spans="1:25" s="63" customFormat="1" x14ac:dyDescent="0.2">
      <c r="A122" s="98"/>
      <c r="B122" s="97" t="s">
        <v>33</v>
      </c>
      <c r="C122" s="767" t="s">
        <v>183</v>
      </c>
      <c r="D122" s="767"/>
      <c r="E122" s="767"/>
      <c r="F122" s="99" t="s">
        <v>33</v>
      </c>
      <c r="G122" s="99" t="s">
        <v>33</v>
      </c>
      <c r="H122" s="99" t="s">
        <v>33</v>
      </c>
      <c r="I122" s="99" t="s">
        <v>33</v>
      </c>
      <c r="J122" s="100" t="s">
        <v>33</v>
      </c>
      <c r="K122" s="99" t="s">
        <v>33</v>
      </c>
      <c r="L122" s="100">
        <v>6158.38</v>
      </c>
      <c r="M122" s="101" t="s">
        <v>33</v>
      </c>
      <c r="N122" s="102" t="s">
        <v>33</v>
      </c>
      <c r="V122" s="68" t="s">
        <v>183</v>
      </c>
    </row>
    <row r="123" spans="1:25" s="63" customFormat="1" ht="33.75" x14ac:dyDescent="0.2">
      <c r="A123" s="98"/>
      <c r="B123" s="97" t="s">
        <v>589</v>
      </c>
      <c r="C123" s="767" t="s">
        <v>590</v>
      </c>
      <c r="D123" s="767"/>
      <c r="E123" s="767"/>
      <c r="F123" s="99" t="s">
        <v>186</v>
      </c>
      <c r="G123" s="99" t="s">
        <v>591</v>
      </c>
      <c r="H123" s="99" t="s">
        <v>33</v>
      </c>
      <c r="I123" s="99" t="s">
        <v>591</v>
      </c>
      <c r="J123" s="100" t="s">
        <v>33</v>
      </c>
      <c r="K123" s="99" t="s">
        <v>33</v>
      </c>
      <c r="L123" s="100">
        <v>6466.3</v>
      </c>
      <c r="M123" s="101" t="s">
        <v>33</v>
      </c>
      <c r="N123" s="102" t="s">
        <v>33</v>
      </c>
      <c r="V123" s="68" t="s">
        <v>590</v>
      </c>
    </row>
    <row r="124" spans="1:25" s="63" customFormat="1" ht="33.75" x14ac:dyDescent="0.2">
      <c r="A124" s="98"/>
      <c r="B124" s="97" t="s">
        <v>592</v>
      </c>
      <c r="C124" s="767" t="s">
        <v>593</v>
      </c>
      <c r="D124" s="767"/>
      <c r="E124" s="767"/>
      <c r="F124" s="99" t="s">
        <v>186</v>
      </c>
      <c r="G124" s="99" t="s">
        <v>594</v>
      </c>
      <c r="H124" s="99" t="s">
        <v>33</v>
      </c>
      <c r="I124" s="99" t="s">
        <v>594</v>
      </c>
      <c r="J124" s="100" t="s">
        <v>33</v>
      </c>
      <c r="K124" s="99" t="s">
        <v>33</v>
      </c>
      <c r="L124" s="100">
        <v>4002.95</v>
      </c>
      <c r="M124" s="101" t="s">
        <v>33</v>
      </c>
      <c r="N124" s="102" t="s">
        <v>33</v>
      </c>
      <c r="V124" s="68" t="s">
        <v>593</v>
      </c>
    </row>
    <row r="125" spans="1:25" s="63" customFormat="1" x14ac:dyDescent="0.2">
      <c r="A125" s="103"/>
      <c r="B125" s="104"/>
      <c r="C125" s="780" t="s">
        <v>191</v>
      </c>
      <c r="D125" s="780"/>
      <c r="E125" s="780"/>
      <c r="F125" s="105" t="s">
        <v>33</v>
      </c>
      <c r="G125" s="105" t="s">
        <v>33</v>
      </c>
      <c r="H125" s="105" t="s">
        <v>33</v>
      </c>
      <c r="I125" s="105" t="s">
        <v>33</v>
      </c>
      <c r="J125" s="106" t="s">
        <v>33</v>
      </c>
      <c r="K125" s="105" t="s">
        <v>33</v>
      </c>
      <c r="L125" s="106">
        <v>24910.99</v>
      </c>
      <c r="M125" s="92" t="s">
        <v>33</v>
      </c>
      <c r="N125" s="107" t="s">
        <v>33</v>
      </c>
      <c r="X125" s="68" t="s">
        <v>191</v>
      </c>
    </row>
    <row r="126" spans="1:25" s="63" customFormat="1" ht="22.5" x14ac:dyDescent="0.2">
      <c r="A126" s="88" t="s">
        <v>267</v>
      </c>
      <c r="B126" s="89" t="s">
        <v>595</v>
      </c>
      <c r="C126" s="776" t="s">
        <v>596</v>
      </c>
      <c r="D126" s="776"/>
      <c r="E126" s="776"/>
      <c r="F126" s="90" t="s">
        <v>566</v>
      </c>
      <c r="G126" s="90" t="s">
        <v>33</v>
      </c>
      <c r="H126" s="90" t="s">
        <v>33</v>
      </c>
      <c r="I126" s="90" t="s">
        <v>2008</v>
      </c>
      <c r="J126" s="91">
        <v>790</v>
      </c>
      <c r="K126" s="90" t="s">
        <v>33</v>
      </c>
      <c r="L126" s="91">
        <v>174001.45</v>
      </c>
      <c r="M126" s="92" t="s">
        <v>33</v>
      </c>
      <c r="N126" s="93" t="s">
        <v>33</v>
      </c>
      <c r="R126" s="68" t="s">
        <v>596</v>
      </c>
    </row>
    <row r="127" spans="1:25" s="63" customFormat="1" x14ac:dyDescent="0.2">
      <c r="A127" s="88" t="s">
        <v>274</v>
      </c>
      <c r="B127" s="89" t="s">
        <v>598</v>
      </c>
      <c r="C127" s="776" t="s">
        <v>599</v>
      </c>
      <c r="D127" s="776"/>
      <c r="E127" s="776"/>
      <c r="F127" s="90" t="s">
        <v>33</v>
      </c>
      <c r="G127" s="90" t="s">
        <v>33</v>
      </c>
      <c r="H127" s="90" t="s">
        <v>33</v>
      </c>
      <c r="I127" s="90" t="s">
        <v>2009</v>
      </c>
      <c r="J127" s="91">
        <v>10.63</v>
      </c>
      <c r="K127" s="90" t="s">
        <v>33</v>
      </c>
      <c r="L127" s="91">
        <v>2306.71</v>
      </c>
      <c r="M127" s="92" t="s">
        <v>33</v>
      </c>
      <c r="N127" s="93" t="s">
        <v>33</v>
      </c>
      <c r="R127" s="68" t="s">
        <v>599</v>
      </c>
    </row>
    <row r="128" spans="1:25" s="63" customFormat="1" x14ac:dyDescent="0.2">
      <c r="A128" s="94"/>
      <c r="B128" s="95"/>
      <c r="C128" s="767" t="s">
        <v>601</v>
      </c>
      <c r="D128" s="767"/>
      <c r="E128" s="767"/>
      <c r="F128" s="767"/>
      <c r="G128" s="767"/>
      <c r="H128" s="767"/>
      <c r="I128" s="767"/>
      <c r="J128" s="767"/>
      <c r="K128" s="767"/>
      <c r="L128" s="767"/>
      <c r="M128" s="767"/>
      <c r="N128" s="781"/>
      <c r="Y128" s="68" t="s">
        <v>601</v>
      </c>
    </row>
    <row r="129" spans="1:23" s="63" customFormat="1" ht="22.5" x14ac:dyDescent="0.2">
      <c r="A129" s="88" t="s">
        <v>282</v>
      </c>
      <c r="B129" s="89" t="s">
        <v>2010</v>
      </c>
      <c r="C129" s="776" t="s">
        <v>2011</v>
      </c>
      <c r="D129" s="776"/>
      <c r="E129" s="776"/>
      <c r="F129" s="90" t="s">
        <v>604</v>
      </c>
      <c r="G129" s="90" t="s">
        <v>33</v>
      </c>
      <c r="H129" s="90" t="s">
        <v>33</v>
      </c>
      <c r="I129" s="90" t="s">
        <v>2012</v>
      </c>
      <c r="J129" s="91">
        <v>5802.77</v>
      </c>
      <c r="K129" s="90" t="s">
        <v>33</v>
      </c>
      <c r="L129" s="91">
        <v>10332.99</v>
      </c>
      <c r="M129" s="92" t="s">
        <v>33</v>
      </c>
      <c r="N129" s="93" t="s">
        <v>33</v>
      </c>
      <c r="R129" s="68" t="s">
        <v>2011</v>
      </c>
    </row>
    <row r="130" spans="1:23" s="63" customFormat="1" x14ac:dyDescent="0.2">
      <c r="A130" s="94"/>
      <c r="B130" s="95"/>
      <c r="C130" s="767" t="s">
        <v>2013</v>
      </c>
      <c r="D130" s="767"/>
      <c r="E130" s="767"/>
      <c r="F130" s="767"/>
      <c r="G130" s="767"/>
      <c r="H130" s="767"/>
      <c r="I130" s="767"/>
      <c r="J130" s="767"/>
      <c r="K130" s="767"/>
      <c r="L130" s="767"/>
      <c r="M130" s="767"/>
      <c r="N130" s="781"/>
      <c r="S130" s="68" t="s">
        <v>2013</v>
      </c>
    </row>
    <row r="131" spans="1:23" s="63" customFormat="1" ht="22.5" x14ac:dyDescent="0.2">
      <c r="A131" s="88" t="s">
        <v>287</v>
      </c>
      <c r="B131" s="89" t="s">
        <v>2014</v>
      </c>
      <c r="C131" s="776" t="s">
        <v>2015</v>
      </c>
      <c r="D131" s="776"/>
      <c r="E131" s="776"/>
      <c r="F131" s="90" t="s">
        <v>604</v>
      </c>
      <c r="G131" s="90" t="s">
        <v>33</v>
      </c>
      <c r="H131" s="90" t="s">
        <v>33</v>
      </c>
      <c r="I131" s="90" t="s">
        <v>2016</v>
      </c>
      <c r="J131" s="91">
        <v>5488.69</v>
      </c>
      <c r="K131" s="90" t="s">
        <v>33</v>
      </c>
      <c r="L131" s="91">
        <v>25796.84</v>
      </c>
      <c r="M131" s="92" t="s">
        <v>33</v>
      </c>
      <c r="N131" s="93" t="s">
        <v>33</v>
      </c>
      <c r="R131" s="68" t="s">
        <v>2015</v>
      </c>
    </row>
    <row r="132" spans="1:23" s="63" customFormat="1" x14ac:dyDescent="0.2">
      <c r="A132" s="94"/>
      <c r="B132" s="95"/>
      <c r="C132" s="767" t="s">
        <v>2017</v>
      </c>
      <c r="D132" s="767"/>
      <c r="E132" s="767"/>
      <c r="F132" s="767"/>
      <c r="G132" s="767"/>
      <c r="H132" s="767"/>
      <c r="I132" s="767"/>
      <c r="J132" s="767"/>
      <c r="K132" s="767"/>
      <c r="L132" s="767"/>
      <c r="M132" s="767"/>
      <c r="N132" s="781"/>
      <c r="S132" s="68" t="s">
        <v>2017</v>
      </c>
    </row>
    <row r="133" spans="1:23" s="63" customFormat="1" ht="22.5" x14ac:dyDescent="0.2">
      <c r="A133" s="88" t="s">
        <v>217</v>
      </c>
      <c r="B133" s="89" t="s">
        <v>2018</v>
      </c>
      <c r="C133" s="776" t="s">
        <v>2019</v>
      </c>
      <c r="D133" s="776"/>
      <c r="E133" s="776"/>
      <c r="F133" s="90" t="s">
        <v>604</v>
      </c>
      <c r="G133" s="90" t="s">
        <v>33</v>
      </c>
      <c r="H133" s="90" t="s">
        <v>33</v>
      </c>
      <c r="I133" s="90" t="s">
        <v>2020</v>
      </c>
      <c r="J133" s="91">
        <v>5488.69</v>
      </c>
      <c r="K133" s="90" t="s">
        <v>33</v>
      </c>
      <c r="L133" s="91">
        <v>25788.61</v>
      </c>
      <c r="M133" s="92" t="s">
        <v>33</v>
      </c>
      <c r="N133" s="93" t="s">
        <v>33</v>
      </c>
      <c r="R133" s="68" t="s">
        <v>2019</v>
      </c>
    </row>
    <row r="134" spans="1:23" s="63" customFormat="1" x14ac:dyDescent="0.2">
      <c r="A134" s="94"/>
      <c r="B134" s="95"/>
      <c r="C134" s="767" t="s">
        <v>2021</v>
      </c>
      <c r="D134" s="767"/>
      <c r="E134" s="767"/>
      <c r="F134" s="767"/>
      <c r="G134" s="767"/>
      <c r="H134" s="767"/>
      <c r="I134" s="767"/>
      <c r="J134" s="767"/>
      <c r="K134" s="767"/>
      <c r="L134" s="767"/>
      <c r="M134" s="767"/>
      <c r="N134" s="781"/>
      <c r="S134" s="68" t="s">
        <v>2021</v>
      </c>
    </row>
    <row r="135" spans="1:23" s="63" customFormat="1" ht="22.5" x14ac:dyDescent="0.2">
      <c r="A135" s="88" t="s">
        <v>291</v>
      </c>
      <c r="B135" s="89" t="s">
        <v>2022</v>
      </c>
      <c r="C135" s="776" t="s">
        <v>2023</v>
      </c>
      <c r="D135" s="776"/>
      <c r="E135" s="776"/>
      <c r="F135" s="90" t="s">
        <v>604</v>
      </c>
      <c r="G135" s="90" t="s">
        <v>33</v>
      </c>
      <c r="H135" s="90" t="s">
        <v>33</v>
      </c>
      <c r="I135" s="90" t="s">
        <v>2024</v>
      </c>
      <c r="J135" s="91" t="s">
        <v>33</v>
      </c>
      <c r="K135" s="90" t="s">
        <v>33</v>
      </c>
      <c r="L135" s="91" t="s">
        <v>33</v>
      </c>
      <c r="M135" s="92" t="s">
        <v>33</v>
      </c>
      <c r="N135" s="93" t="s">
        <v>33</v>
      </c>
      <c r="R135" s="68" t="s">
        <v>2023</v>
      </c>
    </row>
    <row r="136" spans="1:23" s="63" customFormat="1" x14ac:dyDescent="0.2">
      <c r="A136" s="94"/>
      <c r="B136" s="95"/>
      <c r="C136" s="767" t="s">
        <v>2025</v>
      </c>
      <c r="D136" s="767"/>
      <c r="E136" s="767"/>
      <c r="F136" s="767"/>
      <c r="G136" s="767"/>
      <c r="H136" s="767"/>
      <c r="I136" s="767"/>
      <c r="J136" s="767"/>
      <c r="K136" s="767"/>
      <c r="L136" s="767"/>
      <c r="M136" s="767"/>
      <c r="N136" s="781"/>
      <c r="S136" s="68" t="s">
        <v>2025</v>
      </c>
    </row>
    <row r="137" spans="1:23" s="63" customFormat="1" ht="33.75" x14ac:dyDescent="0.2">
      <c r="A137" s="96"/>
      <c r="B137" s="97" t="s">
        <v>558</v>
      </c>
      <c r="C137" s="767" t="s">
        <v>559</v>
      </c>
      <c r="D137" s="767"/>
      <c r="E137" s="767"/>
      <c r="F137" s="767"/>
      <c r="G137" s="767"/>
      <c r="H137" s="767"/>
      <c r="I137" s="767"/>
      <c r="J137" s="767"/>
      <c r="K137" s="767"/>
      <c r="L137" s="767"/>
      <c r="M137" s="767"/>
      <c r="N137" s="781"/>
      <c r="T137" s="68" t="s">
        <v>559</v>
      </c>
    </row>
    <row r="138" spans="1:23" s="63" customFormat="1" x14ac:dyDescent="0.2">
      <c r="A138" s="98"/>
      <c r="B138" s="97" t="s">
        <v>165</v>
      </c>
      <c r="C138" s="767" t="s">
        <v>251</v>
      </c>
      <c r="D138" s="767"/>
      <c r="E138" s="767"/>
      <c r="F138" s="99" t="s">
        <v>33</v>
      </c>
      <c r="G138" s="99" t="s">
        <v>33</v>
      </c>
      <c r="H138" s="99" t="s">
        <v>33</v>
      </c>
      <c r="I138" s="99" t="s">
        <v>33</v>
      </c>
      <c r="J138" s="100">
        <v>181.4</v>
      </c>
      <c r="K138" s="99" t="s">
        <v>175</v>
      </c>
      <c r="L138" s="100">
        <v>646.91999999999996</v>
      </c>
      <c r="M138" s="101" t="s">
        <v>33</v>
      </c>
      <c r="N138" s="102" t="s">
        <v>33</v>
      </c>
      <c r="U138" s="68" t="s">
        <v>251</v>
      </c>
    </row>
    <row r="139" spans="1:23" s="63" customFormat="1" x14ac:dyDescent="0.2">
      <c r="A139" s="98"/>
      <c r="B139" s="97" t="s">
        <v>173</v>
      </c>
      <c r="C139" s="767" t="s">
        <v>174</v>
      </c>
      <c r="D139" s="767"/>
      <c r="E139" s="767"/>
      <c r="F139" s="99" t="s">
        <v>33</v>
      </c>
      <c r="G139" s="99" t="s">
        <v>33</v>
      </c>
      <c r="H139" s="99" t="s">
        <v>33</v>
      </c>
      <c r="I139" s="99" t="s">
        <v>33</v>
      </c>
      <c r="J139" s="100">
        <v>28.64</v>
      </c>
      <c r="K139" s="99" t="s">
        <v>175</v>
      </c>
      <c r="L139" s="100">
        <v>102.14</v>
      </c>
      <c r="M139" s="101" t="s">
        <v>33</v>
      </c>
      <c r="N139" s="102" t="s">
        <v>33</v>
      </c>
      <c r="U139" s="68" t="s">
        <v>174</v>
      </c>
    </row>
    <row r="140" spans="1:23" s="63" customFormat="1" x14ac:dyDescent="0.2">
      <c r="A140" s="98"/>
      <c r="B140" s="97" t="s">
        <v>176</v>
      </c>
      <c r="C140" s="767" t="s">
        <v>177</v>
      </c>
      <c r="D140" s="767"/>
      <c r="E140" s="767"/>
      <c r="F140" s="99" t="s">
        <v>33</v>
      </c>
      <c r="G140" s="99" t="s">
        <v>33</v>
      </c>
      <c r="H140" s="99" t="s">
        <v>33</v>
      </c>
      <c r="I140" s="99" t="s">
        <v>33</v>
      </c>
      <c r="J140" s="100">
        <v>4.09</v>
      </c>
      <c r="K140" s="99" t="s">
        <v>175</v>
      </c>
      <c r="L140" s="100">
        <v>14.59</v>
      </c>
      <c r="M140" s="101" t="s">
        <v>33</v>
      </c>
      <c r="N140" s="102" t="s">
        <v>33</v>
      </c>
      <c r="U140" s="68" t="s">
        <v>177</v>
      </c>
    </row>
    <row r="141" spans="1:23" s="63" customFormat="1" x14ac:dyDescent="0.2">
      <c r="A141" s="98"/>
      <c r="B141" s="97" t="s">
        <v>33</v>
      </c>
      <c r="C141" s="767" t="s">
        <v>253</v>
      </c>
      <c r="D141" s="767"/>
      <c r="E141" s="767"/>
      <c r="F141" s="99" t="s">
        <v>179</v>
      </c>
      <c r="G141" s="99" t="s">
        <v>308</v>
      </c>
      <c r="H141" s="99" t="s">
        <v>175</v>
      </c>
      <c r="I141" s="99" t="s">
        <v>2026</v>
      </c>
      <c r="J141" s="100" t="s">
        <v>33</v>
      </c>
      <c r="K141" s="99" t="s">
        <v>33</v>
      </c>
      <c r="L141" s="100" t="s">
        <v>33</v>
      </c>
      <c r="M141" s="101" t="s">
        <v>33</v>
      </c>
      <c r="N141" s="102" t="s">
        <v>33</v>
      </c>
      <c r="V141" s="68" t="s">
        <v>253</v>
      </c>
    </row>
    <row r="142" spans="1:23" s="63" customFormat="1" x14ac:dyDescent="0.2">
      <c r="A142" s="98"/>
      <c r="B142" s="97" t="s">
        <v>33</v>
      </c>
      <c r="C142" s="767" t="s">
        <v>178</v>
      </c>
      <c r="D142" s="767"/>
      <c r="E142" s="767"/>
      <c r="F142" s="99" t="s">
        <v>179</v>
      </c>
      <c r="G142" s="99" t="s">
        <v>625</v>
      </c>
      <c r="H142" s="99" t="s">
        <v>175</v>
      </c>
      <c r="I142" s="99" t="s">
        <v>2027</v>
      </c>
      <c r="J142" s="100" t="s">
        <v>33</v>
      </c>
      <c r="K142" s="99" t="s">
        <v>33</v>
      </c>
      <c r="L142" s="100" t="s">
        <v>33</v>
      </c>
      <c r="M142" s="101" t="s">
        <v>33</v>
      </c>
      <c r="N142" s="102" t="s">
        <v>33</v>
      </c>
      <c r="V142" s="68" t="s">
        <v>178</v>
      </c>
    </row>
    <row r="143" spans="1:23" s="63" customFormat="1" x14ac:dyDescent="0.2">
      <c r="A143" s="98"/>
      <c r="B143" s="97" t="s">
        <v>33</v>
      </c>
      <c r="C143" s="776" t="s">
        <v>182</v>
      </c>
      <c r="D143" s="776"/>
      <c r="E143" s="776"/>
      <c r="F143" s="90" t="s">
        <v>33</v>
      </c>
      <c r="G143" s="90" t="s">
        <v>33</v>
      </c>
      <c r="H143" s="90" t="s">
        <v>33</v>
      </c>
      <c r="I143" s="90" t="s">
        <v>33</v>
      </c>
      <c r="J143" s="91">
        <v>210.04</v>
      </c>
      <c r="K143" s="90" t="s">
        <v>33</v>
      </c>
      <c r="L143" s="91">
        <v>749.06</v>
      </c>
      <c r="M143" s="92" t="s">
        <v>33</v>
      </c>
      <c r="N143" s="93" t="s">
        <v>33</v>
      </c>
      <c r="W143" s="68" t="s">
        <v>182</v>
      </c>
    </row>
    <row r="144" spans="1:23" s="63" customFormat="1" x14ac:dyDescent="0.2">
      <c r="A144" s="98"/>
      <c r="B144" s="97" t="s">
        <v>33</v>
      </c>
      <c r="C144" s="767" t="s">
        <v>183</v>
      </c>
      <c r="D144" s="767"/>
      <c r="E144" s="767"/>
      <c r="F144" s="99" t="s">
        <v>33</v>
      </c>
      <c r="G144" s="99" t="s">
        <v>33</v>
      </c>
      <c r="H144" s="99" t="s">
        <v>33</v>
      </c>
      <c r="I144" s="99" t="s">
        <v>33</v>
      </c>
      <c r="J144" s="100" t="s">
        <v>33</v>
      </c>
      <c r="K144" s="99" t="s">
        <v>33</v>
      </c>
      <c r="L144" s="100">
        <v>661.51</v>
      </c>
      <c r="M144" s="101" t="s">
        <v>33</v>
      </c>
      <c r="N144" s="102" t="s">
        <v>33</v>
      </c>
      <c r="V144" s="68" t="s">
        <v>183</v>
      </c>
    </row>
    <row r="145" spans="1:24" s="63" customFormat="1" ht="33.75" x14ac:dyDescent="0.2">
      <c r="A145" s="98"/>
      <c r="B145" s="97" t="s">
        <v>589</v>
      </c>
      <c r="C145" s="767" t="s">
        <v>590</v>
      </c>
      <c r="D145" s="767"/>
      <c r="E145" s="767"/>
      <c r="F145" s="99" t="s">
        <v>186</v>
      </c>
      <c r="G145" s="99" t="s">
        <v>591</v>
      </c>
      <c r="H145" s="99" t="s">
        <v>33</v>
      </c>
      <c r="I145" s="99" t="s">
        <v>591</v>
      </c>
      <c r="J145" s="100" t="s">
        <v>33</v>
      </c>
      <c r="K145" s="99" t="s">
        <v>33</v>
      </c>
      <c r="L145" s="100">
        <v>694.59</v>
      </c>
      <c r="M145" s="101" t="s">
        <v>33</v>
      </c>
      <c r="N145" s="102" t="s">
        <v>33</v>
      </c>
      <c r="V145" s="68" t="s">
        <v>590</v>
      </c>
    </row>
    <row r="146" spans="1:24" s="63" customFormat="1" ht="33.75" x14ac:dyDescent="0.2">
      <c r="A146" s="98"/>
      <c r="B146" s="97" t="s">
        <v>592</v>
      </c>
      <c r="C146" s="767" t="s">
        <v>593</v>
      </c>
      <c r="D146" s="767"/>
      <c r="E146" s="767"/>
      <c r="F146" s="99" t="s">
        <v>186</v>
      </c>
      <c r="G146" s="99" t="s">
        <v>594</v>
      </c>
      <c r="H146" s="99" t="s">
        <v>33</v>
      </c>
      <c r="I146" s="99" t="s">
        <v>594</v>
      </c>
      <c r="J146" s="100" t="s">
        <v>33</v>
      </c>
      <c r="K146" s="99" t="s">
        <v>33</v>
      </c>
      <c r="L146" s="100">
        <v>429.98</v>
      </c>
      <c r="M146" s="101" t="s">
        <v>33</v>
      </c>
      <c r="N146" s="102" t="s">
        <v>33</v>
      </c>
      <c r="V146" s="68" t="s">
        <v>593</v>
      </c>
    </row>
    <row r="147" spans="1:24" s="63" customFormat="1" x14ac:dyDescent="0.2">
      <c r="A147" s="103"/>
      <c r="B147" s="104"/>
      <c r="C147" s="780" t="s">
        <v>191</v>
      </c>
      <c r="D147" s="780"/>
      <c r="E147" s="780"/>
      <c r="F147" s="105" t="s">
        <v>33</v>
      </c>
      <c r="G147" s="105" t="s">
        <v>33</v>
      </c>
      <c r="H147" s="105" t="s">
        <v>33</v>
      </c>
      <c r="I147" s="105" t="s">
        <v>33</v>
      </c>
      <c r="J147" s="106" t="s">
        <v>33</v>
      </c>
      <c r="K147" s="105" t="s">
        <v>33</v>
      </c>
      <c r="L147" s="106">
        <v>1873.63</v>
      </c>
      <c r="M147" s="92" t="s">
        <v>33</v>
      </c>
      <c r="N147" s="107" t="s">
        <v>33</v>
      </c>
      <c r="X147" s="68" t="s">
        <v>191</v>
      </c>
    </row>
    <row r="148" spans="1:24" s="63" customFormat="1" ht="67.5" x14ac:dyDescent="0.2">
      <c r="A148" s="88" t="s">
        <v>293</v>
      </c>
      <c r="B148" s="89" t="s">
        <v>627</v>
      </c>
      <c r="C148" s="776" t="s">
        <v>628</v>
      </c>
      <c r="D148" s="776"/>
      <c r="E148" s="776"/>
      <c r="F148" s="90" t="s">
        <v>604</v>
      </c>
      <c r="G148" s="90" t="s">
        <v>33</v>
      </c>
      <c r="H148" s="90" t="s">
        <v>33</v>
      </c>
      <c r="I148" s="90" t="s">
        <v>2024</v>
      </c>
      <c r="J148" s="91">
        <v>6800</v>
      </c>
      <c r="K148" s="90" t="s">
        <v>33</v>
      </c>
      <c r="L148" s="91">
        <v>19400.400000000001</v>
      </c>
      <c r="M148" s="92" t="s">
        <v>33</v>
      </c>
      <c r="N148" s="93" t="s">
        <v>33</v>
      </c>
      <c r="R148" s="68" t="s">
        <v>628</v>
      </c>
    </row>
    <row r="149" spans="1:24" s="63" customFormat="1" ht="33.75" x14ac:dyDescent="0.2">
      <c r="A149" s="88" t="s">
        <v>301</v>
      </c>
      <c r="B149" s="89" t="s">
        <v>2028</v>
      </c>
      <c r="C149" s="776" t="s">
        <v>2029</v>
      </c>
      <c r="D149" s="776"/>
      <c r="E149" s="776"/>
      <c r="F149" s="90" t="s">
        <v>609</v>
      </c>
      <c r="G149" s="90" t="s">
        <v>33</v>
      </c>
      <c r="H149" s="90" t="s">
        <v>33</v>
      </c>
      <c r="I149" s="90" t="s">
        <v>265</v>
      </c>
      <c r="J149" s="91" t="s">
        <v>33</v>
      </c>
      <c r="K149" s="90" t="s">
        <v>33</v>
      </c>
      <c r="L149" s="91" t="s">
        <v>33</v>
      </c>
      <c r="M149" s="92" t="s">
        <v>33</v>
      </c>
      <c r="N149" s="93" t="s">
        <v>33</v>
      </c>
      <c r="R149" s="68" t="s">
        <v>2029</v>
      </c>
    </row>
    <row r="150" spans="1:24" s="63" customFormat="1" x14ac:dyDescent="0.2">
      <c r="A150" s="94"/>
      <c r="B150" s="95"/>
      <c r="C150" s="767" t="s">
        <v>2030</v>
      </c>
      <c r="D150" s="767"/>
      <c r="E150" s="767"/>
      <c r="F150" s="767"/>
      <c r="G150" s="767"/>
      <c r="H150" s="767"/>
      <c r="I150" s="767"/>
      <c r="J150" s="767"/>
      <c r="K150" s="767"/>
      <c r="L150" s="767"/>
      <c r="M150" s="767"/>
      <c r="N150" s="781"/>
      <c r="S150" s="68" t="s">
        <v>2030</v>
      </c>
    </row>
    <row r="151" spans="1:24" s="63" customFormat="1" ht="33.75" x14ac:dyDescent="0.2">
      <c r="A151" s="96"/>
      <c r="B151" s="97" t="s">
        <v>558</v>
      </c>
      <c r="C151" s="767" t="s">
        <v>559</v>
      </c>
      <c r="D151" s="767"/>
      <c r="E151" s="767"/>
      <c r="F151" s="767"/>
      <c r="G151" s="767"/>
      <c r="H151" s="767"/>
      <c r="I151" s="767"/>
      <c r="J151" s="767"/>
      <c r="K151" s="767"/>
      <c r="L151" s="767"/>
      <c r="M151" s="767"/>
      <c r="N151" s="781"/>
      <c r="T151" s="68" t="s">
        <v>559</v>
      </c>
    </row>
    <row r="152" spans="1:24" s="63" customFormat="1" x14ac:dyDescent="0.2">
      <c r="A152" s="98"/>
      <c r="B152" s="97" t="s">
        <v>165</v>
      </c>
      <c r="C152" s="767" t="s">
        <v>251</v>
      </c>
      <c r="D152" s="767"/>
      <c r="E152" s="767"/>
      <c r="F152" s="99" t="s">
        <v>33</v>
      </c>
      <c r="G152" s="99" t="s">
        <v>33</v>
      </c>
      <c r="H152" s="99" t="s">
        <v>33</v>
      </c>
      <c r="I152" s="99" t="s">
        <v>33</v>
      </c>
      <c r="J152" s="100">
        <v>86.7</v>
      </c>
      <c r="K152" s="99" t="s">
        <v>175</v>
      </c>
      <c r="L152" s="100">
        <v>469.26</v>
      </c>
      <c r="M152" s="101" t="s">
        <v>33</v>
      </c>
      <c r="N152" s="102" t="s">
        <v>33</v>
      </c>
      <c r="U152" s="68" t="s">
        <v>251</v>
      </c>
    </row>
    <row r="153" spans="1:24" s="63" customFormat="1" x14ac:dyDescent="0.2">
      <c r="A153" s="98"/>
      <c r="B153" s="97" t="s">
        <v>173</v>
      </c>
      <c r="C153" s="767" t="s">
        <v>174</v>
      </c>
      <c r="D153" s="767"/>
      <c r="E153" s="767"/>
      <c r="F153" s="99" t="s">
        <v>33</v>
      </c>
      <c r="G153" s="99" t="s">
        <v>33</v>
      </c>
      <c r="H153" s="99" t="s">
        <v>33</v>
      </c>
      <c r="I153" s="99" t="s">
        <v>33</v>
      </c>
      <c r="J153" s="100">
        <v>16.61</v>
      </c>
      <c r="K153" s="99" t="s">
        <v>175</v>
      </c>
      <c r="L153" s="100">
        <v>89.9</v>
      </c>
      <c r="M153" s="101" t="s">
        <v>33</v>
      </c>
      <c r="N153" s="102" t="s">
        <v>33</v>
      </c>
      <c r="U153" s="68" t="s">
        <v>174</v>
      </c>
    </row>
    <row r="154" spans="1:24" s="63" customFormat="1" x14ac:dyDescent="0.2">
      <c r="A154" s="98"/>
      <c r="B154" s="97" t="s">
        <v>176</v>
      </c>
      <c r="C154" s="767" t="s">
        <v>177</v>
      </c>
      <c r="D154" s="767"/>
      <c r="E154" s="767"/>
      <c r="F154" s="99" t="s">
        <v>33</v>
      </c>
      <c r="G154" s="99" t="s">
        <v>33</v>
      </c>
      <c r="H154" s="99" t="s">
        <v>33</v>
      </c>
      <c r="I154" s="99" t="s">
        <v>33</v>
      </c>
      <c r="J154" s="100">
        <v>2.93</v>
      </c>
      <c r="K154" s="99" t="s">
        <v>175</v>
      </c>
      <c r="L154" s="100">
        <v>15.86</v>
      </c>
      <c r="M154" s="101" t="s">
        <v>33</v>
      </c>
      <c r="N154" s="102" t="s">
        <v>33</v>
      </c>
      <c r="U154" s="68" t="s">
        <v>177</v>
      </c>
    </row>
    <row r="155" spans="1:24" s="63" customFormat="1" x14ac:dyDescent="0.2">
      <c r="A155" s="98"/>
      <c r="B155" s="97" t="s">
        <v>212</v>
      </c>
      <c r="C155" s="767" t="s">
        <v>252</v>
      </c>
      <c r="D155" s="767"/>
      <c r="E155" s="767"/>
      <c r="F155" s="99" t="s">
        <v>33</v>
      </c>
      <c r="G155" s="99" t="s">
        <v>33</v>
      </c>
      <c r="H155" s="99" t="s">
        <v>33</v>
      </c>
      <c r="I155" s="99" t="s">
        <v>33</v>
      </c>
      <c r="J155" s="100">
        <v>0.66</v>
      </c>
      <c r="K155" s="99" t="s">
        <v>33</v>
      </c>
      <c r="L155" s="100">
        <v>2.86</v>
      </c>
      <c r="M155" s="101" t="s">
        <v>33</v>
      </c>
      <c r="N155" s="102" t="s">
        <v>33</v>
      </c>
      <c r="U155" s="68" t="s">
        <v>252</v>
      </c>
    </row>
    <row r="156" spans="1:24" s="63" customFormat="1" x14ac:dyDescent="0.2">
      <c r="A156" s="98"/>
      <c r="B156" s="97" t="s">
        <v>33</v>
      </c>
      <c r="C156" s="767" t="s">
        <v>253</v>
      </c>
      <c r="D156" s="767"/>
      <c r="E156" s="767"/>
      <c r="F156" s="99" t="s">
        <v>179</v>
      </c>
      <c r="G156" s="99" t="s">
        <v>2031</v>
      </c>
      <c r="H156" s="99" t="s">
        <v>175</v>
      </c>
      <c r="I156" s="99" t="s">
        <v>2032</v>
      </c>
      <c r="J156" s="100" t="s">
        <v>33</v>
      </c>
      <c r="K156" s="99" t="s">
        <v>33</v>
      </c>
      <c r="L156" s="100" t="s">
        <v>33</v>
      </c>
      <c r="M156" s="101" t="s">
        <v>33</v>
      </c>
      <c r="N156" s="102" t="s">
        <v>33</v>
      </c>
      <c r="V156" s="68" t="s">
        <v>253</v>
      </c>
    </row>
    <row r="157" spans="1:24" s="63" customFormat="1" x14ac:dyDescent="0.2">
      <c r="A157" s="98"/>
      <c r="B157" s="97" t="s">
        <v>33</v>
      </c>
      <c r="C157" s="767" t="s">
        <v>178</v>
      </c>
      <c r="D157" s="767"/>
      <c r="E157" s="767"/>
      <c r="F157" s="99" t="s">
        <v>179</v>
      </c>
      <c r="G157" s="99" t="s">
        <v>845</v>
      </c>
      <c r="H157" s="99" t="s">
        <v>175</v>
      </c>
      <c r="I157" s="99" t="s">
        <v>2033</v>
      </c>
      <c r="J157" s="100" t="s">
        <v>33</v>
      </c>
      <c r="K157" s="99" t="s">
        <v>33</v>
      </c>
      <c r="L157" s="100" t="s">
        <v>33</v>
      </c>
      <c r="M157" s="101" t="s">
        <v>33</v>
      </c>
      <c r="N157" s="102" t="s">
        <v>33</v>
      </c>
      <c r="V157" s="68" t="s">
        <v>178</v>
      </c>
    </row>
    <row r="158" spans="1:24" s="63" customFormat="1" x14ac:dyDescent="0.2">
      <c r="A158" s="98"/>
      <c r="B158" s="97" t="s">
        <v>33</v>
      </c>
      <c r="C158" s="776" t="s">
        <v>182</v>
      </c>
      <c r="D158" s="776"/>
      <c r="E158" s="776"/>
      <c r="F158" s="90" t="s">
        <v>33</v>
      </c>
      <c r="G158" s="90" t="s">
        <v>33</v>
      </c>
      <c r="H158" s="90" t="s">
        <v>33</v>
      </c>
      <c r="I158" s="90" t="s">
        <v>33</v>
      </c>
      <c r="J158" s="91">
        <v>103.97</v>
      </c>
      <c r="K158" s="90" t="s">
        <v>33</v>
      </c>
      <c r="L158" s="91">
        <v>562.02</v>
      </c>
      <c r="M158" s="92" t="s">
        <v>33</v>
      </c>
      <c r="N158" s="93" t="s">
        <v>33</v>
      </c>
      <c r="W158" s="68" t="s">
        <v>182</v>
      </c>
    </row>
    <row r="159" spans="1:24" s="63" customFormat="1" x14ac:dyDescent="0.2">
      <c r="A159" s="98"/>
      <c r="B159" s="97" t="s">
        <v>33</v>
      </c>
      <c r="C159" s="767" t="s">
        <v>183</v>
      </c>
      <c r="D159" s="767"/>
      <c r="E159" s="767"/>
      <c r="F159" s="99" t="s">
        <v>33</v>
      </c>
      <c r="G159" s="99" t="s">
        <v>33</v>
      </c>
      <c r="H159" s="99" t="s">
        <v>33</v>
      </c>
      <c r="I159" s="99" t="s">
        <v>33</v>
      </c>
      <c r="J159" s="100" t="s">
        <v>33</v>
      </c>
      <c r="K159" s="99" t="s">
        <v>33</v>
      </c>
      <c r="L159" s="100">
        <v>485.12</v>
      </c>
      <c r="M159" s="101" t="s">
        <v>33</v>
      </c>
      <c r="N159" s="102" t="s">
        <v>33</v>
      </c>
      <c r="V159" s="68" t="s">
        <v>183</v>
      </c>
    </row>
    <row r="160" spans="1:24" s="63" customFormat="1" ht="22.5" x14ac:dyDescent="0.2">
      <c r="A160" s="98"/>
      <c r="B160" s="97" t="s">
        <v>572</v>
      </c>
      <c r="C160" s="767" t="s">
        <v>573</v>
      </c>
      <c r="D160" s="767"/>
      <c r="E160" s="767"/>
      <c r="F160" s="99" t="s">
        <v>186</v>
      </c>
      <c r="G160" s="99" t="s">
        <v>574</v>
      </c>
      <c r="H160" s="99" t="s">
        <v>33</v>
      </c>
      <c r="I160" s="99" t="s">
        <v>574</v>
      </c>
      <c r="J160" s="100" t="s">
        <v>33</v>
      </c>
      <c r="K160" s="99" t="s">
        <v>33</v>
      </c>
      <c r="L160" s="100">
        <v>591.85</v>
      </c>
      <c r="M160" s="101" t="s">
        <v>33</v>
      </c>
      <c r="N160" s="102" t="s">
        <v>33</v>
      </c>
      <c r="V160" s="68" t="s">
        <v>573</v>
      </c>
    </row>
    <row r="161" spans="1:27" s="63" customFormat="1" ht="22.5" x14ac:dyDescent="0.2">
      <c r="A161" s="98"/>
      <c r="B161" s="97" t="s">
        <v>575</v>
      </c>
      <c r="C161" s="767" t="s">
        <v>576</v>
      </c>
      <c r="D161" s="767"/>
      <c r="E161" s="767"/>
      <c r="F161" s="99" t="s">
        <v>186</v>
      </c>
      <c r="G161" s="99" t="s">
        <v>341</v>
      </c>
      <c r="H161" s="99" t="s">
        <v>33</v>
      </c>
      <c r="I161" s="99" t="s">
        <v>341</v>
      </c>
      <c r="J161" s="100" t="s">
        <v>33</v>
      </c>
      <c r="K161" s="99" t="s">
        <v>33</v>
      </c>
      <c r="L161" s="100">
        <v>388.1</v>
      </c>
      <c r="M161" s="101" t="s">
        <v>33</v>
      </c>
      <c r="N161" s="102" t="s">
        <v>33</v>
      </c>
      <c r="V161" s="68" t="s">
        <v>576</v>
      </c>
    </row>
    <row r="162" spans="1:27" s="63" customFormat="1" x14ac:dyDescent="0.2">
      <c r="A162" s="103"/>
      <c r="B162" s="104"/>
      <c r="C162" s="780" t="s">
        <v>191</v>
      </c>
      <c r="D162" s="780"/>
      <c r="E162" s="780"/>
      <c r="F162" s="105" t="s">
        <v>33</v>
      </c>
      <c r="G162" s="105" t="s">
        <v>33</v>
      </c>
      <c r="H162" s="105" t="s">
        <v>33</v>
      </c>
      <c r="I162" s="105" t="s">
        <v>33</v>
      </c>
      <c r="J162" s="106" t="s">
        <v>33</v>
      </c>
      <c r="K162" s="105" t="s">
        <v>33</v>
      </c>
      <c r="L162" s="106">
        <v>1541.97</v>
      </c>
      <c r="M162" s="92" t="s">
        <v>33</v>
      </c>
      <c r="N162" s="107" t="s">
        <v>33</v>
      </c>
      <c r="X162" s="68" t="s">
        <v>191</v>
      </c>
    </row>
    <row r="163" spans="1:27" s="63" customFormat="1" ht="33.75" x14ac:dyDescent="0.2">
      <c r="A163" s="88" t="s">
        <v>308</v>
      </c>
      <c r="B163" s="89" t="s">
        <v>2034</v>
      </c>
      <c r="C163" s="776" t="s">
        <v>2035</v>
      </c>
      <c r="D163" s="776"/>
      <c r="E163" s="776"/>
      <c r="F163" s="90" t="s">
        <v>2036</v>
      </c>
      <c r="G163" s="90" t="s">
        <v>33</v>
      </c>
      <c r="H163" s="90" t="s">
        <v>33</v>
      </c>
      <c r="I163" s="90" t="s">
        <v>2037</v>
      </c>
      <c r="J163" s="91">
        <v>15.36</v>
      </c>
      <c r="K163" s="90" t="s">
        <v>33</v>
      </c>
      <c r="L163" s="91">
        <v>20950.27</v>
      </c>
      <c r="M163" s="92" t="s">
        <v>33</v>
      </c>
      <c r="N163" s="93" t="s">
        <v>33</v>
      </c>
      <c r="R163" s="68" t="s">
        <v>2035</v>
      </c>
    </row>
    <row r="164" spans="1:27" s="63" customFormat="1" ht="1.5" customHeight="1" x14ac:dyDescent="0.2">
      <c r="A164" s="108"/>
      <c r="B164" s="104"/>
      <c r="C164" s="104"/>
      <c r="D164" s="104"/>
      <c r="E164" s="104"/>
      <c r="F164" s="108"/>
      <c r="G164" s="108"/>
      <c r="H164" s="108"/>
      <c r="I164" s="108"/>
      <c r="J164" s="109"/>
      <c r="K164" s="108"/>
      <c r="L164" s="109"/>
      <c r="M164" s="99"/>
      <c r="N164" s="109"/>
    </row>
    <row r="165" spans="1:27" s="63" customFormat="1" x14ac:dyDescent="0.2">
      <c r="A165" s="110"/>
      <c r="B165" s="111" t="s">
        <v>33</v>
      </c>
      <c r="C165" s="780" t="s">
        <v>2038</v>
      </c>
      <c r="D165" s="780"/>
      <c r="E165" s="780"/>
      <c r="F165" s="780"/>
      <c r="G165" s="780"/>
      <c r="H165" s="780"/>
      <c r="I165" s="780"/>
      <c r="J165" s="780"/>
      <c r="K165" s="780"/>
      <c r="L165" s="112" t="s">
        <v>33</v>
      </c>
      <c r="M165" s="113"/>
      <c r="N165" s="114"/>
      <c r="Z165" s="68" t="s">
        <v>2038</v>
      </c>
    </row>
    <row r="166" spans="1:27" s="63" customFormat="1" x14ac:dyDescent="0.2">
      <c r="A166" s="115"/>
      <c r="B166" s="97" t="s">
        <v>33</v>
      </c>
      <c r="C166" s="767" t="s">
        <v>202</v>
      </c>
      <c r="D166" s="767"/>
      <c r="E166" s="767"/>
      <c r="F166" s="767"/>
      <c r="G166" s="767"/>
      <c r="H166" s="767"/>
      <c r="I166" s="767"/>
      <c r="J166" s="767"/>
      <c r="K166" s="767"/>
      <c r="L166" s="116">
        <v>486942.47</v>
      </c>
      <c r="M166" s="117"/>
      <c r="N166" s="118" t="s">
        <v>33</v>
      </c>
      <c r="AA166" s="68" t="s">
        <v>202</v>
      </c>
    </row>
    <row r="167" spans="1:27" s="63" customFormat="1" x14ac:dyDescent="0.2">
      <c r="A167" s="115"/>
      <c r="B167" s="97" t="s">
        <v>165</v>
      </c>
      <c r="C167" s="767" t="s">
        <v>726</v>
      </c>
      <c r="D167" s="767"/>
      <c r="E167" s="767"/>
      <c r="F167" s="767"/>
      <c r="G167" s="767"/>
      <c r="H167" s="767"/>
      <c r="I167" s="767"/>
      <c r="J167" s="767"/>
      <c r="K167" s="767"/>
      <c r="L167" s="116">
        <v>479960.22</v>
      </c>
      <c r="M167" s="117"/>
      <c r="N167" s="118" t="s">
        <v>33</v>
      </c>
      <c r="AA167" s="68" t="s">
        <v>726</v>
      </c>
    </row>
    <row r="168" spans="1:27" s="63" customFormat="1" x14ac:dyDescent="0.2">
      <c r="A168" s="115"/>
      <c r="B168" s="97" t="s">
        <v>33</v>
      </c>
      <c r="C168" s="767" t="s">
        <v>727</v>
      </c>
      <c r="D168" s="767"/>
      <c r="E168" s="767"/>
      <c r="F168" s="767"/>
      <c r="G168" s="767"/>
      <c r="H168" s="767"/>
      <c r="I168" s="767"/>
      <c r="J168" s="767"/>
      <c r="K168" s="767"/>
      <c r="L168" s="116" t="s">
        <v>33</v>
      </c>
      <c r="M168" s="117"/>
      <c r="N168" s="118" t="s">
        <v>33</v>
      </c>
      <c r="AA168" s="68" t="s">
        <v>727</v>
      </c>
    </row>
    <row r="169" spans="1:27" s="63" customFormat="1" x14ac:dyDescent="0.2">
      <c r="A169" s="115"/>
      <c r="B169" s="97" t="s">
        <v>33</v>
      </c>
      <c r="C169" s="767" t="s">
        <v>728</v>
      </c>
      <c r="D169" s="767"/>
      <c r="E169" s="767"/>
      <c r="F169" s="767"/>
      <c r="G169" s="767"/>
      <c r="H169" s="767"/>
      <c r="I169" s="767"/>
      <c r="J169" s="767"/>
      <c r="K169" s="767"/>
      <c r="L169" s="116">
        <v>11253.13</v>
      </c>
      <c r="M169" s="117"/>
      <c r="N169" s="118" t="s">
        <v>33</v>
      </c>
      <c r="AA169" s="68" t="s">
        <v>728</v>
      </c>
    </row>
    <row r="170" spans="1:27" s="63" customFormat="1" x14ac:dyDescent="0.2">
      <c r="A170" s="115"/>
      <c r="B170" s="97" t="s">
        <v>33</v>
      </c>
      <c r="C170" s="767" t="s">
        <v>729</v>
      </c>
      <c r="D170" s="767"/>
      <c r="E170" s="767"/>
      <c r="F170" s="767"/>
      <c r="G170" s="767"/>
      <c r="H170" s="767"/>
      <c r="I170" s="767"/>
      <c r="J170" s="767"/>
      <c r="K170" s="767"/>
      <c r="L170" s="116">
        <v>22380.29</v>
      </c>
      <c r="M170" s="117"/>
      <c r="N170" s="118" t="s">
        <v>33</v>
      </c>
      <c r="AA170" s="68" t="s">
        <v>729</v>
      </c>
    </row>
    <row r="171" spans="1:27" s="63" customFormat="1" x14ac:dyDescent="0.2">
      <c r="A171" s="115"/>
      <c r="B171" s="97" t="s">
        <v>33</v>
      </c>
      <c r="C171" s="767" t="s">
        <v>730</v>
      </c>
      <c r="D171" s="767"/>
      <c r="E171" s="767"/>
      <c r="F171" s="767"/>
      <c r="G171" s="767"/>
      <c r="H171" s="767"/>
      <c r="I171" s="767"/>
      <c r="J171" s="767"/>
      <c r="K171" s="767"/>
      <c r="L171" s="116">
        <v>422944.01</v>
      </c>
      <c r="M171" s="117"/>
      <c r="N171" s="118" t="s">
        <v>33</v>
      </c>
      <c r="AA171" s="68" t="s">
        <v>730</v>
      </c>
    </row>
    <row r="172" spans="1:27" s="63" customFormat="1" x14ac:dyDescent="0.2">
      <c r="A172" s="115"/>
      <c r="B172" s="97" t="s">
        <v>33</v>
      </c>
      <c r="C172" s="767" t="s">
        <v>731</v>
      </c>
      <c r="D172" s="767"/>
      <c r="E172" s="767"/>
      <c r="F172" s="767"/>
      <c r="G172" s="767"/>
      <c r="H172" s="767"/>
      <c r="I172" s="767"/>
      <c r="J172" s="767"/>
      <c r="K172" s="767"/>
      <c r="L172" s="116">
        <v>14602.14</v>
      </c>
      <c r="M172" s="117"/>
      <c r="N172" s="118" t="s">
        <v>33</v>
      </c>
      <c r="AA172" s="68" t="s">
        <v>731</v>
      </c>
    </row>
    <row r="173" spans="1:27" s="63" customFormat="1" x14ac:dyDescent="0.2">
      <c r="A173" s="115"/>
      <c r="B173" s="97" t="s">
        <v>33</v>
      </c>
      <c r="C173" s="767" t="s">
        <v>732</v>
      </c>
      <c r="D173" s="767"/>
      <c r="E173" s="767"/>
      <c r="F173" s="767"/>
      <c r="G173" s="767"/>
      <c r="H173" s="767"/>
      <c r="I173" s="767"/>
      <c r="J173" s="767"/>
      <c r="K173" s="767"/>
      <c r="L173" s="116">
        <v>8780.65</v>
      </c>
      <c r="M173" s="117"/>
      <c r="N173" s="118" t="s">
        <v>33</v>
      </c>
      <c r="AA173" s="68" t="s">
        <v>732</v>
      </c>
    </row>
    <row r="174" spans="1:27" s="63" customFormat="1" x14ac:dyDescent="0.2">
      <c r="A174" s="115"/>
      <c r="B174" s="97" t="s">
        <v>165</v>
      </c>
      <c r="C174" s="767" t="s">
        <v>733</v>
      </c>
      <c r="D174" s="767"/>
      <c r="E174" s="767"/>
      <c r="F174" s="767"/>
      <c r="G174" s="767"/>
      <c r="H174" s="767"/>
      <c r="I174" s="767"/>
      <c r="J174" s="767"/>
      <c r="K174" s="767"/>
      <c r="L174" s="116">
        <v>6982.25</v>
      </c>
      <c r="M174" s="117"/>
      <c r="N174" s="118" t="s">
        <v>33</v>
      </c>
      <c r="AA174" s="68" t="s">
        <v>733</v>
      </c>
    </row>
    <row r="175" spans="1:27" s="63" customFormat="1" x14ac:dyDescent="0.2">
      <c r="A175" s="115"/>
      <c r="B175" s="97" t="s">
        <v>33</v>
      </c>
      <c r="C175" s="767" t="s">
        <v>207</v>
      </c>
      <c r="D175" s="767"/>
      <c r="E175" s="767"/>
      <c r="F175" s="767"/>
      <c r="G175" s="767"/>
      <c r="H175" s="767"/>
      <c r="I175" s="767"/>
      <c r="J175" s="767"/>
      <c r="K175" s="767"/>
      <c r="L175" s="116">
        <v>13909.43</v>
      </c>
      <c r="M175" s="117"/>
      <c r="N175" s="118" t="s">
        <v>33</v>
      </c>
      <c r="AA175" s="68" t="s">
        <v>207</v>
      </c>
    </row>
    <row r="176" spans="1:27" s="63" customFormat="1" x14ac:dyDescent="0.2">
      <c r="A176" s="115"/>
      <c r="B176" s="97" t="s">
        <v>33</v>
      </c>
      <c r="C176" s="767" t="s">
        <v>208</v>
      </c>
      <c r="D176" s="767"/>
      <c r="E176" s="767"/>
      <c r="F176" s="767"/>
      <c r="G176" s="767"/>
      <c r="H176" s="767"/>
      <c r="I176" s="767"/>
      <c r="J176" s="767"/>
      <c r="K176" s="767"/>
      <c r="L176" s="116">
        <v>14602.14</v>
      </c>
      <c r="M176" s="117"/>
      <c r="N176" s="118" t="s">
        <v>33</v>
      </c>
      <c r="AA176" s="68" t="s">
        <v>208</v>
      </c>
    </row>
    <row r="177" spans="1:28" s="63" customFormat="1" x14ac:dyDescent="0.2">
      <c r="A177" s="115"/>
      <c r="B177" s="97" t="s">
        <v>33</v>
      </c>
      <c r="C177" s="767" t="s">
        <v>209</v>
      </c>
      <c r="D177" s="767"/>
      <c r="E177" s="767"/>
      <c r="F177" s="767"/>
      <c r="G177" s="767"/>
      <c r="H177" s="767"/>
      <c r="I177" s="767"/>
      <c r="J177" s="767"/>
      <c r="K177" s="767"/>
      <c r="L177" s="116">
        <v>8780.65</v>
      </c>
      <c r="M177" s="117"/>
      <c r="N177" s="118" t="s">
        <v>33</v>
      </c>
      <c r="AA177" s="68" t="s">
        <v>209</v>
      </c>
    </row>
    <row r="178" spans="1:28" s="63" customFormat="1" x14ac:dyDescent="0.2">
      <c r="A178" s="115"/>
      <c r="B178" s="109" t="s">
        <v>33</v>
      </c>
      <c r="C178" s="782" t="s">
        <v>2039</v>
      </c>
      <c r="D178" s="782"/>
      <c r="E178" s="782"/>
      <c r="F178" s="782"/>
      <c r="G178" s="782"/>
      <c r="H178" s="782"/>
      <c r="I178" s="782"/>
      <c r="J178" s="782"/>
      <c r="K178" s="782"/>
      <c r="L178" s="119">
        <v>486942.47</v>
      </c>
      <c r="M178" s="120"/>
      <c r="N178" s="121"/>
      <c r="AB178" s="68" t="s">
        <v>2039</v>
      </c>
    </row>
    <row r="179" spans="1:28" s="63" customFormat="1" x14ac:dyDescent="0.2">
      <c r="A179" s="773" t="s">
        <v>2040</v>
      </c>
      <c r="B179" s="774"/>
      <c r="C179" s="774"/>
      <c r="D179" s="774"/>
      <c r="E179" s="774"/>
      <c r="F179" s="774"/>
      <c r="G179" s="774"/>
      <c r="H179" s="774"/>
      <c r="I179" s="774"/>
      <c r="J179" s="774"/>
      <c r="K179" s="774"/>
      <c r="L179" s="774"/>
      <c r="M179" s="774"/>
      <c r="N179" s="775"/>
      <c r="P179" s="68" t="s">
        <v>2040</v>
      </c>
    </row>
    <row r="180" spans="1:28" s="63" customFormat="1" ht="22.5" x14ac:dyDescent="0.2">
      <c r="A180" s="88" t="s">
        <v>312</v>
      </c>
      <c r="B180" s="89" t="s">
        <v>2041</v>
      </c>
      <c r="C180" s="776" t="s">
        <v>2042</v>
      </c>
      <c r="D180" s="776"/>
      <c r="E180" s="776"/>
      <c r="F180" s="90" t="s">
        <v>582</v>
      </c>
      <c r="G180" s="90" t="s">
        <v>33</v>
      </c>
      <c r="H180" s="90" t="s">
        <v>33</v>
      </c>
      <c r="I180" s="90" t="s">
        <v>2043</v>
      </c>
      <c r="J180" s="91" t="s">
        <v>33</v>
      </c>
      <c r="K180" s="90" t="s">
        <v>33</v>
      </c>
      <c r="L180" s="91" t="s">
        <v>33</v>
      </c>
      <c r="M180" s="92" t="s">
        <v>33</v>
      </c>
      <c r="N180" s="93" t="s">
        <v>33</v>
      </c>
      <c r="R180" s="68" t="s">
        <v>2042</v>
      </c>
    </row>
    <row r="181" spans="1:28" s="63" customFormat="1" x14ac:dyDescent="0.2">
      <c r="A181" s="94"/>
      <c r="B181" s="95"/>
      <c r="C181" s="767" t="s">
        <v>2044</v>
      </c>
      <c r="D181" s="767"/>
      <c r="E181" s="767"/>
      <c r="F181" s="767"/>
      <c r="G181" s="767"/>
      <c r="H181" s="767"/>
      <c r="I181" s="767"/>
      <c r="J181" s="767"/>
      <c r="K181" s="767"/>
      <c r="L181" s="767"/>
      <c r="M181" s="767"/>
      <c r="N181" s="781"/>
      <c r="S181" s="68" t="s">
        <v>2044</v>
      </c>
    </row>
    <row r="182" spans="1:28" s="63" customFormat="1" ht="33.75" x14ac:dyDescent="0.2">
      <c r="A182" s="96"/>
      <c r="B182" s="97" t="s">
        <v>558</v>
      </c>
      <c r="C182" s="767" t="s">
        <v>559</v>
      </c>
      <c r="D182" s="767"/>
      <c r="E182" s="767"/>
      <c r="F182" s="767"/>
      <c r="G182" s="767"/>
      <c r="H182" s="767"/>
      <c r="I182" s="767"/>
      <c r="J182" s="767"/>
      <c r="K182" s="767"/>
      <c r="L182" s="767"/>
      <c r="M182" s="767"/>
      <c r="N182" s="781"/>
      <c r="T182" s="68" t="s">
        <v>559</v>
      </c>
    </row>
    <row r="183" spans="1:28" s="63" customFormat="1" x14ac:dyDescent="0.2">
      <c r="A183" s="98"/>
      <c r="B183" s="97" t="s">
        <v>165</v>
      </c>
      <c r="C183" s="767" t="s">
        <v>251</v>
      </c>
      <c r="D183" s="767"/>
      <c r="E183" s="767"/>
      <c r="F183" s="99" t="s">
        <v>33</v>
      </c>
      <c r="G183" s="99" t="s">
        <v>33</v>
      </c>
      <c r="H183" s="99" t="s">
        <v>33</v>
      </c>
      <c r="I183" s="99" t="s">
        <v>33</v>
      </c>
      <c r="J183" s="100">
        <v>1526.87</v>
      </c>
      <c r="K183" s="99" t="s">
        <v>175</v>
      </c>
      <c r="L183" s="100">
        <v>1129.8800000000001</v>
      </c>
      <c r="M183" s="101" t="s">
        <v>33</v>
      </c>
      <c r="N183" s="102" t="s">
        <v>33</v>
      </c>
      <c r="U183" s="68" t="s">
        <v>251</v>
      </c>
    </row>
    <row r="184" spans="1:28" s="63" customFormat="1" x14ac:dyDescent="0.2">
      <c r="A184" s="98"/>
      <c r="B184" s="97" t="s">
        <v>173</v>
      </c>
      <c r="C184" s="767" t="s">
        <v>174</v>
      </c>
      <c r="D184" s="767"/>
      <c r="E184" s="767"/>
      <c r="F184" s="99" t="s">
        <v>33</v>
      </c>
      <c r="G184" s="99" t="s">
        <v>33</v>
      </c>
      <c r="H184" s="99" t="s">
        <v>33</v>
      </c>
      <c r="I184" s="99" t="s">
        <v>33</v>
      </c>
      <c r="J184" s="100">
        <v>2518.58</v>
      </c>
      <c r="K184" s="99" t="s">
        <v>175</v>
      </c>
      <c r="L184" s="100">
        <v>1863.75</v>
      </c>
      <c r="M184" s="101" t="s">
        <v>33</v>
      </c>
      <c r="N184" s="102" t="s">
        <v>33</v>
      </c>
      <c r="U184" s="68" t="s">
        <v>174</v>
      </c>
    </row>
    <row r="185" spans="1:28" s="63" customFormat="1" x14ac:dyDescent="0.2">
      <c r="A185" s="98"/>
      <c r="B185" s="97" t="s">
        <v>176</v>
      </c>
      <c r="C185" s="767" t="s">
        <v>177</v>
      </c>
      <c r="D185" s="767"/>
      <c r="E185" s="767"/>
      <c r="F185" s="99" t="s">
        <v>33</v>
      </c>
      <c r="G185" s="99" t="s">
        <v>33</v>
      </c>
      <c r="H185" s="99" t="s">
        <v>33</v>
      </c>
      <c r="I185" s="99" t="s">
        <v>33</v>
      </c>
      <c r="J185" s="100">
        <v>382.14</v>
      </c>
      <c r="K185" s="99" t="s">
        <v>175</v>
      </c>
      <c r="L185" s="100">
        <v>282.77999999999997</v>
      </c>
      <c r="M185" s="101" t="s">
        <v>33</v>
      </c>
      <c r="N185" s="102" t="s">
        <v>33</v>
      </c>
      <c r="U185" s="68" t="s">
        <v>177</v>
      </c>
    </row>
    <row r="186" spans="1:28" s="63" customFormat="1" x14ac:dyDescent="0.2">
      <c r="A186" s="98"/>
      <c r="B186" s="97" t="s">
        <v>212</v>
      </c>
      <c r="C186" s="767" t="s">
        <v>252</v>
      </c>
      <c r="D186" s="767"/>
      <c r="E186" s="767"/>
      <c r="F186" s="99" t="s">
        <v>33</v>
      </c>
      <c r="G186" s="99" t="s">
        <v>33</v>
      </c>
      <c r="H186" s="99" t="s">
        <v>33</v>
      </c>
      <c r="I186" s="99" t="s">
        <v>33</v>
      </c>
      <c r="J186" s="100">
        <v>488.42</v>
      </c>
      <c r="K186" s="99" t="s">
        <v>33</v>
      </c>
      <c r="L186" s="100">
        <v>289.14</v>
      </c>
      <c r="M186" s="101" t="s">
        <v>33</v>
      </c>
      <c r="N186" s="102" t="s">
        <v>33</v>
      </c>
      <c r="U186" s="68" t="s">
        <v>252</v>
      </c>
    </row>
    <row r="187" spans="1:28" s="63" customFormat="1" x14ac:dyDescent="0.2">
      <c r="A187" s="98"/>
      <c r="B187" s="97" t="s">
        <v>33</v>
      </c>
      <c r="C187" s="767" t="s">
        <v>253</v>
      </c>
      <c r="D187" s="767"/>
      <c r="E187" s="767"/>
      <c r="F187" s="99" t="s">
        <v>179</v>
      </c>
      <c r="G187" s="99" t="s">
        <v>2045</v>
      </c>
      <c r="H187" s="99" t="s">
        <v>175</v>
      </c>
      <c r="I187" s="99" t="s">
        <v>2046</v>
      </c>
      <c r="J187" s="100" t="s">
        <v>33</v>
      </c>
      <c r="K187" s="99" t="s">
        <v>33</v>
      </c>
      <c r="L187" s="100" t="s">
        <v>33</v>
      </c>
      <c r="M187" s="101" t="s">
        <v>33</v>
      </c>
      <c r="N187" s="102" t="s">
        <v>33</v>
      </c>
      <c r="V187" s="68" t="s">
        <v>253</v>
      </c>
    </row>
    <row r="188" spans="1:28" s="63" customFormat="1" x14ac:dyDescent="0.2">
      <c r="A188" s="98"/>
      <c r="B188" s="97" t="s">
        <v>33</v>
      </c>
      <c r="C188" s="767" t="s">
        <v>178</v>
      </c>
      <c r="D188" s="767"/>
      <c r="E188" s="767"/>
      <c r="F188" s="99" t="s">
        <v>179</v>
      </c>
      <c r="G188" s="99" t="s">
        <v>2047</v>
      </c>
      <c r="H188" s="99" t="s">
        <v>175</v>
      </c>
      <c r="I188" s="99" t="s">
        <v>2048</v>
      </c>
      <c r="J188" s="100" t="s">
        <v>33</v>
      </c>
      <c r="K188" s="99" t="s">
        <v>33</v>
      </c>
      <c r="L188" s="100" t="s">
        <v>33</v>
      </c>
      <c r="M188" s="101" t="s">
        <v>33</v>
      </c>
      <c r="N188" s="102" t="s">
        <v>33</v>
      </c>
      <c r="V188" s="68" t="s">
        <v>178</v>
      </c>
    </row>
    <row r="189" spans="1:28" s="63" customFormat="1" x14ac:dyDescent="0.2">
      <c r="A189" s="98"/>
      <c r="B189" s="97" t="s">
        <v>33</v>
      </c>
      <c r="C189" s="776" t="s">
        <v>182</v>
      </c>
      <c r="D189" s="776"/>
      <c r="E189" s="776"/>
      <c r="F189" s="90" t="s">
        <v>33</v>
      </c>
      <c r="G189" s="90" t="s">
        <v>33</v>
      </c>
      <c r="H189" s="90" t="s">
        <v>33</v>
      </c>
      <c r="I189" s="90" t="s">
        <v>33</v>
      </c>
      <c r="J189" s="91">
        <v>4533.87</v>
      </c>
      <c r="K189" s="90" t="s">
        <v>33</v>
      </c>
      <c r="L189" s="91">
        <v>3282.77</v>
      </c>
      <c r="M189" s="92" t="s">
        <v>33</v>
      </c>
      <c r="N189" s="93" t="s">
        <v>33</v>
      </c>
      <c r="W189" s="68" t="s">
        <v>182</v>
      </c>
    </row>
    <row r="190" spans="1:28" s="63" customFormat="1" x14ac:dyDescent="0.2">
      <c r="A190" s="98"/>
      <c r="B190" s="97" t="s">
        <v>33</v>
      </c>
      <c r="C190" s="767" t="s">
        <v>183</v>
      </c>
      <c r="D190" s="767"/>
      <c r="E190" s="767"/>
      <c r="F190" s="99" t="s">
        <v>33</v>
      </c>
      <c r="G190" s="99" t="s">
        <v>33</v>
      </c>
      <c r="H190" s="99" t="s">
        <v>33</v>
      </c>
      <c r="I190" s="99" t="s">
        <v>33</v>
      </c>
      <c r="J190" s="100" t="s">
        <v>33</v>
      </c>
      <c r="K190" s="99" t="s">
        <v>33</v>
      </c>
      <c r="L190" s="100">
        <v>1412.66</v>
      </c>
      <c r="M190" s="101" t="s">
        <v>33</v>
      </c>
      <c r="N190" s="102" t="s">
        <v>33</v>
      </c>
      <c r="V190" s="68" t="s">
        <v>183</v>
      </c>
    </row>
    <row r="191" spans="1:28" s="63" customFormat="1" ht="33.75" x14ac:dyDescent="0.2">
      <c r="A191" s="98"/>
      <c r="B191" s="97" t="s">
        <v>589</v>
      </c>
      <c r="C191" s="767" t="s">
        <v>590</v>
      </c>
      <c r="D191" s="767"/>
      <c r="E191" s="767"/>
      <c r="F191" s="99" t="s">
        <v>186</v>
      </c>
      <c r="G191" s="99" t="s">
        <v>591</v>
      </c>
      <c r="H191" s="99" t="s">
        <v>33</v>
      </c>
      <c r="I191" s="99" t="s">
        <v>591</v>
      </c>
      <c r="J191" s="100" t="s">
        <v>33</v>
      </c>
      <c r="K191" s="99" t="s">
        <v>33</v>
      </c>
      <c r="L191" s="100">
        <v>1483.29</v>
      </c>
      <c r="M191" s="101" t="s">
        <v>33</v>
      </c>
      <c r="N191" s="102" t="s">
        <v>33</v>
      </c>
      <c r="V191" s="68" t="s">
        <v>590</v>
      </c>
    </row>
    <row r="192" spans="1:28" s="63" customFormat="1" ht="33.75" x14ac:dyDescent="0.2">
      <c r="A192" s="98"/>
      <c r="B192" s="97" t="s">
        <v>592</v>
      </c>
      <c r="C192" s="767" t="s">
        <v>593</v>
      </c>
      <c r="D192" s="767"/>
      <c r="E192" s="767"/>
      <c r="F192" s="99" t="s">
        <v>186</v>
      </c>
      <c r="G192" s="99" t="s">
        <v>594</v>
      </c>
      <c r="H192" s="99" t="s">
        <v>33</v>
      </c>
      <c r="I192" s="99" t="s">
        <v>594</v>
      </c>
      <c r="J192" s="100" t="s">
        <v>33</v>
      </c>
      <c r="K192" s="99" t="s">
        <v>33</v>
      </c>
      <c r="L192" s="100">
        <v>918.23</v>
      </c>
      <c r="M192" s="101" t="s">
        <v>33</v>
      </c>
      <c r="N192" s="102" t="s">
        <v>33</v>
      </c>
      <c r="V192" s="68" t="s">
        <v>593</v>
      </c>
    </row>
    <row r="193" spans="1:25" s="63" customFormat="1" x14ac:dyDescent="0.2">
      <c r="A193" s="103"/>
      <c r="B193" s="104"/>
      <c r="C193" s="780" t="s">
        <v>191</v>
      </c>
      <c r="D193" s="780"/>
      <c r="E193" s="780"/>
      <c r="F193" s="105" t="s">
        <v>33</v>
      </c>
      <c r="G193" s="105" t="s">
        <v>33</v>
      </c>
      <c r="H193" s="105" t="s">
        <v>33</v>
      </c>
      <c r="I193" s="105" t="s">
        <v>33</v>
      </c>
      <c r="J193" s="106" t="s">
        <v>33</v>
      </c>
      <c r="K193" s="105" t="s">
        <v>33</v>
      </c>
      <c r="L193" s="106">
        <v>5684.29</v>
      </c>
      <c r="M193" s="92" t="s">
        <v>33</v>
      </c>
      <c r="N193" s="107" t="s">
        <v>33</v>
      </c>
      <c r="X193" s="68" t="s">
        <v>191</v>
      </c>
    </row>
    <row r="194" spans="1:25" s="63" customFormat="1" ht="22.5" x14ac:dyDescent="0.2">
      <c r="A194" s="88" t="s">
        <v>316</v>
      </c>
      <c r="B194" s="89" t="s">
        <v>595</v>
      </c>
      <c r="C194" s="776" t="s">
        <v>596</v>
      </c>
      <c r="D194" s="776"/>
      <c r="E194" s="776"/>
      <c r="F194" s="90" t="s">
        <v>566</v>
      </c>
      <c r="G194" s="90" t="s">
        <v>33</v>
      </c>
      <c r="H194" s="90" t="s">
        <v>33</v>
      </c>
      <c r="I194" s="90" t="s">
        <v>2049</v>
      </c>
      <c r="J194" s="91">
        <v>790</v>
      </c>
      <c r="K194" s="90" t="s">
        <v>33</v>
      </c>
      <c r="L194" s="91">
        <v>47469.52</v>
      </c>
      <c r="M194" s="92" t="s">
        <v>33</v>
      </c>
      <c r="N194" s="93" t="s">
        <v>33</v>
      </c>
      <c r="R194" s="68" t="s">
        <v>596</v>
      </c>
    </row>
    <row r="195" spans="1:25" s="63" customFormat="1" x14ac:dyDescent="0.2">
      <c r="A195" s="88" t="s">
        <v>689</v>
      </c>
      <c r="B195" s="89" t="s">
        <v>598</v>
      </c>
      <c r="C195" s="776" t="s">
        <v>599</v>
      </c>
      <c r="D195" s="776"/>
      <c r="E195" s="776"/>
      <c r="F195" s="90" t="s">
        <v>566</v>
      </c>
      <c r="G195" s="90" t="s">
        <v>33</v>
      </c>
      <c r="H195" s="90" t="s">
        <v>33</v>
      </c>
      <c r="I195" s="90" t="s">
        <v>2050</v>
      </c>
      <c r="J195" s="91">
        <v>9.69</v>
      </c>
      <c r="K195" s="90" t="s">
        <v>33</v>
      </c>
      <c r="L195" s="91">
        <v>573.65</v>
      </c>
      <c r="M195" s="92" t="s">
        <v>33</v>
      </c>
      <c r="N195" s="93" t="s">
        <v>33</v>
      </c>
      <c r="R195" s="68" t="s">
        <v>599</v>
      </c>
    </row>
    <row r="196" spans="1:25" s="63" customFormat="1" x14ac:dyDescent="0.2">
      <c r="A196" s="94"/>
      <c r="B196" s="95"/>
      <c r="C196" s="767" t="s">
        <v>2051</v>
      </c>
      <c r="D196" s="767"/>
      <c r="E196" s="767"/>
      <c r="F196" s="767"/>
      <c r="G196" s="767"/>
      <c r="H196" s="767"/>
      <c r="I196" s="767"/>
      <c r="J196" s="767"/>
      <c r="K196" s="767"/>
      <c r="L196" s="767"/>
      <c r="M196" s="767"/>
      <c r="N196" s="781"/>
      <c r="Y196" s="68" t="s">
        <v>2051</v>
      </c>
    </row>
    <row r="197" spans="1:25" s="63" customFormat="1" ht="22.5" x14ac:dyDescent="0.2">
      <c r="A197" s="88" t="s">
        <v>692</v>
      </c>
      <c r="B197" s="89" t="s">
        <v>2052</v>
      </c>
      <c r="C197" s="776" t="s">
        <v>2053</v>
      </c>
      <c r="D197" s="776"/>
      <c r="E197" s="776"/>
      <c r="F197" s="90" t="s">
        <v>604</v>
      </c>
      <c r="G197" s="90" t="s">
        <v>33</v>
      </c>
      <c r="H197" s="90" t="s">
        <v>33</v>
      </c>
      <c r="I197" s="90" t="s">
        <v>2054</v>
      </c>
      <c r="J197" s="91">
        <v>6213.48</v>
      </c>
      <c r="K197" s="90" t="s">
        <v>33</v>
      </c>
      <c r="L197" s="91">
        <v>914.62</v>
      </c>
      <c r="M197" s="92" t="s">
        <v>33</v>
      </c>
      <c r="N197" s="93" t="s">
        <v>33</v>
      </c>
      <c r="R197" s="68" t="s">
        <v>2053</v>
      </c>
    </row>
    <row r="198" spans="1:25" s="63" customFormat="1" x14ac:dyDescent="0.2">
      <c r="A198" s="94"/>
      <c r="B198" s="95"/>
      <c r="C198" s="767" t="s">
        <v>2055</v>
      </c>
      <c r="D198" s="767"/>
      <c r="E198" s="767"/>
      <c r="F198" s="767"/>
      <c r="G198" s="767"/>
      <c r="H198" s="767"/>
      <c r="I198" s="767"/>
      <c r="J198" s="767"/>
      <c r="K198" s="767"/>
      <c r="L198" s="767"/>
      <c r="M198" s="767"/>
      <c r="N198" s="781"/>
      <c r="S198" s="68" t="s">
        <v>2055</v>
      </c>
    </row>
    <row r="199" spans="1:25" s="63" customFormat="1" ht="22.5" x14ac:dyDescent="0.2">
      <c r="A199" s="88" t="s">
        <v>233</v>
      </c>
      <c r="B199" s="89" t="s">
        <v>2010</v>
      </c>
      <c r="C199" s="776" t="s">
        <v>2011</v>
      </c>
      <c r="D199" s="776"/>
      <c r="E199" s="776"/>
      <c r="F199" s="90" t="s">
        <v>604</v>
      </c>
      <c r="G199" s="90" t="s">
        <v>33</v>
      </c>
      <c r="H199" s="90" t="s">
        <v>33</v>
      </c>
      <c r="I199" s="90" t="s">
        <v>2056</v>
      </c>
      <c r="J199" s="91">
        <v>5802.77</v>
      </c>
      <c r="K199" s="90" t="s">
        <v>33</v>
      </c>
      <c r="L199" s="91">
        <v>1656.69</v>
      </c>
      <c r="M199" s="92" t="s">
        <v>33</v>
      </c>
      <c r="N199" s="93" t="s">
        <v>33</v>
      </c>
      <c r="R199" s="68" t="s">
        <v>2011</v>
      </c>
    </row>
    <row r="200" spans="1:25" s="63" customFormat="1" x14ac:dyDescent="0.2">
      <c r="A200" s="94"/>
      <c r="B200" s="95"/>
      <c r="C200" s="767" t="s">
        <v>2057</v>
      </c>
      <c r="D200" s="767"/>
      <c r="E200" s="767"/>
      <c r="F200" s="767"/>
      <c r="G200" s="767"/>
      <c r="H200" s="767"/>
      <c r="I200" s="767"/>
      <c r="J200" s="767"/>
      <c r="K200" s="767"/>
      <c r="L200" s="767"/>
      <c r="M200" s="767"/>
      <c r="N200" s="781"/>
      <c r="S200" s="68" t="s">
        <v>2057</v>
      </c>
    </row>
    <row r="201" spans="1:25" s="63" customFormat="1" ht="22.5" x14ac:dyDescent="0.2">
      <c r="A201" s="88" t="s">
        <v>704</v>
      </c>
      <c r="B201" s="89" t="s">
        <v>602</v>
      </c>
      <c r="C201" s="776" t="s">
        <v>603</v>
      </c>
      <c r="D201" s="776"/>
      <c r="E201" s="776"/>
      <c r="F201" s="90" t="s">
        <v>604</v>
      </c>
      <c r="G201" s="90" t="s">
        <v>33</v>
      </c>
      <c r="H201" s="90" t="s">
        <v>33</v>
      </c>
      <c r="I201" s="90" t="s">
        <v>2058</v>
      </c>
      <c r="J201" s="91">
        <v>5584.58</v>
      </c>
      <c r="K201" s="90" t="s">
        <v>33</v>
      </c>
      <c r="L201" s="91">
        <v>11267.45</v>
      </c>
      <c r="M201" s="92" t="s">
        <v>33</v>
      </c>
      <c r="N201" s="93" t="s">
        <v>33</v>
      </c>
      <c r="R201" s="68" t="s">
        <v>603</v>
      </c>
    </row>
    <row r="202" spans="1:25" s="63" customFormat="1" x14ac:dyDescent="0.2">
      <c r="A202" s="94"/>
      <c r="B202" s="95"/>
      <c r="C202" s="767" t="s">
        <v>2059</v>
      </c>
      <c r="D202" s="767"/>
      <c r="E202" s="767"/>
      <c r="F202" s="767"/>
      <c r="G202" s="767"/>
      <c r="H202" s="767"/>
      <c r="I202" s="767"/>
      <c r="J202" s="767"/>
      <c r="K202" s="767"/>
      <c r="L202" s="767"/>
      <c r="M202" s="767"/>
      <c r="N202" s="781"/>
      <c r="S202" s="68" t="s">
        <v>2059</v>
      </c>
    </row>
    <row r="203" spans="1:25" s="63" customFormat="1" ht="22.5" x14ac:dyDescent="0.2">
      <c r="A203" s="88" t="s">
        <v>309</v>
      </c>
      <c r="B203" s="89" t="s">
        <v>2014</v>
      </c>
      <c r="C203" s="776" t="s">
        <v>2015</v>
      </c>
      <c r="D203" s="776"/>
      <c r="E203" s="776"/>
      <c r="F203" s="90" t="s">
        <v>604</v>
      </c>
      <c r="G203" s="90" t="s">
        <v>33</v>
      </c>
      <c r="H203" s="90" t="s">
        <v>33</v>
      </c>
      <c r="I203" s="90" t="s">
        <v>2060</v>
      </c>
      <c r="J203" s="91">
        <v>5488.69</v>
      </c>
      <c r="K203" s="90" t="s">
        <v>33</v>
      </c>
      <c r="L203" s="91">
        <v>779.94</v>
      </c>
      <c r="M203" s="92" t="s">
        <v>33</v>
      </c>
      <c r="N203" s="93" t="s">
        <v>33</v>
      </c>
      <c r="R203" s="68" t="s">
        <v>2015</v>
      </c>
    </row>
    <row r="204" spans="1:25" s="63" customFormat="1" x14ac:dyDescent="0.2">
      <c r="A204" s="94"/>
      <c r="B204" s="95"/>
      <c r="C204" s="767" t="s">
        <v>2061</v>
      </c>
      <c r="D204" s="767"/>
      <c r="E204" s="767"/>
      <c r="F204" s="767"/>
      <c r="G204" s="767"/>
      <c r="H204" s="767"/>
      <c r="I204" s="767"/>
      <c r="J204" s="767"/>
      <c r="K204" s="767"/>
      <c r="L204" s="767"/>
      <c r="M204" s="767"/>
      <c r="N204" s="781"/>
      <c r="S204" s="68" t="s">
        <v>2061</v>
      </c>
    </row>
    <row r="205" spans="1:25" s="63" customFormat="1" ht="22.5" x14ac:dyDescent="0.2">
      <c r="A205" s="88" t="s">
        <v>722</v>
      </c>
      <c r="B205" s="89" t="s">
        <v>2018</v>
      </c>
      <c r="C205" s="776" t="s">
        <v>2019</v>
      </c>
      <c r="D205" s="776"/>
      <c r="E205" s="776"/>
      <c r="F205" s="90" t="s">
        <v>604</v>
      </c>
      <c r="G205" s="90" t="s">
        <v>33</v>
      </c>
      <c r="H205" s="90" t="s">
        <v>33</v>
      </c>
      <c r="I205" s="90" t="s">
        <v>2062</v>
      </c>
      <c r="J205" s="91">
        <v>5488.69</v>
      </c>
      <c r="K205" s="90" t="s">
        <v>33</v>
      </c>
      <c r="L205" s="91">
        <v>5442.59</v>
      </c>
      <c r="M205" s="92" t="s">
        <v>33</v>
      </c>
      <c r="N205" s="93" t="s">
        <v>33</v>
      </c>
      <c r="R205" s="68" t="s">
        <v>2019</v>
      </c>
    </row>
    <row r="206" spans="1:25" s="63" customFormat="1" x14ac:dyDescent="0.2">
      <c r="A206" s="94"/>
      <c r="B206" s="95"/>
      <c r="C206" s="767" t="s">
        <v>2063</v>
      </c>
      <c r="D206" s="767"/>
      <c r="E206" s="767"/>
      <c r="F206" s="767"/>
      <c r="G206" s="767"/>
      <c r="H206" s="767"/>
      <c r="I206" s="767"/>
      <c r="J206" s="767"/>
      <c r="K206" s="767"/>
      <c r="L206" s="767"/>
      <c r="M206" s="767"/>
      <c r="N206" s="781"/>
      <c r="S206" s="68" t="s">
        <v>2063</v>
      </c>
    </row>
    <row r="207" spans="1:25" s="63" customFormat="1" ht="22.5" x14ac:dyDescent="0.2">
      <c r="A207" s="88" t="s">
        <v>736</v>
      </c>
      <c r="B207" s="89" t="s">
        <v>2064</v>
      </c>
      <c r="C207" s="776" t="s">
        <v>2065</v>
      </c>
      <c r="D207" s="776"/>
      <c r="E207" s="776"/>
      <c r="F207" s="90" t="s">
        <v>604</v>
      </c>
      <c r="G207" s="90" t="s">
        <v>33</v>
      </c>
      <c r="H207" s="90" t="s">
        <v>33</v>
      </c>
      <c r="I207" s="90" t="s">
        <v>2066</v>
      </c>
      <c r="J207" s="91">
        <v>5488.69</v>
      </c>
      <c r="K207" s="90" t="s">
        <v>33</v>
      </c>
      <c r="L207" s="91">
        <v>8504.18</v>
      </c>
      <c r="M207" s="92" t="s">
        <v>33</v>
      </c>
      <c r="N207" s="93" t="s">
        <v>33</v>
      </c>
      <c r="R207" s="68" t="s">
        <v>2065</v>
      </c>
    </row>
    <row r="208" spans="1:25" s="63" customFormat="1" x14ac:dyDescent="0.2">
      <c r="A208" s="94"/>
      <c r="B208" s="95"/>
      <c r="C208" s="767" t="s">
        <v>2067</v>
      </c>
      <c r="D208" s="767"/>
      <c r="E208" s="767"/>
      <c r="F208" s="767"/>
      <c r="G208" s="767"/>
      <c r="H208" s="767"/>
      <c r="I208" s="767"/>
      <c r="J208" s="767"/>
      <c r="K208" s="767"/>
      <c r="L208" s="767"/>
      <c r="M208" s="767"/>
      <c r="N208" s="781"/>
      <c r="S208" s="68" t="s">
        <v>2067</v>
      </c>
    </row>
    <row r="209" spans="1:24" s="63" customFormat="1" ht="22.5" x14ac:dyDescent="0.2">
      <c r="A209" s="88" t="s">
        <v>741</v>
      </c>
      <c r="B209" s="89" t="s">
        <v>1983</v>
      </c>
      <c r="C209" s="776" t="s">
        <v>1984</v>
      </c>
      <c r="D209" s="776"/>
      <c r="E209" s="776"/>
      <c r="F209" s="90" t="s">
        <v>566</v>
      </c>
      <c r="G209" s="90" t="s">
        <v>33</v>
      </c>
      <c r="H209" s="90" t="s">
        <v>33</v>
      </c>
      <c r="I209" s="90" t="s">
        <v>673</v>
      </c>
      <c r="J209" s="91" t="s">
        <v>33</v>
      </c>
      <c r="K209" s="90" t="s">
        <v>33</v>
      </c>
      <c r="L209" s="91" t="s">
        <v>33</v>
      </c>
      <c r="M209" s="92" t="s">
        <v>33</v>
      </c>
      <c r="N209" s="93" t="s">
        <v>33</v>
      </c>
      <c r="R209" s="68" t="s">
        <v>1984</v>
      </c>
    </row>
    <row r="210" spans="1:24" s="63" customFormat="1" ht="33.75" x14ac:dyDescent="0.2">
      <c r="A210" s="96"/>
      <c r="B210" s="97" t="s">
        <v>558</v>
      </c>
      <c r="C210" s="767" t="s">
        <v>559</v>
      </c>
      <c r="D210" s="767"/>
      <c r="E210" s="767"/>
      <c r="F210" s="767"/>
      <c r="G210" s="767"/>
      <c r="H210" s="767"/>
      <c r="I210" s="767"/>
      <c r="J210" s="767"/>
      <c r="K210" s="767"/>
      <c r="L210" s="767"/>
      <c r="M210" s="767"/>
      <c r="N210" s="781"/>
      <c r="T210" s="68" t="s">
        <v>559</v>
      </c>
    </row>
    <row r="211" spans="1:24" s="63" customFormat="1" x14ac:dyDescent="0.2">
      <c r="A211" s="98"/>
      <c r="B211" s="97" t="s">
        <v>165</v>
      </c>
      <c r="C211" s="767" t="s">
        <v>251</v>
      </c>
      <c r="D211" s="767"/>
      <c r="E211" s="767"/>
      <c r="F211" s="99" t="s">
        <v>33</v>
      </c>
      <c r="G211" s="99" t="s">
        <v>33</v>
      </c>
      <c r="H211" s="99" t="s">
        <v>33</v>
      </c>
      <c r="I211" s="99" t="s">
        <v>33</v>
      </c>
      <c r="J211" s="100">
        <v>6.75</v>
      </c>
      <c r="K211" s="99" t="s">
        <v>175</v>
      </c>
      <c r="L211" s="100">
        <v>632.80999999999995</v>
      </c>
      <c r="M211" s="101" t="s">
        <v>33</v>
      </c>
      <c r="N211" s="102" t="s">
        <v>33</v>
      </c>
      <c r="U211" s="68" t="s">
        <v>251</v>
      </c>
    </row>
    <row r="212" spans="1:24" s="63" customFormat="1" x14ac:dyDescent="0.2">
      <c r="A212" s="98"/>
      <c r="B212" s="97" t="s">
        <v>173</v>
      </c>
      <c r="C212" s="767" t="s">
        <v>174</v>
      </c>
      <c r="D212" s="767"/>
      <c r="E212" s="767"/>
      <c r="F212" s="99" t="s">
        <v>33</v>
      </c>
      <c r="G212" s="99" t="s">
        <v>33</v>
      </c>
      <c r="H212" s="99" t="s">
        <v>33</v>
      </c>
      <c r="I212" s="99" t="s">
        <v>33</v>
      </c>
      <c r="J212" s="100">
        <v>8.2899999999999991</v>
      </c>
      <c r="K212" s="99" t="s">
        <v>175</v>
      </c>
      <c r="L212" s="100">
        <v>777.19</v>
      </c>
      <c r="M212" s="101" t="s">
        <v>33</v>
      </c>
      <c r="N212" s="102" t="s">
        <v>33</v>
      </c>
      <c r="U212" s="68" t="s">
        <v>174</v>
      </c>
    </row>
    <row r="213" spans="1:24" s="63" customFormat="1" x14ac:dyDescent="0.2">
      <c r="A213" s="98"/>
      <c r="B213" s="97" t="s">
        <v>176</v>
      </c>
      <c r="C213" s="767" t="s">
        <v>177</v>
      </c>
      <c r="D213" s="767"/>
      <c r="E213" s="767"/>
      <c r="F213" s="99" t="s">
        <v>33</v>
      </c>
      <c r="G213" s="99" t="s">
        <v>33</v>
      </c>
      <c r="H213" s="99" t="s">
        <v>33</v>
      </c>
      <c r="I213" s="99" t="s">
        <v>33</v>
      </c>
      <c r="J213" s="100">
        <v>0.81</v>
      </c>
      <c r="K213" s="99" t="s">
        <v>175</v>
      </c>
      <c r="L213" s="100">
        <v>75.94</v>
      </c>
      <c r="M213" s="101" t="s">
        <v>33</v>
      </c>
      <c r="N213" s="102" t="s">
        <v>33</v>
      </c>
      <c r="U213" s="68" t="s">
        <v>177</v>
      </c>
    </row>
    <row r="214" spans="1:24" s="63" customFormat="1" x14ac:dyDescent="0.2">
      <c r="A214" s="98"/>
      <c r="B214" s="97" t="s">
        <v>212</v>
      </c>
      <c r="C214" s="767" t="s">
        <v>252</v>
      </c>
      <c r="D214" s="767"/>
      <c r="E214" s="767"/>
      <c r="F214" s="99" t="s">
        <v>33</v>
      </c>
      <c r="G214" s="99" t="s">
        <v>33</v>
      </c>
      <c r="H214" s="99" t="s">
        <v>33</v>
      </c>
      <c r="I214" s="99" t="s">
        <v>33</v>
      </c>
      <c r="J214" s="100">
        <v>0.37</v>
      </c>
      <c r="K214" s="99" t="s">
        <v>33</v>
      </c>
      <c r="L214" s="100">
        <v>27.75</v>
      </c>
      <c r="M214" s="101" t="s">
        <v>33</v>
      </c>
      <c r="N214" s="102" t="s">
        <v>33</v>
      </c>
      <c r="U214" s="68" t="s">
        <v>252</v>
      </c>
    </row>
    <row r="215" spans="1:24" s="63" customFormat="1" x14ac:dyDescent="0.2">
      <c r="A215" s="98"/>
      <c r="B215" s="97" t="s">
        <v>33</v>
      </c>
      <c r="C215" s="767" t="s">
        <v>253</v>
      </c>
      <c r="D215" s="767"/>
      <c r="E215" s="767"/>
      <c r="F215" s="99" t="s">
        <v>179</v>
      </c>
      <c r="G215" s="99" t="s">
        <v>568</v>
      </c>
      <c r="H215" s="99" t="s">
        <v>175</v>
      </c>
      <c r="I215" s="99" t="s">
        <v>2068</v>
      </c>
      <c r="J215" s="100" t="s">
        <v>33</v>
      </c>
      <c r="K215" s="99" t="s">
        <v>33</v>
      </c>
      <c r="L215" s="100" t="s">
        <v>33</v>
      </c>
      <c r="M215" s="101" t="s">
        <v>33</v>
      </c>
      <c r="N215" s="102" t="s">
        <v>33</v>
      </c>
      <c r="V215" s="68" t="s">
        <v>253</v>
      </c>
    </row>
    <row r="216" spans="1:24" s="63" customFormat="1" x14ac:dyDescent="0.2">
      <c r="A216" s="98"/>
      <c r="B216" s="97" t="s">
        <v>33</v>
      </c>
      <c r="C216" s="767" t="s">
        <v>178</v>
      </c>
      <c r="D216" s="767"/>
      <c r="E216" s="767"/>
      <c r="F216" s="99" t="s">
        <v>179</v>
      </c>
      <c r="G216" s="99" t="s">
        <v>570</v>
      </c>
      <c r="H216" s="99" t="s">
        <v>175</v>
      </c>
      <c r="I216" s="99" t="s">
        <v>2069</v>
      </c>
      <c r="J216" s="100" t="s">
        <v>33</v>
      </c>
      <c r="K216" s="99" t="s">
        <v>33</v>
      </c>
      <c r="L216" s="100" t="s">
        <v>33</v>
      </c>
      <c r="M216" s="101" t="s">
        <v>33</v>
      </c>
      <c r="N216" s="102" t="s">
        <v>33</v>
      </c>
      <c r="V216" s="68" t="s">
        <v>178</v>
      </c>
    </row>
    <row r="217" spans="1:24" s="63" customFormat="1" x14ac:dyDescent="0.2">
      <c r="A217" s="98"/>
      <c r="B217" s="97" t="s">
        <v>33</v>
      </c>
      <c r="C217" s="776" t="s">
        <v>182</v>
      </c>
      <c r="D217" s="776"/>
      <c r="E217" s="776"/>
      <c r="F217" s="90" t="s">
        <v>33</v>
      </c>
      <c r="G217" s="90" t="s">
        <v>33</v>
      </c>
      <c r="H217" s="90" t="s">
        <v>33</v>
      </c>
      <c r="I217" s="90" t="s">
        <v>33</v>
      </c>
      <c r="J217" s="91">
        <v>15.41</v>
      </c>
      <c r="K217" s="90" t="s">
        <v>33</v>
      </c>
      <c r="L217" s="91">
        <v>1437.75</v>
      </c>
      <c r="M217" s="92" t="s">
        <v>33</v>
      </c>
      <c r="N217" s="93" t="s">
        <v>33</v>
      </c>
      <c r="W217" s="68" t="s">
        <v>182</v>
      </c>
    </row>
    <row r="218" spans="1:24" s="63" customFormat="1" x14ac:dyDescent="0.2">
      <c r="A218" s="98"/>
      <c r="B218" s="97" t="s">
        <v>33</v>
      </c>
      <c r="C218" s="767" t="s">
        <v>183</v>
      </c>
      <c r="D218" s="767"/>
      <c r="E218" s="767"/>
      <c r="F218" s="99" t="s">
        <v>33</v>
      </c>
      <c r="G218" s="99" t="s">
        <v>33</v>
      </c>
      <c r="H218" s="99" t="s">
        <v>33</v>
      </c>
      <c r="I218" s="99" t="s">
        <v>33</v>
      </c>
      <c r="J218" s="100" t="s">
        <v>33</v>
      </c>
      <c r="K218" s="99" t="s">
        <v>33</v>
      </c>
      <c r="L218" s="100">
        <v>708.75</v>
      </c>
      <c r="M218" s="101" t="s">
        <v>33</v>
      </c>
      <c r="N218" s="102" t="s">
        <v>33</v>
      </c>
      <c r="V218" s="68" t="s">
        <v>183</v>
      </c>
    </row>
    <row r="219" spans="1:24" s="63" customFormat="1" ht="22.5" x14ac:dyDescent="0.2">
      <c r="A219" s="98"/>
      <c r="B219" s="97" t="s">
        <v>572</v>
      </c>
      <c r="C219" s="767" t="s">
        <v>573</v>
      </c>
      <c r="D219" s="767"/>
      <c r="E219" s="767"/>
      <c r="F219" s="99" t="s">
        <v>186</v>
      </c>
      <c r="G219" s="99" t="s">
        <v>574</v>
      </c>
      <c r="H219" s="99" t="s">
        <v>33</v>
      </c>
      <c r="I219" s="99" t="s">
        <v>574</v>
      </c>
      <c r="J219" s="100" t="s">
        <v>33</v>
      </c>
      <c r="K219" s="99" t="s">
        <v>33</v>
      </c>
      <c r="L219" s="100">
        <v>864.68</v>
      </c>
      <c r="M219" s="101" t="s">
        <v>33</v>
      </c>
      <c r="N219" s="102" t="s">
        <v>33</v>
      </c>
      <c r="V219" s="68" t="s">
        <v>573</v>
      </c>
    </row>
    <row r="220" spans="1:24" s="63" customFormat="1" ht="22.5" x14ac:dyDescent="0.2">
      <c r="A220" s="98"/>
      <c r="B220" s="97" t="s">
        <v>575</v>
      </c>
      <c r="C220" s="767" t="s">
        <v>576</v>
      </c>
      <c r="D220" s="767"/>
      <c r="E220" s="767"/>
      <c r="F220" s="99" t="s">
        <v>186</v>
      </c>
      <c r="G220" s="99" t="s">
        <v>341</v>
      </c>
      <c r="H220" s="99" t="s">
        <v>33</v>
      </c>
      <c r="I220" s="99" t="s">
        <v>341</v>
      </c>
      <c r="J220" s="100" t="s">
        <v>33</v>
      </c>
      <c r="K220" s="99" t="s">
        <v>33</v>
      </c>
      <c r="L220" s="100">
        <v>567</v>
      </c>
      <c r="M220" s="101" t="s">
        <v>33</v>
      </c>
      <c r="N220" s="102" t="s">
        <v>33</v>
      </c>
      <c r="V220" s="68" t="s">
        <v>576</v>
      </c>
    </row>
    <row r="221" spans="1:24" s="63" customFormat="1" x14ac:dyDescent="0.2">
      <c r="A221" s="103"/>
      <c r="B221" s="104"/>
      <c r="C221" s="780" t="s">
        <v>191</v>
      </c>
      <c r="D221" s="780"/>
      <c r="E221" s="780"/>
      <c r="F221" s="105" t="s">
        <v>33</v>
      </c>
      <c r="G221" s="105" t="s">
        <v>33</v>
      </c>
      <c r="H221" s="105" t="s">
        <v>33</v>
      </c>
      <c r="I221" s="105" t="s">
        <v>33</v>
      </c>
      <c r="J221" s="106" t="s">
        <v>33</v>
      </c>
      <c r="K221" s="105" t="s">
        <v>33</v>
      </c>
      <c r="L221" s="106">
        <v>2869.43</v>
      </c>
      <c r="M221" s="92" t="s">
        <v>33</v>
      </c>
      <c r="N221" s="107" t="s">
        <v>33</v>
      </c>
      <c r="X221" s="68" t="s">
        <v>191</v>
      </c>
    </row>
    <row r="222" spans="1:24" s="63" customFormat="1" x14ac:dyDescent="0.2">
      <c r="A222" s="88" t="s">
        <v>745</v>
      </c>
      <c r="B222" s="89" t="s">
        <v>650</v>
      </c>
      <c r="C222" s="776" t="s">
        <v>651</v>
      </c>
      <c r="D222" s="776"/>
      <c r="E222" s="776"/>
      <c r="F222" s="90" t="s">
        <v>566</v>
      </c>
      <c r="G222" s="90" t="s">
        <v>33</v>
      </c>
      <c r="H222" s="90" t="s">
        <v>33</v>
      </c>
      <c r="I222" s="90" t="s">
        <v>2070</v>
      </c>
      <c r="J222" s="91">
        <v>114.13</v>
      </c>
      <c r="K222" s="90" t="s">
        <v>33</v>
      </c>
      <c r="L222" s="91">
        <v>9843.7099999999991</v>
      </c>
      <c r="M222" s="92" t="s">
        <v>33</v>
      </c>
      <c r="N222" s="93" t="s">
        <v>33</v>
      </c>
      <c r="R222" s="68" t="s">
        <v>651</v>
      </c>
    </row>
    <row r="223" spans="1:24" s="63" customFormat="1" x14ac:dyDescent="0.2">
      <c r="A223" s="88" t="s">
        <v>749</v>
      </c>
      <c r="B223" s="89" t="s">
        <v>1989</v>
      </c>
      <c r="C223" s="776" t="s">
        <v>1990</v>
      </c>
      <c r="D223" s="776"/>
      <c r="E223" s="776"/>
      <c r="F223" s="90" t="s">
        <v>582</v>
      </c>
      <c r="G223" s="90" t="s">
        <v>33</v>
      </c>
      <c r="H223" s="90" t="s">
        <v>33</v>
      </c>
      <c r="I223" s="90" t="s">
        <v>2071</v>
      </c>
      <c r="J223" s="91" t="s">
        <v>33</v>
      </c>
      <c r="K223" s="90" t="s">
        <v>33</v>
      </c>
      <c r="L223" s="91" t="s">
        <v>33</v>
      </c>
      <c r="M223" s="92" t="s">
        <v>33</v>
      </c>
      <c r="N223" s="93" t="s">
        <v>33</v>
      </c>
      <c r="R223" s="68" t="s">
        <v>1990</v>
      </c>
    </row>
    <row r="224" spans="1:24" s="63" customFormat="1" x14ac:dyDescent="0.2">
      <c r="A224" s="94"/>
      <c r="B224" s="95"/>
      <c r="C224" s="767" t="s">
        <v>2072</v>
      </c>
      <c r="D224" s="767"/>
      <c r="E224" s="767"/>
      <c r="F224" s="767"/>
      <c r="G224" s="767"/>
      <c r="H224" s="767"/>
      <c r="I224" s="767"/>
      <c r="J224" s="767"/>
      <c r="K224" s="767"/>
      <c r="L224" s="767"/>
      <c r="M224" s="767"/>
      <c r="N224" s="781"/>
      <c r="S224" s="68" t="s">
        <v>2072</v>
      </c>
    </row>
    <row r="225" spans="1:24" s="63" customFormat="1" ht="33.75" x14ac:dyDescent="0.2">
      <c r="A225" s="96"/>
      <c r="B225" s="97" t="s">
        <v>558</v>
      </c>
      <c r="C225" s="767" t="s">
        <v>559</v>
      </c>
      <c r="D225" s="767"/>
      <c r="E225" s="767"/>
      <c r="F225" s="767"/>
      <c r="G225" s="767"/>
      <c r="H225" s="767"/>
      <c r="I225" s="767"/>
      <c r="J225" s="767"/>
      <c r="K225" s="767"/>
      <c r="L225" s="767"/>
      <c r="M225" s="767"/>
      <c r="N225" s="781"/>
      <c r="T225" s="68" t="s">
        <v>559</v>
      </c>
    </row>
    <row r="226" spans="1:24" s="63" customFormat="1" x14ac:dyDescent="0.2">
      <c r="A226" s="98"/>
      <c r="B226" s="97" t="s">
        <v>165</v>
      </c>
      <c r="C226" s="767" t="s">
        <v>251</v>
      </c>
      <c r="D226" s="767"/>
      <c r="E226" s="767"/>
      <c r="F226" s="99" t="s">
        <v>33</v>
      </c>
      <c r="G226" s="99" t="s">
        <v>33</v>
      </c>
      <c r="H226" s="99" t="s">
        <v>33</v>
      </c>
      <c r="I226" s="99" t="s">
        <v>33</v>
      </c>
      <c r="J226" s="100">
        <v>1053</v>
      </c>
      <c r="K226" s="99" t="s">
        <v>175</v>
      </c>
      <c r="L226" s="100">
        <v>30.27</v>
      </c>
      <c r="M226" s="101" t="s">
        <v>33</v>
      </c>
      <c r="N226" s="102" t="s">
        <v>33</v>
      </c>
      <c r="U226" s="68" t="s">
        <v>251</v>
      </c>
    </row>
    <row r="227" spans="1:24" s="63" customFormat="1" x14ac:dyDescent="0.2">
      <c r="A227" s="98"/>
      <c r="B227" s="97" t="s">
        <v>173</v>
      </c>
      <c r="C227" s="767" t="s">
        <v>174</v>
      </c>
      <c r="D227" s="767"/>
      <c r="E227" s="767"/>
      <c r="F227" s="99" t="s">
        <v>33</v>
      </c>
      <c r="G227" s="99" t="s">
        <v>33</v>
      </c>
      <c r="H227" s="99" t="s">
        <v>33</v>
      </c>
      <c r="I227" s="99" t="s">
        <v>33</v>
      </c>
      <c r="J227" s="100">
        <v>1566.06</v>
      </c>
      <c r="K227" s="99" t="s">
        <v>175</v>
      </c>
      <c r="L227" s="100">
        <v>45.02</v>
      </c>
      <c r="M227" s="101" t="s">
        <v>33</v>
      </c>
      <c r="N227" s="102" t="s">
        <v>33</v>
      </c>
      <c r="U227" s="68" t="s">
        <v>174</v>
      </c>
    </row>
    <row r="228" spans="1:24" s="63" customFormat="1" x14ac:dyDescent="0.2">
      <c r="A228" s="98"/>
      <c r="B228" s="97" t="s">
        <v>176</v>
      </c>
      <c r="C228" s="767" t="s">
        <v>177</v>
      </c>
      <c r="D228" s="767"/>
      <c r="E228" s="767"/>
      <c r="F228" s="99" t="s">
        <v>33</v>
      </c>
      <c r="G228" s="99" t="s">
        <v>33</v>
      </c>
      <c r="H228" s="99" t="s">
        <v>33</v>
      </c>
      <c r="I228" s="99" t="s">
        <v>33</v>
      </c>
      <c r="J228" s="100">
        <v>244.39</v>
      </c>
      <c r="K228" s="99" t="s">
        <v>175</v>
      </c>
      <c r="L228" s="100">
        <v>7.03</v>
      </c>
      <c r="M228" s="101" t="s">
        <v>33</v>
      </c>
      <c r="N228" s="102" t="s">
        <v>33</v>
      </c>
      <c r="U228" s="68" t="s">
        <v>177</v>
      </c>
    </row>
    <row r="229" spans="1:24" s="63" customFormat="1" x14ac:dyDescent="0.2">
      <c r="A229" s="98"/>
      <c r="B229" s="97" t="s">
        <v>212</v>
      </c>
      <c r="C229" s="767" t="s">
        <v>252</v>
      </c>
      <c r="D229" s="767"/>
      <c r="E229" s="767"/>
      <c r="F229" s="99" t="s">
        <v>33</v>
      </c>
      <c r="G229" s="99" t="s">
        <v>33</v>
      </c>
      <c r="H229" s="99" t="s">
        <v>33</v>
      </c>
      <c r="I229" s="99" t="s">
        <v>33</v>
      </c>
      <c r="J229" s="100">
        <v>909.27</v>
      </c>
      <c r="K229" s="99" t="s">
        <v>33</v>
      </c>
      <c r="L229" s="100">
        <v>20.91</v>
      </c>
      <c r="M229" s="101" t="s">
        <v>33</v>
      </c>
      <c r="N229" s="102" t="s">
        <v>33</v>
      </c>
      <c r="U229" s="68" t="s">
        <v>252</v>
      </c>
    </row>
    <row r="230" spans="1:24" s="63" customFormat="1" x14ac:dyDescent="0.2">
      <c r="A230" s="98"/>
      <c r="B230" s="97" t="s">
        <v>33</v>
      </c>
      <c r="C230" s="767" t="s">
        <v>253</v>
      </c>
      <c r="D230" s="767"/>
      <c r="E230" s="767"/>
      <c r="F230" s="99" t="s">
        <v>179</v>
      </c>
      <c r="G230" s="99" t="s">
        <v>1993</v>
      </c>
      <c r="H230" s="99" t="s">
        <v>175</v>
      </c>
      <c r="I230" s="99" t="s">
        <v>2073</v>
      </c>
      <c r="J230" s="100" t="s">
        <v>33</v>
      </c>
      <c r="K230" s="99" t="s">
        <v>33</v>
      </c>
      <c r="L230" s="100" t="s">
        <v>33</v>
      </c>
      <c r="M230" s="101" t="s">
        <v>33</v>
      </c>
      <c r="N230" s="102" t="s">
        <v>33</v>
      </c>
      <c r="V230" s="68" t="s">
        <v>253</v>
      </c>
    </row>
    <row r="231" spans="1:24" s="63" customFormat="1" x14ac:dyDescent="0.2">
      <c r="A231" s="98"/>
      <c r="B231" s="97" t="s">
        <v>33</v>
      </c>
      <c r="C231" s="767" t="s">
        <v>178</v>
      </c>
      <c r="D231" s="767"/>
      <c r="E231" s="767"/>
      <c r="F231" s="99" t="s">
        <v>179</v>
      </c>
      <c r="G231" s="99" t="s">
        <v>1995</v>
      </c>
      <c r="H231" s="99" t="s">
        <v>175</v>
      </c>
      <c r="I231" s="99" t="s">
        <v>2074</v>
      </c>
      <c r="J231" s="100" t="s">
        <v>33</v>
      </c>
      <c r="K231" s="99" t="s">
        <v>33</v>
      </c>
      <c r="L231" s="100" t="s">
        <v>33</v>
      </c>
      <c r="M231" s="101" t="s">
        <v>33</v>
      </c>
      <c r="N231" s="102" t="s">
        <v>33</v>
      </c>
      <c r="V231" s="68" t="s">
        <v>178</v>
      </c>
    </row>
    <row r="232" spans="1:24" s="63" customFormat="1" x14ac:dyDescent="0.2">
      <c r="A232" s="98"/>
      <c r="B232" s="97" t="s">
        <v>33</v>
      </c>
      <c r="C232" s="776" t="s">
        <v>182</v>
      </c>
      <c r="D232" s="776"/>
      <c r="E232" s="776"/>
      <c r="F232" s="90" t="s">
        <v>33</v>
      </c>
      <c r="G232" s="90" t="s">
        <v>33</v>
      </c>
      <c r="H232" s="90" t="s">
        <v>33</v>
      </c>
      <c r="I232" s="90" t="s">
        <v>33</v>
      </c>
      <c r="J232" s="91">
        <v>3528.33</v>
      </c>
      <c r="K232" s="90" t="s">
        <v>33</v>
      </c>
      <c r="L232" s="91">
        <v>96.2</v>
      </c>
      <c r="M232" s="92" t="s">
        <v>33</v>
      </c>
      <c r="N232" s="93" t="s">
        <v>33</v>
      </c>
      <c r="W232" s="68" t="s">
        <v>182</v>
      </c>
    </row>
    <row r="233" spans="1:24" s="63" customFormat="1" x14ac:dyDescent="0.2">
      <c r="A233" s="98"/>
      <c r="B233" s="97" t="s">
        <v>33</v>
      </c>
      <c r="C233" s="767" t="s">
        <v>183</v>
      </c>
      <c r="D233" s="767"/>
      <c r="E233" s="767"/>
      <c r="F233" s="99" t="s">
        <v>33</v>
      </c>
      <c r="G233" s="99" t="s">
        <v>33</v>
      </c>
      <c r="H233" s="99" t="s">
        <v>33</v>
      </c>
      <c r="I233" s="99" t="s">
        <v>33</v>
      </c>
      <c r="J233" s="100" t="s">
        <v>33</v>
      </c>
      <c r="K233" s="99" t="s">
        <v>33</v>
      </c>
      <c r="L233" s="100">
        <v>37.299999999999997</v>
      </c>
      <c r="M233" s="101" t="s">
        <v>33</v>
      </c>
      <c r="N233" s="102" t="s">
        <v>33</v>
      </c>
      <c r="V233" s="68" t="s">
        <v>183</v>
      </c>
    </row>
    <row r="234" spans="1:24" s="63" customFormat="1" ht="33.75" x14ac:dyDescent="0.2">
      <c r="A234" s="98"/>
      <c r="B234" s="97" t="s">
        <v>589</v>
      </c>
      <c r="C234" s="767" t="s">
        <v>590</v>
      </c>
      <c r="D234" s="767"/>
      <c r="E234" s="767"/>
      <c r="F234" s="99" t="s">
        <v>186</v>
      </c>
      <c r="G234" s="99" t="s">
        <v>591</v>
      </c>
      <c r="H234" s="99" t="s">
        <v>33</v>
      </c>
      <c r="I234" s="99" t="s">
        <v>591</v>
      </c>
      <c r="J234" s="100" t="s">
        <v>33</v>
      </c>
      <c r="K234" s="99" t="s">
        <v>33</v>
      </c>
      <c r="L234" s="100">
        <v>39.17</v>
      </c>
      <c r="M234" s="101" t="s">
        <v>33</v>
      </c>
      <c r="N234" s="102" t="s">
        <v>33</v>
      </c>
      <c r="V234" s="68" t="s">
        <v>590</v>
      </c>
    </row>
    <row r="235" spans="1:24" s="63" customFormat="1" ht="33.75" x14ac:dyDescent="0.2">
      <c r="A235" s="98"/>
      <c r="B235" s="97" t="s">
        <v>592</v>
      </c>
      <c r="C235" s="767" t="s">
        <v>593</v>
      </c>
      <c r="D235" s="767"/>
      <c r="E235" s="767"/>
      <c r="F235" s="99" t="s">
        <v>186</v>
      </c>
      <c r="G235" s="99" t="s">
        <v>594</v>
      </c>
      <c r="H235" s="99" t="s">
        <v>33</v>
      </c>
      <c r="I235" s="99" t="s">
        <v>594</v>
      </c>
      <c r="J235" s="100" t="s">
        <v>33</v>
      </c>
      <c r="K235" s="99" t="s">
        <v>33</v>
      </c>
      <c r="L235" s="100">
        <v>24.25</v>
      </c>
      <c r="M235" s="101" t="s">
        <v>33</v>
      </c>
      <c r="N235" s="102" t="s">
        <v>33</v>
      </c>
      <c r="V235" s="68" t="s">
        <v>593</v>
      </c>
    </row>
    <row r="236" spans="1:24" s="63" customFormat="1" x14ac:dyDescent="0.2">
      <c r="A236" s="103"/>
      <c r="B236" s="104"/>
      <c r="C236" s="780" t="s">
        <v>191</v>
      </c>
      <c r="D236" s="780"/>
      <c r="E236" s="780"/>
      <c r="F236" s="105" t="s">
        <v>33</v>
      </c>
      <c r="G236" s="105" t="s">
        <v>33</v>
      </c>
      <c r="H236" s="105" t="s">
        <v>33</v>
      </c>
      <c r="I236" s="105" t="s">
        <v>33</v>
      </c>
      <c r="J236" s="106" t="s">
        <v>33</v>
      </c>
      <c r="K236" s="105" t="s">
        <v>33</v>
      </c>
      <c r="L236" s="106">
        <v>159.62</v>
      </c>
      <c r="M236" s="92" t="s">
        <v>33</v>
      </c>
      <c r="N236" s="107" t="s">
        <v>33</v>
      </c>
      <c r="X236" s="68" t="s">
        <v>191</v>
      </c>
    </row>
    <row r="237" spans="1:24" s="63" customFormat="1" ht="33.75" x14ac:dyDescent="0.2">
      <c r="A237" s="88" t="s">
        <v>306</v>
      </c>
      <c r="B237" s="89" t="s">
        <v>1997</v>
      </c>
      <c r="C237" s="776" t="s">
        <v>1998</v>
      </c>
      <c r="D237" s="776"/>
      <c r="E237" s="776"/>
      <c r="F237" s="90" t="s">
        <v>566</v>
      </c>
      <c r="G237" s="90" t="s">
        <v>33</v>
      </c>
      <c r="H237" s="90" t="s">
        <v>33</v>
      </c>
      <c r="I237" s="90" t="s">
        <v>1602</v>
      </c>
      <c r="J237" s="91">
        <v>535.46</v>
      </c>
      <c r="K237" s="90" t="s">
        <v>33</v>
      </c>
      <c r="L237" s="91">
        <v>1256.19</v>
      </c>
      <c r="M237" s="92" t="s">
        <v>33</v>
      </c>
      <c r="N237" s="93" t="s">
        <v>33</v>
      </c>
      <c r="R237" s="68" t="s">
        <v>1998</v>
      </c>
    </row>
    <row r="238" spans="1:24" s="63" customFormat="1" x14ac:dyDescent="0.2">
      <c r="A238" s="88" t="s">
        <v>1273</v>
      </c>
      <c r="B238" s="89" t="s">
        <v>2075</v>
      </c>
      <c r="C238" s="776" t="s">
        <v>2076</v>
      </c>
      <c r="D238" s="776"/>
      <c r="E238" s="776"/>
      <c r="F238" s="90" t="s">
        <v>582</v>
      </c>
      <c r="G238" s="90" t="s">
        <v>33</v>
      </c>
      <c r="H238" s="90" t="s">
        <v>33</v>
      </c>
      <c r="I238" s="90" t="s">
        <v>973</v>
      </c>
      <c r="J238" s="91" t="s">
        <v>33</v>
      </c>
      <c r="K238" s="90" t="s">
        <v>33</v>
      </c>
      <c r="L238" s="91" t="s">
        <v>33</v>
      </c>
      <c r="M238" s="92" t="s">
        <v>33</v>
      </c>
      <c r="N238" s="93" t="s">
        <v>33</v>
      </c>
      <c r="R238" s="68" t="s">
        <v>2076</v>
      </c>
    </row>
    <row r="239" spans="1:24" s="63" customFormat="1" x14ac:dyDescent="0.2">
      <c r="A239" s="94"/>
      <c r="B239" s="95"/>
      <c r="C239" s="767" t="s">
        <v>974</v>
      </c>
      <c r="D239" s="767"/>
      <c r="E239" s="767"/>
      <c r="F239" s="767"/>
      <c r="G239" s="767"/>
      <c r="H239" s="767"/>
      <c r="I239" s="767"/>
      <c r="J239" s="767"/>
      <c r="K239" s="767"/>
      <c r="L239" s="767"/>
      <c r="M239" s="767"/>
      <c r="N239" s="781"/>
      <c r="S239" s="68" t="s">
        <v>974</v>
      </c>
    </row>
    <row r="240" spans="1:24" s="63" customFormat="1" ht="33.75" x14ac:dyDescent="0.2">
      <c r="A240" s="96"/>
      <c r="B240" s="97" t="s">
        <v>558</v>
      </c>
      <c r="C240" s="767" t="s">
        <v>559</v>
      </c>
      <c r="D240" s="767"/>
      <c r="E240" s="767"/>
      <c r="F240" s="767"/>
      <c r="G240" s="767"/>
      <c r="H240" s="767"/>
      <c r="I240" s="767"/>
      <c r="J240" s="767"/>
      <c r="K240" s="767"/>
      <c r="L240" s="767"/>
      <c r="M240" s="767"/>
      <c r="N240" s="781"/>
      <c r="T240" s="68" t="s">
        <v>559</v>
      </c>
    </row>
    <row r="241" spans="1:24" s="63" customFormat="1" x14ac:dyDescent="0.2">
      <c r="A241" s="98"/>
      <c r="B241" s="97" t="s">
        <v>165</v>
      </c>
      <c r="C241" s="767" t="s">
        <v>251</v>
      </c>
      <c r="D241" s="767"/>
      <c r="E241" s="767"/>
      <c r="F241" s="99" t="s">
        <v>33</v>
      </c>
      <c r="G241" s="99" t="s">
        <v>33</v>
      </c>
      <c r="H241" s="99" t="s">
        <v>33</v>
      </c>
      <c r="I241" s="99" t="s">
        <v>33</v>
      </c>
      <c r="J241" s="100">
        <v>9504</v>
      </c>
      <c r="K241" s="99" t="s">
        <v>175</v>
      </c>
      <c r="L241" s="100">
        <v>594</v>
      </c>
      <c r="M241" s="101" t="s">
        <v>33</v>
      </c>
      <c r="N241" s="102" t="s">
        <v>33</v>
      </c>
      <c r="U241" s="68" t="s">
        <v>251</v>
      </c>
    </row>
    <row r="242" spans="1:24" s="63" customFormat="1" x14ac:dyDescent="0.2">
      <c r="A242" s="98"/>
      <c r="B242" s="97" t="s">
        <v>173</v>
      </c>
      <c r="C242" s="767" t="s">
        <v>174</v>
      </c>
      <c r="D242" s="767"/>
      <c r="E242" s="767"/>
      <c r="F242" s="99" t="s">
        <v>33</v>
      </c>
      <c r="G242" s="99" t="s">
        <v>33</v>
      </c>
      <c r="H242" s="99" t="s">
        <v>33</v>
      </c>
      <c r="I242" s="99" t="s">
        <v>33</v>
      </c>
      <c r="J242" s="100">
        <v>6320.79</v>
      </c>
      <c r="K242" s="99" t="s">
        <v>175</v>
      </c>
      <c r="L242" s="100">
        <v>395.05</v>
      </c>
      <c r="M242" s="101" t="s">
        <v>33</v>
      </c>
      <c r="N242" s="102" t="s">
        <v>33</v>
      </c>
      <c r="U242" s="68" t="s">
        <v>174</v>
      </c>
    </row>
    <row r="243" spans="1:24" s="63" customFormat="1" x14ac:dyDescent="0.2">
      <c r="A243" s="98"/>
      <c r="B243" s="97" t="s">
        <v>176</v>
      </c>
      <c r="C243" s="767" t="s">
        <v>177</v>
      </c>
      <c r="D243" s="767"/>
      <c r="E243" s="767"/>
      <c r="F243" s="99" t="s">
        <v>33</v>
      </c>
      <c r="G243" s="99" t="s">
        <v>33</v>
      </c>
      <c r="H243" s="99" t="s">
        <v>33</v>
      </c>
      <c r="I243" s="99" t="s">
        <v>33</v>
      </c>
      <c r="J243" s="100">
        <v>817.54</v>
      </c>
      <c r="K243" s="99" t="s">
        <v>175</v>
      </c>
      <c r="L243" s="100">
        <v>51.1</v>
      </c>
      <c r="M243" s="101" t="s">
        <v>33</v>
      </c>
      <c r="N243" s="102" t="s">
        <v>33</v>
      </c>
      <c r="U243" s="68" t="s">
        <v>177</v>
      </c>
    </row>
    <row r="244" spans="1:24" s="63" customFormat="1" x14ac:dyDescent="0.2">
      <c r="A244" s="98"/>
      <c r="B244" s="97" t="s">
        <v>212</v>
      </c>
      <c r="C244" s="767" t="s">
        <v>252</v>
      </c>
      <c r="D244" s="767"/>
      <c r="E244" s="767"/>
      <c r="F244" s="99" t="s">
        <v>33</v>
      </c>
      <c r="G244" s="99" t="s">
        <v>33</v>
      </c>
      <c r="H244" s="99" t="s">
        <v>33</v>
      </c>
      <c r="I244" s="99" t="s">
        <v>33</v>
      </c>
      <c r="J244" s="100">
        <v>18226.7</v>
      </c>
      <c r="K244" s="99" t="s">
        <v>33</v>
      </c>
      <c r="L244" s="100">
        <v>911.34</v>
      </c>
      <c r="M244" s="101" t="s">
        <v>33</v>
      </c>
      <c r="N244" s="102" t="s">
        <v>33</v>
      </c>
      <c r="U244" s="68" t="s">
        <v>252</v>
      </c>
    </row>
    <row r="245" spans="1:24" s="63" customFormat="1" x14ac:dyDescent="0.2">
      <c r="A245" s="98"/>
      <c r="B245" s="97" t="s">
        <v>33</v>
      </c>
      <c r="C245" s="767" t="s">
        <v>253</v>
      </c>
      <c r="D245" s="767"/>
      <c r="E245" s="767"/>
      <c r="F245" s="99" t="s">
        <v>179</v>
      </c>
      <c r="G245" s="99" t="s">
        <v>2077</v>
      </c>
      <c r="H245" s="99" t="s">
        <v>175</v>
      </c>
      <c r="I245" s="99" t="s">
        <v>2078</v>
      </c>
      <c r="J245" s="100" t="s">
        <v>33</v>
      </c>
      <c r="K245" s="99" t="s">
        <v>33</v>
      </c>
      <c r="L245" s="100" t="s">
        <v>33</v>
      </c>
      <c r="M245" s="101" t="s">
        <v>33</v>
      </c>
      <c r="N245" s="102" t="s">
        <v>33</v>
      </c>
      <c r="V245" s="68" t="s">
        <v>253</v>
      </c>
    </row>
    <row r="246" spans="1:24" s="63" customFormat="1" x14ac:dyDescent="0.2">
      <c r="A246" s="98"/>
      <c r="B246" s="97" t="s">
        <v>33</v>
      </c>
      <c r="C246" s="767" t="s">
        <v>178</v>
      </c>
      <c r="D246" s="767"/>
      <c r="E246" s="767"/>
      <c r="F246" s="99" t="s">
        <v>179</v>
      </c>
      <c r="G246" s="99" t="s">
        <v>2079</v>
      </c>
      <c r="H246" s="99" t="s">
        <v>175</v>
      </c>
      <c r="I246" s="99" t="s">
        <v>2080</v>
      </c>
      <c r="J246" s="100" t="s">
        <v>33</v>
      </c>
      <c r="K246" s="99" t="s">
        <v>33</v>
      </c>
      <c r="L246" s="100" t="s">
        <v>33</v>
      </c>
      <c r="M246" s="101" t="s">
        <v>33</v>
      </c>
      <c r="N246" s="102" t="s">
        <v>33</v>
      </c>
      <c r="V246" s="68" t="s">
        <v>178</v>
      </c>
    </row>
    <row r="247" spans="1:24" s="63" customFormat="1" x14ac:dyDescent="0.2">
      <c r="A247" s="98"/>
      <c r="B247" s="97" t="s">
        <v>33</v>
      </c>
      <c r="C247" s="776" t="s">
        <v>182</v>
      </c>
      <c r="D247" s="776"/>
      <c r="E247" s="776"/>
      <c r="F247" s="90" t="s">
        <v>33</v>
      </c>
      <c r="G247" s="90" t="s">
        <v>33</v>
      </c>
      <c r="H247" s="90" t="s">
        <v>33</v>
      </c>
      <c r="I247" s="90" t="s">
        <v>33</v>
      </c>
      <c r="J247" s="91">
        <v>34051.49</v>
      </c>
      <c r="K247" s="90" t="s">
        <v>33</v>
      </c>
      <c r="L247" s="91">
        <v>1900.39</v>
      </c>
      <c r="M247" s="92" t="s">
        <v>33</v>
      </c>
      <c r="N247" s="93" t="s">
        <v>33</v>
      </c>
      <c r="W247" s="68" t="s">
        <v>182</v>
      </c>
    </row>
    <row r="248" spans="1:24" s="63" customFormat="1" x14ac:dyDescent="0.2">
      <c r="A248" s="98"/>
      <c r="B248" s="97" t="s">
        <v>33</v>
      </c>
      <c r="C248" s="767" t="s">
        <v>183</v>
      </c>
      <c r="D248" s="767"/>
      <c r="E248" s="767"/>
      <c r="F248" s="99" t="s">
        <v>33</v>
      </c>
      <c r="G248" s="99" t="s">
        <v>33</v>
      </c>
      <c r="H248" s="99" t="s">
        <v>33</v>
      </c>
      <c r="I248" s="99" t="s">
        <v>33</v>
      </c>
      <c r="J248" s="100" t="s">
        <v>33</v>
      </c>
      <c r="K248" s="99" t="s">
        <v>33</v>
      </c>
      <c r="L248" s="100">
        <v>645.1</v>
      </c>
      <c r="M248" s="101" t="s">
        <v>33</v>
      </c>
      <c r="N248" s="102" t="s">
        <v>33</v>
      </c>
      <c r="V248" s="68" t="s">
        <v>183</v>
      </c>
    </row>
    <row r="249" spans="1:24" s="63" customFormat="1" ht="33.75" x14ac:dyDescent="0.2">
      <c r="A249" s="98"/>
      <c r="B249" s="97" t="s">
        <v>589</v>
      </c>
      <c r="C249" s="767" t="s">
        <v>590</v>
      </c>
      <c r="D249" s="767"/>
      <c r="E249" s="767"/>
      <c r="F249" s="99" t="s">
        <v>186</v>
      </c>
      <c r="G249" s="99" t="s">
        <v>591</v>
      </c>
      <c r="H249" s="99" t="s">
        <v>33</v>
      </c>
      <c r="I249" s="99" t="s">
        <v>591</v>
      </c>
      <c r="J249" s="100" t="s">
        <v>33</v>
      </c>
      <c r="K249" s="99" t="s">
        <v>33</v>
      </c>
      <c r="L249" s="100">
        <v>677.36</v>
      </c>
      <c r="M249" s="101" t="s">
        <v>33</v>
      </c>
      <c r="N249" s="102" t="s">
        <v>33</v>
      </c>
      <c r="V249" s="68" t="s">
        <v>590</v>
      </c>
    </row>
    <row r="250" spans="1:24" s="63" customFormat="1" ht="33.75" x14ac:dyDescent="0.2">
      <c r="A250" s="98"/>
      <c r="B250" s="97" t="s">
        <v>592</v>
      </c>
      <c r="C250" s="767" t="s">
        <v>593</v>
      </c>
      <c r="D250" s="767"/>
      <c r="E250" s="767"/>
      <c r="F250" s="99" t="s">
        <v>186</v>
      </c>
      <c r="G250" s="99" t="s">
        <v>594</v>
      </c>
      <c r="H250" s="99" t="s">
        <v>33</v>
      </c>
      <c r="I250" s="99" t="s">
        <v>594</v>
      </c>
      <c r="J250" s="100" t="s">
        <v>33</v>
      </c>
      <c r="K250" s="99" t="s">
        <v>33</v>
      </c>
      <c r="L250" s="100">
        <v>419.32</v>
      </c>
      <c r="M250" s="101" t="s">
        <v>33</v>
      </c>
      <c r="N250" s="102" t="s">
        <v>33</v>
      </c>
      <c r="V250" s="68" t="s">
        <v>593</v>
      </c>
    </row>
    <row r="251" spans="1:24" s="63" customFormat="1" x14ac:dyDescent="0.2">
      <c r="A251" s="103"/>
      <c r="B251" s="104"/>
      <c r="C251" s="780" t="s">
        <v>191</v>
      </c>
      <c r="D251" s="780"/>
      <c r="E251" s="780"/>
      <c r="F251" s="105" t="s">
        <v>33</v>
      </c>
      <c r="G251" s="105" t="s">
        <v>33</v>
      </c>
      <c r="H251" s="105" t="s">
        <v>33</v>
      </c>
      <c r="I251" s="105" t="s">
        <v>33</v>
      </c>
      <c r="J251" s="106" t="s">
        <v>33</v>
      </c>
      <c r="K251" s="105" t="s">
        <v>33</v>
      </c>
      <c r="L251" s="106">
        <v>2997.07</v>
      </c>
      <c r="M251" s="92" t="s">
        <v>33</v>
      </c>
      <c r="N251" s="107" t="s">
        <v>33</v>
      </c>
      <c r="X251" s="68" t="s">
        <v>191</v>
      </c>
    </row>
    <row r="252" spans="1:24" s="63" customFormat="1" ht="22.5" x14ac:dyDescent="0.2">
      <c r="A252" s="88" t="s">
        <v>194</v>
      </c>
      <c r="B252" s="89" t="s">
        <v>595</v>
      </c>
      <c r="C252" s="776" t="s">
        <v>596</v>
      </c>
      <c r="D252" s="776"/>
      <c r="E252" s="776"/>
      <c r="F252" s="90" t="s">
        <v>566</v>
      </c>
      <c r="G252" s="90" t="s">
        <v>33</v>
      </c>
      <c r="H252" s="90" t="s">
        <v>33</v>
      </c>
      <c r="I252" s="90" t="s">
        <v>2081</v>
      </c>
      <c r="J252" s="91">
        <v>790</v>
      </c>
      <c r="K252" s="90" t="s">
        <v>33</v>
      </c>
      <c r="L252" s="91">
        <v>4009.25</v>
      </c>
      <c r="M252" s="92" t="s">
        <v>33</v>
      </c>
      <c r="N252" s="93" t="s">
        <v>33</v>
      </c>
      <c r="R252" s="68" t="s">
        <v>596</v>
      </c>
    </row>
    <row r="253" spans="1:24" s="63" customFormat="1" ht="22.5" x14ac:dyDescent="0.2">
      <c r="A253" s="88" t="s">
        <v>1276</v>
      </c>
      <c r="B253" s="89" t="s">
        <v>2082</v>
      </c>
      <c r="C253" s="776" t="s">
        <v>2083</v>
      </c>
      <c r="D253" s="776"/>
      <c r="E253" s="776"/>
      <c r="F253" s="90" t="s">
        <v>711</v>
      </c>
      <c r="G253" s="90" t="s">
        <v>33</v>
      </c>
      <c r="H253" s="90" t="s">
        <v>33</v>
      </c>
      <c r="I253" s="90" t="s">
        <v>2084</v>
      </c>
      <c r="J253" s="91" t="s">
        <v>33</v>
      </c>
      <c r="K253" s="90" t="s">
        <v>33</v>
      </c>
      <c r="L253" s="91" t="s">
        <v>33</v>
      </c>
      <c r="M253" s="92" t="s">
        <v>33</v>
      </c>
      <c r="N253" s="93" t="s">
        <v>33</v>
      </c>
      <c r="R253" s="68" t="s">
        <v>2083</v>
      </c>
    </row>
    <row r="254" spans="1:24" s="63" customFormat="1" x14ac:dyDescent="0.2">
      <c r="A254" s="94"/>
      <c r="B254" s="95"/>
      <c r="C254" s="767" t="s">
        <v>2085</v>
      </c>
      <c r="D254" s="767"/>
      <c r="E254" s="767"/>
      <c r="F254" s="767"/>
      <c r="G254" s="767"/>
      <c r="H254" s="767"/>
      <c r="I254" s="767"/>
      <c r="J254" s="767"/>
      <c r="K254" s="767"/>
      <c r="L254" s="767"/>
      <c r="M254" s="767"/>
      <c r="N254" s="781"/>
      <c r="S254" s="68" t="s">
        <v>2085</v>
      </c>
    </row>
    <row r="255" spans="1:24" s="63" customFormat="1" x14ac:dyDescent="0.2">
      <c r="A255" s="98"/>
      <c r="B255" s="97" t="s">
        <v>165</v>
      </c>
      <c r="C255" s="767" t="s">
        <v>251</v>
      </c>
      <c r="D255" s="767"/>
      <c r="E255" s="767"/>
      <c r="F255" s="99" t="s">
        <v>33</v>
      </c>
      <c r="G255" s="99" t="s">
        <v>33</v>
      </c>
      <c r="H255" s="99" t="s">
        <v>33</v>
      </c>
      <c r="I255" s="99" t="s">
        <v>33</v>
      </c>
      <c r="J255" s="100">
        <v>227.39</v>
      </c>
      <c r="K255" s="99" t="s">
        <v>33</v>
      </c>
      <c r="L255" s="100">
        <v>323.35000000000002</v>
      </c>
      <c r="M255" s="101" t="s">
        <v>33</v>
      </c>
      <c r="N255" s="102" t="s">
        <v>33</v>
      </c>
      <c r="U255" s="68" t="s">
        <v>251</v>
      </c>
    </row>
    <row r="256" spans="1:24" s="63" customFormat="1" x14ac:dyDescent="0.2">
      <c r="A256" s="98"/>
      <c r="B256" s="97" t="s">
        <v>173</v>
      </c>
      <c r="C256" s="767" t="s">
        <v>174</v>
      </c>
      <c r="D256" s="767"/>
      <c r="E256" s="767"/>
      <c r="F256" s="99" t="s">
        <v>33</v>
      </c>
      <c r="G256" s="99" t="s">
        <v>33</v>
      </c>
      <c r="H256" s="99" t="s">
        <v>33</v>
      </c>
      <c r="I256" s="99" t="s">
        <v>33</v>
      </c>
      <c r="J256" s="100">
        <v>379.17</v>
      </c>
      <c r="K256" s="99" t="s">
        <v>33</v>
      </c>
      <c r="L256" s="100">
        <v>539.17999999999995</v>
      </c>
      <c r="M256" s="101" t="s">
        <v>33</v>
      </c>
      <c r="N256" s="102" t="s">
        <v>33</v>
      </c>
      <c r="U256" s="68" t="s">
        <v>174</v>
      </c>
    </row>
    <row r="257" spans="1:27" s="63" customFormat="1" x14ac:dyDescent="0.2">
      <c r="A257" s="98"/>
      <c r="B257" s="97" t="s">
        <v>33</v>
      </c>
      <c r="C257" s="767" t="s">
        <v>253</v>
      </c>
      <c r="D257" s="767"/>
      <c r="E257" s="767"/>
      <c r="F257" s="99" t="s">
        <v>179</v>
      </c>
      <c r="G257" s="99" t="s">
        <v>2086</v>
      </c>
      <c r="H257" s="99" t="s">
        <v>33</v>
      </c>
      <c r="I257" s="99" t="s">
        <v>2087</v>
      </c>
      <c r="J257" s="100" t="s">
        <v>33</v>
      </c>
      <c r="K257" s="99" t="s">
        <v>33</v>
      </c>
      <c r="L257" s="100" t="s">
        <v>33</v>
      </c>
      <c r="M257" s="101" t="s">
        <v>33</v>
      </c>
      <c r="N257" s="102" t="s">
        <v>33</v>
      </c>
      <c r="V257" s="68" t="s">
        <v>253</v>
      </c>
    </row>
    <row r="258" spans="1:27" s="63" customFormat="1" x14ac:dyDescent="0.2">
      <c r="A258" s="98"/>
      <c r="B258" s="97" t="s">
        <v>33</v>
      </c>
      <c r="C258" s="776" t="s">
        <v>182</v>
      </c>
      <c r="D258" s="776"/>
      <c r="E258" s="776"/>
      <c r="F258" s="90" t="s">
        <v>33</v>
      </c>
      <c r="G258" s="90" t="s">
        <v>33</v>
      </c>
      <c r="H258" s="90" t="s">
        <v>33</v>
      </c>
      <c r="I258" s="90" t="s">
        <v>33</v>
      </c>
      <c r="J258" s="91">
        <v>606.55999999999995</v>
      </c>
      <c r="K258" s="90" t="s">
        <v>33</v>
      </c>
      <c r="L258" s="91">
        <v>862.53</v>
      </c>
      <c r="M258" s="92" t="s">
        <v>33</v>
      </c>
      <c r="N258" s="93" t="s">
        <v>33</v>
      </c>
      <c r="W258" s="68" t="s">
        <v>182</v>
      </c>
    </row>
    <row r="259" spans="1:27" s="63" customFormat="1" x14ac:dyDescent="0.2">
      <c r="A259" s="98"/>
      <c r="B259" s="97" t="s">
        <v>33</v>
      </c>
      <c r="C259" s="767" t="s">
        <v>183</v>
      </c>
      <c r="D259" s="767"/>
      <c r="E259" s="767"/>
      <c r="F259" s="99" t="s">
        <v>33</v>
      </c>
      <c r="G259" s="99" t="s">
        <v>33</v>
      </c>
      <c r="H259" s="99" t="s">
        <v>33</v>
      </c>
      <c r="I259" s="99" t="s">
        <v>33</v>
      </c>
      <c r="J259" s="100" t="s">
        <v>33</v>
      </c>
      <c r="K259" s="99" t="s">
        <v>33</v>
      </c>
      <c r="L259" s="100">
        <v>323.35000000000002</v>
      </c>
      <c r="M259" s="101" t="s">
        <v>33</v>
      </c>
      <c r="N259" s="102" t="s">
        <v>33</v>
      </c>
      <c r="V259" s="68" t="s">
        <v>183</v>
      </c>
    </row>
    <row r="260" spans="1:27" s="63" customFormat="1" ht="56.25" x14ac:dyDescent="0.2">
      <c r="A260" s="98"/>
      <c r="B260" s="97" t="s">
        <v>2088</v>
      </c>
      <c r="C260" s="767" t="s">
        <v>2089</v>
      </c>
      <c r="D260" s="767"/>
      <c r="E260" s="767"/>
      <c r="F260" s="99" t="s">
        <v>186</v>
      </c>
      <c r="G260" s="99" t="s">
        <v>2090</v>
      </c>
      <c r="H260" s="99" t="s">
        <v>33</v>
      </c>
      <c r="I260" s="99" t="s">
        <v>2090</v>
      </c>
      <c r="J260" s="100" t="s">
        <v>33</v>
      </c>
      <c r="K260" s="99" t="s">
        <v>33</v>
      </c>
      <c r="L260" s="100">
        <v>355.69</v>
      </c>
      <c r="M260" s="101" t="s">
        <v>33</v>
      </c>
      <c r="N260" s="102" t="s">
        <v>33</v>
      </c>
      <c r="V260" s="68" t="s">
        <v>2089</v>
      </c>
    </row>
    <row r="261" spans="1:27" s="63" customFormat="1" ht="56.25" x14ac:dyDescent="0.2">
      <c r="A261" s="98"/>
      <c r="B261" s="97" t="s">
        <v>2091</v>
      </c>
      <c r="C261" s="767" t="s">
        <v>2092</v>
      </c>
      <c r="D261" s="767"/>
      <c r="E261" s="767"/>
      <c r="F261" s="99" t="s">
        <v>186</v>
      </c>
      <c r="G261" s="99" t="s">
        <v>1193</v>
      </c>
      <c r="H261" s="99" t="s">
        <v>33</v>
      </c>
      <c r="I261" s="99" t="s">
        <v>1193</v>
      </c>
      <c r="J261" s="100" t="s">
        <v>33</v>
      </c>
      <c r="K261" s="99" t="s">
        <v>33</v>
      </c>
      <c r="L261" s="100">
        <v>226.35</v>
      </c>
      <c r="M261" s="101" t="s">
        <v>33</v>
      </c>
      <c r="N261" s="102" t="s">
        <v>33</v>
      </c>
      <c r="V261" s="68" t="s">
        <v>2092</v>
      </c>
    </row>
    <row r="262" spans="1:27" s="63" customFormat="1" x14ac:dyDescent="0.2">
      <c r="A262" s="103"/>
      <c r="B262" s="104"/>
      <c r="C262" s="780" t="s">
        <v>191</v>
      </c>
      <c r="D262" s="780"/>
      <c r="E262" s="780"/>
      <c r="F262" s="105" t="s">
        <v>33</v>
      </c>
      <c r="G262" s="105" t="s">
        <v>33</v>
      </c>
      <c r="H262" s="105" t="s">
        <v>33</v>
      </c>
      <c r="I262" s="105" t="s">
        <v>33</v>
      </c>
      <c r="J262" s="106" t="s">
        <v>33</v>
      </c>
      <c r="K262" s="105" t="s">
        <v>33</v>
      </c>
      <c r="L262" s="106">
        <v>1444.57</v>
      </c>
      <c r="M262" s="92" t="s">
        <v>33</v>
      </c>
      <c r="N262" s="107" t="s">
        <v>33</v>
      </c>
      <c r="X262" s="68" t="s">
        <v>191</v>
      </c>
    </row>
    <row r="263" spans="1:27" s="63" customFormat="1" ht="1.5" customHeight="1" x14ac:dyDescent="0.2">
      <c r="A263" s="108"/>
      <c r="B263" s="104"/>
      <c r="C263" s="104"/>
      <c r="D263" s="104"/>
      <c r="E263" s="104"/>
      <c r="F263" s="108"/>
      <c r="G263" s="108"/>
      <c r="H263" s="108"/>
      <c r="I263" s="108"/>
      <c r="J263" s="109"/>
      <c r="K263" s="108"/>
      <c r="L263" s="109"/>
      <c r="M263" s="99"/>
      <c r="N263" s="109"/>
    </row>
    <row r="264" spans="1:27" s="63" customFormat="1" x14ac:dyDescent="0.2">
      <c r="A264" s="110"/>
      <c r="B264" s="111" t="s">
        <v>33</v>
      </c>
      <c r="C264" s="780" t="s">
        <v>2093</v>
      </c>
      <c r="D264" s="780"/>
      <c r="E264" s="780"/>
      <c r="F264" s="780"/>
      <c r="G264" s="780"/>
      <c r="H264" s="780"/>
      <c r="I264" s="780"/>
      <c r="J264" s="780"/>
      <c r="K264" s="780"/>
      <c r="L264" s="112" t="s">
        <v>33</v>
      </c>
      <c r="M264" s="113"/>
      <c r="N264" s="114"/>
      <c r="Z264" s="68" t="s">
        <v>2093</v>
      </c>
    </row>
    <row r="265" spans="1:27" s="63" customFormat="1" x14ac:dyDescent="0.2">
      <c r="A265" s="115"/>
      <c r="B265" s="97" t="s">
        <v>165</v>
      </c>
      <c r="C265" s="767" t="s">
        <v>202</v>
      </c>
      <c r="D265" s="767"/>
      <c r="E265" s="767"/>
      <c r="F265" s="767"/>
      <c r="G265" s="767"/>
      <c r="H265" s="767"/>
      <c r="I265" s="767"/>
      <c r="J265" s="767"/>
      <c r="K265" s="767"/>
      <c r="L265" s="116">
        <v>104872.77</v>
      </c>
      <c r="M265" s="117"/>
      <c r="N265" s="118" t="s">
        <v>33</v>
      </c>
      <c r="AA265" s="68" t="s">
        <v>202</v>
      </c>
    </row>
    <row r="266" spans="1:27" s="63" customFormat="1" x14ac:dyDescent="0.2">
      <c r="A266" s="115"/>
      <c r="B266" s="97" t="s">
        <v>33</v>
      </c>
      <c r="C266" s="767" t="s">
        <v>203</v>
      </c>
      <c r="D266" s="767"/>
      <c r="E266" s="767"/>
      <c r="F266" s="767"/>
      <c r="G266" s="767"/>
      <c r="H266" s="767"/>
      <c r="I266" s="767"/>
      <c r="J266" s="767"/>
      <c r="K266" s="767"/>
      <c r="L266" s="116" t="s">
        <v>33</v>
      </c>
      <c r="M266" s="117"/>
      <c r="N266" s="118" t="s">
        <v>33</v>
      </c>
      <c r="AA266" s="68" t="s">
        <v>203</v>
      </c>
    </row>
    <row r="267" spans="1:27" s="63" customFormat="1" x14ac:dyDescent="0.2">
      <c r="A267" s="115"/>
      <c r="B267" s="97" t="s">
        <v>33</v>
      </c>
      <c r="C267" s="767" t="s">
        <v>296</v>
      </c>
      <c r="D267" s="767"/>
      <c r="E267" s="767"/>
      <c r="F267" s="767"/>
      <c r="G267" s="767"/>
      <c r="H267" s="767"/>
      <c r="I267" s="767"/>
      <c r="J267" s="767"/>
      <c r="K267" s="767"/>
      <c r="L267" s="116">
        <v>2710.31</v>
      </c>
      <c r="M267" s="117"/>
      <c r="N267" s="118" t="s">
        <v>33</v>
      </c>
      <c r="AA267" s="68" t="s">
        <v>296</v>
      </c>
    </row>
    <row r="268" spans="1:27" s="63" customFormat="1" x14ac:dyDescent="0.2">
      <c r="A268" s="115"/>
      <c r="B268" s="97" t="s">
        <v>33</v>
      </c>
      <c r="C268" s="767" t="s">
        <v>204</v>
      </c>
      <c r="D268" s="767"/>
      <c r="E268" s="767"/>
      <c r="F268" s="767"/>
      <c r="G268" s="767"/>
      <c r="H268" s="767"/>
      <c r="I268" s="767"/>
      <c r="J268" s="767"/>
      <c r="K268" s="767"/>
      <c r="L268" s="116">
        <v>3620.19</v>
      </c>
      <c r="M268" s="117"/>
      <c r="N268" s="118" t="s">
        <v>33</v>
      </c>
      <c r="AA268" s="68" t="s">
        <v>204</v>
      </c>
    </row>
    <row r="269" spans="1:27" s="63" customFormat="1" x14ac:dyDescent="0.2">
      <c r="A269" s="115"/>
      <c r="B269" s="97" t="s">
        <v>33</v>
      </c>
      <c r="C269" s="767" t="s">
        <v>297</v>
      </c>
      <c r="D269" s="767"/>
      <c r="E269" s="767"/>
      <c r="F269" s="767"/>
      <c r="G269" s="767"/>
      <c r="H269" s="767"/>
      <c r="I269" s="767"/>
      <c r="J269" s="767"/>
      <c r="K269" s="767"/>
      <c r="L269" s="116">
        <v>92966.93</v>
      </c>
      <c r="M269" s="117"/>
      <c r="N269" s="118" t="s">
        <v>33</v>
      </c>
      <c r="AA269" s="68" t="s">
        <v>297</v>
      </c>
    </row>
    <row r="270" spans="1:27" s="63" customFormat="1" x14ac:dyDescent="0.2">
      <c r="A270" s="115"/>
      <c r="B270" s="97" t="s">
        <v>33</v>
      </c>
      <c r="C270" s="767" t="s">
        <v>205</v>
      </c>
      <c r="D270" s="767"/>
      <c r="E270" s="767"/>
      <c r="F270" s="767"/>
      <c r="G270" s="767"/>
      <c r="H270" s="767"/>
      <c r="I270" s="767"/>
      <c r="J270" s="767"/>
      <c r="K270" s="767"/>
      <c r="L270" s="116">
        <v>3420.19</v>
      </c>
      <c r="M270" s="117"/>
      <c r="N270" s="118" t="s">
        <v>33</v>
      </c>
      <c r="AA270" s="68" t="s">
        <v>205</v>
      </c>
    </row>
    <row r="271" spans="1:27" s="63" customFormat="1" x14ac:dyDescent="0.2">
      <c r="A271" s="115"/>
      <c r="B271" s="97" t="s">
        <v>33</v>
      </c>
      <c r="C271" s="767" t="s">
        <v>206</v>
      </c>
      <c r="D271" s="767"/>
      <c r="E271" s="767"/>
      <c r="F271" s="767"/>
      <c r="G271" s="767"/>
      <c r="H271" s="767"/>
      <c r="I271" s="767"/>
      <c r="J271" s="767"/>
      <c r="K271" s="767"/>
      <c r="L271" s="116">
        <v>2155.15</v>
      </c>
      <c r="M271" s="117"/>
      <c r="N271" s="118" t="s">
        <v>33</v>
      </c>
      <c r="AA271" s="68" t="s">
        <v>206</v>
      </c>
    </row>
    <row r="272" spans="1:27" s="63" customFormat="1" x14ac:dyDescent="0.2">
      <c r="A272" s="115"/>
      <c r="B272" s="97" t="s">
        <v>33</v>
      </c>
      <c r="C272" s="767" t="s">
        <v>207</v>
      </c>
      <c r="D272" s="767"/>
      <c r="E272" s="767"/>
      <c r="F272" s="767"/>
      <c r="G272" s="767"/>
      <c r="H272" s="767"/>
      <c r="I272" s="767"/>
      <c r="J272" s="767"/>
      <c r="K272" s="767"/>
      <c r="L272" s="116">
        <v>3127.16</v>
      </c>
      <c r="M272" s="117"/>
      <c r="N272" s="118" t="s">
        <v>33</v>
      </c>
      <c r="AA272" s="68" t="s">
        <v>207</v>
      </c>
    </row>
    <row r="273" spans="1:28" s="63" customFormat="1" x14ac:dyDescent="0.2">
      <c r="A273" s="115"/>
      <c r="B273" s="97" t="s">
        <v>33</v>
      </c>
      <c r="C273" s="767" t="s">
        <v>208</v>
      </c>
      <c r="D273" s="767"/>
      <c r="E273" s="767"/>
      <c r="F273" s="767"/>
      <c r="G273" s="767"/>
      <c r="H273" s="767"/>
      <c r="I273" s="767"/>
      <c r="J273" s="767"/>
      <c r="K273" s="767"/>
      <c r="L273" s="116">
        <v>3420.19</v>
      </c>
      <c r="M273" s="117"/>
      <c r="N273" s="118" t="s">
        <v>33</v>
      </c>
      <c r="AA273" s="68" t="s">
        <v>208</v>
      </c>
    </row>
    <row r="274" spans="1:28" s="63" customFormat="1" x14ac:dyDescent="0.2">
      <c r="A274" s="115"/>
      <c r="B274" s="97" t="s">
        <v>33</v>
      </c>
      <c r="C274" s="767" t="s">
        <v>209</v>
      </c>
      <c r="D274" s="767"/>
      <c r="E274" s="767"/>
      <c r="F274" s="767"/>
      <c r="G274" s="767"/>
      <c r="H274" s="767"/>
      <c r="I274" s="767"/>
      <c r="J274" s="767"/>
      <c r="K274" s="767"/>
      <c r="L274" s="116">
        <v>2155.15</v>
      </c>
      <c r="M274" s="117"/>
      <c r="N274" s="118" t="s">
        <v>33</v>
      </c>
      <c r="AA274" s="68" t="s">
        <v>209</v>
      </c>
    </row>
    <row r="275" spans="1:28" s="63" customFormat="1" x14ac:dyDescent="0.2">
      <c r="A275" s="115"/>
      <c r="B275" s="109" t="s">
        <v>33</v>
      </c>
      <c r="C275" s="782" t="s">
        <v>2094</v>
      </c>
      <c r="D275" s="782"/>
      <c r="E275" s="782"/>
      <c r="F275" s="782"/>
      <c r="G275" s="782"/>
      <c r="H275" s="782"/>
      <c r="I275" s="782"/>
      <c r="J275" s="782"/>
      <c r="K275" s="782"/>
      <c r="L275" s="119">
        <v>104872.77</v>
      </c>
      <c r="M275" s="120"/>
      <c r="N275" s="121"/>
      <c r="AB275" s="68" t="s">
        <v>2094</v>
      </c>
    </row>
    <row r="276" spans="1:28" s="63" customFormat="1" x14ac:dyDescent="0.2">
      <c r="A276" s="773" t="s">
        <v>2095</v>
      </c>
      <c r="B276" s="774"/>
      <c r="C276" s="774"/>
      <c r="D276" s="774"/>
      <c r="E276" s="774"/>
      <c r="F276" s="774"/>
      <c r="G276" s="774"/>
      <c r="H276" s="774"/>
      <c r="I276" s="774"/>
      <c r="J276" s="774"/>
      <c r="K276" s="774"/>
      <c r="L276" s="774"/>
      <c r="M276" s="774"/>
      <c r="N276" s="775"/>
      <c r="P276" s="68" t="s">
        <v>2095</v>
      </c>
    </row>
    <row r="277" spans="1:28" s="63" customFormat="1" x14ac:dyDescent="0.2">
      <c r="A277" s="783" t="s">
        <v>2096</v>
      </c>
      <c r="B277" s="784"/>
      <c r="C277" s="784"/>
      <c r="D277" s="784"/>
      <c r="E277" s="784"/>
      <c r="F277" s="784"/>
      <c r="G277" s="784"/>
      <c r="H277" s="784"/>
      <c r="I277" s="784"/>
      <c r="J277" s="784"/>
      <c r="K277" s="784"/>
      <c r="L277" s="784"/>
      <c r="M277" s="784"/>
      <c r="N277" s="785"/>
      <c r="Q277" s="68" t="s">
        <v>2096</v>
      </c>
    </row>
    <row r="278" spans="1:28" s="63" customFormat="1" ht="45" x14ac:dyDescent="0.2">
      <c r="A278" s="88" t="s">
        <v>1449</v>
      </c>
      <c r="B278" s="89" t="s">
        <v>2097</v>
      </c>
      <c r="C278" s="776" t="s">
        <v>2098</v>
      </c>
      <c r="D278" s="776"/>
      <c r="E278" s="776"/>
      <c r="F278" s="90" t="s">
        <v>604</v>
      </c>
      <c r="G278" s="90" t="s">
        <v>33</v>
      </c>
      <c r="H278" s="90" t="s">
        <v>33</v>
      </c>
      <c r="I278" s="90" t="s">
        <v>2099</v>
      </c>
      <c r="J278" s="91" t="s">
        <v>33</v>
      </c>
      <c r="K278" s="90" t="s">
        <v>33</v>
      </c>
      <c r="L278" s="91" t="s">
        <v>33</v>
      </c>
      <c r="M278" s="92" t="s">
        <v>33</v>
      </c>
      <c r="N278" s="93" t="s">
        <v>33</v>
      </c>
      <c r="R278" s="68" t="s">
        <v>2098</v>
      </c>
    </row>
    <row r="279" spans="1:28" s="63" customFormat="1" ht="33.75" x14ac:dyDescent="0.2">
      <c r="A279" s="96"/>
      <c r="B279" s="97" t="s">
        <v>558</v>
      </c>
      <c r="C279" s="767" t="s">
        <v>559</v>
      </c>
      <c r="D279" s="767"/>
      <c r="E279" s="767"/>
      <c r="F279" s="767"/>
      <c r="G279" s="767"/>
      <c r="H279" s="767"/>
      <c r="I279" s="767"/>
      <c r="J279" s="767"/>
      <c r="K279" s="767"/>
      <c r="L279" s="767"/>
      <c r="M279" s="767"/>
      <c r="N279" s="781"/>
      <c r="T279" s="68" t="s">
        <v>559</v>
      </c>
    </row>
    <row r="280" spans="1:28" s="63" customFormat="1" x14ac:dyDescent="0.2">
      <c r="A280" s="98"/>
      <c r="B280" s="97" t="s">
        <v>165</v>
      </c>
      <c r="C280" s="767" t="s">
        <v>251</v>
      </c>
      <c r="D280" s="767"/>
      <c r="E280" s="767"/>
      <c r="F280" s="99" t="s">
        <v>33</v>
      </c>
      <c r="G280" s="99" t="s">
        <v>33</v>
      </c>
      <c r="H280" s="99" t="s">
        <v>33</v>
      </c>
      <c r="I280" s="99" t="s">
        <v>33</v>
      </c>
      <c r="J280" s="100">
        <v>114.75</v>
      </c>
      <c r="K280" s="99" t="s">
        <v>175</v>
      </c>
      <c r="L280" s="100">
        <v>4638.7700000000004</v>
      </c>
      <c r="M280" s="101" t="s">
        <v>33</v>
      </c>
      <c r="N280" s="102" t="s">
        <v>33</v>
      </c>
      <c r="U280" s="68" t="s">
        <v>251</v>
      </c>
    </row>
    <row r="281" spans="1:28" s="63" customFormat="1" x14ac:dyDescent="0.2">
      <c r="A281" s="98"/>
      <c r="B281" s="97" t="s">
        <v>173</v>
      </c>
      <c r="C281" s="767" t="s">
        <v>174</v>
      </c>
      <c r="D281" s="767"/>
      <c r="E281" s="767"/>
      <c r="F281" s="99" t="s">
        <v>33</v>
      </c>
      <c r="G281" s="99" t="s">
        <v>33</v>
      </c>
      <c r="H281" s="99" t="s">
        <v>33</v>
      </c>
      <c r="I281" s="99" t="s">
        <v>33</v>
      </c>
      <c r="J281" s="100">
        <v>365.74</v>
      </c>
      <c r="K281" s="99" t="s">
        <v>175</v>
      </c>
      <c r="L281" s="100">
        <v>14785.04</v>
      </c>
      <c r="M281" s="101" t="s">
        <v>33</v>
      </c>
      <c r="N281" s="102" t="s">
        <v>33</v>
      </c>
      <c r="U281" s="68" t="s">
        <v>174</v>
      </c>
    </row>
    <row r="282" spans="1:28" s="63" customFormat="1" x14ac:dyDescent="0.2">
      <c r="A282" s="98"/>
      <c r="B282" s="97" t="s">
        <v>176</v>
      </c>
      <c r="C282" s="767" t="s">
        <v>177</v>
      </c>
      <c r="D282" s="767"/>
      <c r="E282" s="767"/>
      <c r="F282" s="99" t="s">
        <v>33</v>
      </c>
      <c r="G282" s="99" t="s">
        <v>33</v>
      </c>
      <c r="H282" s="99" t="s">
        <v>33</v>
      </c>
      <c r="I282" s="99" t="s">
        <v>33</v>
      </c>
      <c r="J282" s="100">
        <v>42.07</v>
      </c>
      <c r="K282" s="99" t="s">
        <v>175</v>
      </c>
      <c r="L282" s="100">
        <v>1700.68</v>
      </c>
      <c r="M282" s="101" t="s">
        <v>33</v>
      </c>
      <c r="N282" s="102" t="s">
        <v>33</v>
      </c>
      <c r="U282" s="68" t="s">
        <v>177</v>
      </c>
    </row>
    <row r="283" spans="1:28" s="63" customFormat="1" x14ac:dyDescent="0.2">
      <c r="A283" s="98"/>
      <c r="B283" s="97" t="s">
        <v>212</v>
      </c>
      <c r="C283" s="767" t="s">
        <v>252</v>
      </c>
      <c r="D283" s="767"/>
      <c r="E283" s="767"/>
      <c r="F283" s="99" t="s">
        <v>33</v>
      </c>
      <c r="G283" s="99" t="s">
        <v>33</v>
      </c>
      <c r="H283" s="99" t="s">
        <v>33</v>
      </c>
      <c r="I283" s="99" t="s">
        <v>33</v>
      </c>
      <c r="J283" s="100">
        <v>72.010000000000005</v>
      </c>
      <c r="K283" s="99" t="s">
        <v>33</v>
      </c>
      <c r="L283" s="100">
        <v>2328.8000000000002</v>
      </c>
      <c r="M283" s="101" t="s">
        <v>33</v>
      </c>
      <c r="N283" s="102" t="s">
        <v>33</v>
      </c>
      <c r="U283" s="68" t="s">
        <v>252</v>
      </c>
    </row>
    <row r="284" spans="1:28" s="63" customFormat="1" x14ac:dyDescent="0.2">
      <c r="A284" s="98"/>
      <c r="B284" s="97" t="s">
        <v>33</v>
      </c>
      <c r="C284" s="767" t="s">
        <v>253</v>
      </c>
      <c r="D284" s="767"/>
      <c r="E284" s="767"/>
      <c r="F284" s="99" t="s">
        <v>179</v>
      </c>
      <c r="G284" s="99" t="s">
        <v>2100</v>
      </c>
      <c r="H284" s="99" t="s">
        <v>175</v>
      </c>
      <c r="I284" s="99" t="s">
        <v>2101</v>
      </c>
      <c r="J284" s="100" t="s">
        <v>33</v>
      </c>
      <c r="K284" s="99" t="s">
        <v>33</v>
      </c>
      <c r="L284" s="100" t="s">
        <v>33</v>
      </c>
      <c r="M284" s="101" t="s">
        <v>33</v>
      </c>
      <c r="N284" s="102" t="s">
        <v>33</v>
      </c>
      <c r="V284" s="68" t="s">
        <v>253</v>
      </c>
    </row>
    <row r="285" spans="1:28" s="63" customFormat="1" x14ac:dyDescent="0.2">
      <c r="A285" s="98"/>
      <c r="B285" s="97" t="s">
        <v>33</v>
      </c>
      <c r="C285" s="767" t="s">
        <v>178</v>
      </c>
      <c r="D285" s="767"/>
      <c r="E285" s="767"/>
      <c r="F285" s="99" t="s">
        <v>179</v>
      </c>
      <c r="G285" s="99" t="s">
        <v>1031</v>
      </c>
      <c r="H285" s="99" t="s">
        <v>175</v>
      </c>
      <c r="I285" s="99" t="s">
        <v>2102</v>
      </c>
      <c r="J285" s="100" t="s">
        <v>33</v>
      </c>
      <c r="K285" s="99" t="s">
        <v>33</v>
      </c>
      <c r="L285" s="100" t="s">
        <v>33</v>
      </c>
      <c r="M285" s="101" t="s">
        <v>33</v>
      </c>
      <c r="N285" s="102" t="s">
        <v>33</v>
      </c>
      <c r="V285" s="68" t="s">
        <v>178</v>
      </c>
    </row>
    <row r="286" spans="1:28" s="63" customFormat="1" x14ac:dyDescent="0.2">
      <c r="A286" s="98"/>
      <c r="B286" s="97" t="s">
        <v>33</v>
      </c>
      <c r="C286" s="776" t="s">
        <v>182</v>
      </c>
      <c r="D286" s="776"/>
      <c r="E286" s="776"/>
      <c r="F286" s="90" t="s">
        <v>33</v>
      </c>
      <c r="G286" s="90" t="s">
        <v>33</v>
      </c>
      <c r="H286" s="90" t="s">
        <v>33</v>
      </c>
      <c r="I286" s="90" t="s">
        <v>33</v>
      </c>
      <c r="J286" s="91">
        <v>552.5</v>
      </c>
      <c r="K286" s="90" t="s">
        <v>33</v>
      </c>
      <c r="L286" s="91">
        <v>21752.61</v>
      </c>
      <c r="M286" s="92" t="s">
        <v>33</v>
      </c>
      <c r="N286" s="93" t="s">
        <v>33</v>
      </c>
      <c r="W286" s="68" t="s">
        <v>182</v>
      </c>
    </row>
    <row r="287" spans="1:28" s="63" customFormat="1" x14ac:dyDescent="0.2">
      <c r="A287" s="98"/>
      <c r="B287" s="97" t="s">
        <v>33</v>
      </c>
      <c r="C287" s="767" t="s">
        <v>183</v>
      </c>
      <c r="D287" s="767"/>
      <c r="E287" s="767"/>
      <c r="F287" s="99" t="s">
        <v>33</v>
      </c>
      <c r="G287" s="99" t="s">
        <v>33</v>
      </c>
      <c r="H287" s="99" t="s">
        <v>33</v>
      </c>
      <c r="I287" s="99" t="s">
        <v>33</v>
      </c>
      <c r="J287" s="100" t="s">
        <v>33</v>
      </c>
      <c r="K287" s="99" t="s">
        <v>33</v>
      </c>
      <c r="L287" s="100">
        <v>6339.45</v>
      </c>
      <c r="M287" s="101" t="s">
        <v>33</v>
      </c>
      <c r="N287" s="102" t="s">
        <v>33</v>
      </c>
      <c r="V287" s="68" t="s">
        <v>183</v>
      </c>
    </row>
    <row r="288" spans="1:28" s="63" customFormat="1" ht="22.5" x14ac:dyDescent="0.2">
      <c r="A288" s="98"/>
      <c r="B288" s="97" t="s">
        <v>868</v>
      </c>
      <c r="C288" s="767" t="s">
        <v>869</v>
      </c>
      <c r="D288" s="767"/>
      <c r="E288" s="767"/>
      <c r="F288" s="99" t="s">
        <v>186</v>
      </c>
      <c r="G288" s="99" t="s">
        <v>870</v>
      </c>
      <c r="H288" s="99" t="s">
        <v>33</v>
      </c>
      <c r="I288" s="99" t="s">
        <v>870</v>
      </c>
      <c r="J288" s="100" t="s">
        <v>33</v>
      </c>
      <c r="K288" s="99" t="s">
        <v>33</v>
      </c>
      <c r="L288" s="100">
        <v>5705.51</v>
      </c>
      <c r="M288" s="101" t="s">
        <v>33</v>
      </c>
      <c r="N288" s="102" t="s">
        <v>33</v>
      </c>
      <c r="V288" s="68" t="s">
        <v>869</v>
      </c>
    </row>
    <row r="289" spans="1:24" s="63" customFormat="1" ht="22.5" x14ac:dyDescent="0.2">
      <c r="A289" s="98"/>
      <c r="B289" s="97" t="s">
        <v>871</v>
      </c>
      <c r="C289" s="767" t="s">
        <v>872</v>
      </c>
      <c r="D289" s="767"/>
      <c r="E289" s="767"/>
      <c r="F289" s="99" t="s">
        <v>186</v>
      </c>
      <c r="G289" s="99" t="s">
        <v>873</v>
      </c>
      <c r="H289" s="99" t="s">
        <v>33</v>
      </c>
      <c r="I289" s="99" t="s">
        <v>873</v>
      </c>
      <c r="J289" s="100" t="s">
        <v>33</v>
      </c>
      <c r="K289" s="99" t="s">
        <v>33</v>
      </c>
      <c r="L289" s="100">
        <v>5388.53</v>
      </c>
      <c r="M289" s="101" t="s">
        <v>33</v>
      </c>
      <c r="N289" s="102" t="s">
        <v>33</v>
      </c>
      <c r="V289" s="68" t="s">
        <v>872</v>
      </c>
    </row>
    <row r="290" spans="1:24" s="63" customFormat="1" x14ac:dyDescent="0.2">
      <c r="A290" s="103"/>
      <c r="B290" s="104"/>
      <c r="C290" s="780" t="s">
        <v>191</v>
      </c>
      <c r="D290" s="780"/>
      <c r="E290" s="780"/>
      <c r="F290" s="105" t="s">
        <v>33</v>
      </c>
      <c r="G290" s="105" t="s">
        <v>33</v>
      </c>
      <c r="H290" s="105" t="s">
        <v>33</v>
      </c>
      <c r="I290" s="105" t="s">
        <v>33</v>
      </c>
      <c r="J290" s="106" t="s">
        <v>33</v>
      </c>
      <c r="K290" s="105" t="s">
        <v>33</v>
      </c>
      <c r="L290" s="106">
        <v>32846.65</v>
      </c>
      <c r="M290" s="92" t="s">
        <v>33</v>
      </c>
      <c r="N290" s="107" t="s">
        <v>33</v>
      </c>
      <c r="X290" s="68" t="s">
        <v>191</v>
      </c>
    </row>
    <row r="291" spans="1:24" s="63" customFormat="1" ht="56.25" x14ac:dyDescent="0.2">
      <c r="A291" s="88" t="s">
        <v>1450</v>
      </c>
      <c r="B291" s="89" t="s">
        <v>2103</v>
      </c>
      <c r="C291" s="776" t="s">
        <v>2104</v>
      </c>
      <c r="D291" s="776"/>
      <c r="E291" s="776"/>
      <c r="F291" s="90" t="s">
        <v>604</v>
      </c>
      <c r="G291" s="90" t="s">
        <v>33</v>
      </c>
      <c r="H291" s="90" t="s">
        <v>33</v>
      </c>
      <c r="I291" s="90" t="s">
        <v>2105</v>
      </c>
      <c r="J291" s="91">
        <v>9364.7999999999993</v>
      </c>
      <c r="K291" s="90" t="s">
        <v>33</v>
      </c>
      <c r="L291" s="91">
        <v>314975.68</v>
      </c>
      <c r="M291" s="92" t="s">
        <v>33</v>
      </c>
      <c r="N291" s="93" t="s">
        <v>33</v>
      </c>
      <c r="R291" s="68" t="s">
        <v>2104</v>
      </c>
    </row>
    <row r="292" spans="1:24" s="63" customFormat="1" x14ac:dyDescent="0.2">
      <c r="A292" s="94"/>
      <c r="B292" s="95"/>
      <c r="C292" s="767" t="s">
        <v>2106</v>
      </c>
      <c r="D292" s="767"/>
      <c r="E292" s="767"/>
      <c r="F292" s="767"/>
      <c r="G292" s="767"/>
      <c r="H292" s="767"/>
      <c r="I292" s="767"/>
      <c r="J292" s="767"/>
      <c r="K292" s="767"/>
      <c r="L292" s="767"/>
      <c r="M292" s="767"/>
      <c r="N292" s="781"/>
      <c r="S292" s="68" t="s">
        <v>2106</v>
      </c>
    </row>
    <row r="293" spans="1:24" s="63" customFormat="1" x14ac:dyDescent="0.2">
      <c r="A293" s="783" t="s">
        <v>2107</v>
      </c>
      <c r="B293" s="784"/>
      <c r="C293" s="784"/>
      <c r="D293" s="784"/>
      <c r="E293" s="784"/>
      <c r="F293" s="784"/>
      <c r="G293" s="784"/>
      <c r="H293" s="784"/>
      <c r="I293" s="784"/>
      <c r="J293" s="784"/>
      <c r="K293" s="784"/>
      <c r="L293" s="784"/>
      <c r="M293" s="784"/>
      <c r="N293" s="785"/>
      <c r="Q293" s="68" t="s">
        <v>2107</v>
      </c>
    </row>
    <row r="294" spans="1:24" s="63" customFormat="1" ht="22.5" x14ac:dyDescent="0.2">
      <c r="A294" s="88" t="s">
        <v>1716</v>
      </c>
      <c r="B294" s="89" t="s">
        <v>2108</v>
      </c>
      <c r="C294" s="776" t="s">
        <v>2109</v>
      </c>
      <c r="D294" s="776"/>
      <c r="E294" s="776"/>
      <c r="F294" s="90" t="s">
        <v>604</v>
      </c>
      <c r="G294" s="90" t="s">
        <v>33</v>
      </c>
      <c r="H294" s="90" t="s">
        <v>33</v>
      </c>
      <c r="I294" s="90" t="s">
        <v>2110</v>
      </c>
      <c r="J294" s="91" t="s">
        <v>33</v>
      </c>
      <c r="K294" s="90" t="s">
        <v>33</v>
      </c>
      <c r="L294" s="91" t="s">
        <v>33</v>
      </c>
      <c r="M294" s="92" t="s">
        <v>33</v>
      </c>
      <c r="N294" s="93" t="s">
        <v>33</v>
      </c>
      <c r="R294" s="68" t="s">
        <v>2109</v>
      </c>
    </row>
    <row r="295" spans="1:24" s="63" customFormat="1" x14ac:dyDescent="0.2">
      <c r="A295" s="94"/>
      <c r="B295" s="95"/>
      <c r="C295" s="767" t="s">
        <v>2111</v>
      </c>
      <c r="D295" s="767"/>
      <c r="E295" s="767"/>
      <c r="F295" s="767"/>
      <c r="G295" s="767"/>
      <c r="H295" s="767"/>
      <c r="I295" s="767"/>
      <c r="J295" s="767"/>
      <c r="K295" s="767"/>
      <c r="L295" s="767"/>
      <c r="M295" s="767"/>
      <c r="N295" s="781"/>
      <c r="S295" s="68" t="s">
        <v>2111</v>
      </c>
    </row>
    <row r="296" spans="1:24" s="63" customFormat="1" ht="33.75" x14ac:dyDescent="0.2">
      <c r="A296" s="96"/>
      <c r="B296" s="97" t="s">
        <v>558</v>
      </c>
      <c r="C296" s="767" t="s">
        <v>559</v>
      </c>
      <c r="D296" s="767"/>
      <c r="E296" s="767"/>
      <c r="F296" s="767"/>
      <c r="G296" s="767"/>
      <c r="H296" s="767"/>
      <c r="I296" s="767"/>
      <c r="J296" s="767"/>
      <c r="K296" s="767"/>
      <c r="L296" s="767"/>
      <c r="M296" s="767"/>
      <c r="N296" s="781"/>
      <c r="T296" s="68" t="s">
        <v>559</v>
      </c>
    </row>
    <row r="297" spans="1:24" s="63" customFormat="1" x14ac:dyDescent="0.2">
      <c r="A297" s="98"/>
      <c r="B297" s="97" t="s">
        <v>165</v>
      </c>
      <c r="C297" s="767" t="s">
        <v>251</v>
      </c>
      <c r="D297" s="767"/>
      <c r="E297" s="767"/>
      <c r="F297" s="99" t="s">
        <v>33</v>
      </c>
      <c r="G297" s="99" t="s">
        <v>33</v>
      </c>
      <c r="H297" s="99" t="s">
        <v>33</v>
      </c>
      <c r="I297" s="99" t="s">
        <v>33</v>
      </c>
      <c r="J297" s="100">
        <v>123.23</v>
      </c>
      <c r="K297" s="99" t="s">
        <v>175</v>
      </c>
      <c r="L297" s="100">
        <v>4089.7</v>
      </c>
      <c r="M297" s="101" t="s">
        <v>33</v>
      </c>
      <c r="N297" s="102" t="s">
        <v>33</v>
      </c>
      <c r="U297" s="68" t="s">
        <v>251</v>
      </c>
    </row>
    <row r="298" spans="1:24" s="63" customFormat="1" x14ac:dyDescent="0.2">
      <c r="A298" s="98"/>
      <c r="B298" s="97" t="s">
        <v>173</v>
      </c>
      <c r="C298" s="767" t="s">
        <v>174</v>
      </c>
      <c r="D298" s="767"/>
      <c r="E298" s="767"/>
      <c r="F298" s="99" t="s">
        <v>33</v>
      </c>
      <c r="G298" s="99" t="s">
        <v>33</v>
      </c>
      <c r="H298" s="99" t="s">
        <v>33</v>
      </c>
      <c r="I298" s="99" t="s">
        <v>33</v>
      </c>
      <c r="J298" s="100">
        <v>280.93</v>
      </c>
      <c r="K298" s="99" t="s">
        <v>175</v>
      </c>
      <c r="L298" s="100">
        <v>9323.36</v>
      </c>
      <c r="M298" s="101" t="s">
        <v>33</v>
      </c>
      <c r="N298" s="102" t="s">
        <v>33</v>
      </c>
      <c r="U298" s="68" t="s">
        <v>174</v>
      </c>
    </row>
    <row r="299" spans="1:24" s="63" customFormat="1" x14ac:dyDescent="0.2">
      <c r="A299" s="98"/>
      <c r="B299" s="97" t="s">
        <v>176</v>
      </c>
      <c r="C299" s="767" t="s">
        <v>177</v>
      </c>
      <c r="D299" s="767"/>
      <c r="E299" s="767"/>
      <c r="F299" s="99" t="s">
        <v>33</v>
      </c>
      <c r="G299" s="99" t="s">
        <v>33</v>
      </c>
      <c r="H299" s="99" t="s">
        <v>33</v>
      </c>
      <c r="I299" s="99" t="s">
        <v>33</v>
      </c>
      <c r="J299" s="100">
        <v>24.65</v>
      </c>
      <c r="K299" s="99" t="s">
        <v>175</v>
      </c>
      <c r="L299" s="100">
        <v>818.07</v>
      </c>
      <c r="M299" s="101" t="s">
        <v>33</v>
      </c>
      <c r="N299" s="102" t="s">
        <v>33</v>
      </c>
      <c r="U299" s="68" t="s">
        <v>177</v>
      </c>
    </row>
    <row r="300" spans="1:24" s="63" customFormat="1" x14ac:dyDescent="0.2">
      <c r="A300" s="98"/>
      <c r="B300" s="97" t="s">
        <v>212</v>
      </c>
      <c r="C300" s="767" t="s">
        <v>252</v>
      </c>
      <c r="D300" s="767"/>
      <c r="E300" s="767"/>
      <c r="F300" s="99" t="s">
        <v>33</v>
      </c>
      <c r="G300" s="99" t="s">
        <v>33</v>
      </c>
      <c r="H300" s="99" t="s">
        <v>33</v>
      </c>
      <c r="I300" s="99" t="s">
        <v>33</v>
      </c>
      <c r="J300" s="100">
        <v>85.49</v>
      </c>
      <c r="K300" s="99" t="s">
        <v>33</v>
      </c>
      <c r="L300" s="100">
        <v>2269.7600000000002</v>
      </c>
      <c r="M300" s="101" t="s">
        <v>33</v>
      </c>
      <c r="N300" s="102" t="s">
        <v>33</v>
      </c>
      <c r="U300" s="68" t="s">
        <v>252</v>
      </c>
    </row>
    <row r="301" spans="1:24" s="63" customFormat="1" x14ac:dyDescent="0.2">
      <c r="A301" s="98"/>
      <c r="B301" s="97" t="s">
        <v>33</v>
      </c>
      <c r="C301" s="767" t="s">
        <v>253</v>
      </c>
      <c r="D301" s="767"/>
      <c r="E301" s="767"/>
      <c r="F301" s="99" t="s">
        <v>179</v>
      </c>
      <c r="G301" s="99" t="s">
        <v>2112</v>
      </c>
      <c r="H301" s="99" t="s">
        <v>175</v>
      </c>
      <c r="I301" s="99" t="s">
        <v>2113</v>
      </c>
      <c r="J301" s="100" t="s">
        <v>33</v>
      </c>
      <c r="K301" s="99" t="s">
        <v>33</v>
      </c>
      <c r="L301" s="100" t="s">
        <v>33</v>
      </c>
      <c r="M301" s="101" t="s">
        <v>33</v>
      </c>
      <c r="N301" s="102" t="s">
        <v>33</v>
      </c>
      <c r="V301" s="68" t="s">
        <v>253</v>
      </c>
    </row>
    <row r="302" spans="1:24" s="63" customFormat="1" x14ac:dyDescent="0.2">
      <c r="A302" s="98"/>
      <c r="B302" s="97" t="s">
        <v>33</v>
      </c>
      <c r="C302" s="767" t="s">
        <v>178</v>
      </c>
      <c r="D302" s="767"/>
      <c r="E302" s="767"/>
      <c r="F302" s="99" t="s">
        <v>179</v>
      </c>
      <c r="G302" s="99" t="s">
        <v>2114</v>
      </c>
      <c r="H302" s="99" t="s">
        <v>175</v>
      </c>
      <c r="I302" s="99" t="s">
        <v>2115</v>
      </c>
      <c r="J302" s="100" t="s">
        <v>33</v>
      </c>
      <c r="K302" s="99" t="s">
        <v>33</v>
      </c>
      <c r="L302" s="100" t="s">
        <v>33</v>
      </c>
      <c r="M302" s="101" t="s">
        <v>33</v>
      </c>
      <c r="N302" s="102" t="s">
        <v>33</v>
      </c>
      <c r="V302" s="68" t="s">
        <v>178</v>
      </c>
    </row>
    <row r="303" spans="1:24" s="63" customFormat="1" x14ac:dyDescent="0.2">
      <c r="A303" s="98"/>
      <c r="B303" s="97" t="s">
        <v>33</v>
      </c>
      <c r="C303" s="776" t="s">
        <v>182</v>
      </c>
      <c r="D303" s="776"/>
      <c r="E303" s="776"/>
      <c r="F303" s="90" t="s">
        <v>33</v>
      </c>
      <c r="G303" s="90" t="s">
        <v>33</v>
      </c>
      <c r="H303" s="90" t="s">
        <v>33</v>
      </c>
      <c r="I303" s="90" t="s">
        <v>33</v>
      </c>
      <c r="J303" s="91">
        <v>489.65</v>
      </c>
      <c r="K303" s="90" t="s">
        <v>33</v>
      </c>
      <c r="L303" s="91">
        <v>15682.82</v>
      </c>
      <c r="M303" s="92" t="s">
        <v>33</v>
      </c>
      <c r="N303" s="93" t="s">
        <v>33</v>
      </c>
      <c r="W303" s="68" t="s">
        <v>182</v>
      </c>
    </row>
    <row r="304" spans="1:24" s="63" customFormat="1" x14ac:dyDescent="0.2">
      <c r="A304" s="98"/>
      <c r="B304" s="97" t="s">
        <v>33</v>
      </c>
      <c r="C304" s="767" t="s">
        <v>183</v>
      </c>
      <c r="D304" s="767"/>
      <c r="E304" s="767"/>
      <c r="F304" s="99" t="s">
        <v>33</v>
      </c>
      <c r="G304" s="99" t="s">
        <v>33</v>
      </c>
      <c r="H304" s="99" t="s">
        <v>33</v>
      </c>
      <c r="I304" s="99" t="s">
        <v>33</v>
      </c>
      <c r="J304" s="100" t="s">
        <v>33</v>
      </c>
      <c r="K304" s="99" t="s">
        <v>33</v>
      </c>
      <c r="L304" s="100">
        <v>4907.7700000000004</v>
      </c>
      <c r="M304" s="101" t="s">
        <v>33</v>
      </c>
      <c r="N304" s="102" t="s">
        <v>33</v>
      </c>
      <c r="V304" s="68" t="s">
        <v>183</v>
      </c>
    </row>
    <row r="305" spans="1:24" s="63" customFormat="1" ht="22.5" x14ac:dyDescent="0.2">
      <c r="A305" s="98"/>
      <c r="B305" s="97" t="s">
        <v>868</v>
      </c>
      <c r="C305" s="767" t="s">
        <v>869</v>
      </c>
      <c r="D305" s="767"/>
      <c r="E305" s="767"/>
      <c r="F305" s="99" t="s">
        <v>186</v>
      </c>
      <c r="G305" s="99" t="s">
        <v>870</v>
      </c>
      <c r="H305" s="99" t="s">
        <v>33</v>
      </c>
      <c r="I305" s="99" t="s">
        <v>870</v>
      </c>
      <c r="J305" s="100" t="s">
        <v>33</v>
      </c>
      <c r="K305" s="99" t="s">
        <v>33</v>
      </c>
      <c r="L305" s="100">
        <v>4416.99</v>
      </c>
      <c r="M305" s="101" t="s">
        <v>33</v>
      </c>
      <c r="N305" s="102" t="s">
        <v>33</v>
      </c>
      <c r="V305" s="68" t="s">
        <v>869</v>
      </c>
    </row>
    <row r="306" spans="1:24" s="63" customFormat="1" ht="22.5" x14ac:dyDescent="0.2">
      <c r="A306" s="98"/>
      <c r="B306" s="97" t="s">
        <v>871</v>
      </c>
      <c r="C306" s="767" t="s">
        <v>872</v>
      </c>
      <c r="D306" s="767"/>
      <c r="E306" s="767"/>
      <c r="F306" s="99" t="s">
        <v>186</v>
      </c>
      <c r="G306" s="99" t="s">
        <v>873</v>
      </c>
      <c r="H306" s="99" t="s">
        <v>33</v>
      </c>
      <c r="I306" s="99" t="s">
        <v>873</v>
      </c>
      <c r="J306" s="100" t="s">
        <v>33</v>
      </c>
      <c r="K306" s="99" t="s">
        <v>33</v>
      </c>
      <c r="L306" s="100">
        <v>4171.6000000000004</v>
      </c>
      <c r="M306" s="101" t="s">
        <v>33</v>
      </c>
      <c r="N306" s="102" t="s">
        <v>33</v>
      </c>
      <c r="V306" s="68" t="s">
        <v>872</v>
      </c>
    </row>
    <row r="307" spans="1:24" s="63" customFormat="1" x14ac:dyDescent="0.2">
      <c r="A307" s="103"/>
      <c r="B307" s="104"/>
      <c r="C307" s="780" t="s">
        <v>191</v>
      </c>
      <c r="D307" s="780"/>
      <c r="E307" s="780"/>
      <c r="F307" s="105" t="s">
        <v>33</v>
      </c>
      <c r="G307" s="105" t="s">
        <v>33</v>
      </c>
      <c r="H307" s="105" t="s">
        <v>33</v>
      </c>
      <c r="I307" s="105" t="s">
        <v>33</v>
      </c>
      <c r="J307" s="106" t="s">
        <v>33</v>
      </c>
      <c r="K307" s="105" t="s">
        <v>33</v>
      </c>
      <c r="L307" s="106">
        <v>24271.41</v>
      </c>
      <c r="M307" s="92" t="s">
        <v>33</v>
      </c>
      <c r="N307" s="107" t="s">
        <v>33</v>
      </c>
      <c r="X307" s="68" t="s">
        <v>191</v>
      </c>
    </row>
    <row r="308" spans="1:24" s="63" customFormat="1" ht="56.25" x14ac:dyDescent="0.2">
      <c r="A308" s="88" t="s">
        <v>1720</v>
      </c>
      <c r="B308" s="89" t="s">
        <v>2103</v>
      </c>
      <c r="C308" s="776" t="s">
        <v>2104</v>
      </c>
      <c r="D308" s="776"/>
      <c r="E308" s="776"/>
      <c r="F308" s="90" t="s">
        <v>604</v>
      </c>
      <c r="G308" s="90" t="s">
        <v>33</v>
      </c>
      <c r="H308" s="90" t="s">
        <v>33</v>
      </c>
      <c r="I308" s="90" t="s">
        <v>2116</v>
      </c>
      <c r="J308" s="91">
        <v>9364.7999999999993</v>
      </c>
      <c r="K308" s="90" t="s">
        <v>33</v>
      </c>
      <c r="L308" s="91">
        <v>258580.86</v>
      </c>
      <c r="M308" s="92" t="s">
        <v>33</v>
      </c>
      <c r="N308" s="93" t="s">
        <v>33</v>
      </c>
      <c r="R308" s="68" t="s">
        <v>2104</v>
      </c>
    </row>
    <row r="309" spans="1:24" s="63" customFormat="1" x14ac:dyDescent="0.2">
      <c r="A309" s="94"/>
      <c r="B309" s="95"/>
      <c r="C309" s="767" t="s">
        <v>2117</v>
      </c>
      <c r="D309" s="767"/>
      <c r="E309" s="767"/>
      <c r="F309" s="767"/>
      <c r="G309" s="767"/>
      <c r="H309" s="767"/>
      <c r="I309" s="767"/>
      <c r="J309" s="767"/>
      <c r="K309" s="767"/>
      <c r="L309" s="767"/>
      <c r="M309" s="767"/>
      <c r="N309" s="781"/>
      <c r="S309" s="68" t="s">
        <v>2117</v>
      </c>
    </row>
    <row r="310" spans="1:24" s="63" customFormat="1" x14ac:dyDescent="0.2">
      <c r="A310" s="783" t="s">
        <v>2118</v>
      </c>
      <c r="B310" s="784"/>
      <c r="C310" s="784"/>
      <c r="D310" s="784"/>
      <c r="E310" s="784"/>
      <c r="F310" s="784"/>
      <c r="G310" s="784"/>
      <c r="H310" s="784"/>
      <c r="I310" s="784"/>
      <c r="J310" s="784"/>
      <c r="K310" s="784"/>
      <c r="L310" s="784"/>
      <c r="M310" s="784"/>
      <c r="N310" s="785"/>
      <c r="Q310" s="68" t="s">
        <v>2118</v>
      </c>
    </row>
    <row r="311" spans="1:24" s="63" customFormat="1" ht="45" x14ac:dyDescent="0.2">
      <c r="A311" s="88" t="s">
        <v>1396</v>
      </c>
      <c r="B311" s="89" t="s">
        <v>2119</v>
      </c>
      <c r="C311" s="776" t="s">
        <v>2120</v>
      </c>
      <c r="D311" s="776"/>
      <c r="E311" s="776"/>
      <c r="F311" s="90" t="s">
        <v>604</v>
      </c>
      <c r="G311" s="90" t="s">
        <v>33</v>
      </c>
      <c r="H311" s="90" t="s">
        <v>33</v>
      </c>
      <c r="I311" s="90" t="s">
        <v>2121</v>
      </c>
      <c r="J311" s="91" t="s">
        <v>33</v>
      </c>
      <c r="K311" s="90" t="s">
        <v>33</v>
      </c>
      <c r="L311" s="91" t="s">
        <v>33</v>
      </c>
      <c r="M311" s="92" t="s">
        <v>33</v>
      </c>
      <c r="N311" s="93" t="s">
        <v>33</v>
      </c>
      <c r="R311" s="68" t="s">
        <v>2120</v>
      </c>
    </row>
    <row r="312" spans="1:24" s="63" customFormat="1" ht="33.75" x14ac:dyDescent="0.2">
      <c r="A312" s="96"/>
      <c r="B312" s="97" t="s">
        <v>558</v>
      </c>
      <c r="C312" s="767" t="s">
        <v>559</v>
      </c>
      <c r="D312" s="767"/>
      <c r="E312" s="767"/>
      <c r="F312" s="767"/>
      <c r="G312" s="767"/>
      <c r="H312" s="767"/>
      <c r="I312" s="767"/>
      <c r="J312" s="767"/>
      <c r="K312" s="767"/>
      <c r="L312" s="767"/>
      <c r="M312" s="767"/>
      <c r="N312" s="781"/>
      <c r="T312" s="68" t="s">
        <v>559</v>
      </c>
    </row>
    <row r="313" spans="1:24" s="63" customFormat="1" x14ac:dyDescent="0.2">
      <c r="A313" s="98"/>
      <c r="B313" s="97" t="s">
        <v>165</v>
      </c>
      <c r="C313" s="767" t="s">
        <v>251</v>
      </c>
      <c r="D313" s="767"/>
      <c r="E313" s="767"/>
      <c r="F313" s="99" t="s">
        <v>33</v>
      </c>
      <c r="G313" s="99" t="s">
        <v>33</v>
      </c>
      <c r="H313" s="99" t="s">
        <v>33</v>
      </c>
      <c r="I313" s="99" t="s">
        <v>33</v>
      </c>
      <c r="J313" s="100">
        <v>345.67</v>
      </c>
      <c r="K313" s="99" t="s">
        <v>175</v>
      </c>
      <c r="L313" s="100">
        <v>4048.66</v>
      </c>
      <c r="M313" s="101" t="s">
        <v>33</v>
      </c>
      <c r="N313" s="102" t="s">
        <v>33</v>
      </c>
      <c r="U313" s="68" t="s">
        <v>251</v>
      </c>
    </row>
    <row r="314" spans="1:24" s="63" customFormat="1" x14ac:dyDescent="0.2">
      <c r="A314" s="98"/>
      <c r="B314" s="97" t="s">
        <v>173</v>
      </c>
      <c r="C314" s="767" t="s">
        <v>174</v>
      </c>
      <c r="D314" s="767"/>
      <c r="E314" s="767"/>
      <c r="F314" s="99" t="s">
        <v>33</v>
      </c>
      <c r="G314" s="99" t="s">
        <v>33</v>
      </c>
      <c r="H314" s="99" t="s">
        <v>33</v>
      </c>
      <c r="I314" s="99" t="s">
        <v>33</v>
      </c>
      <c r="J314" s="100">
        <v>473.47</v>
      </c>
      <c r="K314" s="99" t="s">
        <v>175</v>
      </c>
      <c r="L314" s="100">
        <v>5545.52</v>
      </c>
      <c r="M314" s="101" t="s">
        <v>33</v>
      </c>
      <c r="N314" s="102" t="s">
        <v>33</v>
      </c>
      <c r="U314" s="68" t="s">
        <v>174</v>
      </c>
    </row>
    <row r="315" spans="1:24" s="63" customFormat="1" x14ac:dyDescent="0.2">
      <c r="A315" s="98"/>
      <c r="B315" s="97" t="s">
        <v>176</v>
      </c>
      <c r="C315" s="767" t="s">
        <v>177</v>
      </c>
      <c r="D315" s="767"/>
      <c r="E315" s="767"/>
      <c r="F315" s="99" t="s">
        <v>33</v>
      </c>
      <c r="G315" s="99" t="s">
        <v>33</v>
      </c>
      <c r="H315" s="99" t="s">
        <v>33</v>
      </c>
      <c r="I315" s="99" t="s">
        <v>33</v>
      </c>
      <c r="J315" s="100">
        <v>53.96</v>
      </c>
      <c r="K315" s="99" t="s">
        <v>175</v>
      </c>
      <c r="L315" s="100">
        <v>632.01</v>
      </c>
      <c r="M315" s="101" t="s">
        <v>33</v>
      </c>
      <c r="N315" s="102" t="s">
        <v>33</v>
      </c>
      <c r="U315" s="68" t="s">
        <v>177</v>
      </c>
    </row>
    <row r="316" spans="1:24" s="63" customFormat="1" x14ac:dyDescent="0.2">
      <c r="A316" s="98"/>
      <c r="B316" s="97" t="s">
        <v>212</v>
      </c>
      <c r="C316" s="767" t="s">
        <v>252</v>
      </c>
      <c r="D316" s="767"/>
      <c r="E316" s="767"/>
      <c r="F316" s="99" t="s">
        <v>33</v>
      </c>
      <c r="G316" s="99" t="s">
        <v>33</v>
      </c>
      <c r="H316" s="99" t="s">
        <v>33</v>
      </c>
      <c r="I316" s="99" t="s">
        <v>33</v>
      </c>
      <c r="J316" s="100">
        <v>232.33</v>
      </c>
      <c r="K316" s="99" t="s">
        <v>33</v>
      </c>
      <c r="L316" s="100">
        <v>2176.9299999999998</v>
      </c>
      <c r="M316" s="101" t="s">
        <v>33</v>
      </c>
      <c r="N316" s="102" t="s">
        <v>33</v>
      </c>
      <c r="U316" s="68" t="s">
        <v>252</v>
      </c>
    </row>
    <row r="317" spans="1:24" s="63" customFormat="1" ht="22.5" x14ac:dyDescent="0.2">
      <c r="A317" s="98"/>
      <c r="B317" s="97" t="s">
        <v>33</v>
      </c>
      <c r="C317" s="767" t="s">
        <v>253</v>
      </c>
      <c r="D317" s="767"/>
      <c r="E317" s="767"/>
      <c r="F317" s="99" t="s">
        <v>179</v>
      </c>
      <c r="G317" s="99" t="s">
        <v>2122</v>
      </c>
      <c r="H317" s="99" t="s">
        <v>175</v>
      </c>
      <c r="I317" s="99" t="s">
        <v>2123</v>
      </c>
      <c r="J317" s="100" t="s">
        <v>33</v>
      </c>
      <c r="K317" s="99" t="s">
        <v>33</v>
      </c>
      <c r="L317" s="100" t="s">
        <v>33</v>
      </c>
      <c r="M317" s="101" t="s">
        <v>33</v>
      </c>
      <c r="N317" s="102" t="s">
        <v>33</v>
      </c>
      <c r="V317" s="68" t="s">
        <v>253</v>
      </c>
    </row>
    <row r="318" spans="1:24" s="63" customFormat="1" x14ac:dyDescent="0.2">
      <c r="A318" s="98"/>
      <c r="B318" s="97" t="s">
        <v>33</v>
      </c>
      <c r="C318" s="767" t="s">
        <v>178</v>
      </c>
      <c r="D318" s="767"/>
      <c r="E318" s="767"/>
      <c r="F318" s="99" t="s">
        <v>179</v>
      </c>
      <c r="G318" s="99" t="s">
        <v>2124</v>
      </c>
      <c r="H318" s="99" t="s">
        <v>175</v>
      </c>
      <c r="I318" s="99" t="s">
        <v>2125</v>
      </c>
      <c r="J318" s="100" t="s">
        <v>33</v>
      </c>
      <c r="K318" s="99" t="s">
        <v>33</v>
      </c>
      <c r="L318" s="100" t="s">
        <v>33</v>
      </c>
      <c r="M318" s="101" t="s">
        <v>33</v>
      </c>
      <c r="N318" s="102" t="s">
        <v>33</v>
      </c>
      <c r="V318" s="68" t="s">
        <v>178</v>
      </c>
    </row>
    <row r="319" spans="1:24" s="63" customFormat="1" x14ac:dyDescent="0.2">
      <c r="A319" s="98"/>
      <c r="B319" s="97" t="s">
        <v>33</v>
      </c>
      <c r="C319" s="776" t="s">
        <v>182</v>
      </c>
      <c r="D319" s="776"/>
      <c r="E319" s="776"/>
      <c r="F319" s="90" t="s">
        <v>33</v>
      </c>
      <c r="G319" s="90" t="s">
        <v>33</v>
      </c>
      <c r="H319" s="90" t="s">
        <v>33</v>
      </c>
      <c r="I319" s="90" t="s">
        <v>33</v>
      </c>
      <c r="J319" s="91">
        <v>1051.47</v>
      </c>
      <c r="K319" s="90" t="s">
        <v>33</v>
      </c>
      <c r="L319" s="91">
        <v>11771.11</v>
      </c>
      <c r="M319" s="92" t="s">
        <v>33</v>
      </c>
      <c r="N319" s="93" t="s">
        <v>33</v>
      </c>
      <c r="W319" s="68" t="s">
        <v>182</v>
      </c>
    </row>
    <row r="320" spans="1:24" s="63" customFormat="1" x14ac:dyDescent="0.2">
      <c r="A320" s="98"/>
      <c r="B320" s="97" t="s">
        <v>33</v>
      </c>
      <c r="C320" s="767" t="s">
        <v>183</v>
      </c>
      <c r="D320" s="767"/>
      <c r="E320" s="767"/>
      <c r="F320" s="99" t="s">
        <v>33</v>
      </c>
      <c r="G320" s="99" t="s">
        <v>33</v>
      </c>
      <c r="H320" s="99" t="s">
        <v>33</v>
      </c>
      <c r="I320" s="99" t="s">
        <v>33</v>
      </c>
      <c r="J320" s="100" t="s">
        <v>33</v>
      </c>
      <c r="K320" s="99" t="s">
        <v>33</v>
      </c>
      <c r="L320" s="100">
        <v>4680.67</v>
      </c>
      <c r="M320" s="101" t="s">
        <v>33</v>
      </c>
      <c r="N320" s="102" t="s">
        <v>33</v>
      </c>
      <c r="V320" s="68" t="s">
        <v>183</v>
      </c>
    </row>
    <row r="321" spans="1:24" s="63" customFormat="1" ht="22.5" x14ac:dyDescent="0.2">
      <c r="A321" s="98"/>
      <c r="B321" s="97" t="s">
        <v>868</v>
      </c>
      <c r="C321" s="767" t="s">
        <v>869</v>
      </c>
      <c r="D321" s="767"/>
      <c r="E321" s="767"/>
      <c r="F321" s="99" t="s">
        <v>186</v>
      </c>
      <c r="G321" s="99" t="s">
        <v>870</v>
      </c>
      <c r="H321" s="99" t="s">
        <v>33</v>
      </c>
      <c r="I321" s="99" t="s">
        <v>870</v>
      </c>
      <c r="J321" s="100" t="s">
        <v>33</v>
      </c>
      <c r="K321" s="99" t="s">
        <v>33</v>
      </c>
      <c r="L321" s="100">
        <v>4212.6000000000004</v>
      </c>
      <c r="M321" s="101" t="s">
        <v>33</v>
      </c>
      <c r="N321" s="102" t="s">
        <v>33</v>
      </c>
      <c r="V321" s="68" t="s">
        <v>869</v>
      </c>
    </row>
    <row r="322" spans="1:24" s="63" customFormat="1" ht="22.5" x14ac:dyDescent="0.2">
      <c r="A322" s="98"/>
      <c r="B322" s="97" t="s">
        <v>871</v>
      </c>
      <c r="C322" s="767" t="s">
        <v>872</v>
      </c>
      <c r="D322" s="767"/>
      <c r="E322" s="767"/>
      <c r="F322" s="99" t="s">
        <v>186</v>
      </c>
      <c r="G322" s="99" t="s">
        <v>873</v>
      </c>
      <c r="H322" s="99" t="s">
        <v>33</v>
      </c>
      <c r="I322" s="99" t="s">
        <v>873</v>
      </c>
      <c r="J322" s="100" t="s">
        <v>33</v>
      </c>
      <c r="K322" s="99" t="s">
        <v>33</v>
      </c>
      <c r="L322" s="100">
        <v>3978.57</v>
      </c>
      <c r="M322" s="101" t="s">
        <v>33</v>
      </c>
      <c r="N322" s="102" t="s">
        <v>33</v>
      </c>
      <c r="V322" s="68" t="s">
        <v>872</v>
      </c>
    </row>
    <row r="323" spans="1:24" s="63" customFormat="1" x14ac:dyDescent="0.2">
      <c r="A323" s="103"/>
      <c r="B323" s="104"/>
      <c r="C323" s="780" t="s">
        <v>191</v>
      </c>
      <c r="D323" s="780"/>
      <c r="E323" s="780"/>
      <c r="F323" s="105" t="s">
        <v>33</v>
      </c>
      <c r="G323" s="105" t="s">
        <v>33</v>
      </c>
      <c r="H323" s="105" t="s">
        <v>33</v>
      </c>
      <c r="I323" s="105" t="s">
        <v>33</v>
      </c>
      <c r="J323" s="106" t="s">
        <v>33</v>
      </c>
      <c r="K323" s="105" t="s">
        <v>33</v>
      </c>
      <c r="L323" s="106">
        <v>19962.28</v>
      </c>
      <c r="M323" s="92" t="s">
        <v>33</v>
      </c>
      <c r="N323" s="107" t="s">
        <v>33</v>
      </c>
      <c r="X323" s="68" t="s">
        <v>191</v>
      </c>
    </row>
    <row r="324" spans="1:24" s="63" customFormat="1" ht="56.25" x14ac:dyDescent="0.2">
      <c r="A324" s="88" t="s">
        <v>1721</v>
      </c>
      <c r="B324" s="89" t="s">
        <v>2126</v>
      </c>
      <c r="C324" s="776" t="s">
        <v>2127</v>
      </c>
      <c r="D324" s="776"/>
      <c r="E324" s="776"/>
      <c r="F324" s="90" t="s">
        <v>604</v>
      </c>
      <c r="G324" s="90" t="s">
        <v>33</v>
      </c>
      <c r="H324" s="90" t="s">
        <v>33</v>
      </c>
      <c r="I324" s="90" t="s">
        <v>2128</v>
      </c>
      <c r="J324" s="91">
        <v>9869.85</v>
      </c>
      <c r="K324" s="90" t="s">
        <v>33</v>
      </c>
      <c r="L324" s="91">
        <v>96181.69</v>
      </c>
      <c r="M324" s="92" t="s">
        <v>33</v>
      </c>
      <c r="N324" s="93" t="s">
        <v>33</v>
      </c>
      <c r="R324" s="68" t="s">
        <v>2127</v>
      </c>
    </row>
    <row r="325" spans="1:24" s="63" customFormat="1" x14ac:dyDescent="0.2">
      <c r="A325" s="94"/>
      <c r="B325" s="95"/>
      <c r="C325" s="767" t="s">
        <v>2129</v>
      </c>
      <c r="D325" s="767"/>
      <c r="E325" s="767"/>
      <c r="F325" s="767"/>
      <c r="G325" s="767"/>
      <c r="H325" s="767"/>
      <c r="I325" s="767"/>
      <c r="J325" s="767"/>
      <c r="K325" s="767"/>
      <c r="L325" s="767"/>
      <c r="M325" s="767"/>
      <c r="N325" s="781"/>
      <c r="S325" s="68" t="s">
        <v>2129</v>
      </c>
    </row>
    <row r="326" spans="1:24" s="63" customFormat="1" x14ac:dyDescent="0.2">
      <c r="A326" s="783" t="s">
        <v>2130</v>
      </c>
      <c r="B326" s="784"/>
      <c r="C326" s="784"/>
      <c r="D326" s="784"/>
      <c r="E326" s="784"/>
      <c r="F326" s="784"/>
      <c r="G326" s="784"/>
      <c r="H326" s="784"/>
      <c r="I326" s="784"/>
      <c r="J326" s="784"/>
      <c r="K326" s="784"/>
      <c r="L326" s="784"/>
      <c r="M326" s="784"/>
      <c r="N326" s="785"/>
      <c r="Q326" s="68" t="s">
        <v>2130</v>
      </c>
    </row>
    <row r="327" spans="1:24" s="63" customFormat="1" ht="22.5" x14ac:dyDescent="0.2">
      <c r="A327" s="88" t="s">
        <v>1722</v>
      </c>
      <c r="B327" s="89" t="s">
        <v>2131</v>
      </c>
      <c r="C327" s="776" t="s">
        <v>2132</v>
      </c>
      <c r="D327" s="776"/>
      <c r="E327" s="776"/>
      <c r="F327" s="90" t="s">
        <v>604</v>
      </c>
      <c r="G327" s="90" t="s">
        <v>33</v>
      </c>
      <c r="H327" s="90" t="s">
        <v>33</v>
      </c>
      <c r="I327" s="90" t="s">
        <v>2133</v>
      </c>
      <c r="J327" s="91" t="s">
        <v>33</v>
      </c>
      <c r="K327" s="90" t="s">
        <v>33</v>
      </c>
      <c r="L327" s="91" t="s">
        <v>33</v>
      </c>
      <c r="M327" s="92" t="s">
        <v>33</v>
      </c>
      <c r="N327" s="93" t="s">
        <v>33</v>
      </c>
      <c r="R327" s="68" t="s">
        <v>2132</v>
      </c>
    </row>
    <row r="328" spans="1:24" s="63" customFormat="1" ht="33.75" x14ac:dyDescent="0.2">
      <c r="A328" s="96"/>
      <c r="B328" s="97" t="s">
        <v>558</v>
      </c>
      <c r="C328" s="767" t="s">
        <v>559</v>
      </c>
      <c r="D328" s="767"/>
      <c r="E328" s="767"/>
      <c r="F328" s="767"/>
      <c r="G328" s="767"/>
      <c r="H328" s="767"/>
      <c r="I328" s="767"/>
      <c r="J328" s="767"/>
      <c r="K328" s="767"/>
      <c r="L328" s="767"/>
      <c r="M328" s="767"/>
      <c r="N328" s="781"/>
      <c r="T328" s="68" t="s">
        <v>559</v>
      </c>
    </row>
    <row r="329" spans="1:24" s="63" customFormat="1" x14ac:dyDescent="0.2">
      <c r="A329" s="98"/>
      <c r="B329" s="97" t="s">
        <v>165</v>
      </c>
      <c r="C329" s="767" t="s">
        <v>251</v>
      </c>
      <c r="D329" s="767"/>
      <c r="E329" s="767"/>
      <c r="F329" s="99" t="s">
        <v>33</v>
      </c>
      <c r="G329" s="99" t="s">
        <v>33</v>
      </c>
      <c r="H329" s="99" t="s">
        <v>33</v>
      </c>
      <c r="I329" s="99" t="s">
        <v>33</v>
      </c>
      <c r="J329" s="100">
        <v>147.06</v>
      </c>
      <c r="K329" s="99" t="s">
        <v>175</v>
      </c>
      <c r="L329" s="100">
        <v>3406.28</v>
      </c>
      <c r="M329" s="101" t="s">
        <v>33</v>
      </c>
      <c r="N329" s="102" t="s">
        <v>33</v>
      </c>
      <c r="U329" s="68" t="s">
        <v>251</v>
      </c>
    </row>
    <row r="330" spans="1:24" s="63" customFormat="1" x14ac:dyDescent="0.2">
      <c r="A330" s="98"/>
      <c r="B330" s="97" t="s">
        <v>173</v>
      </c>
      <c r="C330" s="767" t="s">
        <v>174</v>
      </c>
      <c r="D330" s="767"/>
      <c r="E330" s="767"/>
      <c r="F330" s="99" t="s">
        <v>33</v>
      </c>
      <c r="G330" s="99" t="s">
        <v>33</v>
      </c>
      <c r="H330" s="99" t="s">
        <v>33</v>
      </c>
      <c r="I330" s="99" t="s">
        <v>33</v>
      </c>
      <c r="J330" s="100">
        <v>444.79</v>
      </c>
      <c r="K330" s="99" t="s">
        <v>175</v>
      </c>
      <c r="L330" s="100">
        <v>10302.450000000001</v>
      </c>
      <c r="M330" s="101" t="s">
        <v>33</v>
      </c>
      <c r="N330" s="102" t="s">
        <v>33</v>
      </c>
      <c r="U330" s="68" t="s">
        <v>174</v>
      </c>
    </row>
    <row r="331" spans="1:24" s="63" customFormat="1" x14ac:dyDescent="0.2">
      <c r="A331" s="98"/>
      <c r="B331" s="97" t="s">
        <v>176</v>
      </c>
      <c r="C331" s="767" t="s">
        <v>177</v>
      </c>
      <c r="D331" s="767"/>
      <c r="E331" s="767"/>
      <c r="F331" s="99" t="s">
        <v>33</v>
      </c>
      <c r="G331" s="99" t="s">
        <v>33</v>
      </c>
      <c r="H331" s="99" t="s">
        <v>33</v>
      </c>
      <c r="I331" s="99" t="s">
        <v>33</v>
      </c>
      <c r="J331" s="100">
        <v>48.2</v>
      </c>
      <c r="K331" s="99" t="s">
        <v>175</v>
      </c>
      <c r="L331" s="100">
        <v>1116.43</v>
      </c>
      <c r="M331" s="101" t="s">
        <v>33</v>
      </c>
      <c r="N331" s="102" t="s">
        <v>33</v>
      </c>
      <c r="U331" s="68" t="s">
        <v>177</v>
      </c>
    </row>
    <row r="332" spans="1:24" s="63" customFormat="1" x14ac:dyDescent="0.2">
      <c r="A332" s="98"/>
      <c r="B332" s="97" t="s">
        <v>212</v>
      </c>
      <c r="C332" s="767" t="s">
        <v>252</v>
      </c>
      <c r="D332" s="767"/>
      <c r="E332" s="767"/>
      <c r="F332" s="99" t="s">
        <v>33</v>
      </c>
      <c r="G332" s="99" t="s">
        <v>33</v>
      </c>
      <c r="H332" s="99" t="s">
        <v>33</v>
      </c>
      <c r="I332" s="99" t="s">
        <v>33</v>
      </c>
      <c r="J332" s="100">
        <v>126.84</v>
      </c>
      <c r="K332" s="99" t="s">
        <v>33</v>
      </c>
      <c r="L332" s="100">
        <v>2350.35</v>
      </c>
      <c r="M332" s="101" t="s">
        <v>33</v>
      </c>
      <c r="N332" s="102" t="s">
        <v>33</v>
      </c>
      <c r="U332" s="68" t="s">
        <v>252</v>
      </c>
    </row>
    <row r="333" spans="1:24" s="63" customFormat="1" x14ac:dyDescent="0.2">
      <c r="A333" s="98"/>
      <c r="B333" s="97" t="s">
        <v>33</v>
      </c>
      <c r="C333" s="767" t="s">
        <v>253</v>
      </c>
      <c r="D333" s="767"/>
      <c r="E333" s="767"/>
      <c r="F333" s="99" t="s">
        <v>179</v>
      </c>
      <c r="G333" s="99" t="s">
        <v>2134</v>
      </c>
      <c r="H333" s="99" t="s">
        <v>175</v>
      </c>
      <c r="I333" s="99" t="s">
        <v>2135</v>
      </c>
      <c r="J333" s="100" t="s">
        <v>33</v>
      </c>
      <c r="K333" s="99" t="s">
        <v>33</v>
      </c>
      <c r="L333" s="100" t="s">
        <v>33</v>
      </c>
      <c r="M333" s="101" t="s">
        <v>33</v>
      </c>
      <c r="N333" s="102" t="s">
        <v>33</v>
      </c>
      <c r="V333" s="68" t="s">
        <v>253</v>
      </c>
    </row>
    <row r="334" spans="1:24" s="63" customFormat="1" x14ac:dyDescent="0.2">
      <c r="A334" s="98"/>
      <c r="B334" s="97" t="s">
        <v>33</v>
      </c>
      <c r="C334" s="767" t="s">
        <v>178</v>
      </c>
      <c r="D334" s="767"/>
      <c r="E334" s="767"/>
      <c r="F334" s="99" t="s">
        <v>179</v>
      </c>
      <c r="G334" s="99" t="s">
        <v>2136</v>
      </c>
      <c r="H334" s="99" t="s">
        <v>175</v>
      </c>
      <c r="I334" s="99" t="s">
        <v>2137</v>
      </c>
      <c r="J334" s="100" t="s">
        <v>33</v>
      </c>
      <c r="K334" s="99" t="s">
        <v>33</v>
      </c>
      <c r="L334" s="100" t="s">
        <v>33</v>
      </c>
      <c r="M334" s="101" t="s">
        <v>33</v>
      </c>
      <c r="N334" s="102" t="s">
        <v>33</v>
      </c>
      <c r="V334" s="68" t="s">
        <v>178</v>
      </c>
    </row>
    <row r="335" spans="1:24" s="63" customFormat="1" x14ac:dyDescent="0.2">
      <c r="A335" s="98"/>
      <c r="B335" s="97" t="s">
        <v>33</v>
      </c>
      <c r="C335" s="776" t="s">
        <v>182</v>
      </c>
      <c r="D335" s="776"/>
      <c r="E335" s="776"/>
      <c r="F335" s="90" t="s">
        <v>33</v>
      </c>
      <c r="G335" s="90" t="s">
        <v>33</v>
      </c>
      <c r="H335" s="90" t="s">
        <v>33</v>
      </c>
      <c r="I335" s="90" t="s">
        <v>33</v>
      </c>
      <c r="J335" s="91">
        <v>718.69</v>
      </c>
      <c r="K335" s="90" t="s">
        <v>33</v>
      </c>
      <c r="L335" s="91">
        <v>16059.08</v>
      </c>
      <c r="M335" s="92" t="s">
        <v>33</v>
      </c>
      <c r="N335" s="93" t="s">
        <v>33</v>
      </c>
      <c r="W335" s="68" t="s">
        <v>182</v>
      </c>
    </row>
    <row r="336" spans="1:24" s="63" customFormat="1" x14ac:dyDescent="0.2">
      <c r="A336" s="98"/>
      <c r="B336" s="97" t="s">
        <v>33</v>
      </c>
      <c r="C336" s="767" t="s">
        <v>183</v>
      </c>
      <c r="D336" s="767"/>
      <c r="E336" s="767"/>
      <c r="F336" s="99" t="s">
        <v>33</v>
      </c>
      <c r="G336" s="99" t="s">
        <v>33</v>
      </c>
      <c r="H336" s="99" t="s">
        <v>33</v>
      </c>
      <c r="I336" s="99" t="s">
        <v>33</v>
      </c>
      <c r="J336" s="100" t="s">
        <v>33</v>
      </c>
      <c r="K336" s="99" t="s">
        <v>33</v>
      </c>
      <c r="L336" s="100">
        <v>4522.71</v>
      </c>
      <c r="M336" s="101" t="s">
        <v>33</v>
      </c>
      <c r="N336" s="102" t="s">
        <v>33</v>
      </c>
      <c r="V336" s="68" t="s">
        <v>183</v>
      </c>
    </row>
    <row r="337" spans="1:24" s="63" customFormat="1" ht="22.5" x14ac:dyDescent="0.2">
      <c r="A337" s="98"/>
      <c r="B337" s="97" t="s">
        <v>868</v>
      </c>
      <c r="C337" s="767" t="s">
        <v>869</v>
      </c>
      <c r="D337" s="767"/>
      <c r="E337" s="767"/>
      <c r="F337" s="99" t="s">
        <v>186</v>
      </c>
      <c r="G337" s="99" t="s">
        <v>870</v>
      </c>
      <c r="H337" s="99" t="s">
        <v>33</v>
      </c>
      <c r="I337" s="99" t="s">
        <v>870</v>
      </c>
      <c r="J337" s="100" t="s">
        <v>33</v>
      </c>
      <c r="K337" s="99" t="s">
        <v>33</v>
      </c>
      <c r="L337" s="100">
        <v>4070.44</v>
      </c>
      <c r="M337" s="101" t="s">
        <v>33</v>
      </c>
      <c r="N337" s="102" t="s">
        <v>33</v>
      </c>
      <c r="V337" s="68" t="s">
        <v>869</v>
      </c>
    </row>
    <row r="338" spans="1:24" s="63" customFormat="1" ht="22.5" x14ac:dyDescent="0.2">
      <c r="A338" s="98"/>
      <c r="B338" s="97" t="s">
        <v>871</v>
      </c>
      <c r="C338" s="767" t="s">
        <v>872</v>
      </c>
      <c r="D338" s="767"/>
      <c r="E338" s="767"/>
      <c r="F338" s="99" t="s">
        <v>186</v>
      </c>
      <c r="G338" s="99" t="s">
        <v>873</v>
      </c>
      <c r="H338" s="99" t="s">
        <v>33</v>
      </c>
      <c r="I338" s="99" t="s">
        <v>873</v>
      </c>
      <c r="J338" s="100" t="s">
        <v>33</v>
      </c>
      <c r="K338" s="99" t="s">
        <v>33</v>
      </c>
      <c r="L338" s="100">
        <v>3844.3</v>
      </c>
      <c r="M338" s="101" t="s">
        <v>33</v>
      </c>
      <c r="N338" s="102" t="s">
        <v>33</v>
      </c>
      <c r="V338" s="68" t="s">
        <v>872</v>
      </c>
    </row>
    <row r="339" spans="1:24" s="63" customFormat="1" x14ac:dyDescent="0.2">
      <c r="A339" s="103"/>
      <c r="B339" s="104"/>
      <c r="C339" s="780" t="s">
        <v>191</v>
      </c>
      <c r="D339" s="780"/>
      <c r="E339" s="780"/>
      <c r="F339" s="105" t="s">
        <v>33</v>
      </c>
      <c r="G339" s="105" t="s">
        <v>33</v>
      </c>
      <c r="H339" s="105" t="s">
        <v>33</v>
      </c>
      <c r="I339" s="105" t="s">
        <v>33</v>
      </c>
      <c r="J339" s="106" t="s">
        <v>33</v>
      </c>
      <c r="K339" s="105" t="s">
        <v>33</v>
      </c>
      <c r="L339" s="106">
        <v>23973.82</v>
      </c>
      <c r="M339" s="92" t="s">
        <v>33</v>
      </c>
      <c r="N339" s="107" t="s">
        <v>33</v>
      </c>
      <c r="X339" s="68" t="s">
        <v>191</v>
      </c>
    </row>
    <row r="340" spans="1:24" s="63" customFormat="1" ht="56.25" x14ac:dyDescent="0.2">
      <c r="A340" s="88" t="s">
        <v>1723</v>
      </c>
      <c r="B340" s="89" t="s">
        <v>2103</v>
      </c>
      <c r="C340" s="776" t="s">
        <v>2104</v>
      </c>
      <c r="D340" s="776"/>
      <c r="E340" s="776"/>
      <c r="F340" s="90" t="s">
        <v>604</v>
      </c>
      <c r="G340" s="90" t="s">
        <v>33</v>
      </c>
      <c r="H340" s="90" t="s">
        <v>33</v>
      </c>
      <c r="I340" s="90" t="s">
        <v>2138</v>
      </c>
      <c r="J340" s="91">
        <v>9364.7999999999993</v>
      </c>
      <c r="K340" s="90" t="s">
        <v>33</v>
      </c>
      <c r="L340" s="91">
        <v>180469.06</v>
      </c>
      <c r="M340" s="92" t="s">
        <v>33</v>
      </c>
      <c r="N340" s="93" t="s">
        <v>33</v>
      </c>
      <c r="R340" s="68" t="s">
        <v>2104</v>
      </c>
    </row>
    <row r="341" spans="1:24" s="63" customFormat="1" x14ac:dyDescent="0.2">
      <c r="A341" s="94"/>
      <c r="B341" s="95"/>
      <c r="C341" s="767" t="s">
        <v>2139</v>
      </c>
      <c r="D341" s="767"/>
      <c r="E341" s="767"/>
      <c r="F341" s="767"/>
      <c r="G341" s="767"/>
      <c r="H341" s="767"/>
      <c r="I341" s="767"/>
      <c r="J341" s="767"/>
      <c r="K341" s="767"/>
      <c r="L341" s="767"/>
      <c r="M341" s="767"/>
      <c r="N341" s="781"/>
      <c r="S341" s="68" t="s">
        <v>2139</v>
      </c>
    </row>
    <row r="342" spans="1:24" s="63" customFormat="1" x14ac:dyDescent="0.2">
      <c r="A342" s="783" t="s">
        <v>2140</v>
      </c>
      <c r="B342" s="784"/>
      <c r="C342" s="784"/>
      <c r="D342" s="784"/>
      <c r="E342" s="784"/>
      <c r="F342" s="784"/>
      <c r="G342" s="784"/>
      <c r="H342" s="784"/>
      <c r="I342" s="784"/>
      <c r="J342" s="784"/>
      <c r="K342" s="784"/>
      <c r="L342" s="784"/>
      <c r="M342" s="784"/>
      <c r="N342" s="785"/>
      <c r="Q342" s="68" t="s">
        <v>2140</v>
      </c>
    </row>
    <row r="343" spans="1:24" s="63" customFormat="1" ht="45" x14ac:dyDescent="0.2">
      <c r="A343" s="88" t="s">
        <v>344</v>
      </c>
      <c r="B343" s="89" t="s">
        <v>2141</v>
      </c>
      <c r="C343" s="776" t="s">
        <v>2142</v>
      </c>
      <c r="D343" s="776"/>
      <c r="E343" s="776"/>
      <c r="F343" s="90" t="s">
        <v>609</v>
      </c>
      <c r="G343" s="90" t="s">
        <v>33</v>
      </c>
      <c r="H343" s="90" t="s">
        <v>33</v>
      </c>
      <c r="I343" s="90" t="s">
        <v>2143</v>
      </c>
      <c r="J343" s="91" t="s">
        <v>33</v>
      </c>
      <c r="K343" s="90" t="s">
        <v>33</v>
      </c>
      <c r="L343" s="91" t="s">
        <v>33</v>
      </c>
      <c r="M343" s="92" t="s">
        <v>33</v>
      </c>
      <c r="N343" s="93" t="s">
        <v>33</v>
      </c>
      <c r="R343" s="68" t="s">
        <v>2142</v>
      </c>
    </row>
    <row r="344" spans="1:24" s="63" customFormat="1" x14ac:dyDescent="0.2">
      <c r="A344" s="94"/>
      <c r="B344" s="95"/>
      <c r="C344" s="767" t="s">
        <v>2144</v>
      </c>
      <c r="D344" s="767"/>
      <c r="E344" s="767"/>
      <c r="F344" s="767"/>
      <c r="G344" s="767"/>
      <c r="H344" s="767"/>
      <c r="I344" s="767"/>
      <c r="J344" s="767"/>
      <c r="K344" s="767"/>
      <c r="L344" s="767"/>
      <c r="M344" s="767"/>
      <c r="N344" s="781"/>
      <c r="S344" s="68" t="s">
        <v>2144</v>
      </c>
    </row>
    <row r="345" spans="1:24" s="63" customFormat="1" ht="33.75" x14ac:dyDescent="0.2">
      <c r="A345" s="96"/>
      <c r="B345" s="97" t="s">
        <v>558</v>
      </c>
      <c r="C345" s="767" t="s">
        <v>559</v>
      </c>
      <c r="D345" s="767"/>
      <c r="E345" s="767"/>
      <c r="F345" s="767"/>
      <c r="G345" s="767"/>
      <c r="H345" s="767"/>
      <c r="I345" s="767"/>
      <c r="J345" s="767"/>
      <c r="K345" s="767"/>
      <c r="L345" s="767"/>
      <c r="M345" s="767"/>
      <c r="N345" s="781"/>
      <c r="T345" s="68" t="s">
        <v>559</v>
      </c>
    </row>
    <row r="346" spans="1:24" s="63" customFormat="1" x14ac:dyDescent="0.2">
      <c r="A346" s="98"/>
      <c r="B346" s="97" t="s">
        <v>165</v>
      </c>
      <c r="C346" s="767" t="s">
        <v>251</v>
      </c>
      <c r="D346" s="767"/>
      <c r="E346" s="767"/>
      <c r="F346" s="99" t="s">
        <v>33</v>
      </c>
      <c r="G346" s="99" t="s">
        <v>33</v>
      </c>
      <c r="H346" s="99" t="s">
        <v>33</v>
      </c>
      <c r="I346" s="99" t="s">
        <v>33</v>
      </c>
      <c r="J346" s="100">
        <v>22.04</v>
      </c>
      <c r="K346" s="99" t="s">
        <v>175</v>
      </c>
      <c r="L346" s="100">
        <v>509.7</v>
      </c>
      <c r="M346" s="101" t="s">
        <v>33</v>
      </c>
      <c r="N346" s="102" t="s">
        <v>33</v>
      </c>
      <c r="U346" s="68" t="s">
        <v>251</v>
      </c>
    </row>
    <row r="347" spans="1:24" s="63" customFormat="1" x14ac:dyDescent="0.2">
      <c r="A347" s="98"/>
      <c r="B347" s="97" t="s">
        <v>173</v>
      </c>
      <c r="C347" s="767" t="s">
        <v>174</v>
      </c>
      <c r="D347" s="767"/>
      <c r="E347" s="767"/>
      <c r="F347" s="99" t="s">
        <v>33</v>
      </c>
      <c r="G347" s="99" t="s">
        <v>33</v>
      </c>
      <c r="H347" s="99" t="s">
        <v>33</v>
      </c>
      <c r="I347" s="99" t="s">
        <v>33</v>
      </c>
      <c r="J347" s="100">
        <v>7.39</v>
      </c>
      <c r="K347" s="99" t="s">
        <v>175</v>
      </c>
      <c r="L347" s="100">
        <v>170.9</v>
      </c>
      <c r="M347" s="101" t="s">
        <v>33</v>
      </c>
      <c r="N347" s="102" t="s">
        <v>33</v>
      </c>
      <c r="U347" s="68" t="s">
        <v>174</v>
      </c>
    </row>
    <row r="348" spans="1:24" s="63" customFormat="1" x14ac:dyDescent="0.2">
      <c r="A348" s="98"/>
      <c r="B348" s="97" t="s">
        <v>176</v>
      </c>
      <c r="C348" s="767" t="s">
        <v>177</v>
      </c>
      <c r="D348" s="767"/>
      <c r="E348" s="767"/>
      <c r="F348" s="99" t="s">
        <v>33</v>
      </c>
      <c r="G348" s="99" t="s">
        <v>33</v>
      </c>
      <c r="H348" s="99" t="s">
        <v>33</v>
      </c>
      <c r="I348" s="99" t="s">
        <v>33</v>
      </c>
      <c r="J348" s="100">
        <v>0.22</v>
      </c>
      <c r="K348" s="99" t="s">
        <v>175</v>
      </c>
      <c r="L348" s="100">
        <v>5.09</v>
      </c>
      <c r="M348" s="101" t="s">
        <v>33</v>
      </c>
      <c r="N348" s="102" t="s">
        <v>33</v>
      </c>
      <c r="U348" s="68" t="s">
        <v>177</v>
      </c>
    </row>
    <row r="349" spans="1:24" s="63" customFormat="1" x14ac:dyDescent="0.2">
      <c r="A349" s="98"/>
      <c r="B349" s="97" t="s">
        <v>212</v>
      </c>
      <c r="C349" s="767" t="s">
        <v>252</v>
      </c>
      <c r="D349" s="767"/>
      <c r="E349" s="767"/>
      <c r="F349" s="99" t="s">
        <v>33</v>
      </c>
      <c r="G349" s="99" t="s">
        <v>33</v>
      </c>
      <c r="H349" s="99" t="s">
        <v>33</v>
      </c>
      <c r="I349" s="99" t="s">
        <v>33</v>
      </c>
      <c r="J349" s="100">
        <v>1963.57</v>
      </c>
      <c r="K349" s="99" t="s">
        <v>33</v>
      </c>
      <c r="L349" s="100">
        <v>174.28</v>
      </c>
      <c r="M349" s="101" t="s">
        <v>33</v>
      </c>
      <c r="N349" s="102" t="s">
        <v>33</v>
      </c>
      <c r="U349" s="68" t="s">
        <v>252</v>
      </c>
    </row>
    <row r="350" spans="1:24" s="63" customFormat="1" ht="22.5" x14ac:dyDescent="0.2">
      <c r="A350" s="98"/>
      <c r="B350" s="97" t="s">
        <v>33</v>
      </c>
      <c r="C350" s="767" t="s">
        <v>253</v>
      </c>
      <c r="D350" s="767"/>
      <c r="E350" s="767"/>
      <c r="F350" s="99" t="s">
        <v>179</v>
      </c>
      <c r="G350" s="99" t="s">
        <v>2145</v>
      </c>
      <c r="H350" s="99" t="s">
        <v>175</v>
      </c>
      <c r="I350" s="99" t="s">
        <v>2146</v>
      </c>
      <c r="J350" s="100" t="s">
        <v>33</v>
      </c>
      <c r="K350" s="99" t="s">
        <v>33</v>
      </c>
      <c r="L350" s="100" t="s">
        <v>33</v>
      </c>
      <c r="M350" s="101" t="s">
        <v>33</v>
      </c>
      <c r="N350" s="102" t="s">
        <v>33</v>
      </c>
      <c r="V350" s="68" t="s">
        <v>253</v>
      </c>
    </row>
    <row r="351" spans="1:24" s="63" customFormat="1" x14ac:dyDescent="0.2">
      <c r="A351" s="98"/>
      <c r="B351" s="97" t="s">
        <v>33</v>
      </c>
      <c r="C351" s="767" t="s">
        <v>178</v>
      </c>
      <c r="D351" s="767"/>
      <c r="E351" s="767"/>
      <c r="F351" s="99" t="s">
        <v>179</v>
      </c>
      <c r="G351" s="99" t="s">
        <v>981</v>
      </c>
      <c r="H351" s="99" t="s">
        <v>175</v>
      </c>
      <c r="I351" s="99" t="s">
        <v>2147</v>
      </c>
      <c r="J351" s="100" t="s">
        <v>33</v>
      </c>
      <c r="K351" s="99" t="s">
        <v>33</v>
      </c>
      <c r="L351" s="100" t="s">
        <v>33</v>
      </c>
      <c r="M351" s="101" t="s">
        <v>33</v>
      </c>
      <c r="N351" s="102" t="s">
        <v>33</v>
      </c>
      <c r="V351" s="68" t="s">
        <v>178</v>
      </c>
    </row>
    <row r="352" spans="1:24" s="63" customFormat="1" x14ac:dyDescent="0.2">
      <c r="A352" s="98"/>
      <c r="B352" s="97" t="s">
        <v>33</v>
      </c>
      <c r="C352" s="776" t="s">
        <v>182</v>
      </c>
      <c r="D352" s="776"/>
      <c r="E352" s="776"/>
      <c r="F352" s="90" t="s">
        <v>33</v>
      </c>
      <c r="G352" s="90" t="s">
        <v>33</v>
      </c>
      <c r="H352" s="90" t="s">
        <v>33</v>
      </c>
      <c r="I352" s="90" t="s">
        <v>33</v>
      </c>
      <c r="J352" s="91">
        <v>38.85</v>
      </c>
      <c r="K352" s="90" t="s">
        <v>33</v>
      </c>
      <c r="L352" s="91">
        <v>854.88</v>
      </c>
      <c r="M352" s="92" t="s">
        <v>33</v>
      </c>
      <c r="N352" s="93" t="s">
        <v>33</v>
      </c>
      <c r="W352" s="68" t="s">
        <v>182</v>
      </c>
    </row>
    <row r="353" spans="1:24" s="63" customFormat="1" x14ac:dyDescent="0.2">
      <c r="A353" s="98"/>
      <c r="B353" s="97" t="s">
        <v>33</v>
      </c>
      <c r="C353" s="767" t="s">
        <v>183</v>
      </c>
      <c r="D353" s="767"/>
      <c r="E353" s="767"/>
      <c r="F353" s="99" t="s">
        <v>33</v>
      </c>
      <c r="G353" s="99" t="s">
        <v>33</v>
      </c>
      <c r="H353" s="99" t="s">
        <v>33</v>
      </c>
      <c r="I353" s="99" t="s">
        <v>33</v>
      </c>
      <c r="J353" s="100" t="s">
        <v>33</v>
      </c>
      <c r="K353" s="99" t="s">
        <v>33</v>
      </c>
      <c r="L353" s="100">
        <v>514.79</v>
      </c>
      <c r="M353" s="101" t="s">
        <v>33</v>
      </c>
      <c r="N353" s="102" t="s">
        <v>33</v>
      </c>
      <c r="V353" s="68" t="s">
        <v>183</v>
      </c>
    </row>
    <row r="354" spans="1:24" s="63" customFormat="1" ht="22.5" x14ac:dyDescent="0.2">
      <c r="A354" s="98"/>
      <c r="B354" s="97" t="s">
        <v>2148</v>
      </c>
      <c r="C354" s="767" t="s">
        <v>2149</v>
      </c>
      <c r="D354" s="767"/>
      <c r="E354" s="767"/>
      <c r="F354" s="99" t="s">
        <v>186</v>
      </c>
      <c r="G354" s="99" t="s">
        <v>870</v>
      </c>
      <c r="H354" s="99" t="s">
        <v>33</v>
      </c>
      <c r="I354" s="99" t="s">
        <v>870</v>
      </c>
      <c r="J354" s="100" t="s">
        <v>33</v>
      </c>
      <c r="K354" s="99" t="s">
        <v>33</v>
      </c>
      <c r="L354" s="100">
        <v>463.31</v>
      </c>
      <c r="M354" s="101" t="s">
        <v>33</v>
      </c>
      <c r="N354" s="102" t="s">
        <v>33</v>
      </c>
      <c r="V354" s="68" t="s">
        <v>2149</v>
      </c>
    </row>
    <row r="355" spans="1:24" s="63" customFormat="1" ht="22.5" x14ac:dyDescent="0.2">
      <c r="A355" s="98"/>
      <c r="B355" s="97" t="s">
        <v>2150</v>
      </c>
      <c r="C355" s="767" t="s">
        <v>2151</v>
      </c>
      <c r="D355" s="767"/>
      <c r="E355" s="767"/>
      <c r="F355" s="99" t="s">
        <v>186</v>
      </c>
      <c r="G355" s="99" t="s">
        <v>1193</v>
      </c>
      <c r="H355" s="99" t="s">
        <v>33</v>
      </c>
      <c r="I355" s="99" t="s">
        <v>1193</v>
      </c>
      <c r="J355" s="100" t="s">
        <v>33</v>
      </c>
      <c r="K355" s="99" t="s">
        <v>33</v>
      </c>
      <c r="L355" s="100">
        <v>360.35</v>
      </c>
      <c r="M355" s="101" t="s">
        <v>33</v>
      </c>
      <c r="N355" s="102" t="s">
        <v>33</v>
      </c>
      <c r="V355" s="68" t="s">
        <v>2151</v>
      </c>
    </row>
    <row r="356" spans="1:24" s="63" customFormat="1" x14ac:dyDescent="0.2">
      <c r="A356" s="103"/>
      <c r="B356" s="104"/>
      <c r="C356" s="780" t="s">
        <v>191</v>
      </c>
      <c r="D356" s="780"/>
      <c r="E356" s="780"/>
      <c r="F356" s="105" t="s">
        <v>33</v>
      </c>
      <c r="G356" s="105" t="s">
        <v>33</v>
      </c>
      <c r="H356" s="105" t="s">
        <v>33</v>
      </c>
      <c r="I356" s="105" t="s">
        <v>33</v>
      </c>
      <c r="J356" s="106" t="s">
        <v>33</v>
      </c>
      <c r="K356" s="105" t="s">
        <v>33</v>
      </c>
      <c r="L356" s="106">
        <v>1678.54</v>
      </c>
      <c r="M356" s="92" t="s">
        <v>33</v>
      </c>
      <c r="N356" s="107" t="s">
        <v>33</v>
      </c>
      <c r="X356" s="68" t="s">
        <v>191</v>
      </c>
    </row>
    <row r="357" spans="1:24" s="63" customFormat="1" ht="33.75" x14ac:dyDescent="0.2">
      <c r="A357" s="88" t="s">
        <v>1724</v>
      </c>
      <c r="B357" s="89" t="s">
        <v>2152</v>
      </c>
      <c r="C357" s="776" t="s">
        <v>2153</v>
      </c>
      <c r="D357" s="776"/>
      <c r="E357" s="776"/>
      <c r="F357" s="90" t="s">
        <v>2154</v>
      </c>
      <c r="G357" s="90" t="s">
        <v>33</v>
      </c>
      <c r="H357" s="90" t="s">
        <v>33</v>
      </c>
      <c r="I357" s="90" t="s">
        <v>2155</v>
      </c>
      <c r="J357" s="91">
        <v>282.73</v>
      </c>
      <c r="K357" s="90" t="s">
        <v>33</v>
      </c>
      <c r="L357" s="91">
        <v>121178.08</v>
      </c>
      <c r="M357" s="92" t="s">
        <v>33</v>
      </c>
      <c r="N357" s="93" t="s">
        <v>33</v>
      </c>
      <c r="R357" s="68" t="s">
        <v>2153</v>
      </c>
    </row>
    <row r="358" spans="1:24" s="63" customFormat="1" ht="33.75" x14ac:dyDescent="0.2">
      <c r="A358" s="88" t="s">
        <v>1725</v>
      </c>
      <c r="B358" s="89" t="s">
        <v>2156</v>
      </c>
      <c r="C358" s="776" t="s">
        <v>2157</v>
      </c>
      <c r="D358" s="776"/>
      <c r="E358" s="776"/>
      <c r="F358" s="90" t="s">
        <v>609</v>
      </c>
      <c r="G358" s="90" t="s">
        <v>33</v>
      </c>
      <c r="H358" s="90" t="s">
        <v>33</v>
      </c>
      <c r="I358" s="90" t="s">
        <v>2143</v>
      </c>
      <c r="J358" s="91" t="s">
        <v>33</v>
      </c>
      <c r="K358" s="90" t="s">
        <v>33</v>
      </c>
      <c r="L358" s="91" t="s">
        <v>33</v>
      </c>
      <c r="M358" s="92" t="s">
        <v>33</v>
      </c>
      <c r="N358" s="93" t="s">
        <v>33</v>
      </c>
      <c r="R358" s="68" t="s">
        <v>2157</v>
      </c>
    </row>
    <row r="359" spans="1:24" s="63" customFormat="1" x14ac:dyDescent="0.2">
      <c r="A359" s="94"/>
      <c r="B359" s="95"/>
      <c r="C359" s="767" t="s">
        <v>2144</v>
      </c>
      <c r="D359" s="767"/>
      <c r="E359" s="767"/>
      <c r="F359" s="767"/>
      <c r="G359" s="767"/>
      <c r="H359" s="767"/>
      <c r="I359" s="767"/>
      <c r="J359" s="767"/>
      <c r="K359" s="767"/>
      <c r="L359" s="767"/>
      <c r="M359" s="767"/>
      <c r="N359" s="781"/>
      <c r="S359" s="68" t="s">
        <v>2144</v>
      </c>
    </row>
    <row r="360" spans="1:24" s="63" customFormat="1" x14ac:dyDescent="0.2">
      <c r="A360" s="98"/>
      <c r="B360" s="97" t="s">
        <v>165</v>
      </c>
      <c r="C360" s="767" t="s">
        <v>251</v>
      </c>
      <c r="D360" s="767"/>
      <c r="E360" s="767"/>
      <c r="F360" s="99" t="s">
        <v>33</v>
      </c>
      <c r="G360" s="99" t="s">
        <v>33</v>
      </c>
      <c r="H360" s="99" t="s">
        <v>33</v>
      </c>
      <c r="I360" s="99" t="s">
        <v>33</v>
      </c>
      <c r="J360" s="100">
        <v>1630.24</v>
      </c>
      <c r="K360" s="99" t="s">
        <v>33</v>
      </c>
      <c r="L360" s="100">
        <v>30161.07</v>
      </c>
      <c r="M360" s="101" t="s">
        <v>33</v>
      </c>
      <c r="N360" s="102" t="s">
        <v>33</v>
      </c>
      <c r="U360" s="68" t="s">
        <v>251</v>
      </c>
    </row>
    <row r="361" spans="1:24" s="63" customFormat="1" x14ac:dyDescent="0.2">
      <c r="A361" s="98"/>
      <c r="B361" s="97" t="s">
        <v>173</v>
      </c>
      <c r="C361" s="767" t="s">
        <v>174</v>
      </c>
      <c r="D361" s="767"/>
      <c r="E361" s="767"/>
      <c r="F361" s="99" t="s">
        <v>33</v>
      </c>
      <c r="G361" s="99" t="s">
        <v>33</v>
      </c>
      <c r="H361" s="99" t="s">
        <v>33</v>
      </c>
      <c r="I361" s="99" t="s">
        <v>33</v>
      </c>
      <c r="J361" s="100">
        <v>284.33</v>
      </c>
      <c r="K361" s="99" t="s">
        <v>33</v>
      </c>
      <c r="L361" s="100">
        <v>5260.39</v>
      </c>
      <c r="M361" s="101" t="s">
        <v>33</v>
      </c>
      <c r="N361" s="102" t="s">
        <v>33</v>
      </c>
      <c r="U361" s="68" t="s">
        <v>174</v>
      </c>
    </row>
    <row r="362" spans="1:24" s="63" customFormat="1" x14ac:dyDescent="0.2">
      <c r="A362" s="98"/>
      <c r="B362" s="97" t="s">
        <v>176</v>
      </c>
      <c r="C362" s="767" t="s">
        <v>177</v>
      </c>
      <c r="D362" s="767"/>
      <c r="E362" s="767"/>
      <c r="F362" s="99" t="s">
        <v>33</v>
      </c>
      <c r="G362" s="99" t="s">
        <v>33</v>
      </c>
      <c r="H362" s="99" t="s">
        <v>33</v>
      </c>
      <c r="I362" s="99" t="s">
        <v>33</v>
      </c>
      <c r="J362" s="100">
        <v>4.6399999999999997</v>
      </c>
      <c r="K362" s="99" t="s">
        <v>33</v>
      </c>
      <c r="L362" s="100">
        <v>85.84</v>
      </c>
      <c r="M362" s="101" t="s">
        <v>33</v>
      </c>
      <c r="N362" s="102" t="s">
        <v>33</v>
      </c>
      <c r="U362" s="68" t="s">
        <v>177</v>
      </c>
    </row>
    <row r="363" spans="1:24" s="63" customFormat="1" x14ac:dyDescent="0.2">
      <c r="A363" s="98"/>
      <c r="B363" s="97" t="s">
        <v>212</v>
      </c>
      <c r="C363" s="767" t="s">
        <v>252</v>
      </c>
      <c r="D363" s="767"/>
      <c r="E363" s="767"/>
      <c r="F363" s="99" t="s">
        <v>33</v>
      </c>
      <c r="G363" s="99" t="s">
        <v>33</v>
      </c>
      <c r="H363" s="99" t="s">
        <v>33</v>
      </c>
      <c r="I363" s="99" t="s">
        <v>33</v>
      </c>
      <c r="J363" s="100">
        <v>1023.05</v>
      </c>
      <c r="K363" s="99" t="s">
        <v>33</v>
      </c>
      <c r="L363" s="100">
        <v>18927.45</v>
      </c>
      <c r="M363" s="101" t="s">
        <v>33</v>
      </c>
      <c r="N363" s="102" t="s">
        <v>33</v>
      </c>
      <c r="U363" s="68" t="s">
        <v>252</v>
      </c>
    </row>
    <row r="364" spans="1:24" s="63" customFormat="1" x14ac:dyDescent="0.2">
      <c r="A364" s="98"/>
      <c r="B364" s="97" t="s">
        <v>33</v>
      </c>
      <c r="C364" s="767" t="s">
        <v>253</v>
      </c>
      <c r="D364" s="767"/>
      <c r="E364" s="767"/>
      <c r="F364" s="99" t="s">
        <v>179</v>
      </c>
      <c r="G364" s="99" t="s">
        <v>2158</v>
      </c>
      <c r="H364" s="99" t="s">
        <v>33</v>
      </c>
      <c r="I364" s="99" t="s">
        <v>2159</v>
      </c>
      <c r="J364" s="100" t="s">
        <v>33</v>
      </c>
      <c r="K364" s="99" t="s">
        <v>33</v>
      </c>
      <c r="L364" s="100" t="s">
        <v>33</v>
      </c>
      <c r="M364" s="101" t="s">
        <v>33</v>
      </c>
      <c r="N364" s="102" t="s">
        <v>33</v>
      </c>
      <c r="V364" s="68" t="s">
        <v>253</v>
      </c>
    </row>
    <row r="365" spans="1:24" s="63" customFormat="1" x14ac:dyDescent="0.2">
      <c r="A365" s="98"/>
      <c r="B365" s="97" t="s">
        <v>33</v>
      </c>
      <c r="C365" s="767" t="s">
        <v>178</v>
      </c>
      <c r="D365" s="767"/>
      <c r="E365" s="767"/>
      <c r="F365" s="99" t="s">
        <v>179</v>
      </c>
      <c r="G365" s="99" t="s">
        <v>925</v>
      </c>
      <c r="H365" s="99" t="s">
        <v>33</v>
      </c>
      <c r="I365" s="99" t="s">
        <v>2160</v>
      </c>
      <c r="J365" s="100" t="s">
        <v>33</v>
      </c>
      <c r="K365" s="99" t="s">
        <v>33</v>
      </c>
      <c r="L365" s="100" t="s">
        <v>33</v>
      </c>
      <c r="M365" s="101" t="s">
        <v>33</v>
      </c>
      <c r="N365" s="102" t="s">
        <v>33</v>
      </c>
      <c r="V365" s="68" t="s">
        <v>178</v>
      </c>
    </row>
    <row r="366" spans="1:24" s="63" customFormat="1" x14ac:dyDescent="0.2">
      <c r="A366" s="98"/>
      <c r="B366" s="97" t="s">
        <v>33</v>
      </c>
      <c r="C366" s="776" t="s">
        <v>182</v>
      </c>
      <c r="D366" s="776"/>
      <c r="E366" s="776"/>
      <c r="F366" s="90" t="s">
        <v>33</v>
      </c>
      <c r="G366" s="90" t="s">
        <v>33</v>
      </c>
      <c r="H366" s="90" t="s">
        <v>33</v>
      </c>
      <c r="I366" s="90" t="s">
        <v>33</v>
      </c>
      <c r="J366" s="91">
        <v>2937.62</v>
      </c>
      <c r="K366" s="90" t="s">
        <v>33</v>
      </c>
      <c r="L366" s="91">
        <v>54348.91</v>
      </c>
      <c r="M366" s="92" t="s">
        <v>33</v>
      </c>
      <c r="N366" s="93" t="s">
        <v>33</v>
      </c>
      <c r="W366" s="68" t="s">
        <v>182</v>
      </c>
    </row>
    <row r="367" spans="1:24" s="63" customFormat="1" x14ac:dyDescent="0.2">
      <c r="A367" s="98"/>
      <c r="B367" s="97" t="s">
        <v>33</v>
      </c>
      <c r="C367" s="767" t="s">
        <v>183</v>
      </c>
      <c r="D367" s="767"/>
      <c r="E367" s="767"/>
      <c r="F367" s="99" t="s">
        <v>33</v>
      </c>
      <c r="G367" s="99" t="s">
        <v>33</v>
      </c>
      <c r="H367" s="99" t="s">
        <v>33</v>
      </c>
      <c r="I367" s="99" t="s">
        <v>33</v>
      </c>
      <c r="J367" s="100" t="s">
        <v>33</v>
      </c>
      <c r="K367" s="99" t="s">
        <v>33</v>
      </c>
      <c r="L367" s="100">
        <v>30246.91</v>
      </c>
      <c r="M367" s="101" t="s">
        <v>33</v>
      </c>
      <c r="N367" s="102" t="s">
        <v>33</v>
      </c>
      <c r="V367" s="68" t="s">
        <v>183</v>
      </c>
    </row>
    <row r="368" spans="1:24" s="63" customFormat="1" ht="22.5" x14ac:dyDescent="0.2">
      <c r="A368" s="98"/>
      <c r="B368" s="97" t="s">
        <v>1188</v>
      </c>
      <c r="C368" s="767" t="s">
        <v>1189</v>
      </c>
      <c r="D368" s="767"/>
      <c r="E368" s="767"/>
      <c r="F368" s="99" t="s">
        <v>186</v>
      </c>
      <c r="G368" s="99" t="s">
        <v>1190</v>
      </c>
      <c r="H368" s="99" t="s">
        <v>33</v>
      </c>
      <c r="I368" s="99" t="s">
        <v>1190</v>
      </c>
      <c r="J368" s="100" t="s">
        <v>33</v>
      </c>
      <c r="K368" s="99" t="s">
        <v>33</v>
      </c>
      <c r="L368" s="100">
        <v>30246.91</v>
      </c>
      <c r="M368" s="101" t="s">
        <v>33</v>
      </c>
      <c r="N368" s="102" t="s">
        <v>33</v>
      </c>
      <c r="V368" s="68" t="s">
        <v>1189</v>
      </c>
    </row>
    <row r="369" spans="1:24" s="63" customFormat="1" ht="22.5" x14ac:dyDescent="0.2">
      <c r="A369" s="98"/>
      <c r="B369" s="97" t="s">
        <v>1191</v>
      </c>
      <c r="C369" s="767" t="s">
        <v>1192</v>
      </c>
      <c r="D369" s="767"/>
      <c r="E369" s="767"/>
      <c r="F369" s="99" t="s">
        <v>186</v>
      </c>
      <c r="G369" s="99" t="s">
        <v>1193</v>
      </c>
      <c r="H369" s="99" t="s">
        <v>33</v>
      </c>
      <c r="I369" s="99" t="s">
        <v>1193</v>
      </c>
      <c r="J369" s="100" t="s">
        <v>33</v>
      </c>
      <c r="K369" s="99" t="s">
        <v>33</v>
      </c>
      <c r="L369" s="100">
        <v>21172.84</v>
      </c>
      <c r="M369" s="101" t="s">
        <v>33</v>
      </c>
      <c r="N369" s="102" t="s">
        <v>33</v>
      </c>
      <c r="V369" s="68" t="s">
        <v>1192</v>
      </c>
    </row>
    <row r="370" spans="1:24" s="63" customFormat="1" x14ac:dyDescent="0.2">
      <c r="A370" s="103"/>
      <c r="B370" s="104"/>
      <c r="C370" s="780" t="s">
        <v>191</v>
      </c>
      <c r="D370" s="780"/>
      <c r="E370" s="780"/>
      <c r="F370" s="105" t="s">
        <v>33</v>
      </c>
      <c r="G370" s="105" t="s">
        <v>33</v>
      </c>
      <c r="H370" s="105" t="s">
        <v>33</v>
      </c>
      <c r="I370" s="105" t="s">
        <v>33</v>
      </c>
      <c r="J370" s="106" t="s">
        <v>33</v>
      </c>
      <c r="K370" s="105" t="s">
        <v>33</v>
      </c>
      <c r="L370" s="106">
        <v>105768.66</v>
      </c>
      <c r="M370" s="92" t="s">
        <v>33</v>
      </c>
      <c r="N370" s="107" t="s">
        <v>33</v>
      </c>
      <c r="X370" s="68" t="s">
        <v>191</v>
      </c>
    </row>
    <row r="371" spans="1:24" s="63" customFormat="1" x14ac:dyDescent="0.2">
      <c r="A371" s="88" t="s">
        <v>1730</v>
      </c>
      <c r="B371" s="89" t="s">
        <v>2161</v>
      </c>
      <c r="C371" s="776" t="s">
        <v>2162</v>
      </c>
      <c r="D371" s="776"/>
      <c r="E371" s="776"/>
      <c r="F371" s="90" t="s">
        <v>604</v>
      </c>
      <c r="G371" s="90" t="s">
        <v>33</v>
      </c>
      <c r="H371" s="90" t="s">
        <v>33</v>
      </c>
      <c r="I371" s="90" t="s">
        <v>2163</v>
      </c>
      <c r="J371" s="91">
        <v>32686.39</v>
      </c>
      <c r="K371" s="90" t="s">
        <v>33</v>
      </c>
      <c r="L371" s="91">
        <v>109412.13</v>
      </c>
      <c r="M371" s="92" t="s">
        <v>33</v>
      </c>
      <c r="N371" s="93" t="s">
        <v>33</v>
      </c>
      <c r="R371" s="68" t="s">
        <v>2162</v>
      </c>
    </row>
    <row r="372" spans="1:24" s="63" customFormat="1" ht="45" x14ac:dyDescent="0.2">
      <c r="A372" s="88" t="s">
        <v>1734</v>
      </c>
      <c r="B372" s="89" t="s">
        <v>2164</v>
      </c>
      <c r="C372" s="776" t="s">
        <v>2165</v>
      </c>
      <c r="D372" s="776"/>
      <c r="E372" s="776"/>
      <c r="F372" s="90" t="s">
        <v>609</v>
      </c>
      <c r="G372" s="90" t="s">
        <v>33</v>
      </c>
      <c r="H372" s="90" t="s">
        <v>33</v>
      </c>
      <c r="I372" s="90" t="s">
        <v>2143</v>
      </c>
      <c r="J372" s="91" t="s">
        <v>33</v>
      </c>
      <c r="K372" s="90" t="s">
        <v>33</v>
      </c>
      <c r="L372" s="91" t="s">
        <v>33</v>
      </c>
      <c r="M372" s="92" t="s">
        <v>33</v>
      </c>
      <c r="N372" s="93" t="s">
        <v>33</v>
      </c>
      <c r="R372" s="68" t="s">
        <v>2165</v>
      </c>
    </row>
    <row r="373" spans="1:24" s="63" customFormat="1" x14ac:dyDescent="0.2">
      <c r="A373" s="94"/>
      <c r="B373" s="95"/>
      <c r="C373" s="767" t="s">
        <v>2144</v>
      </c>
      <c r="D373" s="767"/>
      <c r="E373" s="767"/>
      <c r="F373" s="767"/>
      <c r="G373" s="767"/>
      <c r="H373" s="767"/>
      <c r="I373" s="767"/>
      <c r="J373" s="767"/>
      <c r="K373" s="767"/>
      <c r="L373" s="767"/>
      <c r="M373" s="767"/>
      <c r="N373" s="781"/>
      <c r="S373" s="68" t="s">
        <v>2144</v>
      </c>
    </row>
    <row r="374" spans="1:24" s="63" customFormat="1" x14ac:dyDescent="0.2">
      <c r="A374" s="98"/>
      <c r="B374" s="97" t="s">
        <v>165</v>
      </c>
      <c r="C374" s="767" t="s">
        <v>251</v>
      </c>
      <c r="D374" s="767"/>
      <c r="E374" s="767"/>
      <c r="F374" s="99" t="s">
        <v>33</v>
      </c>
      <c r="G374" s="99" t="s">
        <v>33</v>
      </c>
      <c r="H374" s="99" t="s">
        <v>33</v>
      </c>
      <c r="I374" s="99" t="s">
        <v>33</v>
      </c>
      <c r="J374" s="100">
        <v>104.26</v>
      </c>
      <c r="K374" s="99" t="s">
        <v>33</v>
      </c>
      <c r="L374" s="100">
        <v>1928.91</v>
      </c>
      <c r="M374" s="101" t="s">
        <v>33</v>
      </c>
      <c r="N374" s="102" t="s">
        <v>33</v>
      </c>
      <c r="U374" s="68" t="s">
        <v>251</v>
      </c>
    </row>
    <row r="375" spans="1:24" s="63" customFormat="1" x14ac:dyDescent="0.2">
      <c r="A375" s="98"/>
      <c r="B375" s="97" t="s">
        <v>173</v>
      </c>
      <c r="C375" s="767" t="s">
        <v>174</v>
      </c>
      <c r="D375" s="767"/>
      <c r="E375" s="767"/>
      <c r="F375" s="99" t="s">
        <v>33</v>
      </c>
      <c r="G375" s="99" t="s">
        <v>33</v>
      </c>
      <c r="H375" s="99" t="s">
        <v>33</v>
      </c>
      <c r="I375" s="99" t="s">
        <v>33</v>
      </c>
      <c r="J375" s="100">
        <v>58.06</v>
      </c>
      <c r="K375" s="99" t="s">
        <v>33</v>
      </c>
      <c r="L375" s="100">
        <v>1074.17</v>
      </c>
      <c r="M375" s="101" t="s">
        <v>33</v>
      </c>
      <c r="N375" s="102" t="s">
        <v>33</v>
      </c>
      <c r="U375" s="68" t="s">
        <v>174</v>
      </c>
    </row>
    <row r="376" spans="1:24" s="63" customFormat="1" x14ac:dyDescent="0.2">
      <c r="A376" s="98"/>
      <c r="B376" s="97" t="s">
        <v>176</v>
      </c>
      <c r="C376" s="767" t="s">
        <v>177</v>
      </c>
      <c r="D376" s="767"/>
      <c r="E376" s="767"/>
      <c r="F376" s="99" t="s">
        <v>33</v>
      </c>
      <c r="G376" s="99" t="s">
        <v>33</v>
      </c>
      <c r="H376" s="99" t="s">
        <v>33</v>
      </c>
      <c r="I376" s="99" t="s">
        <v>33</v>
      </c>
      <c r="J376" s="100">
        <v>0.1</v>
      </c>
      <c r="K376" s="99" t="s">
        <v>33</v>
      </c>
      <c r="L376" s="100">
        <v>1.85</v>
      </c>
      <c r="M376" s="101" t="s">
        <v>33</v>
      </c>
      <c r="N376" s="102" t="s">
        <v>33</v>
      </c>
      <c r="U376" s="68" t="s">
        <v>177</v>
      </c>
    </row>
    <row r="377" spans="1:24" s="63" customFormat="1" x14ac:dyDescent="0.2">
      <c r="A377" s="98"/>
      <c r="B377" s="97" t="s">
        <v>212</v>
      </c>
      <c r="C377" s="767" t="s">
        <v>252</v>
      </c>
      <c r="D377" s="767"/>
      <c r="E377" s="767"/>
      <c r="F377" s="99" t="s">
        <v>33</v>
      </c>
      <c r="G377" s="99" t="s">
        <v>33</v>
      </c>
      <c r="H377" s="99" t="s">
        <v>33</v>
      </c>
      <c r="I377" s="99" t="s">
        <v>33</v>
      </c>
      <c r="J377" s="100">
        <v>214.65</v>
      </c>
      <c r="K377" s="99" t="s">
        <v>33</v>
      </c>
      <c r="L377" s="100">
        <v>3971.24</v>
      </c>
      <c r="M377" s="101" t="s">
        <v>33</v>
      </c>
      <c r="N377" s="102" t="s">
        <v>33</v>
      </c>
      <c r="U377" s="68" t="s">
        <v>252</v>
      </c>
    </row>
    <row r="378" spans="1:24" s="63" customFormat="1" x14ac:dyDescent="0.2">
      <c r="A378" s="98"/>
      <c r="B378" s="97" t="s">
        <v>33</v>
      </c>
      <c r="C378" s="767" t="s">
        <v>253</v>
      </c>
      <c r="D378" s="767"/>
      <c r="E378" s="767"/>
      <c r="F378" s="99" t="s">
        <v>179</v>
      </c>
      <c r="G378" s="99" t="s">
        <v>2166</v>
      </c>
      <c r="H378" s="99" t="s">
        <v>33</v>
      </c>
      <c r="I378" s="99" t="s">
        <v>2167</v>
      </c>
      <c r="J378" s="100" t="s">
        <v>33</v>
      </c>
      <c r="K378" s="99" t="s">
        <v>33</v>
      </c>
      <c r="L378" s="100" t="s">
        <v>33</v>
      </c>
      <c r="M378" s="101" t="s">
        <v>33</v>
      </c>
      <c r="N378" s="102" t="s">
        <v>33</v>
      </c>
      <c r="V378" s="68" t="s">
        <v>253</v>
      </c>
    </row>
    <row r="379" spans="1:24" s="63" customFormat="1" x14ac:dyDescent="0.2">
      <c r="A379" s="98"/>
      <c r="B379" s="97" t="s">
        <v>33</v>
      </c>
      <c r="C379" s="767" t="s">
        <v>178</v>
      </c>
      <c r="D379" s="767"/>
      <c r="E379" s="767"/>
      <c r="F379" s="99" t="s">
        <v>179</v>
      </c>
      <c r="G379" s="99" t="s">
        <v>957</v>
      </c>
      <c r="H379" s="99" t="s">
        <v>33</v>
      </c>
      <c r="I379" s="99" t="s">
        <v>2168</v>
      </c>
      <c r="J379" s="100" t="s">
        <v>33</v>
      </c>
      <c r="K379" s="99" t="s">
        <v>33</v>
      </c>
      <c r="L379" s="100" t="s">
        <v>33</v>
      </c>
      <c r="M379" s="101" t="s">
        <v>33</v>
      </c>
      <c r="N379" s="102" t="s">
        <v>33</v>
      </c>
      <c r="V379" s="68" t="s">
        <v>178</v>
      </c>
    </row>
    <row r="380" spans="1:24" s="63" customFormat="1" x14ac:dyDescent="0.2">
      <c r="A380" s="98"/>
      <c r="B380" s="97" t="s">
        <v>33</v>
      </c>
      <c r="C380" s="776" t="s">
        <v>182</v>
      </c>
      <c r="D380" s="776"/>
      <c r="E380" s="776"/>
      <c r="F380" s="90" t="s">
        <v>33</v>
      </c>
      <c r="G380" s="90" t="s">
        <v>33</v>
      </c>
      <c r="H380" s="90" t="s">
        <v>33</v>
      </c>
      <c r="I380" s="90" t="s">
        <v>33</v>
      </c>
      <c r="J380" s="91">
        <v>376.97</v>
      </c>
      <c r="K380" s="90" t="s">
        <v>33</v>
      </c>
      <c r="L380" s="91">
        <v>6974.32</v>
      </c>
      <c r="M380" s="92" t="s">
        <v>33</v>
      </c>
      <c r="N380" s="93" t="s">
        <v>33</v>
      </c>
      <c r="W380" s="68" t="s">
        <v>182</v>
      </c>
    </row>
    <row r="381" spans="1:24" s="63" customFormat="1" x14ac:dyDescent="0.2">
      <c r="A381" s="98"/>
      <c r="B381" s="97" t="s">
        <v>33</v>
      </c>
      <c r="C381" s="767" t="s">
        <v>183</v>
      </c>
      <c r="D381" s="767"/>
      <c r="E381" s="767"/>
      <c r="F381" s="99" t="s">
        <v>33</v>
      </c>
      <c r="G381" s="99" t="s">
        <v>33</v>
      </c>
      <c r="H381" s="99" t="s">
        <v>33</v>
      </c>
      <c r="I381" s="99" t="s">
        <v>33</v>
      </c>
      <c r="J381" s="100" t="s">
        <v>33</v>
      </c>
      <c r="K381" s="99" t="s">
        <v>33</v>
      </c>
      <c r="L381" s="100">
        <v>1930.76</v>
      </c>
      <c r="M381" s="101" t="s">
        <v>33</v>
      </c>
      <c r="N381" s="102" t="s">
        <v>33</v>
      </c>
      <c r="V381" s="68" t="s">
        <v>183</v>
      </c>
    </row>
    <row r="382" spans="1:24" s="63" customFormat="1" ht="22.5" x14ac:dyDescent="0.2">
      <c r="A382" s="98"/>
      <c r="B382" s="97" t="s">
        <v>1188</v>
      </c>
      <c r="C382" s="767" t="s">
        <v>1189</v>
      </c>
      <c r="D382" s="767"/>
      <c r="E382" s="767"/>
      <c r="F382" s="99" t="s">
        <v>186</v>
      </c>
      <c r="G382" s="99" t="s">
        <v>1190</v>
      </c>
      <c r="H382" s="99" t="s">
        <v>33</v>
      </c>
      <c r="I382" s="99" t="s">
        <v>1190</v>
      </c>
      <c r="J382" s="100" t="s">
        <v>33</v>
      </c>
      <c r="K382" s="99" t="s">
        <v>33</v>
      </c>
      <c r="L382" s="100">
        <v>1930.76</v>
      </c>
      <c r="M382" s="101" t="s">
        <v>33</v>
      </c>
      <c r="N382" s="102" t="s">
        <v>33</v>
      </c>
      <c r="V382" s="68" t="s">
        <v>1189</v>
      </c>
    </row>
    <row r="383" spans="1:24" s="63" customFormat="1" ht="22.5" x14ac:dyDescent="0.2">
      <c r="A383" s="98"/>
      <c r="B383" s="97" t="s">
        <v>1191</v>
      </c>
      <c r="C383" s="767" t="s">
        <v>1192</v>
      </c>
      <c r="D383" s="767"/>
      <c r="E383" s="767"/>
      <c r="F383" s="99" t="s">
        <v>186</v>
      </c>
      <c r="G383" s="99" t="s">
        <v>1193</v>
      </c>
      <c r="H383" s="99" t="s">
        <v>33</v>
      </c>
      <c r="I383" s="99" t="s">
        <v>1193</v>
      </c>
      <c r="J383" s="100" t="s">
        <v>33</v>
      </c>
      <c r="K383" s="99" t="s">
        <v>33</v>
      </c>
      <c r="L383" s="100">
        <v>1351.53</v>
      </c>
      <c r="M383" s="101" t="s">
        <v>33</v>
      </c>
      <c r="N383" s="102" t="s">
        <v>33</v>
      </c>
      <c r="V383" s="68" t="s">
        <v>1192</v>
      </c>
    </row>
    <row r="384" spans="1:24" s="63" customFormat="1" x14ac:dyDescent="0.2">
      <c r="A384" s="103"/>
      <c r="B384" s="104"/>
      <c r="C384" s="780" t="s">
        <v>191</v>
      </c>
      <c r="D384" s="780"/>
      <c r="E384" s="780"/>
      <c r="F384" s="105" t="s">
        <v>33</v>
      </c>
      <c r="G384" s="105" t="s">
        <v>33</v>
      </c>
      <c r="H384" s="105" t="s">
        <v>33</v>
      </c>
      <c r="I384" s="105" t="s">
        <v>33</v>
      </c>
      <c r="J384" s="106" t="s">
        <v>33</v>
      </c>
      <c r="K384" s="105" t="s">
        <v>33</v>
      </c>
      <c r="L384" s="106">
        <v>10256.61</v>
      </c>
      <c r="M384" s="92" t="s">
        <v>33</v>
      </c>
      <c r="N384" s="107" t="s">
        <v>33</v>
      </c>
      <c r="X384" s="68" t="s">
        <v>191</v>
      </c>
    </row>
    <row r="385" spans="1:28" s="63" customFormat="1" ht="22.5" x14ac:dyDescent="0.2">
      <c r="A385" s="88" t="s">
        <v>190</v>
      </c>
      <c r="B385" s="89" t="s">
        <v>2169</v>
      </c>
      <c r="C385" s="776" t="s">
        <v>2170</v>
      </c>
      <c r="D385" s="776"/>
      <c r="E385" s="776"/>
      <c r="F385" s="90" t="s">
        <v>2154</v>
      </c>
      <c r="G385" s="90" t="s">
        <v>33</v>
      </c>
      <c r="H385" s="90" t="s">
        <v>33</v>
      </c>
      <c r="I385" s="90" t="s">
        <v>2171</v>
      </c>
      <c r="J385" s="91">
        <v>297.33999999999997</v>
      </c>
      <c r="K385" s="90" t="s">
        <v>33</v>
      </c>
      <c r="L385" s="91">
        <v>74846.42</v>
      </c>
      <c r="M385" s="92" t="s">
        <v>33</v>
      </c>
      <c r="N385" s="93" t="s">
        <v>33</v>
      </c>
      <c r="R385" s="68" t="s">
        <v>2170</v>
      </c>
    </row>
    <row r="386" spans="1:28" s="63" customFormat="1" ht="1.5" customHeight="1" x14ac:dyDescent="0.2">
      <c r="A386" s="108"/>
      <c r="B386" s="104"/>
      <c r="C386" s="104"/>
      <c r="D386" s="104"/>
      <c r="E386" s="104"/>
      <c r="F386" s="108"/>
      <c r="G386" s="108"/>
      <c r="H386" s="108"/>
      <c r="I386" s="108"/>
      <c r="J386" s="109"/>
      <c r="K386" s="108"/>
      <c r="L386" s="109"/>
      <c r="M386" s="99"/>
      <c r="N386" s="109"/>
    </row>
    <row r="387" spans="1:28" s="63" customFormat="1" x14ac:dyDescent="0.2">
      <c r="A387" s="110"/>
      <c r="B387" s="111" t="s">
        <v>33</v>
      </c>
      <c r="C387" s="780" t="s">
        <v>2172</v>
      </c>
      <c r="D387" s="780"/>
      <c r="E387" s="780"/>
      <c r="F387" s="780"/>
      <c r="G387" s="780"/>
      <c r="H387" s="780"/>
      <c r="I387" s="780"/>
      <c r="J387" s="780"/>
      <c r="K387" s="780"/>
      <c r="L387" s="112" t="s">
        <v>33</v>
      </c>
      <c r="M387" s="113"/>
      <c r="N387" s="114"/>
      <c r="Z387" s="68" t="s">
        <v>2172</v>
      </c>
    </row>
    <row r="388" spans="1:28" s="63" customFormat="1" x14ac:dyDescent="0.2">
      <c r="A388" s="115"/>
      <c r="B388" s="97" t="s">
        <v>165</v>
      </c>
      <c r="C388" s="767" t="s">
        <v>202</v>
      </c>
      <c r="D388" s="767"/>
      <c r="E388" s="767"/>
      <c r="F388" s="767"/>
      <c r="G388" s="767"/>
      <c r="H388" s="767"/>
      <c r="I388" s="767"/>
      <c r="J388" s="767"/>
      <c r="K388" s="767"/>
      <c r="L388" s="116">
        <v>1374401.89</v>
      </c>
      <c r="M388" s="117"/>
      <c r="N388" s="118" t="s">
        <v>33</v>
      </c>
      <c r="AA388" s="68" t="s">
        <v>202</v>
      </c>
    </row>
    <row r="389" spans="1:28" s="63" customFormat="1" x14ac:dyDescent="0.2">
      <c r="A389" s="115"/>
      <c r="B389" s="97" t="s">
        <v>33</v>
      </c>
      <c r="C389" s="767" t="s">
        <v>203</v>
      </c>
      <c r="D389" s="767"/>
      <c r="E389" s="767"/>
      <c r="F389" s="767"/>
      <c r="G389" s="767"/>
      <c r="H389" s="767"/>
      <c r="I389" s="767"/>
      <c r="J389" s="767"/>
      <c r="K389" s="767"/>
      <c r="L389" s="116" t="s">
        <v>33</v>
      </c>
      <c r="M389" s="117"/>
      <c r="N389" s="118" t="s">
        <v>33</v>
      </c>
      <c r="AA389" s="68" t="s">
        <v>203</v>
      </c>
    </row>
    <row r="390" spans="1:28" s="63" customFormat="1" x14ac:dyDescent="0.2">
      <c r="A390" s="115"/>
      <c r="B390" s="97" t="s">
        <v>33</v>
      </c>
      <c r="C390" s="767" t="s">
        <v>296</v>
      </c>
      <c r="D390" s="767"/>
      <c r="E390" s="767"/>
      <c r="F390" s="767"/>
      <c r="G390" s="767"/>
      <c r="H390" s="767"/>
      <c r="I390" s="767"/>
      <c r="J390" s="767"/>
      <c r="K390" s="767"/>
      <c r="L390" s="116">
        <v>48783.09</v>
      </c>
      <c r="M390" s="117"/>
      <c r="N390" s="118" t="s">
        <v>33</v>
      </c>
      <c r="AA390" s="68" t="s">
        <v>296</v>
      </c>
    </row>
    <row r="391" spans="1:28" s="63" customFormat="1" x14ac:dyDescent="0.2">
      <c r="A391" s="115"/>
      <c r="B391" s="97" t="s">
        <v>33</v>
      </c>
      <c r="C391" s="767" t="s">
        <v>204</v>
      </c>
      <c r="D391" s="767"/>
      <c r="E391" s="767"/>
      <c r="F391" s="767"/>
      <c r="G391" s="767"/>
      <c r="H391" s="767"/>
      <c r="I391" s="767"/>
      <c r="J391" s="767"/>
      <c r="K391" s="767"/>
      <c r="L391" s="116">
        <v>46461.83</v>
      </c>
      <c r="M391" s="117"/>
      <c r="N391" s="118" t="s">
        <v>33</v>
      </c>
      <c r="AA391" s="68" t="s">
        <v>204</v>
      </c>
    </row>
    <row r="392" spans="1:28" s="63" customFormat="1" x14ac:dyDescent="0.2">
      <c r="A392" s="115"/>
      <c r="B392" s="97" t="s">
        <v>33</v>
      </c>
      <c r="C392" s="767" t="s">
        <v>297</v>
      </c>
      <c r="D392" s="767"/>
      <c r="E392" s="767"/>
      <c r="F392" s="767"/>
      <c r="G392" s="767"/>
      <c r="H392" s="767"/>
      <c r="I392" s="767"/>
      <c r="J392" s="767"/>
      <c r="K392" s="767"/>
      <c r="L392" s="116">
        <v>1187842.73</v>
      </c>
      <c r="M392" s="117"/>
      <c r="N392" s="118" t="s">
        <v>33</v>
      </c>
      <c r="AA392" s="68" t="s">
        <v>297</v>
      </c>
    </row>
    <row r="393" spans="1:28" s="63" customFormat="1" x14ac:dyDescent="0.2">
      <c r="A393" s="115"/>
      <c r="B393" s="97" t="s">
        <v>33</v>
      </c>
      <c r="C393" s="767" t="s">
        <v>205</v>
      </c>
      <c r="D393" s="767"/>
      <c r="E393" s="767"/>
      <c r="F393" s="767"/>
      <c r="G393" s="767"/>
      <c r="H393" s="767"/>
      <c r="I393" s="767"/>
      <c r="J393" s="767"/>
      <c r="K393" s="767"/>
      <c r="L393" s="116">
        <v>51046.52</v>
      </c>
      <c r="M393" s="117"/>
      <c r="N393" s="118" t="s">
        <v>33</v>
      </c>
      <c r="AA393" s="68" t="s">
        <v>205</v>
      </c>
    </row>
    <row r="394" spans="1:28" s="63" customFormat="1" x14ac:dyDescent="0.2">
      <c r="A394" s="115"/>
      <c r="B394" s="97" t="s">
        <v>33</v>
      </c>
      <c r="C394" s="767" t="s">
        <v>206</v>
      </c>
      <c r="D394" s="767"/>
      <c r="E394" s="767"/>
      <c r="F394" s="767"/>
      <c r="G394" s="767"/>
      <c r="H394" s="767"/>
      <c r="I394" s="767"/>
      <c r="J394" s="767"/>
      <c r="K394" s="767"/>
      <c r="L394" s="116">
        <v>40267.72</v>
      </c>
      <c r="M394" s="117"/>
      <c r="N394" s="118" t="s">
        <v>33</v>
      </c>
      <c r="AA394" s="68" t="s">
        <v>206</v>
      </c>
    </row>
    <row r="395" spans="1:28" s="63" customFormat="1" x14ac:dyDescent="0.2">
      <c r="A395" s="115"/>
      <c r="B395" s="97" t="s">
        <v>33</v>
      </c>
      <c r="C395" s="767" t="s">
        <v>207</v>
      </c>
      <c r="D395" s="767"/>
      <c r="E395" s="767"/>
      <c r="F395" s="767"/>
      <c r="G395" s="767"/>
      <c r="H395" s="767"/>
      <c r="I395" s="767"/>
      <c r="J395" s="767"/>
      <c r="K395" s="767"/>
      <c r="L395" s="116">
        <v>53143.06</v>
      </c>
      <c r="M395" s="117"/>
      <c r="N395" s="118" t="s">
        <v>33</v>
      </c>
      <c r="AA395" s="68" t="s">
        <v>207</v>
      </c>
    </row>
    <row r="396" spans="1:28" s="63" customFormat="1" x14ac:dyDescent="0.2">
      <c r="A396" s="115"/>
      <c r="B396" s="97" t="s">
        <v>33</v>
      </c>
      <c r="C396" s="767" t="s">
        <v>208</v>
      </c>
      <c r="D396" s="767"/>
      <c r="E396" s="767"/>
      <c r="F396" s="767"/>
      <c r="G396" s="767"/>
      <c r="H396" s="767"/>
      <c r="I396" s="767"/>
      <c r="J396" s="767"/>
      <c r="K396" s="767"/>
      <c r="L396" s="116">
        <v>51046.52</v>
      </c>
      <c r="M396" s="117"/>
      <c r="N396" s="118" t="s">
        <v>33</v>
      </c>
      <c r="AA396" s="68" t="s">
        <v>208</v>
      </c>
    </row>
    <row r="397" spans="1:28" s="63" customFormat="1" x14ac:dyDescent="0.2">
      <c r="A397" s="115"/>
      <c r="B397" s="97" t="s">
        <v>33</v>
      </c>
      <c r="C397" s="767" t="s">
        <v>209</v>
      </c>
      <c r="D397" s="767"/>
      <c r="E397" s="767"/>
      <c r="F397" s="767"/>
      <c r="G397" s="767"/>
      <c r="H397" s="767"/>
      <c r="I397" s="767"/>
      <c r="J397" s="767"/>
      <c r="K397" s="767"/>
      <c r="L397" s="116">
        <v>40267.72</v>
      </c>
      <c r="M397" s="117"/>
      <c r="N397" s="118" t="s">
        <v>33</v>
      </c>
      <c r="AA397" s="68" t="s">
        <v>209</v>
      </c>
    </row>
    <row r="398" spans="1:28" s="63" customFormat="1" x14ac:dyDescent="0.2">
      <c r="A398" s="115"/>
      <c r="B398" s="109" t="s">
        <v>33</v>
      </c>
      <c r="C398" s="782" t="s">
        <v>2173</v>
      </c>
      <c r="D398" s="782"/>
      <c r="E398" s="782"/>
      <c r="F398" s="782"/>
      <c r="G398" s="782"/>
      <c r="H398" s="782"/>
      <c r="I398" s="782"/>
      <c r="J398" s="782"/>
      <c r="K398" s="782"/>
      <c r="L398" s="119">
        <v>1374401.89</v>
      </c>
      <c r="M398" s="120"/>
      <c r="N398" s="121"/>
      <c r="AB398" s="68" t="s">
        <v>2173</v>
      </c>
    </row>
    <row r="399" spans="1:28" s="63" customFormat="1" x14ac:dyDescent="0.2">
      <c r="A399" s="773" t="s">
        <v>2174</v>
      </c>
      <c r="B399" s="774"/>
      <c r="C399" s="774"/>
      <c r="D399" s="774"/>
      <c r="E399" s="774"/>
      <c r="F399" s="774"/>
      <c r="G399" s="774"/>
      <c r="H399" s="774"/>
      <c r="I399" s="774"/>
      <c r="J399" s="774"/>
      <c r="K399" s="774"/>
      <c r="L399" s="774"/>
      <c r="M399" s="774"/>
      <c r="N399" s="775"/>
      <c r="P399" s="68" t="s">
        <v>2174</v>
      </c>
    </row>
    <row r="400" spans="1:28" s="63" customFormat="1" ht="56.25" x14ac:dyDescent="0.2">
      <c r="A400" s="88" t="s">
        <v>1339</v>
      </c>
      <c r="B400" s="89" t="s">
        <v>737</v>
      </c>
      <c r="C400" s="776" t="s">
        <v>738</v>
      </c>
      <c r="D400" s="776"/>
      <c r="E400" s="776"/>
      <c r="F400" s="90" t="s">
        <v>198</v>
      </c>
      <c r="G400" s="90" t="s">
        <v>33</v>
      </c>
      <c r="H400" s="90" t="s">
        <v>33</v>
      </c>
      <c r="I400" s="90" t="s">
        <v>2175</v>
      </c>
      <c r="J400" s="91">
        <v>67.73</v>
      </c>
      <c r="K400" s="90" t="s">
        <v>33</v>
      </c>
      <c r="L400" s="91">
        <v>7176.67</v>
      </c>
      <c r="M400" s="92" t="s">
        <v>33</v>
      </c>
      <c r="N400" s="93" t="s">
        <v>33</v>
      </c>
      <c r="R400" s="68" t="s">
        <v>738</v>
      </c>
    </row>
    <row r="401" spans="1:30" s="63" customFormat="1" ht="45" x14ac:dyDescent="0.2">
      <c r="A401" s="88" t="s">
        <v>1741</v>
      </c>
      <c r="B401" s="89" t="s">
        <v>742</v>
      </c>
      <c r="C401" s="776" t="s">
        <v>2176</v>
      </c>
      <c r="D401" s="776"/>
      <c r="E401" s="776"/>
      <c r="F401" s="90" t="s">
        <v>198</v>
      </c>
      <c r="G401" s="90" t="s">
        <v>33</v>
      </c>
      <c r="H401" s="90" t="s">
        <v>33</v>
      </c>
      <c r="I401" s="90" t="s">
        <v>2177</v>
      </c>
      <c r="J401" s="91">
        <v>40.94</v>
      </c>
      <c r="K401" s="90" t="s">
        <v>33</v>
      </c>
      <c r="L401" s="91">
        <v>107034.31</v>
      </c>
      <c r="M401" s="92" t="s">
        <v>33</v>
      </c>
      <c r="N401" s="93" t="s">
        <v>33</v>
      </c>
      <c r="R401" s="68" t="s">
        <v>2176</v>
      </c>
    </row>
    <row r="402" spans="1:30" s="63" customFormat="1" x14ac:dyDescent="0.2">
      <c r="A402" s="94"/>
      <c r="B402" s="95"/>
      <c r="C402" s="767" t="s">
        <v>2178</v>
      </c>
      <c r="D402" s="767"/>
      <c r="E402" s="767"/>
      <c r="F402" s="767"/>
      <c r="G402" s="767"/>
      <c r="H402" s="767"/>
      <c r="I402" s="767"/>
      <c r="J402" s="767"/>
      <c r="K402" s="767"/>
      <c r="L402" s="767"/>
      <c r="M402" s="767"/>
      <c r="N402" s="781"/>
      <c r="S402" s="68" t="s">
        <v>2178</v>
      </c>
    </row>
    <row r="403" spans="1:30" s="63" customFormat="1" ht="45" x14ac:dyDescent="0.2">
      <c r="A403" s="88" t="s">
        <v>1707</v>
      </c>
      <c r="B403" s="89" t="s">
        <v>750</v>
      </c>
      <c r="C403" s="776" t="s">
        <v>751</v>
      </c>
      <c r="D403" s="776"/>
      <c r="E403" s="776"/>
      <c r="F403" s="90" t="s">
        <v>198</v>
      </c>
      <c r="G403" s="90" t="s">
        <v>33</v>
      </c>
      <c r="H403" s="90" t="s">
        <v>33</v>
      </c>
      <c r="I403" s="90" t="s">
        <v>2179</v>
      </c>
      <c r="J403" s="91">
        <v>38.729999999999997</v>
      </c>
      <c r="K403" s="90" t="s">
        <v>33</v>
      </c>
      <c r="L403" s="91">
        <v>30129.27</v>
      </c>
      <c r="M403" s="92" t="s">
        <v>33</v>
      </c>
      <c r="N403" s="93" t="s">
        <v>33</v>
      </c>
      <c r="R403" s="68" t="s">
        <v>751</v>
      </c>
    </row>
    <row r="404" spans="1:30" s="63" customFormat="1" ht="22.5" x14ac:dyDescent="0.2">
      <c r="A404" s="88" t="s">
        <v>1742</v>
      </c>
      <c r="B404" s="89" t="s">
        <v>753</v>
      </c>
      <c r="C404" s="776" t="s">
        <v>754</v>
      </c>
      <c r="D404" s="776"/>
      <c r="E404" s="776"/>
      <c r="F404" s="90" t="s">
        <v>198</v>
      </c>
      <c r="G404" s="90" t="s">
        <v>33</v>
      </c>
      <c r="H404" s="90" t="s">
        <v>33</v>
      </c>
      <c r="I404" s="90" t="s">
        <v>2179</v>
      </c>
      <c r="J404" s="91">
        <v>0.59</v>
      </c>
      <c r="K404" s="90" t="s">
        <v>194</v>
      </c>
      <c r="L404" s="91">
        <v>16064.28</v>
      </c>
      <c r="M404" s="92" t="s">
        <v>33</v>
      </c>
      <c r="N404" s="93" t="s">
        <v>33</v>
      </c>
      <c r="R404" s="68" t="s">
        <v>754</v>
      </c>
    </row>
    <row r="405" spans="1:30" s="63" customFormat="1" x14ac:dyDescent="0.2">
      <c r="A405" s="96"/>
      <c r="B405" s="97" t="s">
        <v>33</v>
      </c>
      <c r="C405" s="767" t="s">
        <v>755</v>
      </c>
      <c r="D405" s="767"/>
      <c r="E405" s="767"/>
      <c r="F405" s="767"/>
      <c r="G405" s="767"/>
      <c r="H405" s="767"/>
      <c r="I405" s="767"/>
      <c r="J405" s="767"/>
      <c r="K405" s="767"/>
      <c r="L405" s="767"/>
      <c r="M405" s="767"/>
      <c r="N405" s="781"/>
      <c r="T405" s="68" t="s">
        <v>755</v>
      </c>
    </row>
    <row r="406" spans="1:30" s="63" customFormat="1" ht="1.5" customHeight="1" x14ac:dyDescent="0.2">
      <c r="A406" s="108"/>
      <c r="B406" s="104"/>
      <c r="C406" s="104"/>
      <c r="D406" s="104"/>
      <c r="E406" s="104"/>
      <c r="F406" s="108"/>
      <c r="G406" s="108"/>
      <c r="H406" s="108"/>
      <c r="I406" s="108"/>
      <c r="J406" s="109"/>
      <c r="K406" s="108"/>
      <c r="L406" s="109"/>
      <c r="M406" s="99"/>
      <c r="N406" s="109"/>
    </row>
    <row r="407" spans="1:30" s="63" customFormat="1" ht="22.5" x14ac:dyDescent="0.2">
      <c r="A407" s="110"/>
      <c r="B407" s="111" t="s">
        <v>33</v>
      </c>
      <c r="C407" s="780" t="s">
        <v>2180</v>
      </c>
      <c r="D407" s="780"/>
      <c r="E407" s="780"/>
      <c r="F407" s="780"/>
      <c r="G407" s="780"/>
      <c r="H407" s="780"/>
      <c r="I407" s="780"/>
      <c r="J407" s="780"/>
      <c r="K407" s="780"/>
      <c r="L407" s="112" t="s">
        <v>33</v>
      </c>
      <c r="M407" s="113"/>
      <c r="N407" s="114"/>
      <c r="Z407" s="68" t="s">
        <v>2180</v>
      </c>
    </row>
    <row r="408" spans="1:30" s="63" customFormat="1" x14ac:dyDescent="0.2">
      <c r="A408" s="115"/>
      <c r="B408" s="97" t="s">
        <v>33</v>
      </c>
      <c r="C408" s="767" t="s">
        <v>202</v>
      </c>
      <c r="D408" s="767"/>
      <c r="E408" s="767"/>
      <c r="F408" s="767"/>
      <c r="G408" s="767"/>
      <c r="H408" s="767"/>
      <c r="I408" s="767"/>
      <c r="J408" s="767"/>
      <c r="K408" s="767"/>
      <c r="L408" s="116">
        <v>160404.53</v>
      </c>
      <c r="M408" s="117"/>
      <c r="N408" s="118" t="s">
        <v>33</v>
      </c>
      <c r="AA408" s="68" t="s">
        <v>202</v>
      </c>
    </row>
    <row r="409" spans="1:30" s="63" customFormat="1" x14ac:dyDescent="0.2">
      <c r="A409" s="115"/>
      <c r="B409" s="97" t="s">
        <v>165</v>
      </c>
      <c r="C409" s="767" t="s">
        <v>726</v>
      </c>
      <c r="D409" s="767"/>
      <c r="E409" s="767"/>
      <c r="F409" s="767"/>
      <c r="G409" s="767"/>
      <c r="H409" s="767"/>
      <c r="I409" s="767"/>
      <c r="J409" s="767"/>
      <c r="K409" s="767"/>
      <c r="L409" s="116">
        <v>53370.22</v>
      </c>
      <c r="M409" s="117"/>
      <c r="N409" s="118" t="s">
        <v>33</v>
      </c>
      <c r="AA409" s="68" t="s">
        <v>726</v>
      </c>
    </row>
    <row r="410" spans="1:30" s="63" customFormat="1" x14ac:dyDescent="0.2">
      <c r="A410" s="115"/>
      <c r="B410" s="97" t="s">
        <v>33</v>
      </c>
      <c r="C410" s="767" t="s">
        <v>727</v>
      </c>
      <c r="D410" s="767"/>
      <c r="E410" s="767"/>
      <c r="F410" s="767"/>
      <c r="G410" s="767"/>
      <c r="H410" s="767"/>
      <c r="I410" s="767"/>
      <c r="J410" s="767"/>
      <c r="K410" s="767"/>
      <c r="L410" s="116" t="s">
        <v>33</v>
      </c>
      <c r="M410" s="117"/>
      <c r="N410" s="118" t="s">
        <v>33</v>
      </c>
      <c r="AA410" s="68" t="s">
        <v>727</v>
      </c>
    </row>
    <row r="411" spans="1:30" s="63" customFormat="1" x14ac:dyDescent="0.2">
      <c r="A411" s="115"/>
      <c r="B411" s="97" t="s">
        <v>33</v>
      </c>
      <c r="C411" s="767" t="s">
        <v>730</v>
      </c>
      <c r="D411" s="767"/>
      <c r="E411" s="767"/>
      <c r="F411" s="767"/>
      <c r="G411" s="767"/>
      <c r="H411" s="767"/>
      <c r="I411" s="767"/>
      <c r="J411" s="767"/>
      <c r="K411" s="767"/>
      <c r="L411" s="116">
        <v>53370.22</v>
      </c>
      <c r="M411" s="117"/>
      <c r="N411" s="118" t="s">
        <v>33</v>
      </c>
      <c r="AA411" s="68" t="s">
        <v>730</v>
      </c>
    </row>
    <row r="412" spans="1:30" s="63" customFormat="1" x14ac:dyDescent="0.2">
      <c r="A412" s="115"/>
      <c r="B412" s="97" t="s">
        <v>165</v>
      </c>
      <c r="C412" s="767" t="s">
        <v>733</v>
      </c>
      <c r="D412" s="767"/>
      <c r="E412" s="767"/>
      <c r="F412" s="767"/>
      <c r="G412" s="767"/>
      <c r="H412" s="767"/>
      <c r="I412" s="767"/>
      <c r="J412" s="767"/>
      <c r="K412" s="767"/>
      <c r="L412" s="116">
        <v>107034.31</v>
      </c>
      <c r="M412" s="117"/>
      <c r="N412" s="118" t="s">
        <v>33</v>
      </c>
      <c r="AA412" s="68" t="s">
        <v>733</v>
      </c>
    </row>
    <row r="413" spans="1:30" s="63" customFormat="1" ht="22.5" x14ac:dyDescent="0.2">
      <c r="A413" s="115"/>
      <c r="B413" s="109" t="s">
        <v>33</v>
      </c>
      <c r="C413" s="782" t="s">
        <v>2181</v>
      </c>
      <c r="D413" s="782"/>
      <c r="E413" s="782"/>
      <c r="F413" s="782"/>
      <c r="G413" s="782"/>
      <c r="H413" s="782"/>
      <c r="I413" s="782"/>
      <c r="J413" s="782"/>
      <c r="K413" s="782"/>
      <c r="L413" s="119">
        <v>160404.53</v>
      </c>
      <c r="M413" s="120"/>
      <c r="N413" s="121"/>
      <c r="AB413" s="68" t="s">
        <v>2181</v>
      </c>
    </row>
    <row r="414" spans="1:30" s="63" customFormat="1" ht="2.25" customHeight="1" x14ac:dyDescent="0.2">
      <c r="B414" s="67"/>
      <c r="C414" s="67"/>
      <c r="D414" s="67"/>
      <c r="E414" s="67"/>
      <c r="F414" s="67"/>
      <c r="G414" s="67"/>
      <c r="H414" s="67"/>
      <c r="I414" s="67"/>
      <c r="J414" s="67"/>
      <c r="K414" s="67"/>
      <c r="L414" s="122"/>
      <c r="M414" s="123"/>
      <c r="N414" s="124"/>
    </row>
    <row r="415" spans="1:30" s="63" customFormat="1" x14ac:dyDescent="0.2">
      <c r="A415" s="110"/>
      <c r="B415" s="111" t="s">
        <v>33</v>
      </c>
      <c r="C415" s="780" t="s">
        <v>321</v>
      </c>
      <c r="D415" s="780"/>
      <c r="E415" s="780"/>
      <c r="F415" s="780"/>
      <c r="G415" s="780"/>
      <c r="H415" s="780"/>
      <c r="I415" s="780"/>
      <c r="J415" s="780"/>
      <c r="K415" s="780"/>
      <c r="L415" s="112" t="s">
        <v>33</v>
      </c>
      <c r="M415" s="113" t="s">
        <v>33</v>
      </c>
      <c r="N415" s="114" t="s">
        <v>33</v>
      </c>
      <c r="AC415" s="68" t="s">
        <v>321</v>
      </c>
    </row>
    <row r="416" spans="1:30" s="63" customFormat="1" x14ac:dyDescent="0.2">
      <c r="A416" s="115"/>
      <c r="B416" s="97" t="s">
        <v>33</v>
      </c>
      <c r="C416" s="767" t="s">
        <v>202</v>
      </c>
      <c r="D416" s="767"/>
      <c r="E416" s="767"/>
      <c r="F416" s="767"/>
      <c r="G416" s="767"/>
      <c r="H416" s="767"/>
      <c r="I416" s="767"/>
      <c r="J416" s="767"/>
      <c r="K416" s="767"/>
      <c r="L416" s="116">
        <v>2126621.66</v>
      </c>
      <c r="M416" s="117" t="s">
        <v>33</v>
      </c>
      <c r="N416" s="118">
        <v>15524338</v>
      </c>
      <c r="AD416" s="68" t="s">
        <v>202</v>
      </c>
    </row>
    <row r="417" spans="1:31" x14ac:dyDescent="0.2">
      <c r="A417" s="115"/>
      <c r="B417" s="97" t="s">
        <v>165</v>
      </c>
      <c r="C417" s="767" t="s">
        <v>726</v>
      </c>
      <c r="D417" s="767"/>
      <c r="E417" s="767"/>
      <c r="F417" s="767"/>
      <c r="G417" s="767"/>
      <c r="H417" s="767"/>
      <c r="I417" s="767"/>
      <c r="J417" s="767"/>
      <c r="K417" s="767"/>
      <c r="L417" s="116">
        <v>2012605.1</v>
      </c>
      <c r="M417" s="117">
        <v>7.3</v>
      </c>
      <c r="N417" s="118">
        <v>14692017</v>
      </c>
      <c r="O417" s="63"/>
      <c r="P417" s="63"/>
      <c r="Q417" s="63"/>
      <c r="R417" s="63"/>
      <c r="S417" s="63"/>
      <c r="T417" s="63"/>
      <c r="U417" s="63"/>
      <c r="V417" s="63"/>
      <c r="W417" s="63"/>
      <c r="X417" s="63"/>
      <c r="Y417" s="63"/>
      <c r="Z417" s="63"/>
      <c r="AA417" s="63"/>
      <c r="AB417" s="63"/>
      <c r="AC417" s="63"/>
      <c r="AD417" s="68" t="s">
        <v>726</v>
      </c>
      <c r="AE417" s="63"/>
    </row>
    <row r="418" spans="1:31" x14ac:dyDescent="0.2">
      <c r="A418" s="115"/>
      <c r="B418" s="97" t="s">
        <v>33</v>
      </c>
      <c r="C418" s="767" t="s">
        <v>727</v>
      </c>
      <c r="D418" s="767"/>
      <c r="E418" s="767"/>
      <c r="F418" s="767"/>
      <c r="G418" s="767"/>
      <c r="H418" s="767"/>
      <c r="I418" s="767"/>
      <c r="J418" s="767"/>
      <c r="K418" s="767"/>
      <c r="L418" s="116" t="s">
        <v>33</v>
      </c>
      <c r="M418" s="117" t="s">
        <v>33</v>
      </c>
      <c r="N418" s="118" t="s">
        <v>33</v>
      </c>
      <c r="O418" s="63"/>
      <c r="P418" s="63"/>
      <c r="Q418" s="63"/>
      <c r="R418" s="63"/>
      <c r="S418" s="63"/>
      <c r="T418" s="63"/>
      <c r="U418" s="63"/>
      <c r="V418" s="63"/>
      <c r="W418" s="63"/>
      <c r="X418" s="63"/>
      <c r="Y418" s="63"/>
      <c r="Z418" s="63"/>
      <c r="AA418" s="63"/>
      <c r="AB418" s="63"/>
      <c r="AC418" s="63"/>
      <c r="AD418" s="68" t="s">
        <v>727</v>
      </c>
      <c r="AE418" s="63"/>
    </row>
    <row r="419" spans="1:31" x14ac:dyDescent="0.2">
      <c r="A419" s="115"/>
      <c r="B419" s="97" t="s">
        <v>33</v>
      </c>
      <c r="C419" s="767" t="s">
        <v>728</v>
      </c>
      <c r="D419" s="767"/>
      <c r="E419" s="767"/>
      <c r="F419" s="767"/>
      <c r="G419" s="767"/>
      <c r="H419" s="767"/>
      <c r="I419" s="767"/>
      <c r="J419" s="767"/>
      <c r="K419" s="767"/>
      <c r="L419" s="116">
        <v>62746.53</v>
      </c>
      <c r="M419" s="117" t="s">
        <v>33</v>
      </c>
      <c r="N419" s="118" t="s">
        <v>33</v>
      </c>
      <c r="O419" s="63"/>
      <c r="P419" s="63"/>
      <c r="Q419" s="63"/>
      <c r="R419" s="63"/>
      <c r="S419" s="63"/>
      <c r="T419" s="63"/>
      <c r="U419" s="63"/>
      <c r="V419" s="63"/>
      <c r="W419" s="63"/>
      <c r="X419" s="63"/>
      <c r="Y419" s="63"/>
      <c r="Z419" s="63"/>
      <c r="AA419" s="63"/>
      <c r="AB419" s="63"/>
      <c r="AC419" s="63"/>
      <c r="AD419" s="68" t="s">
        <v>728</v>
      </c>
      <c r="AE419" s="63"/>
    </row>
    <row r="420" spans="1:31" x14ac:dyDescent="0.2">
      <c r="A420" s="115"/>
      <c r="B420" s="97" t="s">
        <v>33</v>
      </c>
      <c r="C420" s="767" t="s">
        <v>729</v>
      </c>
      <c r="D420" s="767"/>
      <c r="E420" s="767"/>
      <c r="F420" s="767"/>
      <c r="G420" s="767"/>
      <c r="H420" s="767"/>
      <c r="I420" s="767"/>
      <c r="J420" s="767"/>
      <c r="K420" s="767"/>
      <c r="L420" s="116">
        <v>72462.31</v>
      </c>
      <c r="M420" s="117" t="s">
        <v>33</v>
      </c>
      <c r="N420" s="118" t="s">
        <v>33</v>
      </c>
      <c r="O420" s="63"/>
      <c r="P420" s="63"/>
      <c r="Q420" s="63"/>
      <c r="R420" s="63"/>
      <c r="S420" s="63"/>
      <c r="T420" s="63"/>
      <c r="U420" s="63"/>
      <c r="V420" s="63"/>
      <c r="W420" s="63"/>
      <c r="X420" s="63"/>
      <c r="Y420" s="63"/>
      <c r="Z420" s="63"/>
      <c r="AA420" s="63"/>
      <c r="AB420" s="63"/>
      <c r="AC420" s="63"/>
      <c r="AD420" s="68" t="s">
        <v>729</v>
      </c>
      <c r="AE420" s="63"/>
    </row>
    <row r="421" spans="1:31" x14ac:dyDescent="0.2">
      <c r="A421" s="115"/>
      <c r="B421" s="97" t="s">
        <v>33</v>
      </c>
      <c r="C421" s="767" t="s">
        <v>730</v>
      </c>
      <c r="D421" s="767"/>
      <c r="E421" s="767"/>
      <c r="F421" s="767"/>
      <c r="G421" s="767"/>
      <c r="H421" s="767"/>
      <c r="I421" s="767"/>
      <c r="J421" s="767"/>
      <c r="K421" s="767"/>
      <c r="L421" s="116">
        <v>1757123.89</v>
      </c>
      <c r="M421" s="117" t="s">
        <v>33</v>
      </c>
      <c r="N421" s="118" t="s">
        <v>33</v>
      </c>
      <c r="O421" s="63"/>
      <c r="P421" s="63"/>
      <c r="Q421" s="63"/>
      <c r="R421" s="63"/>
      <c r="S421" s="63"/>
      <c r="T421" s="63"/>
      <c r="U421" s="63"/>
      <c r="V421" s="63"/>
      <c r="W421" s="63"/>
      <c r="X421" s="63"/>
      <c r="Y421" s="63"/>
      <c r="Z421" s="63"/>
      <c r="AA421" s="63"/>
      <c r="AB421" s="63"/>
      <c r="AC421" s="63"/>
      <c r="AD421" s="68" t="s">
        <v>730</v>
      </c>
      <c r="AE421" s="63"/>
    </row>
    <row r="422" spans="1:31" x14ac:dyDescent="0.2">
      <c r="A422" s="115"/>
      <c r="B422" s="97" t="s">
        <v>33</v>
      </c>
      <c r="C422" s="767" t="s">
        <v>731</v>
      </c>
      <c r="D422" s="767"/>
      <c r="E422" s="767"/>
      <c r="F422" s="767"/>
      <c r="G422" s="767"/>
      <c r="H422" s="767"/>
      <c r="I422" s="767"/>
      <c r="J422" s="767"/>
      <c r="K422" s="767"/>
      <c r="L422" s="116">
        <v>69068.850000000006</v>
      </c>
      <c r="M422" s="117" t="s">
        <v>33</v>
      </c>
      <c r="N422" s="118" t="s">
        <v>33</v>
      </c>
      <c r="O422" s="63"/>
      <c r="P422" s="63"/>
      <c r="Q422" s="63"/>
      <c r="R422" s="63"/>
      <c r="S422" s="63"/>
      <c r="T422" s="63"/>
      <c r="U422" s="63"/>
      <c r="V422" s="63"/>
      <c r="W422" s="63"/>
      <c r="X422" s="63"/>
      <c r="Y422" s="63"/>
      <c r="Z422" s="63"/>
      <c r="AA422" s="63"/>
      <c r="AB422" s="63"/>
      <c r="AC422" s="63"/>
      <c r="AD422" s="68" t="s">
        <v>731</v>
      </c>
      <c r="AE422" s="63"/>
    </row>
    <row r="423" spans="1:31" x14ac:dyDescent="0.2">
      <c r="A423" s="115"/>
      <c r="B423" s="97" t="s">
        <v>33</v>
      </c>
      <c r="C423" s="767" t="s">
        <v>732</v>
      </c>
      <c r="D423" s="767"/>
      <c r="E423" s="767"/>
      <c r="F423" s="767"/>
      <c r="G423" s="767"/>
      <c r="H423" s="767"/>
      <c r="I423" s="767"/>
      <c r="J423" s="767"/>
      <c r="K423" s="767"/>
      <c r="L423" s="116">
        <v>51203.519999999997</v>
      </c>
      <c r="M423" s="117" t="s">
        <v>33</v>
      </c>
      <c r="N423" s="118" t="s">
        <v>33</v>
      </c>
      <c r="O423" s="63"/>
      <c r="P423" s="63"/>
      <c r="Q423" s="63"/>
      <c r="R423" s="63"/>
      <c r="S423" s="63"/>
      <c r="T423" s="63"/>
      <c r="U423" s="63"/>
      <c r="V423" s="63"/>
      <c r="W423" s="63"/>
      <c r="X423" s="63"/>
      <c r="Y423" s="63"/>
      <c r="Z423" s="63"/>
      <c r="AA423" s="63"/>
      <c r="AB423" s="63"/>
      <c r="AC423" s="63"/>
      <c r="AD423" s="68" t="s">
        <v>732</v>
      </c>
      <c r="AE423" s="63"/>
    </row>
    <row r="424" spans="1:31" x14ac:dyDescent="0.2">
      <c r="A424" s="115"/>
      <c r="B424" s="97" t="s">
        <v>165</v>
      </c>
      <c r="C424" s="767" t="s">
        <v>733</v>
      </c>
      <c r="D424" s="767"/>
      <c r="E424" s="767"/>
      <c r="F424" s="767"/>
      <c r="G424" s="767"/>
      <c r="H424" s="767"/>
      <c r="I424" s="767"/>
      <c r="J424" s="767"/>
      <c r="K424" s="767"/>
      <c r="L424" s="116">
        <v>114016.56</v>
      </c>
      <c r="M424" s="117">
        <v>7.3</v>
      </c>
      <c r="N424" s="118">
        <v>832321</v>
      </c>
      <c r="O424" s="63"/>
      <c r="P424" s="63"/>
      <c r="Q424" s="63"/>
      <c r="R424" s="63"/>
      <c r="S424" s="63"/>
      <c r="T424" s="63"/>
      <c r="U424" s="63"/>
      <c r="V424" s="63"/>
      <c r="W424" s="63"/>
      <c r="X424" s="63"/>
      <c r="Y424" s="63"/>
      <c r="Z424" s="63"/>
      <c r="AA424" s="63"/>
      <c r="AB424" s="63"/>
      <c r="AC424" s="63"/>
      <c r="AD424" s="68" t="s">
        <v>733</v>
      </c>
      <c r="AE424" s="63"/>
    </row>
    <row r="425" spans="1:31" x14ac:dyDescent="0.2">
      <c r="A425" s="115"/>
      <c r="B425" s="97" t="s">
        <v>33</v>
      </c>
      <c r="C425" s="767" t="s">
        <v>207</v>
      </c>
      <c r="D425" s="767"/>
      <c r="E425" s="767"/>
      <c r="F425" s="767"/>
      <c r="G425" s="767"/>
      <c r="H425" s="767"/>
      <c r="I425" s="767"/>
      <c r="J425" s="767"/>
      <c r="K425" s="767"/>
      <c r="L425" s="116">
        <v>70179.649999999994</v>
      </c>
      <c r="M425" s="117" t="s">
        <v>33</v>
      </c>
      <c r="N425" s="118" t="s">
        <v>33</v>
      </c>
      <c r="O425" s="63"/>
      <c r="P425" s="63"/>
      <c r="Q425" s="63"/>
      <c r="R425" s="63"/>
      <c r="S425" s="63"/>
      <c r="T425" s="63"/>
      <c r="U425" s="63"/>
      <c r="V425" s="63"/>
      <c r="W425" s="63"/>
      <c r="X425" s="63"/>
      <c r="Y425" s="63"/>
      <c r="Z425" s="63"/>
      <c r="AA425" s="63"/>
      <c r="AB425" s="63"/>
      <c r="AC425" s="63"/>
      <c r="AD425" s="68" t="s">
        <v>207</v>
      </c>
      <c r="AE425" s="63"/>
    </row>
    <row r="426" spans="1:31" x14ac:dyDescent="0.2">
      <c r="A426" s="115"/>
      <c r="B426" s="97" t="s">
        <v>33</v>
      </c>
      <c r="C426" s="767" t="s">
        <v>208</v>
      </c>
      <c r="D426" s="767"/>
      <c r="E426" s="767"/>
      <c r="F426" s="767"/>
      <c r="G426" s="767"/>
      <c r="H426" s="767"/>
      <c r="I426" s="767"/>
      <c r="J426" s="767"/>
      <c r="K426" s="767"/>
      <c r="L426" s="116">
        <v>69068.850000000006</v>
      </c>
      <c r="M426" s="117" t="s">
        <v>33</v>
      </c>
      <c r="N426" s="118" t="s">
        <v>33</v>
      </c>
      <c r="O426" s="63"/>
      <c r="P426" s="63"/>
      <c r="Q426" s="63"/>
      <c r="R426" s="63"/>
      <c r="S426" s="63"/>
      <c r="T426" s="63"/>
      <c r="U426" s="63"/>
      <c r="V426" s="63"/>
      <c r="W426" s="63"/>
      <c r="X426" s="63"/>
      <c r="Y426" s="63"/>
      <c r="Z426" s="63"/>
      <c r="AA426" s="63"/>
      <c r="AB426" s="63"/>
      <c r="AC426" s="63"/>
      <c r="AD426" s="68" t="s">
        <v>208</v>
      </c>
      <c r="AE426" s="63"/>
    </row>
    <row r="427" spans="1:31" x14ac:dyDescent="0.2">
      <c r="A427" s="115"/>
      <c r="B427" s="97" t="s">
        <v>33</v>
      </c>
      <c r="C427" s="767" t="s">
        <v>209</v>
      </c>
      <c r="D427" s="767"/>
      <c r="E427" s="767"/>
      <c r="F427" s="767"/>
      <c r="G427" s="767"/>
      <c r="H427" s="767"/>
      <c r="I427" s="767"/>
      <c r="J427" s="767"/>
      <c r="K427" s="767"/>
      <c r="L427" s="116">
        <v>51203.519999999997</v>
      </c>
      <c r="M427" s="117" t="s">
        <v>33</v>
      </c>
      <c r="N427" s="118" t="s">
        <v>33</v>
      </c>
      <c r="O427" s="63"/>
      <c r="P427" s="63"/>
      <c r="Q427" s="63"/>
      <c r="R427" s="63"/>
      <c r="S427" s="63"/>
      <c r="T427" s="63"/>
      <c r="U427" s="63"/>
      <c r="V427" s="63"/>
      <c r="W427" s="63"/>
      <c r="X427" s="63"/>
      <c r="Y427" s="63"/>
      <c r="Z427" s="63"/>
      <c r="AA427" s="63"/>
      <c r="AB427" s="63"/>
      <c r="AC427" s="63"/>
      <c r="AD427" s="68" t="s">
        <v>209</v>
      </c>
      <c r="AE427" s="63"/>
    </row>
    <row r="428" spans="1:31" x14ac:dyDescent="0.2">
      <c r="A428" s="115"/>
      <c r="B428" s="109" t="s">
        <v>33</v>
      </c>
      <c r="C428" s="782" t="s">
        <v>322</v>
      </c>
      <c r="D428" s="782"/>
      <c r="E428" s="782"/>
      <c r="F428" s="782"/>
      <c r="G428" s="782"/>
      <c r="H428" s="782"/>
      <c r="I428" s="782"/>
      <c r="J428" s="782"/>
      <c r="K428" s="782"/>
      <c r="L428" s="119">
        <v>2126621.66</v>
      </c>
      <c r="M428" s="120" t="s">
        <v>33</v>
      </c>
      <c r="N428" s="125">
        <v>15524338</v>
      </c>
      <c r="O428" s="63"/>
      <c r="P428" s="63"/>
      <c r="Q428" s="63"/>
      <c r="R428" s="63"/>
      <c r="S428" s="63"/>
      <c r="T428" s="63"/>
      <c r="U428" s="63"/>
      <c r="V428" s="63"/>
      <c r="W428" s="63"/>
      <c r="X428" s="63"/>
      <c r="Y428" s="63"/>
      <c r="Z428" s="63"/>
      <c r="AA428" s="63"/>
      <c r="AB428" s="63"/>
      <c r="AC428" s="63"/>
      <c r="AD428" s="63"/>
      <c r="AE428" s="68" t="s">
        <v>322</v>
      </c>
    </row>
    <row r="429" spans="1:31" ht="1.5" customHeight="1" x14ac:dyDescent="0.2">
      <c r="B429" s="109"/>
      <c r="C429" s="104"/>
      <c r="D429" s="104"/>
      <c r="E429" s="104"/>
      <c r="F429" s="104"/>
      <c r="G429" s="104"/>
      <c r="H429" s="104"/>
      <c r="I429" s="104"/>
      <c r="J429" s="104"/>
      <c r="K429" s="104"/>
      <c r="L429" s="119"/>
      <c r="M429" s="120"/>
      <c r="N429" s="126"/>
      <c r="O429" s="63"/>
      <c r="P429" s="63"/>
      <c r="Q429" s="63"/>
      <c r="R429" s="63"/>
      <c r="S429" s="63"/>
      <c r="T429" s="63"/>
      <c r="U429" s="63"/>
      <c r="V429" s="63"/>
      <c r="W429" s="63"/>
      <c r="X429" s="63"/>
      <c r="Y429" s="63"/>
      <c r="Z429" s="63"/>
      <c r="AA429" s="63"/>
      <c r="AB429" s="63"/>
      <c r="AC429" s="63"/>
      <c r="AD429" s="63"/>
      <c r="AE429" s="63"/>
    </row>
    <row r="430" spans="1:31" ht="53.25" customHeight="1" x14ac:dyDescent="0.2">
      <c r="A430" s="127"/>
      <c r="B430" s="127"/>
      <c r="C430" s="127"/>
      <c r="D430" s="127"/>
      <c r="E430" s="127"/>
      <c r="F430" s="127"/>
      <c r="G430" s="127"/>
      <c r="H430" s="127"/>
      <c r="I430" s="127"/>
      <c r="J430" s="127"/>
      <c r="K430" s="127"/>
      <c r="L430" s="127"/>
      <c r="M430" s="127"/>
      <c r="N430" s="127"/>
      <c r="O430" s="63"/>
      <c r="P430" s="63"/>
      <c r="Q430" s="63"/>
      <c r="R430" s="63"/>
      <c r="S430" s="63"/>
      <c r="T430" s="63"/>
      <c r="U430" s="63"/>
      <c r="V430" s="63"/>
      <c r="W430" s="63"/>
      <c r="X430" s="63"/>
      <c r="Y430" s="63"/>
      <c r="Z430" s="63"/>
      <c r="AA430" s="63"/>
      <c r="AB430" s="63"/>
      <c r="AC430" s="63"/>
      <c r="AD430" s="63"/>
      <c r="AE430" s="63"/>
    </row>
    <row r="431" spans="1:31" x14ac:dyDescent="0.2">
      <c r="B431" s="128" t="s">
        <v>323</v>
      </c>
      <c r="C431" s="786" t="s">
        <v>33</v>
      </c>
      <c r="D431" s="786"/>
      <c r="E431" s="786"/>
      <c r="F431" s="786"/>
      <c r="G431" s="786"/>
      <c r="H431" s="786"/>
      <c r="I431" s="786"/>
      <c r="J431" s="786"/>
      <c r="K431" s="786"/>
      <c r="L431" s="786"/>
      <c r="O431" s="63"/>
      <c r="P431" s="63"/>
      <c r="Q431" s="63"/>
      <c r="R431" s="63"/>
      <c r="S431" s="63"/>
      <c r="T431" s="63"/>
      <c r="U431" s="63"/>
      <c r="V431" s="63"/>
      <c r="W431" s="63"/>
      <c r="X431" s="63"/>
      <c r="Y431" s="63"/>
      <c r="Z431" s="63"/>
      <c r="AA431" s="63"/>
      <c r="AB431" s="63"/>
      <c r="AC431" s="63"/>
      <c r="AD431" s="63"/>
      <c r="AE431" s="63"/>
    </row>
    <row r="432" spans="1:31" ht="13.5" customHeight="1" x14ac:dyDescent="0.2">
      <c r="B432" s="64"/>
      <c r="C432" s="787" t="s">
        <v>11</v>
      </c>
      <c r="D432" s="787"/>
      <c r="E432" s="787"/>
      <c r="F432" s="787"/>
      <c r="G432" s="787"/>
      <c r="H432" s="787"/>
      <c r="I432" s="787"/>
      <c r="J432" s="787"/>
      <c r="K432" s="787"/>
      <c r="L432" s="787"/>
      <c r="O432" s="63"/>
      <c r="P432" s="63"/>
      <c r="Q432" s="63"/>
      <c r="R432" s="63"/>
      <c r="S432" s="63"/>
      <c r="T432" s="63"/>
      <c r="U432" s="63"/>
      <c r="V432" s="63"/>
      <c r="W432" s="63"/>
      <c r="X432" s="63"/>
      <c r="Y432" s="63"/>
      <c r="Z432" s="63"/>
      <c r="AA432" s="63"/>
      <c r="AB432" s="63"/>
      <c r="AC432" s="63"/>
      <c r="AD432" s="63"/>
      <c r="AE432" s="63"/>
    </row>
    <row r="433" spans="2:12" s="63" customFormat="1" ht="12.75" customHeight="1" x14ac:dyDescent="0.2">
      <c r="B433" s="128" t="s">
        <v>324</v>
      </c>
      <c r="C433" s="786" t="s">
        <v>33</v>
      </c>
      <c r="D433" s="786"/>
      <c r="E433" s="786"/>
      <c r="F433" s="786"/>
      <c r="G433" s="786"/>
      <c r="H433" s="786"/>
      <c r="I433" s="786"/>
      <c r="J433" s="786"/>
      <c r="K433" s="786"/>
      <c r="L433" s="786"/>
    </row>
    <row r="434" spans="2:12" s="63" customFormat="1" ht="13.5" customHeight="1" x14ac:dyDescent="0.2">
      <c r="C434" s="787" t="s">
        <v>11</v>
      </c>
      <c r="D434" s="787"/>
      <c r="E434" s="787"/>
      <c r="F434" s="787"/>
      <c r="G434" s="787"/>
      <c r="H434" s="787"/>
      <c r="I434" s="787"/>
      <c r="J434" s="787"/>
      <c r="K434" s="787"/>
      <c r="L434" s="787"/>
    </row>
    <row r="448" spans="2:12" s="63" customFormat="1" x14ac:dyDescent="0.2"/>
  </sheetData>
  <mergeCells count="417">
    <mergeCell ref="C428:K428"/>
    <mergeCell ref="C431:L431"/>
    <mergeCell ref="C432:L432"/>
    <mergeCell ref="C433:L433"/>
    <mergeCell ref="C434:L434"/>
    <mergeCell ref="C422:K422"/>
    <mergeCell ref="C423:K423"/>
    <mergeCell ref="C424:K424"/>
    <mergeCell ref="C425:K425"/>
    <mergeCell ref="C426:K426"/>
    <mergeCell ref="C427:K427"/>
    <mergeCell ref="C416:K416"/>
    <mergeCell ref="C417:K417"/>
    <mergeCell ref="C418:K418"/>
    <mergeCell ref="C419:K419"/>
    <mergeCell ref="C420:K420"/>
    <mergeCell ref="C421:K421"/>
    <mergeCell ref="C409:K409"/>
    <mergeCell ref="C410:K410"/>
    <mergeCell ref="C411:K411"/>
    <mergeCell ref="C412:K412"/>
    <mergeCell ref="C413:K413"/>
    <mergeCell ref="C415:K415"/>
    <mergeCell ref="C402:N402"/>
    <mergeCell ref="C403:E403"/>
    <mergeCell ref="C404:E404"/>
    <mergeCell ref="C405:N405"/>
    <mergeCell ref="C407:K407"/>
    <mergeCell ref="C408:K408"/>
    <mergeCell ref="C396:K396"/>
    <mergeCell ref="C397:K397"/>
    <mergeCell ref="C398:K398"/>
    <mergeCell ref="A399:N399"/>
    <mergeCell ref="C400:E400"/>
    <mergeCell ref="C401:E401"/>
    <mergeCell ref="C390:K390"/>
    <mergeCell ref="C391:K391"/>
    <mergeCell ref="C392:K392"/>
    <mergeCell ref="C393:K393"/>
    <mergeCell ref="C394:K394"/>
    <mergeCell ref="C395:K395"/>
    <mergeCell ref="C383:E383"/>
    <mergeCell ref="C384:E384"/>
    <mergeCell ref="C385:E385"/>
    <mergeCell ref="C387:K387"/>
    <mergeCell ref="C388:K388"/>
    <mergeCell ref="C389:K389"/>
    <mergeCell ref="C377:E377"/>
    <mergeCell ref="C378:E378"/>
    <mergeCell ref="C379:E379"/>
    <mergeCell ref="C380:E380"/>
    <mergeCell ref="C381:E381"/>
    <mergeCell ref="C382:E382"/>
    <mergeCell ref="C371:E371"/>
    <mergeCell ref="C372:E372"/>
    <mergeCell ref="C373:N373"/>
    <mergeCell ref="C374:E374"/>
    <mergeCell ref="C375:E375"/>
    <mergeCell ref="C376:E376"/>
    <mergeCell ref="C365:E365"/>
    <mergeCell ref="C366:E366"/>
    <mergeCell ref="C367:E367"/>
    <mergeCell ref="C368:E368"/>
    <mergeCell ref="C369:E369"/>
    <mergeCell ref="C370:E370"/>
    <mergeCell ref="C359:N359"/>
    <mergeCell ref="C360:E360"/>
    <mergeCell ref="C361:E361"/>
    <mergeCell ref="C362:E362"/>
    <mergeCell ref="C363:E363"/>
    <mergeCell ref="C364:E364"/>
    <mergeCell ref="C353:E353"/>
    <mergeCell ref="C354:E354"/>
    <mergeCell ref="C355:E355"/>
    <mergeCell ref="C356:E356"/>
    <mergeCell ref="C357:E357"/>
    <mergeCell ref="C358:E358"/>
    <mergeCell ref="C347:E347"/>
    <mergeCell ref="C348:E348"/>
    <mergeCell ref="C349:E349"/>
    <mergeCell ref="C350:E350"/>
    <mergeCell ref="C351:E351"/>
    <mergeCell ref="C352:E352"/>
    <mergeCell ref="C341:N341"/>
    <mergeCell ref="A342:N342"/>
    <mergeCell ref="C343:E343"/>
    <mergeCell ref="C344:N344"/>
    <mergeCell ref="C345:N345"/>
    <mergeCell ref="C346:E346"/>
    <mergeCell ref="C335:E335"/>
    <mergeCell ref="C336:E336"/>
    <mergeCell ref="C337:E337"/>
    <mergeCell ref="C338:E338"/>
    <mergeCell ref="C339:E339"/>
    <mergeCell ref="C340:E340"/>
    <mergeCell ref="C329:E329"/>
    <mergeCell ref="C330:E330"/>
    <mergeCell ref="C331:E331"/>
    <mergeCell ref="C332:E332"/>
    <mergeCell ref="C333:E333"/>
    <mergeCell ref="C334:E334"/>
    <mergeCell ref="C323:E323"/>
    <mergeCell ref="C324:E324"/>
    <mergeCell ref="C325:N325"/>
    <mergeCell ref="A326:N326"/>
    <mergeCell ref="C327:E327"/>
    <mergeCell ref="C328:N328"/>
    <mergeCell ref="C317:E317"/>
    <mergeCell ref="C318:E318"/>
    <mergeCell ref="C319:E319"/>
    <mergeCell ref="C320:E320"/>
    <mergeCell ref="C321:E321"/>
    <mergeCell ref="C322:E322"/>
    <mergeCell ref="C311:E311"/>
    <mergeCell ref="C312:N312"/>
    <mergeCell ref="C313:E313"/>
    <mergeCell ref="C314:E314"/>
    <mergeCell ref="C315:E315"/>
    <mergeCell ref="C316:E316"/>
    <mergeCell ref="C305:E305"/>
    <mergeCell ref="C306:E306"/>
    <mergeCell ref="C307:E307"/>
    <mergeCell ref="C308:E308"/>
    <mergeCell ref="C309:N309"/>
    <mergeCell ref="A310:N310"/>
    <mergeCell ref="C299:E299"/>
    <mergeCell ref="C300:E300"/>
    <mergeCell ref="C301:E301"/>
    <mergeCell ref="C302:E302"/>
    <mergeCell ref="C303:E303"/>
    <mergeCell ref="C304:E304"/>
    <mergeCell ref="A293:N293"/>
    <mergeCell ref="C294:E294"/>
    <mergeCell ref="C295:N295"/>
    <mergeCell ref="C296:N296"/>
    <mergeCell ref="C297:E297"/>
    <mergeCell ref="C298:E298"/>
    <mergeCell ref="C287:E287"/>
    <mergeCell ref="C288:E288"/>
    <mergeCell ref="C289:E289"/>
    <mergeCell ref="C290:E290"/>
    <mergeCell ref="C291:E291"/>
    <mergeCell ref="C292:N292"/>
    <mergeCell ref="C281:E281"/>
    <mergeCell ref="C282:E282"/>
    <mergeCell ref="C283:E283"/>
    <mergeCell ref="C284:E284"/>
    <mergeCell ref="C285:E285"/>
    <mergeCell ref="C286:E286"/>
    <mergeCell ref="C275:K275"/>
    <mergeCell ref="A276:N276"/>
    <mergeCell ref="A277:N277"/>
    <mergeCell ref="C278:E278"/>
    <mergeCell ref="C279:N279"/>
    <mergeCell ref="C280:E280"/>
    <mergeCell ref="C269:K269"/>
    <mergeCell ref="C270:K270"/>
    <mergeCell ref="C271:K271"/>
    <mergeCell ref="C272:K272"/>
    <mergeCell ref="C273:K273"/>
    <mergeCell ref="C274:K274"/>
    <mergeCell ref="C262:E262"/>
    <mergeCell ref="C264:K264"/>
    <mergeCell ref="C265:K265"/>
    <mergeCell ref="C266:K266"/>
    <mergeCell ref="C267:K267"/>
    <mergeCell ref="C268:K268"/>
    <mergeCell ref="C256:E256"/>
    <mergeCell ref="C257:E257"/>
    <mergeCell ref="C258:E258"/>
    <mergeCell ref="C259:E259"/>
    <mergeCell ref="C260:E260"/>
    <mergeCell ref="C261:E261"/>
    <mergeCell ref="C250:E250"/>
    <mergeCell ref="C251:E251"/>
    <mergeCell ref="C252:E252"/>
    <mergeCell ref="C253:E253"/>
    <mergeCell ref="C254:N254"/>
    <mergeCell ref="C255:E255"/>
    <mergeCell ref="C244:E244"/>
    <mergeCell ref="C245:E245"/>
    <mergeCell ref="C246:E246"/>
    <mergeCell ref="C247:E247"/>
    <mergeCell ref="C248:E248"/>
    <mergeCell ref="C249:E249"/>
    <mergeCell ref="C238:E238"/>
    <mergeCell ref="C239:N239"/>
    <mergeCell ref="C240:N240"/>
    <mergeCell ref="C241:E241"/>
    <mergeCell ref="C242:E242"/>
    <mergeCell ref="C243:E243"/>
    <mergeCell ref="C232:E232"/>
    <mergeCell ref="C233:E233"/>
    <mergeCell ref="C234:E234"/>
    <mergeCell ref="C235:E235"/>
    <mergeCell ref="C236:E236"/>
    <mergeCell ref="C237:E237"/>
    <mergeCell ref="C226:E226"/>
    <mergeCell ref="C227:E227"/>
    <mergeCell ref="C228:E228"/>
    <mergeCell ref="C229:E229"/>
    <mergeCell ref="C230:E230"/>
    <mergeCell ref="C231:E231"/>
    <mergeCell ref="C220:E220"/>
    <mergeCell ref="C221:E221"/>
    <mergeCell ref="C222:E222"/>
    <mergeCell ref="C223:E223"/>
    <mergeCell ref="C224:N224"/>
    <mergeCell ref="C225:N225"/>
    <mergeCell ref="C214:E214"/>
    <mergeCell ref="C215:E215"/>
    <mergeCell ref="C216:E216"/>
    <mergeCell ref="C217:E217"/>
    <mergeCell ref="C218:E218"/>
    <mergeCell ref="C219:E219"/>
    <mergeCell ref="C208:N208"/>
    <mergeCell ref="C209:E209"/>
    <mergeCell ref="C210:N210"/>
    <mergeCell ref="C211:E211"/>
    <mergeCell ref="C212:E212"/>
    <mergeCell ref="C213:E213"/>
    <mergeCell ref="C202:N202"/>
    <mergeCell ref="C203:E203"/>
    <mergeCell ref="C204:N204"/>
    <mergeCell ref="C205:E205"/>
    <mergeCell ref="C206:N206"/>
    <mergeCell ref="C207:E207"/>
    <mergeCell ref="C196:N196"/>
    <mergeCell ref="C197:E197"/>
    <mergeCell ref="C198:N198"/>
    <mergeCell ref="C199:E199"/>
    <mergeCell ref="C200:N200"/>
    <mergeCell ref="C201:E201"/>
    <mergeCell ref="C190:E190"/>
    <mergeCell ref="C191:E191"/>
    <mergeCell ref="C192:E192"/>
    <mergeCell ref="C193:E193"/>
    <mergeCell ref="C194:E194"/>
    <mergeCell ref="C195:E195"/>
    <mergeCell ref="C184:E184"/>
    <mergeCell ref="C185:E185"/>
    <mergeCell ref="C186:E186"/>
    <mergeCell ref="C187:E187"/>
    <mergeCell ref="C188:E188"/>
    <mergeCell ref="C189:E189"/>
    <mergeCell ref="C178:K178"/>
    <mergeCell ref="A179:N179"/>
    <mergeCell ref="C180:E180"/>
    <mergeCell ref="C181:N181"/>
    <mergeCell ref="C182:N182"/>
    <mergeCell ref="C183:E183"/>
    <mergeCell ref="C172:K172"/>
    <mergeCell ref="C173:K173"/>
    <mergeCell ref="C174:K174"/>
    <mergeCell ref="C175:K175"/>
    <mergeCell ref="C176:K176"/>
    <mergeCell ref="C177:K177"/>
    <mergeCell ref="C166:K166"/>
    <mergeCell ref="C167:K167"/>
    <mergeCell ref="C168:K168"/>
    <mergeCell ref="C169:K169"/>
    <mergeCell ref="C170:K170"/>
    <mergeCell ref="C171:K171"/>
    <mergeCell ref="C159:E159"/>
    <mergeCell ref="C160:E160"/>
    <mergeCell ref="C161:E161"/>
    <mergeCell ref="C162:E162"/>
    <mergeCell ref="C163:E163"/>
    <mergeCell ref="C165:K165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C150:N150"/>
    <mergeCell ref="C151:N151"/>
    <mergeCell ref="C152:E152"/>
    <mergeCell ref="C141:E141"/>
    <mergeCell ref="C142:E142"/>
    <mergeCell ref="C143:E143"/>
    <mergeCell ref="C144:E144"/>
    <mergeCell ref="C145:E145"/>
    <mergeCell ref="C146:E146"/>
    <mergeCell ref="C135:E135"/>
    <mergeCell ref="C136:N136"/>
    <mergeCell ref="C137:N137"/>
    <mergeCell ref="C138:E138"/>
    <mergeCell ref="C139:E139"/>
    <mergeCell ref="C140:E140"/>
    <mergeCell ref="C129:E129"/>
    <mergeCell ref="C130:N130"/>
    <mergeCell ref="C131:E131"/>
    <mergeCell ref="C132:N132"/>
    <mergeCell ref="C133:E133"/>
    <mergeCell ref="C134:N134"/>
    <mergeCell ref="C123:E123"/>
    <mergeCell ref="C124:E124"/>
    <mergeCell ref="C125:E125"/>
    <mergeCell ref="C126:E126"/>
    <mergeCell ref="C127:E127"/>
    <mergeCell ref="C128:N128"/>
    <mergeCell ref="C117:E117"/>
    <mergeCell ref="C118:E118"/>
    <mergeCell ref="C119:E119"/>
    <mergeCell ref="C120:E120"/>
    <mergeCell ref="C121:E121"/>
    <mergeCell ref="C122:E122"/>
    <mergeCell ref="C111:E111"/>
    <mergeCell ref="C112:E112"/>
    <mergeCell ref="C113:N113"/>
    <mergeCell ref="C114:N114"/>
    <mergeCell ref="C115:E115"/>
    <mergeCell ref="C116:E116"/>
    <mergeCell ref="C105:E105"/>
    <mergeCell ref="C106:E106"/>
    <mergeCell ref="C107:E107"/>
    <mergeCell ref="C108:E108"/>
    <mergeCell ref="C109:E109"/>
    <mergeCell ref="C110:E110"/>
    <mergeCell ref="C99:N99"/>
    <mergeCell ref="C100:E100"/>
    <mergeCell ref="C101:E101"/>
    <mergeCell ref="C102:E102"/>
    <mergeCell ref="C103:E103"/>
    <mergeCell ref="C104:E104"/>
    <mergeCell ref="C93:E93"/>
    <mergeCell ref="C94:E94"/>
    <mergeCell ref="C95:E95"/>
    <mergeCell ref="C96:E96"/>
    <mergeCell ref="C97:E97"/>
    <mergeCell ref="C98:N98"/>
    <mergeCell ref="C87:E87"/>
    <mergeCell ref="C88:E88"/>
    <mergeCell ref="C89:E89"/>
    <mergeCell ref="C90:E90"/>
    <mergeCell ref="C91:E91"/>
    <mergeCell ref="C92:E92"/>
    <mergeCell ref="C81:E81"/>
    <mergeCell ref="C82:E82"/>
    <mergeCell ref="C83:E83"/>
    <mergeCell ref="C84:N84"/>
    <mergeCell ref="C85:E85"/>
    <mergeCell ref="C86:E86"/>
    <mergeCell ref="C75:E75"/>
    <mergeCell ref="C76:E76"/>
    <mergeCell ref="C77:E77"/>
    <mergeCell ref="C78:E78"/>
    <mergeCell ref="C79:E79"/>
    <mergeCell ref="C80:E80"/>
    <mergeCell ref="C69:E69"/>
    <mergeCell ref="C70:N70"/>
    <mergeCell ref="C71:N71"/>
    <mergeCell ref="C72:E72"/>
    <mergeCell ref="C73:E73"/>
    <mergeCell ref="C74:E74"/>
    <mergeCell ref="C63:E63"/>
    <mergeCell ref="C64:E64"/>
    <mergeCell ref="C65:E65"/>
    <mergeCell ref="C66:E66"/>
    <mergeCell ref="C67:E67"/>
    <mergeCell ref="C68:E68"/>
    <mergeCell ref="C57:E57"/>
    <mergeCell ref="C58:N58"/>
    <mergeCell ref="C59:N59"/>
    <mergeCell ref="C60:N60"/>
    <mergeCell ref="C61:E61"/>
    <mergeCell ref="C62:E62"/>
    <mergeCell ref="C51:E51"/>
    <mergeCell ref="C52:E52"/>
    <mergeCell ref="C53:E53"/>
    <mergeCell ref="C54:E54"/>
    <mergeCell ref="C55:E55"/>
    <mergeCell ref="C56:E56"/>
    <mergeCell ref="C45:N45"/>
    <mergeCell ref="C46:E46"/>
    <mergeCell ref="C47:N47"/>
    <mergeCell ref="C48:N48"/>
    <mergeCell ref="C49:E49"/>
    <mergeCell ref="C50:E50"/>
    <mergeCell ref="C39:E39"/>
    <mergeCell ref="C40:E40"/>
    <mergeCell ref="C41:E41"/>
    <mergeCell ref="C42:E42"/>
    <mergeCell ref="C43:E43"/>
    <mergeCell ref="C44:E44"/>
    <mergeCell ref="C33:E33"/>
    <mergeCell ref="C34:N34"/>
    <mergeCell ref="C35:N35"/>
    <mergeCell ref="C36:E36"/>
    <mergeCell ref="C37:E37"/>
    <mergeCell ref="C38:E38"/>
    <mergeCell ref="C30:E30"/>
    <mergeCell ref="A31:N31"/>
    <mergeCell ref="A32:N32"/>
    <mergeCell ref="A12:N12"/>
    <mergeCell ref="A13:N13"/>
    <mergeCell ref="B15:F15"/>
    <mergeCell ref="B16:F16"/>
    <mergeCell ref="L25:M25"/>
    <mergeCell ref="A27:A29"/>
    <mergeCell ref="B27:B29"/>
    <mergeCell ref="C27:E29"/>
    <mergeCell ref="F27:F29"/>
    <mergeCell ref="G27:I28"/>
    <mergeCell ref="D5:N5"/>
    <mergeCell ref="A7:N7"/>
    <mergeCell ref="A8:N8"/>
    <mergeCell ref="A9:N9"/>
    <mergeCell ref="A10:N10"/>
    <mergeCell ref="A11:N11"/>
    <mergeCell ref="J27:L28"/>
    <mergeCell ref="M27:M29"/>
    <mergeCell ref="N27:N29"/>
  </mergeCells>
  <printOptions horizontalCentered="1"/>
  <pageMargins left="0.39370077848434398" right="0.39370077848434398" top="0.78740155696868896" bottom="0.74803149700164795" header="0.118110239505768" footer="0.118110239505768"/>
  <pageSetup paperSize="9" orientation="landscape"/>
  <headerFooter>
    <oddHeader>&amp;LГРАНД-Смета 2021</oddHeader>
  </headerFooter>
  <rowBreaks count="1" manualBreakCount="1">
    <brk id="26" max="447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833"/>
  <sheetViews>
    <sheetView topLeftCell="A787" zoomScale="115" zoomScaleNormal="115" workbookViewId="0">
      <selection activeCell="AF817" sqref="AF817"/>
    </sheetView>
  </sheetViews>
  <sheetFormatPr defaultColWidth="9.140625" defaultRowHeight="11.25" customHeight="1" x14ac:dyDescent="0.2"/>
  <cols>
    <col min="1" max="1" width="8.140625" style="63" customWidth="1"/>
    <col min="2" max="2" width="20.140625" style="63" customWidth="1"/>
    <col min="3" max="4" width="10.42578125" style="63" customWidth="1"/>
    <col min="5" max="5" width="13.28515625" style="63" customWidth="1"/>
    <col min="6" max="6" width="8.5703125" style="63" customWidth="1"/>
    <col min="7" max="7" width="7.85546875" style="63" customWidth="1"/>
    <col min="8" max="8" width="8.42578125" style="63" customWidth="1"/>
    <col min="9" max="9" width="8.7109375" style="63" customWidth="1"/>
    <col min="10" max="10" width="8.140625" style="63" customWidth="1"/>
    <col min="11" max="11" width="8.5703125" style="63" customWidth="1"/>
    <col min="12" max="12" width="10" style="63" customWidth="1"/>
    <col min="13" max="13" width="6" style="63" customWidth="1"/>
    <col min="14" max="14" width="9.7109375" style="63" customWidth="1"/>
    <col min="15" max="15" width="99.7109375" style="68" hidden="1" customWidth="1"/>
    <col min="16" max="16" width="138.42578125" style="68" hidden="1" customWidth="1"/>
    <col min="17" max="17" width="34.140625" style="68" hidden="1" customWidth="1"/>
    <col min="18" max="19" width="110.140625" style="68" hidden="1" customWidth="1"/>
    <col min="20" max="23" width="34.140625" style="68" hidden="1" customWidth="1"/>
    <col min="24" max="24" width="110.140625" style="68" hidden="1" customWidth="1"/>
    <col min="25" max="27" width="84.42578125" style="68" hidden="1" customWidth="1"/>
    <col min="28" max="28" width="138.42578125" style="68" hidden="1" customWidth="1"/>
    <col min="29" max="31" width="84.42578125" style="68" hidden="1" customWidth="1"/>
    <col min="32" max="16384" width="9.140625" style="63"/>
  </cols>
  <sheetData>
    <row r="1" spans="1:15" s="63" customFormat="1" x14ac:dyDescent="0.2">
      <c r="N1" s="64" t="s">
        <v>128</v>
      </c>
    </row>
    <row r="2" spans="1:15" s="63" customFormat="1" x14ac:dyDescent="0.2">
      <c r="N2" s="64" t="s">
        <v>12</v>
      </c>
    </row>
    <row r="3" spans="1:15" s="63" customFormat="1" x14ac:dyDescent="0.2">
      <c r="N3" s="64"/>
    </row>
    <row r="4" spans="1:15" s="63" customFormat="1" x14ac:dyDescent="0.2">
      <c r="F4" s="65"/>
    </row>
    <row r="5" spans="1:15" s="63" customFormat="1" ht="33.75" x14ac:dyDescent="0.2">
      <c r="A5" s="66" t="s">
        <v>129</v>
      </c>
      <c r="B5" s="67"/>
      <c r="D5" s="767" t="s">
        <v>550</v>
      </c>
      <c r="E5" s="767"/>
      <c r="F5" s="767"/>
      <c r="G5" s="767"/>
      <c r="H5" s="767"/>
      <c r="I5" s="767"/>
      <c r="J5" s="767"/>
      <c r="K5" s="767"/>
      <c r="L5" s="767"/>
      <c r="M5" s="767"/>
      <c r="N5" s="767"/>
      <c r="O5" s="68" t="s">
        <v>550</v>
      </c>
    </row>
    <row r="6" spans="1:15" s="63" customFormat="1" ht="15" customHeight="1" x14ac:dyDescent="0.2">
      <c r="A6" s="69" t="s">
        <v>130</v>
      </c>
      <c r="D6" s="70" t="s">
        <v>131</v>
      </c>
      <c r="E6" s="70"/>
      <c r="F6" s="71"/>
      <c r="G6" s="71"/>
      <c r="H6" s="71"/>
      <c r="I6" s="71"/>
      <c r="J6" s="71"/>
      <c r="K6" s="71"/>
      <c r="L6" s="71"/>
      <c r="M6" s="71"/>
      <c r="N6" s="71"/>
    </row>
    <row r="7" spans="1:15" s="63" customFormat="1" ht="43.5" customHeight="1" x14ac:dyDescent="0.2">
      <c r="A7" s="768" t="s">
        <v>24</v>
      </c>
      <c r="B7" s="768"/>
      <c r="C7" s="768"/>
      <c r="D7" s="768"/>
      <c r="E7" s="768"/>
      <c r="F7" s="768"/>
      <c r="G7" s="768"/>
      <c r="H7" s="768"/>
      <c r="I7" s="768"/>
      <c r="J7" s="768"/>
      <c r="K7" s="768"/>
      <c r="L7" s="768"/>
      <c r="M7" s="768"/>
      <c r="N7" s="768"/>
    </row>
    <row r="8" spans="1:15" s="63" customFormat="1" x14ac:dyDescent="0.2">
      <c r="A8" s="769" t="s">
        <v>3</v>
      </c>
      <c r="B8" s="769"/>
      <c r="C8" s="769"/>
      <c r="D8" s="769"/>
      <c r="E8" s="769"/>
      <c r="F8" s="769"/>
      <c r="G8" s="769"/>
      <c r="H8" s="769"/>
      <c r="I8" s="769"/>
      <c r="J8" s="769"/>
      <c r="K8" s="769"/>
      <c r="L8" s="769"/>
      <c r="M8" s="769"/>
      <c r="N8" s="769"/>
    </row>
    <row r="9" spans="1:15" s="63" customFormat="1" ht="30" customHeight="1" x14ac:dyDescent="0.2">
      <c r="A9" s="768" t="s">
        <v>41</v>
      </c>
      <c r="B9" s="768"/>
      <c r="C9" s="768"/>
      <c r="D9" s="768"/>
      <c r="E9" s="768"/>
      <c r="F9" s="768"/>
      <c r="G9" s="768"/>
      <c r="H9" s="768"/>
      <c r="I9" s="768"/>
      <c r="J9" s="768"/>
      <c r="K9" s="768"/>
      <c r="L9" s="768"/>
      <c r="M9" s="768"/>
      <c r="N9" s="768"/>
    </row>
    <row r="10" spans="1:15" s="63" customFormat="1" x14ac:dyDescent="0.2">
      <c r="A10" s="769" t="s">
        <v>132</v>
      </c>
      <c r="B10" s="769"/>
      <c r="C10" s="769"/>
      <c r="D10" s="769"/>
      <c r="E10" s="769"/>
      <c r="F10" s="769"/>
      <c r="G10" s="769"/>
      <c r="H10" s="769"/>
      <c r="I10" s="769"/>
      <c r="J10" s="769"/>
      <c r="K10" s="769"/>
      <c r="L10" s="769"/>
      <c r="M10" s="769"/>
      <c r="N10" s="769"/>
    </row>
    <row r="11" spans="1:15" s="63" customFormat="1" ht="28.5" customHeight="1" x14ac:dyDescent="0.25">
      <c r="A11" s="770" t="s">
        <v>2182</v>
      </c>
      <c r="B11" s="770"/>
      <c r="C11" s="770"/>
      <c r="D11" s="770"/>
      <c r="E11" s="770"/>
      <c r="F11" s="770"/>
      <c r="G11" s="770"/>
      <c r="H11" s="770"/>
      <c r="I11" s="770"/>
      <c r="J11" s="770"/>
      <c r="K11" s="770"/>
      <c r="L11" s="770"/>
      <c r="M11" s="770"/>
      <c r="N11" s="770"/>
    </row>
    <row r="12" spans="1:15" s="63" customFormat="1" ht="29.25" customHeight="1" x14ac:dyDescent="0.2">
      <c r="A12" s="768" t="s">
        <v>498</v>
      </c>
      <c r="B12" s="768"/>
      <c r="C12" s="768"/>
      <c r="D12" s="768"/>
      <c r="E12" s="768"/>
      <c r="F12" s="768"/>
      <c r="G12" s="768"/>
      <c r="H12" s="768"/>
      <c r="I12" s="768"/>
      <c r="J12" s="768"/>
      <c r="K12" s="768"/>
      <c r="L12" s="768"/>
      <c r="M12" s="768"/>
      <c r="N12" s="768"/>
    </row>
    <row r="13" spans="1:15" s="63" customFormat="1" ht="33.75" customHeight="1" x14ac:dyDescent="0.2">
      <c r="A13" s="769" t="s">
        <v>134</v>
      </c>
      <c r="B13" s="769"/>
      <c r="C13" s="769"/>
      <c r="D13" s="769"/>
      <c r="E13" s="769"/>
      <c r="F13" s="769"/>
      <c r="G13" s="769"/>
      <c r="H13" s="769"/>
      <c r="I13" s="769"/>
      <c r="J13" s="769"/>
      <c r="K13" s="769"/>
      <c r="L13" s="769"/>
      <c r="M13" s="769"/>
      <c r="N13" s="769"/>
    </row>
    <row r="14" spans="1:15" s="63" customFormat="1" ht="18" customHeight="1" x14ac:dyDescent="0.2">
      <c r="A14" s="63" t="s">
        <v>135</v>
      </c>
      <c r="B14" s="72" t="s">
        <v>136</v>
      </c>
      <c r="C14" s="63" t="s">
        <v>137</v>
      </c>
      <c r="F14" s="68"/>
      <c r="G14" s="68"/>
      <c r="H14" s="68"/>
      <c r="I14" s="68"/>
      <c r="J14" s="68"/>
      <c r="K14" s="68"/>
      <c r="L14" s="68"/>
      <c r="M14" s="68"/>
      <c r="N14" s="68"/>
    </row>
    <row r="15" spans="1:15" s="63" customFormat="1" ht="30.75" customHeight="1" x14ac:dyDescent="0.2">
      <c r="A15" s="63" t="s">
        <v>138</v>
      </c>
      <c r="B15" s="777" t="s">
        <v>2183</v>
      </c>
      <c r="C15" s="777"/>
      <c r="D15" s="777"/>
      <c r="E15" s="777"/>
      <c r="F15" s="777"/>
      <c r="G15" s="68"/>
      <c r="H15" s="68"/>
      <c r="I15" s="68"/>
      <c r="J15" s="68"/>
      <c r="K15" s="68"/>
      <c r="L15" s="68"/>
      <c r="M15" s="68"/>
      <c r="N15" s="68"/>
    </row>
    <row r="16" spans="1:15" s="63" customFormat="1" x14ac:dyDescent="0.2">
      <c r="B16" s="778" t="s">
        <v>140</v>
      </c>
      <c r="C16" s="778"/>
      <c r="D16" s="778"/>
      <c r="E16" s="778"/>
      <c r="F16" s="778"/>
      <c r="G16" s="73"/>
      <c r="H16" s="73"/>
      <c r="I16" s="73"/>
      <c r="J16" s="73"/>
      <c r="K16" s="73"/>
      <c r="L16" s="73"/>
      <c r="M16" s="74"/>
      <c r="N16" s="73"/>
    </row>
    <row r="17" spans="1:17" s="63" customFormat="1" ht="25.5" customHeight="1" x14ac:dyDescent="0.2">
      <c r="D17" s="75"/>
      <c r="E17" s="75"/>
      <c r="F17" s="75"/>
      <c r="G17" s="75"/>
      <c r="H17" s="75"/>
      <c r="I17" s="75"/>
      <c r="J17" s="75"/>
      <c r="K17" s="75"/>
      <c r="L17" s="75"/>
      <c r="M17" s="73"/>
      <c r="N17" s="73"/>
    </row>
    <row r="18" spans="1:17" s="63" customFormat="1" x14ac:dyDescent="0.2">
      <c r="A18" s="76" t="s">
        <v>141</v>
      </c>
      <c r="D18" s="70" t="s">
        <v>33</v>
      </c>
      <c r="F18" s="77"/>
      <c r="G18" s="77"/>
      <c r="H18" s="77"/>
      <c r="I18" s="77"/>
      <c r="J18" s="77"/>
      <c r="K18" s="77"/>
      <c r="L18" s="77"/>
      <c r="M18" s="77"/>
      <c r="N18" s="77"/>
    </row>
    <row r="19" spans="1:17" s="63" customFormat="1" ht="25.5" customHeight="1" x14ac:dyDescent="0.2"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</row>
    <row r="20" spans="1:17" s="63" customFormat="1" ht="12.75" customHeight="1" x14ac:dyDescent="0.2">
      <c r="A20" s="76" t="s">
        <v>142</v>
      </c>
      <c r="C20" s="78">
        <v>10207.76</v>
      </c>
      <c r="D20" s="79" t="s">
        <v>2184</v>
      </c>
      <c r="E20" s="66" t="s">
        <v>144</v>
      </c>
      <c r="L20" s="80"/>
      <c r="M20" s="80"/>
    </row>
    <row r="21" spans="1:17" s="63" customFormat="1" ht="12.75" customHeight="1" x14ac:dyDescent="0.2">
      <c r="B21" s="63" t="s">
        <v>145</v>
      </c>
      <c r="C21" s="81"/>
      <c r="D21" s="82"/>
      <c r="E21" s="66"/>
    </row>
    <row r="22" spans="1:17" s="63" customFormat="1" ht="12.75" customHeight="1" x14ac:dyDescent="0.2">
      <c r="B22" s="63" t="s">
        <v>146</v>
      </c>
      <c r="C22" s="78">
        <v>10207.76</v>
      </c>
      <c r="D22" s="79" t="s">
        <v>2184</v>
      </c>
      <c r="E22" s="66" t="s">
        <v>144</v>
      </c>
      <c r="G22" s="63" t="s">
        <v>147</v>
      </c>
      <c r="L22" s="78">
        <v>0</v>
      </c>
      <c r="M22" s="79" t="s">
        <v>2185</v>
      </c>
      <c r="N22" s="66" t="s">
        <v>144</v>
      </c>
    </row>
    <row r="23" spans="1:17" s="63" customFormat="1" ht="12.75" customHeight="1" x14ac:dyDescent="0.2">
      <c r="B23" s="63" t="s">
        <v>5</v>
      </c>
      <c r="C23" s="78">
        <v>0</v>
      </c>
      <c r="D23" s="83" t="s">
        <v>149</v>
      </c>
      <c r="E23" s="66" t="s">
        <v>144</v>
      </c>
      <c r="G23" s="63" t="s">
        <v>150</v>
      </c>
      <c r="L23" s="84"/>
      <c r="M23" s="84">
        <v>6848.9</v>
      </c>
      <c r="N23" s="69" t="s">
        <v>151</v>
      </c>
    </row>
    <row r="24" spans="1:17" s="63" customFormat="1" ht="12.75" customHeight="1" x14ac:dyDescent="0.2">
      <c r="B24" s="63" t="s">
        <v>18</v>
      </c>
      <c r="C24" s="78">
        <v>0</v>
      </c>
      <c r="D24" s="83" t="s">
        <v>149</v>
      </c>
      <c r="E24" s="66" t="s">
        <v>144</v>
      </c>
      <c r="G24" s="63" t="s">
        <v>152</v>
      </c>
      <c r="L24" s="84"/>
      <c r="M24" s="84">
        <v>494.22</v>
      </c>
      <c r="N24" s="69" t="s">
        <v>151</v>
      </c>
    </row>
    <row r="25" spans="1:17" s="63" customFormat="1" ht="12.75" customHeight="1" x14ac:dyDescent="0.2">
      <c r="B25" s="63" t="s">
        <v>19</v>
      </c>
      <c r="C25" s="78">
        <v>0</v>
      </c>
      <c r="D25" s="79" t="s">
        <v>149</v>
      </c>
      <c r="E25" s="66" t="s">
        <v>144</v>
      </c>
      <c r="G25" s="63" t="s">
        <v>153</v>
      </c>
      <c r="L25" s="779" t="s">
        <v>33</v>
      </c>
      <c r="M25" s="779"/>
    </row>
    <row r="26" spans="1:17" s="63" customFormat="1" x14ac:dyDescent="0.2">
      <c r="A26" s="85"/>
    </row>
    <row r="27" spans="1:17" s="63" customFormat="1" ht="36" customHeight="1" x14ac:dyDescent="0.2">
      <c r="A27" s="771" t="s">
        <v>154</v>
      </c>
      <c r="B27" s="771" t="s">
        <v>15</v>
      </c>
      <c r="C27" s="771" t="s">
        <v>155</v>
      </c>
      <c r="D27" s="771"/>
      <c r="E27" s="771"/>
      <c r="F27" s="771" t="s">
        <v>156</v>
      </c>
      <c r="G27" s="771" t="s">
        <v>157</v>
      </c>
      <c r="H27" s="771"/>
      <c r="I27" s="771"/>
      <c r="J27" s="771" t="s">
        <v>158</v>
      </c>
      <c r="K27" s="771"/>
      <c r="L27" s="771"/>
      <c r="M27" s="771" t="s">
        <v>159</v>
      </c>
      <c r="N27" s="771" t="s">
        <v>160</v>
      </c>
    </row>
    <row r="28" spans="1:17" s="63" customFormat="1" ht="36.75" customHeight="1" x14ac:dyDescent="0.2">
      <c r="A28" s="771"/>
      <c r="B28" s="771"/>
      <c r="C28" s="771"/>
      <c r="D28" s="771"/>
      <c r="E28" s="771"/>
      <c r="F28" s="771"/>
      <c r="G28" s="771"/>
      <c r="H28" s="771"/>
      <c r="I28" s="771"/>
      <c r="J28" s="771"/>
      <c r="K28" s="771"/>
      <c r="L28" s="771"/>
      <c r="M28" s="771"/>
      <c r="N28" s="771"/>
    </row>
    <row r="29" spans="1:17" s="63" customFormat="1" ht="42.75" customHeight="1" x14ac:dyDescent="0.2">
      <c r="A29" s="771"/>
      <c r="B29" s="771"/>
      <c r="C29" s="771"/>
      <c r="D29" s="771"/>
      <c r="E29" s="771"/>
      <c r="F29" s="771"/>
      <c r="G29" s="86" t="s">
        <v>161</v>
      </c>
      <c r="H29" s="86" t="s">
        <v>162</v>
      </c>
      <c r="I29" s="86" t="s">
        <v>163</v>
      </c>
      <c r="J29" s="86" t="s">
        <v>161</v>
      </c>
      <c r="K29" s="86" t="s">
        <v>162</v>
      </c>
      <c r="L29" s="86" t="s">
        <v>20</v>
      </c>
      <c r="M29" s="771"/>
      <c r="N29" s="771"/>
    </row>
    <row r="30" spans="1:17" s="63" customFormat="1" x14ac:dyDescent="0.2">
      <c r="A30" s="87">
        <v>1</v>
      </c>
      <c r="B30" s="87">
        <v>2</v>
      </c>
      <c r="C30" s="772">
        <v>3</v>
      </c>
      <c r="D30" s="772"/>
      <c r="E30" s="772"/>
      <c r="F30" s="87">
        <v>4</v>
      </c>
      <c r="G30" s="87">
        <v>5</v>
      </c>
      <c r="H30" s="87">
        <v>6</v>
      </c>
      <c r="I30" s="87">
        <v>7</v>
      </c>
      <c r="J30" s="87">
        <v>8</v>
      </c>
      <c r="K30" s="87">
        <v>9</v>
      </c>
      <c r="L30" s="87">
        <v>10</v>
      </c>
      <c r="M30" s="87">
        <v>11</v>
      </c>
      <c r="N30" s="87">
        <v>12</v>
      </c>
    </row>
    <row r="31" spans="1:17" s="63" customFormat="1" x14ac:dyDescent="0.2">
      <c r="A31" s="773" t="s">
        <v>2186</v>
      </c>
      <c r="B31" s="774"/>
      <c r="C31" s="774"/>
      <c r="D31" s="774"/>
      <c r="E31" s="774"/>
      <c r="F31" s="774"/>
      <c r="G31" s="774"/>
      <c r="H31" s="774"/>
      <c r="I31" s="774"/>
      <c r="J31" s="774"/>
      <c r="K31" s="774"/>
      <c r="L31" s="774"/>
      <c r="M31" s="774"/>
      <c r="N31" s="775"/>
      <c r="P31" s="68" t="s">
        <v>2186</v>
      </c>
    </row>
    <row r="32" spans="1:17" s="63" customFormat="1" ht="22.5" x14ac:dyDescent="0.2">
      <c r="A32" s="88" t="s">
        <v>165</v>
      </c>
      <c r="B32" s="89" t="s">
        <v>2187</v>
      </c>
      <c r="C32" s="776" t="s">
        <v>2188</v>
      </c>
      <c r="D32" s="776"/>
      <c r="E32" s="776"/>
      <c r="F32" s="90" t="s">
        <v>711</v>
      </c>
      <c r="G32" s="90" t="s">
        <v>33</v>
      </c>
      <c r="H32" s="90" t="s">
        <v>33</v>
      </c>
      <c r="I32" s="90" t="s">
        <v>2189</v>
      </c>
      <c r="J32" s="91" t="s">
        <v>33</v>
      </c>
      <c r="K32" s="90" t="s">
        <v>33</v>
      </c>
      <c r="L32" s="91" t="s">
        <v>33</v>
      </c>
      <c r="M32" s="92" t="s">
        <v>33</v>
      </c>
      <c r="N32" s="93" t="s">
        <v>33</v>
      </c>
      <c r="Q32" s="68" t="s">
        <v>2188</v>
      </c>
    </row>
    <row r="33" spans="1:23" s="63" customFormat="1" x14ac:dyDescent="0.2">
      <c r="A33" s="94"/>
      <c r="B33" s="95"/>
      <c r="C33" s="767" t="s">
        <v>2190</v>
      </c>
      <c r="D33" s="767"/>
      <c r="E33" s="767"/>
      <c r="F33" s="767"/>
      <c r="G33" s="767"/>
      <c r="H33" s="767"/>
      <c r="I33" s="767"/>
      <c r="J33" s="767"/>
      <c r="K33" s="767"/>
      <c r="L33" s="767"/>
      <c r="M33" s="767"/>
      <c r="N33" s="781"/>
      <c r="R33" s="68" t="s">
        <v>2190</v>
      </c>
    </row>
    <row r="34" spans="1:23" s="63" customFormat="1" ht="33.75" x14ac:dyDescent="0.2">
      <c r="A34" s="96"/>
      <c r="B34" s="97" t="s">
        <v>558</v>
      </c>
      <c r="C34" s="767" t="s">
        <v>172</v>
      </c>
      <c r="D34" s="767"/>
      <c r="E34" s="767"/>
      <c r="F34" s="767"/>
      <c r="G34" s="767"/>
      <c r="H34" s="767"/>
      <c r="I34" s="767"/>
      <c r="J34" s="767"/>
      <c r="K34" s="767"/>
      <c r="L34" s="767"/>
      <c r="M34" s="767"/>
      <c r="N34" s="781"/>
      <c r="S34" s="68" t="s">
        <v>172</v>
      </c>
    </row>
    <row r="35" spans="1:23" s="63" customFormat="1" x14ac:dyDescent="0.2">
      <c r="A35" s="98"/>
      <c r="B35" s="97" t="s">
        <v>165</v>
      </c>
      <c r="C35" s="767" t="s">
        <v>251</v>
      </c>
      <c r="D35" s="767"/>
      <c r="E35" s="767"/>
      <c r="F35" s="99" t="s">
        <v>33</v>
      </c>
      <c r="G35" s="99" t="s">
        <v>33</v>
      </c>
      <c r="H35" s="99" t="s">
        <v>33</v>
      </c>
      <c r="I35" s="99" t="s">
        <v>33</v>
      </c>
      <c r="J35" s="100">
        <v>200.75</v>
      </c>
      <c r="K35" s="99" t="s">
        <v>175</v>
      </c>
      <c r="L35" s="100">
        <v>3882</v>
      </c>
      <c r="M35" s="101" t="s">
        <v>33</v>
      </c>
      <c r="N35" s="102" t="s">
        <v>33</v>
      </c>
      <c r="T35" s="68" t="s">
        <v>251</v>
      </c>
    </row>
    <row r="36" spans="1:23" s="63" customFormat="1" x14ac:dyDescent="0.2">
      <c r="A36" s="98"/>
      <c r="B36" s="97" t="s">
        <v>173</v>
      </c>
      <c r="C36" s="767" t="s">
        <v>174</v>
      </c>
      <c r="D36" s="767"/>
      <c r="E36" s="767"/>
      <c r="F36" s="99" t="s">
        <v>33</v>
      </c>
      <c r="G36" s="99" t="s">
        <v>33</v>
      </c>
      <c r="H36" s="99" t="s">
        <v>33</v>
      </c>
      <c r="I36" s="99" t="s">
        <v>33</v>
      </c>
      <c r="J36" s="100">
        <v>20.89</v>
      </c>
      <c r="K36" s="99" t="s">
        <v>175</v>
      </c>
      <c r="L36" s="100">
        <v>403.96</v>
      </c>
      <c r="M36" s="101" t="s">
        <v>33</v>
      </c>
      <c r="N36" s="102" t="s">
        <v>33</v>
      </c>
      <c r="T36" s="68" t="s">
        <v>174</v>
      </c>
    </row>
    <row r="37" spans="1:23" s="63" customFormat="1" x14ac:dyDescent="0.2">
      <c r="A37" s="98"/>
      <c r="B37" s="97" t="s">
        <v>176</v>
      </c>
      <c r="C37" s="767" t="s">
        <v>177</v>
      </c>
      <c r="D37" s="767"/>
      <c r="E37" s="767"/>
      <c r="F37" s="99" t="s">
        <v>33</v>
      </c>
      <c r="G37" s="99" t="s">
        <v>33</v>
      </c>
      <c r="H37" s="99" t="s">
        <v>33</v>
      </c>
      <c r="I37" s="99" t="s">
        <v>33</v>
      </c>
      <c r="J37" s="100">
        <v>3.17</v>
      </c>
      <c r="K37" s="99" t="s">
        <v>175</v>
      </c>
      <c r="L37" s="100">
        <v>61.3</v>
      </c>
      <c r="M37" s="101" t="s">
        <v>33</v>
      </c>
      <c r="N37" s="102" t="s">
        <v>33</v>
      </c>
      <c r="T37" s="68" t="s">
        <v>177</v>
      </c>
    </row>
    <row r="38" spans="1:23" s="63" customFormat="1" x14ac:dyDescent="0.2">
      <c r="A38" s="98"/>
      <c r="B38" s="97" t="s">
        <v>212</v>
      </c>
      <c r="C38" s="767" t="s">
        <v>252</v>
      </c>
      <c r="D38" s="767"/>
      <c r="E38" s="767"/>
      <c r="F38" s="99" t="s">
        <v>33</v>
      </c>
      <c r="G38" s="99" t="s">
        <v>33</v>
      </c>
      <c r="H38" s="99" t="s">
        <v>33</v>
      </c>
      <c r="I38" s="99" t="s">
        <v>33</v>
      </c>
      <c r="J38" s="100">
        <v>46</v>
      </c>
      <c r="K38" s="99" t="s">
        <v>33</v>
      </c>
      <c r="L38" s="100">
        <v>711.62</v>
      </c>
      <c r="M38" s="101" t="s">
        <v>33</v>
      </c>
      <c r="N38" s="102" t="s">
        <v>33</v>
      </c>
      <c r="T38" s="68" t="s">
        <v>252</v>
      </c>
    </row>
    <row r="39" spans="1:23" s="63" customFormat="1" x14ac:dyDescent="0.2">
      <c r="A39" s="98"/>
      <c r="B39" s="97" t="s">
        <v>33</v>
      </c>
      <c r="C39" s="767" t="s">
        <v>253</v>
      </c>
      <c r="D39" s="767"/>
      <c r="E39" s="767"/>
      <c r="F39" s="99" t="s">
        <v>179</v>
      </c>
      <c r="G39" s="99" t="s">
        <v>2191</v>
      </c>
      <c r="H39" s="99" t="s">
        <v>175</v>
      </c>
      <c r="I39" s="99" t="s">
        <v>2192</v>
      </c>
      <c r="J39" s="100" t="s">
        <v>33</v>
      </c>
      <c r="K39" s="99" t="s">
        <v>33</v>
      </c>
      <c r="L39" s="100" t="s">
        <v>33</v>
      </c>
      <c r="M39" s="101" t="s">
        <v>33</v>
      </c>
      <c r="N39" s="102" t="s">
        <v>33</v>
      </c>
      <c r="U39" s="68" t="s">
        <v>253</v>
      </c>
    </row>
    <row r="40" spans="1:23" s="63" customFormat="1" x14ac:dyDescent="0.2">
      <c r="A40" s="98"/>
      <c r="B40" s="97" t="s">
        <v>33</v>
      </c>
      <c r="C40" s="767" t="s">
        <v>178</v>
      </c>
      <c r="D40" s="767"/>
      <c r="E40" s="767"/>
      <c r="F40" s="99" t="s">
        <v>179</v>
      </c>
      <c r="G40" s="99" t="s">
        <v>2193</v>
      </c>
      <c r="H40" s="99" t="s">
        <v>175</v>
      </c>
      <c r="I40" s="99" t="s">
        <v>2194</v>
      </c>
      <c r="J40" s="100" t="s">
        <v>33</v>
      </c>
      <c r="K40" s="99" t="s">
        <v>33</v>
      </c>
      <c r="L40" s="100" t="s">
        <v>33</v>
      </c>
      <c r="M40" s="101" t="s">
        <v>33</v>
      </c>
      <c r="N40" s="102" t="s">
        <v>33</v>
      </c>
      <c r="U40" s="68" t="s">
        <v>178</v>
      </c>
    </row>
    <row r="41" spans="1:23" s="63" customFormat="1" x14ac:dyDescent="0.2">
      <c r="A41" s="98"/>
      <c r="B41" s="97" t="s">
        <v>33</v>
      </c>
      <c r="C41" s="776" t="s">
        <v>182</v>
      </c>
      <c r="D41" s="776"/>
      <c r="E41" s="776"/>
      <c r="F41" s="90" t="s">
        <v>33</v>
      </c>
      <c r="G41" s="90" t="s">
        <v>33</v>
      </c>
      <c r="H41" s="90" t="s">
        <v>33</v>
      </c>
      <c r="I41" s="90" t="s">
        <v>33</v>
      </c>
      <c r="J41" s="91">
        <v>267.64</v>
      </c>
      <c r="K41" s="90" t="s">
        <v>33</v>
      </c>
      <c r="L41" s="91">
        <v>4997.58</v>
      </c>
      <c r="M41" s="92" t="s">
        <v>33</v>
      </c>
      <c r="N41" s="93" t="s">
        <v>33</v>
      </c>
      <c r="V41" s="68" t="s">
        <v>182</v>
      </c>
    </row>
    <row r="42" spans="1:23" s="63" customFormat="1" x14ac:dyDescent="0.2">
      <c r="A42" s="98"/>
      <c r="B42" s="97" t="s">
        <v>33</v>
      </c>
      <c r="C42" s="767" t="s">
        <v>183</v>
      </c>
      <c r="D42" s="767"/>
      <c r="E42" s="767"/>
      <c r="F42" s="99" t="s">
        <v>33</v>
      </c>
      <c r="G42" s="99" t="s">
        <v>33</v>
      </c>
      <c r="H42" s="99" t="s">
        <v>33</v>
      </c>
      <c r="I42" s="99" t="s">
        <v>33</v>
      </c>
      <c r="J42" s="100" t="s">
        <v>33</v>
      </c>
      <c r="K42" s="99" t="s">
        <v>33</v>
      </c>
      <c r="L42" s="100">
        <v>3943.3</v>
      </c>
      <c r="M42" s="101" t="s">
        <v>33</v>
      </c>
      <c r="N42" s="102" t="s">
        <v>33</v>
      </c>
      <c r="U42" s="68" t="s">
        <v>183</v>
      </c>
    </row>
    <row r="43" spans="1:23" s="63" customFormat="1" ht="22.5" x14ac:dyDescent="0.2">
      <c r="A43" s="98"/>
      <c r="B43" s="97" t="s">
        <v>799</v>
      </c>
      <c r="C43" s="767" t="s">
        <v>800</v>
      </c>
      <c r="D43" s="767"/>
      <c r="E43" s="767"/>
      <c r="F43" s="99" t="s">
        <v>186</v>
      </c>
      <c r="G43" s="99" t="s">
        <v>801</v>
      </c>
      <c r="H43" s="99" t="s">
        <v>33</v>
      </c>
      <c r="I43" s="99" t="s">
        <v>801</v>
      </c>
      <c r="J43" s="100" t="s">
        <v>33</v>
      </c>
      <c r="K43" s="99" t="s">
        <v>33</v>
      </c>
      <c r="L43" s="100">
        <v>4731.96</v>
      </c>
      <c r="M43" s="101" t="s">
        <v>33</v>
      </c>
      <c r="N43" s="102" t="s">
        <v>33</v>
      </c>
      <c r="U43" s="68" t="s">
        <v>800</v>
      </c>
    </row>
    <row r="44" spans="1:23" s="63" customFormat="1" ht="22.5" x14ac:dyDescent="0.2">
      <c r="A44" s="98"/>
      <c r="B44" s="97" t="s">
        <v>802</v>
      </c>
      <c r="C44" s="767" t="s">
        <v>803</v>
      </c>
      <c r="D44" s="767"/>
      <c r="E44" s="767"/>
      <c r="F44" s="99" t="s">
        <v>186</v>
      </c>
      <c r="G44" s="99" t="s">
        <v>594</v>
      </c>
      <c r="H44" s="99" t="s">
        <v>33</v>
      </c>
      <c r="I44" s="99" t="s">
        <v>594</v>
      </c>
      <c r="J44" s="100" t="s">
        <v>33</v>
      </c>
      <c r="K44" s="99" t="s">
        <v>33</v>
      </c>
      <c r="L44" s="100">
        <v>2563.15</v>
      </c>
      <c r="M44" s="101" t="s">
        <v>33</v>
      </c>
      <c r="N44" s="102" t="s">
        <v>33</v>
      </c>
      <c r="U44" s="68" t="s">
        <v>803</v>
      </c>
    </row>
    <row r="45" spans="1:23" s="63" customFormat="1" x14ac:dyDescent="0.2">
      <c r="A45" s="103"/>
      <c r="B45" s="104"/>
      <c r="C45" s="780" t="s">
        <v>191</v>
      </c>
      <c r="D45" s="780"/>
      <c r="E45" s="780"/>
      <c r="F45" s="105" t="s">
        <v>33</v>
      </c>
      <c r="G45" s="105" t="s">
        <v>33</v>
      </c>
      <c r="H45" s="105" t="s">
        <v>33</v>
      </c>
      <c r="I45" s="105" t="s">
        <v>33</v>
      </c>
      <c r="J45" s="106" t="s">
        <v>33</v>
      </c>
      <c r="K45" s="105" t="s">
        <v>33</v>
      </c>
      <c r="L45" s="106">
        <v>12292.69</v>
      </c>
      <c r="M45" s="92" t="s">
        <v>33</v>
      </c>
      <c r="N45" s="107" t="s">
        <v>33</v>
      </c>
      <c r="W45" s="68" t="s">
        <v>191</v>
      </c>
    </row>
    <row r="46" spans="1:23" s="63" customFormat="1" ht="33.75" x14ac:dyDescent="0.2">
      <c r="A46" s="88" t="s">
        <v>173</v>
      </c>
      <c r="B46" s="89" t="s">
        <v>2195</v>
      </c>
      <c r="C46" s="776" t="s">
        <v>2196</v>
      </c>
      <c r="D46" s="776"/>
      <c r="E46" s="776"/>
      <c r="F46" s="90" t="s">
        <v>604</v>
      </c>
      <c r="G46" s="90" t="s">
        <v>33</v>
      </c>
      <c r="H46" s="90" t="s">
        <v>33</v>
      </c>
      <c r="I46" s="90" t="s">
        <v>2197</v>
      </c>
      <c r="J46" s="91">
        <v>6140.15</v>
      </c>
      <c r="K46" s="90" t="s">
        <v>33</v>
      </c>
      <c r="L46" s="91">
        <v>28116.48</v>
      </c>
      <c r="M46" s="92" t="s">
        <v>33</v>
      </c>
      <c r="N46" s="93" t="s">
        <v>33</v>
      </c>
      <c r="Q46" s="68" t="s">
        <v>2196</v>
      </c>
    </row>
    <row r="47" spans="1:23" s="63" customFormat="1" x14ac:dyDescent="0.2">
      <c r="A47" s="94"/>
      <c r="B47" s="95"/>
      <c r="C47" s="767" t="s">
        <v>2198</v>
      </c>
      <c r="D47" s="767"/>
      <c r="E47" s="767"/>
      <c r="F47" s="767"/>
      <c r="G47" s="767"/>
      <c r="H47" s="767"/>
      <c r="I47" s="767"/>
      <c r="J47" s="767"/>
      <c r="K47" s="767"/>
      <c r="L47" s="767"/>
      <c r="M47" s="767"/>
      <c r="N47" s="781"/>
      <c r="R47" s="68" t="s">
        <v>2198</v>
      </c>
    </row>
    <row r="48" spans="1:23" s="63" customFormat="1" ht="22.5" x14ac:dyDescent="0.2">
      <c r="A48" s="88" t="s">
        <v>176</v>
      </c>
      <c r="B48" s="89" t="s">
        <v>2199</v>
      </c>
      <c r="C48" s="776" t="s">
        <v>2200</v>
      </c>
      <c r="D48" s="776"/>
      <c r="E48" s="776"/>
      <c r="F48" s="90" t="s">
        <v>609</v>
      </c>
      <c r="G48" s="90" t="s">
        <v>33</v>
      </c>
      <c r="H48" s="90" t="s">
        <v>33</v>
      </c>
      <c r="I48" s="90" t="s">
        <v>2201</v>
      </c>
      <c r="J48" s="91" t="s">
        <v>33</v>
      </c>
      <c r="K48" s="90" t="s">
        <v>33</v>
      </c>
      <c r="L48" s="91" t="s">
        <v>33</v>
      </c>
      <c r="M48" s="92" t="s">
        <v>33</v>
      </c>
      <c r="N48" s="93" t="s">
        <v>33</v>
      </c>
      <c r="Q48" s="68" t="s">
        <v>2200</v>
      </c>
    </row>
    <row r="49" spans="1:24" s="63" customFormat="1" x14ac:dyDescent="0.2">
      <c r="A49" s="94"/>
      <c r="B49" s="95"/>
      <c r="C49" s="767" t="s">
        <v>2202</v>
      </c>
      <c r="D49" s="767"/>
      <c r="E49" s="767"/>
      <c r="F49" s="767"/>
      <c r="G49" s="767"/>
      <c r="H49" s="767"/>
      <c r="I49" s="767"/>
      <c r="J49" s="767"/>
      <c r="K49" s="767"/>
      <c r="L49" s="767"/>
      <c r="M49" s="767"/>
      <c r="N49" s="781"/>
      <c r="R49" s="68" t="s">
        <v>2202</v>
      </c>
    </row>
    <row r="50" spans="1:24" s="63" customFormat="1" ht="33.75" x14ac:dyDescent="0.2">
      <c r="A50" s="96"/>
      <c r="B50" s="97" t="s">
        <v>558</v>
      </c>
      <c r="C50" s="767" t="s">
        <v>172</v>
      </c>
      <c r="D50" s="767"/>
      <c r="E50" s="767"/>
      <c r="F50" s="767"/>
      <c r="G50" s="767"/>
      <c r="H50" s="767"/>
      <c r="I50" s="767"/>
      <c r="J50" s="767"/>
      <c r="K50" s="767"/>
      <c r="L50" s="767"/>
      <c r="M50" s="767"/>
      <c r="N50" s="781"/>
      <c r="S50" s="68" t="s">
        <v>172</v>
      </c>
    </row>
    <row r="51" spans="1:24" s="63" customFormat="1" x14ac:dyDescent="0.2">
      <c r="A51" s="98"/>
      <c r="B51" s="97" t="s">
        <v>165</v>
      </c>
      <c r="C51" s="767" t="s">
        <v>251</v>
      </c>
      <c r="D51" s="767"/>
      <c r="E51" s="767"/>
      <c r="F51" s="99" t="s">
        <v>33</v>
      </c>
      <c r="G51" s="99" t="s">
        <v>33</v>
      </c>
      <c r="H51" s="99" t="s">
        <v>33</v>
      </c>
      <c r="I51" s="99" t="s">
        <v>33</v>
      </c>
      <c r="J51" s="100">
        <v>60.66</v>
      </c>
      <c r="K51" s="99" t="s">
        <v>175</v>
      </c>
      <c r="L51" s="100">
        <v>527.36</v>
      </c>
      <c r="M51" s="101" t="s">
        <v>33</v>
      </c>
      <c r="N51" s="102" t="s">
        <v>33</v>
      </c>
      <c r="T51" s="68" t="s">
        <v>251</v>
      </c>
    </row>
    <row r="52" spans="1:24" s="63" customFormat="1" x14ac:dyDescent="0.2">
      <c r="A52" s="98"/>
      <c r="B52" s="97" t="s">
        <v>173</v>
      </c>
      <c r="C52" s="767" t="s">
        <v>174</v>
      </c>
      <c r="D52" s="767"/>
      <c r="E52" s="767"/>
      <c r="F52" s="99" t="s">
        <v>33</v>
      </c>
      <c r="G52" s="99" t="s">
        <v>33</v>
      </c>
      <c r="H52" s="99" t="s">
        <v>33</v>
      </c>
      <c r="I52" s="99" t="s">
        <v>33</v>
      </c>
      <c r="J52" s="100">
        <v>30.24</v>
      </c>
      <c r="K52" s="99" t="s">
        <v>175</v>
      </c>
      <c r="L52" s="100">
        <v>262.89999999999998</v>
      </c>
      <c r="M52" s="101" t="s">
        <v>33</v>
      </c>
      <c r="N52" s="102" t="s">
        <v>33</v>
      </c>
      <c r="T52" s="68" t="s">
        <v>174</v>
      </c>
    </row>
    <row r="53" spans="1:24" s="63" customFormat="1" x14ac:dyDescent="0.2">
      <c r="A53" s="98"/>
      <c r="B53" s="97" t="s">
        <v>176</v>
      </c>
      <c r="C53" s="767" t="s">
        <v>177</v>
      </c>
      <c r="D53" s="767"/>
      <c r="E53" s="767"/>
      <c r="F53" s="99" t="s">
        <v>33</v>
      </c>
      <c r="G53" s="99" t="s">
        <v>33</v>
      </c>
      <c r="H53" s="99" t="s">
        <v>33</v>
      </c>
      <c r="I53" s="99" t="s">
        <v>33</v>
      </c>
      <c r="J53" s="100">
        <v>2.69</v>
      </c>
      <c r="K53" s="99" t="s">
        <v>175</v>
      </c>
      <c r="L53" s="100">
        <v>23.39</v>
      </c>
      <c r="M53" s="101" t="s">
        <v>33</v>
      </c>
      <c r="N53" s="102" t="s">
        <v>33</v>
      </c>
      <c r="T53" s="68" t="s">
        <v>177</v>
      </c>
    </row>
    <row r="54" spans="1:24" s="63" customFormat="1" x14ac:dyDescent="0.2">
      <c r="A54" s="98"/>
      <c r="B54" s="97" t="s">
        <v>212</v>
      </c>
      <c r="C54" s="767" t="s">
        <v>252</v>
      </c>
      <c r="D54" s="767"/>
      <c r="E54" s="767"/>
      <c r="F54" s="99" t="s">
        <v>33</v>
      </c>
      <c r="G54" s="99" t="s">
        <v>33</v>
      </c>
      <c r="H54" s="99" t="s">
        <v>33</v>
      </c>
      <c r="I54" s="99" t="s">
        <v>33</v>
      </c>
      <c r="J54" s="100">
        <v>851.5</v>
      </c>
      <c r="K54" s="99" t="s">
        <v>33</v>
      </c>
      <c r="L54" s="100">
        <v>0</v>
      </c>
      <c r="M54" s="101" t="s">
        <v>33</v>
      </c>
      <c r="N54" s="102" t="s">
        <v>33</v>
      </c>
      <c r="T54" s="68" t="s">
        <v>252</v>
      </c>
    </row>
    <row r="55" spans="1:24" s="63" customFormat="1" x14ac:dyDescent="0.2">
      <c r="A55" s="98"/>
      <c r="B55" s="97" t="s">
        <v>33</v>
      </c>
      <c r="C55" s="767" t="s">
        <v>253</v>
      </c>
      <c r="D55" s="767"/>
      <c r="E55" s="767"/>
      <c r="F55" s="99" t="s">
        <v>179</v>
      </c>
      <c r="G55" s="99" t="s">
        <v>2203</v>
      </c>
      <c r="H55" s="99" t="s">
        <v>175</v>
      </c>
      <c r="I55" s="99" t="s">
        <v>2204</v>
      </c>
      <c r="J55" s="100" t="s">
        <v>33</v>
      </c>
      <c r="K55" s="99" t="s">
        <v>33</v>
      </c>
      <c r="L55" s="100" t="s">
        <v>33</v>
      </c>
      <c r="M55" s="101" t="s">
        <v>33</v>
      </c>
      <c r="N55" s="102" t="s">
        <v>33</v>
      </c>
      <c r="U55" s="68" t="s">
        <v>253</v>
      </c>
    </row>
    <row r="56" spans="1:24" s="63" customFormat="1" x14ac:dyDescent="0.2">
      <c r="A56" s="98"/>
      <c r="B56" s="97" t="s">
        <v>33</v>
      </c>
      <c r="C56" s="767" t="s">
        <v>178</v>
      </c>
      <c r="D56" s="767"/>
      <c r="E56" s="767"/>
      <c r="F56" s="99" t="s">
        <v>179</v>
      </c>
      <c r="G56" s="99" t="s">
        <v>2205</v>
      </c>
      <c r="H56" s="99" t="s">
        <v>175</v>
      </c>
      <c r="I56" s="99" t="s">
        <v>2206</v>
      </c>
      <c r="J56" s="100" t="s">
        <v>33</v>
      </c>
      <c r="K56" s="99" t="s">
        <v>33</v>
      </c>
      <c r="L56" s="100" t="s">
        <v>33</v>
      </c>
      <c r="M56" s="101" t="s">
        <v>33</v>
      </c>
      <c r="N56" s="102" t="s">
        <v>33</v>
      </c>
      <c r="U56" s="68" t="s">
        <v>178</v>
      </c>
    </row>
    <row r="57" spans="1:24" s="63" customFormat="1" x14ac:dyDescent="0.2">
      <c r="A57" s="98"/>
      <c r="B57" s="97" t="s">
        <v>33</v>
      </c>
      <c r="C57" s="776" t="s">
        <v>182</v>
      </c>
      <c r="D57" s="776"/>
      <c r="E57" s="776"/>
      <c r="F57" s="90" t="s">
        <v>33</v>
      </c>
      <c r="G57" s="90" t="s">
        <v>33</v>
      </c>
      <c r="H57" s="90" t="s">
        <v>33</v>
      </c>
      <c r="I57" s="90" t="s">
        <v>33</v>
      </c>
      <c r="J57" s="91">
        <v>90.9</v>
      </c>
      <c r="K57" s="90" t="s">
        <v>33</v>
      </c>
      <c r="L57" s="91">
        <v>790.26</v>
      </c>
      <c r="M57" s="92" t="s">
        <v>33</v>
      </c>
      <c r="N57" s="93" t="s">
        <v>33</v>
      </c>
      <c r="V57" s="68" t="s">
        <v>182</v>
      </c>
    </row>
    <row r="58" spans="1:24" s="63" customFormat="1" x14ac:dyDescent="0.2">
      <c r="A58" s="98"/>
      <c r="B58" s="97" t="s">
        <v>33</v>
      </c>
      <c r="C58" s="767" t="s">
        <v>183</v>
      </c>
      <c r="D58" s="767"/>
      <c r="E58" s="767"/>
      <c r="F58" s="99" t="s">
        <v>33</v>
      </c>
      <c r="G58" s="99" t="s">
        <v>33</v>
      </c>
      <c r="H58" s="99" t="s">
        <v>33</v>
      </c>
      <c r="I58" s="99" t="s">
        <v>33</v>
      </c>
      <c r="J58" s="100" t="s">
        <v>33</v>
      </c>
      <c r="K58" s="99" t="s">
        <v>33</v>
      </c>
      <c r="L58" s="100">
        <v>550.75</v>
      </c>
      <c r="M58" s="101" t="s">
        <v>33</v>
      </c>
      <c r="N58" s="102" t="s">
        <v>33</v>
      </c>
      <c r="U58" s="68" t="s">
        <v>183</v>
      </c>
    </row>
    <row r="59" spans="1:24" s="63" customFormat="1" ht="22.5" x14ac:dyDescent="0.2">
      <c r="A59" s="98"/>
      <c r="B59" s="97" t="s">
        <v>799</v>
      </c>
      <c r="C59" s="767" t="s">
        <v>800</v>
      </c>
      <c r="D59" s="767"/>
      <c r="E59" s="767"/>
      <c r="F59" s="99" t="s">
        <v>186</v>
      </c>
      <c r="G59" s="99" t="s">
        <v>801</v>
      </c>
      <c r="H59" s="99" t="s">
        <v>33</v>
      </c>
      <c r="I59" s="99" t="s">
        <v>801</v>
      </c>
      <c r="J59" s="100" t="s">
        <v>33</v>
      </c>
      <c r="K59" s="99" t="s">
        <v>33</v>
      </c>
      <c r="L59" s="100">
        <v>660.9</v>
      </c>
      <c r="M59" s="101" t="s">
        <v>33</v>
      </c>
      <c r="N59" s="102" t="s">
        <v>33</v>
      </c>
      <c r="U59" s="68" t="s">
        <v>800</v>
      </c>
    </row>
    <row r="60" spans="1:24" s="63" customFormat="1" ht="22.5" x14ac:dyDescent="0.2">
      <c r="A60" s="98"/>
      <c r="B60" s="97" t="s">
        <v>802</v>
      </c>
      <c r="C60" s="767" t="s">
        <v>803</v>
      </c>
      <c r="D60" s="767"/>
      <c r="E60" s="767"/>
      <c r="F60" s="99" t="s">
        <v>186</v>
      </c>
      <c r="G60" s="99" t="s">
        <v>594</v>
      </c>
      <c r="H60" s="99" t="s">
        <v>33</v>
      </c>
      <c r="I60" s="99" t="s">
        <v>594</v>
      </c>
      <c r="J60" s="100" t="s">
        <v>33</v>
      </c>
      <c r="K60" s="99" t="s">
        <v>33</v>
      </c>
      <c r="L60" s="100">
        <v>357.99</v>
      </c>
      <c r="M60" s="101" t="s">
        <v>33</v>
      </c>
      <c r="N60" s="102" t="s">
        <v>33</v>
      </c>
      <c r="U60" s="68" t="s">
        <v>803</v>
      </c>
    </row>
    <row r="61" spans="1:24" s="63" customFormat="1" x14ac:dyDescent="0.2">
      <c r="A61" s="103"/>
      <c r="B61" s="104"/>
      <c r="C61" s="780" t="s">
        <v>191</v>
      </c>
      <c r="D61" s="780"/>
      <c r="E61" s="780"/>
      <c r="F61" s="105" t="s">
        <v>33</v>
      </c>
      <c r="G61" s="105" t="s">
        <v>33</v>
      </c>
      <c r="H61" s="105" t="s">
        <v>33</v>
      </c>
      <c r="I61" s="105" t="s">
        <v>33</v>
      </c>
      <c r="J61" s="106" t="s">
        <v>33</v>
      </c>
      <c r="K61" s="105" t="s">
        <v>33</v>
      </c>
      <c r="L61" s="106">
        <v>1809.15</v>
      </c>
      <c r="M61" s="92" t="s">
        <v>33</v>
      </c>
      <c r="N61" s="107" t="s">
        <v>33</v>
      </c>
      <c r="W61" s="68" t="s">
        <v>191</v>
      </c>
    </row>
    <row r="62" spans="1:24" s="63" customFormat="1" ht="33.75" x14ac:dyDescent="0.2">
      <c r="A62" s="88" t="s">
        <v>212</v>
      </c>
      <c r="B62" s="89" t="s">
        <v>2207</v>
      </c>
      <c r="C62" s="776" t="s">
        <v>2208</v>
      </c>
      <c r="D62" s="776"/>
      <c r="E62" s="776"/>
      <c r="F62" s="90" t="s">
        <v>707</v>
      </c>
      <c r="G62" s="90" t="s">
        <v>33</v>
      </c>
      <c r="H62" s="90" t="s">
        <v>33</v>
      </c>
      <c r="I62" s="90" t="s">
        <v>2209</v>
      </c>
      <c r="J62" s="91">
        <v>18.48</v>
      </c>
      <c r="K62" s="90" t="s">
        <v>856</v>
      </c>
      <c r="L62" s="91">
        <v>13109.9</v>
      </c>
      <c r="M62" s="92" t="s">
        <v>33</v>
      </c>
      <c r="N62" s="93" t="s">
        <v>33</v>
      </c>
      <c r="Q62" s="68" t="s">
        <v>2208</v>
      </c>
    </row>
    <row r="63" spans="1:24" s="63" customFormat="1" x14ac:dyDescent="0.2">
      <c r="A63" s="94"/>
      <c r="B63" s="95"/>
      <c r="C63" s="767" t="s">
        <v>2210</v>
      </c>
      <c r="D63" s="767"/>
      <c r="E63" s="767"/>
      <c r="F63" s="767"/>
      <c r="G63" s="767"/>
      <c r="H63" s="767"/>
      <c r="I63" s="767"/>
      <c r="J63" s="767"/>
      <c r="K63" s="767"/>
      <c r="L63" s="767"/>
      <c r="M63" s="767"/>
      <c r="N63" s="781"/>
      <c r="X63" s="68" t="s">
        <v>2210</v>
      </c>
    </row>
    <row r="64" spans="1:24" s="63" customFormat="1" ht="22.5" x14ac:dyDescent="0.2">
      <c r="A64" s="96"/>
      <c r="B64" s="97" t="s">
        <v>858</v>
      </c>
      <c r="C64" s="767" t="s">
        <v>859</v>
      </c>
      <c r="D64" s="767"/>
      <c r="E64" s="767"/>
      <c r="F64" s="767"/>
      <c r="G64" s="767"/>
      <c r="H64" s="767"/>
      <c r="I64" s="767"/>
      <c r="J64" s="767"/>
      <c r="K64" s="767"/>
      <c r="L64" s="767"/>
      <c r="M64" s="767"/>
      <c r="N64" s="781"/>
      <c r="S64" s="68" t="s">
        <v>859</v>
      </c>
    </row>
    <row r="65" spans="1:23" s="63" customFormat="1" ht="22.5" x14ac:dyDescent="0.2">
      <c r="A65" s="88" t="s">
        <v>219</v>
      </c>
      <c r="B65" s="89" t="s">
        <v>2211</v>
      </c>
      <c r="C65" s="776" t="s">
        <v>2212</v>
      </c>
      <c r="D65" s="776"/>
      <c r="E65" s="776"/>
      <c r="F65" s="90" t="s">
        <v>609</v>
      </c>
      <c r="G65" s="90" t="s">
        <v>33</v>
      </c>
      <c r="H65" s="90" t="s">
        <v>33</v>
      </c>
      <c r="I65" s="90" t="s">
        <v>2201</v>
      </c>
      <c r="J65" s="91" t="s">
        <v>33</v>
      </c>
      <c r="K65" s="90" t="s">
        <v>33</v>
      </c>
      <c r="L65" s="91" t="s">
        <v>33</v>
      </c>
      <c r="M65" s="92" t="s">
        <v>33</v>
      </c>
      <c r="N65" s="93" t="s">
        <v>33</v>
      </c>
      <c r="Q65" s="68" t="s">
        <v>2212</v>
      </c>
    </row>
    <row r="66" spans="1:23" s="63" customFormat="1" x14ac:dyDescent="0.2">
      <c r="A66" s="94"/>
      <c r="B66" s="95"/>
      <c r="C66" s="767" t="s">
        <v>2202</v>
      </c>
      <c r="D66" s="767"/>
      <c r="E66" s="767"/>
      <c r="F66" s="767"/>
      <c r="G66" s="767"/>
      <c r="H66" s="767"/>
      <c r="I66" s="767"/>
      <c r="J66" s="767"/>
      <c r="K66" s="767"/>
      <c r="L66" s="767"/>
      <c r="M66" s="767"/>
      <c r="N66" s="781"/>
      <c r="R66" s="68" t="s">
        <v>2202</v>
      </c>
    </row>
    <row r="67" spans="1:23" s="63" customFormat="1" ht="33.75" x14ac:dyDescent="0.2">
      <c r="A67" s="96"/>
      <c r="B67" s="97" t="s">
        <v>558</v>
      </c>
      <c r="C67" s="767" t="s">
        <v>172</v>
      </c>
      <c r="D67" s="767"/>
      <c r="E67" s="767"/>
      <c r="F67" s="767"/>
      <c r="G67" s="767"/>
      <c r="H67" s="767"/>
      <c r="I67" s="767"/>
      <c r="J67" s="767"/>
      <c r="K67" s="767"/>
      <c r="L67" s="767"/>
      <c r="M67" s="767"/>
      <c r="N67" s="781"/>
      <c r="S67" s="68" t="s">
        <v>172</v>
      </c>
    </row>
    <row r="68" spans="1:23" s="63" customFormat="1" x14ac:dyDescent="0.2">
      <c r="A68" s="98"/>
      <c r="B68" s="97" t="s">
        <v>165</v>
      </c>
      <c r="C68" s="767" t="s">
        <v>251</v>
      </c>
      <c r="D68" s="767"/>
      <c r="E68" s="767"/>
      <c r="F68" s="99" t="s">
        <v>33</v>
      </c>
      <c r="G68" s="99" t="s">
        <v>33</v>
      </c>
      <c r="H68" s="99" t="s">
        <v>33</v>
      </c>
      <c r="I68" s="99" t="s">
        <v>33</v>
      </c>
      <c r="J68" s="100">
        <v>259.72000000000003</v>
      </c>
      <c r="K68" s="99" t="s">
        <v>175</v>
      </c>
      <c r="L68" s="100">
        <v>2257.94</v>
      </c>
      <c r="M68" s="101" t="s">
        <v>33</v>
      </c>
      <c r="N68" s="102" t="s">
        <v>33</v>
      </c>
      <c r="T68" s="68" t="s">
        <v>251</v>
      </c>
    </row>
    <row r="69" spans="1:23" s="63" customFormat="1" x14ac:dyDescent="0.2">
      <c r="A69" s="98"/>
      <c r="B69" s="97" t="s">
        <v>173</v>
      </c>
      <c r="C69" s="767" t="s">
        <v>174</v>
      </c>
      <c r="D69" s="767"/>
      <c r="E69" s="767"/>
      <c r="F69" s="99" t="s">
        <v>33</v>
      </c>
      <c r="G69" s="99" t="s">
        <v>33</v>
      </c>
      <c r="H69" s="99" t="s">
        <v>33</v>
      </c>
      <c r="I69" s="99" t="s">
        <v>33</v>
      </c>
      <c r="J69" s="100">
        <v>630.05999999999995</v>
      </c>
      <c r="K69" s="99" t="s">
        <v>175</v>
      </c>
      <c r="L69" s="100">
        <v>5477.58</v>
      </c>
      <c r="M69" s="101" t="s">
        <v>33</v>
      </c>
      <c r="N69" s="102" t="s">
        <v>33</v>
      </c>
      <c r="T69" s="68" t="s">
        <v>174</v>
      </c>
    </row>
    <row r="70" spans="1:23" s="63" customFormat="1" x14ac:dyDescent="0.2">
      <c r="A70" s="98"/>
      <c r="B70" s="97" t="s">
        <v>176</v>
      </c>
      <c r="C70" s="767" t="s">
        <v>177</v>
      </c>
      <c r="D70" s="767"/>
      <c r="E70" s="767"/>
      <c r="F70" s="99" t="s">
        <v>33</v>
      </c>
      <c r="G70" s="99" t="s">
        <v>33</v>
      </c>
      <c r="H70" s="99" t="s">
        <v>33</v>
      </c>
      <c r="I70" s="99" t="s">
        <v>33</v>
      </c>
      <c r="J70" s="100">
        <v>73.22</v>
      </c>
      <c r="K70" s="99" t="s">
        <v>175</v>
      </c>
      <c r="L70" s="100">
        <v>636.55999999999995</v>
      </c>
      <c r="M70" s="101" t="s">
        <v>33</v>
      </c>
      <c r="N70" s="102" t="s">
        <v>33</v>
      </c>
      <c r="T70" s="68" t="s">
        <v>177</v>
      </c>
    </row>
    <row r="71" spans="1:23" s="63" customFormat="1" x14ac:dyDescent="0.2">
      <c r="A71" s="98"/>
      <c r="B71" s="97" t="s">
        <v>212</v>
      </c>
      <c r="C71" s="767" t="s">
        <v>252</v>
      </c>
      <c r="D71" s="767"/>
      <c r="E71" s="767"/>
      <c r="F71" s="99" t="s">
        <v>33</v>
      </c>
      <c r="G71" s="99" t="s">
        <v>33</v>
      </c>
      <c r="H71" s="99" t="s">
        <v>33</v>
      </c>
      <c r="I71" s="99" t="s">
        <v>33</v>
      </c>
      <c r="J71" s="100">
        <v>5386.22</v>
      </c>
      <c r="K71" s="99" t="s">
        <v>33</v>
      </c>
      <c r="L71" s="100">
        <v>212.48</v>
      </c>
      <c r="M71" s="101" t="s">
        <v>33</v>
      </c>
      <c r="N71" s="102" t="s">
        <v>33</v>
      </c>
      <c r="T71" s="68" t="s">
        <v>252</v>
      </c>
    </row>
    <row r="72" spans="1:23" s="63" customFormat="1" ht="22.5" x14ac:dyDescent="0.2">
      <c r="A72" s="98"/>
      <c r="B72" s="97" t="s">
        <v>33</v>
      </c>
      <c r="C72" s="767" t="s">
        <v>253</v>
      </c>
      <c r="D72" s="767"/>
      <c r="E72" s="767"/>
      <c r="F72" s="99" t="s">
        <v>179</v>
      </c>
      <c r="G72" s="99" t="s">
        <v>2213</v>
      </c>
      <c r="H72" s="99" t="s">
        <v>175</v>
      </c>
      <c r="I72" s="99" t="s">
        <v>2214</v>
      </c>
      <c r="J72" s="100" t="s">
        <v>33</v>
      </c>
      <c r="K72" s="99" t="s">
        <v>33</v>
      </c>
      <c r="L72" s="100" t="s">
        <v>33</v>
      </c>
      <c r="M72" s="101" t="s">
        <v>33</v>
      </c>
      <c r="N72" s="102" t="s">
        <v>33</v>
      </c>
      <c r="U72" s="68" t="s">
        <v>253</v>
      </c>
    </row>
    <row r="73" spans="1:23" s="63" customFormat="1" x14ac:dyDescent="0.2">
      <c r="A73" s="98"/>
      <c r="B73" s="97" t="s">
        <v>33</v>
      </c>
      <c r="C73" s="767" t="s">
        <v>178</v>
      </c>
      <c r="D73" s="767"/>
      <c r="E73" s="767"/>
      <c r="F73" s="99" t="s">
        <v>179</v>
      </c>
      <c r="G73" s="99" t="s">
        <v>2215</v>
      </c>
      <c r="H73" s="99" t="s">
        <v>175</v>
      </c>
      <c r="I73" s="99" t="s">
        <v>2216</v>
      </c>
      <c r="J73" s="100" t="s">
        <v>33</v>
      </c>
      <c r="K73" s="99" t="s">
        <v>33</v>
      </c>
      <c r="L73" s="100" t="s">
        <v>33</v>
      </c>
      <c r="M73" s="101" t="s">
        <v>33</v>
      </c>
      <c r="N73" s="102" t="s">
        <v>33</v>
      </c>
      <c r="U73" s="68" t="s">
        <v>178</v>
      </c>
    </row>
    <row r="74" spans="1:23" s="63" customFormat="1" x14ac:dyDescent="0.2">
      <c r="A74" s="98"/>
      <c r="B74" s="97" t="s">
        <v>33</v>
      </c>
      <c r="C74" s="776" t="s">
        <v>182</v>
      </c>
      <c r="D74" s="776"/>
      <c r="E74" s="776"/>
      <c r="F74" s="90" t="s">
        <v>33</v>
      </c>
      <c r="G74" s="90" t="s">
        <v>33</v>
      </c>
      <c r="H74" s="90" t="s">
        <v>33</v>
      </c>
      <c r="I74" s="90" t="s">
        <v>33</v>
      </c>
      <c r="J74" s="91">
        <v>920.33</v>
      </c>
      <c r="K74" s="90" t="s">
        <v>33</v>
      </c>
      <c r="L74" s="91">
        <v>7948</v>
      </c>
      <c r="M74" s="92" t="s">
        <v>33</v>
      </c>
      <c r="N74" s="93" t="s">
        <v>33</v>
      </c>
      <c r="V74" s="68" t="s">
        <v>182</v>
      </c>
    </row>
    <row r="75" spans="1:23" s="63" customFormat="1" x14ac:dyDescent="0.2">
      <c r="A75" s="98"/>
      <c r="B75" s="97" t="s">
        <v>33</v>
      </c>
      <c r="C75" s="767" t="s">
        <v>183</v>
      </c>
      <c r="D75" s="767"/>
      <c r="E75" s="767"/>
      <c r="F75" s="99" t="s">
        <v>33</v>
      </c>
      <c r="G75" s="99" t="s">
        <v>33</v>
      </c>
      <c r="H75" s="99" t="s">
        <v>33</v>
      </c>
      <c r="I75" s="99" t="s">
        <v>33</v>
      </c>
      <c r="J75" s="100" t="s">
        <v>33</v>
      </c>
      <c r="K75" s="99" t="s">
        <v>33</v>
      </c>
      <c r="L75" s="100">
        <v>2894.5</v>
      </c>
      <c r="M75" s="101" t="s">
        <v>33</v>
      </c>
      <c r="N75" s="102" t="s">
        <v>33</v>
      </c>
      <c r="U75" s="68" t="s">
        <v>183</v>
      </c>
    </row>
    <row r="76" spans="1:23" s="63" customFormat="1" ht="22.5" x14ac:dyDescent="0.2">
      <c r="A76" s="98"/>
      <c r="B76" s="97" t="s">
        <v>668</v>
      </c>
      <c r="C76" s="767" t="s">
        <v>669</v>
      </c>
      <c r="D76" s="767"/>
      <c r="E76" s="767"/>
      <c r="F76" s="99" t="s">
        <v>186</v>
      </c>
      <c r="G76" s="99" t="s">
        <v>670</v>
      </c>
      <c r="H76" s="99" t="s">
        <v>33</v>
      </c>
      <c r="I76" s="99" t="s">
        <v>670</v>
      </c>
      <c r="J76" s="100" t="s">
        <v>33</v>
      </c>
      <c r="K76" s="99" t="s">
        <v>33</v>
      </c>
      <c r="L76" s="100">
        <v>3560.24</v>
      </c>
      <c r="M76" s="101" t="s">
        <v>33</v>
      </c>
      <c r="N76" s="102" t="s">
        <v>33</v>
      </c>
      <c r="U76" s="68" t="s">
        <v>669</v>
      </c>
    </row>
    <row r="77" spans="1:23" s="63" customFormat="1" ht="22.5" x14ac:dyDescent="0.2">
      <c r="A77" s="98"/>
      <c r="B77" s="97" t="s">
        <v>671</v>
      </c>
      <c r="C77" s="767" t="s">
        <v>672</v>
      </c>
      <c r="D77" s="767"/>
      <c r="E77" s="767"/>
      <c r="F77" s="99" t="s">
        <v>186</v>
      </c>
      <c r="G77" s="99" t="s">
        <v>673</v>
      </c>
      <c r="H77" s="99" t="s">
        <v>33</v>
      </c>
      <c r="I77" s="99" t="s">
        <v>673</v>
      </c>
      <c r="J77" s="100" t="s">
        <v>33</v>
      </c>
      <c r="K77" s="99" t="s">
        <v>33</v>
      </c>
      <c r="L77" s="100">
        <v>2170.88</v>
      </c>
      <c r="M77" s="101" t="s">
        <v>33</v>
      </c>
      <c r="N77" s="102" t="s">
        <v>33</v>
      </c>
      <c r="U77" s="68" t="s">
        <v>672</v>
      </c>
    </row>
    <row r="78" spans="1:23" s="63" customFormat="1" x14ac:dyDescent="0.2">
      <c r="A78" s="103"/>
      <c r="B78" s="104"/>
      <c r="C78" s="780" t="s">
        <v>191</v>
      </c>
      <c r="D78" s="780"/>
      <c r="E78" s="780"/>
      <c r="F78" s="105" t="s">
        <v>33</v>
      </c>
      <c r="G78" s="105" t="s">
        <v>33</v>
      </c>
      <c r="H78" s="105" t="s">
        <v>33</v>
      </c>
      <c r="I78" s="105" t="s">
        <v>33</v>
      </c>
      <c r="J78" s="106" t="s">
        <v>33</v>
      </c>
      <c r="K78" s="105" t="s">
        <v>33</v>
      </c>
      <c r="L78" s="106">
        <v>13679.12</v>
      </c>
      <c r="M78" s="92" t="s">
        <v>33</v>
      </c>
      <c r="N78" s="107" t="s">
        <v>33</v>
      </c>
      <c r="W78" s="68" t="s">
        <v>191</v>
      </c>
    </row>
    <row r="79" spans="1:23" s="63" customFormat="1" ht="22.5" x14ac:dyDescent="0.2">
      <c r="A79" s="88" t="s">
        <v>228</v>
      </c>
      <c r="B79" s="89" t="s">
        <v>2217</v>
      </c>
      <c r="C79" s="776" t="s">
        <v>2218</v>
      </c>
      <c r="D79" s="776"/>
      <c r="E79" s="776"/>
      <c r="F79" s="90" t="s">
        <v>566</v>
      </c>
      <c r="G79" s="90" t="s">
        <v>33</v>
      </c>
      <c r="H79" s="90" t="s">
        <v>33</v>
      </c>
      <c r="I79" s="90" t="s">
        <v>2219</v>
      </c>
      <c r="J79" s="91">
        <v>16608.55</v>
      </c>
      <c r="K79" s="90" t="s">
        <v>33</v>
      </c>
      <c r="L79" s="91">
        <v>288781.15999999997</v>
      </c>
      <c r="M79" s="92" t="s">
        <v>33</v>
      </c>
      <c r="N79" s="93" t="s">
        <v>33</v>
      </c>
      <c r="Q79" s="68" t="s">
        <v>2218</v>
      </c>
    </row>
    <row r="80" spans="1:23" s="63" customFormat="1" x14ac:dyDescent="0.2">
      <c r="A80" s="94"/>
      <c r="B80" s="95"/>
      <c r="C80" s="767" t="s">
        <v>2220</v>
      </c>
      <c r="D80" s="767"/>
      <c r="E80" s="767"/>
      <c r="F80" s="767"/>
      <c r="G80" s="767"/>
      <c r="H80" s="767"/>
      <c r="I80" s="767"/>
      <c r="J80" s="767"/>
      <c r="K80" s="767"/>
      <c r="L80" s="767"/>
      <c r="M80" s="767"/>
      <c r="N80" s="781"/>
      <c r="R80" s="68" t="s">
        <v>2220</v>
      </c>
    </row>
    <row r="81" spans="1:23" s="63" customFormat="1" ht="22.5" x14ac:dyDescent="0.2">
      <c r="A81" s="88" t="s">
        <v>235</v>
      </c>
      <c r="B81" s="89" t="s">
        <v>791</v>
      </c>
      <c r="C81" s="776" t="s">
        <v>792</v>
      </c>
      <c r="D81" s="776"/>
      <c r="E81" s="776"/>
      <c r="F81" s="90" t="s">
        <v>609</v>
      </c>
      <c r="G81" s="90" t="s">
        <v>33</v>
      </c>
      <c r="H81" s="90" t="s">
        <v>33</v>
      </c>
      <c r="I81" s="90" t="s">
        <v>2201</v>
      </c>
      <c r="J81" s="91" t="s">
        <v>33</v>
      </c>
      <c r="K81" s="90" t="s">
        <v>33</v>
      </c>
      <c r="L81" s="91" t="s">
        <v>33</v>
      </c>
      <c r="M81" s="92" t="s">
        <v>33</v>
      </c>
      <c r="N81" s="93" t="s">
        <v>33</v>
      </c>
      <c r="Q81" s="68" t="s">
        <v>792</v>
      </c>
    </row>
    <row r="82" spans="1:23" s="63" customFormat="1" x14ac:dyDescent="0.2">
      <c r="A82" s="94"/>
      <c r="B82" s="95"/>
      <c r="C82" s="767" t="s">
        <v>2202</v>
      </c>
      <c r="D82" s="767"/>
      <c r="E82" s="767"/>
      <c r="F82" s="767"/>
      <c r="G82" s="767"/>
      <c r="H82" s="767"/>
      <c r="I82" s="767"/>
      <c r="J82" s="767"/>
      <c r="K82" s="767"/>
      <c r="L82" s="767"/>
      <c r="M82" s="767"/>
      <c r="N82" s="781"/>
      <c r="R82" s="68" t="s">
        <v>2202</v>
      </c>
    </row>
    <row r="83" spans="1:23" s="63" customFormat="1" ht="33.75" x14ac:dyDescent="0.2">
      <c r="A83" s="96"/>
      <c r="B83" s="97" t="s">
        <v>558</v>
      </c>
      <c r="C83" s="767" t="s">
        <v>172</v>
      </c>
      <c r="D83" s="767"/>
      <c r="E83" s="767"/>
      <c r="F83" s="767"/>
      <c r="G83" s="767"/>
      <c r="H83" s="767"/>
      <c r="I83" s="767"/>
      <c r="J83" s="767"/>
      <c r="K83" s="767"/>
      <c r="L83" s="767"/>
      <c r="M83" s="767"/>
      <c r="N83" s="781"/>
      <c r="S83" s="68" t="s">
        <v>172</v>
      </c>
    </row>
    <row r="84" spans="1:23" s="63" customFormat="1" x14ac:dyDescent="0.2">
      <c r="A84" s="98"/>
      <c r="B84" s="97" t="s">
        <v>165</v>
      </c>
      <c r="C84" s="767" t="s">
        <v>251</v>
      </c>
      <c r="D84" s="767"/>
      <c r="E84" s="767"/>
      <c r="F84" s="99" t="s">
        <v>33</v>
      </c>
      <c r="G84" s="99" t="s">
        <v>33</v>
      </c>
      <c r="H84" s="99" t="s">
        <v>33</v>
      </c>
      <c r="I84" s="99" t="s">
        <v>33</v>
      </c>
      <c r="J84" s="100">
        <v>321.93</v>
      </c>
      <c r="K84" s="99" t="s">
        <v>175</v>
      </c>
      <c r="L84" s="100">
        <v>2798.78</v>
      </c>
      <c r="M84" s="101" t="s">
        <v>33</v>
      </c>
      <c r="N84" s="102" t="s">
        <v>33</v>
      </c>
      <c r="T84" s="68" t="s">
        <v>251</v>
      </c>
    </row>
    <row r="85" spans="1:23" s="63" customFormat="1" x14ac:dyDescent="0.2">
      <c r="A85" s="98"/>
      <c r="B85" s="97" t="s">
        <v>173</v>
      </c>
      <c r="C85" s="767" t="s">
        <v>174</v>
      </c>
      <c r="D85" s="767"/>
      <c r="E85" s="767"/>
      <c r="F85" s="99" t="s">
        <v>33</v>
      </c>
      <c r="G85" s="99" t="s">
        <v>33</v>
      </c>
      <c r="H85" s="99" t="s">
        <v>33</v>
      </c>
      <c r="I85" s="99" t="s">
        <v>33</v>
      </c>
      <c r="J85" s="100">
        <v>98.67</v>
      </c>
      <c r="K85" s="99" t="s">
        <v>175</v>
      </c>
      <c r="L85" s="100">
        <v>857.81</v>
      </c>
      <c r="M85" s="101" t="s">
        <v>33</v>
      </c>
      <c r="N85" s="102" t="s">
        <v>33</v>
      </c>
      <c r="T85" s="68" t="s">
        <v>174</v>
      </c>
    </row>
    <row r="86" spans="1:23" s="63" customFormat="1" x14ac:dyDescent="0.2">
      <c r="A86" s="98"/>
      <c r="B86" s="97" t="s">
        <v>176</v>
      </c>
      <c r="C86" s="767" t="s">
        <v>177</v>
      </c>
      <c r="D86" s="767"/>
      <c r="E86" s="767"/>
      <c r="F86" s="99" t="s">
        <v>33</v>
      </c>
      <c r="G86" s="99" t="s">
        <v>33</v>
      </c>
      <c r="H86" s="99" t="s">
        <v>33</v>
      </c>
      <c r="I86" s="99" t="s">
        <v>33</v>
      </c>
      <c r="J86" s="100">
        <v>14.69</v>
      </c>
      <c r="K86" s="99" t="s">
        <v>175</v>
      </c>
      <c r="L86" s="100">
        <v>127.71</v>
      </c>
      <c r="M86" s="101" t="s">
        <v>33</v>
      </c>
      <c r="N86" s="102" t="s">
        <v>33</v>
      </c>
      <c r="T86" s="68" t="s">
        <v>177</v>
      </c>
    </row>
    <row r="87" spans="1:23" s="63" customFormat="1" x14ac:dyDescent="0.2">
      <c r="A87" s="98"/>
      <c r="B87" s="97" t="s">
        <v>212</v>
      </c>
      <c r="C87" s="767" t="s">
        <v>252</v>
      </c>
      <c r="D87" s="767"/>
      <c r="E87" s="767"/>
      <c r="F87" s="99" t="s">
        <v>33</v>
      </c>
      <c r="G87" s="99" t="s">
        <v>33</v>
      </c>
      <c r="H87" s="99" t="s">
        <v>33</v>
      </c>
      <c r="I87" s="99" t="s">
        <v>33</v>
      </c>
      <c r="J87" s="100">
        <v>548.44000000000005</v>
      </c>
      <c r="K87" s="99" t="s">
        <v>33</v>
      </c>
      <c r="L87" s="100">
        <v>3814.4</v>
      </c>
      <c r="M87" s="101" t="s">
        <v>33</v>
      </c>
      <c r="N87" s="102" t="s">
        <v>33</v>
      </c>
      <c r="T87" s="68" t="s">
        <v>252</v>
      </c>
    </row>
    <row r="88" spans="1:23" s="63" customFormat="1" ht="22.5" x14ac:dyDescent="0.2">
      <c r="A88" s="98"/>
      <c r="B88" s="97" t="s">
        <v>33</v>
      </c>
      <c r="C88" s="767" t="s">
        <v>253</v>
      </c>
      <c r="D88" s="767"/>
      <c r="E88" s="767"/>
      <c r="F88" s="99" t="s">
        <v>179</v>
      </c>
      <c r="G88" s="99" t="s">
        <v>795</v>
      </c>
      <c r="H88" s="99" t="s">
        <v>175</v>
      </c>
      <c r="I88" s="99" t="s">
        <v>2221</v>
      </c>
      <c r="J88" s="100" t="s">
        <v>33</v>
      </c>
      <c r="K88" s="99" t="s">
        <v>33</v>
      </c>
      <c r="L88" s="100" t="s">
        <v>33</v>
      </c>
      <c r="M88" s="101" t="s">
        <v>33</v>
      </c>
      <c r="N88" s="102" t="s">
        <v>33</v>
      </c>
      <c r="U88" s="68" t="s">
        <v>253</v>
      </c>
    </row>
    <row r="89" spans="1:23" s="63" customFormat="1" x14ac:dyDescent="0.2">
      <c r="A89" s="98"/>
      <c r="B89" s="97" t="s">
        <v>33</v>
      </c>
      <c r="C89" s="767" t="s">
        <v>178</v>
      </c>
      <c r="D89" s="767"/>
      <c r="E89" s="767"/>
      <c r="F89" s="99" t="s">
        <v>179</v>
      </c>
      <c r="G89" s="99" t="s">
        <v>797</v>
      </c>
      <c r="H89" s="99" t="s">
        <v>175</v>
      </c>
      <c r="I89" s="99" t="s">
        <v>2222</v>
      </c>
      <c r="J89" s="100" t="s">
        <v>33</v>
      </c>
      <c r="K89" s="99" t="s">
        <v>33</v>
      </c>
      <c r="L89" s="100" t="s">
        <v>33</v>
      </c>
      <c r="M89" s="101" t="s">
        <v>33</v>
      </c>
      <c r="N89" s="102" t="s">
        <v>33</v>
      </c>
      <c r="U89" s="68" t="s">
        <v>178</v>
      </c>
    </row>
    <row r="90" spans="1:23" s="63" customFormat="1" x14ac:dyDescent="0.2">
      <c r="A90" s="98"/>
      <c r="B90" s="97" t="s">
        <v>33</v>
      </c>
      <c r="C90" s="776" t="s">
        <v>182</v>
      </c>
      <c r="D90" s="776"/>
      <c r="E90" s="776"/>
      <c r="F90" s="90" t="s">
        <v>33</v>
      </c>
      <c r="G90" s="90" t="s">
        <v>33</v>
      </c>
      <c r="H90" s="90" t="s">
        <v>33</v>
      </c>
      <c r="I90" s="90" t="s">
        <v>33</v>
      </c>
      <c r="J90" s="91">
        <v>969.04</v>
      </c>
      <c r="K90" s="90" t="s">
        <v>33</v>
      </c>
      <c r="L90" s="91">
        <v>7470.99</v>
      </c>
      <c r="M90" s="92" t="s">
        <v>33</v>
      </c>
      <c r="N90" s="93" t="s">
        <v>33</v>
      </c>
      <c r="V90" s="68" t="s">
        <v>182</v>
      </c>
    </row>
    <row r="91" spans="1:23" s="63" customFormat="1" x14ac:dyDescent="0.2">
      <c r="A91" s="98"/>
      <c r="B91" s="97" t="s">
        <v>33</v>
      </c>
      <c r="C91" s="767" t="s">
        <v>183</v>
      </c>
      <c r="D91" s="767"/>
      <c r="E91" s="767"/>
      <c r="F91" s="99" t="s">
        <v>33</v>
      </c>
      <c r="G91" s="99" t="s">
        <v>33</v>
      </c>
      <c r="H91" s="99" t="s">
        <v>33</v>
      </c>
      <c r="I91" s="99" t="s">
        <v>33</v>
      </c>
      <c r="J91" s="100" t="s">
        <v>33</v>
      </c>
      <c r="K91" s="99" t="s">
        <v>33</v>
      </c>
      <c r="L91" s="100">
        <v>2926.49</v>
      </c>
      <c r="M91" s="101" t="s">
        <v>33</v>
      </c>
      <c r="N91" s="102" t="s">
        <v>33</v>
      </c>
      <c r="U91" s="68" t="s">
        <v>183</v>
      </c>
    </row>
    <row r="92" spans="1:23" s="63" customFormat="1" ht="22.5" x14ac:dyDescent="0.2">
      <c r="A92" s="98"/>
      <c r="B92" s="97" t="s">
        <v>799</v>
      </c>
      <c r="C92" s="767" t="s">
        <v>800</v>
      </c>
      <c r="D92" s="767"/>
      <c r="E92" s="767"/>
      <c r="F92" s="99" t="s">
        <v>186</v>
      </c>
      <c r="G92" s="99" t="s">
        <v>801</v>
      </c>
      <c r="H92" s="99" t="s">
        <v>33</v>
      </c>
      <c r="I92" s="99" t="s">
        <v>801</v>
      </c>
      <c r="J92" s="100" t="s">
        <v>33</v>
      </c>
      <c r="K92" s="99" t="s">
        <v>33</v>
      </c>
      <c r="L92" s="100">
        <v>3511.79</v>
      </c>
      <c r="M92" s="101" t="s">
        <v>33</v>
      </c>
      <c r="N92" s="102" t="s">
        <v>33</v>
      </c>
      <c r="U92" s="68" t="s">
        <v>800</v>
      </c>
    </row>
    <row r="93" spans="1:23" s="63" customFormat="1" ht="22.5" x14ac:dyDescent="0.2">
      <c r="A93" s="98"/>
      <c r="B93" s="97" t="s">
        <v>802</v>
      </c>
      <c r="C93" s="767" t="s">
        <v>803</v>
      </c>
      <c r="D93" s="767"/>
      <c r="E93" s="767"/>
      <c r="F93" s="99" t="s">
        <v>186</v>
      </c>
      <c r="G93" s="99" t="s">
        <v>594</v>
      </c>
      <c r="H93" s="99" t="s">
        <v>33</v>
      </c>
      <c r="I93" s="99" t="s">
        <v>594</v>
      </c>
      <c r="J93" s="100" t="s">
        <v>33</v>
      </c>
      <c r="K93" s="99" t="s">
        <v>33</v>
      </c>
      <c r="L93" s="100">
        <v>1902.22</v>
      </c>
      <c r="M93" s="101" t="s">
        <v>33</v>
      </c>
      <c r="N93" s="102" t="s">
        <v>33</v>
      </c>
      <c r="U93" s="68" t="s">
        <v>803</v>
      </c>
    </row>
    <row r="94" spans="1:23" s="63" customFormat="1" x14ac:dyDescent="0.2">
      <c r="A94" s="103"/>
      <c r="B94" s="104"/>
      <c r="C94" s="780" t="s">
        <v>191</v>
      </c>
      <c r="D94" s="780"/>
      <c r="E94" s="780"/>
      <c r="F94" s="105" t="s">
        <v>33</v>
      </c>
      <c r="G94" s="105" t="s">
        <v>33</v>
      </c>
      <c r="H94" s="105" t="s">
        <v>33</v>
      </c>
      <c r="I94" s="105" t="s">
        <v>33</v>
      </c>
      <c r="J94" s="106" t="s">
        <v>33</v>
      </c>
      <c r="K94" s="105" t="s">
        <v>33</v>
      </c>
      <c r="L94" s="106">
        <v>12885</v>
      </c>
      <c r="M94" s="92" t="s">
        <v>33</v>
      </c>
      <c r="N94" s="107" t="s">
        <v>33</v>
      </c>
      <c r="W94" s="68" t="s">
        <v>191</v>
      </c>
    </row>
    <row r="95" spans="1:23" s="63" customFormat="1" x14ac:dyDescent="0.2">
      <c r="A95" s="88" t="s">
        <v>240</v>
      </c>
      <c r="B95" s="89" t="s">
        <v>804</v>
      </c>
      <c r="C95" s="776" t="s">
        <v>805</v>
      </c>
      <c r="D95" s="776"/>
      <c r="E95" s="776"/>
      <c r="F95" s="90" t="s">
        <v>707</v>
      </c>
      <c r="G95" s="90" t="s">
        <v>33</v>
      </c>
      <c r="H95" s="90" t="s">
        <v>33</v>
      </c>
      <c r="I95" s="90" t="s">
        <v>2223</v>
      </c>
      <c r="J95" s="91">
        <v>166.11</v>
      </c>
      <c r="K95" s="90" t="s">
        <v>33</v>
      </c>
      <c r="L95" s="91">
        <v>140946</v>
      </c>
      <c r="M95" s="92" t="s">
        <v>33</v>
      </c>
      <c r="N95" s="93" t="s">
        <v>33</v>
      </c>
      <c r="Q95" s="68" t="s">
        <v>805</v>
      </c>
    </row>
    <row r="96" spans="1:23" s="63" customFormat="1" x14ac:dyDescent="0.2">
      <c r="A96" s="88" t="s">
        <v>246</v>
      </c>
      <c r="B96" s="89" t="s">
        <v>807</v>
      </c>
      <c r="C96" s="776" t="s">
        <v>808</v>
      </c>
      <c r="D96" s="776"/>
      <c r="E96" s="776"/>
      <c r="F96" s="90" t="s">
        <v>711</v>
      </c>
      <c r="G96" s="90" t="s">
        <v>33</v>
      </c>
      <c r="H96" s="90" t="s">
        <v>33</v>
      </c>
      <c r="I96" s="90" t="s">
        <v>2224</v>
      </c>
      <c r="J96" s="91" t="s">
        <v>33</v>
      </c>
      <c r="K96" s="90" t="s">
        <v>33</v>
      </c>
      <c r="L96" s="91" t="s">
        <v>33</v>
      </c>
      <c r="M96" s="92" t="s">
        <v>33</v>
      </c>
      <c r="N96" s="93" t="s">
        <v>33</v>
      </c>
      <c r="Q96" s="68" t="s">
        <v>808</v>
      </c>
    </row>
    <row r="97" spans="1:23" s="63" customFormat="1" x14ac:dyDescent="0.2">
      <c r="A97" s="94"/>
      <c r="B97" s="95"/>
      <c r="C97" s="767" t="s">
        <v>2225</v>
      </c>
      <c r="D97" s="767"/>
      <c r="E97" s="767"/>
      <c r="F97" s="767"/>
      <c r="G97" s="767"/>
      <c r="H97" s="767"/>
      <c r="I97" s="767"/>
      <c r="J97" s="767"/>
      <c r="K97" s="767"/>
      <c r="L97" s="767"/>
      <c r="M97" s="767"/>
      <c r="N97" s="781"/>
      <c r="R97" s="68" t="s">
        <v>2225</v>
      </c>
    </row>
    <row r="98" spans="1:23" s="63" customFormat="1" ht="33.75" x14ac:dyDescent="0.2">
      <c r="A98" s="96"/>
      <c r="B98" s="97" t="s">
        <v>558</v>
      </c>
      <c r="C98" s="767" t="s">
        <v>172</v>
      </c>
      <c r="D98" s="767"/>
      <c r="E98" s="767"/>
      <c r="F98" s="767"/>
      <c r="G98" s="767"/>
      <c r="H98" s="767"/>
      <c r="I98" s="767"/>
      <c r="J98" s="767"/>
      <c r="K98" s="767"/>
      <c r="L98" s="767"/>
      <c r="M98" s="767"/>
      <c r="N98" s="781"/>
      <c r="S98" s="68" t="s">
        <v>172</v>
      </c>
    </row>
    <row r="99" spans="1:23" s="63" customFormat="1" x14ac:dyDescent="0.2">
      <c r="A99" s="98"/>
      <c r="B99" s="97" t="s">
        <v>165</v>
      </c>
      <c r="C99" s="767" t="s">
        <v>251</v>
      </c>
      <c r="D99" s="767"/>
      <c r="E99" s="767"/>
      <c r="F99" s="99" t="s">
        <v>33</v>
      </c>
      <c r="G99" s="99" t="s">
        <v>33</v>
      </c>
      <c r="H99" s="99" t="s">
        <v>33</v>
      </c>
      <c r="I99" s="99" t="s">
        <v>33</v>
      </c>
      <c r="J99" s="100">
        <v>237.13</v>
      </c>
      <c r="K99" s="99" t="s">
        <v>175</v>
      </c>
      <c r="L99" s="100">
        <v>219.35</v>
      </c>
      <c r="M99" s="101" t="s">
        <v>33</v>
      </c>
      <c r="N99" s="102" t="s">
        <v>33</v>
      </c>
      <c r="T99" s="68" t="s">
        <v>251</v>
      </c>
    </row>
    <row r="100" spans="1:23" s="63" customFormat="1" x14ac:dyDescent="0.2">
      <c r="A100" s="98"/>
      <c r="B100" s="97" t="s">
        <v>173</v>
      </c>
      <c r="C100" s="767" t="s">
        <v>174</v>
      </c>
      <c r="D100" s="767"/>
      <c r="E100" s="767"/>
      <c r="F100" s="99" t="s">
        <v>33</v>
      </c>
      <c r="G100" s="99" t="s">
        <v>33</v>
      </c>
      <c r="H100" s="99" t="s">
        <v>33</v>
      </c>
      <c r="I100" s="99" t="s">
        <v>33</v>
      </c>
      <c r="J100" s="100">
        <v>21.18</v>
      </c>
      <c r="K100" s="99" t="s">
        <v>175</v>
      </c>
      <c r="L100" s="100">
        <v>19.59</v>
      </c>
      <c r="M100" s="101" t="s">
        <v>33</v>
      </c>
      <c r="N100" s="102" t="s">
        <v>33</v>
      </c>
      <c r="T100" s="68" t="s">
        <v>174</v>
      </c>
    </row>
    <row r="101" spans="1:23" s="63" customFormat="1" x14ac:dyDescent="0.2">
      <c r="A101" s="98"/>
      <c r="B101" s="97" t="s">
        <v>176</v>
      </c>
      <c r="C101" s="767" t="s">
        <v>177</v>
      </c>
      <c r="D101" s="767"/>
      <c r="E101" s="767"/>
      <c r="F101" s="99" t="s">
        <v>33</v>
      </c>
      <c r="G101" s="99" t="s">
        <v>33</v>
      </c>
      <c r="H101" s="99" t="s">
        <v>33</v>
      </c>
      <c r="I101" s="99" t="s">
        <v>33</v>
      </c>
      <c r="J101" s="100">
        <v>3.21</v>
      </c>
      <c r="K101" s="99" t="s">
        <v>175</v>
      </c>
      <c r="L101" s="100">
        <v>2.97</v>
      </c>
      <c r="M101" s="101" t="s">
        <v>33</v>
      </c>
      <c r="N101" s="102" t="s">
        <v>33</v>
      </c>
      <c r="T101" s="68" t="s">
        <v>177</v>
      </c>
    </row>
    <row r="102" spans="1:23" s="63" customFormat="1" x14ac:dyDescent="0.2">
      <c r="A102" s="98"/>
      <c r="B102" s="97" t="s">
        <v>212</v>
      </c>
      <c r="C102" s="767" t="s">
        <v>252</v>
      </c>
      <c r="D102" s="767"/>
      <c r="E102" s="767"/>
      <c r="F102" s="99" t="s">
        <v>33</v>
      </c>
      <c r="G102" s="99" t="s">
        <v>33</v>
      </c>
      <c r="H102" s="99" t="s">
        <v>33</v>
      </c>
      <c r="I102" s="99" t="s">
        <v>33</v>
      </c>
      <c r="J102" s="100">
        <v>5089.63</v>
      </c>
      <c r="K102" s="99" t="s">
        <v>33</v>
      </c>
      <c r="L102" s="100">
        <v>3766.33</v>
      </c>
      <c r="M102" s="101" t="s">
        <v>33</v>
      </c>
      <c r="N102" s="102" t="s">
        <v>33</v>
      </c>
      <c r="T102" s="68" t="s">
        <v>252</v>
      </c>
    </row>
    <row r="103" spans="1:23" s="63" customFormat="1" x14ac:dyDescent="0.2">
      <c r="A103" s="98"/>
      <c r="B103" s="97" t="s">
        <v>33</v>
      </c>
      <c r="C103" s="767" t="s">
        <v>253</v>
      </c>
      <c r="D103" s="767"/>
      <c r="E103" s="767"/>
      <c r="F103" s="99" t="s">
        <v>179</v>
      </c>
      <c r="G103" s="99" t="s">
        <v>811</v>
      </c>
      <c r="H103" s="99" t="s">
        <v>175</v>
      </c>
      <c r="I103" s="99" t="s">
        <v>2226</v>
      </c>
      <c r="J103" s="100" t="s">
        <v>33</v>
      </c>
      <c r="K103" s="99" t="s">
        <v>33</v>
      </c>
      <c r="L103" s="100" t="s">
        <v>33</v>
      </c>
      <c r="M103" s="101" t="s">
        <v>33</v>
      </c>
      <c r="N103" s="102" t="s">
        <v>33</v>
      </c>
      <c r="U103" s="68" t="s">
        <v>253</v>
      </c>
    </row>
    <row r="104" spans="1:23" s="63" customFormat="1" x14ac:dyDescent="0.2">
      <c r="A104" s="98"/>
      <c r="B104" s="97" t="s">
        <v>33</v>
      </c>
      <c r="C104" s="767" t="s">
        <v>178</v>
      </c>
      <c r="D104" s="767"/>
      <c r="E104" s="767"/>
      <c r="F104" s="99" t="s">
        <v>179</v>
      </c>
      <c r="G104" s="99" t="s">
        <v>712</v>
      </c>
      <c r="H104" s="99" t="s">
        <v>175</v>
      </c>
      <c r="I104" s="99" t="s">
        <v>2227</v>
      </c>
      <c r="J104" s="100" t="s">
        <v>33</v>
      </c>
      <c r="K104" s="99" t="s">
        <v>33</v>
      </c>
      <c r="L104" s="100" t="s">
        <v>33</v>
      </c>
      <c r="M104" s="101" t="s">
        <v>33</v>
      </c>
      <c r="N104" s="102" t="s">
        <v>33</v>
      </c>
      <c r="U104" s="68" t="s">
        <v>178</v>
      </c>
    </row>
    <row r="105" spans="1:23" s="63" customFormat="1" x14ac:dyDescent="0.2">
      <c r="A105" s="98"/>
      <c r="B105" s="97" t="s">
        <v>33</v>
      </c>
      <c r="C105" s="776" t="s">
        <v>182</v>
      </c>
      <c r="D105" s="776"/>
      <c r="E105" s="776"/>
      <c r="F105" s="90" t="s">
        <v>33</v>
      </c>
      <c r="G105" s="90" t="s">
        <v>33</v>
      </c>
      <c r="H105" s="90" t="s">
        <v>33</v>
      </c>
      <c r="I105" s="90" t="s">
        <v>33</v>
      </c>
      <c r="J105" s="91">
        <v>5347.94</v>
      </c>
      <c r="K105" s="90" t="s">
        <v>33</v>
      </c>
      <c r="L105" s="91">
        <v>4005.27</v>
      </c>
      <c r="M105" s="92" t="s">
        <v>33</v>
      </c>
      <c r="N105" s="93" t="s">
        <v>33</v>
      </c>
      <c r="V105" s="68" t="s">
        <v>182</v>
      </c>
    </row>
    <row r="106" spans="1:23" s="63" customFormat="1" x14ac:dyDescent="0.2">
      <c r="A106" s="98"/>
      <c r="B106" s="97" t="s">
        <v>33</v>
      </c>
      <c r="C106" s="767" t="s">
        <v>183</v>
      </c>
      <c r="D106" s="767"/>
      <c r="E106" s="767"/>
      <c r="F106" s="99" t="s">
        <v>33</v>
      </c>
      <c r="G106" s="99" t="s">
        <v>33</v>
      </c>
      <c r="H106" s="99" t="s">
        <v>33</v>
      </c>
      <c r="I106" s="99" t="s">
        <v>33</v>
      </c>
      <c r="J106" s="100" t="s">
        <v>33</v>
      </c>
      <c r="K106" s="99" t="s">
        <v>33</v>
      </c>
      <c r="L106" s="100">
        <v>222.32</v>
      </c>
      <c r="M106" s="101" t="s">
        <v>33</v>
      </c>
      <c r="N106" s="102" t="s">
        <v>33</v>
      </c>
      <c r="U106" s="68" t="s">
        <v>183</v>
      </c>
    </row>
    <row r="107" spans="1:23" s="63" customFormat="1" ht="22.5" x14ac:dyDescent="0.2">
      <c r="A107" s="98"/>
      <c r="B107" s="97" t="s">
        <v>799</v>
      </c>
      <c r="C107" s="767" t="s">
        <v>800</v>
      </c>
      <c r="D107" s="767"/>
      <c r="E107" s="767"/>
      <c r="F107" s="99" t="s">
        <v>186</v>
      </c>
      <c r="G107" s="99" t="s">
        <v>801</v>
      </c>
      <c r="H107" s="99" t="s">
        <v>33</v>
      </c>
      <c r="I107" s="99" t="s">
        <v>801</v>
      </c>
      <c r="J107" s="100" t="s">
        <v>33</v>
      </c>
      <c r="K107" s="99" t="s">
        <v>33</v>
      </c>
      <c r="L107" s="100">
        <v>266.77999999999997</v>
      </c>
      <c r="M107" s="101" t="s">
        <v>33</v>
      </c>
      <c r="N107" s="102" t="s">
        <v>33</v>
      </c>
      <c r="U107" s="68" t="s">
        <v>800</v>
      </c>
    </row>
    <row r="108" spans="1:23" s="63" customFormat="1" ht="22.5" x14ac:dyDescent="0.2">
      <c r="A108" s="98"/>
      <c r="B108" s="97" t="s">
        <v>802</v>
      </c>
      <c r="C108" s="767" t="s">
        <v>803</v>
      </c>
      <c r="D108" s="767"/>
      <c r="E108" s="767"/>
      <c r="F108" s="99" t="s">
        <v>186</v>
      </c>
      <c r="G108" s="99" t="s">
        <v>594</v>
      </c>
      <c r="H108" s="99" t="s">
        <v>33</v>
      </c>
      <c r="I108" s="99" t="s">
        <v>594</v>
      </c>
      <c r="J108" s="100" t="s">
        <v>33</v>
      </c>
      <c r="K108" s="99" t="s">
        <v>33</v>
      </c>
      <c r="L108" s="100">
        <v>144.51</v>
      </c>
      <c r="M108" s="101" t="s">
        <v>33</v>
      </c>
      <c r="N108" s="102" t="s">
        <v>33</v>
      </c>
      <c r="U108" s="68" t="s">
        <v>803</v>
      </c>
    </row>
    <row r="109" spans="1:23" s="63" customFormat="1" x14ac:dyDescent="0.2">
      <c r="A109" s="103"/>
      <c r="B109" s="104"/>
      <c r="C109" s="780" t="s">
        <v>191</v>
      </c>
      <c r="D109" s="780"/>
      <c r="E109" s="780"/>
      <c r="F109" s="105" t="s">
        <v>33</v>
      </c>
      <c r="G109" s="105" t="s">
        <v>33</v>
      </c>
      <c r="H109" s="105" t="s">
        <v>33</v>
      </c>
      <c r="I109" s="105" t="s">
        <v>33</v>
      </c>
      <c r="J109" s="106" t="s">
        <v>33</v>
      </c>
      <c r="K109" s="105" t="s">
        <v>33</v>
      </c>
      <c r="L109" s="106">
        <v>4416.5600000000004</v>
      </c>
      <c r="M109" s="92" t="s">
        <v>33</v>
      </c>
      <c r="N109" s="107" t="s">
        <v>33</v>
      </c>
      <c r="W109" s="68" t="s">
        <v>191</v>
      </c>
    </row>
    <row r="110" spans="1:23" s="63" customFormat="1" ht="22.5" x14ac:dyDescent="0.2">
      <c r="A110" s="88" t="s">
        <v>258</v>
      </c>
      <c r="B110" s="89" t="s">
        <v>813</v>
      </c>
      <c r="C110" s="776" t="s">
        <v>814</v>
      </c>
      <c r="D110" s="776"/>
      <c r="E110" s="776"/>
      <c r="F110" s="90" t="s">
        <v>815</v>
      </c>
      <c r="G110" s="90" t="s">
        <v>33</v>
      </c>
      <c r="H110" s="90" t="s">
        <v>33</v>
      </c>
      <c r="I110" s="90" t="s">
        <v>1339</v>
      </c>
      <c r="J110" s="91" t="s">
        <v>33</v>
      </c>
      <c r="K110" s="90" t="s">
        <v>33</v>
      </c>
      <c r="L110" s="91" t="s">
        <v>33</v>
      </c>
      <c r="M110" s="92" t="s">
        <v>33</v>
      </c>
      <c r="N110" s="93" t="s">
        <v>33</v>
      </c>
      <c r="Q110" s="68" t="s">
        <v>814</v>
      </c>
    </row>
    <row r="111" spans="1:23" s="63" customFormat="1" ht="33.75" x14ac:dyDescent="0.2">
      <c r="A111" s="96"/>
      <c r="B111" s="97" t="s">
        <v>558</v>
      </c>
      <c r="C111" s="767" t="s">
        <v>172</v>
      </c>
      <c r="D111" s="767"/>
      <c r="E111" s="767"/>
      <c r="F111" s="767"/>
      <c r="G111" s="767"/>
      <c r="H111" s="767"/>
      <c r="I111" s="767"/>
      <c r="J111" s="767"/>
      <c r="K111" s="767"/>
      <c r="L111" s="767"/>
      <c r="M111" s="767"/>
      <c r="N111" s="781"/>
      <c r="S111" s="68" t="s">
        <v>172</v>
      </c>
    </row>
    <row r="112" spans="1:23" s="63" customFormat="1" x14ac:dyDescent="0.2">
      <c r="A112" s="98"/>
      <c r="B112" s="97" t="s">
        <v>165</v>
      </c>
      <c r="C112" s="767" t="s">
        <v>251</v>
      </c>
      <c r="D112" s="767"/>
      <c r="E112" s="767"/>
      <c r="F112" s="99" t="s">
        <v>33</v>
      </c>
      <c r="G112" s="99" t="s">
        <v>33</v>
      </c>
      <c r="H112" s="99" t="s">
        <v>33</v>
      </c>
      <c r="I112" s="99" t="s">
        <v>33</v>
      </c>
      <c r="J112" s="100">
        <v>1.1499999999999999</v>
      </c>
      <c r="K112" s="99" t="s">
        <v>175</v>
      </c>
      <c r="L112" s="100">
        <v>73.31</v>
      </c>
      <c r="M112" s="101" t="s">
        <v>33</v>
      </c>
      <c r="N112" s="102" t="s">
        <v>33</v>
      </c>
      <c r="T112" s="68" t="s">
        <v>251</v>
      </c>
    </row>
    <row r="113" spans="1:23" s="63" customFormat="1" x14ac:dyDescent="0.2">
      <c r="A113" s="98"/>
      <c r="B113" s="97" t="s">
        <v>212</v>
      </c>
      <c r="C113" s="767" t="s">
        <v>252</v>
      </c>
      <c r="D113" s="767"/>
      <c r="E113" s="767"/>
      <c r="F113" s="99" t="s">
        <v>33</v>
      </c>
      <c r="G113" s="99" t="s">
        <v>33</v>
      </c>
      <c r="H113" s="99" t="s">
        <v>33</v>
      </c>
      <c r="I113" s="99" t="s">
        <v>33</v>
      </c>
      <c r="J113" s="100">
        <v>7.8</v>
      </c>
      <c r="K113" s="99" t="s">
        <v>33</v>
      </c>
      <c r="L113" s="100">
        <v>397.8</v>
      </c>
      <c r="M113" s="101" t="s">
        <v>33</v>
      </c>
      <c r="N113" s="102" t="s">
        <v>33</v>
      </c>
      <c r="T113" s="68" t="s">
        <v>252</v>
      </c>
    </row>
    <row r="114" spans="1:23" s="63" customFormat="1" x14ac:dyDescent="0.2">
      <c r="A114" s="98"/>
      <c r="B114" s="97" t="s">
        <v>33</v>
      </c>
      <c r="C114" s="767" t="s">
        <v>253</v>
      </c>
      <c r="D114" s="767"/>
      <c r="E114" s="767"/>
      <c r="F114" s="99" t="s">
        <v>179</v>
      </c>
      <c r="G114" s="99" t="s">
        <v>817</v>
      </c>
      <c r="H114" s="99" t="s">
        <v>175</v>
      </c>
      <c r="I114" s="99" t="s">
        <v>2228</v>
      </c>
      <c r="J114" s="100" t="s">
        <v>33</v>
      </c>
      <c r="K114" s="99" t="s">
        <v>33</v>
      </c>
      <c r="L114" s="100" t="s">
        <v>33</v>
      </c>
      <c r="M114" s="101" t="s">
        <v>33</v>
      </c>
      <c r="N114" s="102" t="s">
        <v>33</v>
      </c>
      <c r="U114" s="68" t="s">
        <v>253</v>
      </c>
    </row>
    <row r="115" spans="1:23" s="63" customFormat="1" x14ac:dyDescent="0.2">
      <c r="A115" s="98"/>
      <c r="B115" s="97" t="s">
        <v>33</v>
      </c>
      <c r="C115" s="776" t="s">
        <v>182</v>
      </c>
      <c r="D115" s="776"/>
      <c r="E115" s="776"/>
      <c r="F115" s="90" t="s">
        <v>33</v>
      </c>
      <c r="G115" s="90" t="s">
        <v>33</v>
      </c>
      <c r="H115" s="90" t="s">
        <v>33</v>
      </c>
      <c r="I115" s="90" t="s">
        <v>33</v>
      </c>
      <c r="J115" s="91">
        <v>8.9499999999999993</v>
      </c>
      <c r="K115" s="90" t="s">
        <v>33</v>
      </c>
      <c r="L115" s="91">
        <v>471.11</v>
      </c>
      <c r="M115" s="92" t="s">
        <v>33</v>
      </c>
      <c r="N115" s="93" t="s">
        <v>33</v>
      </c>
      <c r="V115" s="68" t="s">
        <v>182</v>
      </c>
    </row>
    <row r="116" spans="1:23" s="63" customFormat="1" x14ac:dyDescent="0.2">
      <c r="A116" s="98"/>
      <c r="B116" s="97" t="s">
        <v>33</v>
      </c>
      <c r="C116" s="767" t="s">
        <v>183</v>
      </c>
      <c r="D116" s="767"/>
      <c r="E116" s="767"/>
      <c r="F116" s="99" t="s">
        <v>33</v>
      </c>
      <c r="G116" s="99" t="s">
        <v>33</v>
      </c>
      <c r="H116" s="99" t="s">
        <v>33</v>
      </c>
      <c r="I116" s="99" t="s">
        <v>33</v>
      </c>
      <c r="J116" s="100" t="s">
        <v>33</v>
      </c>
      <c r="K116" s="99" t="s">
        <v>33</v>
      </c>
      <c r="L116" s="100">
        <v>73.31</v>
      </c>
      <c r="M116" s="101" t="s">
        <v>33</v>
      </c>
      <c r="N116" s="102" t="s">
        <v>33</v>
      </c>
      <c r="U116" s="68" t="s">
        <v>183</v>
      </c>
    </row>
    <row r="117" spans="1:23" s="63" customFormat="1" ht="22.5" x14ac:dyDescent="0.2">
      <c r="A117" s="98"/>
      <c r="B117" s="97" t="s">
        <v>799</v>
      </c>
      <c r="C117" s="767" t="s">
        <v>800</v>
      </c>
      <c r="D117" s="767"/>
      <c r="E117" s="767"/>
      <c r="F117" s="99" t="s">
        <v>186</v>
      </c>
      <c r="G117" s="99" t="s">
        <v>801</v>
      </c>
      <c r="H117" s="99" t="s">
        <v>33</v>
      </c>
      <c r="I117" s="99" t="s">
        <v>801</v>
      </c>
      <c r="J117" s="100" t="s">
        <v>33</v>
      </c>
      <c r="K117" s="99" t="s">
        <v>33</v>
      </c>
      <c r="L117" s="100">
        <v>87.97</v>
      </c>
      <c r="M117" s="101" t="s">
        <v>33</v>
      </c>
      <c r="N117" s="102" t="s">
        <v>33</v>
      </c>
      <c r="U117" s="68" t="s">
        <v>800</v>
      </c>
    </row>
    <row r="118" spans="1:23" s="63" customFormat="1" ht="22.5" x14ac:dyDescent="0.2">
      <c r="A118" s="98"/>
      <c r="B118" s="97" t="s">
        <v>802</v>
      </c>
      <c r="C118" s="767" t="s">
        <v>803</v>
      </c>
      <c r="D118" s="767"/>
      <c r="E118" s="767"/>
      <c r="F118" s="99" t="s">
        <v>186</v>
      </c>
      <c r="G118" s="99" t="s">
        <v>594</v>
      </c>
      <c r="H118" s="99" t="s">
        <v>33</v>
      </c>
      <c r="I118" s="99" t="s">
        <v>594</v>
      </c>
      <c r="J118" s="100" t="s">
        <v>33</v>
      </c>
      <c r="K118" s="99" t="s">
        <v>33</v>
      </c>
      <c r="L118" s="100">
        <v>47.65</v>
      </c>
      <c r="M118" s="101" t="s">
        <v>33</v>
      </c>
      <c r="N118" s="102" t="s">
        <v>33</v>
      </c>
      <c r="U118" s="68" t="s">
        <v>803</v>
      </c>
    </row>
    <row r="119" spans="1:23" s="63" customFormat="1" x14ac:dyDescent="0.2">
      <c r="A119" s="103"/>
      <c r="B119" s="104"/>
      <c r="C119" s="780" t="s">
        <v>191</v>
      </c>
      <c r="D119" s="780"/>
      <c r="E119" s="780"/>
      <c r="F119" s="105" t="s">
        <v>33</v>
      </c>
      <c r="G119" s="105" t="s">
        <v>33</v>
      </c>
      <c r="H119" s="105" t="s">
        <v>33</v>
      </c>
      <c r="I119" s="105" t="s">
        <v>33</v>
      </c>
      <c r="J119" s="106" t="s">
        <v>33</v>
      </c>
      <c r="K119" s="105" t="s">
        <v>33</v>
      </c>
      <c r="L119" s="106">
        <v>606.73</v>
      </c>
      <c r="M119" s="92" t="s">
        <v>33</v>
      </c>
      <c r="N119" s="107" t="s">
        <v>33</v>
      </c>
      <c r="W119" s="68" t="s">
        <v>191</v>
      </c>
    </row>
    <row r="120" spans="1:23" s="63" customFormat="1" ht="33.75" x14ac:dyDescent="0.2">
      <c r="A120" s="88" t="s">
        <v>262</v>
      </c>
      <c r="B120" s="89" t="s">
        <v>819</v>
      </c>
      <c r="C120" s="776" t="s">
        <v>820</v>
      </c>
      <c r="D120" s="776"/>
      <c r="E120" s="776"/>
      <c r="F120" s="90" t="s">
        <v>484</v>
      </c>
      <c r="G120" s="90" t="s">
        <v>33</v>
      </c>
      <c r="H120" s="90" t="s">
        <v>33</v>
      </c>
      <c r="I120" s="90" t="s">
        <v>1339</v>
      </c>
      <c r="J120" s="91">
        <v>119.27</v>
      </c>
      <c r="K120" s="90" t="s">
        <v>33</v>
      </c>
      <c r="L120" s="91">
        <v>6082.77</v>
      </c>
      <c r="M120" s="92" t="s">
        <v>33</v>
      </c>
      <c r="N120" s="93" t="s">
        <v>33</v>
      </c>
      <c r="Q120" s="68" t="s">
        <v>820</v>
      </c>
    </row>
    <row r="121" spans="1:23" s="63" customFormat="1" x14ac:dyDescent="0.2">
      <c r="A121" s="88" t="s">
        <v>267</v>
      </c>
      <c r="B121" s="89" t="s">
        <v>821</v>
      </c>
      <c r="C121" s="776" t="s">
        <v>822</v>
      </c>
      <c r="D121" s="776"/>
      <c r="E121" s="776"/>
      <c r="F121" s="90" t="s">
        <v>484</v>
      </c>
      <c r="G121" s="90" t="s">
        <v>33</v>
      </c>
      <c r="H121" s="90" t="s">
        <v>33</v>
      </c>
      <c r="I121" s="90" t="s">
        <v>228</v>
      </c>
      <c r="J121" s="91">
        <v>76.400000000000006</v>
      </c>
      <c r="K121" s="90" t="s">
        <v>33</v>
      </c>
      <c r="L121" s="91">
        <v>458.4</v>
      </c>
      <c r="M121" s="92" t="s">
        <v>33</v>
      </c>
      <c r="N121" s="93" t="s">
        <v>33</v>
      </c>
      <c r="Q121" s="68" t="s">
        <v>822</v>
      </c>
    </row>
    <row r="122" spans="1:23" s="63" customFormat="1" ht="22.5" x14ac:dyDescent="0.2">
      <c r="A122" s="88" t="s">
        <v>274</v>
      </c>
      <c r="B122" s="89" t="s">
        <v>2229</v>
      </c>
      <c r="C122" s="776" t="s">
        <v>2230</v>
      </c>
      <c r="D122" s="776"/>
      <c r="E122" s="776"/>
      <c r="F122" s="90" t="s">
        <v>711</v>
      </c>
      <c r="G122" s="90" t="s">
        <v>33</v>
      </c>
      <c r="H122" s="90" t="s">
        <v>33</v>
      </c>
      <c r="I122" s="90" t="s">
        <v>2231</v>
      </c>
      <c r="J122" s="91" t="s">
        <v>33</v>
      </c>
      <c r="K122" s="90" t="s">
        <v>33</v>
      </c>
      <c r="L122" s="91" t="s">
        <v>33</v>
      </c>
      <c r="M122" s="92" t="s">
        <v>33</v>
      </c>
      <c r="N122" s="93" t="s">
        <v>33</v>
      </c>
      <c r="Q122" s="68" t="s">
        <v>2230</v>
      </c>
    </row>
    <row r="123" spans="1:23" s="63" customFormat="1" x14ac:dyDescent="0.2">
      <c r="A123" s="94"/>
      <c r="B123" s="95"/>
      <c r="C123" s="767" t="s">
        <v>2232</v>
      </c>
      <c r="D123" s="767"/>
      <c r="E123" s="767"/>
      <c r="F123" s="767"/>
      <c r="G123" s="767"/>
      <c r="H123" s="767"/>
      <c r="I123" s="767"/>
      <c r="J123" s="767"/>
      <c r="K123" s="767"/>
      <c r="L123" s="767"/>
      <c r="M123" s="767"/>
      <c r="N123" s="781"/>
      <c r="R123" s="68" t="s">
        <v>2232</v>
      </c>
    </row>
    <row r="124" spans="1:23" s="63" customFormat="1" ht="33.75" x14ac:dyDescent="0.2">
      <c r="A124" s="96"/>
      <c r="B124" s="97" t="s">
        <v>558</v>
      </c>
      <c r="C124" s="767" t="s">
        <v>172</v>
      </c>
      <c r="D124" s="767"/>
      <c r="E124" s="767"/>
      <c r="F124" s="767"/>
      <c r="G124" s="767"/>
      <c r="H124" s="767"/>
      <c r="I124" s="767"/>
      <c r="J124" s="767"/>
      <c r="K124" s="767"/>
      <c r="L124" s="767"/>
      <c r="M124" s="767"/>
      <c r="N124" s="781"/>
      <c r="S124" s="68" t="s">
        <v>172</v>
      </c>
    </row>
    <row r="125" spans="1:23" s="63" customFormat="1" x14ac:dyDescent="0.2">
      <c r="A125" s="98"/>
      <c r="B125" s="97" t="s">
        <v>165</v>
      </c>
      <c r="C125" s="767" t="s">
        <v>251</v>
      </c>
      <c r="D125" s="767"/>
      <c r="E125" s="767"/>
      <c r="F125" s="99" t="s">
        <v>33</v>
      </c>
      <c r="G125" s="99" t="s">
        <v>33</v>
      </c>
      <c r="H125" s="99" t="s">
        <v>33</v>
      </c>
      <c r="I125" s="99" t="s">
        <v>33</v>
      </c>
      <c r="J125" s="100">
        <v>49.82</v>
      </c>
      <c r="K125" s="99" t="s">
        <v>175</v>
      </c>
      <c r="L125" s="100">
        <v>69.75</v>
      </c>
      <c r="M125" s="101" t="s">
        <v>33</v>
      </c>
      <c r="N125" s="102" t="s">
        <v>33</v>
      </c>
      <c r="T125" s="68" t="s">
        <v>251</v>
      </c>
    </row>
    <row r="126" spans="1:23" s="63" customFormat="1" x14ac:dyDescent="0.2">
      <c r="A126" s="98"/>
      <c r="B126" s="97" t="s">
        <v>173</v>
      </c>
      <c r="C126" s="767" t="s">
        <v>174</v>
      </c>
      <c r="D126" s="767"/>
      <c r="E126" s="767"/>
      <c r="F126" s="99" t="s">
        <v>33</v>
      </c>
      <c r="G126" s="99" t="s">
        <v>33</v>
      </c>
      <c r="H126" s="99" t="s">
        <v>33</v>
      </c>
      <c r="I126" s="99" t="s">
        <v>33</v>
      </c>
      <c r="J126" s="100">
        <v>6.09</v>
      </c>
      <c r="K126" s="99" t="s">
        <v>175</v>
      </c>
      <c r="L126" s="100">
        <v>8.5299999999999994</v>
      </c>
      <c r="M126" s="101" t="s">
        <v>33</v>
      </c>
      <c r="N126" s="102" t="s">
        <v>33</v>
      </c>
      <c r="T126" s="68" t="s">
        <v>174</v>
      </c>
    </row>
    <row r="127" spans="1:23" s="63" customFormat="1" x14ac:dyDescent="0.2">
      <c r="A127" s="98"/>
      <c r="B127" s="97" t="s">
        <v>176</v>
      </c>
      <c r="C127" s="767" t="s">
        <v>177</v>
      </c>
      <c r="D127" s="767"/>
      <c r="E127" s="767"/>
      <c r="F127" s="99" t="s">
        <v>33</v>
      </c>
      <c r="G127" s="99" t="s">
        <v>33</v>
      </c>
      <c r="H127" s="99" t="s">
        <v>33</v>
      </c>
      <c r="I127" s="99" t="s">
        <v>33</v>
      </c>
      <c r="J127" s="100">
        <v>1.28</v>
      </c>
      <c r="K127" s="99" t="s">
        <v>175</v>
      </c>
      <c r="L127" s="100">
        <v>1.79</v>
      </c>
      <c r="M127" s="101" t="s">
        <v>33</v>
      </c>
      <c r="N127" s="102" t="s">
        <v>33</v>
      </c>
      <c r="T127" s="68" t="s">
        <v>177</v>
      </c>
    </row>
    <row r="128" spans="1:23" s="63" customFormat="1" x14ac:dyDescent="0.2">
      <c r="A128" s="98"/>
      <c r="B128" s="97" t="s">
        <v>33</v>
      </c>
      <c r="C128" s="767" t="s">
        <v>253</v>
      </c>
      <c r="D128" s="767"/>
      <c r="E128" s="767"/>
      <c r="F128" s="99" t="s">
        <v>179</v>
      </c>
      <c r="G128" s="99" t="s">
        <v>769</v>
      </c>
      <c r="H128" s="99" t="s">
        <v>175</v>
      </c>
      <c r="I128" s="99" t="s">
        <v>2233</v>
      </c>
      <c r="J128" s="100" t="s">
        <v>33</v>
      </c>
      <c r="K128" s="99" t="s">
        <v>33</v>
      </c>
      <c r="L128" s="100" t="s">
        <v>33</v>
      </c>
      <c r="M128" s="101" t="s">
        <v>33</v>
      </c>
      <c r="N128" s="102" t="s">
        <v>33</v>
      </c>
      <c r="U128" s="68" t="s">
        <v>253</v>
      </c>
    </row>
    <row r="129" spans="1:24" s="63" customFormat="1" x14ac:dyDescent="0.2">
      <c r="A129" s="98"/>
      <c r="B129" s="97" t="s">
        <v>33</v>
      </c>
      <c r="C129" s="767" t="s">
        <v>178</v>
      </c>
      <c r="D129" s="767"/>
      <c r="E129" s="767"/>
      <c r="F129" s="99" t="s">
        <v>179</v>
      </c>
      <c r="G129" s="99" t="s">
        <v>841</v>
      </c>
      <c r="H129" s="99" t="s">
        <v>175</v>
      </c>
      <c r="I129" s="99" t="s">
        <v>2234</v>
      </c>
      <c r="J129" s="100" t="s">
        <v>33</v>
      </c>
      <c r="K129" s="99" t="s">
        <v>33</v>
      </c>
      <c r="L129" s="100" t="s">
        <v>33</v>
      </c>
      <c r="M129" s="101" t="s">
        <v>33</v>
      </c>
      <c r="N129" s="102" t="s">
        <v>33</v>
      </c>
      <c r="U129" s="68" t="s">
        <v>178</v>
      </c>
    </row>
    <row r="130" spans="1:24" s="63" customFormat="1" x14ac:dyDescent="0.2">
      <c r="A130" s="98"/>
      <c r="B130" s="97" t="s">
        <v>33</v>
      </c>
      <c r="C130" s="776" t="s">
        <v>182</v>
      </c>
      <c r="D130" s="776"/>
      <c r="E130" s="776"/>
      <c r="F130" s="90" t="s">
        <v>33</v>
      </c>
      <c r="G130" s="90" t="s">
        <v>33</v>
      </c>
      <c r="H130" s="90" t="s">
        <v>33</v>
      </c>
      <c r="I130" s="90" t="s">
        <v>33</v>
      </c>
      <c r="J130" s="91">
        <v>55.91</v>
      </c>
      <c r="K130" s="90" t="s">
        <v>33</v>
      </c>
      <c r="L130" s="91">
        <v>78.28</v>
      </c>
      <c r="M130" s="92" t="s">
        <v>33</v>
      </c>
      <c r="N130" s="93" t="s">
        <v>33</v>
      </c>
      <c r="V130" s="68" t="s">
        <v>182</v>
      </c>
    </row>
    <row r="131" spans="1:24" s="63" customFormat="1" x14ac:dyDescent="0.2">
      <c r="A131" s="98"/>
      <c r="B131" s="97" t="s">
        <v>33</v>
      </c>
      <c r="C131" s="767" t="s">
        <v>183</v>
      </c>
      <c r="D131" s="767"/>
      <c r="E131" s="767"/>
      <c r="F131" s="99" t="s">
        <v>33</v>
      </c>
      <c r="G131" s="99" t="s">
        <v>33</v>
      </c>
      <c r="H131" s="99" t="s">
        <v>33</v>
      </c>
      <c r="I131" s="99" t="s">
        <v>33</v>
      </c>
      <c r="J131" s="100" t="s">
        <v>33</v>
      </c>
      <c r="K131" s="99" t="s">
        <v>33</v>
      </c>
      <c r="L131" s="100">
        <v>71.540000000000006</v>
      </c>
      <c r="M131" s="101" t="s">
        <v>33</v>
      </c>
      <c r="N131" s="102" t="s">
        <v>33</v>
      </c>
      <c r="U131" s="68" t="s">
        <v>183</v>
      </c>
    </row>
    <row r="132" spans="1:24" s="63" customFormat="1" ht="22.5" x14ac:dyDescent="0.2">
      <c r="A132" s="98"/>
      <c r="B132" s="97" t="s">
        <v>799</v>
      </c>
      <c r="C132" s="767" t="s">
        <v>800</v>
      </c>
      <c r="D132" s="767"/>
      <c r="E132" s="767"/>
      <c r="F132" s="99" t="s">
        <v>186</v>
      </c>
      <c r="G132" s="99" t="s">
        <v>801</v>
      </c>
      <c r="H132" s="99" t="s">
        <v>33</v>
      </c>
      <c r="I132" s="99" t="s">
        <v>801</v>
      </c>
      <c r="J132" s="100" t="s">
        <v>33</v>
      </c>
      <c r="K132" s="99" t="s">
        <v>33</v>
      </c>
      <c r="L132" s="100">
        <v>85.85</v>
      </c>
      <c r="M132" s="101" t="s">
        <v>33</v>
      </c>
      <c r="N132" s="102" t="s">
        <v>33</v>
      </c>
      <c r="U132" s="68" t="s">
        <v>800</v>
      </c>
    </row>
    <row r="133" spans="1:24" s="63" customFormat="1" ht="22.5" x14ac:dyDescent="0.2">
      <c r="A133" s="98"/>
      <c r="B133" s="97" t="s">
        <v>802</v>
      </c>
      <c r="C133" s="767" t="s">
        <v>803</v>
      </c>
      <c r="D133" s="767"/>
      <c r="E133" s="767"/>
      <c r="F133" s="99" t="s">
        <v>186</v>
      </c>
      <c r="G133" s="99" t="s">
        <v>594</v>
      </c>
      <c r="H133" s="99" t="s">
        <v>33</v>
      </c>
      <c r="I133" s="99" t="s">
        <v>594</v>
      </c>
      <c r="J133" s="100" t="s">
        <v>33</v>
      </c>
      <c r="K133" s="99" t="s">
        <v>33</v>
      </c>
      <c r="L133" s="100">
        <v>46.5</v>
      </c>
      <c r="M133" s="101" t="s">
        <v>33</v>
      </c>
      <c r="N133" s="102" t="s">
        <v>33</v>
      </c>
      <c r="U133" s="68" t="s">
        <v>803</v>
      </c>
    </row>
    <row r="134" spans="1:24" s="63" customFormat="1" x14ac:dyDescent="0.2">
      <c r="A134" s="103"/>
      <c r="B134" s="104"/>
      <c r="C134" s="780" t="s">
        <v>191</v>
      </c>
      <c r="D134" s="780"/>
      <c r="E134" s="780"/>
      <c r="F134" s="105" t="s">
        <v>33</v>
      </c>
      <c r="G134" s="105" t="s">
        <v>33</v>
      </c>
      <c r="H134" s="105" t="s">
        <v>33</v>
      </c>
      <c r="I134" s="105" t="s">
        <v>33</v>
      </c>
      <c r="J134" s="106" t="s">
        <v>33</v>
      </c>
      <c r="K134" s="105" t="s">
        <v>33</v>
      </c>
      <c r="L134" s="106">
        <v>210.63</v>
      </c>
      <c r="M134" s="92" t="s">
        <v>33</v>
      </c>
      <c r="N134" s="107" t="s">
        <v>33</v>
      </c>
      <c r="W134" s="68" t="s">
        <v>191</v>
      </c>
    </row>
    <row r="135" spans="1:24" s="63" customFormat="1" ht="33.75" x14ac:dyDescent="0.2">
      <c r="A135" s="88" t="s">
        <v>282</v>
      </c>
      <c r="B135" s="89" t="s">
        <v>2235</v>
      </c>
      <c r="C135" s="776" t="s">
        <v>2236</v>
      </c>
      <c r="D135" s="776"/>
      <c r="E135" s="776"/>
      <c r="F135" s="90" t="s">
        <v>484</v>
      </c>
      <c r="G135" s="90" t="s">
        <v>33</v>
      </c>
      <c r="H135" s="90" t="s">
        <v>33</v>
      </c>
      <c r="I135" s="90" t="s">
        <v>1276</v>
      </c>
      <c r="J135" s="91">
        <v>129.34</v>
      </c>
      <c r="K135" s="90" t="s">
        <v>856</v>
      </c>
      <c r="L135" s="91">
        <v>4749.3599999999997</v>
      </c>
      <c r="M135" s="92" t="s">
        <v>33</v>
      </c>
      <c r="N135" s="93" t="s">
        <v>33</v>
      </c>
      <c r="Q135" s="68" t="s">
        <v>2236</v>
      </c>
    </row>
    <row r="136" spans="1:24" s="63" customFormat="1" x14ac:dyDescent="0.2">
      <c r="A136" s="94"/>
      <c r="B136" s="95"/>
      <c r="C136" s="767" t="s">
        <v>2237</v>
      </c>
      <c r="D136" s="767"/>
      <c r="E136" s="767"/>
      <c r="F136" s="767"/>
      <c r="G136" s="767"/>
      <c r="H136" s="767"/>
      <c r="I136" s="767"/>
      <c r="J136" s="767"/>
      <c r="K136" s="767"/>
      <c r="L136" s="767"/>
      <c r="M136" s="767"/>
      <c r="N136" s="781"/>
      <c r="X136" s="68" t="s">
        <v>2237</v>
      </c>
    </row>
    <row r="137" spans="1:24" s="63" customFormat="1" ht="22.5" x14ac:dyDescent="0.2">
      <c r="A137" s="96"/>
      <c r="B137" s="97" t="s">
        <v>858</v>
      </c>
      <c r="C137" s="767" t="s">
        <v>859</v>
      </c>
      <c r="D137" s="767"/>
      <c r="E137" s="767"/>
      <c r="F137" s="767"/>
      <c r="G137" s="767"/>
      <c r="H137" s="767"/>
      <c r="I137" s="767"/>
      <c r="J137" s="767"/>
      <c r="K137" s="767"/>
      <c r="L137" s="767"/>
      <c r="M137" s="767"/>
      <c r="N137" s="781"/>
      <c r="S137" s="68" t="s">
        <v>859</v>
      </c>
    </row>
    <row r="138" spans="1:24" s="63" customFormat="1" ht="33.75" x14ac:dyDescent="0.2">
      <c r="A138" s="88" t="s">
        <v>287</v>
      </c>
      <c r="B138" s="89" t="s">
        <v>2238</v>
      </c>
      <c r="C138" s="776" t="s">
        <v>2239</v>
      </c>
      <c r="D138" s="776"/>
      <c r="E138" s="776"/>
      <c r="F138" s="90" t="s">
        <v>484</v>
      </c>
      <c r="G138" s="90" t="s">
        <v>33</v>
      </c>
      <c r="H138" s="90" t="s">
        <v>33</v>
      </c>
      <c r="I138" s="90" t="s">
        <v>212</v>
      </c>
      <c r="J138" s="91">
        <v>105.82</v>
      </c>
      <c r="K138" s="90" t="s">
        <v>856</v>
      </c>
      <c r="L138" s="91">
        <v>431.75</v>
      </c>
      <c r="M138" s="92" t="s">
        <v>33</v>
      </c>
      <c r="N138" s="93" t="s">
        <v>33</v>
      </c>
      <c r="Q138" s="68" t="s">
        <v>2239</v>
      </c>
    </row>
    <row r="139" spans="1:24" s="63" customFormat="1" x14ac:dyDescent="0.2">
      <c r="A139" s="94"/>
      <c r="B139" s="95"/>
      <c r="C139" s="767" t="s">
        <v>2240</v>
      </c>
      <c r="D139" s="767"/>
      <c r="E139" s="767"/>
      <c r="F139" s="767"/>
      <c r="G139" s="767"/>
      <c r="H139" s="767"/>
      <c r="I139" s="767"/>
      <c r="J139" s="767"/>
      <c r="K139" s="767"/>
      <c r="L139" s="767"/>
      <c r="M139" s="767"/>
      <c r="N139" s="781"/>
      <c r="X139" s="68" t="s">
        <v>2240</v>
      </c>
    </row>
    <row r="140" spans="1:24" s="63" customFormat="1" ht="22.5" x14ac:dyDescent="0.2">
      <c r="A140" s="96"/>
      <c r="B140" s="97" t="s">
        <v>858</v>
      </c>
      <c r="C140" s="767" t="s">
        <v>859</v>
      </c>
      <c r="D140" s="767"/>
      <c r="E140" s="767"/>
      <c r="F140" s="767"/>
      <c r="G140" s="767"/>
      <c r="H140" s="767"/>
      <c r="I140" s="767"/>
      <c r="J140" s="767"/>
      <c r="K140" s="767"/>
      <c r="L140" s="767"/>
      <c r="M140" s="767"/>
      <c r="N140" s="781"/>
      <c r="S140" s="68" t="s">
        <v>859</v>
      </c>
    </row>
    <row r="141" spans="1:24" s="63" customFormat="1" x14ac:dyDescent="0.2">
      <c r="A141" s="88" t="s">
        <v>217</v>
      </c>
      <c r="B141" s="89" t="s">
        <v>2241</v>
      </c>
      <c r="C141" s="776" t="s">
        <v>2242</v>
      </c>
      <c r="D141" s="776"/>
      <c r="E141" s="776"/>
      <c r="F141" s="90" t="s">
        <v>711</v>
      </c>
      <c r="G141" s="90" t="s">
        <v>33</v>
      </c>
      <c r="H141" s="90" t="s">
        <v>33</v>
      </c>
      <c r="I141" s="90" t="s">
        <v>381</v>
      </c>
      <c r="J141" s="91" t="s">
        <v>33</v>
      </c>
      <c r="K141" s="90" t="s">
        <v>33</v>
      </c>
      <c r="L141" s="91" t="s">
        <v>33</v>
      </c>
      <c r="M141" s="92" t="s">
        <v>33</v>
      </c>
      <c r="N141" s="93" t="s">
        <v>33</v>
      </c>
      <c r="Q141" s="68" t="s">
        <v>2242</v>
      </c>
    </row>
    <row r="142" spans="1:24" s="63" customFormat="1" x14ac:dyDescent="0.2">
      <c r="A142" s="94"/>
      <c r="B142" s="95"/>
      <c r="C142" s="767" t="s">
        <v>2243</v>
      </c>
      <c r="D142" s="767"/>
      <c r="E142" s="767"/>
      <c r="F142" s="767"/>
      <c r="G142" s="767"/>
      <c r="H142" s="767"/>
      <c r="I142" s="767"/>
      <c r="J142" s="767"/>
      <c r="K142" s="767"/>
      <c r="L142" s="767"/>
      <c r="M142" s="767"/>
      <c r="N142" s="781"/>
      <c r="R142" s="68" t="s">
        <v>2243</v>
      </c>
    </row>
    <row r="143" spans="1:24" s="63" customFormat="1" ht="33.75" x14ac:dyDescent="0.2">
      <c r="A143" s="96"/>
      <c r="B143" s="97" t="s">
        <v>558</v>
      </c>
      <c r="C143" s="767" t="s">
        <v>172</v>
      </c>
      <c r="D143" s="767"/>
      <c r="E143" s="767"/>
      <c r="F143" s="767"/>
      <c r="G143" s="767"/>
      <c r="H143" s="767"/>
      <c r="I143" s="767"/>
      <c r="J143" s="767"/>
      <c r="K143" s="767"/>
      <c r="L143" s="767"/>
      <c r="M143" s="767"/>
      <c r="N143" s="781"/>
      <c r="S143" s="68" t="s">
        <v>172</v>
      </c>
    </row>
    <row r="144" spans="1:24" s="63" customFormat="1" x14ac:dyDescent="0.2">
      <c r="A144" s="98"/>
      <c r="B144" s="97" t="s">
        <v>165</v>
      </c>
      <c r="C144" s="767" t="s">
        <v>251</v>
      </c>
      <c r="D144" s="767"/>
      <c r="E144" s="767"/>
      <c r="F144" s="99" t="s">
        <v>33</v>
      </c>
      <c r="G144" s="99" t="s">
        <v>33</v>
      </c>
      <c r="H144" s="99" t="s">
        <v>33</v>
      </c>
      <c r="I144" s="99" t="s">
        <v>33</v>
      </c>
      <c r="J144" s="100">
        <v>52.27</v>
      </c>
      <c r="K144" s="99" t="s">
        <v>175</v>
      </c>
      <c r="L144" s="100">
        <v>45.08</v>
      </c>
      <c r="M144" s="101" t="s">
        <v>33</v>
      </c>
      <c r="N144" s="102" t="s">
        <v>33</v>
      </c>
      <c r="T144" s="68" t="s">
        <v>251</v>
      </c>
    </row>
    <row r="145" spans="1:24" s="63" customFormat="1" x14ac:dyDescent="0.2">
      <c r="A145" s="98"/>
      <c r="B145" s="97" t="s">
        <v>173</v>
      </c>
      <c r="C145" s="767" t="s">
        <v>174</v>
      </c>
      <c r="D145" s="767"/>
      <c r="E145" s="767"/>
      <c r="F145" s="99" t="s">
        <v>33</v>
      </c>
      <c r="G145" s="99" t="s">
        <v>33</v>
      </c>
      <c r="H145" s="99" t="s">
        <v>33</v>
      </c>
      <c r="I145" s="99" t="s">
        <v>33</v>
      </c>
      <c r="J145" s="100">
        <v>48.51</v>
      </c>
      <c r="K145" s="99" t="s">
        <v>175</v>
      </c>
      <c r="L145" s="100">
        <v>41.84</v>
      </c>
      <c r="M145" s="101" t="s">
        <v>33</v>
      </c>
      <c r="N145" s="102" t="s">
        <v>33</v>
      </c>
      <c r="T145" s="68" t="s">
        <v>174</v>
      </c>
    </row>
    <row r="146" spans="1:24" s="63" customFormat="1" x14ac:dyDescent="0.2">
      <c r="A146" s="98"/>
      <c r="B146" s="97" t="s">
        <v>176</v>
      </c>
      <c r="C146" s="767" t="s">
        <v>177</v>
      </c>
      <c r="D146" s="767"/>
      <c r="E146" s="767"/>
      <c r="F146" s="99" t="s">
        <v>33</v>
      </c>
      <c r="G146" s="99" t="s">
        <v>33</v>
      </c>
      <c r="H146" s="99" t="s">
        <v>33</v>
      </c>
      <c r="I146" s="99" t="s">
        <v>33</v>
      </c>
      <c r="J146" s="100">
        <v>5.29</v>
      </c>
      <c r="K146" s="99" t="s">
        <v>175</v>
      </c>
      <c r="L146" s="100">
        <v>4.5599999999999996</v>
      </c>
      <c r="M146" s="101" t="s">
        <v>33</v>
      </c>
      <c r="N146" s="102" t="s">
        <v>33</v>
      </c>
      <c r="T146" s="68" t="s">
        <v>177</v>
      </c>
    </row>
    <row r="147" spans="1:24" s="63" customFormat="1" x14ac:dyDescent="0.2">
      <c r="A147" s="98"/>
      <c r="B147" s="97" t="s">
        <v>212</v>
      </c>
      <c r="C147" s="767" t="s">
        <v>252</v>
      </c>
      <c r="D147" s="767"/>
      <c r="E147" s="767"/>
      <c r="F147" s="99" t="s">
        <v>33</v>
      </c>
      <c r="G147" s="99" t="s">
        <v>33</v>
      </c>
      <c r="H147" s="99" t="s">
        <v>33</v>
      </c>
      <c r="I147" s="99" t="s">
        <v>33</v>
      </c>
      <c r="J147" s="100">
        <v>19.41</v>
      </c>
      <c r="K147" s="99" t="s">
        <v>33</v>
      </c>
      <c r="L147" s="100">
        <v>13.39</v>
      </c>
      <c r="M147" s="101" t="s">
        <v>33</v>
      </c>
      <c r="N147" s="102" t="s">
        <v>33</v>
      </c>
      <c r="T147" s="68" t="s">
        <v>252</v>
      </c>
    </row>
    <row r="148" spans="1:24" s="63" customFormat="1" x14ac:dyDescent="0.2">
      <c r="A148" s="98"/>
      <c r="B148" s="97" t="s">
        <v>33</v>
      </c>
      <c r="C148" s="767" t="s">
        <v>253</v>
      </c>
      <c r="D148" s="767"/>
      <c r="E148" s="767"/>
      <c r="F148" s="99" t="s">
        <v>179</v>
      </c>
      <c r="G148" s="99" t="s">
        <v>2244</v>
      </c>
      <c r="H148" s="99" t="s">
        <v>175</v>
      </c>
      <c r="I148" s="99" t="s">
        <v>2245</v>
      </c>
      <c r="J148" s="100" t="s">
        <v>33</v>
      </c>
      <c r="K148" s="99" t="s">
        <v>33</v>
      </c>
      <c r="L148" s="100" t="s">
        <v>33</v>
      </c>
      <c r="M148" s="101" t="s">
        <v>33</v>
      </c>
      <c r="N148" s="102" t="s">
        <v>33</v>
      </c>
      <c r="U148" s="68" t="s">
        <v>253</v>
      </c>
    </row>
    <row r="149" spans="1:24" s="63" customFormat="1" x14ac:dyDescent="0.2">
      <c r="A149" s="98"/>
      <c r="B149" s="97" t="s">
        <v>33</v>
      </c>
      <c r="C149" s="767" t="s">
        <v>178</v>
      </c>
      <c r="D149" s="767"/>
      <c r="E149" s="767"/>
      <c r="F149" s="99" t="s">
        <v>179</v>
      </c>
      <c r="G149" s="99" t="s">
        <v>1179</v>
      </c>
      <c r="H149" s="99" t="s">
        <v>175</v>
      </c>
      <c r="I149" s="99" t="s">
        <v>2246</v>
      </c>
      <c r="J149" s="100" t="s">
        <v>33</v>
      </c>
      <c r="K149" s="99" t="s">
        <v>33</v>
      </c>
      <c r="L149" s="100" t="s">
        <v>33</v>
      </c>
      <c r="M149" s="101" t="s">
        <v>33</v>
      </c>
      <c r="N149" s="102" t="s">
        <v>33</v>
      </c>
      <c r="U149" s="68" t="s">
        <v>178</v>
      </c>
    </row>
    <row r="150" spans="1:24" s="63" customFormat="1" x14ac:dyDescent="0.2">
      <c r="A150" s="98"/>
      <c r="B150" s="97" t="s">
        <v>33</v>
      </c>
      <c r="C150" s="776" t="s">
        <v>182</v>
      </c>
      <c r="D150" s="776"/>
      <c r="E150" s="776"/>
      <c r="F150" s="90" t="s">
        <v>33</v>
      </c>
      <c r="G150" s="90" t="s">
        <v>33</v>
      </c>
      <c r="H150" s="90" t="s">
        <v>33</v>
      </c>
      <c r="I150" s="90" t="s">
        <v>33</v>
      </c>
      <c r="J150" s="91">
        <v>120.19</v>
      </c>
      <c r="K150" s="90" t="s">
        <v>33</v>
      </c>
      <c r="L150" s="91">
        <v>100.31</v>
      </c>
      <c r="M150" s="92" t="s">
        <v>33</v>
      </c>
      <c r="N150" s="93" t="s">
        <v>33</v>
      </c>
      <c r="V150" s="68" t="s">
        <v>182</v>
      </c>
    </row>
    <row r="151" spans="1:24" s="63" customFormat="1" x14ac:dyDescent="0.2">
      <c r="A151" s="98"/>
      <c r="B151" s="97" t="s">
        <v>33</v>
      </c>
      <c r="C151" s="767" t="s">
        <v>183</v>
      </c>
      <c r="D151" s="767"/>
      <c r="E151" s="767"/>
      <c r="F151" s="99" t="s">
        <v>33</v>
      </c>
      <c r="G151" s="99" t="s">
        <v>33</v>
      </c>
      <c r="H151" s="99" t="s">
        <v>33</v>
      </c>
      <c r="I151" s="99" t="s">
        <v>33</v>
      </c>
      <c r="J151" s="100" t="s">
        <v>33</v>
      </c>
      <c r="K151" s="99" t="s">
        <v>33</v>
      </c>
      <c r="L151" s="100">
        <v>49.64</v>
      </c>
      <c r="M151" s="101" t="s">
        <v>33</v>
      </c>
      <c r="N151" s="102" t="s">
        <v>33</v>
      </c>
      <c r="U151" s="68" t="s">
        <v>183</v>
      </c>
    </row>
    <row r="152" spans="1:24" s="63" customFormat="1" ht="22.5" x14ac:dyDescent="0.2">
      <c r="A152" s="98"/>
      <c r="B152" s="97" t="s">
        <v>799</v>
      </c>
      <c r="C152" s="767" t="s">
        <v>800</v>
      </c>
      <c r="D152" s="767"/>
      <c r="E152" s="767"/>
      <c r="F152" s="99" t="s">
        <v>186</v>
      </c>
      <c r="G152" s="99" t="s">
        <v>801</v>
      </c>
      <c r="H152" s="99" t="s">
        <v>33</v>
      </c>
      <c r="I152" s="99" t="s">
        <v>801</v>
      </c>
      <c r="J152" s="100" t="s">
        <v>33</v>
      </c>
      <c r="K152" s="99" t="s">
        <v>33</v>
      </c>
      <c r="L152" s="100">
        <v>59.57</v>
      </c>
      <c r="M152" s="101" t="s">
        <v>33</v>
      </c>
      <c r="N152" s="102" t="s">
        <v>33</v>
      </c>
      <c r="U152" s="68" t="s">
        <v>800</v>
      </c>
    </row>
    <row r="153" spans="1:24" s="63" customFormat="1" ht="22.5" x14ac:dyDescent="0.2">
      <c r="A153" s="98"/>
      <c r="B153" s="97" t="s">
        <v>802</v>
      </c>
      <c r="C153" s="767" t="s">
        <v>803</v>
      </c>
      <c r="D153" s="767"/>
      <c r="E153" s="767"/>
      <c r="F153" s="99" t="s">
        <v>186</v>
      </c>
      <c r="G153" s="99" t="s">
        <v>594</v>
      </c>
      <c r="H153" s="99" t="s">
        <v>33</v>
      </c>
      <c r="I153" s="99" t="s">
        <v>594</v>
      </c>
      <c r="J153" s="100" t="s">
        <v>33</v>
      </c>
      <c r="K153" s="99" t="s">
        <v>33</v>
      </c>
      <c r="L153" s="100">
        <v>32.270000000000003</v>
      </c>
      <c r="M153" s="101" t="s">
        <v>33</v>
      </c>
      <c r="N153" s="102" t="s">
        <v>33</v>
      </c>
      <c r="U153" s="68" t="s">
        <v>803</v>
      </c>
    </row>
    <row r="154" spans="1:24" s="63" customFormat="1" x14ac:dyDescent="0.2">
      <c r="A154" s="103"/>
      <c r="B154" s="104"/>
      <c r="C154" s="780" t="s">
        <v>191</v>
      </c>
      <c r="D154" s="780"/>
      <c r="E154" s="780"/>
      <c r="F154" s="105" t="s">
        <v>33</v>
      </c>
      <c r="G154" s="105" t="s">
        <v>33</v>
      </c>
      <c r="H154" s="105" t="s">
        <v>33</v>
      </c>
      <c r="I154" s="105" t="s">
        <v>33</v>
      </c>
      <c r="J154" s="106" t="s">
        <v>33</v>
      </c>
      <c r="K154" s="105" t="s">
        <v>33</v>
      </c>
      <c r="L154" s="106">
        <v>192.15</v>
      </c>
      <c r="M154" s="92" t="s">
        <v>33</v>
      </c>
      <c r="N154" s="107" t="s">
        <v>33</v>
      </c>
      <c r="W154" s="68" t="s">
        <v>191</v>
      </c>
    </row>
    <row r="155" spans="1:24" s="63" customFormat="1" ht="33.75" x14ac:dyDescent="0.2">
      <c r="A155" s="88" t="s">
        <v>291</v>
      </c>
      <c r="B155" s="89" t="s">
        <v>2247</v>
      </c>
      <c r="C155" s="776" t="s">
        <v>2248</v>
      </c>
      <c r="D155" s="776"/>
      <c r="E155" s="776"/>
      <c r="F155" s="90" t="s">
        <v>484</v>
      </c>
      <c r="G155" s="90" t="s">
        <v>33</v>
      </c>
      <c r="H155" s="90" t="s">
        <v>33</v>
      </c>
      <c r="I155" s="90" t="s">
        <v>689</v>
      </c>
      <c r="J155" s="91">
        <v>589.32000000000005</v>
      </c>
      <c r="K155" s="90" t="s">
        <v>856</v>
      </c>
      <c r="L155" s="91">
        <v>13825.45</v>
      </c>
      <c r="M155" s="92" t="s">
        <v>33</v>
      </c>
      <c r="N155" s="93" t="s">
        <v>33</v>
      </c>
      <c r="Q155" s="68" t="s">
        <v>2248</v>
      </c>
    </row>
    <row r="156" spans="1:24" s="63" customFormat="1" x14ac:dyDescent="0.2">
      <c r="A156" s="94"/>
      <c r="B156" s="95"/>
      <c r="C156" s="767" t="s">
        <v>2249</v>
      </c>
      <c r="D156" s="767"/>
      <c r="E156" s="767"/>
      <c r="F156" s="767"/>
      <c r="G156" s="767"/>
      <c r="H156" s="767"/>
      <c r="I156" s="767"/>
      <c r="J156" s="767"/>
      <c r="K156" s="767"/>
      <c r="L156" s="767"/>
      <c r="M156" s="767"/>
      <c r="N156" s="781"/>
      <c r="R156" s="68" t="s">
        <v>2249</v>
      </c>
    </row>
    <row r="157" spans="1:24" s="63" customFormat="1" x14ac:dyDescent="0.2">
      <c r="A157" s="94"/>
      <c r="B157" s="95"/>
      <c r="C157" s="767" t="s">
        <v>2250</v>
      </c>
      <c r="D157" s="767"/>
      <c r="E157" s="767"/>
      <c r="F157" s="767"/>
      <c r="G157" s="767"/>
      <c r="H157" s="767"/>
      <c r="I157" s="767"/>
      <c r="J157" s="767"/>
      <c r="K157" s="767"/>
      <c r="L157" s="767"/>
      <c r="M157" s="767"/>
      <c r="N157" s="781"/>
      <c r="X157" s="68" t="s">
        <v>2250</v>
      </c>
    </row>
    <row r="158" spans="1:24" s="63" customFormat="1" ht="22.5" x14ac:dyDescent="0.2">
      <c r="A158" s="96"/>
      <c r="B158" s="97" t="s">
        <v>858</v>
      </c>
      <c r="C158" s="767" t="s">
        <v>859</v>
      </c>
      <c r="D158" s="767"/>
      <c r="E158" s="767"/>
      <c r="F158" s="767"/>
      <c r="G158" s="767"/>
      <c r="H158" s="767"/>
      <c r="I158" s="767"/>
      <c r="J158" s="767"/>
      <c r="K158" s="767"/>
      <c r="L158" s="767"/>
      <c r="M158" s="767"/>
      <c r="N158" s="781"/>
      <c r="S158" s="68" t="s">
        <v>859</v>
      </c>
    </row>
    <row r="159" spans="1:24" s="63" customFormat="1" ht="22.5" x14ac:dyDescent="0.2">
      <c r="A159" s="88" t="s">
        <v>293</v>
      </c>
      <c r="B159" s="89" t="s">
        <v>860</v>
      </c>
      <c r="C159" s="776" t="s">
        <v>861</v>
      </c>
      <c r="D159" s="776"/>
      <c r="E159" s="776"/>
      <c r="F159" s="90" t="s">
        <v>604</v>
      </c>
      <c r="G159" s="90" t="s">
        <v>33</v>
      </c>
      <c r="H159" s="90" t="s">
        <v>33</v>
      </c>
      <c r="I159" s="90" t="s">
        <v>1025</v>
      </c>
      <c r="J159" s="91" t="s">
        <v>33</v>
      </c>
      <c r="K159" s="90" t="s">
        <v>33</v>
      </c>
      <c r="L159" s="91" t="s">
        <v>33</v>
      </c>
      <c r="M159" s="92" t="s">
        <v>33</v>
      </c>
      <c r="N159" s="93" t="s">
        <v>33</v>
      </c>
      <c r="Q159" s="68" t="s">
        <v>861</v>
      </c>
    </row>
    <row r="160" spans="1:24" s="63" customFormat="1" x14ac:dyDescent="0.2">
      <c r="A160" s="94"/>
      <c r="B160" s="95"/>
      <c r="C160" s="767" t="s">
        <v>2251</v>
      </c>
      <c r="D160" s="767"/>
      <c r="E160" s="767"/>
      <c r="F160" s="767"/>
      <c r="G160" s="767"/>
      <c r="H160" s="767"/>
      <c r="I160" s="767"/>
      <c r="J160" s="767"/>
      <c r="K160" s="767"/>
      <c r="L160" s="767"/>
      <c r="M160" s="767"/>
      <c r="N160" s="781"/>
      <c r="R160" s="68" t="s">
        <v>2251</v>
      </c>
    </row>
    <row r="161" spans="1:26" s="63" customFormat="1" ht="33.75" x14ac:dyDescent="0.2">
      <c r="A161" s="96"/>
      <c r="B161" s="97" t="s">
        <v>558</v>
      </c>
      <c r="C161" s="767" t="s">
        <v>172</v>
      </c>
      <c r="D161" s="767"/>
      <c r="E161" s="767"/>
      <c r="F161" s="767"/>
      <c r="G161" s="767"/>
      <c r="H161" s="767"/>
      <c r="I161" s="767"/>
      <c r="J161" s="767"/>
      <c r="K161" s="767"/>
      <c r="L161" s="767"/>
      <c r="M161" s="767"/>
      <c r="N161" s="781"/>
      <c r="S161" s="68" t="s">
        <v>172</v>
      </c>
    </row>
    <row r="162" spans="1:26" s="63" customFormat="1" x14ac:dyDescent="0.2">
      <c r="A162" s="98"/>
      <c r="B162" s="97" t="s">
        <v>165</v>
      </c>
      <c r="C162" s="767" t="s">
        <v>251</v>
      </c>
      <c r="D162" s="767"/>
      <c r="E162" s="767"/>
      <c r="F162" s="99" t="s">
        <v>33</v>
      </c>
      <c r="G162" s="99" t="s">
        <v>33</v>
      </c>
      <c r="H162" s="99" t="s">
        <v>33</v>
      </c>
      <c r="I162" s="99" t="s">
        <v>33</v>
      </c>
      <c r="J162" s="100">
        <v>271.66000000000003</v>
      </c>
      <c r="K162" s="99" t="s">
        <v>175</v>
      </c>
      <c r="L162" s="100">
        <v>50.94</v>
      </c>
      <c r="M162" s="101" t="s">
        <v>33</v>
      </c>
      <c r="N162" s="102" t="s">
        <v>33</v>
      </c>
      <c r="T162" s="68" t="s">
        <v>251</v>
      </c>
    </row>
    <row r="163" spans="1:26" s="63" customFormat="1" x14ac:dyDescent="0.2">
      <c r="A163" s="98"/>
      <c r="B163" s="97" t="s">
        <v>173</v>
      </c>
      <c r="C163" s="767" t="s">
        <v>174</v>
      </c>
      <c r="D163" s="767"/>
      <c r="E163" s="767"/>
      <c r="F163" s="99" t="s">
        <v>33</v>
      </c>
      <c r="G163" s="99" t="s">
        <v>33</v>
      </c>
      <c r="H163" s="99" t="s">
        <v>33</v>
      </c>
      <c r="I163" s="99" t="s">
        <v>33</v>
      </c>
      <c r="J163" s="100">
        <v>671.33</v>
      </c>
      <c r="K163" s="99" t="s">
        <v>175</v>
      </c>
      <c r="L163" s="100">
        <v>125.87</v>
      </c>
      <c r="M163" s="101" t="s">
        <v>33</v>
      </c>
      <c r="N163" s="102" t="s">
        <v>33</v>
      </c>
      <c r="T163" s="68" t="s">
        <v>174</v>
      </c>
    </row>
    <row r="164" spans="1:26" s="63" customFormat="1" x14ac:dyDescent="0.2">
      <c r="A164" s="98"/>
      <c r="B164" s="97" t="s">
        <v>176</v>
      </c>
      <c r="C164" s="767" t="s">
        <v>177</v>
      </c>
      <c r="D164" s="767"/>
      <c r="E164" s="767"/>
      <c r="F164" s="99" t="s">
        <v>33</v>
      </c>
      <c r="G164" s="99" t="s">
        <v>33</v>
      </c>
      <c r="H164" s="99" t="s">
        <v>33</v>
      </c>
      <c r="I164" s="99" t="s">
        <v>33</v>
      </c>
      <c r="J164" s="100">
        <v>78.48</v>
      </c>
      <c r="K164" s="99" t="s">
        <v>175</v>
      </c>
      <c r="L164" s="100">
        <v>14.72</v>
      </c>
      <c r="M164" s="101" t="s">
        <v>33</v>
      </c>
      <c r="N164" s="102" t="s">
        <v>33</v>
      </c>
      <c r="T164" s="68" t="s">
        <v>177</v>
      </c>
    </row>
    <row r="165" spans="1:26" s="63" customFormat="1" x14ac:dyDescent="0.2">
      <c r="A165" s="98"/>
      <c r="B165" s="97" t="s">
        <v>212</v>
      </c>
      <c r="C165" s="767" t="s">
        <v>252</v>
      </c>
      <c r="D165" s="767"/>
      <c r="E165" s="767"/>
      <c r="F165" s="99" t="s">
        <v>33</v>
      </c>
      <c r="G165" s="99" t="s">
        <v>33</v>
      </c>
      <c r="H165" s="99" t="s">
        <v>33</v>
      </c>
      <c r="I165" s="99" t="s">
        <v>33</v>
      </c>
      <c r="J165" s="100">
        <v>88.49</v>
      </c>
      <c r="K165" s="99" t="s">
        <v>33</v>
      </c>
      <c r="L165" s="100">
        <v>13.27</v>
      </c>
      <c r="M165" s="101" t="s">
        <v>33</v>
      </c>
      <c r="N165" s="102" t="s">
        <v>33</v>
      </c>
      <c r="T165" s="68" t="s">
        <v>252</v>
      </c>
    </row>
    <row r="166" spans="1:26" s="63" customFormat="1" x14ac:dyDescent="0.2">
      <c r="A166" s="98"/>
      <c r="B166" s="97" t="s">
        <v>33</v>
      </c>
      <c r="C166" s="767" t="s">
        <v>253</v>
      </c>
      <c r="D166" s="767"/>
      <c r="E166" s="767"/>
      <c r="F166" s="99" t="s">
        <v>179</v>
      </c>
      <c r="G166" s="99" t="s">
        <v>864</v>
      </c>
      <c r="H166" s="99" t="s">
        <v>175</v>
      </c>
      <c r="I166" s="99" t="s">
        <v>2252</v>
      </c>
      <c r="J166" s="100" t="s">
        <v>33</v>
      </c>
      <c r="K166" s="99" t="s">
        <v>33</v>
      </c>
      <c r="L166" s="100" t="s">
        <v>33</v>
      </c>
      <c r="M166" s="101" t="s">
        <v>33</v>
      </c>
      <c r="N166" s="102" t="s">
        <v>33</v>
      </c>
      <c r="U166" s="68" t="s">
        <v>253</v>
      </c>
    </row>
    <row r="167" spans="1:26" s="63" customFormat="1" x14ac:dyDescent="0.2">
      <c r="A167" s="98"/>
      <c r="B167" s="97" t="s">
        <v>33</v>
      </c>
      <c r="C167" s="767" t="s">
        <v>178</v>
      </c>
      <c r="D167" s="767"/>
      <c r="E167" s="767"/>
      <c r="F167" s="99" t="s">
        <v>179</v>
      </c>
      <c r="G167" s="99" t="s">
        <v>866</v>
      </c>
      <c r="H167" s="99" t="s">
        <v>175</v>
      </c>
      <c r="I167" s="99" t="s">
        <v>2253</v>
      </c>
      <c r="J167" s="100" t="s">
        <v>33</v>
      </c>
      <c r="K167" s="99" t="s">
        <v>33</v>
      </c>
      <c r="L167" s="100" t="s">
        <v>33</v>
      </c>
      <c r="M167" s="101" t="s">
        <v>33</v>
      </c>
      <c r="N167" s="102" t="s">
        <v>33</v>
      </c>
      <c r="U167" s="68" t="s">
        <v>178</v>
      </c>
    </row>
    <row r="168" spans="1:26" s="63" customFormat="1" x14ac:dyDescent="0.2">
      <c r="A168" s="98"/>
      <c r="B168" s="97" t="s">
        <v>33</v>
      </c>
      <c r="C168" s="776" t="s">
        <v>182</v>
      </c>
      <c r="D168" s="776"/>
      <c r="E168" s="776"/>
      <c r="F168" s="90" t="s">
        <v>33</v>
      </c>
      <c r="G168" s="90" t="s">
        <v>33</v>
      </c>
      <c r="H168" s="90" t="s">
        <v>33</v>
      </c>
      <c r="I168" s="90" t="s">
        <v>33</v>
      </c>
      <c r="J168" s="91">
        <v>1031.48</v>
      </c>
      <c r="K168" s="90" t="s">
        <v>33</v>
      </c>
      <c r="L168" s="91">
        <v>190.08</v>
      </c>
      <c r="M168" s="92" t="s">
        <v>33</v>
      </c>
      <c r="N168" s="93" t="s">
        <v>33</v>
      </c>
      <c r="V168" s="68" t="s">
        <v>182</v>
      </c>
    </row>
    <row r="169" spans="1:26" s="63" customFormat="1" x14ac:dyDescent="0.2">
      <c r="A169" s="98"/>
      <c r="B169" s="97" t="s">
        <v>33</v>
      </c>
      <c r="C169" s="767" t="s">
        <v>183</v>
      </c>
      <c r="D169" s="767"/>
      <c r="E169" s="767"/>
      <c r="F169" s="99" t="s">
        <v>33</v>
      </c>
      <c r="G169" s="99" t="s">
        <v>33</v>
      </c>
      <c r="H169" s="99" t="s">
        <v>33</v>
      </c>
      <c r="I169" s="99" t="s">
        <v>33</v>
      </c>
      <c r="J169" s="100" t="s">
        <v>33</v>
      </c>
      <c r="K169" s="99" t="s">
        <v>33</v>
      </c>
      <c r="L169" s="100">
        <v>65.66</v>
      </c>
      <c r="M169" s="101" t="s">
        <v>33</v>
      </c>
      <c r="N169" s="102" t="s">
        <v>33</v>
      </c>
      <c r="U169" s="68" t="s">
        <v>183</v>
      </c>
    </row>
    <row r="170" spans="1:26" s="63" customFormat="1" ht="22.5" x14ac:dyDescent="0.2">
      <c r="A170" s="98"/>
      <c r="B170" s="97" t="s">
        <v>868</v>
      </c>
      <c r="C170" s="767" t="s">
        <v>869</v>
      </c>
      <c r="D170" s="767"/>
      <c r="E170" s="767"/>
      <c r="F170" s="99" t="s">
        <v>186</v>
      </c>
      <c r="G170" s="99" t="s">
        <v>870</v>
      </c>
      <c r="H170" s="99" t="s">
        <v>33</v>
      </c>
      <c r="I170" s="99" t="s">
        <v>870</v>
      </c>
      <c r="J170" s="100" t="s">
        <v>33</v>
      </c>
      <c r="K170" s="99" t="s">
        <v>33</v>
      </c>
      <c r="L170" s="100">
        <v>59.09</v>
      </c>
      <c r="M170" s="101" t="s">
        <v>33</v>
      </c>
      <c r="N170" s="102" t="s">
        <v>33</v>
      </c>
      <c r="U170" s="68" t="s">
        <v>869</v>
      </c>
    </row>
    <row r="171" spans="1:26" s="63" customFormat="1" ht="22.5" x14ac:dyDescent="0.2">
      <c r="A171" s="98"/>
      <c r="B171" s="97" t="s">
        <v>871</v>
      </c>
      <c r="C171" s="767" t="s">
        <v>872</v>
      </c>
      <c r="D171" s="767"/>
      <c r="E171" s="767"/>
      <c r="F171" s="99" t="s">
        <v>186</v>
      </c>
      <c r="G171" s="99" t="s">
        <v>873</v>
      </c>
      <c r="H171" s="99" t="s">
        <v>33</v>
      </c>
      <c r="I171" s="99" t="s">
        <v>873</v>
      </c>
      <c r="J171" s="100" t="s">
        <v>33</v>
      </c>
      <c r="K171" s="99" t="s">
        <v>33</v>
      </c>
      <c r="L171" s="100">
        <v>55.81</v>
      </c>
      <c r="M171" s="101" t="s">
        <v>33</v>
      </c>
      <c r="N171" s="102" t="s">
        <v>33</v>
      </c>
      <c r="U171" s="68" t="s">
        <v>872</v>
      </c>
    </row>
    <row r="172" spans="1:26" s="63" customFormat="1" x14ac:dyDescent="0.2">
      <c r="A172" s="103"/>
      <c r="B172" s="104"/>
      <c r="C172" s="780" t="s">
        <v>191</v>
      </c>
      <c r="D172" s="780"/>
      <c r="E172" s="780"/>
      <c r="F172" s="105" t="s">
        <v>33</v>
      </c>
      <c r="G172" s="105" t="s">
        <v>33</v>
      </c>
      <c r="H172" s="105" t="s">
        <v>33</v>
      </c>
      <c r="I172" s="105" t="s">
        <v>33</v>
      </c>
      <c r="J172" s="106" t="s">
        <v>33</v>
      </c>
      <c r="K172" s="105" t="s">
        <v>33</v>
      </c>
      <c r="L172" s="106">
        <v>304.98</v>
      </c>
      <c r="M172" s="92" t="s">
        <v>33</v>
      </c>
      <c r="N172" s="107" t="s">
        <v>33</v>
      </c>
      <c r="W172" s="68" t="s">
        <v>191</v>
      </c>
    </row>
    <row r="173" spans="1:26" s="63" customFormat="1" ht="22.5" x14ac:dyDescent="0.2">
      <c r="A173" s="88" t="s">
        <v>301</v>
      </c>
      <c r="B173" s="89" t="s">
        <v>874</v>
      </c>
      <c r="C173" s="776" t="s">
        <v>875</v>
      </c>
      <c r="D173" s="776"/>
      <c r="E173" s="776"/>
      <c r="F173" s="90" t="s">
        <v>604</v>
      </c>
      <c r="G173" s="90" t="s">
        <v>33</v>
      </c>
      <c r="H173" s="90" t="s">
        <v>33</v>
      </c>
      <c r="I173" s="90" t="s">
        <v>1025</v>
      </c>
      <c r="J173" s="91">
        <v>7571</v>
      </c>
      <c r="K173" s="90" t="s">
        <v>33</v>
      </c>
      <c r="L173" s="91">
        <v>1135.6500000000001</v>
      </c>
      <c r="M173" s="92" t="s">
        <v>33</v>
      </c>
      <c r="N173" s="93" t="s">
        <v>33</v>
      </c>
      <c r="Q173" s="68" t="s">
        <v>875</v>
      </c>
    </row>
    <row r="174" spans="1:26" s="63" customFormat="1" ht="1.5" customHeight="1" x14ac:dyDescent="0.2">
      <c r="A174" s="108"/>
      <c r="B174" s="104"/>
      <c r="C174" s="104"/>
      <c r="D174" s="104"/>
      <c r="E174" s="104"/>
      <c r="F174" s="108"/>
      <c r="G174" s="108"/>
      <c r="H174" s="108"/>
      <c r="I174" s="108"/>
      <c r="J174" s="109"/>
      <c r="K174" s="108"/>
      <c r="L174" s="109"/>
      <c r="M174" s="99"/>
      <c r="N174" s="109"/>
    </row>
    <row r="175" spans="1:26" s="63" customFormat="1" x14ac:dyDescent="0.2">
      <c r="A175" s="110"/>
      <c r="B175" s="111" t="s">
        <v>33</v>
      </c>
      <c r="C175" s="780" t="s">
        <v>2254</v>
      </c>
      <c r="D175" s="780"/>
      <c r="E175" s="780"/>
      <c r="F175" s="780"/>
      <c r="G175" s="780"/>
      <c r="H175" s="780"/>
      <c r="I175" s="780"/>
      <c r="J175" s="780"/>
      <c r="K175" s="780"/>
      <c r="L175" s="112" t="s">
        <v>33</v>
      </c>
      <c r="M175" s="113"/>
      <c r="N175" s="114"/>
      <c r="Y175" s="68" t="s">
        <v>2254</v>
      </c>
    </row>
    <row r="176" spans="1:26" s="63" customFormat="1" x14ac:dyDescent="0.2">
      <c r="A176" s="115"/>
      <c r="B176" s="97" t="s">
        <v>165</v>
      </c>
      <c r="C176" s="767" t="s">
        <v>202</v>
      </c>
      <c r="D176" s="767"/>
      <c r="E176" s="767"/>
      <c r="F176" s="767"/>
      <c r="G176" s="767"/>
      <c r="H176" s="767"/>
      <c r="I176" s="767"/>
      <c r="J176" s="767"/>
      <c r="K176" s="767"/>
      <c r="L176" s="116">
        <v>544033.93000000005</v>
      </c>
      <c r="M176" s="117"/>
      <c r="N176" s="118" t="s">
        <v>33</v>
      </c>
      <c r="Z176" s="68" t="s">
        <v>202</v>
      </c>
    </row>
    <row r="177" spans="1:28" s="63" customFormat="1" x14ac:dyDescent="0.2">
      <c r="A177" s="115"/>
      <c r="B177" s="97" t="s">
        <v>33</v>
      </c>
      <c r="C177" s="767" t="s">
        <v>203</v>
      </c>
      <c r="D177" s="767"/>
      <c r="E177" s="767"/>
      <c r="F177" s="767"/>
      <c r="G177" s="767"/>
      <c r="H177" s="767"/>
      <c r="I177" s="767"/>
      <c r="J177" s="767"/>
      <c r="K177" s="767"/>
      <c r="L177" s="116" t="s">
        <v>33</v>
      </c>
      <c r="M177" s="117"/>
      <c r="N177" s="118" t="s">
        <v>33</v>
      </c>
      <c r="Z177" s="68" t="s">
        <v>203</v>
      </c>
    </row>
    <row r="178" spans="1:28" s="63" customFormat="1" x14ac:dyDescent="0.2">
      <c r="A178" s="115"/>
      <c r="B178" s="97" t="s">
        <v>33</v>
      </c>
      <c r="C178" s="767" t="s">
        <v>296</v>
      </c>
      <c r="D178" s="767"/>
      <c r="E178" s="767"/>
      <c r="F178" s="767"/>
      <c r="G178" s="767"/>
      <c r="H178" s="767"/>
      <c r="I178" s="767"/>
      <c r="J178" s="767"/>
      <c r="K178" s="767"/>
      <c r="L178" s="116">
        <v>9924.51</v>
      </c>
      <c r="M178" s="117"/>
      <c r="N178" s="118" t="s">
        <v>33</v>
      </c>
      <c r="Z178" s="68" t="s">
        <v>296</v>
      </c>
    </row>
    <row r="179" spans="1:28" s="63" customFormat="1" x14ac:dyDescent="0.2">
      <c r="A179" s="115"/>
      <c r="B179" s="97" t="s">
        <v>33</v>
      </c>
      <c r="C179" s="767" t="s">
        <v>204</v>
      </c>
      <c r="D179" s="767"/>
      <c r="E179" s="767"/>
      <c r="F179" s="767"/>
      <c r="G179" s="767"/>
      <c r="H179" s="767"/>
      <c r="I179" s="767"/>
      <c r="J179" s="767"/>
      <c r="K179" s="767"/>
      <c r="L179" s="116">
        <v>7198.08</v>
      </c>
      <c r="M179" s="117"/>
      <c r="N179" s="118" t="s">
        <v>33</v>
      </c>
      <c r="Z179" s="68" t="s">
        <v>204</v>
      </c>
    </row>
    <row r="180" spans="1:28" s="63" customFormat="1" x14ac:dyDescent="0.2">
      <c r="A180" s="115"/>
      <c r="B180" s="97" t="s">
        <v>33</v>
      </c>
      <c r="C180" s="767" t="s">
        <v>297</v>
      </c>
      <c r="D180" s="767"/>
      <c r="E180" s="767"/>
      <c r="F180" s="767"/>
      <c r="G180" s="767"/>
      <c r="H180" s="767"/>
      <c r="I180" s="767"/>
      <c r="J180" s="767"/>
      <c r="K180" s="767"/>
      <c r="L180" s="116">
        <v>506566.21</v>
      </c>
      <c r="M180" s="117"/>
      <c r="N180" s="118" t="s">
        <v>33</v>
      </c>
      <c r="Z180" s="68" t="s">
        <v>297</v>
      </c>
    </row>
    <row r="181" spans="1:28" s="63" customFormat="1" x14ac:dyDescent="0.2">
      <c r="A181" s="115"/>
      <c r="B181" s="97" t="s">
        <v>33</v>
      </c>
      <c r="C181" s="767" t="s">
        <v>205</v>
      </c>
      <c r="D181" s="767"/>
      <c r="E181" s="767"/>
      <c r="F181" s="767"/>
      <c r="G181" s="767"/>
      <c r="H181" s="767"/>
      <c r="I181" s="767"/>
      <c r="J181" s="767"/>
      <c r="K181" s="767"/>
      <c r="L181" s="116">
        <v>13024.15</v>
      </c>
      <c r="M181" s="117"/>
      <c r="N181" s="118" t="s">
        <v>33</v>
      </c>
      <c r="Z181" s="68" t="s">
        <v>205</v>
      </c>
    </row>
    <row r="182" spans="1:28" s="63" customFormat="1" x14ac:dyDescent="0.2">
      <c r="A182" s="115"/>
      <c r="B182" s="97" t="s">
        <v>33</v>
      </c>
      <c r="C182" s="767" t="s">
        <v>206</v>
      </c>
      <c r="D182" s="767"/>
      <c r="E182" s="767"/>
      <c r="F182" s="767"/>
      <c r="G182" s="767"/>
      <c r="H182" s="767"/>
      <c r="I182" s="767"/>
      <c r="J182" s="767"/>
      <c r="K182" s="767"/>
      <c r="L182" s="116">
        <v>7320.98</v>
      </c>
      <c r="M182" s="117"/>
      <c r="N182" s="118" t="s">
        <v>33</v>
      </c>
      <c r="Z182" s="68" t="s">
        <v>206</v>
      </c>
    </row>
    <row r="183" spans="1:28" s="63" customFormat="1" x14ac:dyDescent="0.2">
      <c r="A183" s="115"/>
      <c r="B183" s="97" t="s">
        <v>33</v>
      </c>
      <c r="C183" s="767" t="s">
        <v>207</v>
      </c>
      <c r="D183" s="767"/>
      <c r="E183" s="767"/>
      <c r="F183" s="767"/>
      <c r="G183" s="767"/>
      <c r="H183" s="767"/>
      <c r="I183" s="767"/>
      <c r="J183" s="767"/>
      <c r="K183" s="767"/>
      <c r="L183" s="116">
        <v>10797.51</v>
      </c>
      <c r="M183" s="117"/>
      <c r="N183" s="118" t="s">
        <v>33</v>
      </c>
      <c r="Z183" s="68" t="s">
        <v>207</v>
      </c>
    </row>
    <row r="184" spans="1:28" s="63" customFormat="1" x14ac:dyDescent="0.2">
      <c r="A184" s="115"/>
      <c r="B184" s="97" t="s">
        <v>33</v>
      </c>
      <c r="C184" s="767" t="s">
        <v>208</v>
      </c>
      <c r="D184" s="767"/>
      <c r="E184" s="767"/>
      <c r="F184" s="767"/>
      <c r="G184" s="767"/>
      <c r="H184" s="767"/>
      <c r="I184" s="767"/>
      <c r="J184" s="767"/>
      <c r="K184" s="767"/>
      <c r="L184" s="116">
        <v>13024.15</v>
      </c>
      <c r="M184" s="117"/>
      <c r="N184" s="118" t="s">
        <v>33</v>
      </c>
      <c r="Z184" s="68" t="s">
        <v>208</v>
      </c>
    </row>
    <row r="185" spans="1:28" s="63" customFormat="1" x14ac:dyDescent="0.2">
      <c r="A185" s="115"/>
      <c r="B185" s="97" t="s">
        <v>33</v>
      </c>
      <c r="C185" s="767" t="s">
        <v>209</v>
      </c>
      <c r="D185" s="767"/>
      <c r="E185" s="767"/>
      <c r="F185" s="767"/>
      <c r="G185" s="767"/>
      <c r="H185" s="767"/>
      <c r="I185" s="767"/>
      <c r="J185" s="767"/>
      <c r="K185" s="767"/>
      <c r="L185" s="116">
        <v>7320.98</v>
      </c>
      <c r="M185" s="117"/>
      <c r="N185" s="118" t="s">
        <v>33</v>
      </c>
      <c r="Z185" s="68" t="s">
        <v>209</v>
      </c>
    </row>
    <row r="186" spans="1:28" s="63" customFormat="1" x14ac:dyDescent="0.2">
      <c r="A186" s="115"/>
      <c r="B186" s="109" t="s">
        <v>33</v>
      </c>
      <c r="C186" s="782" t="s">
        <v>2255</v>
      </c>
      <c r="D186" s="782"/>
      <c r="E186" s="782"/>
      <c r="F186" s="782"/>
      <c r="G186" s="782"/>
      <c r="H186" s="782"/>
      <c r="I186" s="782"/>
      <c r="J186" s="782"/>
      <c r="K186" s="782"/>
      <c r="L186" s="119">
        <v>544033.93000000005</v>
      </c>
      <c r="M186" s="120"/>
      <c r="N186" s="121"/>
      <c r="AA186" s="68" t="s">
        <v>2255</v>
      </c>
    </row>
    <row r="187" spans="1:28" s="63" customFormat="1" x14ac:dyDescent="0.2">
      <c r="A187" s="773" t="s">
        <v>2256</v>
      </c>
      <c r="B187" s="774"/>
      <c r="C187" s="774"/>
      <c r="D187" s="774"/>
      <c r="E187" s="774"/>
      <c r="F187" s="774"/>
      <c r="G187" s="774"/>
      <c r="H187" s="774"/>
      <c r="I187" s="774"/>
      <c r="J187" s="774"/>
      <c r="K187" s="774"/>
      <c r="L187" s="774"/>
      <c r="M187" s="774"/>
      <c r="N187" s="775"/>
      <c r="P187" s="68" t="s">
        <v>2256</v>
      </c>
    </row>
    <row r="188" spans="1:28" s="63" customFormat="1" x14ac:dyDescent="0.2">
      <c r="A188" s="783" t="s">
        <v>2257</v>
      </c>
      <c r="B188" s="784"/>
      <c r="C188" s="784"/>
      <c r="D188" s="784"/>
      <c r="E188" s="784"/>
      <c r="F188" s="784"/>
      <c r="G188" s="784"/>
      <c r="H188" s="784"/>
      <c r="I188" s="784"/>
      <c r="J188" s="784"/>
      <c r="K188" s="784"/>
      <c r="L188" s="784"/>
      <c r="M188" s="784"/>
      <c r="N188" s="785"/>
      <c r="AB188" s="68" t="s">
        <v>2257</v>
      </c>
    </row>
    <row r="189" spans="1:28" s="63" customFormat="1" ht="33.75" x14ac:dyDescent="0.2">
      <c r="A189" s="88" t="s">
        <v>308</v>
      </c>
      <c r="B189" s="89" t="s">
        <v>847</v>
      </c>
      <c r="C189" s="776" t="s">
        <v>848</v>
      </c>
      <c r="D189" s="776"/>
      <c r="E189" s="776"/>
      <c r="F189" s="90" t="s">
        <v>609</v>
      </c>
      <c r="G189" s="90" t="s">
        <v>33</v>
      </c>
      <c r="H189" s="90" t="s">
        <v>33</v>
      </c>
      <c r="I189" s="90" t="s">
        <v>347</v>
      </c>
      <c r="J189" s="91" t="s">
        <v>33</v>
      </c>
      <c r="K189" s="90" t="s">
        <v>33</v>
      </c>
      <c r="L189" s="91" t="s">
        <v>33</v>
      </c>
      <c r="M189" s="92" t="s">
        <v>33</v>
      </c>
      <c r="N189" s="93" t="s">
        <v>33</v>
      </c>
      <c r="Q189" s="68" t="s">
        <v>848</v>
      </c>
    </row>
    <row r="190" spans="1:28" s="63" customFormat="1" x14ac:dyDescent="0.2">
      <c r="A190" s="94"/>
      <c r="B190" s="95"/>
      <c r="C190" s="767" t="s">
        <v>348</v>
      </c>
      <c r="D190" s="767"/>
      <c r="E190" s="767"/>
      <c r="F190" s="767"/>
      <c r="G190" s="767"/>
      <c r="H190" s="767"/>
      <c r="I190" s="767"/>
      <c r="J190" s="767"/>
      <c r="K190" s="767"/>
      <c r="L190" s="767"/>
      <c r="M190" s="767"/>
      <c r="N190" s="781"/>
      <c r="R190" s="68" t="s">
        <v>348</v>
      </c>
    </row>
    <row r="191" spans="1:28" s="63" customFormat="1" ht="33.75" x14ac:dyDescent="0.2">
      <c r="A191" s="96"/>
      <c r="B191" s="97" t="s">
        <v>558</v>
      </c>
      <c r="C191" s="767" t="s">
        <v>172</v>
      </c>
      <c r="D191" s="767"/>
      <c r="E191" s="767"/>
      <c r="F191" s="767"/>
      <c r="G191" s="767"/>
      <c r="H191" s="767"/>
      <c r="I191" s="767"/>
      <c r="J191" s="767"/>
      <c r="K191" s="767"/>
      <c r="L191" s="767"/>
      <c r="M191" s="767"/>
      <c r="N191" s="781"/>
      <c r="S191" s="68" t="s">
        <v>172</v>
      </c>
    </row>
    <row r="192" spans="1:28" s="63" customFormat="1" x14ac:dyDescent="0.2">
      <c r="A192" s="98"/>
      <c r="B192" s="97" t="s">
        <v>165</v>
      </c>
      <c r="C192" s="767" t="s">
        <v>251</v>
      </c>
      <c r="D192" s="767"/>
      <c r="E192" s="767"/>
      <c r="F192" s="99" t="s">
        <v>33</v>
      </c>
      <c r="G192" s="99" t="s">
        <v>33</v>
      </c>
      <c r="H192" s="99" t="s">
        <v>33</v>
      </c>
      <c r="I192" s="99" t="s">
        <v>33</v>
      </c>
      <c r="J192" s="100">
        <v>2538</v>
      </c>
      <c r="K192" s="99" t="s">
        <v>175</v>
      </c>
      <c r="L192" s="100">
        <v>4219.43</v>
      </c>
      <c r="M192" s="101" t="s">
        <v>33</v>
      </c>
      <c r="N192" s="102" t="s">
        <v>33</v>
      </c>
      <c r="T192" s="68" t="s">
        <v>251</v>
      </c>
    </row>
    <row r="193" spans="1:28" s="63" customFormat="1" x14ac:dyDescent="0.2">
      <c r="A193" s="98"/>
      <c r="B193" s="97" t="s">
        <v>173</v>
      </c>
      <c r="C193" s="767" t="s">
        <v>174</v>
      </c>
      <c r="D193" s="767"/>
      <c r="E193" s="767"/>
      <c r="F193" s="99" t="s">
        <v>33</v>
      </c>
      <c r="G193" s="99" t="s">
        <v>33</v>
      </c>
      <c r="H193" s="99" t="s">
        <v>33</v>
      </c>
      <c r="I193" s="99" t="s">
        <v>33</v>
      </c>
      <c r="J193" s="100">
        <v>47.72</v>
      </c>
      <c r="K193" s="99" t="s">
        <v>175</v>
      </c>
      <c r="L193" s="100">
        <v>79.33</v>
      </c>
      <c r="M193" s="101" t="s">
        <v>33</v>
      </c>
      <c r="N193" s="102" t="s">
        <v>33</v>
      </c>
      <c r="T193" s="68" t="s">
        <v>174</v>
      </c>
    </row>
    <row r="194" spans="1:28" s="63" customFormat="1" x14ac:dyDescent="0.2">
      <c r="A194" s="98"/>
      <c r="B194" s="97" t="s">
        <v>176</v>
      </c>
      <c r="C194" s="767" t="s">
        <v>177</v>
      </c>
      <c r="D194" s="767"/>
      <c r="E194" s="767"/>
      <c r="F194" s="99" t="s">
        <v>33</v>
      </c>
      <c r="G194" s="99" t="s">
        <v>33</v>
      </c>
      <c r="H194" s="99" t="s">
        <v>33</v>
      </c>
      <c r="I194" s="99" t="s">
        <v>33</v>
      </c>
      <c r="J194" s="100">
        <v>17.45</v>
      </c>
      <c r="K194" s="99" t="s">
        <v>175</v>
      </c>
      <c r="L194" s="100">
        <v>29.01</v>
      </c>
      <c r="M194" s="101" t="s">
        <v>33</v>
      </c>
      <c r="N194" s="102" t="s">
        <v>33</v>
      </c>
      <c r="T194" s="68" t="s">
        <v>177</v>
      </c>
    </row>
    <row r="195" spans="1:28" s="63" customFormat="1" x14ac:dyDescent="0.2">
      <c r="A195" s="98"/>
      <c r="B195" s="97" t="s">
        <v>212</v>
      </c>
      <c r="C195" s="767" t="s">
        <v>252</v>
      </c>
      <c r="D195" s="767"/>
      <c r="E195" s="767"/>
      <c r="F195" s="99" t="s">
        <v>33</v>
      </c>
      <c r="G195" s="99" t="s">
        <v>33</v>
      </c>
      <c r="H195" s="99" t="s">
        <v>33</v>
      </c>
      <c r="I195" s="99" t="s">
        <v>33</v>
      </c>
      <c r="J195" s="100">
        <v>1012.61</v>
      </c>
      <c r="K195" s="99" t="s">
        <v>33</v>
      </c>
      <c r="L195" s="100">
        <v>1346.77</v>
      </c>
      <c r="M195" s="101" t="s">
        <v>33</v>
      </c>
      <c r="N195" s="102" t="s">
        <v>33</v>
      </c>
      <c r="T195" s="68" t="s">
        <v>252</v>
      </c>
    </row>
    <row r="196" spans="1:28" s="63" customFormat="1" x14ac:dyDescent="0.2">
      <c r="A196" s="98"/>
      <c r="B196" s="97" t="s">
        <v>33</v>
      </c>
      <c r="C196" s="767" t="s">
        <v>253</v>
      </c>
      <c r="D196" s="767"/>
      <c r="E196" s="767"/>
      <c r="F196" s="99" t="s">
        <v>179</v>
      </c>
      <c r="G196" s="99" t="s">
        <v>851</v>
      </c>
      <c r="H196" s="99" t="s">
        <v>175</v>
      </c>
      <c r="I196" s="99" t="s">
        <v>2258</v>
      </c>
      <c r="J196" s="100" t="s">
        <v>33</v>
      </c>
      <c r="K196" s="99" t="s">
        <v>33</v>
      </c>
      <c r="L196" s="100" t="s">
        <v>33</v>
      </c>
      <c r="M196" s="101" t="s">
        <v>33</v>
      </c>
      <c r="N196" s="102" t="s">
        <v>33</v>
      </c>
      <c r="U196" s="68" t="s">
        <v>253</v>
      </c>
    </row>
    <row r="197" spans="1:28" s="63" customFormat="1" x14ac:dyDescent="0.2">
      <c r="A197" s="98"/>
      <c r="B197" s="97" t="s">
        <v>33</v>
      </c>
      <c r="C197" s="767" t="s">
        <v>178</v>
      </c>
      <c r="D197" s="767"/>
      <c r="E197" s="767"/>
      <c r="F197" s="99" t="s">
        <v>179</v>
      </c>
      <c r="G197" s="99" t="s">
        <v>852</v>
      </c>
      <c r="H197" s="99" t="s">
        <v>175</v>
      </c>
      <c r="I197" s="99" t="s">
        <v>2259</v>
      </c>
      <c r="J197" s="100" t="s">
        <v>33</v>
      </c>
      <c r="K197" s="99" t="s">
        <v>33</v>
      </c>
      <c r="L197" s="100" t="s">
        <v>33</v>
      </c>
      <c r="M197" s="101" t="s">
        <v>33</v>
      </c>
      <c r="N197" s="102" t="s">
        <v>33</v>
      </c>
      <c r="U197" s="68" t="s">
        <v>178</v>
      </c>
    </row>
    <row r="198" spans="1:28" s="63" customFormat="1" x14ac:dyDescent="0.2">
      <c r="A198" s="98"/>
      <c r="B198" s="97" t="s">
        <v>33</v>
      </c>
      <c r="C198" s="776" t="s">
        <v>182</v>
      </c>
      <c r="D198" s="776"/>
      <c r="E198" s="776"/>
      <c r="F198" s="90" t="s">
        <v>33</v>
      </c>
      <c r="G198" s="90" t="s">
        <v>33</v>
      </c>
      <c r="H198" s="90" t="s">
        <v>33</v>
      </c>
      <c r="I198" s="90" t="s">
        <v>33</v>
      </c>
      <c r="J198" s="91">
        <v>3598.33</v>
      </c>
      <c r="K198" s="90" t="s">
        <v>33</v>
      </c>
      <c r="L198" s="91">
        <v>5645.53</v>
      </c>
      <c r="M198" s="92" t="s">
        <v>33</v>
      </c>
      <c r="N198" s="93" t="s">
        <v>33</v>
      </c>
      <c r="V198" s="68" t="s">
        <v>182</v>
      </c>
    </row>
    <row r="199" spans="1:28" s="63" customFormat="1" x14ac:dyDescent="0.2">
      <c r="A199" s="98"/>
      <c r="B199" s="97" t="s">
        <v>33</v>
      </c>
      <c r="C199" s="767" t="s">
        <v>183</v>
      </c>
      <c r="D199" s="767"/>
      <c r="E199" s="767"/>
      <c r="F199" s="99" t="s">
        <v>33</v>
      </c>
      <c r="G199" s="99" t="s">
        <v>33</v>
      </c>
      <c r="H199" s="99" t="s">
        <v>33</v>
      </c>
      <c r="I199" s="99" t="s">
        <v>33</v>
      </c>
      <c r="J199" s="100" t="s">
        <v>33</v>
      </c>
      <c r="K199" s="99" t="s">
        <v>33</v>
      </c>
      <c r="L199" s="100">
        <v>4248.4399999999996</v>
      </c>
      <c r="M199" s="101" t="s">
        <v>33</v>
      </c>
      <c r="N199" s="102" t="s">
        <v>33</v>
      </c>
      <c r="U199" s="68" t="s">
        <v>183</v>
      </c>
    </row>
    <row r="200" spans="1:28" s="63" customFormat="1" ht="22.5" x14ac:dyDescent="0.2">
      <c r="A200" s="98"/>
      <c r="B200" s="97" t="s">
        <v>831</v>
      </c>
      <c r="C200" s="767" t="s">
        <v>832</v>
      </c>
      <c r="D200" s="767"/>
      <c r="E200" s="767"/>
      <c r="F200" s="99" t="s">
        <v>186</v>
      </c>
      <c r="G200" s="99" t="s">
        <v>591</v>
      </c>
      <c r="H200" s="99" t="s">
        <v>33</v>
      </c>
      <c r="I200" s="99" t="s">
        <v>591</v>
      </c>
      <c r="J200" s="100" t="s">
        <v>33</v>
      </c>
      <c r="K200" s="99" t="s">
        <v>33</v>
      </c>
      <c r="L200" s="100">
        <v>4460.8599999999997</v>
      </c>
      <c r="M200" s="101" t="s">
        <v>33</v>
      </c>
      <c r="N200" s="102" t="s">
        <v>33</v>
      </c>
      <c r="U200" s="68" t="s">
        <v>832</v>
      </c>
    </row>
    <row r="201" spans="1:28" s="63" customFormat="1" ht="22.5" x14ac:dyDescent="0.2">
      <c r="A201" s="98"/>
      <c r="B201" s="97" t="s">
        <v>833</v>
      </c>
      <c r="C201" s="767" t="s">
        <v>834</v>
      </c>
      <c r="D201" s="767"/>
      <c r="E201" s="767"/>
      <c r="F201" s="99" t="s">
        <v>186</v>
      </c>
      <c r="G201" s="99" t="s">
        <v>835</v>
      </c>
      <c r="H201" s="99" t="s">
        <v>33</v>
      </c>
      <c r="I201" s="99" t="s">
        <v>835</v>
      </c>
      <c r="J201" s="100" t="s">
        <v>33</v>
      </c>
      <c r="K201" s="99" t="s">
        <v>33</v>
      </c>
      <c r="L201" s="100">
        <v>2336.64</v>
      </c>
      <c r="M201" s="101" t="s">
        <v>33</v>
      </c>
      <c r="N201" s="102" t="s">
        <v>33</v>
      </c>
      <c r="U201" s="68" t="s">
        <v>834</v>
      </c>
    </row>
    <row r="202" spans="1:28" s="63" customFormat="1" x14ac:dyDescent="0.2">
      <c r="A202" s="103"/>
      <c r="B202" s="104"/>
      <c r="C202" s="780" t="s">
        <v>191</v>
      </c>
      <c r="D202" s="780"/>
      <c r="E202" s="780"/>
      <c r="F202" s="105" t="s">
        <v>33</v>
      </c>
      <c r="G202" s="105" t="s">
        <v>33</v>
      </c>
      <c r="H202" s="105" t="s">
        <v>33</v>
      </c>
      <c r="I202" s="105" t="s">
        <v>33</v>
      </c>
      <c r="J202" s="106" t="s">
        <v>33</v>
      </c>
      <c r="K202" s="105" t="s">
        <v>33</v>
      </c>
      <c r="L202" s="106">
        <v>12443.03</v>
      </c>
      <c r="M202" s="92" t="s">
        <v>33</v>
      </c>
      <c r="N202" s="107" t="s">
        <v>33</v>
      </c>
      <c r="W202" s="68" t="s">
        <v>191</v>
      </c>
    </row>
    <row r="203" spans="1:28" s="63" customFormat="1" ht="33.75" x14ac:dyDescent="0.2">
      <c r="A203" s="88" t="s">
        <v>312</v>
      </c>
      <c r="B203" s="89" t="s">
        <v>1655</v>
      </c>
      <c r="C203" s="776" t="s">
        <v>855</v>
      </c>
      <c r="D203" s="776"/>
      <c r="E203" s="776"/>
      <c r="F203" s="90" t="s">
        <v>707</v>
      </c>
      <c r="G203" s="90" t="s">
        <v>33</v>
      </c>
      <c r="H203" s="90" t="s">
        <v>33</v>
      </c>
      <c r="I203" s="90" t="s">
        <v>2260</v>
      </c>
      <c r="J203" s="91">
        <v>69.14</v>
      </c>
      <c r="K203" s="90" t="s">
        <v>856</v>
      </c>
      <c r="L203" s="91">
        <v>9379.5300000000007</v>
      </c>
      <c r="M203" s="92" t="s">
        <v>33</v>
      </c>
      <c r="N203" s="93" t="s">
        <v>33</v>
      </c>
      <c r="Q203" s="68" t="s">
        <v>855</v>
      </c>
    </row>
    <row r="204" spans="1:28" s="63" customFormat="1" x14ac:dyDescent="0.2">
      <c r="A204" s="94"/>
      <c r="B204" s="95"/>
      <c r="C204" s="767" t="s">
        <v>857</v>
      </c>
      <c r="D204" s="767"/>
      <c r="E204" s="767"/>
      <c r="F204" s="767"/>
      <c r="G204" s="767"/>
      <c r="H204" s="767"/>
      <c r="I204" s="767"/>
      <c r="J204" s="767"/>
      <c r="K204" s="767"/>
      <c r="L204" s="767"/>
      <c r="M204" s="767"/>
      <c r="N204" s="781"/>
      <c r="X204" s="68" t="s">
        <v>857</v>
      </c>
    </row>
    <row r="205" spans="1:28" s="63" customFormat="1" ht="22.5" x14ac:dyDescent="0.2">
      <c r="A205" s="96"/>
      <c r="B205" s="97" t="s">
        <v>858</v>
      </c>
      <c r="C205" s="767" t="s">
        <v>859</v>
      </c>
      <c r="D205" s="767"/>
      <c r="E205" s="767"/>
      <c r="F205" s="767"/>
      <c r="G205" s="767"/>
      <c r="H205" s="767"/>
      <c r="I205" s="767"/>
      <c r="J205" s="767"/>
      <c r="K205" s="767"/>
      <c r="L205" s="767"/>
      <c r="M205" s="767"/>
      <c r="N205" s="781"/>
      <c r="S205" s="68" t="s">
        <v>859</v>
      </c>
    </row>
    <row r="206" spans="1:28" s="63" customFormat="1" x14ac:dyDescent="0.2">
      <c r="A206" s="783" t="s">
        <v>2261</v>
      </c>
      <c r="B206" s="784"/>
      <c r="C206" s="784"/>
      <c r="D206" s="784"/>
      <c r="E206" s="784"/>
      <c r="F206" s="784"/>
      <c r="G206" s="784"/>
      <c r="H206" s="784"/>
      <c r="I206" s="784"/>
      <c r="J206" s="784"/>
      <c r="K206" s="784"/>
      <c r="L206" s="784"/>
      <c r="M206" s="784"/>
      <c r="N206" s="785"/>
      <c r="AB206" s="68" t="s">
        <v>2261</v>
      </c>
    </row>
    <row r="207" spans="1:28" s="63" customFormat="1" ht="33.75" x14ac:dyDescent="0.2">
      <c r="A207" s="88" t="s">
        <v>316</v>
      </c>
      <c r="B207" s="89" t="s">
        <v>2262</v>
      </c>
      <c r="C207" s="776" t="s">
        <v>2263</v>
      </c>
      <c r="D207" s="776"/>
      <c r="E207" s="776"/>
      <c r="F207" s="90" t="s">
        <v>609</v>
      </c>
      <c r="G207" s="90" t="s">
        <v>33</v>
      </c>
      <c r="H207" s="90" t="s">
        <v>33</v>
      </c>
      <c r="I207" s="90" t="s">
        <v>2264</v>
      </c>
      <c r="J207" s="91" t="s">
        <v>33</v>
      </c>
      <c r="K207" s="90" t="s">
        <v>33</v>
      </c>
      <c r="L207" s="91" t="s">
        <v>33</v>
      </c>
      <c r="M207" s="92" t="s">
        <v>33</v>
      </c>
      <c r="N207" s="93" t="s">
        <v>33</v>
      </c>
      <c r="Q207" s="68" t="s">
        <v>2263</v>
      </c>
    </row>
    <row r="208" spans="1:28" s="63" customFormat="1" x14ac:dyDescent="0.2">
      <c r="A208" s="94"/>
      <c r="B208" s="95"/>
      <c r="C208" s="767" t="s">
        <v>2265</v>
      </c>
      <c r="D208" s="767"/>
      <c r="E208" s="767"/>
      <c r="F208" s="767"/>
      <c r="G208" s="767"/>
      <c r="H208" s="767"/>
      <c r="I208" s="767"/>
      <c r="J208" s="767"/>
      <c r="K208" s="767"/>
      <c r="L208" s="767"/>
      <c r="M208" s="767"/>
      <c r="N208" s="781"/>
      <c r="R208" s="68" t="s">
        <v>2265</v>
      </c>
    </row>
    <row r="209" spans="1:23" s="63" customFormat="1" ht="33.75" x14ac:dyDescent="0.2">
      <c r="A209" s="96"/>
      <c r="B209" s="97" t="s">
        <v>558</v>
      </c>
      <c r="C209" s="767" t="s">
        <v>172</v>
      </c>
      <c r="D209" s="767"/>
      <c r="E209" s="767"/>
      <c r="F209" s="767"/>
      <c r="G209" s="767"/>
      <c r="H209" s="767"/>
      <c r="I209" s="767"/>
      <c r="J209" s="767"/>
      <c r="K209" s="767"/>
      <c r="L209" s="767"/>
      <c r="M209" s="767"/>
      <c r="N209" s="781"/>
      <c r="S209" s="68" t="s">
        <v>172</v>
      </c>
    </row>
    <row r="210" spans="1:23" s="63" customFormat="1" x14ac:dyDescent="0.2">
      <c r="A210" s="98"/>
      <c r="B210" s="97" t="s">
        <v>165</v>
      </c>
      <c r="C210" s="767" t="s">
        <v>251</v>
      </c>
      <c r="D210" s="767"/>
      <c r="E210" s="767"/>
      <c r="F210" s="99" t="s">
        <v>33</v>
      </c>
      <c r="G210" s="99" t="s">
        <v>33</v>
      </c>
      <c r="H210" s="99" t="s">
        <v>33</v>
      </c>
      <c r="I210" s="99" t="s">
        <v>33</v>
      </c>
      <c r="J210" s="100">
        <v>678.41</v>
      </c>
      <c r="K210" s="99" t="s">
        <v>175</v>
      </c>
      <c r="L210" s="100">
        <v>3604.05</v>
      </c>
      <c r="M210" s="101" t="s">
        <v>33</v>
      </c>
      <c r="N210" s="102" t="s">
        <v>33</v>
      </c>
      <c r="T210" s="68" t="s">
        <v>251</v>
      </c>
    </row>
    <row r="211" spans="1:23" s="63" customFormat="1" x14ac:dyDescent="0.2">
      <c r="A211" s="98"/>
      <c r="B211" s="97" t="s">
        <v>173</v>
      </c>
      <c r="C211" s="767" t="s">
        <v>174</v>
      </c>
      <c r="D211" s="767"/>
      <c r="E211" s="767"/>
      <c r="F211" s="99" t="s">
        <v>33</v>
      </c>
      <c r="G211" s="99" t="s">
        <v>33</v>
      </c>
      <c r="H211" s="99" t="s">
        <v>33</v>
      </c>
      <c r="I211" s="99" t="s">
        <v>33</v>
      </c>
      <c r="J211" s="100">
        <v>222.11</v>
      </c>
      <c r="K211" s="99" t="s">
        <v>175</v>
      </c>
      <c r="L211" s="100">
        <v>1179.96</v>
      </c>
      <c r="M211" s="101" t="s">
        <v>33</v>
      </c>
      <c r="N211" s="102" t="s">
        <v>33</v>
      </c>
      <c r="T211" s="68" t="s">
        <v>174</v>
      </c>
    </row>
    <row r="212" spans="1:23" s="63" customFormat="1" x14ac:dyDescent="0.2">
      <c r="A212" s="98"/>
      <c r="B212" s="97" t="s">
        <v>176</v>
      </c>
      <c r="C212" s="767" t="s">
        <v>177</v>
      </c>
      <c r="D212" s="767"/>
      <c r="E212" s="767"/>
      <c r="F212" s="99" t="s">
        <v>33</v>
      </c>
      <c r="G212" s="99" t="s">
        <v>33</v>
      </c>
      <c r="H212" s="99" t="s">
        <v>33</v>
      </c>
      <c r="I212" s="99" t="s">
        <v>33</v>
      </c>
      <c r="J212" s="100">
        <v>31.95</v>
      </c>
      <c r="K212" s="99" t="s">
        <v>175</v>
      </c>
      <c r="L212" s="100">
        <v>169.73</v>
      </c>
      <c r="M212" s="101" t="s">
        <v>33</v>
      </c>
      <c r="N212" s="102" t="s">
        <v>33</v>
      </c>
      <c r="T212" s="68" t="s">
        <v>177</v>
      </c>
    </row>
    <row r="213" spans="1:23" s="63" customFormat="1" x14ac:dyDescent="0.2">
      <c r="A213" s="98"/>
      <c r="B213" s="97" t="s">
        <v>212</v>
      </c>
      <c r="C213" s="767" t="s">
        <v>252</v>
      </c>
      <c r="D213" s="767"/>
      <c r="E213" s="767"/>
      <c r="F213" s="99" t="s">
        <v>33</v>
      </c>
      <c r="G213" s="99" t="s">
        <v>33</v>
      </c>
      <c r="H213" s="99" t="s">
        <v>33</v>
      </c>
      <c r="I213" s="99" t="s">
        <v>33</v>
      </c>
      <c r="J213" s="100">
        <v>272.85000000000002</v>
      </c>
      <c r="K213" s="99" t="s">
        <v>33</v>
      </c>
      <c r="L213" s="100">
        <v>1159.6099999999999</v>
      </c>
      <c r="M213" s="101" t="s">
        <v>33</v>
      </c>
      <c r="N213" s="102" t="s">
        <v>33</v>
      </c>
      <c r="T213" s="68" t="s">
        <v>252</v>
      </c>
    </row>
    <row r="214" spans="1:23" s="63" customFormat="1" ht="22.5" x14ac:dyDescent="0.2">
      <c r="A214" s="98"/>
      <c r="B214" s="97" t="s">
        <v>33</v>
      </c>
      <c r="C214" s="767" t="s">
        <v>253</v>
      </c>
      <c r="D214" s="767"/>
      <c r="E214" s="767"/>
      <c r="F214" s="99" t="s">
        <v>179</v>
      </c>
      <c r="G214" s="99" t="s">
        <v>2266</v>
      </c>
      <c r="H214" s="99" t="s">
        <v>175</v>
      </c>
      <c r="I214" s="99" t="s">
        <v>2267</v>
      </c>
      <c r="J214" s="100" t="s">
        <v>33</v>
      </c>
      <c r="K214" s="99" t="s">
        <v>33</v>
      </c>
      <c r="L214" s="100" t="s">
        <v>33</v>
      </c>
      <c r="M214" s="101" t="s">
        <v>33</v>
      </c>
      <c r="N214" s="102" t="s">
        <v>33</v>
      </c>
      <c r="U214" s="68" t="s">
        <v>253</v>
      </c>
    </row>
    <row r="215" spans="1:23" s="63" customFormat="1" x14ac:dyDescent="0.2">
      <c r="A215" s="98"/>
      <c r="B215" s="97" t="s">
        <v>33</v>
      </c>
      <c r="C215" s="767" t="s">
        <v>178</v>
      </c>
      <c r="D215" s="767"/>
      <c r="E215" s="767"/>
      <c r="F215" s="99" t="s">
        <v>179</v>
      </c>
      <c r="G215" s="99" t="s">
        <v>2268</v>
      </c>
      <c r="H215" s="99" t="s">
        <v>175</v>
      </c>
      <c r="I215" s="99" t="s">
        <v>2269</v>
      </c>
      <c r="J215" s="100" t="s">
        <v>33</v>
      </c>
      <c r="K215" s="99" t="s">
        <v>33</v>
      </c>
      <c r="L215" s="100" t="s">
        <v>33</v>
      </c>
      <c r="M215" s="101" t="s">
        <v>33</v>
      </c>
      <c r="N215" s="102" t="s">
        <v>33</v>
      </c>
      <c r="U215" s="68" t="s">
        <v>178</v>
      </c>
    </row>
    <row r="216" spans="1:23" s="63" customFormat="1" x14ac:dyDescent="0.2">
      <c r="A216" s="98"/>
      <c r="B216" s="97" t="s">
        <v>33</v>
      </c>
      <c r="C216" s="776" t="s">
        <v>182</v>
      </c>
      <c r="D216" s="776"/>
      <c r="E216" s="776"/>
      <c r="F216" s="90" t="s">
        <v>33</v>
      </c>
      <c r="G216" s="90" t="s">
        <v>33</v>
      </c>
      <c r="H216" s="90" t="s">
        <v>33</v>
      </c>
      <c r="I216" s="90" t="s">
        <v>33</v>
      </c>
      <c r="J216" s="91">
        <v>1173.3699999999999</v>
      </c>
      <c r="K216" s="90" t="s">
        <v>33</v>
      </c>
      <c r="L216" s="91">
        <v>5943.62</v>
      </c>
      <c r="M216" s="92" t="s">
        <v>33</v>
      </c>
      <c r="N216" s="93" t="s">
        <v>33</v>
      </c>
      <c r="V216" s="68" t="s">
        <v>182</v>
      </c>
    </row>
    <row r="217" spans="1:23" s="63" customFormat="1" x14ac:dyDescent="0.2">
      <c r="A217" s="98"/>
      <c r="B217" s="97" t="s">
        <v>33</v>
      </c>
      <c r="C217" s="767" t="s">
        <v>183</v>
      </c>
      <c r="D217" s="767"/>
      <c r="E217" s="767"/>
      <c r="F217" s="99" t="s">
        <v>33</v>
      </c>
      <c r="G217" s="99" t="s">
        <v>33</v>
      </c>
      <c r="H217" s="99" t="s">
        <v>33</v>
      </c>
      <c r="I217" s="99" t="s">
        <v>33</v>
      </c>
      <c r="J217" s="100" t="s">
        <v>33</v>
      </c>
      <c r="K217" s="99" t="s">
        <v>33</v>
      </c>
      <c r="L217" s="100">
        <v>3773.78</v>
      </c>
      <c r="M217" s="101" t="s">
        <v>33</v>
      </c>
      <c r="N217" s="102" t="s">
        <v>33</v>
      </c>
      <c r="U217" s="68" t="s">
        <v>183</v>
      </c>
    </row>
    <row r="218" spans="1:23" s="63" customFormat="1" ht="22.5" x14ac:dyDescent="0.2">
      <c r="A218" s="98"/>
      <c r="B218" s="97" t="s">
        <v>572</v>
      </c>
      <c r="C218" s="767" t="s">
        <v>573</v>
      </c>
      <c r="D218" s="767"/>
      <c r="E218" s="767"/>
      <c r="F218" s="99" t="s">
        <v>186</v>
      </c>
      <c r="G218" s="99" t="s">
        <v>574</v>
      </c>
      <c r="H218" s="99" t="s">
        <v>33</v>
      </c>
      <c r="I218" s="99" t="s">
        <v>574</v>
      </c>
      <c r="J218" s="100" t="s">
        <v>33</v>
      </c>
      <c r="K218" s="99" t="s">
        <v>33</v>
      </c>
      <c r="L218" s="100">
        <v>4604.01</v>
      </c>
      <c r="M218" s="101" t="s">
        <v>33</v>
      </c>
      <c r="N218" s="102" t="s">
        <v>33</v>
      </c>
      <c r="U218" s="68" t="s">
        <v>573</v>
      </c>
    </row>
    <row r="219" spans="1:23" s="63" customFormat="1" ht="22.5" x14ac:dyDescent="0.2">
      <c r="A219" s="98"/>
      <c r="B219" s="97" t="s">
        <v>575</v>
      </c>
      <c r="C219" s="767" t="s">
        <v>576</v>
      </c>
      <c r="D219" s="767"/>
      <c r="E219" s="767"/>
      <c r="F219" s="99" t="s">
        <v>186</v>
      </c>
      <c r="G219" s="99" t="s">
        <v>341</v>
      </c>
      <c r="H219" s="99" t="s">
        <v>33</v>
      </c>
      <c r="I219" s="99" t="s">
        <v>341</v>
      </c>
      <c r="J219" s="100" t="s">
        <v>33</v>
      </c>
      <c r="K219" s="99" t="s">
        <v>33</v>
      </c>
      <c r="L219" s="100">
        <v>3019.02</v>
      </c>
      <c r="M219" s="101" t="s">
        <v>33</v>
      </c>
      <c r="N219" s="102" t="s">
        <v>33</v>
      </c>
      <c r="U219" s="68" t="s">
        <v>576</v>
      </c>
    </row>
    <row r="220" spans="1:23" s="63" customFormat="1" x14ac:dyDescent="0.2">
      <c r="A220" s="103"/>
      <c r="B220" s="104"/>
      <c r="C220" s="780" t="s">
        <v>191</v>
      </c>
      <c r="D220" s="780"/>
      <c r="E220" s="780"/>
      <c r="F220" s="105" t="s">
        <v>33</v>
      </c>
      <c r="G220" s="105" t="s">
        <v>33</v>
      </c>
      <c r="H220" s="105" t="s">
        <v>33</v>
      </c>
      <c r="I220" s="105" t="s">
        <v>33</v>
      </c>
      <c r="J220" s="106" t="s">
        <v>33</v>
      </c>
      <c r="K220" s="105" t="s">
        <v>33</v>
      </c>
      <c r="L220" s="106">
        <v>13566.65</v>
      </c>
      <c r="M220" s="92" t="s">
        <v>33</v>
      </c>
      <c r="N220" s="107" t="s">
        <v>33</v>
      </c>
      <c r="W220" s="68" t="s">
        <v>191</v>
      </c>
    </row>
    <row r="221" spans="1:23" s="63" customFormat="1" ht="33.75" x14ac:dyDescent="0.2">
      <c r="A221" s="88" t="s">
        <v>689</v>
      </c>
      <c r="B221" s="89" t="s">
        <v>2270</v>
      </c>
      <c r="C221" s="776" t="s">
        <v>2271</v>
      </c>
      <c r="D221" s="776"/>
      <c r="E221" s="776"/>
      <c r="F221" s="90" t="s">
        <v>566</v>
      </c>
      <c r="G221" s="90" t="s">
        <v>33</v>
      </c>
      <c r="H221" s="90" t="s">
        <v>33</v>
      </c>
      <c r="I221" s="90" t="s">
        <v>2272</v>
      </c>
      <c r="J221" s="91">
        <v>589.15</v>
      </c>
      <c r="K221" s="90" t="s">
        <v>33</v>
      </c>
      <c r="L221" s="91">
        <v>50578.53</v>
      </c>
      <c r="M221" s="92" t="s">
        <v>33</v>
      </c>
      <c r="N221" s="93" t="s">
        <v>33</v>
      </c>
      <c r="Q221" s="68" t="s">
        <v>2271</v>
      </c>
    </row>
    <row r="222" spans="1:23" s="63" customFormat="1" ht="33.75" x14ac:dyDescent="0.2">
      <c r="A222" s="88" t="s">
        <v>692</v>
      </c>
      <c r="B222" s="89" t="s">
        <v>847</v>
      </c>
      <c r="C222" s="776" t="s">
        <v>848</v>
      </c>
      <c r="D222" s="776"/>
      <c r="E222" s="776"/>
      <c r="F222" s="90" t="s">
        <v>609</v>
      </c>
      <c r="G222" s="90" t="s">
        <v>33</v>
      </c>
      <c r="H222" s="90" t="s">
        <v>33</v>
      </c>
      <c r="I222" s="90" t="s">
        <v>2264</v>
      </c>
      <c r="J222" s="91" t="s">
        <v>33</v>
      </c>
      <c r="K222" s="90" t="s">
        <v>33</v>
      </c>
      <c r="L222" s="91" t="s">
        <v>33</v>
      </c>
      <c r="M222" s="92" t="s">
        <v>33</v>
      </c>
      <c r="N222" s="93" t="s">
        <v>33</v>
      </c>
      <c r="Q222" s="68" t="s">
        <v>848</v>
      </c>
    </row>
    <row r="223" spans="1:23" s="63" customFormat="1" x14ac:dyDescent="0.2">
      <c r="A223" s="94"/>
      <c r="B223" s="95"/>
      <c r="C223" s="767" t="s">
        <v>2265</v>
      </c>
      <c r="D223" s="767"/>
      <c r="E223" s="767"/>
      <c r="F223" s="767"/>
      <c r="G223" s="767"/>
      <c r="H223" s="767"/>
      <c r="I223" s="767"/>
      <c r="J223" s="767"/>
      <c r="K223" s="767"/>
      <c r="L223" s="767"/>
      <c r="M223" s="767"/>
      <c r="N223" s="781"/>
      <c r="R223" s="68" t="s">
        <v>2265</v>
      </c>
    </row>
    <row r="224" spans="1:23" s="63" customFormat="1" ht="33.75" x14ac:dyDescent="0.2">
      <c r="A224" s="96"/>
      <c r="B224" s="97" t="s">
        <v>558</v>
      </c>
      <c r="C224" s="767" t="s">
        <v>172</v>
      </c>
      <c r="D224" s="767"/>
      <c r="E224" s="767"/>
      <c r="F224" s="767"/>
      <c r="G224" s="767"/>
      <c r="H224" s="767"/>
      <c r="I224" s="767"/>
      <c r="J224" s="767"/>
      <c r="K224" s="767"/>
      <c r="L224" s="767"/>
      <c r="M224" s="767"/>
      <c r="N224" s="781"/>
      <c r="S224" s="68" t="s">
        <v>172</v>
      </c>
    </row>
    <row r="225" spans="1:28" s="63" customFormat="1" x14ac:dyDescent="0.2">
      <c r="A225" s="98"/>
      <c r="B225" s="97" t="s">
        <v>165</v>
      </c>
      <c r="C225" s="767" t="s">
        <v>251</v>
      </c>
      <c r="D225" s="767"/>
      <c r="E225" s="767"/>
      <c r="F225" s="99" t="s">
        <v>33</v>
      </c>
      <c r="G225" s="99" t="s">
        <v>33</v>
      </c>
      <c r="H225" s="99" t="s">
        <v>33</v>
      </c>
      <c r="I225" s="99" t="s">
        <v>33</v>
      </c>
      <c r="J225" s="100">
        <v>2538</v>
      </c>
      <c r="K225" s="99" t="s">
        <v>175</v>
      </c>
      <c r="L225" s="100">
        <v>13483.13</v>
      </c>
      <c r="M225" s="101" t="s">
        <v>33</v>
      </c>
      <c r="N225" s="102" t="s">
        <v>33</v>
      </c>
      <c r="T225" s="68" t="s">
        <v>251</v>
      </c>
    </row>
    <row r="226" spans="1:28" s="63" customFormat="1" x14ac:dyDescent="0.2">
      <c r="A226" s="98"/>
      <c r="B226" s="97" t="s">
        <v>173</v>
      </c>
      <c r="C226" s="767" t="s">
        <v>174</v>
      </c>
      <c r="D226" s="767"/>
      <c r="E226" s="767"/>
      <c r="F226" s="99" t="s">
        <v>33</v>
      </c>
      <c r="G226" s="99" t="s">
        <v>33</v>
      </c>
      <c r="H226" s="99" t="s">
        <v>33</v>
      </c>
      <c r="I226" s="99" t="s">
        <v>33</v>
      </c>
      <c r="J226" s="100">
        <v>47.72</v>
      </c>
      <c r="K226" s="99" t="s">
        <v>175</v>
      </c>
      <c r="L226" s="100">
        <v>253.51</v>
      </c>
      <c r="M226" s="101" t="s">
        <v>33</v>
      </c>
      <c r="N226" s="102" t="s">
        <v>33</v>
      </c>
      <c r="T226" s="68" t="s">
        <v>174</v>
      </c>
    </row>
    <row r="227" spans="1:28" s="63" customFormat="1" x14ac:dyDescent="0.2">
      <c r="A227" s="98"/>
      <c r="B227" s="97" t="s">
        <v>176</v>
      </c>
      <c r="C227" s="767" t="s">
        <v>177</v>
      </c>
      <c r="D227" s="767"/>
      <c r="E227" s="767"/>
      <c r="F227" s="99" t="s">
        <v>33</v>
      </c>
      <c r="G227" s="99" t="s">
        <v>33</v>
      </c>
      <c r="H227" s="99" t="s">
        <v>33</v>
      </c>
      <c r="I227" s="99" t="s">
        <v>33</v>
      </c>
      <c r="J227" s="100">
        <v>17.45</v>
      </c>
      <c r="K227" s="99" t="s">
        <v>175</v>
      </c>
      <c r="L227" s="100">
        <v>92.7</v>
      </c>
      <c r="M227" s="101" t="s">
        <v>33</v>
      </c>
      <c r="N227" s="102" t="s">
        <v>33</v>
      </c>
      <c r="T227" s="68" t="s">
        <v>177</v>
      </c>
    </row>
    <row r="228" spans="1:28" s="63" customFormat="1" x14ac:dyDescent="0.2">
      <c r="A228" s="98"/>
      <c r="B228" s="97" t="s">
        <v>212</v>
      </c>
      <c r="C228" s="767" t="s">
        <v>252</v>
      </c>
      <c r="D228" s="767"/>
      <c r="E228" s="767"/>
      <c r="F228" s="99" t="s">
        <v>33</v>
      </c>
      <c r="G228" s="99" t="s">
        <v>33</v>
      </c>
      <c r="H228" s="99" t="s">
        <v>33</v>
      </c>
      <c r="I228" s="99" t="s">
        <v>33</v>
      </c>
      <c r="J228" s="100">
        <v>1012.61</v>
      </c>
      <c r="K228" s="99" t="s">
        <v>33</v>
      </c>
      <c r="L228" s="100">
        <v>4303.59</v>
      </c>
      <c r="M228" s="101" t="s">
        <v>33</v>
      </c>
      <c r="N228" s="102" t="s">
        <v>33</v>
      </c>
      <c r="T228" s="68" t="s">
        <v>252</v>
      </c>
    </row>
    <row r="229" spans="1:28" s="63" customFormat="1" x14ac:dyDescent="0.2">
      <c r="A229" s="98"/>
      <c r="B229" s="97" t="s">
        <v>33</v>
      </c>
      <c r="C229" s="767" t="s">
        <v>253</v>
      </c>
      <c r="D229" s="767"/>
      <c r="E229" s="767"/>
      <c r="F229" s="99" t="s">
        <v>179</v>
      </c>
      <c r="G229" s="99" t="s">
        <v>851</v>
      </c>
      <c r="H229" s="99" t="s">
        <v>175</v>
      </c>
      <c r="I229" s="99" t="s">
        <v>2273</v>
      </c>
      <c r="J229" s="100" t="s">
        <v>33</v>
      </c>
      <c r="K229" s="99" t="s">
        <v>33</v>
      </c>
      <c r="L229" s="100" t="s">
        <v>33</v>
      </c>
      <c r="M229" s="101" t="s">
        <v>33</v>
      </c>
      <c r="N229" s="102" t="s">
        <v>33</v>
      </c>
      <c r="U229" s="68" t="s">
        <v>253</v>
      </c>
    </row>
    <row r="230" spans="1:28" s="63" customFormat="1" x14ac:dyDescent="0.2">
      <c r="A230" s="98"/>
      <c r="B230" s="97" t="s">
        <v>33</v>
      </c>
      <c r="C230" s="767" t="s">
        <v>178</v>
      </c>
      <c r="D230" s="767"/>
      <c r="E230" s="767"/>
      <c r="F230" s="99" t="s">
        <v>179</v>
      </c>
      <c r="G230" s="99" t="s">
        <v>852</v>
      </c>
      <c r="H230" s="99" t="s">
        <v>175</v>
      </c>
      <c r="I230" s="99" t="s">
        <v>2274</v>
      </c>
      <c r="J230" s="100" t="s">
        <v>33</v>
      </c>
      <c r="K230" s="99" t="s">
        <v>33</v>
      </c>
      <c r="L230" s="100" t="s">
        <v>33</v>
      </c>
      <c r="M230" s="101" t="s">
        <v>33</v>
      </c>
      <c r="N230" s="102" t="s">
        <v>33</v>
      </c>
      <c r="U230" s="68" t="s">
        <v>178</v>
      </c>
    </row>
    <row r="231" spans="1:28" s="63" customFormat="1" x14ac:dyDescent="0.2">
      <c r="A231" s="98"/>
      <c r="B231" s="97" t="s">
        <v>33</v>
      </c>
      <c r="C231" s="776" t="s">
        <v>182</v>
      </c>
      <c r="D231" s="776"/>
      <c r="E231" s="776"/>
      <c r="F231" s="90" t="s">
        <v>33</v>
      </c>
      <c r="G231" s="90" t="s">
        <v>33</v>
      </c>
      <c r="H231" s="90" t="s">
        <v>33</v>
      </c>
      <c r="I231" s="90" t="s">
        <v>33</v>
      </c>
      <c r="J231" s="91">
        <v>3598.33</v>
      </c>
      <c r="K231" s="90" t="s">
        <v>33</v>
      </c>
      <c r="L231" s="91">
        <v>18040.23</v>
      </c>
      <c r="M231" s="92" t="s">
        <v>33</v>
      </c>
      <c r="N231" s="93" t="s">
        <v>33</v>
      </c>
      <c r="V231" s="68" t="s">
        <v>182</v>
      </c>
    </row>
    <row r="232" spans="1:28" s="63" customFormat="1" x14ac:dyDescent="0.2">
      <c r="A232" s="98"/>
      <c r="B232" s="97" t="s">
        <v>33</v>
      </c>
      <c r="C232" s="767" t="s">
        <v>183</v>
      </c>
      <c r="D232" s="767"/>
      <c r="E232" s="767"/>
      <c r="F232" s="99" t="s">
        <v>33</v>
      </c>
      <c r="G232" s="99" t="s">
        <v>33</v>
      </c>
      <c r="H232" s="99" t="s">
        <v>33</v>
      </c>
      <c r="I232" s="99" t="s">
        <v>33</v>
      </c>
      <c r="J232" s="100" t="s">
        <v>33</v>
      </c>
      <c r="K232" s="99" t="s">
        <v>33</v>
      </c>
      <c r="L232" s="100">
        <v>13575.83</v>
      </c>
      <c r="M232" s="101" t="s">
        <v>33</v>
      </c>
      <c r="N232" s="102" t="s">
        <v>33</v>
      </c>
      <c r="U232" s="68" t="s">
        <v>183</v>
      </c>
    </row>
    <row r="233" spans="1:28" s="63" customFormat="1" ht="22.5" x14ac:dyDescent="0.2">
      <c r="A233" s="98"/>
      <c r="B233" s="97" t="s">
        <v>831</v>
      </c>
      <c r="C233" s="767" t="s">
        <v>832</v>
      </c>
      <c r="D233" s="767"/>
      <c r="E233" s="767"/>
      <c r="F233" s="99" t="s">
        <v>186</v>
      </c>
      <c r="G233" s="99" t="s">
        <v>591</v>
      </c>
      <c r="H233" s="99" t="s">
        <v>33</v>
      </c>
      <c r="I233" s="99" t="s">
        <v>591</v>
      </c>
      <c r="J233" s="100" t="s">
        <v>33</v>
      </c>
      <c r="K233" s="99" t="s">
        <v>33</v>
      </c>
      <c r="L233" s="100">
        <v>14254.62</v>
      </c>
      <c r="M233" s="101" t="s">
        <v>33</v>
      </c>
      <c r="N233" s="102" t="s">
        <v>33</v>
      </c>
      <c r="U233" s="68" t="s">
        <v>832</v>
      </c>
    </row>
    <row r="234" spans="1:28" s="63" customFormat="1" ht="22.5" x14ac:dyDescent="0.2">
      <c r="A234" s="98"/>
      <c r="B234" s="97" t="s">
        <v>833</v>
      </c>
      <c r="C234" s="767" t="s">
        <v>834</v>
      </c>
      <c r="D234" s="767"/>
      <c r="E234" s="767"/>
      <c r="F234" s="99" t="s">
        <v>186</v>
      </c>
      <c r="G234" s="99" t="s">
        <v>835</v>
      </c>
      <c r="H234" s="99" t="s">
        <v>33</v>
      </c>
      <c r="I234" s="99" t="s">
        <v>835</v>
      </c>
      <c r="J234" s="100" t="s">
        <v>33</v>
      </c>
      <c r="K234" s="99" t="s">
        <v>33</v>
      </c>
      <c r="L234" s="100">
        <v>7466.71</v>
      </c>
      <c r="M234" s="101" t="s">
        <v>33</v>
      </c>
      <c r="N234" s="102" t="s">
        <v>33</v>
      </c>
      <c r="U234" s="68" t="s">
        <v>834</v>
      </c>
    </row>
    <row r="235" spans="1:28" s="63" customFormat="1" x14ac:dyDescent="0.2">
      <c r="A235" s="103"/>
      <c r="B235" s="104"/>
      <c r="C235" s="780" t="s">
        <v>191</v>
      </c>
      <c r="D235" s="780"/>
      <c r="E235" s="780"/>
      <c r="F235" s="105" t="s">
        <v>33</v>
      </c>
      <c r="G235" s="105" t="s">
        <v>33</v>
      </c>
      <c r="H235" s="105" t="s">
        <v>33</v>
      </c>
      <c r="I235" s="105" t="s">
        <v>33</v>
      </c>
      <c r="J235" s="106" t="s">
        <v>33</v>
      </c>
      <c r="K235" s="105" t="s">
        <v>33</v>
      </c>
      <c r="L235" s="106">
        <v>39761.56</v>
      </c>
      <c r="M235" s="92" t="s">
        <v>33</v>
      </c>
      <c r="N235" s="107" t="s">
        <v>33</v>
      </c>
      <c r="W235" s="68" t="s">
        <v>191</v>
      </c>
    </row>
    <row r="236" spans="1:28" s="63" customFormat="1" ht="33.75" x14ac:dyDescent="0.2">
      <c r="A236" s="88" t="s">
        <v>233</v>
      </c>
      <c r="B236" s="89" t="s">
        <v>1655</v>
      </c>
      <c r="C236" s="776" t="s">
        <v>855</v>
      </c>
      <c r="D236" s="776"/>
      <c r="E236" s="776"/>
      <c r="F236" s="90" t="s">
        <v>707</v>
      </c>
      <c r="G236" s="90" t="s">
        <v>33</v>
      </c>
      <c r="H236" s="90" t="s">
        <v>33</v>
      </c>
      <c r="I236" s="90" t="s">
        <v>2275</v>
      </c>
      <c r="J236" s="91">
        <v>69.14</v>
      </c>
      <c r="K236" s="90" t="s">
        <v>856</v>
      </c>
      <c r="L236" s="91">
        <v>29972.19</v>
      </c>
      <c r="M236" s="92" t="s">
        <v>33</v>
      </c>
      <c r="N236" s="93" t="s">
        <v>33</v>
      </c>
      <c r="Q236" s="68" t="s">
        <v>855</v>
      </c>
    </row>
    <row r="237" spans="1:28" s="63" customFormat="1" x14ac:dyDescent="0.2">
      <c r="A237" s="94"/>
      <c r="B237" s="95"/>
      <c r="C237" s="767" t="s">
        <v>857</v>
      </c>
      <c r="D237" s="767"/>
      <c r="E237" s="767"/>
      <c r="F237" s="767"/>
      <c r="G237" s="767"/>
      <c r="H237" s="767"/>
      <c r="I237" s="767"/>
      <c r="J237" s="767"/>
      <c r="K237" s="767"/>
      <c r="L237" s="767"/>
      <c r="M237" s="767"/>
      <c r="N237" s="781"/>
      <c r="X237" s="68" t="s">
        <v>857</v>
      </c>
    </row>
    <row r="238" spans="1:28" s="63" customFormat="1" ht="22.5" x14ac:dyDescent="0.2">
      <c r="A238" s="96"/>
      <c r="B238" s="97" t="s">
        <v>858</v>
      </c>
      <c r="C238" s="767" t="s">
        <v>859</v>
      </c>
      <c r="D238" s="767"/>
      <c r="E238" s="767"/>
      <c r="F238" s="767"/>
      <c r="G238" s="767"/>
      <c r="H238" s="767"/>
      <c r="I238" s="767"/>
      <c r="J238" s="767"/>
      <c r="K238" s="767"/>
      <c r="L238" s="767"/>
      <c r="M238" s="767"/>
      <c r="N238" s="781"/>
      <c r="S238" s="68" t="s">
        <v>859</v>
      </c>
    </row>
    <row r="239" spans="1:28" s="63" customFormat="1" x14ac:dyDescent="0.2">
      <c r="A239" s="783" t="s">
        <v>2276</v>
      </c>
      <c r="B239" s="784"/>
      <c r="C239" s="784"/>
      <c r="D239" s="784"/>
      <c r="E239" s="784"/>
      <c r="F239" s="784"/>
      <c r="G239" s="784"/>
      <c r="H239" s="784"/>
      <c r="I239" s="784"/>
      <c r="J239" s="784"/>
      <c r="K239" s="784"/>
      <c r="L239" s="784"/>
      <c r="M239" s="784"/>
      <c r="N239" s="785"/>
      <c r="AB239" s="68" t="s">
        <v>2276</v>
      </c>
    </row>
    <row r="240" spans="1:28" s="63" customFormat="1" ht="56.25" x14ac:dyDescent="0.2">
      <c r="A240" s="88" t="s">
        <v>704</v>
      </c>
      <c r="B240" s="89" t="s">
        <v>823</v>
      </c>
      <c r="C240" s="776" t="s">
        <v>824</v>
      </c>
      <c r="D240" s="776"/>
      <c r="E240" s="776"/>
      <c r="F240" s="90" t="s">
        <v>609</v>
      </c>
      <c r="G240" s="90" t="s">
        <v>33</v>
      </c>
      <c r="H240" s="90" t="s">
        <v>33</v>
      </c>
      <c r="I240" s="90" t="s">
        <v>2277</v>
      </c>
      <c r="J240" s="91" t="s">
        <v>33</v>
      </c>
      <c r="K240" s="90" t="s">
        <v>33</v>
      </c>
      <c r="L240" s="91" t="s">
        <v>33</v>
      </c>
      <c r="M240" s="92" t="s">
        <v>33</v>
      </c>
      <c r="N240" s="93" t="s">
        <v>33</v>
      </c>
      <c r="Q240" s="68" t="s">
        <v>824</v>
      </c>
    </row>
    <row r="241" spans="1:23" s="63" customFormat="1" x14ac:dyDescent="0.2">
      <c r="A241" s="94"/>
      <c r="B241" s="95"/>
      <c r="C241" s="767" t="s">
        <v>2278</v>
      </c>
      <c r="D241" s="767"/>
      <c r="E241" s="767"/>
      <c r="F241" s="767"/>
      <c r="G241" s="767"/>
      <c r="H241" s="767"/>
      <c r="I241" s="767"/>
      <c r="J241" s="767"/>
      <c r="K241" s="767"/>
      <c r="L241" s="767"/>
      <c r="M241" s="767"/>
      <c r="N241" s="781"/>
      <c r="R241" s="68" t="s">
        <v>2278</v>
      </c>
    </row>
    <row r="242" spans="1:23" s="63" customFormat="1" ht="33.75" x14ac:dyDescent="0.2">
      <c r="A242" s="96"/>
      <c r="B242" s="97" t="s">
        <v>558</v>
      </c>
      <c r="C242" s="767" t="s">
        <v>172</v>
      </c>
      <c r="D242" s="767"/>
      <c r="E242" s="767"/>
      <c r="F242" s="767"/>
      <c r="G242" s="767"/>
      <c r="H242" s="767"/>
      <c r="I242" s="767"/>
      <c r="J242" s="767"/>
      <c r="K242" s="767"/>
      <c r="L242" s="767"/>
      <c r="M242" s="767"/>
      <c r="N242" s="781"/>
      <c r="S242" s="68" t="s">
        <v>172</v>
      </c>
    </row>
    <row r="243" spans="1:23" s="63" customFormat="1" x14ac:dyDescent="0.2">
      <c r="A243" s="98"/>
      <c r="B243" s="97" t="s">
        <v>165</v>
      </c>
      <c r="C243" s="767" t="s">
        <v>251</v>
      </c>
      <c r="D243" s="767"/>
      <c r="E243" s="767"/>
      <c r="F243" s="99" t="s">
        <v>33</v>
      </c>
      <c r="G243" s="99" t="s">
        <v>33</v>
      </c>
      <c r="H243" s="99" t="s">
        <v>33</v>
      </c>
      <c r="I243" s="99" t="s">
        <v>33</v>
      </c>
      <c r="J243" s="100">
        <v>974.82</v>
      </c>
      <c r="K243" s="99" t="s">
        <v>175</v>
      </c>
      <c r="L243" s="100">
        <v>3290.02</v>
      </c>
      <c r="M243" s="101" t="s">
        <v>33</v>
      </c>
      <c r="N243" s="102" t="s">
        <v>33</v>
      </c>
      <c r="T243" s="68" t="s">
        <v>251</v>
      </c>
    </row>
    <row r="244" spans="1:23" s="63" customFormat="1" x14ac:dyDescent="0.2">
      <c r="A244" s="98"/>
      <c r="B244" s="97" t="s">
        <v>173</v>
      </c>
      <c r="C244" s="767" t="s">
        <v>174</v>
      </c>
      <c r="D244" s="767"/>
      <c r="E244" s="767"/>
      <c r="F244" s="99" t="s">
        <v>33</v>
      </c>
      <c r="G244" s="99" t="s">
        <v>33</v>
      </c>
      <c r="H244" s="99" t="s">
        <v>33</v>
      </c>
      <c r="I244" s="99" t="s">
        <v>33</v>
      </c>
      <c r="J244" s="100">
        <v>55.47</v>
      </c>
      <c r="K244" s="99" t="s">
        <v>175</v>
      </c>
      <c r="L244" s="100">
        <v>187.21</v>
      </c>
      <c r="M244" s="101" t="s">
        <v>33</v>
      </c>
      <c r="N244" s="102" t="s">
        <v>33</v>
      </c>
      <c r="T244" s="68" t="s">
        <v>174</v>
      </c>
    </row>
    <row r="245" spans="1:23" s="63" customFormat="1" x14ac:dyDescent="0.2">
      <c r="A245" s="98"/>
      <c r="B245" s="97" t="s">
        <v>176</v>
      </c>
      <c r="C245" s="767" t="s">
        <v>177</v>
      </c>
      <c r="D245" s="767"/>
      <c r="E245" s="767"/>
      <c r="F245" s="99" t="s">
        <v>33</v>
      </c>
      <c r="G245" s="99" t="s">
        <v>33</v>
      </c>
      <c r="H245" s="99" t="s">
        <v>33</v>
      </c>
      <c r="I245" s="99" t="s">
        <v>33</v>
      </c>
      <c r="J245" s="100">
        <v>7.94</v>
      </c>
      <c r="K245" s="99" t="s">
        <v>175</v>
      </c>
      <c r="L245" s="100">
        <v>26.8</v>
      </c>
      <c r="M245" s="101" t="s">
        <v>33</v>
      </c>
      <c r="N245" s="102" t="s">
        <v>33</v>
      </c>
      <c r="T245" s="68" t="s">
        <v>177</v>
      </c>
    </row>
    <row r="246" spans="1:23" s="63" customFormat="1" x14ac:dyDescent="0.2">
      <c r="A246" s="98"/>
      <c r="B246" s="97" t="s">
        <v>212</v>
      </c>
      <c r="C246" s="767" t="s">
        <v>252</v>
      </c>
      <c r="D246" s="767"/>
      <c r="E246" s="767"/>
      <c r="F246" s="99" t="s">
        <v>33</v>
      </c>
      <c r="G246" s="99" t="s">
        <v>33</v>
      </c>
      <c r="H246" s="99" t="s">
        <v>33</v>
      </c>
      <c r="I246" s="99" t="s">
        <v>33</v>
      </c>
      <c r="J246" s="100">
        <v>10718.44</v>
      </c>
      <c r="K246" s="99" t="s">
        <v>33</v>
      </c>
      <c r="L246" s="100">
        <v>28939.79</v>
      </c>
      <c r="M246" s="101" t="s">
        <v>33</v>
      </c>
      <c r="N246" s="102" t="s">
        <v>33</v>
      </c>
      <c r="T246" s="68" t="s">
        <v>252</v>
      </c>
    </row>
    <row r="247" spans="1:23" s="63" customFormat="1" x14ac:dyDescent="0.2">
      <c r="A247" s="98"/>
      <c r="B247" s="97" t="s">
        <v>33</v>
      </c>
      <c r="C247" s="767" t="s">
        <v>253</v>
      </c>
      <c r="D247" s="767"/>
      <c r="E247" s="767"/>
      <c r="F247" s="99" t="s">
        <v>179</v>
      </c>
      <c r="G247" s="99" t="s">
        <v>827</v>
      </c>
      <c r="H247" s="99" t="s">
        <v>175</v>
      </c>
      <c r="I247" s="99" t="s">
        <v>2279</v>
      </c>
      <c r="J247" s="100" t="s">
        <v>33</v>
      </c>
      <c r="K247" s="99" t="s">
        <v>33</v>
      </c>
      <c r="L247" s="100" t="s">
        <v>33</v>
      </c>
      <c r="M247" s="101" t="s">
        <v>33</v>
      </c>
      <c r="N247" s="102" t="s">
        <v>33</v>
      </c>
      <c r="U247" s="68" t="s">
        <v>253</v>
      </c>
    </row>
    <row r="248" spans="1:23" s="63" customFormat="1" x14ac:dyDescent="0.2">
      <c r="A248" s="98"/>
      <c r="B248" s="97" t="s">
        <v>33</v>
      </c>
      <c r="C248" s="767" t="s">
        <v>178</v>
      </c>
      <c r="D248" s="767"/>
      <c r="E248" s="767"/>
      <c r="F248" s="99" t="s">
        <v>179</v>
      </c>
      <c r="G248" s="99" t="s">
        <v>829</v>
      </c>
      <c r="H248" s="99" t="s">
        <v>175</v>
      </c>
      <c r="I248" s="99" t="s">
        <v>2280</v>
      </c>
      <c r="J248" s="100" t="s">
        <v>33</v>
      </c>
      <c r="K248" s="99" t="s">
        <v>33</v>
      </c>
      <c r="L248" s="100" t="s">
        <v>33</v>
      </c>
      <c r="M248" s="101" t="s">
        <v>33</v>
      </c>
      <c r="N248" s="102" t="s">
        <v>33</v>
      </c>
      <c r="U248" s="68" t="s">
        <v>178</v>
      </c>
    </row>
    <row r="249" spans="1:23" s="63" customFormat="1" x14ac:dyDescent="0.2">
      <c r="A249" s="98"/>
      <c r="B249" s="97" t="s">
        <v>33</v>
      </c>
      <c r="C249" s="776" t="s">
        <v>182</v>
      </c>
      <c r="D249" s="776"/>
      <c r="E249" s="776"/>
      <c r="F249" s="90" t="s">
        <v>33</v>
      </c>
      <c r="G249" s="90" t="s">
        <v>33</v>
      </c>
      <c r="H249" s="90" t="s">
        <v>33</v>
      </c>
      <c r="I249" s="90" t="s">
        <v>33</v>
      </c>
      <c r="J249" s="91">
        <v>11748.73</v>
      </c>
      <c r="K249" s="90" t="s">
        <v>33</v>
      </c>
      <c r="L249" s="91">
        <v>32417.02</v>
      </c>
      <c r="M249" s="92" t="s">
        <v>33</v>
      </c>
      <c r="N249" s="93" t="s">
        <v>33</v>
      </c>
      <c r="V249" s="68" t="s">
        <v>182</v>
      </c>
    </row>
    <row r="250" spans="1:23" s="63" customFormat="1" x14ac:dyDescent="0.2">
      <c r="A250" s="98"/>
      <c r="B250" s="97" t="s">
        <v>33</v>
      </c>
      <c r="C250" s="767" t="s">
        <v>183</v>
      </c>
      <c r="D250" s="767"/>
      <c r="E250" s="767"/>
      <c r="F250" s="99" t="s">
        <v>33</v>
      </c>
      <c r="G250" s="99" t="s">
        <v>33</v>
      </c>
      <c r="H250" s="99" t="s">
        <v>33</v>
      </c>
      <c r="I250" s="99" t="s">
        <v>33</v>
      </c>
      <c r="J250" s="100" t="s">
        <v>33</v>
      </c>
      <c r="K250" s="99" t="s">
        <v>33</v>
      </c>
      <c r="L250" s="100">
        <v>3316.82</v>
      </c>
      <c r="M250" s="101" t="s">
        <v>33</v>
      </c>
      <c r="N250" s="102" t="s">
        <v>33</v>
      </c>
      <c r="U250" s="68" t="s">
        <v>183</v>
      </c>
    </row>
    <row r="251" spans="1:23" s="63" customFormat="1" ht="22.5" x14ac:dyDescent="0.2">
      <c r="A251" s="98"/>
      <c r="B251" s="97" t="s">
        <v>831</v>
      </c>
      <c r="C251" s="767" t="s">
        <v>832</v>
      </c>
      <c r="D251" s="767"/>
      <c r="E251" s="767"/>
      <c r="F251" s="99" t="s">
        <v>186</v>
      </c>
      <c r="G251" s="99" t="s">
        <v>591</v>
      </c>
      <c r="H251" s="99" t="s">
        <v>33</v>
      </c>
      <c r="I251" s="99" t="s">
        <v>591</v>
      </c>
      <c r="J251" s="100" t="s">
        <v>33</v>
      </c>
      <c r="K251" s="99" t="s">
        <v>33</v>
      </c>
      <c r="L251" s="100">
        <v>3482.66</v>
      </c>
      <c r="M251" s="101" t="s">
        <v>33</v>
      </c>
      <c r="N251" s="102" t="s">
        <v>33</v>
      </c>
      <c r="U251" s="68" t="s">
        <v>832</v>
      </c>
    </row>
    <row r="252" spans="1:23" s="63" customFormat="1" ht="22.5" x14ac:dyDescent="0.2">
      <c r="A252" s="98"/>
      <c r="B252" s="97" t="s">
        <v>833</v>
      </c>
      <c r="C252" s="767" t="s">
        <v>834</v>
      </c>
      <c r="D252" s="767"/>
      <c r="E252" s="767"/>
      <c r="F252" s="99" t="s">
        <v>186</v>
      </c>
      <c r="G252" s="99" t="s">
        <v>835</v>
      </c>
      <c r="H252" s="99" t="s">
        <v>33</v>
      </c>
      <c r="I252" s="99" t="s">
        <v>835</v>
      </c>
      <c r="J252" s="100" t="s">
        <v>33</v>
      </c>
      <c r="K252" s="99" t="s">
        <v>33</v>
      </c>
      <c r="L252" s="100">
        <v>1824.25</v>
      </c>
      <c r="M252" s="101" t="s">
        <v>33</v>
      </c>
      <c r="N252" s="102" t="s">
        <v>33</v>
      </c>
      <c r="U252" s="68" t="s">
        <v>834</v>
      </c>
    </row>
    <row r="253" spans="1:23" s="63" customFormat="1" x14ac:dyDescent="0.2">
      <c r="A253" s="103"/>
      <c r="B253" s="104"/>
      <c r="C253" s="780" t="s">
        <v>191</v>
      </c>
      <c r="D253" s="780"/>
      <c r="E253" s="780"/>
      <c r="F253" s="105" t="s">
        <v>33</v>
      </c>
      <c r="G253" s="105" t="s">
        <v>33</v>
      </c>
      <c r="H253" s="105" t="s">
        <v>33</v>
      </c>
      <c r="I253" s="105" t="s">
        <v>33</v>
      </c>
      <c r="J253" s="106" t="s">
        <v>33</v>
      </c>
      <c r="K253" s="105" t="s">
        <v>33</v>
      </c>
      <c r="L253" s="106">
        <v>37723.93</v>
      </c>
      <c r="M253" s="92" t="s">
        <v>33</v>
      </c>
      <c r="N253" s="107" t="s">
        <v>33</v>
      </c>
      <c r="W253" s="68" t="s">
        <v>191</v>
      </c>
    </row>
    <row r="254" spans="1:23" s="63" customFormat="1" ht="33.75" x14ac:dyDescent="0.2">
      <c r="A254" s="88" t="s">
        <v>309</v>
      </c>
      <c r="B254" s="89" t="s">
        <v>836</v>
      </c>
      <c r="C254" s="776" t="s">
        <v>837</v>
      </c>
      <c r="D254" s="776"/>
      <c r="E254" s="776"/>
      <c r="F254" s="90" t="s">
        <v>707</v>
      </c>
      <c r="G254" s="90" t="s">
        <v>33</v>
      </c>
      <c r="H254" s="90" t="s">
        <v>33</v>
      </c>
      <c r="I254" s="90" t="s">
        <v>2281</v>
      </c>
      <c r="J254" s="91">
        <v>132.94</v>
      </c>
      <c r="K254" s="90" t="s">
        <v>33</v>
      </c>
      <c r="L254" s="91">
        <v>42354.68</v>
      </c>
      <c r="M254" s="92" t="s">
        <v>33</v>
      </c>
      <c r="N254" s="93" t="s">
        <v>33</v>
      </c>
      <c r="Q254" s="68" t="s">
        <v>837</v>
      </c>
    </row>
    <row r="255" spans="1:23" s="63" customFormat="1" ht="33.75" x14ac:dyDescent="0.2">
      <c r="A255" s="88" t="s">
        <v>722</v>
      </c>
      <c r="B255" s="89" t="s">
        <v>839</v>
      </c>
      <c r="C255" s="776" t="s">
        <v>840</v>
      </c>
      <c r="D255" s="776"/>
      <c r="E255" s="776"/>
      <c r="F255" s="90" t="s">
        <v>609</v>
      </c>
      <c r="G255" s="90" t="s">
        <v>33</v>
      </c>
      <c r="H255" s="90" t="s">
        <v>33</v>
      </c>
      <c r="I255" s="90" t="s">
        <v>2224</v>
      </c>
      <c r="J255" s="91" t="s">
        <v>33</v>
      </c>
      <c r="K255" s="90" t="s">
        <v>33</v>
      </c>
      <c r="L255" s="91" t="s">
        <v>33</v>
      </c>
      <c r="M255" s="92" t="s">
        <v>33</v>
      </c>
      <c r="N255" s="93" t="s">
        <v>33</v>
      </c>
      <c r="Q255" s="68" t="s">
        <v>840</v>
      </c>
    </row>
    <row r="256" spans="1:23" s="63" customFormat="1" x14ac:dyDescent="0.2">
      <c r="A256" s="94"/>
      <c r="B256" s="95"/>
      <c r="C256" s="767" t="s">
        <v>2225</v>
      </c>
      <c r="D256" s="767"/>
      <c r="E256" s="767"/>
      <c r="F256" s="767"/>
      <c r="G256" s="767"/>
      <c r="H256" s="767"/>
      <c r="I256" s="767"/>
      <c r="J256" s="767"/>
      <c r="K256" s="767"/>
      <c r="L256" s="767"/>
      <c r="M256" s="767"/>
      <c r="N256" s="781"/>
      <c r="R256" s="68" t="s">
        <v>2225</v>
      </c>
    </row>
    <row r="257" spans="1:26" s="63" customFormat="1" ht="33.75" x14ac:dyDescent="0.2">
      <c r="A257" s="96"/>
      <c r="B257" s="97" t="s">
        <v>558</v>
      </c>
      <c r="C257" s="767" t="s">
        <v>172</v>
      </c>
      <c r="D257" s="767"/>
      <c r="E257" s="767"/>
      <c r="F257" s="767"/>
      <c r="G257" s="767"/>
      <c r="H257" s="767"/>
      <c r="I257" s="767"/>
      <c r="J257" s="767"/>
      <c r="K257" s="767"/>
      <c r="L257" s="767"/>
      <c r="M257" s="767"/>
      <c r="N257" s="781"/>
      <c r="S257" s="68" t="s">
        <v>172</v>
      </c>
    </row>
    <row r="258" spans="1:26" s="63" customFormat="1" x14ac:dyDescent="0.2">
      <c r="A258" s="98"/>
      <c r="B258" s="97" t="s">
        <v>165</v>
      </c>
      <c r="C258" s="767" t="s">
        <v>251</v>
      </c>
      <c r="D258" s="767"/>
      <c r="E258" s="767"/>
      <c r="F258" s="99" t="s">
        <v>33</v>
      </c>
      <c r="G258" s="99" t="s">
        <v>33</v>
      </c>
      <c r="H258" s="99" t="s">
        <v>33</v>
      </c>
      <c r="I258" s="99" t="s">
        <v>33</v>
      </c>
      <c r="J258" s="100">
        <v>829.12</v>
      </c>
      <c r="K258" s="99" t="s">
        <v>175</v>
      </c>
      <c r="L258" s="100">
        <v>766.94</v>
      </c>
      <c r="M258" s="101" t="s">
        <v>33</v>
      </c>
      <c r="N258" s="102" t="s">
        <v>33</v>
      </c>
      <c r="T258" s="68" t="s">
        <v>251</v>
      </c>
    </row>
    <row r="259" spans="1:26" s="63" customFormat="1" x14ac:dyDescent="0.2">
      <c r="A259" s="98"/>
      <c r="B259" s="97" t="s">
        <v>173</v>
      </c>
      <c r="C259" s="767" t="s">
        <v>174</v>
      </c>
      <c r="D259" s="767"/>
      <c r="E259" s="767"/>
      <c r="F259" s="99" t="s">
        <v>33</v>
      </c>
      <c r="G259" s="99" t="s">
        <v>33</v>
      </c>
      <c r="H259" s="99" t="s">
        <v>33</v>
      </c>
      <c r="I259" s="99" t="s">
        <v>33</v>
      </c>
      <c r="J259" s="100">
        <v>21.88</v>
      </c>
      <c r="K259" s="99" t="s">
        <v>175</v>
      </c>
      <c r="L259" s="100">
        <v>20.239999999999998</v>
      </c>
      <c r="M259" s="101" t="s">
        <v>33</v>
      </c>
      <c r="N259" s="102" t="s">
        <v>33</v>
      </c>
      <c r="T259" s="68" t="s">
        <v>174</v>
      </c>
    </row>
    <row r="260" spans="1:26" s="63" customFormat="1" x14ac:dyDescent="0.2">
      <c r="A260" s="98"/>
      <c r="B260" s="97" t="s">
        <v>176</v>
      </c>
      <c r="C260" s="767" t="s">
        <v>177</v>
      </c>
      <c r="D260" s="767"/>
      <c r="E260" s="767"/>
      <c r="F260" s="99" t="s">
        <v>33</v>
      </c>
      <c r="G260" s="99" t="s">
        <v>33</v>
      </c>
      <c r="H260" s="99" t="s">
        <v>33</v>
      </c>
      <c r="I260" s="99" t="s">
        <v>33</v>
      </c>
      <c r="J260" s="100">
        <v>3.51</v>
      </c>
      <c r="K260" s="99" t="s">
        <v>175</v>
      </c>
      <c r="L260" s="100">
        <v>3.25</v>
      </c>
      <c r="M260" s="101" t="s">
        <v>33</v>
      </c>
      <c r="N260" s="102" t="s">
        <v>33</v>
      </c>
      <c r="T260" s="68" t="s">
        <v>177</v>
      </c>
    </row>
    <row r="261" spans="1:26" s="63" customFormat="1" x14ac:dyDescent="0.2">
      <c r="A261" s="98"/>
      <c r="B261" s="97" t="s">
        <v>212</v>
      </c>
      <c r="C261" s="767" t="s">
        <v>252</v>
      </c>
      <c r="D261" s="767"/>
      <c r="E261" s="767"/>
      <c r="F261" s="99" t="s">
        <v>33</v>
      </c>
      <c r="G261" s="99" t="s">
        <v>33</v>
      </c>
      <c r="H261" s="99" t="s">
        <v>33</v>
      </c>
      <c r="I261" s="99" t="s">
        <v>33</v>
      </c>
      <c r="J261" s="100">
        <v>6516.18</v>
      </c>
      <c r="K261" s="99" t="s">
        <v>33</v>
      </c>
      <c r="L261" s="100">
        <v>4821.97</v>
      </c>
      <c r="M261" s="101" t="s">
        <v>33</v>
      </c>
      <c r="N261" s="102" t="s">
        <v>33</v>
      </c>
      <c r="T261" s="68" t="s">
        <v>252</v>
      </c>
    </row>
    <row r="262" spans="1:26" s="63" customFormat="1" x14ac:dyDescent="0.2">
      <c r="A262" s="98"/>
      <c r="B262" s="97" t="s">
        <v>33</v>
      </c>
      <c r="C262" s="767" t="s">
        <v>253</v>
      </c>
      <c r="D262" s="767"/>
      <c r="E262" s="767"/>
      <c r="F262" s="99" t="s">
        <v>179</v>
      </c>
      <c r="G262" s="99" t="s">
        <v>843</v>
      </c>
      <c r="H262" s="99" t="s">
        <v>175</v>
      </c>
      <c r="I262" s="99" t="s">
        <v>2282</v>
      </c>
      <c r="J262" s="100" t="s">
        <v>33</v>
      </c>
      <c r="K262" s="99" t="s">
        <v>33</v>
      </c>
      <c r="L262" s="100" t="s">
        <v>33</v>
      </c>
      <c r="M262" s="101" t="s">
        <v>33</v>
      </c>
      <c r="N262" s="102" t="s">
        <v>33</v>
      </c>
      <c r="U262" s="68" t="s">
        <v>253</v>
      </c>
    </row>
    <row r="263" spans="1:26" s="63" customFormat="1" x14ac:dyDescent="0.2">
      <c r="A263" s="98"/>
      <c r="B263" s="97" t="s">
        <v>33</v>
      </c>
      <c r="C263" s="767" t="s">
        <v>178</v>
      </c>
      <c r="D263" s="767"/>
      <c r="E263" s="767"/>
      <c r="F263" s="99" t="s">
        <v>179</v>
      </c>
      <c r="G263" s="99" t="s">
        <v>845</v>
      </c>
      <c r="H263" s="99" t="s">
        <v>175</v>
      </c>
      <c r="I263" s="99" t="s">
        <v>2283</v>
      </c>
      <c r="J263" s="100" t="s">
        <v>33</v>
      </c>
      <c r="K263" s="99" t="s">
        <v>33</v>
      </c>
      <c r="L263" s="100" t="s">
        <v>33</v>
      </c>
      <c r="M263" s="101" t="s">
        <v>33</v>
      </c>
      <c r="N263" s="102" t="s">
        <v>33</v>
      </c>
      <c r="U263" s="68" t="s">
        <v>178</v>
      </c>
    </row>
    <row r="264" spans="1:26" s="63" customFormat="1" x14ac:dyDescent="0.2">
      <c r="A264" s="98"/>
      <c r="B264" s="97" t="s">
        <v>33</v>
      </c>
      <c r="C264" s="776" t="s">
        <v>182</v>
      </c>
      <c r="D264" s="776"/>
      <c r="E264" s="776"/>
      <c r="F264" s="90" t="s">
        <v>33</v>
      </c>
      <c r="G264" s="90" t="s">
        <v>33</v>
      </c>
      <c r="H264" s="90" t="s">
        <v>33</v>
      </c>
      <c r="I264" s="90" t="s">
        <v>33</v>
      </c>
      <c r="J264" s="91">
        <v>7367.18</v>
      </c>
      <c r="K264" s="90" t="s">
        <v>33</v>
      </c>
      <c r="L264" s="91">
        <v>5609.15</v>
      </c>
      <c r="M264" s="92" t="s">
        <v>33</v>
      </c>
      <c r="N264" s="93" t="s">
        <v>33</v>
      </c>
      <c r="V264" s="68" t="s">
        <v>182</v>
      </c>
    </row>
    <row r="265" spans="1:26" s="63" customFormat="1" x14ac:dyDescent="0.2">
      <c r="A265" s="98"/>
      <c r="B265" s="97" t="s">
        <v>33</v>
      </c>
      <c r="C265" s="767" t="s">
        <v>183</v>
      </c>
      <c r="D265" s="767"/>
      <c r="E265" s="767"/>
      <c r="F265" s="99" t="s">
        <v>33</v>
      </c>
      <c r="G265" s="99" t="s">
        <v>33</v>
      </c>
      <c r="H265" s="99" t="s">
        <v>33</v>
      </c>
      <c r="I265" s="99" t="s">
        <v>33</v>
      </c>
      <c r="J265" s="100" t="s">
        <v>33</v>
      </c>
      <c r="K265" s="99" t="s">
        <v>33</v>
      </c>
      <c r="L265" s="100">
        <v>770.19</v>
      </c>
      <c r="M265" s="101" t="s">
        <v>33</v>
      </c>
      <c r="N265" s="102" t="s">
        <v>33</v>
      </c>
      <c r="U265" s="68" t="s">
        <v>183</v>
      </c>
    </row>
    <row r="266" spans="1:26" s="63" customFormat="1" ht="22.5" x14ac:dyDescent="0.2">
      <c r="A266" s="98"/>
      <c r="B266" s="97" t="s">
        <v>799</v>
      </c>
      <c r="C266" s="767" t="s">
        <v>800</v>
      </c>
      <c r="D266" s="767"/>
      <c r="E266" s="767"/>
      <c r="F266" s="99" t="s">
        <v>186</v>
      </c>
      <c r="G266" s="99" t="s">
        <v>801</v>
      </c>
      <c r="H266" s="99" t="s">
        <v>33</v>
      </c>
      <c r="I266" s="99" t="s">
        <v>801</v>
      </c>
      <c r="J266" s="100" t="s">
        <v>33</v>
      </c>
      <c r="K266" s="99" t="s">
        <v>33</v>
      </c>
      <c r="L266" s="100">
        <v>924.23</v>
      </c>
      <c r="M266" s="101" t="s">
        <v>33</v>
      </c>
      <c r="N266" s="102" t="s">
        <v>33</v>
      </c>
      <c r="U266" s="68" t="s">
        <v>800</v>
      </c>
    </row>
    <row r="267" spans="1:26" s="63" customFormat="1" ht="22.5" x14ac:dyDescent="0.2">
      <c r="A267" s="98"/>
      <c r="B267" s="97" t="s">
        <v>802</v>
      </c>
      <c r="C267" s="767" t="s">
        <v>803</v>
      </c>
      <c r="D267" s="767"/>
      <c r="E267" s="767"/>
      <c r="F267" s="99" t="s">
        <v>186</v>
      </c>
      <c r="G267" s="99" t="s">
        <v>594</v>
      </c>
      <c r="H267" s="99" t="s">
        <v>33</v>
      </c>
      <c r="I267" s="99" t="s">
        <v>594</v>
      </c>
      <c r="J267" s="100" t="s">
        <v>33</v>
      </c>
      <c r="K267" s="99" t="s">
        <v>33</v>
      </c>
      <c r="L267" s="100">
        <v>500.62</v>
      </c>
      <c r="M267" s="101" t="s">
        <v>33</v>
      </c>
      <c r="N267" s="102" t="s">
        <v>33</v>
      </c>
      <c r="U267" s="68" t="s">
        <v>803</v>
      </c>
    </row>
    <row r="268" spans="1:26" s="63" customFormat="1" x14ac:dyDescent="0.2">
      <c r="A268" s="103"/>
      <c r="B268" s="104"/>
      <c r="C268" s="780" t="s">
        <v>191</v>
      </c>
      <c r="D268" s="780"/>
      <c r="E268" s="780"/>
      <c r="F268" s="105" t="s">
        <v>33</v>
      </c>
      <c r="G268" s="105" t="s">
        <v>33</v>
      </c>
      <c r="H268" s="105" t="s">
        <v>33</v>
      </c>
      <c r="I268" s="105" t="s">
        <v>33</v>
      </c>
      <c r="J268" s="106" t="s">
        <v>33</v>
      </c>
      <c r="K268" s="105" t="s">
        <v>33</v>
      </c>
      <c r="L268" s="106">
        <v>7034</v>
      </c>
      <c r="M268" s="92" t="s">
        <v>33</v>
      </c>
      <c r="N268" s="107" t="s">
        <v>33</v>
      </c>
      <c r="W268" s="68" t="s">
        <v>191</v>
      </c>
    </row>
    <row r="269" spans="1:26" s="63" customFormat="1" ht="33.75" x14ac:dyDescent="0.2">
      <c r="A269" s="88" t="s">
        <v>736</v>
      </c>
      <c r="B269" s="89" t="s">
        <v>836</v>
      </c>
      <c r="C269" s="776" t="s">
        <v>837</v>
      </c>
      <c r="D269" s="776"/>
      <c r="E269" s="776"/>
      <c r="F269" s="90" t="s">
        <v>707</v>
      </c>
      <c r="G269" s="90" t="s">
        <v>33</v>
      </c>
      <c r="H269" s="90" t="s">
        <v>33</v>
      </c>
      <c r="I269" s="90" t="s">
        <v>767</v>
      </c>
      <c r="J269" s="91">
        <v>132.94</v>
      </c>
      <c r="K269" s="90" t="s">
        <v>33</v>
      </c>
      <c r="L269" s="91">
        <v>9837.56</v>
      </c>
      <c r="M269" s="92" t="s">
        <v>33</v>
      </c>
      <c r="N269" s="93" t="s">
        <v>33</v>
      </c>
      <c r="Q269" s="68" t="s">
        <v>837</v>
      </c>
    </row>
    <row r="270" spans="1:26" s="63" customFormat="1" ht="1.5" customHeight="1" x14ac:dyDescent="0.2">
      <c r="A270" s="108"/>
      <c r="B270" s="104"/>
      <c r="C270" s="104"/>
      <c r="D270" s="104"/>
      <c r="E270" s="104"/>
      <c r="F270" s="108"/>
      <c r="G270" s="108"/>
      <c r="H270" s="108"/>
      <c r="I270" s="108"/>
      <c r="J270" s="109"/>
      <c r="K270" s="108"/>
      <c r="L270" s="109"/>
      <c r="M270" s="99"/>
      <c r="N270" s="109"/>
    </row>
    <row r="271" spans="1:26" s="63" customFormat="1" x14ac:dyDescent="0.2">
      <c r="A271" s="110"/>
      <c r="B271" s="111" t="s">
        <v>33</v>
      </c>
      <c r="C271" s="780" t="s">
        <v>2284</v>
      </c>
      <c r="D271" s="780"/>
      <c r="E271" s="780"/>
      <c r="F271" s="780"/>
      <c r="G271" s="780"/>
      <c r="H271" s="780"/>
      <c r="I271" s="780"/>
      <c r="J271" s="780"/>
      <c r="K271" s="780"/>
      <c r="L271" s="112" t="s">
        <v>33</v>
      </c>
      <c r="M271" s="113"/>
      <c r="N271" s="114"/>
      <c r="Y271" s="68" t="s">
        <v>2284</v>
      </c>
    </row>
    <row r="272" spans="1:26" s="63" customFormat="1" x14ac:dyDescent="0.2">
      <c r="A272" s="115"/>
      <c r="B272" s="97" t="s">
        <v>165</v>
      </c>
      <c r="C272" s="767" t="s">
        <v>202</v>
      </c>
      <c r="D272" s="767"/>
      <c r="E272" s="767"/>
      <c r="F272" s="767"/>
      <c r="G272" s="767"/>
      <c r="H272" s="767"/>
      <c r="I272" s="767"/>
      <c r="J272" s="767"/>
      <c r="K272" s="767"/>
      <c r="L272" s="116">
        <v>252651.66</v>
      </c>
      <c r="M272" s="117"/>
      <c r="N272" s="118" t="s">
        <v>33</v>
      </c>
      <c r="Z272" s="68" t="s">
        <v>202</v>
      </c>
    </row>
    <row r="273" spans="1:27" s="63" customFormat="1" x14ac:dyDescent="0.2">
      <c r="A273" s="115"/>
      <c r="B273" s="97" t="s">
        <v>33</v>
      </c>
      <c r="C273" s="767" t="s">
        <v>203</v>
      </c>
      <c r="D273" s="767"/>
      <c r="E273" s="767"/>
      <c r="F273" s="767"/>
      <c r="G273" s="767"/>
      <c r="H273" s="767"/>
      <c r="I273" s="767"/>
      <c r="J273" s="767"/>
      <c r="K273" s="767"/>
      <c r="L273" s="116" t="s">
        <v>33</v>
      </c>
      <c r="M273" s="117"/>
      <c r="N273" s="118" t="s">
        <v>33</v>
      </c>
      <c r="Z273" s="68" t="s">
        <v>203</v>
      </c>
    </row>
    <row r="274" spans="1:27" s="63" customFormat="1" x14ac:dyDescent="0.2">
      <c r="A274" s="115"/>
      <c r="B274" s="97" t="s">
        <v>33</v>
      </c>
      <c r="C274" s="767" t="s">
        <v>296</v>
      </c>
      <c r="D274" s="767"/>
      <c r="E274" s="767"/>
      <c r="F274" s="767"/>
      <c r="G274" s="767"/>
      <c r="H274" s="767"/>
      <c r="I274" s="767"/>
      <c r="J274" s="767"/>
      <c r="K274" s="767"/>
      <c r="L274" s="116">
        <v>25363.57</v>
      </c>
      <c r="M274" s="117"/>
      <c r="N274" s="118" t="s">
        <v>33</v>
      </c>
      <c r="Z274" s="68" t="s">
        <v>296</v>
      </c>
    </row>
    <row r="275" spans="1:27" s="63" customFormat="1" x14ac:dyDescent="0.2">
      <c r="A275" s="115"/>
      <c r="B275" s="97" t="s">
        <v>33</v>
      </c>
      <c r="C275" s="767" t="s">
        <v>204</v>
      </c>
      <c r="D275" s="767"/>
      <c r="E275" s="767"/>
      <c r="F275" s="767"/>
      <c r="G275" s="767"/>
      <c r="H275" s="767"/>
      <c r="I275" s="767"/>
      <c r="J275" s="767"/>
      <c r="K275" s="767"/>
      <c r="L275" s="116">
        <v>1720.25</v>
      </c>
      <c r="M275" s="117"/>
      <c r="N275" s="118" t="s">
        <v>33</v>
      </c>
      <c r="Z275" s="68" t="s">
        <v>204</v>
      </c>
    </row>
    <row r="276" spans="1:27" s="63" customFormat="1" x14ac:dyDescent="0.2">
      <c r="A276" s="115"/>
      <c r="B276" s="97" t="s">
        <v>33</v>
      </c>
      <c r="C276" s="767" t="s">
        <v>297</v>
      </c>
      <c r="D276" s="767"/>
      <c r="E276" s="767"/>
      <c r="F276" s="767"/>
      <c r="G276" s="767"/>
      <c r="H276" s="767"/>
      <c r="I276" s="767"/>
      <c r="J276" s="767"/>
      <c r="K276" s="767"/>
      <c r="L276" s="116">
        <v>182694.22</v>
      </c>
      <c r="M276" s="117"/>
      <c r="N276" s="118" t="s">
        <v>33</v>
      </c>
      <c r="Z276" s="68" t="s">
        <v>297</v>
      </c>
    </row>
    <row r="277" spans="1:27" s="63" customFormat="1" x14ac:dyDescent="0.2">
      <c r="A277" s="115"/>
      <c r="B277" s="97" t="s">
        <v>33</v>
      </c>
      <c r="C277" s="767" t="s">
        <v>205</v>
      </c>
      <c r="D277" s="767"/>
      <c r="E277" s="767"/>
      <c r="F277" s="767"/>
      <c r="G277" s="767"/>
      <c r="H277" s="767"/>
      <c r="I277" s="767"/>
      <c r="J277" s="767"/>
      <c r="K277" s="767"/>
      <c r="L277" s="116">
        <v>27726.38</v>
      </c>
      <c r="M277" s="117"/>
      <c r="N277" s="118" t="s">
        <v>33</v>
      </c>
      <c r="Z277" s="68" t="s">
        <v>205</v>
      </c>
    </row>
    <row r="278" spans="1:27" s="63" customFormat="1" x14ac:dyDescent="0.2">
      <c r="A278" s="115"/>
      <c r="B278" s="97" t="s">
        <v>33</v>
      </c>
      <c r="C278" s="767" t="s">
        <v>206</v>
      </c>
      <c r="D278" s="767"/>
      <c r="E278" s="767"/>
      <c r="F278" s="767"/>
      <c r="G278" s="767"/>
      <c r="H278" s="767"/>
      <c r="I278" s="767"/>
      <c r="J278" s="767"/>
      <c r="K278" s="767"/>
      <c r="L278" s="116">
        <v>15147.24</v>
      </c>
      <c r="M278" s="117"/>
      <c r="N278" s="118" t="s">
        <v>33</v>
      </c>
      <c r="Z278" s="68" t="s">
        <v>206</v>
      </c>
    </row>
    <row r="279" spans="1:27" s="63" customFormat="1" x14ac:dyDescent="0.2">
      <c r="A279" s="115"/>
      <c r="B279" s="97" t="s">
        <v>33</v>
      </c>
      <c r="C279" s="767" t="s">
        <v>207</v>
      </c>
      <c r="D279" s="767"/>
      <c r="E279" s="767"/>
      <c r="F279" s="767"/>
      <c r="G279" s="767"/>
      <c r="H279" s="767"/>
      <c r="I279" s="767"/>
      <c r="J279" s="767"/>
      <c r="K279" s="767"/>
      <c r="L279" s="116">
        <v>25685.06</v>
      </c>
      <c r="M279" s="117"/>
      <c r="N279" s="118" t="s">
        <v>33</v>
      </c>
      <c r="Z279" s="68" t="s">
        <v>207</v>
      </c>
    </row>
    <row r="280" spans="1:27" s="63" customFormat="1" x14ac:dyDescent="0.2">
      <c r="A280" s="115"/>
      <c r="B280" s="97" t="s">
        <v>33</v>
      </c>
      <c r="C280" s="767" t="s">
        <v>208</v>
      </c>
      <c r="D280" s="767"/>
      <c r="E280" s="767"/>
      <c r="F280" s="767"/>
      <c r="G280" s="767"/>
      <c r="H280" s="767"/>
      <c r="I280" s="767"/>
      <c r="J280" s="767"/>
      <c r="K280" s="767"/>
      <c r="L280" s="116">
        <v>27726.38</v>
      </c>
      <c r="M280" s="117"/>
      <c r="N280" s="118" t="s">
        <v>33</v>
      </c>
      <c r="Z280" s="68" t="s">
        <v>208</v>
      </c>
    </row>
    <row r="281" spans="1:27" s="63" customFormat="1" x14ac:dyDescent="0.2">
      <c r="A281" s="115"/>
      <c r="B281" s="97" t="s">
        <v>33</v>
      </c>
      <c r="C281" s="767" t="s">
        <v>209</v>
      </c>
      <c r="D281" s="767"/>
      <c r="E281" s="767"/>
      <c r="F281" s="767"/>
      <c r="G281" s="767"/>
      <c r="H281" s="767"/>
      <c r="I281" s="767"/>
      <c r="J281" s="767"/>
      <c r="K281" s="767"/>
      <c r="L281" s="116">
        <v>15147.24</v>
      </c>
      <c r="M281" s="117"/>
      <c r="N281" s="118" t="s">
        <v>33</v>
      </c>
      <c r="Z281" s="68" t="s">
        <v>209</v>
      </c>
    </row>
    <row r="282" spans="1:27" s="63" customFormat="1" x14ac:dyDescent="0.2">
      <c r="A282" s="115"/>
      <c r="B282" s="109" t="s">
        <v>33</v>
      </c>
      <c r="C282" s="782" t="s">
        <v>2285</v>
      </c>
      <c r="D282" s="782"/>
      <c r="E282" s="782"/>
      <c r="F282" s="782"/>
      <c r="G282" s="782"/>
      <c r="H282" s="782"/>
      <c r="I282" s="782"/>
      <c r="J282" s="782"/>
      <c r="K282" s="782"/>
      <c r="L282" s="119">
        <v>252651.66</v>
      </c>
      <c r="M282" s="120"/>
      <c r="N282" s="121"/>
      <c r="AA282" s="68" t="s">
        <v>2285</v>
      </c>
    </row>
    <row r="283" spans="1:27" s="63" customFormat="1" x14ac:dyDescent="0.2">
      <c r="A283" s="773" t="s">
        <v>2286</v>
      </c>
      <c r="B283" s="774"/>
      <c r="C283" s="774"/>
      <c r="D283" s="774"/>
      <c r="E283" s="774"/>
      <c r="F283" s="774"/>
      <c r="G283" s="774"/>
      <c r="H283" s="774"/>
      <c r="I283" s="774"/>
      <c r="J283" s="774"/>
      <c r="K283" s="774"/>
      <c r="L283" s="774"/>
      <c r="M283" s="774"/>
      <c r="N283" s="775"/>
      <c r="P283" s="68" t="s">
        <v>2286</v>
      </c>
    </row>
    <row r="284" spans="1:27" s="63" customFormat="1" ht="45" x14ac:dyDescent="0.2">
      <c r="A284" s="88" t="s">
        <v>741</v>
      </c>
      <c r="B284" s="89" t="s">
        <v>2287</v>
      </c>
      <c r="C284" s="776" t="s">
        <v>2288</v>
      </c>
      <c r="D284" s="776"/>
      <c r="E284" s="776"/>
      <c r="F284" s="90" t="s">
        <v>609</v>
      </c>
      <c r="G284" s="90" t="s">
        <v>33</v>
      </c>
      <c r="H284" s="90" t="s">
        <v>33</v>
      </c>
      <c r="I284" s="90" t="s">
        <v>2289</v>
      </c>
      <c r="J284" s="91" t="s">
        <v>33</v>
      </c>
      <c r="K284" s="90" t="s">
        <v>33</v>
      </c>
      <c r="L284" s="91" t="s">
        <v>33</v>
      </c>
      <c r="M284" s="92" t="s">
        <v>33</v>
      </c>
      <c r="N284" s="93" t="s">
        <v>33</v>
      </c>
      <c r="Q284" s="68" t="s">
        <v>2288</v>
      </c>
    </row>
    <row r="285" spans="1:27" s="63" customFormat="1" x14ac:dyDescent="0.2">
      <c r="A285" s="94"/>
      <c r="B285" s="95"/>
      <c r="C285" s="767" t="s">
        <v>2290</v>
      </c>
      <c r="D285" s="767"/>
      <c r="E285" s="767"/>
      <c r="F285" s="767"/>
      <c r="G285" s="767"/>
      <c r="H285" s="767"/>
      <c r="I285" s="767"/>
      <c r="J285" s="767"/>
      <c r="K285" s="767"/>
      <c r="L285" s="767"/>
      <c r="M285" s="767"/>
      <c r="N285" s="781"/>
      <c r="R285" s="68" t="s">
        <v>2290</v>
      </c>
    </row>
    <row r="286" spans="1:27" s="63" customFormat="1" ht="33.75" x14ac:dyDescent="0.2">
      <c r="A286" s="96"/>
      <c r="B286" s="97" t="s">
        <v>558</v>
      </c>
      <c r="C286" s="767" t="s">
        <v>172</v>
      </c>
      <c r="D286" s="767"/>
      <c r="E286" s="767"/>
      <c r="F286" s="767"/>
      <c r="G286" s="767"/>
      <c r="H286" s="767"/>
      <c r="I286" s="767"/>
      <c r="J286" s="767"/>
      <c r="K286" s="767"/>
      <c r="L286" s="767"/>
      <c r="M286" s="767"/>
      <c r="N286" s="781"/>
      <c r="S286" s="68" t="s">
        <v>172</v>
      </c>
    </row>
    <row r="287" spans="1:27" s="63" customFormat="1" x14ac:dyDescent="0.2">
      <c r="A287" s="98"/>
      <c r="B287" s="97" t="s">
        <v>165</v>
      </c>
      <c r="C287" s="767" t="s">
        <v>251</v>
      </c>
      <c r="D287" s="767"/>
      <c r="E287" s="767"/>
      <c r="F287" s="99" t="s">
        <v>33</v>
      </c>
      <c r="G287" s="99" t="s">
        <v>33</v>
      </c>
      <c r="H287" s="99" t="s">
        <v>33</v>
      </c>
      <c r="I287" s="99" t="s">
        <v>33</v>
      </c>
      <c r="J287" s="100">
        <v>695.6</v>
      </c>
      <c r="K287" s="99" t="s">
        <v>175</v>
      </c>
      <c r="L287" s="100">
        <v>3782.33</v>
      </c>
      <c r="M287" s="101" t="s">
        <v>33</v>
      </c>
      <c r="N287" s="102" t="s">
        <v>33</v>
      </c>
      <c r="T287" s="68" t="s">
        <v>251</v>
      </c>
    </row>
    <row r="288" spans="1:27" s="63" customFormat="1" x14ac:dyDescent="0.2">
      <c r="A288" s="98"/>
      <c r="B288" s="97" t="s">
        <v>173</v>
      </c>
      <c r="C288" s="767" t="s">
        <v>174</v>
      </c>
      <c r="D288" s="767"/>
      <c r="E288" s="767"/>
      <c r="F288" s="99" t="s">
        <v>33</v>
      </c>
      <c r="G288" s="99" t="s">
        <v>33</v>
      </c>
      <c r="H288" s="99" t="s">
        <v>33</v>
      </c>
      <c r="I288" s="99" t="s">
        <v>33</v>
      </c>
      <c r="J288" s="100">
        <v>92.77</v>
      </c>
      <c r="K288" s="99" t="s">
        <v>175</v>
      </c>
      <c r="L288" s="100">
        <v>504.44</v>
      </c>
      <c r="M288" s="101" t="s">
        <v>33</v>
      </c>
      <c r="N288" s="102" t="s">
        <v>33</v>
      </c>
      <c r="T288" s="68" t="s">
        <v>174</v>
      </c>
    </row>
    <row r="289" spans="1:23" s="63" customFormat="1" x14ac:dyDescent="0.2">
      <c r="A289" s="98"/>
      <c r="B289" s="97" t="s">
        <v>176</v>
      </c>
      <c r="C289" s="767" t="s">
        <v>177</v>
      </c>
      <c r="D289" s="767"/>
      <c r="E289" s="767"/>
      <c r="F289" s="99" t="s">
        <v>33</v>
      </c>
      <c r="G289" s="99" t="s">
        <v>33</v>
      </c>
      <c r="H289" s="99" t="s">
        <v>33</v>
      </c>
      <c r="I289" s="99" t="s">
        <v>33</v>
      </c>
      <c r="J289" s="100">
        <v>53.22</v>
      </c>
      <c r="K289" s="99" t="s">
        <v>175</v>
      </c>
      <c r="L289" s="100">
        <v>289.38</v>
      </c>
      <c r="M289" s="101" t="s">
        <v>33</v>
      </c>
      <c r="N289" s="102" t="s">
        <v>33</v>
      </c>
      <c r="T289" s="68" t="s">
        <v>177</v>
      </c>
    </row>
    <row r="290" spans="1:23" s="63" customFormat="1" x14ac:dyDescent="0.2">
      <c r="A290" s="98"/>
      <c r="B290" s="97" t="s">
        <v>212</v>
      </c>
      <c r="C290" s="767" t="s">
        <v>252</v>
      </c>
      <c r="D290" s="767"/>
      <c r="E290" s="767"/>
      <c r="F290" s="99" t="s">
        <v>33</v>
      </c>
      <c r="G290" s="99" t="s">
        <v>33</v>
      </c>
      <c r="H290" s="99" t="s">
        <v>33</v>
      </c>
      <c r="I290" s="99" t="s">
        <v>33</v>
      </c>
      <c r="J290" s="100">
        <v>1130.4000000000001</v>
      </c>
      <c r="K290" s="99" t="s">
        <v>33</v>
      </c>
      <c r="L290" s="100">
        <v>4917.24</v>
      </c>
      <c r="M290" s="101" t="s">
        <v>33</v>
      </c>
      <c r="N290" s="102" t="s">
        <v>33</v>
      </c>
      <c r="T290" s="68" t="s">
        <v>252</v>
      </c>
    </row>
    <row r="291" spans="1:23" s="63" customFormat="1" x14ac:dyDescent="0.2">
      <c r="A291" s="98"/>
      <c r="B291" s="97" t="s">
        <v>33</v>
      </c>
      <c r="C291" s="767" t="s">
        <v>253</v>
      </c>
      <c r="D291" s="767"/>
      <c r="E291" s="767"/>
      <c r="F291" s="99" t="s">
        <v>179</v>
      </c>
      <c r="G291" s="99" t="s">
        <v>767</v>
      </c>
      <c r="H291" s="99" t="s">
        <v>175</v>
      </c>
      <c r="I291" s="99" t="s">
        <v>2291</v>
      </c>
      <c r="J291" s="100" t="s">
        <v>33</v>
      </c>
      <c r="K291" s="99" t="s">
        <v>33</v>
      </c>
      <c r="L291" s="100" t="s">
        <v>33</v>
      </c>
      <c r="M291" s="101" t="s">
        <v>33</v>
      </c>
      <c r="N291" s="102" t="s">
        <v>33</v>
      </c>
      <c r="U291" s="68" t="s">
        <v>253</v>
      </c>
    </row>
    <row r="292" spans="1:23" s="63" customFormat="1" x14ac:dyDescent="0.2">
      <c r="A292" s="98"/>
      <c r="B292" s="97" t="s">
        <v>33</v>
      </c>
      <c r="C292" s="767" t="s">
        <v>178</v>
      </c>
      <c r="D292" s="767"/>
      <c r="E292" s="767"/>
      <c r="F292" s="99" t="s">
        <v>179</v>
      </c>
      <c r="G292" s="99" t="s">
        <v>2292</v>
      </c>
      <c r="H292" s="99" t="s">
        <v>175</v>
      </c>
      <c r="I292" s="99" t="s">
        <v>2293</v>
      </c>
      <c r="J292" s="100" t="s">
        <v>33</v>
      </c>
      <c r="K292" s="99" t="s">
        <v>33</v>
      </c>
      <c r="L292" s="100" t="s">
        <v>33</v>
      </c>
      <c r="M292" s="101" t="s">
        <v>33</v>
      </c>
      <c r="N292" s="102" t="s">
        <v>33</v>
      </c>
      <c r="U292" s="68" t="s">
        <v>178</v>
      </c>
    </row>
    <row r="293" spans="1:23" s="63" customFormat="1" x14ac:dyDescent="0.2">
      <c r="A293" s="98"/>
      <c r="B293" s="97" t="s">
        <v>33</v>
      </c>
      <c r="C293" s="776" t="s">
        <v>182</v>
      </c>
      <c r="D293" s="776"/>
      <c r="E293" s="776"/>
      <c r="F293" s="90" t="s">
        <v>33</v>
      </c>
      <c r="G293" s="90" t="s">
        <v>33</v>
      </c>
      <c r="H293" s="90" t="s">
        <v>33</v>
      </c>
      <c r="I293" s="90" t="s">
        <v>33</v>
      </c>
      <c r="J293" s="91">
        <v>1918.77</v>
      </c>
      <c r="K293" s="90" t="s">
        <v>33</v>
      </c>
      <c r="L293" s="91">
        <v>9204.01</v>
      </c>
      <c r="M293" s="92" t="s">
        <v>33</v>
      </c>
      <c r="N293" s="93" t="s">
        <v>33</v>
      </c>
      <c r="V293" s="68" t="s">
        <v>182</v>
      </c>
    </row>
    <row r="294" spans="1:23" s="63" customFormat="1" x14ac:dyDescent="0.2">
      <c r="A294" s="98"/>
      <c r="B294" s="97" t="s">
        <v>33</v>
      </c>
      <c r="C294" s="767" t="s">
        <v>183</v>
      </c>
      <c r="D294" s="767"/>
      <c r="E294" s="767"/>
      <c r="F294" s="99" t="s">
        <v>33</v>
      </c>
      <c r="G294" s="99" t="s">
        <v>33</v>
      </c>
      <c r="H294" s="99" t="s">
        <v>33</v>
      </c>
      <c r="I294" s="99" t="s">
        <v>33</v>
      </c>
      <c r="J294" s="100" t="s">
        <v>33</v>
      </c>
      <c r="K294" s="99" t="s">
        <v>33</v>
      </c>
      <c r="L294" s="100">
        <v>4071.71</v>
      </c>
      <c r="M294" s="101" t="s">
        <v>33</v>
      </c>
      <c r="N294" s="102" t="s">
        <v>33</v>
      </c>
      <c r="U294" s="68" t="s">
        <v>183</v>
      </c>
    </row>
    <row r="295" spans="1:23" s="63" customFormat="1" ht="22.5" x14ac:dyDescent="0.2">
      <c r="A295" s="98"/>
      <c r="B295" s="97" t="s">
        <v>831</v>
      </c>
      <c r="C295" s="767" t="s">
        <v>832</v>
      </c>
      <c r="D295" s="767"/>
      <c r="E295" s="767"/>
      <c r="F295" s="99" t="s">
        <v>186</v>
      </c>
      <c r="G295" s="99" t="s">
        <v>591</v>
      </c>
      <c r="H295" s="99" t="s">
        <v>33</v>
      </c>
      <c r="I295" s="99" t="s">
        <v>591</v>
      </c>
      <c r="J295" s="100" t="s">
        <v>33</v>
      </c>
      <c r="K295" s="99" t="s">
        <v>33</v>
      </c>
      <c r="L295" s="100">
        <v>4275.3</v>
      </c>
      <c r="M295" s="101" t="s">
        <v>33</v>
      </c>
      <c r="N295" s="102" t="s">
        <v>33</v>
      </c>
      <c r="U295" s="68" t="s">
        <v>832</v>
      </c>
    </row>
    <row r="296" spans="1:23" s="63" customFormat="1" ht="22.5" x14ac:dyDescent="0.2">
      <c r="A296" s="98"/>
      <c r="B296" s="97" t="s">
        <v>833</v>
      </c>
      <c r="C296" s="767" t="s">
        <v>834</v>
      </c>
      <c r="D296" s="767"/>
      <c r="E296" s="767"/>
      <c r="F296" s="99" t="s">
        <v>186</v>
      </c>
      <c r="G296" s="99" t="s">
        <v>835</v>
      </c>
      <c r="H296" s="99" t="s">
        <v>33</v>
      </c>
      <c r="I296" s="99" t="s">
        <v>835</v>
      </c>
      <c r="J296" s="100" t="s">
        <v>33</v>
      </c>
      <c r="K296" s="99" t="s">
        <v>33</v>
      </c>
      <c r="L296" s="100">
        <v>2239.44</v>
      </c>
      <c r="M296" s="101" t="s">
        <v>33</v>
      </c>
      <c r="N296" s="102" t="s">
        <v>33</v>
      </c>
      <c r="U296" s="68" t="s">
        <v>834</v>
      </c>
    </row>
    <row r="297" spans="1:23" s="63" customFormat="1" x14ac:dyDescent="0.2">
      <c r="A297" s="103"/>
      <c r="B297" s="104"/>
      <c r="C297" s="780" t="s">
        <v>191</v>
      </c>
      <c r="D297" s="780"/>
      <c r="E297" s="780"/>
      <c r="F297" s="105" t="s">
        <v>33</v>
      </c>
      <c r="G297" s="105" t="s">
        <v>33</v>
      </c>
      <c r="H297" s="105" t="s">
        <v>33</v>
      </c>
      <c r="I297" s="105" t="s">
        <v>33</v>
      </c>
      <c r="J297" s="106" t="s">
        <v>33</v>
      </c>
      <c r="K297" s="105" t="s">
        <v>33</v>
      </c>
      <c r="L297" s="106">
        <v>15718.75</v>
      </c>
      <c r="M297" s="92" t="s">
        <v>33</v>
      </c>
      <c r="N297" s="107" t="s">
        <v>33</v>
      </c>
      <c r="W297" s="68" t="s">
        <v>191</v>
      </c>
    </row>
    <row r="298" spans="1:23" s="63" customFormat="1" ht="33.75" x14ac:dyDescent="0.2">
      <c r="A298" s="88" t="s">
        <v>745</v>
      </c>
      <c r="B298" s="89" t="s">
        <v>2294</v>
      </c>
      <c r="C298" s="776" t="s">
        <v>2295</v>
      </c>
      <c r="D298" s="776"/>
      <c r="E298" s="776"/>
      <c r="F298" s="90" t="s">
        <v>609</v>
      </c>
      <c r="G298" s="90" t="s">
        <v>33</v>
      </c>
      <c r="H298" s="90" t="s">
        <v>33</v>
      </c>
      <c r="I298" s="90" t="s">
        <v>2289</v>
      </c>
      <c r="J298" s="91" t="s">
        <v>33</v>
      </c>
      <c r="K298" s="90" t="s">
        <v>33</v>
      </c>
      <c r="L298" s="91" t="s">
        <v>33</v>
      </c>
      <c r="M298" s="92" t="s">
        <v>33</v>
      </c>
      <c r="N298" s="93" t="s">
        <v>33</v>
      </c>
      <c r="Q298" s="68" t="s">
        <v>2295</v>
      </c>
    </row>
    <row r="299" spans="1:23" s="63" customFormat="1" x14ac:dyDescent="0.2">
      <c r="A299" s="94"/>
      <c r="B299" s="95"/>
      <c r="C299" s="767" t="s">
        <v>2290</v>
      </c>
      <c r="D299" s="767"/>
      <c r="E299" s="767"/>
      <c r="F299" s="767"/>
      <c r="G299" s="767"/>
      <c r="H299" s="767"/>
      <c r="I299" s="767"/>
      <c r="J299" s="767"/>
      <c r="K299" s="767"/>
      <c r="L299" s="767"/>
      <c r="M299" s="767"/>
      <c r="N299" s="781"/>
      <c r="R299" s="68" t="s">
        <v>2290</v>
      </c>
    </row>
    <row r="300" spans="1:23" s="63" customFormat="1" ht="33.75" x14ac:dyDescent="0.2">
      <c r="A300" s="96"/>
      <c r="B300" s="97" t="s">
        <v>558</v>
      </c>
      <c r="C300" s="767" t="s">
        <v>172</v>
      </c>
      <c r="D300" s="767"/>
      <c r="E300" s="767"/>
      <c r="F300" s="767"/>
      <c r="G300" s="767"/>
      <c r="H300" s="767"/>
      <c r="I300" s="767"/>
      <c r="J300" s="767"/>
      <c r="K300" s="767"/>
      <c r="L300" s="767"/>
      <c r="M300" s="767"/>
      <c r="N300" s="781"/>
      <c r="S300" s="68" t="s">
        <v>172</v>
      </c>
    </row>
    <row r="301" spans="1:23" s="63" customFormat="1" x14ac:dyDescent="0.2">
      <c r="A301" s="98"/>
      <c r="B301" s="97" t="s">
        <v>165</v>
      </c>
      <c r="C301" s="767" t="s">
        <v>251</v>
      </c>
      <c r="D301" s="767"/>
      <c r="E301" s="767"/>
      <c r="F301" s="99" t="s">
        <v>33</v>
      </c>
      <c r="G301" s="99" t="s">
        <v>33</v>
      </c>
      <c r="H301" s="99" t="s">
        <v>33</v>
      </c>
      <c r="I301" s="99" t="s">
        <v>33</v>
      </c>
      <c r="J301" s="100">
        <v>380.71</v>
      </c>
      <c r="K301" s="99" t="s">
        <v>175</v>
      </c>
      <c r="L301" s="100">
        <v>2070.11</v>
      </c>
      <c r="M301" s="101" t="s">
        <v>33</v>
      </c>
      <c r="N301" s="102" t="s">
        <v>33</v>
      </c>
      <c r="T301" s="68" t="s">
        <v>251</v>
      </c>
    </row>
    <row r="302" spans="1:23" s="63" customFormat="1" x14ac:dyDescent="0.2">
      <c r="A302" s="98"/>
      <c r="B302" s="97" t="s">
        <v>173</v>
      </c>
      <c r="C302" s="767" t="s">
        <v>174</v>
      </c>
      <c r="D302" s="767"/>
      <c r="E302" s="767"/>
      <c r="F302" s="99" t="s">
        <v>33</v>
      </c>
      <c r="G302" s="99" t="s">
        <v>33</v>
      </c>
      <c r="H302" s="99" t="s">
        <v>33</v>
      </c>
      <c r="I302" s="99" t="s">
        <v>33</v>
      </c>
      <c r="J302" s="100">
        <v>10.41</v>
      </c>
      <c r="K302" s="99" t="s">
        <v>175</v>
      </c>
      <c r="L302" s="100">
        <v>56.6</v>
      </c>
      <c r="M302" s="101" t="s">
        <v>33</v>
      </c>
      <c r="N302" s="102" t="s">
        <v>33</v>
      </c>
      <c r="T302" s="68" t="s">
        <v>174</v>
      </c>
    </row>
    <row r="303" spans="1:23" s="63" customFormat="1" x14ac:dyDescent="0.2">
      <c r="A303" s="98"/>
      <c r="B303" s="97" t="s">
        <v>176</v>
      </c>
      <c r="C303" s="767" t="s">
        <v>177</v>
      </c>
      <c r="D303" s="767"/>
      <c r="E303" s="767"/>
      <c r="F303" s="99" t="s">
        <v>33</v>
      </c>
      <c r="G303" s="99" t="s">
        <v>33</v>
      </c>
      <c r="H303" s="99" t="s">
        <v>33</v>
      </c>
      <c r="I303" s="99" t="s">
        <v>33</v>
      </c>
      <c r="J303" s="100">
        <v>1.97</v>
      </c>
      <c r="K303" s="99" t="s">
        <v>175</v>
      </c>
      <c r="L303" s="100">
        <v>10.71</v>
      </c>
      <c r="M303" s="101" t="s">
        <v>33</v>
      </c>
      <c r="N303" s="102" t="s">
        <v>33</v>
      </c>
      <c r="T303" s="68" t="s">
        <v>177</v>
      </c>
    </row>
    <row r="304" spans="1:23" s="63" customFormat="1" x14ac:dyDescent="0.2">
      <c r="A304" s="98"/>
      <c r="B304" s="97" t="s">
        <v>212</v>
      </c>
      <c r="C304" s="767" t="s">
        <v>252</v>
      </c>
      <c r="D304" s="767"/>
      <c r="E304" s="767"/>
      <c r="F304" s="99" t="s">
        <v>33</v>
      </c>
      <c r="G304" s="99" t="s">
        <v>33</v>
      </c>
      <c r="H304" s="99" t="s">
        <v>33</v>
      </c>
      <c r="I304" s="99" t="s">
        <v>33</v>
      </c>
      <c r="J304" s="100">
        <v>642.55999999999995</v>
      </c>
      <c r="K304" s="99" t="s">
        <v>33</v>
      </c>
      <c r="L304" s="100">
        <v>2795.14</v>
      </c>
      <c r="M304" s="101" t="s">
        <v>33</v>
      </c>
      <c r="N304" s="102" t="s">
        <v>33</v>
      </c>
      <c r="T304" s="68" t="s">
        <v>252</v>
      </c>
    </row>
    <row r="305" spans="1:26" s="63" customFormat="1" x14ac:dyDescent="0.2">
      <c r="A305" s="98"/>
      <c r="B305" s="97" t="s">
        <v>33</v>
      </c>
      <c r="C305" s="767" t="s">
        <v>253</v>
      </c>
      <c r="D305" s="767"/>
      <c r="E305" s="767"/>
      <c r="F305" s="99" t="s">
        <v>179</v>
      </c>
      <c r="G305" s="99" t="s">
        <v>2296</v>
      </c>
      <c r="H305" s="99" t="s">
        <v>175</v>
      </c>
      <c r="I305" s="99" t="s">
        <v>2297</v>
      </c>
      <c r="J305" s="100" t="s">
        <v>33</v>
      </c>
      <c r="K305" s="99" t="s">
        <v>33</v>
      </c>
      <c r="L305" s="100" t="s">
        <v>33</v>
      </c>
      <c r="M305" s="101" t="s">
        <v>33</v>
      </c>
      <c r="N305" s="102" t="s">
        <v>33</v>
      </c>
      <c r="U305" s="68" t="s">
        <v>253</v>
      </c>
    </row>
    <row r="306" spans="1:26" s="63" customFormat="1" x14ac:dyDescent="0.2">
      <c r="A306" s="98"/>
      <c r="B306" s="97" t="s">
        <v>33</v>
      </c>
      <c r="C306" s="767" t="s">
        <v>178</v>
      </c>
      <c r="D306" s="767"/>
      <c r="E306" s="767"/>
      <c r="F306" s="99" t="s">
        <v>179</v>
      </c>
      <c r="G306" s="99" t="s">
        <v>2298</v>
      </c>
      <c r="H306" s="99" t="s">
        <v>175</v>
      </c>
      <c r="I306" s="99" t="s">
        <v>2299</v>
      </c>
      <c r="J306" s="100" t="s">
        <v>33</v>
      </c>
      <c r="K306" s="99" t="s">
        <v>33</v>
      </c>
      <c r="L306" s="100" t="s">
        <v>33</v>
      </c>
      <c r="M306" s="101" t="s">
        <v>33</v>
      </c>
      <c r="N306" s="102" t="s">
        <v>33</v>
      </c>
      <c r="U306" s="68" t="s">
        <v>178</v>
      </c>
    </row>
    <row r="307" spans="1:26" s="63" customFormat="1" x14ac:dyDescent="0.2">
      <c r="A307" s="98"/>
      <c r="B307" s="97" t="s">
        <v>33</v>
      </c>
      <c r="C307" s="776" t="s">
        <v>182</v>
      </c>
      <c r="D307" s="776"/>
      <c r="E307" s="776"/>
      <c r="F307" s="90" t="s">
        <v>33</v>
      </c>
      <c r="G307" s="90" t="s">
        <v>33</v>
      </c>
      <c r="H307" s="90" t="s">
        <v>33</v>
      </c>
      <c r="I307" s="90" t="s">
        <v>33</v>
      </c>
      <c r="J307" s="91">
        <v>1033.68</v>
      </c>
      <c r="K307" s="90" t="s">
        <v>33</v>
      </c>
      <c r="L307" s="91">
        <v>4921.8500000000004</v>
      </c>
      <c r="M307" s="92" t="s">
        <v>33</v>
      </c>
      <c r="N307" s="93" t="s">
        <v>33</v>
      </c>
      <c r="V307" s="68" t="s">
        <v>182</v>
      </c>
    </row>
    <row r="308" spans="1:26" s="63" customFormat="1" x14ac:dyDescent="0.2">
      <c r="A308" s="98"/>
      <c r="B308" s="97" t="s">
        <v>33</v>
      </c>
      <c r="C308" s="767" t="s">
        <v>183</v>
      </c>
      <c r="D308" s="767"/>
      <c r="E308" s="767"/>
      <c r="F308" s="99" t="s">
        <v>33</v>
      </c>
      <c r="G308" s="99" t="s">
        <v>33</v>
      </c>
      <c r="H308" s="99" t="s">
        <v>33</v>
      </c>
      <c r="I308" s="99" t="s">
        <v>33</v>
      </c>
      <c r="J308" s="100" t="s">
        <v>33</v>
      </c>
      <c r="K308" s="99" t="s">
        <v>33</v>
      </c>
      <c r="L308" s="100">
        <v>2080.8200000000002</v>
      </c>
      <c r="M308" s="101" t="s">
        <v>33</v>
      </c>
      <c r="N308" s="102" t="s">
        <v>33</v>
      </c>
      <c r="U308" s="68" t="s">
        <v>183</v>
      </c>
    </row>
    <row r="309" spans="1:26" s="63" customFormat="1" ht="22.5" x14ac:dyDescent="0.2">
      <c r="A309" s="98"/>
      <c r="B309" s="97" t="s">
        <v>831</v>
      </c>
      <c r="C309" s="767" t="s">
        <v>832</v>
      </c>
      <c r="D309" s="767"/>
      <c r="E309" s="767"/>
      <c r="F309" s="99" t="s">
        <v>186</v>
      </c>
      <c r="G309" s="99" t="s">
        <v>591</v>
      </c>
      <c r="H309" s="99" t="s">
        <v>33</v>
      </c>
      <c r="I309" s="99" t="s">
        <v>591</v>
      </c>
      <c r="J309" s="100" t="s">
        <v>33</v>
      </c>
      <c r="K309" s="99" t="s">
        <v>33</v>
      </c>
      <c r="L309" s="100">
        <v>2184.86</v>
      </c>
      <c r="M309" s="101" t="s">
        <v>33</v>
      </c>
      <c r="N309" s="102" t="s">
        <v>33</v>
      </c>
      <c r="U309" s="68" t="s">
        <v>832</v>
      </c>
    </row>
    <row r="310" spans="1:26" s="63" customFormat="1" ht="22.5" x14ac:dyDescent="0.2">
      <c r="A310" s="98"/>
      <c r="B310" s="97" t="s">
        <v>833</v>
      </c>
      <c r="C310" s="767" t="s">
        <v>834</v>
      </c>
      <c r="D310" s="767"/>
      <c r="E310" s="767"/>
      <c r="F310" s="99" t="s">
        <v>186</v>
      </c>
      <c r="G310" s="99" t="s">
        <v>835</v>
      </c>
      <c r="H310" s="99" t="s">
        <v>33</v>
      </c>
      <c r="I310" s="99" t="s">
        <v>835</v>
      </c>
      <c r="J310" s="100" t="s">
        <v>33</v>
      </c>
      <c r="K310" s="99" t="s">
        <v>33</v>
      </c>
      <c r="L310" s="100">
        <v>1144.45</v>
      </c>
      <c r="M310" s="101" t="s">
        <v>33</v>
      </c>
      <c r="N310" s="102" t="s">
        <v>33</v>
      </c>
      <c r="U310" s="68" t="s">
        <v>834</v>
      </c>
    </row>
    <row r="311" spans="1:26" s="63" customFormat="1" x14ac:dyDescent="0.2">
      <c r="A311" s="103"/>
      <c r="B311" s="104"/>
      <c r="C311" s="780" t="s">
        <v>191</v>
      </c>
      <c r="D311" s="780"/>
      <c r="E311" s="780"/>
      <c r="F311" s="105" t="s">
        <v>33</v>
      </c>
      <c r="G311" s="105" t="s">
        <v>33</v>
      </c>
      <c r="H311" s="105" t="s">
        <v>33</v>
      </c>
      <c r="I311" s="105" t="s">
        <v>33</v>
      </c>
      <c r="J311" s="106" t="s">
        <v>33</v>
      </c>
      <c r="K311" s="105" t="s">
        <v>33</v>
      </c>
      <c r="L311" s="106">
        <v>8251.16</v>
      </c>
      <c r="M311" s="92" t="s">
        <v>33</v>
      </c>
      <c r="N311" s="107" t="s">
        <v>33</v>
      </c>
      <c r="W311" s="68" t="s">
        <v>191</v>
      </c>
    </row>
    <row r="312" spans="1:26" s="63" customFormat="1" ht="22.5" x14ac:dyDescent="0.2">
      <c r="A312" s="88" t="s">
        <v>749</v>
      </c>
      <c r="B312" s="89" t="s">
        <v>2300</v>
      </c>
      <c r="C312" s="776" t="s">
        <v>2301</v>
      </c>
      <c r="D312" s="776"/>
      <c r="E312" s="776"/>
      <c r="F312" s="90" t="s">
        <v>2036</v>
      </c>
      <c r="G312" s="90" t="s">
        <v>33</v>
      </c>
      <c r="H312" s="90" t="s">
        <v>33</v>
      </c>
      <c r="I312" s="90" t="s">
        <v>2302</v>
      </c>
      <c r="J312" s="91">
        <v>15.25</v>
      </c>
      <c r="K312" s="90" t="s">
        <v>33</v>
      </c>
      <c r="L312" s="91">
        <v>1326.75</v>
      </c>
      <c r="M312" s="92" t="s">
        <v>33</v>
      </c>
      <c r="N312" s="93" t="s">
        <v>33</v>
      </c>
      <c r="Q312" s="68" t="s">
        <v>2301</v>
      </c>
    </row>
    <row r="313" spans="1:26" s="63" customFormat="1" x14ac:dyDescent="0.2">
      <c r="A313" s="88" t="s">
        <v>306</v>
      </c>
      <c r="B313" s="89" t="s">
        <v>2303</v>
      </c>
      <c r="C313" s="776" t="s">
        <v>2304</v>
      </c>
      <c r="D313" s="776"/>
      <c r="E313" s="776"/>
      <c r="F313" s="90" t="s">
        <v>604</v>
      </c>
      <c r="G313" s="90" t="s">
        <v>33</v>
      </c>
      <c r="H313" s="90" t="s">
        <v>33</v>
      </c>
      <c r="I313" s="90" t="s">
        <v>2305</v>
      </c>
      <c r="J313" s="91">
        <v>4434.3999999999996</v>
      </c>
      <c r="K313" s="90" t="s">
        <v>33</v>
      </c>
      <c r="L313" s="91">
        <v>578.69000000000005</v>
      </c>
      <c r="M313" s="92" t="s">
        <v>33</v>
      </c>
      <c r="N313" s="93" t="s">
        <v>33</v>
      </c>
      <c r="Q313" s="68" t="s">
        <v>2304</v>
      </c>
    </row>
    <row r="314" spans="1:26" s="63" customFormat="1" ht="1.5" customHeight="1" x14ac:dyDescent="0.2">
      <c r="A314" s="108"/>
      <c r="B314" s="104"/>
      <c r="C314" s="104"/>
      <c r="D314" s="104"/>
      <c r="E314" s="104"/>
      <c r="F314" s="108"/>
      <c r="G314" s="108"/>
      <c r="H314" s="108"/>
      <c r="I314" s="108"/>
      <c r="J314" s="109"/>
      <c r="K314" s="108"/>
      <c r="L314" s="109"/>
      <c r="M314" s="99"/>
      <c r="N314" s="109"/>
    </row>
    <row r="315" spans="1:26" s="63" customFormat="1" x14ac:dyDescent="0.2">
      <c r="A315" s="110"/>
      <c r="B315" s="111" t="s">
        <v>33</v>
      </c>
      <c r="C315" s="780" t="s">
        <v>2306</v>
      </c>
      <c r="D315" s="780"/>
      <c r="E315" s="780"/>
      <c r="F315" s="780"/>
      <c r="G315" s="780"/>
      <c r="H315" s="780"/>
      <c r="I315" s="780"/>
      <c r="J315" s="780"/>
      <c r="K315" s="780"/>
      <c r="L315" s="112" t="s">
        <v>33</v>
      </c>
      <c r="M315" s="113"/>
      <c r="N315" s="114"/>
      <c r="Y315" s="68" t="s">
        <v>2306</v>
      </c>
    </row>
    <row r="316" spans="1:26" s="63" customFormat="1" x14ac:dyDescent="0.2">
      <c r="A316" s="115"/>
      <c r="B316" s="97" t="s">
        <v>165</v>
      </c>
      <c r="C316" s="767" t="s">
        <v>202</v>
      </c>
      <c r="D316" s="767"/>
      <c r="E316" s="767"/>
      <c r="F316" s="767"/>
      <c r="G316" s="767"/>
      <c r="H316" s="767"/>
      <c r="I316" s="767"/>
      <c r="J316" s="767"/>
      <c r="K316" s="767"/>
      <c r="L316" s="116">
        <v>25875.35</v>
      </c>
      <c r="M316" s="117"/>
      <c r="N316" s="118" t="s">
        <v>33</v>
      </c>
      <c r="Z316" s="68" t="s">
        <v>202</v>
      </c>
    </row>
    <row r="317" spans="1:26" s="63" customFormat="1" x14ac:dyDescent="0.2">
      <c r="A317" s="115"/>
      <c r="B317" s="97" t="s">
        <v>33</v>
      </c>
      <c r="C317" s="767" t="s">
        <v>203</v>
      </c>
      <c r="D317" s="767"/>
      <c r="E317" s="767"/>
      <c r="F317" s="767"/>
      <c r="G317" s="767"/>
      <c r="H317" s="767"/>
      <c r="I317" s="767"/>
      <c r="J317" s="767"/>
      <c r="K317" s="767"/>
      <c r="L317" s="116" t="s">
        <v>33</v>
      </c>
      <c r="M317" s="117"/>
      <c r="N317" s="118" t="s">
        <v>33</v>
      </c>
      <c r="Z317" s="68" t="s">
        <v>203</v>
      </c>
    </row>
    <row r="318" spans="1:26" s="63" customFormat="1" x14ac:dyDescent="0.2">
      <c r="A318" s="115"/>
      <c r="B318" s="97" t="s">
        <v>33</v>
      </c>
      <c r="C318" s="767" t="s">
        <v>296</v>
      </c>
      <c r="D318" s="767"/>
      <c r="E318" s="767"/>
      <c r="F318" s="767"/>
      <c r="G318" s="767"/>
      <c r="H318" s="767"/>
      <c r="I318" s="767"/>
      <c r="J318" s="767"/>
      <c r="K318" s="767"/>
      <c r="L318" s="116">
        <v>5852.44</v>
      </c>
      <c r="M318" s="117"/>
      <c r="N318" s="118" t="s">
        <v>33</v>
      </c>
      <c r="Z318" s="68" t="s">
        <v>296</v>
      </c>
    </row>
    <row r="319" spans="1:26" s="63" customFormat="1" x14ac:dyDescent="0.2">
      <c r="A319" s="115"/>
      <c r="B319" s="97" t="s">
        <v>33</v>
      </c>
      <c r="C319" s="767" t="s">
        <v>204</v>
      </c>
      <c r="D319" s="767"/>
      <c r="E319" s="767"/>
      <c r="F319" s="767"/>
      <c r="G319" s="767"/>
      <c r="H319" s="767"/>
      <c r="I319" s="767"/>
      <c r="J319" s="767"/>
      <c r="K319" s="767"/>
      <c r="L319" s="116">
        <v>561.04</v>
      </c>
      <c r="M319" s="117"/>
      <c r="N319" s="118" t="s">
        <v>33</v>
      </c>
      <c r="Z319" s="68" t="s">
        <v>204</v>
      </c>
    </row>
    <row r="320" spans="1:26" s="63" customFormat="1" x14ac:dyDescent="0.2">
      <c r="A320" s="115"/>
      <c r="B320" s="97" t="s">
        <v>33</v>
      </c>
      <c r="C320" s="767" t="s">
        <v>297</v>
      </c>
      <c r="D320" s="767"/>
      <c r="E320" s="767"/>
      <c r="F320" s="767"/>
      <c r="G320" s="767"/>
      <c r="H320" s="767"/>
      <c r="I320" s="767"/>
      <c r="J320" s="767"/>
      <c r="K320" s="767"/>
      <c r="L320" s="116">
        <v>9617.82</v>
      </c>
      <c r="M320" s="117"/>
      <c r="N320" s="118" t="s">
        <v>33</v>
      </c>
      <c r="Z320" s="68" t="s">
        <v>297</v>
      </c>
    </row>
    <row r="321" spans="1:27" s="63" customFormat="1" x14ac:dyDescent="0.2">
      <c r="A321" s="115"/>
      <c r="B321" s="97" t="s">
        <v>33</v>
      </c>
      <c r="C321" s="767" t="s">
        <v>205</v>
      </c>
      <c r="D321" s="767"/>
      <c r="E321" s="767"/>
      <c r="F321" s="767"/>
      <c r="G321" s="767"/>
      <c r="H321" s="767"/>
      <c r="I321" s="767"/>
      <c r="J321" s="767"/>
      <c r="K321" s="767"/>
      <c r="L321" s="116">
        <v>6460.16</v>
      </c>
      <c r="M321" s="117"/>
      <c r="N321" s="118" t="s">
        <v>33</v>
      </c>
      <c r="Z321" s="68" t="s">
        <v>205</v>
      </c>
    </row>
    <row r="322" spans="1:27" s="63" customFormat="1" x14ac:dyDescent="0.2">
      <c r="A322" s="115"/>
      <c r="B322" s="97" t="s">
        <v>33</v>
      </c>
      <c r="C322" s="767" t="s">
        <v>206</v>
      </c>
      <c r="D322" s="767"/>
      <c r="E322" s="767"/>
      <c r="F322" s="767"/>
      <c r="G322" s="767"/>
      <c r="H322" s="767"/>
      <c r="I322" s="767"/>
      <c r="J322" s="767"/>
      <c r="K322" s="767"/>
      <c r="L322" s="116">
        <v>3383.89</v>
      </c>
      <c r="M322" s="117"/>
      <c r="N322" s="118" t="s">
        <v>33</v>
      </c>
      <c r="Z322" s="68" t="s">
        <v>206</v>
      </c>
    </row>
    <row r="323" spans="1:27" s="63" customFormat="1" x14ac:dyDescent="0.2">
      <c r="A323" s="115"/>
      <c r="B323" s="97" t="s">
        <v>33</v>
      </c>
      <c r="C323" s="767" t="s">
        <v>207</v>
      </c>
      <c r="D323" s="767"/>
      <c r="E323" s="767"/>
      <c r="F323" s="767"/>
      <c r="G323" s="767"/>
      <c r="H323" s="767"/>
      <c r="I323" s="767"/>
      <c r="J323" s="767"/>
      <c r="K323" s="767"/>
      <c r="L323" s="116">
        <v>6152.53</v>
      </c>
      <c r="M323" s="117"/>
      <c r="N323" s="118" t="s">
        <v>33</v>
      </c>
      <c r="Z323" s="68" t="s">
        <v>207</v>
      </c>
    </row>
    <row r="324" spans="1:27" s="63" customFormat="1" x14ac:dyDescent="0.2">
      <c r="A324" s="115"/>
      <c r="B324" s="97" t="s">
        <v>33</v>
      </c>
      <c r="C324" s="767" t="s">
        <v>208</v>
      </c>
      <c r="D324" s="767"/>
      <c r="E324" s="767"/>
      <c r="F324" s="767"/>
      <c r="G324" s="767"/>
      <c r="H324" s="767"/>
      <c r="I324" s="767"/>
      <c r="J324" s="767"/>
      <c r="K324" s="767"/>
      <c r="L324" s="116">
        <v>6460.16</v>
      </c>
      <c r="M324" s="117"/>
      <c r="N324" s="118" t="s">
        <v>33</v>
      </c>
      <c r="Z324" s="68" t="s">
        <v>208</v>
      </c>
    </row>
    <row r="325" spans="1:27" s="63" customFormat="1" x14ac:dyDescent="0.2">
      <c r="A325" s="115"/>
      <c r="B325" s="97" t="s">
        <v>33</v>
      </c>
      <c r="C325" s="767" t="s">
        <v>209</v>
      </c>
      <c r="D325" s="767"/>
      <c r="E325" s="767"/>
      <c r="F325" s="767"/>
      <c r="G325" s="767"/>
      <c r="H325" s="767"/>
      <c r="I325" s="767"/>
      <c r="J325" s="767"/>
      <c r="K325" s="767"/>
      <c r="L325" s="116">
        <v>3383.89</v>
      </c>
      <c r="M325" s="117"/>
      <c r="N325" s="118" t="s">
        <v>33</v>
      </c>
      <c r="Z325" s="68" t="s">
        <v>209</v>
      </c>
    </row>
    <row r="326" spans="1:27" s="63" customFormat="1" x14ac:dyDescent="0.2">
      <c r="A326" s="115"/>
      <c r="B326" s="109" t="s">
        <v>33</v>
      </c>
      <c r="C326" s="782" t="s">
        <v>2307</v>
      </c>
      <c r="D326" s="782"/>
      <c r="E326" s="782"/>
      <c r="F326" s="782"/>
      <c r="G326" s="782"/>
      <c r="H326" s="782"/>
      <c r="I326" s="782"/>
      <c r="J326" s="782"/>
      <c r="K326" s="782"/>
      <c r="L326" s="119">
        <v>25875.35</v>
      </c>
      <c r="M326" s="120"/>
      <c r="N326" s="121"/>
      <c r="AA326" s="68" t="s">
        <v>2307</v>
      </c>
    </row>
    <row r="327" spans="1:27" s="63" customFormat="1" x14ac:dyDescent="0.2">
      <c r="A327" s="773" t="s">
        <v>2308</v>
      </c>
      <c r="B327" s="774"/>
      <c r="C327" s="774"/>
      <c r="D327" s="774"/>
      <c r="E327" s="774"/>
      <c r="F327" s="774"/>
      <c r="G327" s="774"/>
      <c r="H327" s="774"/>
      <c r="I327" s="774"/>
      <c r="J327" s="774"/>
      <c r="K327" s="774"/>
      <c r="L327" s="774"/>
      <c r="M327" s="774"/>
      <c r="N327" s="775"/>
      <c r="P327" s="68" t="s">
        <v>2308</v>
      </c>
    </row>
    <row r="328" spans="1:27" s="63" customFormat="1" ht="33.75" x14ac:dyDescent="0.2">
      <c r="A328" s="88" t="s">
        <v>1273</v>
      </c>
      <c r="B328" s="89" t="s">
        <v>2309</v>
      </c>
      <c r="C328" s="776" t="s">
        <v>2310</v>
      </c>
      <c r="D328" s="776"/>
      <c r="E328" s="776"/>
      <c r="F328" s="90" t="s">
        <v>609</v>
      </c>
      <c r="G328" s="90" t="s">
        <v>33</v>
      </c>
      <c r="H328" s="90" t="s">
        <v>33</v>
      </c>
      <c r="I328" s="90" t="s">
        <v>2311</v>
      </c>
      <c r="J328" s="91" t="s">
        <v>33</v>
      </c>
      <c r="K328" s="90" t="s">
        <v>33</v>
      </c>
      <c r="L328" s="91" t="s">
        <v>33</v>
      </c>
      <c r="M328" s="92" t="s">
        <v>33</v>
      </c>
      <c r="N328" s="93" t="s">
        <v>33</v>
      </c>
      <c r="Q328" s="68" t="s">
        <v>2310</v>
      </c>
    </row>
    <row r="329" spans="1:27" s="63" customFormat="1" x14ac:dyDescent="0.2">
      <c r="A329" s="94"/>
      <c r="B329" s="95"/>
      <c r="C329" s="767" t="s">
        <v>2312</v>
      </c>
      <c r="D329" s="767"/>
      <c r="E329" s="767"/>
      <c r="F329" s="767"/>
      <c r="G329" s="767"/>
      <c r="H329" s="767"/>
      <c r="I329" s="767"/>
      <c r="J329" s="767"/>
      <c r="K329" s="767"/>
      <c r="L329" s="767"/>
      <c r="M329" s="767"/>
      <c r="N329" s="781"/>
      <c r="R329" s="68" t="s">
        <v>2312</v>
      </c>
    </row>
    <row r="330" spans="1:27" s="63" customFormat="1" ht="33.75" x14ac:dyDescent="0.2">
      <c r="A330" s="96"/>
      <c r="B330" s="97" t="s">
        <v>558</v>
      </c>
      <c r="C330" s="767" t="s">
        <v>172</v>
      </c>
      <c r="D330" s="767"/>
      <c r="E330" s="767"/>
      <c r="F330" s="767"/>
      <c r="G330" s="767"/>
      <c r="H330" s="767"/>
      <c r="I330" s="767"/>
      <c r="J330" s="767"/>
      <c r="K330" s="767"/>
      <c r="L330" s="767"/>
      <c r="M330" s="767"/>
      <c r="N330" s="781"/>
      <c r="S330" s="68" t="s">
        <v>172</v>
      </c>
    </row>
    <row r="331" spans="1:27" s="63" customFormat="1" x14ac:dyDescent="0.2">
      <c r="A331" s="98"/>
      <c r="B331" s="97" t="s">
        <v>165</v>
      </c>
      <c r="C331" s="767" t="s">
        <v>251</v>
      </c>
      <c r="D331" s="767"/>
      <c r="E331" s="767"/>
      <c r="F331" s="99" t="s">
        <v>33</v>
      </c>
      <c r="G331" s="99" t="s">
        <v>33</v>
      </c>
      <c r="H331" s="99" t="s">
        <v>33</v>
      </c>
      <c r="I331" s="99" t="s">
        <v>33</v>
      </c>
      <c r="J331" s="100">
        <v>1177.54</v>
      </c>
      <c r="K331" s="99" t="s">
        <v>175</v>
      </c>
      <c r="L331" s="100">
        <v>1333.71</v>
      </c>
      <c r="M331" s="101" t="s">
        <v>33</v>
      </c>
      <c r="N331" s="102" t="s">
        <v>33</v>
      </c>
      <c r="T331" s="68" t="s">
        <v>251</v>
      </c>
    </row>
    <row r="332" spans="1:27" s="63" customFormat="1" x14ac:dyDescent="0.2">
      <c r="A332" s="98"/>
      <c r="B332" s="97" t="s">
        <v>173</v>
      </c>
      <c r="C332" s="767" t="s">
        <v>174</v>
      </c>
      <c r="D332" s="767"/>
      <c r="E332" s="767"/>
      <c r="F332" s="99" t="s">
        <v>33</v>
      </c>
      <c r="G332" s="99" t="s">
        <v>33</v>
      </c>
      <c r="H332" s="99" t="s">
        <v>33</v>
      </c>
      <c r="I332" s="99" t="s">
        <v>33</v>
      </c>
      <c r="J332" s="100">
        <v>236.16</v>
      </c>
      <c r="K332" s="99" t="s">
        <v>175</v>
      </c>
      <c r="L332" s="100">
        <v>267.48</v>
      </c>
      <c r="M332" s="101" t="s">
        <v>33</v>
      </c>
      <c r="N332" s="102" t="s">
        <v>33</v>
      </c>
      <c r="T332" s="68" t="s">
        <v>174</v>
      </c>
    </row>
    <row r="333" spans="1:27" s="63" customFormat="1" x14ac:dyDescent="0.2">
      <c r="A333" s="98"/>
      <c r="B333" s="97" t="s">
        <v>176</v>
      </c>
      <c r="C333" s="767" t="s">
        <v>177</v>
      </c>
      <c r="D333" s="767"/>
      <c r="E333" s="767"/>
      <c r="F333" s="99" t="s">
        <v>33</v>
      </c>
      <c r="G333" s="99" t="s">
        <v>33</v>
      </c>
      <c r="H333" s="99" t="s">
        <v>33</v>
      </c>
      <c r="I333" s="99" t="s">
        <v>33</v>
      </c>
      <c r="J333" s="100">
        <v>46.96</v>
      </c>
      <c r="K333" s="99" t="s">
        <v>175</v>
      </c>
      <c r="L333" s="100">
        <v>53.19</v>
      </c>
      <c r="M333" s="101" t="s">
        <v>33</v>
      </c>
      <c r="N333" s="102" t="s">
        <v>33</v>
      </c>
      <c r="T333" s="68" t="s">
        <v>177</v>
      </c>
    </row>
    <row r="334" spans="1:27" s="63" customFormat="1" x14ac:dyDescent="0.2">
      <c r="A334" s="98"/>
      <c r="B334" s="97" t="s">
        <v>212</v>
      </c>
      <c r="C334" s="767" t="s">
        <v>252</v>
      </c>
      <c r="D334" s="767"/>
      <c r="E334" s="767"/>
      <c r="F334" s="99" t="s">
        <v>33</v>
      </c>
      <c r="G334" s="99" t="s">
        <v>33</v>
      </c>
      <c r="H334" s="99" t="s">
        <v>33</v>
      </c>
      <c r="I334" s="99" t="s">
        <v>33</v>
      </c>
      <c r="J334" s="100">
        <v>5756.87</v>
      </c>
      <c r="K334" s="99" t="s">
        <v>33</v>
      </c>
      <c r="L334" s="100">
        <v>5216.3</v>
      </c>
      <c r="M334" s="101" t="s">
        <v>33</v>
      </c>
      <c r="N334" s="102" t="s">
        <v>33</v>
      </c>
      <c r="T334" s="68" t="s">
        <v>252</v>
      </c>
    </row>
    <row r="335" spans="1:27" s="63" customFormat="1" ht="22.5" x14ac:dyDescent="0.2">
      <c r="A335" s="98"/>
      <c r="B335" s="97" t="s">
        <v>33</v>
      </c>
      <c r="C335" s="767" t="s">
        <v>253</v>
      </c>
      <c r="D335" s="767"/>
      <c r="E335" s="767"/>
      <c r="F335" s="99" t="s">
        <v>179</v>
      </c>
      <c r="G335" s="99" t="s">
        <v>2313</v>
      </c>
      <c r="H335" s="99" t="s">
        <v>175</v>
      </c>
      <c r="I335" s="99" t="s">
        <v>2314</v>
      </c>
      <c r="J335" s="100" t="s">
        <v>33</v>
      </c>
      <c r="K335" s="99" t="s">
        <v>33</v>
      </c>
      <c r="L335" s="100" t="s">
        <v>33</v>
      </c>
      <c r="M335" s="101" t="s">
        <v>33</v>
      </c>
      <c r="N335" s="102" t="s">
        <v>33</v>
      </c>
      <c r="U335" s="68" t="s">
        <v>253</v>
      </c>
    </row>
    <row r="336" spans="1:27" s="63" customFormat="1" x14ac:dyDescent="0.2">
      <c r="A336" s="98"/>
      <c r="B336" s="97" t="s">
        <v>33</v>
      </c>
      <c r="C336" s="767" t="s">
        <v>178</v>
      </c>
      <c r="D336" s="767"/>
      <c r="E336" s="767"/>
      <c r="F336" s="99" t="s">
        <v>179</v>
      </c>
      <c r="G336" s="99" t="s">
        <v>2315</v>
      </c>
      <c r="H336" s="99" t="s">
        <v>175</v>
      </c>
      <c r="I336" s="99" t="s">
        <v>2316</v>
      </c>
      <c r="J336" s="100" t="s">
        <v>33</v>
      </c>
      <c r="K336" s="99" t="s">
        <v>33</v>
      </c>
      <c r="L336" s="100" t="s">
        <v>33</v>
      </c>
      <c r="M336" s="101" t="s">
        <v>33</v>
      </c>
      <c r="N336" s="102" t="s">
        <v>33</v>
      </c>
      <c r="U336" s="68" t="s">
        <v>178</v>
      </c>
    </row>
    <row r="337" spans="1:23" s="63" customFormat="1" x14ac:dyDescent="0.2">
      <c r="A337" s="98"/>
      <c r="B337" s="97" t="s">
        <v>33</v>
      </c>
      <c r="C337" s="776" t="s">
        <v>182</v>
      </c>
      <c r="D337" s="776"/>
      <c r="E337" s="776"/>
      <c r="F337" s="90" t="s">
        <v>33</v>
      </c>
      <c r="G337" s="90" t="s">
        <v>33</v>
      </c>
      <c r="H337" s="90" t="s">
        <v>33</v>
      </c>
      <c r="I337" s="90" t="s">
        <v>33</v>
      </c>
      <c r="J337" s="91">
        <v>7170.57</v>
      </c>
      <c r="K337" s="90" t="s">
        <v>33</v>
      </c>
      <c r="L337" s="91">
        <v>6817.49</v>
      </c>
      <c r="M337" s="92" t="s">
        <v>33</v>
      </c>
      <c r="N337" s="93" t="s">
        <v>33</v>
      </c>
      <c r="V337" s="68" t="s">
        <v>182</v>
      </c>
    </row>
    <row r="338" spans="1:23" s="63" customFormat="1" x14ac:dyDescent="0.2">
      <c r="A338" s="98"/>
      <c r="B338" s="97" t="s">
        <v>33</v>
      </c>
      <c r="C338" s="767" t="s">
        <v>183</v>
      </c>
      <c r="D338" s="767"/>
      <c r="E338" s="767"/>
      <c r="F338" s="99" t="s">
        <v>33</v>
      </c>
      <c r="G338" s="99" t="s">
        <v>33</v>
      </c>
      <c r="H338" s="99" t="s">
        <v>33</v>
      </c>
      <c r="I338" s="99" t="s">
        <v>33</v>
      </c>
      <c r="J338" s="100" t="s">
        <v>33</v>
      </c>
      <c r="K338" s="99" t="s">
        <v>33</v>
      </c>
      <c r="L338" s="100">
        <v>1386.9</v>
      </c>
      <c r="M338" s="101" t="s">
        <v>33</v>
      </c>
      <c r="N338" s="102" t="s">
        <v>33</v>
      </c>
      <c r="U338" s="68" t="s">
        <v>183</v>
      </c>
    </row>
    <row r="339" spans="1:23" s="63" customFormat="1" ht="22.5" x14ac:dyDescent="0.2">
      <c r="A339" s="98"/>
      <c r="B339" s="97" t="s">
        <v>2317</v>
      </c>
      <c r="C339" s="767" t="s">
        <v>2318</v>
      </c>
      <c r="D339" s="767"/>
      <c r="E339" s="767"/>
      <c r="F339" s="99" t="s">
        <v>186</v>
      </c>
      <c r="G339" s="99" t="s">
        <v>2319</v>
      </c>
      <c r="H339" s="99" t="s">
        <v>33</v>
      </c>
      <c r="I339" s="99" t="s">
        <v>2319</v>
      </c>
      <c r="J339" s="100" t="s">
        <v>33</v>
      </c>
      <c r="K339" s="99" t="s">
        <v>33</v>
      </c>
      <c r="L339" s="100">
        <v>1636.54</v>
      </c>
      <c r="M339" s="101" t="s">
        <v>33</v>
      </c>
      <c r="N339" s="102" t="s">
        <v>33</v>
      </c>
      <c r="U339" s="68" t="s">
        <v>2318</v>
      </c>
    </row>
    <row r="340" spans="1:23" s="63" customFormat="1" ht="22.5" x14ac:dyDescent="0.2">
      <c r="A340" s="98"/>
      <c r="B340" s="97" t="s">
        <v>2320</v>
      </c>
      <c r="C340" s="767" t="s">
        <v>2321</v>
      </c>
      <c r="D340" s="767"/>
      <c r="E340" s="767"/>
      <c r="F340" s="99" t="s">
        <v>186</v>
      </c>
      <c r="G340" s="99" t="s">
        <v>1758</v>
      </c>
      <c r="H340" s="99" t="s">
        <v>33</v>
      </c>
      <c r="I340" s="99" t="s">
        <v>1758</v>
      </c>
      <c r="J340" s="100" t="s">
        <v>33</v>
      </c>
      <c r="K340" s="99" t="s">
        <v>33</v>
      </c>
      <c r="L340" s="100">
        <v>873.75</v>
      </c>
      <c r="M340" s="101" t="s">
        <v>33</v>
      </c>
      <c r="N340" s="102" t="s">
        <v>33</v>
      </c>
      <c r="U340" s="68" t="s">
        <v>2321</v>
      </c>
    </row>
    <row r="341" spans="1:23" s="63" customFormat="1" x14ac:dyDescent="0.2">
      <c r="A341" s="103"/>
      <c r="B341" s="104"/>
      <c r="C341" s="780" t="s">
        <v>191</v>
      </c>
      <c r="D341" s="780"/>
      <c r="E341" s="780"/>
      <c r="F341" s="105" t="s">
        <v>33</v>
      </c>
      <c r="G341" s="105" t="s">
        <v>33</v>
      </c>
      <c r="H341" s="105" t="s">
        <v>33</v>
      </c>
      <c r="I341" s="105" t="s">
        <v>33</v>
      </c>
      <c r="J341" s="106" t="s">
        <v>33</v>
      </c>
      <c r="K341" s="105" t="s">
        <v>33</v>
      </c>
      <c r="L341" s="106">
        <v>9327.7800000000007</v>
      </c>
      <c r="M341" s="92" t="s">
        <v>33</v>
      </c>
      <c r="N341" s="107" t="s">
        <v>33</v>
      </c>
      <c r="W341" s="68" t="s">
        <v>191</v>
      </c>
    </row>
    <row r="342" spans="1:23" s="63" customFormat="1" ht="45" x14ac:dyDescent="0.2">
      <c r="A342" s="88" t="s">
        <v>194</v>
      </c>
      <c r="B342" s="89" t="s">
        <v>2322</v>
      </c>
      <c r="C342" s="776" t="s">
        <v>2323</v>
      </c>
      <c r="D342" s="776"/>
      <c r="E342" s="776"/>
      <c r="F342" s="90" t="s">
        <v>707</v>
      </c>
      <c r="G342" s="90" t="s">
        <v>33</v>
      </c>
      <c r="H342" s="90" t="s">
        <v>33</v>
      </c>
      <c r="I342" s="90" t="s">
        <v>2324</v>
      </c>
      <c r="J342" s="91">
        <v>1361.19</v>
      </c>
      <c r="K342" s="90" t="s">
        <v>33</v>
      </c>
      <c r="L342" s="91">
        <v>123337.43</v>
      </c>
      <c r="M342" s="92" t="s">
        <v>33</v>
      </c>
      <c r="N342" s="93" t="s">
        <v>33</v>
      </c>
      <c r="Q342" s="68" t="s">
        <v>2323</v>
      </c>
    </row>
    <row r="343" spans="1:23" s="63" customFormat="1" ht="22.5" x14ac:dyDescent="0.2">
      <c r="A343" s="88" t="s">
        <v>1276</v>
      </c>
      <c r="B343" s="89" t="s">
        <v>2325</v>
      </c>
      <c r="C343" s="776" t="s">
        <v>2326</v>
      </c>
      <c r="D343" s="776"/>
      <c r="E343" s="776"/>
      <c r="F343" s="90" t="s">
        <v>707</v>
      </c>
      <c r="G343" s="90" t="s">
        <v>33</v>
      </c>
      <c r="H343" s="90" t="s">
        <v>33</v>
      </c>
      <c r="I343" s="90" t="s">
        <v>2327</v>
      </c>
      <c r="J343" s="91" t="s">
        <v>33</v>
      </c>
      <c r="K343" s="90" t="s">
        <v>33</v>
      </c>
      <c r="L343" s="91" t="s">
        <v>33</v>
      </c>
      <c r="M343" s="92" t="s">
        <v>33</v>
      </c>
      <c r="N343" s="93" t="s">
        <v>33</v>
      </c>
      <c r="Q343" s="68" t="s">
        <v>2326</v>
      </c>
    </row>
    <row r="344" spans="1:23" s="63" customFormat="1" x14ac:dyDescent="0.2">
      <c r="A344" s="94"/>
      <c r="B344" s="95"/>
      <c r="C344" s="767" t="s">
        <v>2328</v>
      </c>
      <c r="D344" s="767"/>
      <c r="E344" s="767"/>
      <c r="F344" s="767"/>
      <c r="G344" s="767"/>
      <c r="H344" s="767"/>
      <c r="I344" s="767"/>
      <c r="J344" s="767"/>
      <c r="K344" s="767"/>
      <c r="L344" s="767"/>
      <c r="M344" s="767"/>
      <c r="N344" s="781"/>
      <c r="R344" s="68" t="s">
        <v>2328</v>
      </c>
    </row>
    <row r="345" spans="1:23" s="63" customFormat="1" ht="33.75" x14ac:dyDescent="0.2">
      <c r="A345" s="96"/>
      <c r="B345" s="97" t="s">
        <v>558</v>
      </c>
      <c r="C345" s="767" t="s">
        <v>172</v>
      </c>
      <c r="D345" s="767"/>
      <c r="E345" s="767"/>
      <c r="F345" s="767"/>
      <c r="G345" s="767"/>
      <c r="H345" s="767"/>
      <c r="I345" s="767"/>
      <c r="J345" s="767"/>
      <c r="K345" s="767"/>
      <c r="L345" s="767"/>
      <c r="M345" s="767"/>
      <c r="N345" s="781"/>
      <c r="S345" s="68" t="s">
        <v>172</v>
      </c>
    </row>
    <row r="346" spans="1:23" s="63" customFormat="1" x14ac:dyDescent="0.2">
      <c r="A346" s="98"/>
      <c r="B346" s="97" t="s">
        <v>165</v>
      </c>
      <c r="C346" s="767" t="s">
        <v>251</v>
      </c>
      <c r="D346" s="767"/>
      <c r="E346" s="767"/>
      <c r="F346" s="99" t="s">
        <v>33</v>
      </c>
      <c r="G346" s="99" t="s">
        <v>33</v>
      </c>
      <c r="H346" s="99" t="s">
        <v>33</v>
      </c>
      <c r="I346" s="99" t="s">
        <v>33</v>
      </c>
      <c r="J346" s="100">
        <v>23.81</v>
      </c>
      <c r="K346" s="99" t="s">
        <v>175</v>
      </c>
      <c r="L346" s="100">
        <v>125</v>
      </c>
      <c r="M346" s="101" t="s">
        <v>33</v>
      </c>
      <c r="N346" s="102" t="s">
        <v>33</v>
      </c>
      <c r="T346" s="68" t="s">
        <v>251</v>
      </c>
    </row>
    <row r="347" spans="1:23" s="63" customFormat="1" x14ac:dyDescent="0.2">
      <c r="A347" s="98"/>
      <c r="B347" s="97" t="s">
        <v>173</v>
      </c>
      <c r="C347" s="767" t="s">
        <v>174</v>
      </c>
      <c r="D347" s="767"/>
      <c r="E347" s="767"/>
      <c r="F347" s="99" t="s">
        <v>33</v>
      </c>
      <c r="G347" s="99" t="s">
        <v>33</v>
      </c>
      <c r="H347" s="99" t="s">
        <v>33</v>
      </c>
      <c r="I347" s="99" t="s">
        <v>33</v>
      </c>
      <c r="J347" s="100">
        <v>14.41</v>
      </c>
      <c r="K347" s="99" t="s">
        <v>175</v>
      </c>
      <c r="L347" s="100">
        <v>75.650000000000006</v>
      </c>
      <c r="M347" s="101" t="s">
        <v>33</v>
      </c>
      <c r="N347" s="102" t="s">
        <v>33</v>
      </c>
      <c r="T347" s="68" t="s">
        <v>174</v>
      </c>
    </row>
    <row r="348" spans="1:23" s="63" customFormat="1" x14ac:dyDescent="0.2">
      <c r="A348" s="98"/>
      <c r="B348" s="97" t="s">
        <v>176</v>
      </c>
      <c r="C348" s="767" t="s">
        <v>177</v>
      </c>
      <c r="D348" s="767"/>
      <c r="E348" s="767"/>
      <c r="F348" s="99" t="s">
        <v>33</v>
      </c>
      <c r="G348" s="99" t="s">
        <v>33</v>
      </c>
      <c r="H348" s="99" t="s">
        <v>33</v>
      </c>
      <c r="I348" s="99" t="s">
        <v>33</v>
      </c>
      <c r="J348" s="100">
        <v>1.97</v>
      </c>
      <c r="K348" s="99" t="s">
        <v>175</v>
      </c>
      <c r="L348" s="100">
        <v>10.34</v>
      </c>
      <c r="M348" s="101" t="s">
        <v>33</v>
      </c>
      <c r="N348" s="102" t="s">
        <v>33</v>
      </c>
      <c r="T348" s="68" t="s">
        <v>177</v>
      </c>
    </row>
    <row r="349" spans="1:23" s="63" customFormat="1" x14ac:dyDescent="0.2">
      <c r="A349" s="98"/>
      <c r="B349" s="97" t="s">
        <v>212</v>
      </c>
      <c r="C349" s="767" t="s">
        <v>252</v>
      </c>
      <c r="D349" s="767"/>
      <c r="E349" s="767"/>
      <c r="F349" s="99" t="s">
        <v>33</v>
      </c>
      <c r="G349" s="99" t="s">
        <v>33</v>
      </c>
      <c r="H349" s="99" t="s">
        <v>33</v>
      </c>
      <c r="I349" s="99" t="s">
        <v>33</v>
      </c>
      <c r="J349" s="100">
        <v>25.72</v>
      </c>
      <c r="K349" s="99" t="s">
        <v>33</v>
      </c>
      <c r="L349" s="100">
        <v>108.02</v>
      </c>
      <c r="M349" s="101" t="s">
        <v>33</v>
      </c>
      <c r="N349" s="102" t="s">
        <v>33</v>
      </c>
      <c r="T349" s="68" t="s">
        <v>252</v>
      </c>
    </row>
    <row r="350" spans="1:23" s="63" customFormat="1" x14ac:dyDescent="0.2">
      <c r="A350" s="98"/>
      <c r="B350" s="97" t="s">
        <v>33</v>
      </c>
      <c r="C350" s="767" t="s">
        <v>253</v>
      </c>
      <c r="D350" s="767"/>
      <c r="E350" s="767"/>
      <c r="F350" s="99" t="s">
        <v>179</v>
      </c>
      <c r="G350" s="99" t="s">
        <v>655</v>
      </c>
      <c r="H350" s="99" t="s">
        <v>175</v>
      </c>
      <c r="I350" s="99" t="s">
        <v>2329</v>
      </c>
      <c r="J350" s="100" t="s">
        <v>33</v>
      </c>
      <c r="K350" s="99" t="s">
        <v>33</v>
      </c>
      <c r="L350" s="100" t="s">
        <v>33</v>
      </c>
      <c r="M350" s="101" t="s">
        <v>33</v>
      </c>
      <c r="N350" s="102" t="s">
        <v>33</v>
      </c>
      <c r="U350" s="68" t="s">
        <v>253</v>
      </c>
    </row>
    <row r="351" spans="1:23" s="63" customFormat="1" x14ac:dyDescent="0.2">
      <c r="A351" s="98"/>
      <c r="B351" s="97" t="s">
        <v>33</v>
      </c>
      <c r="C351" s="767" t="s">
        <v>178</v>
      </c>
      <c r="D351" s="767"/>
      <c r="E351" s="767"/>
      <c r="F351" s="99" t="s">
        <v>179</v>
      </c>
      <c r="G351" s="99" t="s">
        <v>2298</v>
      </c>
      <c r="H351" s="99" t="s">
        <v>175</v>
      </c>
      <c r="I351" s="99" t="s">
        <v>2330</v>
      </c>
      <c r="J351" s="100" t="s">
        <v>33</v>
      </c>
      <c r="K351" s="99" t="s">
        <v>33</v>
      </c>
      <c r="L351" s="100" t="s">
        <v>33</v>
      </c>
      <c r="M351" s="101" t="s">
        <v>33</v>
      </c>
      <c r="N351" s="102" t="s">
        <v>33</v>
      </c>
      <c r="U351" s="68" t="s">
        <v>178</v>
      </c>
    </row>
    <row r="352" spans="1:23" s="63" customFormat="1" x14ac:dyDescent="0.2">
      <c r="A352" s="98"/>
      <c r="B352" s="97" t="s">
        <v>33</v>
      </c>
      <c r="C352" s="776" t="s">
        <v>182</v>
      </c>
      <c r="D352" s="776"/>
      <c r="E352" s="776"/>
      <c r="F352" s="90" t="s">
        <v>33</v>
      </c>
      <c r="G352" s="90" t="s">
        <v>33</v>
      </c>
      <c r="H352" s="90" t="s">
        <v>33</v>
      </c>
      <c r="I352" s="90" t="s">
        <v>33</v>
      </c>
      <c r="J352" s="91">
        <v>63.94</v>
      </c>
      <c r="K352" s="90" t="s">
        <v>33</v>
      </c>
      <c r="L352" s="91">
        <v>308.67</v>
      </c>
      <c r="M352" s="92" t="s">
        <v>33</v>
      </c>
      <c r="N352" s="93" t="s">
        <v>33</v>
      </c>
      <c r="V352" s="68" t="s">
        <v>182</v>
      </c>
    </row>
    <row r="353" spans="1:23" s="63" customFormat="1" x14ac:dyDescent="0.2">
      <c r="A353" s="98"/>
      <c r="B353" s="97" t="s">
        <v>33</v>
      </c>
      <c r="C353" s="767" t="s">
        <v>183</v>
      </c>
      <c r="D353" s="767"/>
      <c r="E353" s="767"/>
      <c r="F353" s="99" t="s">
        <v>33</v>
      </c>
      <c r="G353" s="99" t="s">
        <v>33</v>
      </c>
      <c r="H353" s="99" t="s">
        <v>33</v>
      </c>
      <c r="I353" s="99" t="s">
        <v>33</v>
      </c>
      <c r="J353" s="100" t="s">
        <v>33</v>
      </c>
      <c r="K353" s="99" t="s">
        <v>33</v>
      </c>
      <c r="L353" s="100">
        <v>135.34</v>
      </c>
      <c r="M353" s="101" t="s">
        <v>33</v>
      </c>
      <c r="N353" s="102" t="s">
        <v>33</v>
      </c>
      <c r="U353" s="68" t="s">
        <v>183</v>
      </c>
    </row>
    <row r="354" spans="1:23" s="63" customFormat="1" ht="22.5" x14ac:dyDescent="0.2">
      <c r="A354" s="98"/>
      <c r="B354" s="97" t="s">
        <v>868</v>
      </c>
      <c r="C354" s="767" t="s">
        <v>869</v>
      </c>
      <c r="D354" s="767"/>
      <c r="E354" s="767"/>
      <c r="F354" s="99" t="s">
        <v>186</v>
      </c>
      <c r="G354" s="99" t="s">
        <v>870</v>
      </c>
      <c r="H354" s="99" t="s">
        <v>33</v>
      </c>
      <c r="I354" s="99" t="s">
        <v>870</v>
      </c>
      <c r="J354" s="100" t="s">
        <v>33</v>
      </c>
      <c r="K354" s="99" t="s">
        <v>33</v>
      </c>
      <c r="L354" s="100">
        <v>121.81</v>
      </c>
      <c r="M354" s="101" t="s">
        <v>33</v>
      </c>
      <c r="N354" s="102" t="s">
        <v>33</v>
      </c>
      <c r="U354" s="68" t="s">
        <v>869</v>
      </c>
    </row>
    <row r="355" spans="1:23" s="63" customFormat="1" ht="22.5" x14ac:dyDescent="0.2">
      <c r="A355" s="98"/>
      <c r="B355" s="97" t="s">
        <v>871</v>
      </c>
      <c r="C355" s="767" t="s">
        <v>872</v>
      </c>
      <c r="D355" s="767"/>
      <c r="E355" s="767"/>
      <c r="F355" s="99" t="s">
        <v>186</v>
      </c>
      <c r="G355" s="99" t="s">
        <v>873</v>
      </c>
      <c r="H355" s="99" t="s">
        <v>33</v>
      </c>
      <c r="I355" s="99" t="s">
        <v>873</v>
      </c>
      <c r="J355" s="100" t="s">
        <v>33</v>
      </c>
      <c r="K355" s="99" t="s">
        <v>33</v>
      </c>
      <c r="L355" s="100">
        <v>115.04</v>
      </c>
      <c r="M355" s="101" t="s">
        <v>33</v>
      </c>
      <c r="N355" s="102" t="s">
        <v>33</v>
      </c>
      <c r="U355" s="68" t="s">
        <v>872</v>
      </c>
    </row>
    <row r="356" spans="1:23" s="63" customFormat="1" x14ac:dyDescent="0.2">
      <c r="A356" s="103"/>
      <c r="B356" s="104"/>
      <c r="C356" s="780" t="s">
        <v>191</v>
      </c>
      <c r="D356" s="780"/>
      <c r="E356" s="780"/>
      <c r="F356" s="105" t="s">
        <v>33</v>
      </c>
      <c r="G356" s="105" t="s">
        <v>33</v>
      </c>
      <c r="H356" s="105" t="s">
        <v>33</v>
      </c>
      <c r="I356" s="105" t="s">
        <v>33</v>
      </c>
      <c r="J356" s="106" t="s">
        <v>33</v>
      </c>
      <c r="K356" s="105" t="s">
        <v>33</v>
      </c>
      <c r="L356" s="106">
        <v>545.52</v>
      </c>
      <c r="M356" s="92" t="s">
        <v>33</v>
      </c>
      <c r="N356" s="107" t="s">
        <v>33</v>
      </c>
      <c r="W356" s="68" t="s">
        <v>191</v>
      </c>
    </row>
    <row r="357" spans="1:23" s="63" customFormat="1" ht="22.5" x14ac:dyDescent="0.2">
      <c r="A357" s="88" t="s">
        <v>1449</v>
      </c>
      <c r="B357" s="89" t="s">
        <v>2331</v>
      </c>
      <c r="C357" s="776" t="s">
        <v>2332</v>
      </c>
      <c r="D357" s="776"/>
      <c r="E357" s="776"/>
      <c r="F357" s="90" t="s">
        <v>707</v>
      </c>
      <c r="G357" s="90" t="s">
        <v>33</v>
      </c>
      <c r="H357" s="90" t="s">
        <v>33</v>
      </c>
      <c r="I357" s="90" t="s">
        <v>2327</v>
      </c>
      <c r="J357" s="91">
        <v>1799.14</v>
      </c>
      <c r="K357" s="90" t="s">
        <v>33</v>
      </c>
      <c r="L357" s="91">
        <v>7556.39</v>
      </c>
      <c r="M357" s="92" t="s">
        <v>33</v>
      </c>
      <c r="N357" s="93" t="s">
        <v>33</v>
      </c>
      <c r="Q357" s="68" t="s">
        <v>2332</v>
      </c>
    </row>
    <row r="358" spans="1:23" s="63" customFormat="1" ht="22.5" x14ac:dyDescent="0.2">
      <c r="A358" s="88" t="s">
        <v>1450</v>
      </c>
      <c r="B358" s="89" t="s">
        <v>2333</v>
      </c>
      <c r="C358" s="776" t="s">
        <v>2334</v>
      </c>
      <c r="D358" s="776"/>
      <c r="E358" s="776"/>
      <c r="F358" s="90" t="s">
        <v>334</v>
      </c>
      <c r="G358" s="90" t="s">
        <v>33</v>
      </c>
      <c r="H358" s="90" t="s">
        <v>33</v>
      </c>
      <c r="I358" s="90" t="s">
        <v>957</v>
      </c>
      <c r="J358" s="91" t="s">
        <v>33</v>
      </c>
      <c r="K358" s="90" t="s">
        <v>33</v>
      </c>
      <c r="L358" s="91" t="s">
        <v>33</v>
      </c>
      <c r="M358" s="92" t="s">
        <v>33</v>
      </c>
      <c r="N358" s="93" t="s">
        <v>33</v>
      </c>
      <c r="Q358" s="68" t="s">
        <v>2334</v>
      </c>
    </row>
    <row r="359" spans="1:23" s="63" customFormat="1" x14ac:dyDescent="0.2">
      <c r="A359" s="94"/>
      <c r="B359" s="95"/>
      <c r="C359" s="767" t="s">
        <v>1395</v>
      </c>
      <c r="D359" s="767"/>
      <c r="E359" s="767"/>
      <c r="F359" s="767"/>
      <c r="G359" s="767"/>
      <c r="H359" s="767"/>
      <c r="I359" s="767"/>
      <c r="J359" s="767"/>
      <c r="K359" s="767"/>
      <c r="L359" s="767"/>
      <c r="M359" s="767"/>
      <c r="N359" s="781"/>
      <c r="R359" s="68" t="s">
        <v>1395</v>
      </c>
    </row>
    <row r="360" spans="1:23" s="63" customFormat="1" ht="33.75" x14ac:dyDescent="0.2">
      <c r="A360" s="96"/>
      <c r="B360" s="97" t="s">
        <v>558</v>
      </c>
      <c r="C360" s="767" t="s">
        <v>172</v>
      </c>
      <c r="D360" s="767"/>
      <c r="E360" s="767"/>
      <c r="F360" s="767"/>
      <c r="G360" s="767"/>
      <c r="H360" s="767"/>
      <c r="I360" s="767"/>
      <c r="J360" s="767"/>
      <c r="K360" s="767"/>
      <c r="L360" s="767"/>
      <c r="M360" s="767"/>
      <c r="N360" s="781"/>
      <c r="S360" s="68" t="s">
        <v>172</v>
      </c>
    </row>
    <row r="361" spans="1:23" s="63" customFormat="1" x14ac:dyDescent="0.2">
      <c r="A361" s="98"/>
      <c r="B361" s="97" t="s">
        <v>165</v>
      </c>
      <c r="C361" s="767" t="s">
        <v>251</v>
      </c>
      <c r="D361" s="767"/>
      <c r="E361" s="767"/>
      <c r="F361" s="99" t="s">
        <v>33</v>
      </c>
      <c r="G361" s="99" t="s">
        <v>33</v>
      </c>
      <c r="H361" s="99" t="s">
        <v>33</v>
      </c>
      <c r="I361" s="99" t="s">
        <v>33</v>
      </c>
      <c r="J361" s="100">
        <v>17372.8</v>
      </c>
      <c r="K361" s="99" t="s">
        <v>175</v>
      </c>
      <c r="L361" s="100">
        <v>217.16</v>
      </c>
      <c r="M361" s="101" t="s">
        <v>33</v>
      </c>
      <c r="N361" s="102" t="s">
        <v>33</v>
      </c>
      <c r="T361" s="68" t="s">
        <v>251</v>
      </c>
    </row>
    <row r="362" spans="1:23" s="63" customFormat="1" x14ac:dyDescent="0.2">
      <c r="A362" s="98"/>
      <c r="B362" s="97" t="s">
        <v>173</v>
      </c>
      <c r="C362" s="767" t="s">
        <v>174</v>
      </c>
      <c r="D362" s="767"/>
      <c r="E362" s="767"/>
      <c r="F362" s="99" t="s">
        <v>33</v>
      </c>
      <c r="G362" s="99" t="s">
        <v>33</v>
      </c>
      <c r="H362" s="99" t="s">
        <v>33</v>
      </c>
      <c r="I362" s="99" t="s">
        <v>33</v>
      </c>
      <c r="J362" s="100">
        <v>13226.59</v>
      </c>
      <c r="K362" s="99" t="s">
        <v>175</v>
      </c>
      <c r="L362" s="100">
        <v>165.33</v>
      </c>
      <c r="M362" s="101" t="s">
        <v>33</v>
      </c>
      <c r="N362" s="102" t="s">
        <v>33</v>
      </c>
      <c r="T362" s="68" t="s">
        <v>174</v>
      </c>
    </row>
    <row r="363" spans="1:23" s="63" customFormat="1" x14ac:dyDescent="0.2">
      <c r="A363" s="98"/>
      <c r="B363" s="97" t="s">
        <v>176</v>
      </c>
      <c r="C363" s="767" t="s">
        <v>177</v>
      </c>
      <c r="D363" s="767"/>
      <c r="E363" s="767"/>
      <c r="F363" s="99" t="s">
        <v>33</v>
      </c>
      <c r="G363" s="99" t="s">
        <v>33</v>
      </c>
      <c r="H363" s="99" t="s">
        <v>33</v>
      </c>
      <c r="I363" s="99" t="s">
        <v>33</v>
      </c>
      <c r="J363" s="100">
        <v>1561.67</v>
      </c>
      <c r="K363" s="99" t="s">
        <v>175</v>
      </c>
      <c r="L363" s="100">
        <v>19.52</v>
      </c>
      <c r="M363" s="101" t="s">
        <v>33</v>
      </c>
      <c r="N363" s="102" t="s">
        <v>33</v>
      </c>
      <c r="T363" s="68" t="s">
        <v>177</v>
      </c>
    </row>
    <row r="364" spans="1:23" s="63" customFormat="1" x14ac:dyDescent="0.2">
      <c r="A364" s="98"/>
      <c r="B364" s="97" t="s">
        <v>212</v>
      </c>
      <c r="C364" s="767" t="s">
        <v>252</v>
      </c>
      <c r="D364" s="767"/>
      <c r="E364" s="767"/>
      <c r="F364" s="99" t="s">
        <v>33</v>
      </c>
      <c r="G364" s="99" t="s">
        <v>33</v>
      </c>
      <c r="H364" s="99" t="s">
        <v>33</v>
      </c>
      <c r="I364" s="99" t="s">
        <v>33</v>
      </c>
      <c r="J364" s="100">
        <v>1929.26</v>
      </c>
      <c r="K364" s="99" t="s">
        <v>33</v>
      </c>
      <c r="L364" s="100">
        <v>19.29</v>
      </c>
      <c r="M364" s="101" t="s">
        <v>33</v>
      </c>
      <c r="N364" s="102" t="s">
        <v>33</v>
      </c>
      <c r="T364" s="68" t="s">
        <v>252</v>
      </c>
    </row>
    <row r="365" spans="1:23" s="63" customFormat="1" x14ac:dyDescent="0.2">
      <c r="A365" s="98"/>
      <c r="B365" s="97" t="s">
        <v>33</v>
      </c>
      <c r="C365" s="767" t="s">
        <v>253</v>
      </c>
      <c r="D365" s="767"/>
      <c r="E365" s="767"/>
      <c r="F365" s="99" t="s">
        <v>179</v>
      </c>
      <c r="G365" s="99" t="s">
        <v>2335</v>
      </c>
      <c r="H365" s="99" t="s">
        <v>175</v>
      </c>
      <c r="I365" s="99" t="s">
        <v>2336</v>
      </c>
      <c r="J365" s="100" t="s">
        <v>33</v>
      </c>
      <c r="K365" s="99" t="s">
        <v>33</v>
      </c>
      <c r="L365" s="100" t="s">
        <v>33</v>
      </c>
      <c r="M365" s="101" t="s">
        <v>33</v>
      </c>
      <c r="N365" s="102" t="s">
        <v>33</v>
      </c>
      <c r="U365" s="68" t="s">
        <v>253</v>
      </c>
    </row>
    <row r="366" spans="1:23" s="63" customFormat="1" x14ac:dyDescent="0.2">
      <c r="A366" s="98"/>
      <c r="B366" s="97" t="s">
        <v>33</v>
      </c>
      <c r="C366" s="767" t="s">
        <v>178</v>
      </c>
      <c r="D366" s="767"/>
      <c r="E366" s="767"/>
      <c r="F366" s="99" t="s">
        <v>179</v>
      </c>
      <c r="G366" s="99" t="s">
        <v>2337</v>
      </c>
      <c r="H366" s="99" t="s">
        <v>175</v>
      </c>
      <c r="I366" s="99" t="s">
        <v>2338</v>
      </c>
      <c r="J366" s="100" t="s">
        <v>33</v>
      </c>
      <c r="K366" s="99" t="s">
        <v>33</v>
      </c>
      <c r="L366" s="100" t="s">
        <v>33</v>
      </c>
      <c r="M366" s="101" t="s">
        <v>33</v>
      </c>
      <c r="N366" s="102" t="s">
        <v>33</v>
      </c>
      <c r="U366" s="68" t="s">
        <v>178</v>
      </c>
    </row>
    <row r="367" spans="1:23" s="63" customFormat="1" x14ac:dyDescent="0.2">
      <c r="A367" s="98"/>
      <c r="B367" s="97" t="s">
        <v>33</v>
      </c>
      <c r="C367" s="776" t="s">
        <v>182</v>
      </c>
      <c r="D367" s="776"/>
      <c r="E367" s="776"/>
      <c r="F367" s="90" t="s">
        <v>33</v>
      </c>
      <c r="G367" s="90" t="s">
        <v>33</v>
      </c>
      <c r="H367" s="90" t="s">
        <v>33</v>
      </c>
      <c r="I367" s="90" t="s">
        <v>33</v>
      </c>
      <c r="J367" s="91">
        <v>32528.65</v>
      </c>
      <c r="K367" s="90" t="s">
        <v>33</v>
      </c>
      <c r="L367" s="91">
        <v>401.78</v>
      </c>
      <c r="M367" s="92" t="s">
        <v>33</v>
      </c>
      <c r="N367" s="93" t="s">
        <v>33</v>
      </c>
      <c r="V367" s="68" t="s">
        <v>182</v>
      </c>
    </row>
    <row r="368" spans="1:23" s="63" customFormat="1" x14ac:dyDescent="0.2">
      <c r="A368" s="98"/>
      <c r="B368" s="97" t="s">
        <v>33</v>
      </c>
      <c r="C368" s="767" t="s">
        <v>183</v>
      </c>
      <c r="D368" s="767"/>
      <c r="E368" s="767"/>
      <c r="F368" s="99" t="s">
        <v>33</v>
      </c>
      <c r="G368" s="99" t="s">
        <v>33</v>
      </c>
      <c r="H368" s="99" t="s">
        <v>33</v>
      </c>
      <c r="I368" s="99" t="s">
        <v>33</v>
      </c>
      <c r="J368" s="100" t="s">
        <v>33</v>
      </c>
      <c r="K368" s="99" t="s">
        <v>33</v>
      </c>
      <c r="L368" s="100">
        <v>236.68</v>
      </c>
      <c r="M368" s="101" t="s">
        <v>33</v>
      </c>
      <c r="N368" s="102" t="s">
        <v>33</v>
      </c>
      <c r="U368" s="68" t="s">
        <v>183</v>
      </c>
    </row>
    <row r="369" spans="1:26" s="63" customFormat="1" ht="33.75" x14ac:dyDescent="0.2">
      <c r="A369" s="98"/>
      <c r="B369" s="97" t="s">
        <v>2339</v>
      </c>
      <c r="C369" s="767" t="s">
        <v>2340</v>
      </c>
      <c r="D369" s="767"/>
      <c r="E369" s="767"/>
      <c r="F369" s="99" t="s">
        <v>186</v>
      </c>
      <c r="G369" s="99" t="s">
        <v>2341</v>
      </c>
      <c r="H369" s="99" t="s">
        <v>33</v>
      </c>
      <c r="I369" s="99" t="s">
        <v>2341</v>
      </c>
      <c r="J369" s="100" t="s">
        <v>33</v>
      </c>
      <c r="K369" s="99" t="s">
        <v>33</v>
      </c>
      <c r="L369" s="100">
        <v>307.68</v>
      </c>
      <c r="M369" s="101" t="s">
        <v>33</v>
      </c>
      <c r="N369" s="102" t="s">
        <v>33</v>
      </c>
      <c r="U369" s="68" t="s">
        <v>2340</v>
      </c>
    </row>
    <row r="370" spans="1:26" s="63" customFormat="1" ht="33.75" x14ac:dyDescent="0.2">
      <c r="A370" s="98"/>
      <c r="B370" s="97" t="s">
        <v>2342</v>
      </c>
      <c r="C370" s="767" t="s">
        <v>2343</v>
      </c>
      <c r="D370" s="767"/>
      <c r="E370" s="767"/>
      <c r="F370" s="99" t="s">
        <v>186</v>
      </c>
      <c r="G370" s="99" t="s">
        <v>873</v>
      </c>
      <c r="H370" s="99" t="s">
        <v>33</v>
      </c>
      <c r="I370" s="99" t="s">
        <v>873</v>
      </c>
      <c r="J370" s="100" t="s">
        <v>33</v>
      </c>
      <c r="K370" s="99" t="s">
        <v>33</v>
      </c>
      <c r="L370" s="100">
        <v>201.18</v>
      </c>
      <c r="M370" s="101" t="s">
        <v>33</v>
      </c>
      <c r="N370" s="102" t="s">
        <v>33</v>
      </c>
      <c r="U370" s="68" t="s">
        <v>2343</v>
      </c>
    </row>
    <row r="371" spans="1:26" s="63" customFormat="1" x14ac:dyDescent="0.2">
      <c r="A371" s="103"/>
      <c r="B371" s="104"/>
      <c r="C371" s="780" t="s">
        <v>191</v>
      </c>
      <c r="D371" s="780"/>
      <c r="E371" s="780"/>
      <c r="F371" s="105" t="s">
        <v>33</v>
      </c>
      <c r="G371" s="105" t="s">
        <v>33</v>
      </c>
      <c r="H371" s="105" t="s">
        <v>33</v>
      </c>
      <c r="I371" s="105" t="s">
        <v>33</v>
      </c>
      <c r="J371" s="106" t="s">
        <v>33</v>
      </c>
      <c r="K371" s="105" t="s">
        <v>33</v>
      </c>
      <c r="L371" s="106">
        <v>910.64</v>
      </c>
      <c r="M371" s="92" t="s">
        <v>33</v>
      </c>
      <c r="N371" s="107" t="s">
        <v>33</v>
      </c>
      <c r="W371" s="68" t="s">
        <v>191</v>
      </c>
    </row>
    <row r="372" spans="1:26" s="63" customFormat="1" x14ac:dyDescent="0.2">
      <c r="A372" s="88" t="s">
        <v>1716</v>
      </c>
      <c r="B372" s="89" t="s">
        <v>2344</v>
      </c>
      <c r="C372" s="776" t="s">
        <v>2345</v>
      </c>
      <c r="D372" s="776"/>
      <c r="E372" s="776"/>
      <c r="F372" s="90" t="s">
        <v>484</v>
      </c>
      <c r="G372" s="90" t="s">
        <v>33</v>
      </c>
      <c r="H372" s="90" t="s">
        <v>33</v>
      </c>
      <c r="I372" s="90" t="s">
        <v>165</v>
      </c>
      <c r="J372" s="91">
        <v>11474.56</v>
      </c>
      <c r="K372" s="90" t="s">
        <v>33</v>
      </c>
      <c r="L372" s="91">
        <v>11474.56</v>
      </c>
      <c r="M372" s="92" t="s">
        <v>33</v>
      </c>
      <c r="N372" s="93" t="s">
        <v>33</v>
      </c>
      <c r="Q372" s="68" t="s">
        <v>2345</v>
      </c>
    </row>
    <row r="373" spans="1:26" s="63" customFormat="1" ht="1.5" customHeight="1" x14ac:dyDescent="0.2">
      <c r="A373" s="108"/>
      <c r="B373" s="104"/>
      <c r="C373" s="104"/>
      <c r="D373" s="104"/>
      <c r="E373" s="104"/>
      <c r="F373" s="108"/>
      <c r="G373" s="108"/>
      <c r="H373" s="108"/>
      <c r="I373" s="108"/>
      <c r="J373" s="109"/>
      <c r="K373" s="108"/>
      <c r="L373" s="109"/>
      <c r="M373" s="99"/>
      <c r="N373" s="109"/>
    </row>
    <row r="374" spans="1:26" s="63" customFormat="1" x14ac:dyDescent="0.2">
      <c r="A374" s="110"/>
      <c r="B374" s="111" t="s">
        <v>33</v>
      </c>
      <c r="C374" s="780" t="s">
        <v>2346</v>
      </c>
      <c r="D374" s="780"/>
      <c r="E374" s="780"/>
      <c r="F374" s="780"/>
      <c r="G374" s="780"/>
      <c r="H374" s="780"/>
      <c r="I374" s="780"/>
      <c r="J374" s="780"/>
      <c r="K374" s="780"/>
      <c r="L374" s="112" t="s">
        <v>33</v>
      </c>
      <c r="M374" s="113"/>
      <c r="N374" s="114"/>
      <c r="Y374" s="68" t="s">
        <v>2346</v>
      </c>
    </row>
    <row r="375" spans="1:26" s="63" customFormat="1" x14ac:dyDescent="0.2">
      <c r="A375" s="115"/>
      <c r="B375" s="97" t="s">
        <v>165</v>
      </c>
      <c r="C375" s="767" t="s">
        <v>202</v>
      </c>
      <c r="D375" s="767"/>
      <c r="E375" s="767"/>
      <c r="F375" s="767"/>
      <c r="G375" s="767"/>
      <c r="H375" s="767"/>
      <c r="I375" s="767"/>
      <c r="J375" s="767"/>
      <c r="K375" s="767"/>
      <c r="L375" s="116">
        <v>153152.32000000001</v>
      </c>
      <c r="M375" s="117"/>
      <c r="N375" s="118" t="s">
        <v>33</v>
      </c>
      <c r="Z375" s="68" t="s">
        <v>202</v>
      </c>
    </row>
    <row r="376" spans="1:26" s="63" customFormat="1" x14ac:dyDescent="0.2">
      <c r="A376" s="115"/>
      <c r="B376" s="97" t="s">
        <v>33</v>
      </c>
      <c r="C376" s="767" t="s">
        <v>203</v>
      </c>
      <c r="D376" s="767"/>
      <c r="E376" s="767"/>
      <c r="F376" s="767"/>
      <c r="G376" s="767"/>
      <c r="H376" s="767"/>
      <c r="I376" s="767"/>
      <c r="J376" s="767"/>
      <c r="K376" s="767"/>
      <c r="L376" s="116" t="s">
        <v>33</v>
      </c>
      <c r="M376" s="117"/>
      <c r="N376" s="118" t="s">
        <v>33</v>
      </c>
      <c r="Z376" s="68" t="s">
        <v>203</v>
      </c>
    </row>
    <row r="377" spans="1:26" s="63" customFormat="1" x14ac:dyDescent="0.2">
      <c r="A377" s="115"/>
      <c r="B377" s="97" t="s">
        <v>33</v>
      </c>
      <c r="C377" s="767" t="s">
        <v>296</v>
      </c>
      <c r="D377" s="767"/>
      <c r="E377" s="767"/>
      <c r="F377" s="767"/>
      <c r="G377" s="767"/>
      <c r="H377" s="767"/>
      <c r="I377" s="767"/>
      <c r="J377" s="767"/>
      <c r="K377" s="767"/>
      <c r="L377" s="116">
        <v>1675.87</v>
      </c>
      <c r="M377" s="117"/>
      <c r="N377" s="118" t="s">
        <v>33</v>
      </c>
      <c r="Z377" s="68" t="s">
        <v>296</v>
      </c>
    </row>
    <row r="378" spans="1:26" s="63" customFormat="1" x14ac:dyDescent="0.2">
      <c r="A378" s="115"/>
      <c r="B378" s="97" t="s">
        <v>33</v>
      </c>
      <c r="C378" s="767" t="s">
        <v>204</v>
      </c>
      <c r="D378" s="767"/>
      <c r="E378" s="767"/>
      <c r="F378" s="767"/>
      <c r="G378" s="767"/>
      <c r="H378" s="767"/>
      <c r="I378" s="767"/>
      <c r="J378" s="767"/>
      <c r="K378" s="767"/>
      <c r="L378" s="116">
        <v>508.46</v>
      </c>
      <c r="M378" s="117"/>
      <c r="N378" s="118" t="s">
        <v>33</v>
      </c>
      <c r="Z378" s="68" t="s">
        <v>204</v>
      </c>
    </row>
    <row r="379" spans="1:26" s="63" customFormat="1" x14ac:dyDescent="0.2">
      <c r="A379" s="115"/>
      <c r="B379" s="97" t="s">
        <v>33</v>
      </c>
      <c r="C379" s="767" t="s">
        <v>297</v>
      </c>
      <c r="D379" s="767"/>
      <c r="E379" s="767"/>
      <c r="F379" s="767"/>
      <c r="G379" s="767"/>
      <c r="H379" s="767"/>
      <c r="I379" s="767"/>
      <c r="J379" s="767"/>
      <c r="K379" s="767"/>
      <c r="L379" s="116">
        <v>147711.99</v>
      </c>
      <c r="M379" s="117"/>
      <c r="N379" s="118" t="s">
        <v>33</v>
      </c>
      <c r="Z379" s="68" t="s">
        <v>297</v>
      </c>
    </row>
    <row r="380" spans="1:26" s="63" customFormat="1" x14ac:dyDescent="0.2">
      <c r="A380" s="115"/>
      <c r="B380" s="97" t="s">
        <v>33</v>
      </c>
      <c r="C380" s="767" t="s">
        <v>205</v>
      </c>
      <c r="D380" s="767"/>
      <c r="E380" s="767"/>
      <c r="F380" s="767"/>
      <c r="G380" s="767"/>
      <c r="H380" s="767"/>
      <c r="I380" s="767"/>
      <c r="J380" s="767"/>
      <c r="K380" s="767"/>
      <c r="L380" s="116">
        <v>2066.0300000000002</v>
      </c>
      <c r="M380" s="117"/>
      <c r="N380" s="118" t="s">
        <v>33</v>
      </c>
      <c r="Z380" s="68" t="s">
        <v>205</v>
      </c>
    </row>
    <row r="381" spans="1:26" s="63" customFormat="1" x14ac:dyDescent="0.2">
      <c r="A381" s="115"/>
      <c r="B381" s="97" t="s">
        <v>33</v>
      </c>
      <c r="C381" s="767" t="s">
        <v>206</v>
      </c>
      <c r="D381" s="767"/>
      <c r="E381" s="767"/>
      <c r="F381" s="767"/>
      <c r="G381" s="767"/>
      <c r="H381" s="767"/>
      <c r="I381" s="767"/>
      <c r="J381" s="767"/>
      <c r="K381" s="767"/>
      <c r="L381" s="116">
        <v>1189.97</v>
      </c>
      <c r="M381" s="117"/>
      <c r="N381" s="118" t="s">
        <v>33</v>
      </c>
      <c r="Z381" s="68" t="s">
        <v>206</v>
      </c>
    </row>
    <row r="382" spans="1:26" s="63" customFormat="1" x14ac:dyDescent="0.2">
      <c r="A382" s="115"/>
      <c r="B382" s="97" t="s">
        <v>33</v>
      </c>
      <c r="C382" s="767" t="s">
        <v>207</v>
      </c>
      <c r="D382" s="767"/>
      <c r="E382" s="767"/>
      <c r="F382" s="767"/>
      <c r="G382" s="767"/>
      <c r="H382" s="767"/>
      <c r="I382" s="767"/>
      <c r="J382" s="767"/>
      <c r="K382" s="767"/>
      <c r="L382" s="116">
        <v>1758.92</v>
      </c>
      <c r="M382" s="117"/>
      <c r="N382" s="118" t="s">
        <v>33</v>
      </c>
      <c r="Z382" s="68" t="s">
        <v>207</v>
      </c>
    </row>
    <row r="383" spans="1:26" s="63" customFormat="1" x14ac:dyDescent="0.2">
      <c r="A383" s="115"/>
      <c r="B383" s="97" t="s">
        <v>33</v>
      </c>
      <c r="C383" s="767" t="s">
        <v>208</v>
      </c>
      <c r="D383" s="767"/>
      <c r="E383" s="767"/>
      <c r="F383" s="767"/>
      <c r="G383" s="767"/>
      <c r="H383" s="767"/>
      <c r="I383" s="767"/>
      <c r="J383" s="767"/>
      <c r="K383" s="767"/>
      <c r="L383" s="116">
        <v>2066.0300000000002</v>
      </c>
      <c r="M383" s="117"/>
      <c r="N383" s="118" t="s">
        <v>33</v>
      </c>
      <c r="Z383" s="68" t="s">
        <v>208</v>
      </c>
    </row>
    <row r="384" spans="1:26" s="63" customFormat="1" x14ac:dyDescent="0.2">
      <c r="A384" s="115"/>
      <c r="B384" s="97" t="s">
        <v>33</v>
      </c>
      <c r="C384" s="767" t="s">
        <v>209</v>
      </c>
      <c r="D384" s="767"/>
      <c r="E384" s="767"/>
      <c r="F384" s="767"/>
      <c r="G384" s="767"/>
      <c r="H384" s="767"/>
      <c r="I384" s="767"/>
      <c r="J384" s="767"/>
      <c r="K384" s="767"/>
      <c r="L384" s="116">
        <v>1189.97</v>
      </c>
      <c r="M384" s="117"/>
      <c r="N384" s="118" t="s">
        <v>33</v>
      </c>
      <c r="Z384" s="68" t="s">
        <v>209</v>
      </c>
    </row>
    <row r="385" spans="1:28" s="63" customFormat="1" x14ac:dyDescent="0.2">
      <c r="A385" s="115"/>
      <c r="B385" s="109" t="s">
        <v>33</v>
      </c>
      <c r="C385" s="782" t="s">
        <v>2347</v>
      </c>
      <c r="D385" s="782"/>
      <c r="E385" s="782"/>
      <c r="F385" s="782"/>
      <c r="G385" s="782"/>
      <c r="H385" s="782"/>
      <c r="I385" s="782"/>
      <c r="J385" s="782"/>
      <c r="K385" s="782"/>
      <c r="L385" s="119">
        <v>153152.32000000001</v>
      </c>
      <c r="M385" s="120"/>
      <c r="N385" s="121"/>
      <c r="AA385" s="68" t="s">
        <v>2347</v>
      </c>
    </row>
    <row r="386" spans="1:28" s="63" customFormat="1" x14ac:dyDescent="0.2">
      <c r="A386" s="773" t="s">
        <v>2348</v>
      </c>
      <c r="B386" s="774"/>
      <c r="C386" s="774"/>
      <c r="D386" s="774"/>
      <c r="E386" s="774"/>
      <c r="F386" s="774"/>
      <c r="G386" s="774"/>
      <c r="H386" s="774"/>
      <c r="I386" s="774"/>
      <c r="J386" s="774"/>
      <c r="K386" s="774"/>
      <c r="L386" s="774"/>
      <c r="M386" s="774"/>
      <c r="N386" s="775"/>
      <c r="P386" s="68" t="s">
        <v>2348</v>
      </c>
    </row>
    <row r="387" spans="1:28" s="63" customFormat="1" x14ac:dyDescent="0.2">
      <c r="A387" s="783" t="s">
        <v>2349</v>
      </c>
      <c r="B387" s="784"/>
      <c r="C387" s="784"/>
      <c r="D387" s="784"/>
      <c r="E387" s="784"/>
      <c r="F387" s="784"/>
      <c r="G387" s="784"/>
      <c r="H387" s="784"/>
      <c r="I387" s="784"/>
      <c r="J387" s="784"/>
      <c r="K387" s="784"/>
      <c r="L387" s="784"/>
      <c r="M387" s="784"/>
      <c r="N387" s="785"/>
      <c r="AB387" s="68" t="s">
        <v>2349</v>
      </c>
    </row>
    <row r="388" spans="1:28" s="63" customFormat="1" ht="22.5" x14ac:dyDescent="0.2">
      <c r="A388" s="88" t="s">
        <v>1720</v>
      </c>
      <c r="B388" s="89" t="s">
        <v>2350</v>
      </c>
      <c r="C388" s="776" t="s">
        <v>2351</v>
      </c>
      <c r="D388" s="776"/>
      <c r="E388" s="776"/>
      <c r="F388" s="90" t="s">
        <v>566</v>
      </c>
      <c r="G388" s="90" t="s">
        <v>33</v>
      </c>
      <c r="H388" s="90" t="s">
        <v>33</v>
      </c>
      <c r="I388" s="90" t="s">
        <v>2352</v>
      </c>
      <c r="J388" s="91" t="s">
        <v>33</v>
      </c>
      <c r="K388" s="90" t="s">
        <v>33</v>
      </c>
      <c r="L388" s="91" t="s">
        <v>33</v>
      </c>
      <c r="M388" s="92" t="s">
        <v>33</v>
      </c>
      <c r="N388" s="93" t="s">
        <v>33</v>
      </c>
      <c r="Q388" s="68" t="s">
        <v>2351</v>
      </c>
    </row>
    <row r="389" spans="1:28" s="63" customFormat="1" x14ac:dyDescent="0.2">
      <c r="A389" s="94"/>
      <c r="B389" s="95"/>
      <c r="C389" s="767" t="s">
        <v>2353</v>
      </c>
      <c r="D389" s="767"/>
      <c r="E389" s="767"/>
      <c r="F389" s="767"/>
      <c r="G389" s="767"/>
      <c r="H389" s="767"/>
      <c r="I389" s="767"/>
      <c r="J389" s="767"/>
      <c r="K389" s="767"/>
      <c r="L389" s="767"/>
      <c r="M389" s="767"/>
      <c r="N389" s="781"/>
      <c r="R389" s="68" t="s">
        <v>2353</v>
      </c>
    </row>
    <row r="390" spans="1:28" s="63" customFormat="1" ht="33.75" x14ac:dyDescent="0.2">
      <c r="A390" s="96"/>
      <c r="B390" s="97" t="s">
        <v>558</v>
      </c>
      <c r="C390" s="767" t="s">
        <v>172</v>
      </c>
      <c r="D390" s="767"/>
      <c r="E390" s="767"/>
      <c r="F390" s="767"/>
      <c r="G390" s="767"/>
      <c r="H390" s="767"/>
      <c r="I390" s="767"/>
      <c r="J390" s="767"/>
      <c r="K390" s="767"/>
      <c r="L390" s="767"/>
      <c r="M390" s="767"/>
      <c r="N390" s="781"/>
      <c r="S390" s="68" t="s">
        <v>172</v>
      </c>
    </row>
    <row r="391" spans="1:28" s="63" customFormat="1" x14ac:dyDescent="0.2">
      <c r="A391" s="98"/>
      <c r="B391" s="97" t="s">
        <v>165</v>
      </c>
      <c r="C391" s="767" t="s">
        <v>251</v>
      </c>
      <c r="D391" s="767"/>
      <c r="E391" s="767"/>
      <c r="F391" s="99" t="s">
        <v>33</v>
      </c>
      <c r="G391" s="99" t="s">
        <v>33</v>
      </c>
      <c r="H391" s="99" t="s">
        <v>33</v>
      </c>
      <c r="I391" s="99" t="s">
        <v>33</v>
      </c>
      <c r="J391" s="100">
        <v>28.71</v>
      </c>
      <c r="K391" s="99" t="s">
        <v>175</v>
      </c>
      <c r="L391" s="100">
        <v>2046.66</v>
      </c>
      <c r="M391" s="101" t="s">
        <v>33</v>
      </c>
      <c r="N391" s="102" t="s">
        <v>33</v>
      </c>
      <c r="T391" s="68" t="s">
        <v>251</v>
      </c>
    </row>
    <row r="392" spans="1:28" s="63" customFormat="1" x14ac:dyDescent="0.2">
      <c r="A392" s="98"/>
      <c r="B392" s="97" t="s">
        <v>173</v>
      </c>
      <c r="C392" s="767" t="s">
        <v>174</v>
      </c>
      <c r="D392" s="767"/>
      <c r="E392" s="767"/>
      <c r="F392" s="99" t="s">
        <v>33</v>
      </c>
      <c r="G392" s="99" t="s">
        <v>33</v>
      </c>
      <c r="H392" s="99" t="s">
        <v>33</v>
      </c>
      <c r="I392" s="99" t="s">
        <v>33</v>
      </c>
      <c r="J392" s="100">
        <v>50.01</v>
      </c>
      <c r="K392" s="99" t="s">
        <v>175</v>
      </c>
      <c r="L392" s="100">
        <v>3565.09</v>
      </c>
      <c r="M392" s="101" t="s">
        <v>33</v>
      </c>
      <c r="N392" s="102" t="s">
        <v>33</v>
      </c>
      <c r="T392" s="68" t="s">
        <v>174</v>
      </c>
    </row>
    <row r="393" spans="1:28" s="63" customFormat="1" x14ac:dyDescent="0.2">
      <c r="A393" s="98"/>
      <c r="B393" s="97" t="s">
        <v>176</v>
      </c>
      <c r="C393" s="767" t="s">
        <v>177</v>
      </c>
      <c r="D393" s="767"/>
      <c r="E393" s="767"/>
      <c r="F393" s="99" t="s">
        <v>33</v>
      </c>
      <c r="G393" s="99" t="s">
        <v>33</v>
      </c>
      <c r="H393" s="99" t="s">
        <v>33</v>
      </c>
      <c r="I393" s="99" t="s">
        <v>33</v>
      </c>
      <c r="J393" s="100">
        <v>5.54</v>
      </c>
      <c r="K393" s="99" t="s">
        <v>175</v>
      </c>
      <c r="L393" s="100">
        <v>394.93</v>
      </c>
      <c r="M393" s="101" t="s">
        <v>33</v>
      </c>
      <c r="N393" s="102" t="s">
        <v>33</v>
      </c>
      <c r="T393" s="68" t="s">
        <v>177</v>
      </c>
    </row>
    <row r="394" spans="1:28" s="63" customFormat="1" x14ac:dyDescent="0.2">
      <c r="A394" s="98"/>
      <c r="B394" s="97" t="s">
        <v>212</v>
      </c>
      <c r="C394" s="767" t="s">
        <v>252</v>
      </c>
      <c r="D394" s="767"/>
      <c r="E394" s="767"/>
      <c r="F394" s="99" t="s">
        <v>33</v>
      </c>
      <c r="G394" s="99" t="s">
        <v>33</v>
      </c>
      <c r="H394" s="99" t="s">
        <v>33</v>
      </c>
      <c r="I394" s="99" t="s">
        <v>33</v>
      </c>
      <c r="J394" s="100">
        <v>0.37</v>
      </c>
      <c r="K394" s="99" t="s">
        <v>33</v>
      </c>
      <c r="L394" s="100">
        <v>21.1</v>
      </c>
      <c r="M394" s="101" t="s">
        <v>33</v>
      </c>
      <c r="N394" s="102" t="s">
        <v>33</v>
      </c>
      <c r="T394" s="68" t="s">
        <v>252</v>
      </c>
    </row>
    <row r="395" spans="1:28" s="63" customFormat="1" x14ac:dyDescent="0.2">
      <c r="A395" s="98"/>
      <c r="B395" s="97" t="s">
        <v>33</v>
      </c>
      <c r="C395" s="767" t="s">
        <v>253</v>
      </c>
      <c r="D395" s="767"/>
      <c r="E395" s="767"/>
      <c r="F395" s="99" t="s">
        <v>179</v>
      </c>
      <c r="G395" s="99" t="s">
        <v>2354</v>
      </c>
      <c r="H395" s="99" t="s">
        <v>175</v>
      </c>
      <c r="I395" s="99" t="s">
        <v>2355</v>
      </c>
      <c r="J395" s="100" t="s">
        <v>33</v>
      </c>
      <c r="K395" s="99" t="s">
        <v>33</v>
      </c>
      <c r="L395" s="100" t="s">
        <v>33</v>
      </c>
      <c r="M395" s="101" t="s">
        <v>33</v>
      </c>
      <c r="N395" s="102" t="s">
        <v>33</v>
      </c>
      <c r="U395" s="68" t="s">
        <v>253</v>
      </c>
    </row>
    <row r="396" spans="1:28" s="63" customFormat="1" x14ac:dyDescent="0.2">
      <c r="A396" s="98"/>
      <c r="B396" s="97" t="s">
        <v>33</v>
      </c>
      <c r="C396" s="767" t="s">
        <v>178</v>
      </c>
      <c r="D396" s="767"/>
      <c r="E396" s="767"/>
      <c r="F396" s="99" t="s">
        <v>179</v>
      </c>
      <c r="G396" s="99" t="s">
        <v>405</v>
      </c>
      <c r="H396" s="99" t="s">
        <v>175</v>
      </c>
      <c r="I396" s="99" t="s">
        <v>2356</v>
      </c>
      <c r="J396" s="100" t="s">
        <v>33</v>
      </c>
      <c r="K396" s="99" t="s">
        <v>33</v>
      </c>
      <c r="L396" s="100" t="s">
        <v>33</v>
      </c>
      <c r="M396" s="101" t="s">
        <v>33</v>
      </c>
      <c r="N396" s="102" t="s">
        <v>33</v>
      </c>
      <c r="U396" s="68" t="s">
        <v>178</v>
      </c>
    </row>
    <row r="397" spans="1:28" s="63" customFormat="1" x14ac:dyDescent="0.2">
      <c r="A397" s="98"/>
      <c r="B397" s="97" t="s">
        <v>33</v>
      </c>
      <c r="C397" s="776" t="s">
        <v>182</v>
      </c>
      <c r="D397" s="776"/>
      <c r="E397" s="776"/>
      <c r="F397" s="90" t="s">
        <v>33</v>
      </c>
      <c r="G397" s="90" t="s">
        <v>33</v>
      </c>
      <c r="H397" s="90" t="s">
        <v>33</v>
      </c>
      <c r="I397" s="90" t="s">
        <v>33</v>
      </c>
      <c r="J397" s="91">
        <v>79.09</v>
      </c>
      <c r="K397" s="90" t="s">
        <v>33</v>
      </c>
      <c r="L397" s="91">
        <v>5632.85</v>
      </c>
      <c r="M397" s="92" t="s">
        <v>33</v>
      </c>
      <c r="N397" s="93" t="s">
        <v>33</v>
      </c>
      <c r="V397" s="68" t="s">
        <v>182</v>
      </c>
    </row>
    <row r="398" spans="1:28" s="63" customFormat="1" x14ac:dyDescent="0.2">
      <c r="A398" s="98"/>
      <c r="B398" s="97" t="s">
        <v>33</v>
      </c>
      <c r="C398" s="767" t="s">
        <v>183</v>
      </c>
      <c r="D398" s="767"/>
      <c r="E398" s="767"/>
      <c r="F398" s="99" t="s">
        <v>33</v>
      </c>
      <c r="G398" s="99" t="s">
        <v>33</v>
      </c>
      <c r="H398" s="99" t="s">
        <v>33</v>
      </c>
      <c r="I398" s="99" t="s">
        <v>33</v>
      </c>
      <c r="J398" s="100" t="s">
        <v>33</v>
      </c>
      <c r="K398" s="99" t="s">
        <v>33</v>
      </c>
      <c r="L398" s="100">
        <v>2441.59</v>
      </c>
      <c r="M398" s="101" t="s">
        <v>33</v>
      </c>
      <c r="N398" s="102" t="s">
        <v>33</v>
      </c>
      <c r="U398" s="68" t="s">
        <v>183</v>
      </c>
    </row>
    <row r="399" spans="1:28" s="63" customFormat="1" ht="22.5" x14ac:dyDescent="0.2">
      <c r="A399" s="98"/>
      <c r="B399" s="97" t="s">
        <v>668</v>
      </c>
      <c r="C399" s="767" t="s">
        <v>669</v>
      </c>
      <c r="D399" s="767"/>
      <c r="E399" s="767"/>
      <c r="F399" s="99" t="s">
        <v>186</v>
      </c>
      <c r="G399" s="99" t="s">
        <v>670</v>
      </c>
      <c r="H399" s="99" t="s">
        <v>33</v>
      </c>
      <c r="I399" s="99" t="s">
        <v>670</v>
      </c>
      <c r="J399" s="100" t="s">
        <v>33</v>
      </c>
      <c r="K399" s="99" t="s">
        <v>33</v>
      </c>
      <c r="L399" s="100">
        <v>3003.16</v>
      </c>
      <c r="M399" s="101" t="s">
        <v>33</v>
      </c>
      <c r="N399" s="102" t="s">
        <v>33</v>
      </c>
      <c r="U399" s="68" t="s">
        <v>669</v>
      </c>
    </row>
    <row r="400" spans="1:28" s="63" customFormat="1" ht="22.5" x14ac:dyDescent="0.2">
      <c r="A400" s="98"/>
      <c r="B400" s="97" t="s">
        <v>671</v>
      </c>
      <c r="C400" s="767" t="s">
        <v>672</v>
      </c>
      <c r="D400" s="767"/>
      <c r="E400" s="767"/>
      <c r="F400" s="99" t="s">
        <v>186</v>
      </c>
      <c r="G400" s="99" t="s">
        <v>673</v>
      </c>
      <c r="H400" s="99" t="s">
        <v>33</v>
      </c>
      <c r="I400" s="99" t="s">
        <v>673</v>
      </c>
      <c r="J400" s="100" t="s">
        <v>33</v>
      </c>
      <c r="K400" s="99" t="s">
        <v>33</v>
      </c>
      <c r="L400" s="100">
        <v>1831.19</v>
      </c>
      <c r="M400" s="101" t="s">
        <v>33</v>
      </c>
      <c r="N400" s="102" t="s">
        <v>33</v>
      </c>
      <c r="U400" s="68" t="s">
        <v>672</v>
      </c>
    </row>
    <row r="401" spans="1:23" s="63" customFormat="1" x14ac:dyDescent="0.2">
      <c r="A401" s="103"/>
      <c r="B401" s="104"/>
      <c r="C401" s="780" t="s">
        <v>191</v>
      </c>
      <c r="D401" s="780"/>
      <c r="E401" s="780"/>
      <c r="F401" s="105" t="s">
        <v>33</v>
      </c>
      <c r="G401" s="105" t="s">
        <v>33</v>
      </c>
      <c r="H401" s="105" t="s">
        <v>33</v>
      </c>
      <c r="I401" s="105" t="s">
        <v>33</v>
      </c>
      <c r="J401" s="106" t="s">
        <v>33</v>
      </c>
      <c r="K401" s="105" t="s">
        <v>33</v>
      </c>
      <c r="L401" s="106">
        <v>10467.200000000001</v>
      </c>
      <c r="M401" s="92" t="s">
        <v>33</v>
      </c>
      <c r="N401" s="107" t="s">
        <v>33</v>
      </c>
      <c r="W401" s="68" t="s">
        <v>191</v>
      </c>
    </row>
    <row r="402" spans="1:23" s="63" customFormat="1" ht="22.5" x14ac:dyDescent="0.2">
      <c r="A402" s="88" t="s">
        <v>1396</v>
      </c>
      <c r="B402" s="89" t="s">
        <v>2357</v>
      </c>
      <c r="C402" s="776" t="s">
        <v>2358</v>
      </c>
      <c r="D402" s="776"/>
      <c r="E402" s="776"/>
      <c r="F402" s="90" t="s">
        <v>566</v>
      </c>
      <c r="G402" s="90" t="s">
        <v>33</v>
      </c>
      <c r="H402" s="90" t="s">
        <v>33</v>
      </c>
      <c r="I402" s="90" t="s">
        <v>2359</v>
      </c>
      <c r="J402" s="91">
        <v>145.80000000000001</v>
      </c>
      <c r="K402" s="90" t="s">
        <v>33</v>
      </c>
      <c r="L402" s="91">
        <v>10809.61</v>
      </c>
      <c r="M402" s="92" t="s">
        <v>33</v>
      </c>
      <c r="N402" s="93" t="s">
        <v>33</v>
      </c>
      <c r="Q402" s="68" t="s">
        <v>2358</v>
      </c>
    </row>
    <row r="403" spans="1:23" s="63" customFormat="1" ht="22.5" x14ac:dyDescent="0.2">
      <c r="A403" s="88" t="s">
        <v>1721</v>
      </c>
      <c r="B403" s="89" t="s">
        <v>663</v>
      </c>
      <c r="C403" s="776" t="s">
        <v>664</v>
      </c>
      <c r="D403" s="776"/>
      <c r="E403" s="776"/>
      <c r="F403" s="90" t="s">
        <v>566</v>
      </c>
      <c r="G403" s="90" t="s">
        <v>33</v>
      </c>
      <c r="H403" s="90" t="s">
        <v>33</v>
      </c>
      <c r="I403" s="90" t="s">
        <v>2360</v>
      </c>
      <c r="J403" s="91" t="s">
        <v>33</v>
      </c>
      <c r="K403" s="90" t="s">
        <v>33</v>
      </c>
      <c r="L403" s="91" t="s">
        <v>33</v>
      </c>
      <c r="M403" s="92" t="s">
        <v>33</v>
      </c>
      <c r="N403" s="93" t="s">
        <v>33</v>
      </c>
      <c r="Q403" s="68" t="s">
        <v>664</v>
      </c>
    </row>
    <row r="404" spans="1:23" s="63" customFormat="1" x14ac:dyDescent="0.2">
      <c r="A404" s="94"/>
      <c r="B404" s="95"/>
      <c r="C404" s="767" t="s">
        <v>2361</v>
      </c>
      <c r="D404" s="767"/>
      <c r="E404" s="767"/>
      <c r="F404" s="767"/>
      <c r="G404" s="767"/>
      <c r="H404" s="767"/>
      <c r="I404" s="767"/>
      <c r="J404" s="767"/>
      <c r="K404" s="767"/>
      <c r="L404" s="767"/>
      <c r="M404" s="767"/>
      <c r="N404" s="781"/>
      <c r="R404" s="68" t="s">
        <v>2361</v>
      </c>
    </row>
    <row r="405" spans="1:23" s="63" customFormat="1" ht="33.75" x14ac:dyDescent="0.2">
      <c r="A405" s="96"/>
      <c r="B405" s="97" t="s">
        <v>558</v>
      </c>
      <c r="C405" s="767" t="s">
        <v>172</v>
      </c>
      <c r="D405" s="767"/>
      <c r="E405" s="767"/>
      <c r="F405" s="767"/>
      <c r="G405" s="767"/>
      <c r="H405" s="767"/>
      <c r="I405" s="767"/>
      <c r="J405" s="767"/>
      <c r="K405" s="767"/>
      <c r="L405" s="767"/>
      <c r="M405" s="767"/>
      <c r="N405" s="781"/>
      <c r="S405" s="68" t="s">
        <v>172</v>
      </c>
    </row>
    <row r="406" spans="1:23" s="63" customFormat="1" x14ac:dyDescent="0.2">
      <c r="A406" s="98"/>
      <c r="B406" s="97" t="s">
        <v>165</v>
      </c>
      <c r="C406" s="767" t="s">
        <v>251</v>
      </c>
      <c r="D406" s="767"/>
      <c r="E406" s="767"/>
      <c r="F406" s="99" t="s">
        <v>33</v>
      </c>
      <c r="G406" s="99" t="s">
        <v>33</v>
      </c>
      <c r="H406" s="99" t="s">
        <v>33</v>
      </c>
      <c r="I406" s="99" t="s">
        <v>33</v>
      </c>
      <c r="J406" s="100">
        <v>30.67</v>
      </c>
      <c r="K406" s="99" t="s">
        <v>175</v>
      </c>
      <c r="L406" s="100">
        <v>2915.18</v>
      </c>
      <c r="M406" s="101" t="s">
        <v>33</v>
      </c>
      <c r="N406" s="102" t="s">
        <v>33</v>
      </c>
      <c r="T406" s="68" t="s">
        <v>251</v>
      </c>
    </row>
    <row r="407" spans="1:23" s="63" customFormat="1" x14ac:dyDescent="0.2">
      <c r="A407" s="98"/>
      <c r="B407" s="97" t="s">
        <v>173</v>
      </c>
      <c r="C407" s="767" t="s">
        <v>174</v>
      </c>
      <c r="D407" s="767"/>
      <c r="E407" s="767"/>
      <c r="F407" s="99" t="s">
        <v>33</v>
      </c>
      <c r="G407" s="99" t="s">
        <v>33</v>
      </c>
      <c r="H407" s="99" t="s">
        <v>33</v>
      </c>
      <c r="I407" s="99" t="s">
        <v>33</v>
      </c>
      <c r="J407" s="100">
        <v>0.24</v>
      </c>
      <c r="K407" s="99" t="s">
        <v>175</v>
      </c>
      <c r="L407" s="100">
        <v>22.81</v>
      </c>
      <c r="M407" s="101" t="s">
        <v>33</v>
      </c>
      <c r="N407" s="102" t="s">
        <v>33</v>
      </c>
      <c r="T407" s="68" t="s">
        <v>174</v>
      </c>
    </row>
    <row r="408" spans="1:23" s="63" customFormat="1" x14ac:dyDescent="0.2">
      <c r="A408" s="98"/>
      <c r="B408" s="97" t="s">
        <v>212</v>
      </c>
      <c r="C408" s="767" t="s">
        <v>252</v>
      </c>
      <c r="D408" s="767"/>
      <c r="E408" s="767"/>
      <c r="F408" s="99" t="s">
        <v>33</v>
      </c>
      <c r="G408" s="99" t="s">
        <v>33</v>
      </c>
      <c r="H408" s="99" t="s">
        <v>33</v>
      </c>
      <c r="I408" s="99" t="s">
        <v>33</v>
      </c>
      <c r="J408" s="100">
        <v>7.53</v>
      </c>
      <c r="K408" s="99" t="s">
        <v>33</v>
      </c>
      <c r="L408" s="100">
        <v>572.58000000000004</v>
      </c>
      <c r="M408" s="101" t="s">
        <v>33</v>
      </c>
      <c r="N408" s="102" t="s">
        <v>33</v>
      </c>
      <c r="T408" s="68" t="s">
        <v>252</v>
      </c>
    </row>
    <row r="409" spans="1:23" s="63" customFormat="1" x14ac:dyDescent="0.2">
      <c r="A409" s="98"/>
      <c r="B409" s="97" t="s">
        <v>33</v>
      </c>
      <c r="C409" s="767" t="s">
        <v>253</v>
      </c>
      <c r="D409" s="767"/>
      <c r="E409" s="767"/>
      <c r="F409" s="99" t="s">
        <v>179</v>
      </c>
      <c r="G409" s="99" t="s">
        <v>666</v>
      </c>
      <c r="H409" s="99" t="s">
        <v>175</v>
      </c>
      <c r="I409" s="99" t="s">
        <v>2362</v>
      </c>
      <c r="J409" s="100" t="s">
        <v>33</v>
      </c>
      <c r="K409" s="99" t="s">
        <v>33</v>
      </c>
      <c r="L409" s="100" t="s">
        <v>33</v>
      </c>
      <c r="M409" s="101" t="s">
        <v>33</v>
      </c>
      <c r="N409" s="102" t="s">
        <v>33</v>
      </c>
      <c r="U409" s="68" t="s">
        <v>253</v>
      </c>
    </row>
    <row r="410" spans="1:23" s="63" customFormat="1" x14ac:dyDescent="0.2">
      <c r="A410" s="98"/>
      <c r="B410" s="97" t="s">
        <v>33</v>
      </c>
      <c r="C410" s="776" t="s">
        <v>182</v>
      </c>
      <c r="D410" s="776"/>
      <c r="E410" s="776"/>
      <c r="F410" s="90" t="s">
        <v>33</v>
      </c>
      <c r="G410" s="90" t="s">
        <v>33</v>
      </c>
      <c r="H410" s="90" t="s">
        <v>33</v>
      </c>
      <c r="I410" s="90" t="s">
        <v>33</v>
      </c>
      <c r="J410" s="91">
        <v>38.44</v>
      </c>
      <c r="K410" s="90" t="s">
        <v>33</v>
      </c>
      <c r="L410" s="91">
        <v>3510.57</v>
      </c>
      <c r="M410" s="92" t="s">
        <v>33</v>
      </c>
      <c r="N410" s="93" t="s">
        <v>33</v>
      </c>
      <c r="V410" s="68" t="s">
        <v>182</v>
      </c>
    </row>
    <row r="411" spans="1:23" s="63" customFormat="1" x14ac:dyDescent="0.2">
      <c r="A411" s="98"/>
      <c r="B411" s="97" t="s">
        <v>33</v>
      </c>
      <c r="C411" s="767" t="s">
        <v>183</v>
      </c>
      <c r="D411" s="767"/>
      <c r="E411" s="767"/>
      <c r="F411" s="99" t="s">
        <v>33</v>
      </c>
      <c r="G411" s="99" t="s">
        <v>33</v>
      </c>
      <c r="H411" s="99" t="s">
        <v>33</v>
      </c>
      <c r="I411" s="99" t="s">
        <v>33</v>
      </c>
      <c r="J411" s="100" t="s">
        <v>33</v>
      </c>
      <c r="K411" s="99" t="s">
        <v>33</v>
      </c>
      <c r="L411" s="100">
        <v>2915.18</v>
      </c>
      <c r="M411" s="101" t="s">
        <v>33</v>
      </c>
      <c r="N411" s="102" t="s">
        <v>33</v>
      </c>
      <c r="U411" s="68" t="s">
        <v>183</v>
      </c>
    </row>
    <row r="412" spans="1:23" s="63" customFormat="1" ht="22.5" x14ac:dyDescent="0.2">
      <c r="A412" s="98"/>
      <c r="B412" s="97" t="s">
        <v>668</v>
      </c>
      <c r="C412" s="767" t="s">
        <v>669</v>
      </c>
      <c r="D412" s="767"/>
      <c r="E412" s="767"/>
      <c r="F412" s="99" t="s">
        <v>186</v>
      </c>
      <c r="G412" s="99" t="s">
        <v>670</v>
      </c>
      <c r="H412" s="99" t="s">
        <v>33</v>
      </c>
      <c r="I412" s="99" t="s">
        <v>670</v>
      </c>
      <c r="J412" s="100" t="s">
        <v>33</v>
      </c>
      <c r="K412" s="99" t="s">
        <v>33</v>
      </c>
      <c r="L412" s="100">
        <v>3585.67</v>
      </c>
      <c r="M412" s="101" t="s">
        <v>33</v>
      </c>
      <c r="N412" s="102" t="s">
        <v>33</v>
      </c>
      <c r="U412" s="68" t="s">
        <v>669</v>
      </c>
    </row>
    <row r="413" spans="1:23" s="63" customFormat="1" ht="22.5" x14ac:dyDescent="0.2">
      <c r="A413" s="98"/>
      <c r="B413" s="97" t="s">
        <v>671</v>
      </c>
      <c r="C413" s="767" t="s">
        <v>672</v>
      </c>
      <c r="D413" s="767"/>
      <c r="E413" s="767"/>
      <c r="F413" s="99" t="s">
        <v>186</v>
      </c>
      <c r="G413" s="99" t="s">
        <v>673</v>
      </c>
      <c r="H413" s="99" t="s">
        <v>33</v>
      </c>
      <c r="I413" s="99" t="s">
        <v>673</v>
      </c>
      <c r="J413" s="100" t="s">
        <v>33</v>
      </c>
      <c r="K413" s="99" t="s">
        <v>33</v>
      </c>
      <c r="L413" s="100">
        <v>2186.39</v>
      </c>
      <c r="M413" s="101" t="s">
        <v>33</v>
      </c>
      <c r="N413" s="102" t="s">
        <v>33</v>
      </c>
      <c r="U413" s="68" t="s">
        <v>672</v>
      </c>
    </row>
    <row r="414" spans="1:23" s="63" customFormat="1" x14ac:dyDescent="0.2">
      <c r="A414" s="103"/>
      <c r="B414" s="104"/>
      <c r="C414" s="780" t="s">
        <v>191</v>
      </c>
      <c r="D414" s="780"/>
      <c r="E414" s="780"/>
      <c r="F414" s="105" t="s">
        <v>33</v>
      </c>
      <c r="G414" s="105" t="s">
        <v>33</v>
      </c>
      <c r="H414" s="105" t="s">
        <v>33</v>
      </c>
      <c r="I414" s="105" t="s">
        <v>33</v>
      </c>
      <c r="J414" s="106" t="s">
        <v>33</v>
      </c>
      <c r="K414" s="105" t="s">
        <v>33</v>
      </c>
      <c r="L414" s="106">
        <v>9282.6299999999992</v>
      </c>
      <c r="M414" s="92" t="s">
        <v>33</v>
      </c>
      <c r="N414" s="107" t="s">
        <v>33</v>
      </c>
      <c r="W414" s="68" t="s">
        <v>191</v>
      </c>
    </row>
    <row r="415" spans="1:23" s="63" customFormat="1" ht="22.5" x14ac:dyDescent="0.2">
      <c r="A415" s="88" t="s">
        <v>1722</v>
      </c>
      <c r="B415" s="89" t="s">
        <v>2363</v>
      </c>
      <c r="C415" s="776" t="s">
        <v>2364</v>
      </c>
      <c r="D415" s="776"/>
      <c r="E415" s="776"/>
      <c r="F415" s="90" t="s">
        <v>566</v>
      </c>
      <c r="G415" s="90" t="s">
        <v>33</v>
      </c>
      <c r="H415" s="90" t="s">
        <v>33</v>
      </c>
      <c r="I415" s="90" t="s">
        <v>2365</v>
      </c>
      <c r="J415" s="91">
        <v>700</v>
      </c>
      <c r="K415" s="90" t="s">
        <v>33</v>
      </c>
      <c r="L415" s="91">
        <v>54292</v>
      </c>
      <c r="M415" s="92" t="s">
        <v>33</v>
      </c>
      <c r="N415" s="93" t="s">
        <v>33</v>
      </c>
      <c r="Q415" s="68" t="s">
        <v>2364</v>
      </c>
    </row>
    <row r="416" spans="1:23" s="63" customFormat="1" ht="22.5" x14ac:dyDescent="0.2">
      <c r="A416" s="88" t="s">
        <v>1723</v>
      </c>
      <c r="B416" s="89" t="s">
        <v>679</v>
      </c>
      <c r="C416" s="776" t="s">
        <v>1603</v>
      </c>
      <c r="D416" s="776"/>
      <c r="E416" s="776"/>
      <c r="F416" s="90" t="s">
        <v>604</v>
      </c>
      <c r="G416" s="90" t="s">
        <v>33</v>
      </c>
      <c r="H416" s="90" t="s">
        <v>33</v>
      </c>
      <c r="I416" s="90" t="s">
        <v>2366</v>
      </c>
      <c r="J416" s="91" t="s">
        <v>33</v>
      </c>
      <c r="K416" s="90" t="s">
        <v>33</v>
      </c>
      <c r="L416" s="91" t="s">
        <v>33</v>
      </c>
      <c r="M416" s="92" t="s">
        <v>33</v>
      </c>
      <c r="N416" s="93" t="s">
        <v>33</v>
      </c>
      <c r="Q416" s="68" t="s">
        <v>1603</v>
      </c>
    </row>
    <row r="417" spans="1:23" s="63" customFormat="1" x14ac:dyDescent="0.2">
      <c r="A417" s="94"/>
      <c r="B417" s="95"/>
      <c r="C417" s="767" t="s">
        <v>2367</v>
      </c>
      <c r="D417" s="767"/>
      <c r="E417" s="767"/>
      <c r="F417" s="767"/>
      <c r="G417" s="767"/>
      <c r="H417" s="767"/>
      <c r="I417" s="767"/>
      <c r="J417" s="767"/>
      <c r="K417" s="767"/>
      <c r="L417" s="767"/>
      <c r="M417" s="767"/>
      <c r="N417" s="781"/>
      <c r="R417" s="68" t="s">
        <v>2367</v>
      </c>
    </row>
    <row r="418" spans="1:23" s="63" customFormat="1" ht="33.75" x14ac:dyDescent="0.2">
      <c r="A418" s="96"/>
      <c r="B418" s="97" t="s">
        <v>558</v>
      </c>
      <c r="C418" s="767" t="s">
        <v>172</v>
      </c>
      <c r="D418" s="767"/>
      <c r="E418" s="767"/>
      <c r="F418" s="767"/>
      <c r="G418" s="767"/>
      <c r="H418" s="767"/>
      <c r="I418" s="767"/>
      <c r="J418" s="767"/>
      <c r="K418" s="767"/>
      <c r="L418" s="767"/>
      <c r="M418" s="767"/>
      <c r="N418" s="781"/>
      <c r="S418" s="68" t="s">
        <v>172</v>
      </c>
    </row>
    <row r="419" spans="1:23" s="63" customFormat="1" x14ac:dyDescent="0.2">
      <c r="A419" s="98"/>
      <c r="B419" s="97" t="s">
        <v>165</v>
      </c>
      <c r="C419" s="767" t="s">
        <v>251</v>
      </c>
      <c r="D419" s="767"/>
      <c r="E419" s="767"/>
      <c r="F419" s="99" t="s">
        <v>33</v>
      </c>
      <c r="G419" s="99" t="s">
        <v>33</v>
      </c>
      <c r="H419" s="99" t="s">
        <v>33</v>
      </c>
      <c r="I419" s="99" t="s">
        <v>33</v>
      </c>
      <c r="J419" s="100">
        <v>102.78</v>
      </c>
      <c r="K419" s="99" t="s">
        <v>175</v>
      </c>
      <c r="L419" s="100">
        <v>339.05</v>
      </c>
      <c r="M419" s="101" t="s">
        <v>33</v>
      </c>
      <c r="N419" s="102" t="s">
        <v>33</v>
      </c>
      <c r="T419" s="68" t="s">
        <v>251</v>
      </c>
    </row>
    <row r="420" spans="1:23" s="63" customFormat="1" x14ac:dyDescent="0.2">
      <c r="A420" s="98"/>
      <c r="B420" s="97" t="s">
        <v>173</v>
      </c>
      <c r="C420" s="767" t="s">
        <v>174</v>
      </c>
      <c r="D420" s="767"/>
      <c r="E420" s="767"/>
      <c r="F420" s="99" t="s">
        <v>33</v>
      </c>
      <c r="G420" s="99" t="s">
        <v>33</v>
      </c>
      <c r="H420" s="99" t="s">
        <v>33</v>
      </c>
      <c r="I420" s="99" t="s">
        <v>33</v>
      </c>
      <c r="J420" s="100">
        <v>30.45</v>
      </c>
      <c r="K420" s="99" t="s">
        <v>175</v>
      </c>
      <c r="L420" s="100">
        <v>100.45</v>
      </c>
      <c r="M420" s="101" t="s">
        <v>33</v>
      </c>
      <c r="N420" s="102" t="s">
        <v>33</v>
      </c>
      <c r="T420" s="68" t="s">
        <v>174</v>
      </c>
    </row>
    <row r="421" spans="1:23" s="63" customFormat="1" x14ac:dyDescent="0.2">
      <c r="A421" s="98"/>
      <c r="B421" s="97" t="s">
        <v>176</v>
      </c>
      <c r="C421" s="767" t="s">
        <v>177</v>
      </c>
      <c r="D421" s="767"/>
      <c r="E421" s="767"/>
      <c r="F421" s="99" t="s">
        <v>33</v>
      </c>
      <c r="G421" s="99" t="s">
        <v>33</v>
      </c>
      <c r="H421" s="99" t="s">
        <v>33</v>
      </c>
      <c r="I421" s="99" t="s">
        <v>33</v>
      </c>
      <c r="J421" s="100">
        <v>4.3499999999999996</v>
      </c>
      <c r="K421" s="99" t="s">
        <v>175</v>
      </c>
      <c r="L421" s="100">
        <v>14.35</v>
      </c>
      <c r="M421" s="101" t="s">
        <v>33</v>
      </c>
      <c r="N421" s="102" t="s">
        <v>33</v>
      </c>
      <c r="T421" s="68" t="s">
        <v>177</v>
      </c>
    </row>
    <row r="422" spans="1:23" s="63" customFormat="1" x14ac:dyDescent="0.2">
      <c r="A422" s="98"/>
      <c r="B422" s="97" t="s">
        <v>212</v>
      </c>
      <c r="C422" s="767" t="s">
        <v>252</v>
      </c>
      <c r="D422" s="767"/>
      <c r="E422" s="767"/>
      <c r="F422" s="99" t="s">
        <v>33</v>
      </c>
      <c r="G422" s="99" t="s">
        <v>33</v>
      </c>
      <c r="H422" s="99" t="s">
        <v>33</v>
      </c>
      <c r="I422" s="99" t="s">
        <v>33</v>
      </c>
      <c r="J422" s="100">
        <v>285.60000000000002</v>
      </c>
      <c r="K422" s="99" t="s">
        <v>33</v>
      </c>
      <c r="L422" s="100">
        <v>753.7</v>
      </c>
      <c r="M422" s="101" t="s">
        <v>33</v>
      </c>
      <c r="N422" s="102" t="s">
        <v>33</v>
      </c>
      <c r="T422" s="68" t="s">
        <v>252</v>
      </c>
    </row>
    <row r="423" spans="1:23" s="63" customFormat="1" x14ac:dyDescent="0.2">
      <c r="A423" s="98"/>
      <c r="B423" s="97" t="s">
        <v>33</v>
      </c>
      <c r="C423" s="767" t="s">
        <v>253</v>
      </c>
      <c r="D423" s="767"/>
      <c r="E423" s="767"/>
      <c r="F423" s="99" t="s">
        <v>179</v>
      </c>
      <c r="G423" s="99" t="s">
        <v>683</v>
      </c>
      <c r="H423" s="99" t="s">
        <v>175</v>
      </c>
      <c r="I423" s="99" t="s">
        <v>2368</v>
      </c>
      <c r="J423" s="100" t="s">
        <v>33</v>
      </c>
      <c r="K423" s="99" t="s">
        <v>33</v>
      </c>
      <c r="L423" s="100" t="s">
        <v>33</v>
      </c>
      <c r="M423" s="101" t="s">
        <v>33</v>
      </c>
      <c r="N423" s="102" t="s">
        <v>33</v>
      </c>
      <c r="U423" s="68" t="s">
        <v>253</v>
      </c>
    </row>
    <row r="424" spans="1:23" s="63" customFormat="1" x14ac:dyDescent="0.2">
      <c r="A424" s="98"/>
      <c r="B424" s="97" t="s">
        <v>33</v>
      </c>
      <c r="C424" s="767" t="s">
        <v>178</v>
      </c>
      <c r="D424" s="767"/>
      <c r="E424" s="767"/>
      <c r="F424" s="99" t="s">
        <v>179</v>
      </c>
      <c r="G424" s="99" t="s">
        <v>685</v>
      </c>
      <c r="H424" s="99" t="s">
        <v>175</v>
      </c>
      <c r="I424" s="99" t="s">
        <v>2369</v>
      </c>
      <c r="J424" s="100" t="s">
        <v>33</v>
      </c>
      <c r="K424" s="99" t="s">
        <v>33</v>
      </c>
      <c r="L424" s="100" t="s">
        <v>33</v>
      </c>
      <c r="M424" s="101" t="s">
        <v>33</v>
      </c>
      <c r="N424" s="102" t="s">
        <v>33</v>
      </c>
      <c r="U424" s="68" t="s">
        <v>178</v>
      </c>
    </row>
    <row r="425" spans="1:23" s="63" customFormat="1" x14ac:dyDescent="0.2">
      <c r="A425" s="98"/>
      <c r="B425" s="97" t="s">
        <v>33</v>
      </c>
      <c r="C425" s="776" t="s">
        <v>182</v>
      </c>
      <c r="D425" s="776"/>
      <c r="E425" s="776"/>
      <c r="F425" s="90" t="s">
        <v>33</v>
      </c>
      <c r="G425" s="90" t="s">
        <v>33</v>
      </c>
      <c r="H425" s="90" t="s">
        <v>33</v>
      </c>
      <c r="I425" s="90" t="s">
        <v>33</v>
      </c>
      <c r="J425" s="91">
        <v>418.83</v>
      </c>
      <c r="K425" s="90" t="s">
        <v>33</v>
      </c>
      <c r="L425" s="91">
        <v>1193.2</v>
      </c>
      <c r="M425" s="92" t="s">
        <v>33</v>
      </c>
      <c r="N425" s="93" t="s">
        <v>33</v>
      </c>
      <c r="V425" s="68" t="s">
        <v>182</v>
      </c>
    </row>
    <row r="426" spans="1:23" s="63" customFormat="1" x14ac:dyDescent="0.2">
      <c r="A426" s="98"/>
      <c r="B426" s="97" t="s">
        <v>33</v>
      </c>
      <c r="C426" s="767" t="s">
        <v>183</v>
      </c>
      <c r="D426" s="767"/>
      <c r="E426" s="767"/>
      <c r="F426" s="99" t="s">
        <v>33</v>
      </c>
      <c r="G426" s="99" t="s">
        <v>33</v>
      </c>
      <c r="H426" s="99" t="s">
        <v>33</v>
      </c>
      <c r="I426" s="99" t="s">
        <v>33</v>
      </c>
      <c r="J426" s="100" t="s">
        <v>33</v>
      </c>
      <c r="K426" s="99" t="s">
        <v>33</v>
      </c>
      <c r="L426" s="100">
        <v>353.4</v>
      </c>
      <c r="M426" s="101" t="s">
        <v>33</v>
      </c>
      <c r="N426" s="102" t="s">
        <v>33</v>
      </c>
      <c r="U426" s="68" t="s">
        <v>183</v>
      </c>
    </row>
    <row r="427" spans="1:23" s="63" customFormat="1" ht="33.75" x14ac:dyDescent="0.2">
      <c r="A427" s="98"/>
      <c r="B427" s="97" t="s">
        <v>589</v>
      </c>
      <c r="C427" s="767" t="s">
        <v>590</v>
      </c>
      <c r="D427" s="767"/>
      <c r="E427" s="767"/>
      <c r="F427" s="99" t="s">
        <v>186</v>
      </c>
      <c r="G427" s="99" t="s">
        <v>591</v>
      </c>
      <c r="H427" s="99" t="s">
        <v>33</v>
      </c>
      <c r="I427" s="99" t="s">
        <v>591</v>
      </c>
      <c r="J427" s="100" t="s">
        <v>33</v>
      </c>
      <c r="K427" s="99" t="s">
        <v>33</v>
      </c>
      <c r="L427" s="100">
        <v>371.07</v>
      </c>
      <c r="M427" s="101" t="s">
        <v>33</v>
      </c>
      <c r="N427" s="102" t="s">
        <v>33</v>
      </c>
      <c r="U427" s="68" t="s">
        <v>590</v>
      </c>
    </row>
    <row r="428" spans="1:23" s="63" customFormat="1" ht="33.75" x14ac:dyDescent="0.2">
      <c r="A428" s="98"/>
      <c r="B428" s="97" t="s">
        <v>592</v>
      </c>
      <c r="C428" s="767" t="s">
        <v>593</v>
      </c>
      <c r="D428" s="767"/>
      <c r="E428" s="767"/>
      <c r="F428" s="99" t="s">
        <v>186</v>
      </c>
      <c r="G428" s="99" t="s">
        <v>594</v>
      </c>
      <c r="H428" s="99" t="s">
        <v>33</v>
      </c>
      <c r="I428" s="99" t="s">
        <v>594</v>
      </c>
      <c r="J428" s="100" t="s">
        <v>33</v>
      </c>
      <c r="K428" s="99" t="s">
        <v>33</v>
      </c>
      <c r="L428" s="100">
        <v>229.71</v>
      </c>
      <c r="M428" s="101" t="s">
        <v>33</v>
      </c>
      <c r="N428" s="102" t="s">
        <v>33</v>
      </c>
      <c r="U428" s="68" t="s">
        <v>593</v>
      </c>
    </row>
    <row r="429" spans="1:23" s="63" customFormat="1" x14ac:dyDescent="0.2">
      <c r="A429" s="103"/>
      <c r="B429" s="104"/>
      <c r="C429" s="780" t="s">
        <v>191</v>
      </c>
      <c r="D429" s="780"/>
      <c r="E429" s="780"/>
      <c r="F429" s="105" t="s">
        <v>33</v>
      </c>
      <c r="G429" s="105" t="s">
        <v>33</v>
      </c>
      <c r="H429" s="105" t="s">
        <v>33</v>
      </c>
      <c r="I429" s="105" t="s">
        <v>33</v>
      </c>
      <c r="J429" s="106" t="s">
        <v>33</v>
      </c>
      <c r="K429" s="105" t="s">
        <v>33</v>
      </c>
      <c r="L429" s="106">
        <v>1793.98</v>
      </c>
      <c r="M429" s="92" t="s">
        <v>33</v>
      </c>
      <c r="N429" s="107" t="s">
        <v>33</v>
      </c>
      <c r="W429" s="68" t="s">
        <v>191</v>
      </c>
    </row>
    <row r="430" spans="1:23" s="63" customFormat="1" ht="22.5" x14ac:dyDescent="0.2">
      <c r="A430" s="88" t="s">
        <v>344</v>
      </c>
      <c r="B430" s="89" t="s">
        <v>2370</v>
      </c>
      <c r="C430" s="776" t="s">
        <v>2371</v>
      </c>
      <c r="D430" s="776"/>
      <c r="E430" s="776"/>
      <c r="F430" s="90" t="s">
        <v>604</v>
      </c>
      <c r="G430" s="90" t="s">
        <v>33</v>
      </c>
      <c r="H430" s="90" t="s">
        <v>33</v>
      </c>
      <c r="I430" s="90" t="s">
        <v>2366</v>
      </c>
      <c r="J430" s="91">
        <v>8690</v>
      </c>
      <c r="K430" s="90" t="s">
        <v>33</v>
      </c>
      <c r="L430" s="91">
        <v>22932.91</v>
      </c>
      <c r="M430" s="92" t="s">
        <v>33</v>
      </c>
      <c r="N430" s="93" t="s">
        <v>33</v>
      </c>
      <c r="Q430" s="68" t="s">
        <v>2371</v>
      </c>
    </row>
    <row r="431" spans="1:23" s="63" customFormat="1" ht="33.75" x14ac:dyDescent="0.2">
      <c r="A431" s="88" t="s">
        <v>1724</v>
      </c>
      <c r="B431" s="89" t="s">
        <v>2372</v>
      </c>
      <c r="C431" s="776" t="s">
        <v>2373</v>
      </c>
      <c r="D431" s="776"/>
      <c r="E431" s="776"/>
      <c r="F431" s="90" t="s">
        <v>609</v>
      </c>
      <c r="G431" s="90" t="s">
        <v>33</v>
      </c>
      <c r="H431" s="90" t="s">
        <v>33</v>
      </c>
      <c r="I431" s="90" t="s">
        <v>2374</v>
      </c>
      <c r="J431" s="91" t="s">
        <v>33</v>
      </c>
      <c r="K431" s="90" t="s">
        <v>33</v>
      </c>
      <c r="L431" s="91" t="s">
        <v>33</v>
      </c>
      <c r="M431" s="92" t="s">
        <v>33</v>
      </c>
      <c r="N431" s="93" t="s">
        <v>33</v>
      </c>
      <c r="Q431" s="68" t="s">
        <v>2373</v>
      </c>
    </row>
    <row r="432" spans="1:23" s="63" customFormat="1" x14ac:dyDescent="0.2">
      <c r="A432" s="94"/>
      <c r="B432" s="95"/>
      <c r="C432" s="767" t="s">
        <v>2375</v>
      </c>
      <c r="D432" s="767"/>
      <c r="E432" s="767"/>
      <c r="F432" s="767"/>
      <c r="G432" s="767"/>
      <c r="H432" s="767"/>
      <c r="I432" s="767"/>
      <c r="J432" s="767"/>
      <c r="K432" s="767"/>
      <c r="L432" s="767"/>
      <c r="M432" s="767"/>
      <c r="N432" s="781"/>
      <c r="R432" s="68" t="s">
        <v>2375</v>
      </c>
    </row>
    <row r="433" spans="1:24" s="63" customFormat="1" ht="33.75" x14ac:dyDescent="0.2">
      <c r="A433" s="96"/>
      <c r="B433" s="97" t="s">
        <v>558</v>
      </c>
      <c r="C433" s="767" t="s">
        <v>172</v>
      </c>
      <c r="D433" s="767"/>
      <c r="E433" s="767"/>
      <c r="F433" s="767"/>
      <c r="G433" s="767"/>
      <c r="H433" s="767"/>
      <c r="I433" s="767"/>
      <c r="J433" s="767"/>
      <c r="K433" s="767"/>
      <c r="L433" s="767"/>
      <c r="M433" s="767"/>
      <c r="N433" s="781"/>
      <c r="S433" s="68" t="s">
        <v>172</v>
      </c>
    </row>
    <row r="434" spans="1:24" s="63" customFormat="1" x14ac:dyDescent="0.2">
      <c r="A434" s="98"/>
      <c r="B434" s="97" t="s">
        <v>165</v>
      </c>
      <c r="C434" s="767" t="s">
        <v>251</v>
      </c>
      <c r="D434" s="767"/>
      <c r="E434" s="767"/>
      <c r="F434" s="99" t="s">
        <v>33</v>
      </c>
      <c r="G434" s="99" t="s">
        <v>33</v>
      </c>
      <c r="H434" s="99" t="s">
        <v>33</v>
      </c>
      <c r="I434" s="99" t="s">
        <v>33</v>
      </c>
      <c r="J434" s="100">
        <v>297.77999999999997</v>
      </c>
      <c r="K434" s="99" t="s">
        <v>175</v>
      </c>
      <c r="L434" s="100">
        <v>1415.2</v>
      </c>
      <c r="M434" s="101" t="s">
        <v>33</v>
      </c>
      <c r="N434" s="102" t="s">
        <v>33</v>
      </c>
      <c r="T434" s="68" t="s">
        <v>251</v>
      </c>
    </row>
    <row r="435" spans="1:24" s="63" customFormat="1" x14ac:dyDescent="0.2">
      <c r="A435" s="98"/>
      <c r="B435" s="97" t="s">
        <v>173</v>
      </c>
      <c r="C435" s="767" t="s">
        <v>174</v>
      </c>
      <c r="D435" s="767"/>
      <c r="E435" s="767"/>
      <c r="F435" s="99" t="s">
        <v>33</v>
      </c>
      <c r="G435" s="99" t="s">
        <v>33</v>
      </c>
      <c r="H435" s="99" t="s">
        <v>33</v>
      </c>
      <c r="I435" s="99" t="s">
        <v>33</v>
      </c>
      <c r="J435" s="100">
        <v>47.77</v>
      </c>
      <c r="K435" s="99" t="s">
        <v>175</v>
      </c>
      <c r="L435" s="100">
        <v>227.03</v>
      </c>
      <c r="M435" s="101" t="s">
        <v>33</v>
      </c>
      <c r="N435" s="102" t="s">
        <v>33</v>
      </c>
      <c r="T435" s="68" t="s">
        <v>174</v>
      </c>
    </row>
    <row r="436" spans="1:24" s="63" customFormat="1" x14ac:dyDescent="0.2">
      <c r="A436" s="98"/>
      <c r="B436" s="97" t="s">
        <v>176</v>
      </c>
      <c r="C436" s="767" t="s">
        <v>177</v>
      </c>
      <c r="D436" s="767"/>
      <c r="E436" s="767"/>
      <c r="F436" s="99" t="s">
        <v>33</v>
      </c>
      <c r="G436" s="99" t="s">
        <v>33</v>
      </c>
      <c r="H436" s="99" t="s">
        <v>33</v>
      </c>
      <c r="I436" s="99" t="s">
        <v>33</v>
      </c>
      <c r="J436" s="100">
        <v>6.94</v>
      </c>
      <c r="K436" s="99" t="s">
        <v>175</v>
      </c>
      <c r="L436" s="100">
        <v>32.979999999999997</v>
      </c>
      <c r="M436" s="101" t="s">
        <v>33</v>
      </c>
      <c r="N436" s="102" t="s">
        <v>33</v>
      </c>
      <c r="T436" s="68" t="s">
        <v>177</v>
      </c>
    </row>
    <row r="437" spans="1:24" s="63" customFormat="1" x14ac:dyDescent="0.2">
      <c r="A437" s="98"/>
      <c r="B437" s="97" t="s">
        <v>212</v>
      </c>
      <c r="C437" s="767" t="s">
        <v>252</v>
      </c>
      <c r="D437" s="767"/>
      <c r="E437" s="767"/>
      <c r="F437" s="99" t="s">
        <v>33</v>
      </c>
      <c r="G437" s="99" t="s">
        <v>33</v>
      </c>
      <c r="H437" s="99" t="s">
        <v>33</v>
      </c>
      <c r="I437" s="99" t="s">
        <v>33</v>
      </c>
      <c r="J437" s="100">
        <v>1007.75</v>
      </c>
      <c r="K437" s="99" t="s">
        <v>33</v>
      </c>
      <c r="L437" s="100">
        <v>3831.47</v>
      </c>
      <c r="M437" s="101" t="s">
        <v>33</v>
      </c>
      <c r="N437" s="102" t="s">
        <v>33</v>
      </c>
      <c r="T437" s="68" t="s">
        <v>252</v>
      </c>
    </row>
    <row r="438" spans="1:24" s="63" customFormat="1" x14ac:dyDescent="0.2">
      <c r="A438" s="98"/>
      <c r="B438" s="97" t="s">
        <v>33</v>
      </c>
      <c r="C438" s="767" t="s">
        <v>253</v>
      </c>
      <c r="D438" s="767"/>
      <c r="E438" s="767"/>
      <c r="F438" s="99" t="s">
        <v>179</v>
      </c>
      <c r="G438" s="99" t="s">
        <v>2376</v>
      </c>
      <c r="H438" s="99" t="s">
        <v>175</v>
      </c>
      <c r="I438" s="99" t="s">
        <v>2377</v>
      </c>
      <c r="J438" s="100" t="s">
        <v>33</v>
      </c>
      <c r="K438" s="99" t="s">
        <v>33</v>
      </c>
      <c r="L438" s="100" t="s">
        <v>33</v>
      </c>
      <c r="M438" s="101" t="s">
        <v>33</v>
      </c>
      <c r="N438" s="102" t="s">
        <v>33</v>
      </c>
      <c r="U438" s="68" t="s">
        <v>253</v>
      </c>
    </row>
    <row r="439" spans="1:24" s="63" customFormat="1" x14ac:dyDescent="0.2">
      <c r="A439" s="98"/>
      <c r="B439" s="97" t="s">
        <v>33</v>
      </c>
      <c r="C439" s="767" t="s">
        <v>178</v>
      </c>
      <c r="D439" s="767"/>
      <c r="E439" s="767"/>
      <c r="F439" s="99" t="s">
        <v>179</v>
      </c>
      <c r="G439" s="99" t="s">
        <v>2378</v>
      </c>
      <c r="H439" s="99" t="s">
        <v>175</v>
      </c>
      <c r="I439" s="99" t="s">
        <v>2379</v>
      </c>
      <c r="J439" s="100" t="s">
        <v>33</v>
      </c>
      <c r="K439" s="99" t="s">
        <v>33</v>
      </c>
      <c r="L439" s="100" t="s">
        <v>33</v>
      </c>
      <c r="M439" s="101" t="s">
        <v>33</v>
      </c>
      <c r="N439" s="102" t="s">
        <v>33</v>
      </c>
      <c r="U439" s="68" t="s">
        <v>178</v>
      </c>
    </row>
    <row r="440" spans="1:24" s="63" customFormat="1" x14ac:dyDescent="0.2">
      <c r="A440" s="98"/>
      <c r="B440" s="97" t="s">
        <v>33</v>
      </c>
      <c r="C440" s="776" t="s">
        <v>182</v>
      </c>
      <c r="D440" s="776"/>
      <c r="E440" s="776"/>
      <c r="F440" s="90" t="s">
        <v>33</v>
      </c>
      <c r="G440" s="90" t="s">
        <v>33</v>
      </c>
      <c r="H440" s="90" t="s">
        <v>33</v>
      </c>
      <c r="I440" s="90" t="s">
        <v>33</v>
      </c>
      <c r="J440" s="91">
        <v>1353.3</v>
      </c>
      <c r="K440" s="90" t="s">
        <v>33</v>
      </c>
      <c r="L440" s="91">
        <v>5473.7</v>
      </c>
      <c r="M440" s="92" t="s">
        <v>33</v>
      </c>
      <c r="N440" s="93" t="s">
        <v>33</v>
      </c>
      <c r="V440" s="68" t="s">
        <v>182</v>
      </c>
    </row>
    <row r="441" spans="1:24" s="63" customFormat="1" x14ac:dyDescent="0.2">
      <c r="A441" s="98"/>
      <c r="B441" s="97" t="s">
        <v>33</v>
      </c>
      <c r="C441" s="767" t="s">
        <v>183</v>
      </c>
      <c r="D441" s="767"/>
      <c r="E441" s="767"/>
      <c r="F441" s="99" t="s">
        <v>33</v>
      </c>
      <c r="G441" s="99" t="s">
        <v>33</v>
      </c>
      <c r="H441" s="99" t="s">
        <v>33</v>
      </c>
      <c r="I441" s="99" t="s">
        <v>33</v>
      </c>
      <c r="J441" s="100" t="s">
        <v>33</v>
      </c>
      <c r="K441" s="99" t="s">
        <v>33</v>
      </c>
      <c r="L441" s="100">
        <v>1448.18</v>
      </c>
      <c r="M441" s="101" t="s">
        <v>33</v>
      </c>
      <c r="N441" s="102" t="s">
        <v>33</v>
      </c>
      <c r="U441" s="68" t="s">
        <v>183</v>
      </c>
    </row>
    <row r="442" spans="1:24" s="63" customFormat="1" ht="22.5" x14ac:dyDescent="0.2">
      <c r="A442" s="98"/>
      <c r="B442" s="97" t="s">
        <v>668</v>
      </c>
      <c r="C442" s="767" t="s">
        <v>669</v>
      </c>
      <c r="D442" s="767"/>
      <c r="E442" s="767"/>
      <c r="F442" s="99" t="s">
        <v>186</v>
      </c>
      <c r="G442" s="99" t="s">
        <v>670</v>
      </c>
      <c r="H442" s="99" t="s">
        <v>33</v>
      </c>
      <c r="I442" s="99" t="s">
        <v>670</v>
      </c>
      <c r="J442" s="100" t="s">
        <v>33</v>
      </c>
      <c r="K442" s="99" t="s">
        <v>33</v>
      </c>
      <c r="L442" s="100">
        <v>1781.26</v>
      </c>
      <c r="M442" s="101" t="s">
        <v>33</v>
      </c>
      <c r="N442" s="102" t="s">
        <v>33</v>
      </c>
      <c r="U442" s="68" t="s">
        <v>669</v>
      </c>
    </row>
    <row r="443" spans="1:24" s="63" customFormat="1" ht="22.5" x14ac:dyDescent="0.2">
      <c r="A443" s="98"/>
      <c r="B443" s="97" t="s">
        <v>671</v>
      </c>
      <c r="C443" s="767" t="s">
        <v>672</v>
      </c>
      <c r="D443" s="767"/>
      <c r="E443" s="767"/>
      <c r="F443" s="99" t="s">
        <v>186</v>
      </c>
      <c r="G443" s="99" t="s">
        <v>673</v>
      </c>
      <c r="H443" s="99" t="s">
        <v>33</v>
      </c>
      <c r="I443" s="99" t="s">
        <v>673</v>
      </c>
      <c r="J443" s="100" t="s">
        <v>33</v>
      </c>
      <c r="K443" s="99" t="s">
        <v>33</v>
      </c>
      <c r="L443" s="100">
        <v>1086.1400000000001</v>
      </c>
      <c r="M443" s="101" t="s">
        <v>33</v>
      </c>
      <c r="N443" s="102" t="s">
        <v>33</v>
      </c>
      <c r="U443" s="68" t="s">
        <v>672</v>
      </c>
    </row>
    <row r="444" spans="1:24" s="63" customFormat="1" x14ac:dyDescent="0.2">
      <c r="A444" s="103"/>
      <c r="B444" s="104"/>
      <c r="C444" s="780" t="s">
        <v>191</v>
      </c>
      <c r="D444" s="780"/>
      <c r="E444" s="780"/>
      <c r="F444" s="105" t="s">
        <v>33</v>
      </c>
      <c r="G444" s="105" t="s">
        <v>33</v>
      </c>
      <c r="H444" s="105" t="s">
        <v>33</v>
      </c>
      <c r="I444" s="105" t="s">
        <v>33</v>
      </c>
      <c r="J444" s="106" t="s">
        <v>33</v>
      </c>
      <c r="K444" s="105" t="s">
        <v>33</v>
      </c>
      <c r="L444" s="106">
        <v>8341.1</v>
      </c>
      <c r="M444" s="92" t="s">
        <v>33</v>
      </c>
      <c r="N444" s="107" t="s">
        <v>33</v>
      </c>
      <c r="W444" s="68" t="s">
        <v>191</v>
      </c>
    </row>
    <row r="445" spans="1:24" s="63" customFormat="1" ht="33.75" x14ac:dyDescent="0.2">
      <c r="A445" s="88" t="s">
        <v>1725</v>
      </c>
      <c r="B445" s="89" t="s">
        <v>2380</v>
      </c>
      <c r="C445" s="776" t="s">
        <v>2381</v>
      </c>
      <c r="D445" s="776"/>
      <c r="E445" s="776"/>
      <c r="F445" s="90" t="s">
        <v>707</v>
      </c>
      <c r="G445" s="90" t="s">
        <v>33</v>
      </c>
      <c r="H445" s="90" t="s">
        <v>33</v>
      </c>
      <c r="I445" s="90" t="s">
        <v>2382</v>
      </c>
      <c r="J445" s="91">
        <v>29.58</v>
      </c>
      <c r="K445" s="90" t="s">
        <v>856</v>
      </c>
      <c r="L445" s="91">
        <v>12847.79</v>
      </c>
      <c r="M445" s="92" t="s">
        <v>33</v>
      </c>
      <c r="N445" s="93" t="s">
        <v>33</v>
      </c>
      <c r="Q445" s="68" t="s">
        <v>2381</v>
      </c>
    </row>
    <row r="446" spans="1:24" s="63" customFormat="1" x14ac:dyDescent="0.2">
      <c r="A446" s="94"/>
      <c r="B446" s="95"/>
      <c r="C446" s="767" t="s">
        <v>2383</v>
      </c>
      <c r="D446" s="767"/>
      <c r="E446" s="767"/>
      <c r="F446" s="767"/>
      <c r="G446" s="767"/>
      <c r="H446" s="767"/>
      <c r="I446" s="767"/>
      <c r="J446" s="767"/>
      <c r="K446" s="767"/>
      <c r="L446" s="767"/>
      <c r="M446" s="767"/>
      <c r="N446" s="781"/>
      <c r="X446" s="68" t="s">
        <v>2383</v>
      </c>
    </row>
    <row r="447" spans="1:24" s="63" customFormat="1" ht="22.5" x14ac:dyDescent="0.2">
      <c r="A447" s="96"/>
      <c r="B447" s="97" t="s">
        <v>858</v>
      </c>
      <c r="C447" s="767" t="s">
        <v>859</v>
      </c>
      <c r="D447" s="767"/>
      <c r="E447" s="767"/>
      <c r="F447" s="767"/>
      <c r="G447" s="767"/>
      <c r="H447" s="767"/>
      <c r="I447" s="767"/>
      <c r="J447" s="767"/>
      <c r="K447" s="767"/>
      <c r="L447" s="767"/>
      <c r="M447" s="767"/>
      <c r="N447" s="781"/>
      <c r="S447" s="68" t="s">
        <v>859</v>
      </c>
    </row>
    <row r="448" spans="1:24" s="63" customFormat="1" ht="22.5" x14ac:dyDescent="0.2">
      <c r="A448" s="88" t="s">
        <v>1730</v>
      </c>
      <c r="B448" s="89" t="s">
        <v>2384</v>
      </c>
      <c r="C448" s="776" t="s">
        <v>2385</v>
      </c>
      <c r="D448" s="776"/>
      <c r="E448" s="776"/>
      <c r="F448" s="90" t="s">
        <v>566</v>
      </c>
      <c r="G448" s="90" t="s">
        <v>33</v>
      </c>
      <c r="H448" s="90" t="s">
        <v>33</v>
      </c>
      <c r="I448" s="90" t="s">
        <v>2386</v>
      </c>
      <c r="J448" s="91" t="s">
        <v>33</v>
      </c>
      <c r="K448" s="90" t="s">
        <v>33</v>
      </c>
      <c r="L448" s="91" t="s">
        <v>33</v>
      </c>
      <c r="M448" s="92" t="s">
        <v>33</v>
      </c>
      <c r="N448" s="93" t="s">
        <v>33</v>
      </c>
      <c r="Q448" s="68" t="s">
        <v>2385</v>
      </c>
    </row>
    <row r="449" spans="1:23" s="63" customFormat="1" x14ac:dyDescent="0.2">
      <c r="A449" s="94"/>
      <c r="B449" s="95"/>
      <c r="C449" s="767" t="s">
        <v>2387</v>
      </c>
      <c r="D449" s="767"/>
      <c r="E449" s="767"/>
      <c r="F449" s="767"/>
      <c r="G449" s="767"/>
      <c r="H449" s="767"/>
      <c r="I449" s="767"/>
      <c r="J449" s="767"/>
      <c r="K449" s="767"/>
      <c r="L449" s="767"/>
      <c r="M449" s="767"/>
      <c r="N449" s="781"/>
      <c r="R449" s="68" t="s">
        <v>2387</v>
      </c>
    </row>
    <row r="450" spans="1:23" s="63" customFormat="1" ht="33.75" x14ac:dyDescent="0.2">
      <c r="A450" s="96"/>
      <c r="B450" s="97" t="s">
        <v>558</v>
      </c>
      <c r="C450" s="767" t="s">
        <v>172</v>
      </c>
      <c r="D450" s="767"/>
      <c r="E450" s="767"/>
      <c r="F450" s="767"/>
      <c r="G450" s="767"/>
      <c r="H450" s="767"/>
      <c r="I450" s="767"/>
      <c r="J450" s="767"/>
      <c r="K450" s="767"/>
      <c r="L450" s="767"/>
      <c r="M450" s="767"/>
      <c r="N450" s="781"/>
      <c r="S450" s="68" t="s">
        <v>172</v>
      </c>
    </row>
    <row r="451" spans="1:23" s="63" customFormat="1" x14ac:dyDescent="0.2">
      <c r="A451" s="98"/>
      <c r="B451" s="97" t="s">
        <v>165</v>
      </c>
      <c r="C451" s="767" t="s">
        <v>251</v>
      </c>
      <c r="D451" s="767"/>
      <c r="E451" s="767"/>
      <c r="F451" s="99" t="s">
        <v>33</v>
      </c>
      <c r="G451" s="99" t="s">
        <v>33</v>
      </c>
      <c r="H451" s="99" t="s">
        <v>33</v>
      </c>
      <c r="I451" s="99" t="s">
        <v>33</v>
      </c>
      <c r="J451" s="100">
        <v>18.77</v>
      </c>
      <c r="K451" s="99" t="s">
        <v>175</v>
      </c>
      <c r="L451" s="100">
        <v>1115.06</v>
      </c>
      <c r="M451" s="101" t="s">
        <v>33</v>
      </c>
      <c r="N451" s="102" t="s">
        <v>33</v>
      </c>
      <c r="T451" s="68" t="s">
        <v>251</v>
      </c>
    </row>
    <row r="452" spans="1:23" s="63" customFormat="1" x14ac:dyDescent="0.2">
      <c r="A452" s="98"/>
      <c r="B452" s="97" t="s">
        <v>173</v>
      </c>
      <c r="C452" s="767" t="s">
        <v>174</v>
      </c>
      <c r="D452" s="767"/>
      <c r="E452" s="767"/>
      <c r="F452" s="99" t="s">
        <v>33</v>
      </c>
      <c r="G452" s="99" t="s">
        <v>33</v>
      </c>
      <c r="H452" s="99" t="s">
        <v>33</v>
      </c>
      <c r="I452" s="99" t="s">
        <v>33</v>
      </c>
      <c r="J452" s="100">
        <v>29.93</v>
      </c>
      <c r="K452" s="99" t="s">
        <v>175</v>
      </c>
      <c r="L452" s="100">
        <v>1778.03</v>
      </c>
      <c r="M452" s="101" t="s">
        <v>33</v>
      </c>
      <c r="N452" s="102" t="s">
        <v>33</v>
      </c>
      <c r="T452" s="68" t="s">
        <v>174</v>
      </c>
    </row>
    <row r="453" spans="1:23" s="63" customFormat="1" x14ac:dyDescent="0.2">
      <c r="A453" s="98"/>
      <c r="B453" s="97" t="s">
        <v>176</v>
      </c>
      <c r="C453" s="767" t="s">
        <v>177</v>
      </c>
      <c r="D453" s="767"/>
      <c r="E453" s="767"/>
      <c r="F453" s="99" t="s">
        <v>33</v>
      </c>
      <c r="G453" s="99" t="s">
        <v>33</v>
      </c>
      <c r="H453" s="99" t="s">
        <v>33</v>
      </c>
      <c r="I453" s="99" t="s">
        <v>33</v>
      </c>
      <c r="J453" s="100">
        <v>5.15</v>
      </c>
      <c r="K453" s="99" t="s">
        <v>175</v>
      </c>
      <c r="L453" s="100">
        <v>305.94</v>
      </c>
      <c r="M453" s="101" t="s">
        <v>33</v>
      </c>
      <c r="N453" s="102" t="s">
        <v>33</v>
      </c>
      <c r="T453" s="68" t="s">
        <v>177</v>
      </c>
    </row>
    <row r="454" spans="1:23" s="63" customFormat="1" x14ac:dyDescent="0.2">
      <c r="A454" s="98"/>
      <c r="B454" s="97" t="s">
        <v>33</v>
      </c>
      <c r="C454" s="767" t="s">
        <v>253</v>
      </c>
      <c r="D454" s="767"/>
      <c r="E454" s="767"/>
      <c r="F454" s="99" t="s">
        <v>179</v>
      </c>
      <c r="G454" s="99" t="s">
        <v>2388</v>
      </c>
      <c r="H454" s="99" t="s">
        <v>175</v>
      </c>
      <c r="I454" s="99" t="s">
        <v>2389</v>
      </c>
      <c r="J454" s="100" t="s">
        <v>33</v>
      </c>
      <c r="K454" s="99" t="s">
        <v>33</v>
      </c>
      <c r="L454" s="100" t="s">
        <v>33</v>
      </c>
      <c r="M454" s="101" t="s">
        <v>33</v>
      </c>
      <c r="N454" s="102" t="s">
        <v>33</v>
      </c>
      <c r="U454" s="68" t="s">
        <v>253</v>
      </c>
    </row>
    <row r="455" spans="1:23" s="63" customFormat="1" ht="22.5" x14ac:dyDescent="0.2">
      <c r="A455" s="98"/>
      <c r="B455" s="97" t="s">
        <v>33</v>
      </c>
      <c r="C455" s="767" t="s">
        <v>178</v>
      </c>
      <c r="D455" s="767"/>
      <c r="E455" s="767"/>
      <c r="F455" s="99" t="s">
        <v>179</v>
      </c>
      <c r="G455" s="99" t="s">
        <v>2390</v>
      </c>
      <c r="H455" s="99" t="s">
        <v>175</v>
      </c>
      <c r="I455" s="99" t="s">
        <v>2391</v>
      </c>
      <c r="J455" s="100" t="s">
        <v>33</v>
      </c>
      <c r="K455" s="99" t="s">
        <v>33</v>
      </c>
      <c r="L455" s="100" t="s">
        <v>33</v>
      </c>
      <c r="M455" s="101" t="s">
        <v>33</v>
      </c>
      <c r="N455" s="102" t="s">
        <v>33</v>
      </c>
      <c r="U455" s="68" t="s">
        <v>178</v>
      </c>
    </row>
    <row r="456" spans="1:23" s="63" customFormat="1" x14ac:dyDescent="0.2">
      <c r="A456" s="98"/>
      <c r="B456" s="97" t="s">
        <v>33</v>
      </c>
      <c r="C456" s="776" t="s">
        <v>182</v>
      </c>
      <c r="D456" s="776"/>
      <c r="E456" s="776"/>
      <c r="F456" s="90" t="s">
        <v>33</v>
      </c>
      <c r="G456" s="90" t="s">
        <v>33</v>
      </c>
      <c r="H456" s="90" t="s">
        <v>33</v>
      </c>
      <c r="I456" s="90" t="s">
        <v>33</v>
      </c>
      <c r="J456" s="91">
        <v>48.7</v>
      </c>
      <c r="K456" s="90" t="s">
        <v>33</v>
      </c>
      <c r="L456" s="91">
        <v>2893.09</v>
      </c>
      <c r="M456" s="92" t="s">
        <v>33</v>
      </c>
      <c r="N456" s="93" t="s">
        <v>33</v>
      </c>
      <c r="V456" s="68" t="s">
        <v>182</v>
      </c>
    </row>
    <row r="457" spans="1:23" s="63" customFormat="1" x14ac:dyDescent="0.2">
      <c r="A457" s="98"/>
      <c r="B457" s="97" t="s">
        <v>33</v>
      </c>
      <c r="C457" s="767" t="s">
        <v>183</v>
      </c>
      <c r="D457" s="767"/>
      <c r="E457" s="767"/>
      <c r="F457" s="99" t="s">
        <v>33</v>
      </c>
      <c r="G457" s="99" t="s">
        <v>33</v>
      </c>
      <c r="H457" s="99" t="s">
        <v>33</v>
      </c>
      <c r="I457" s="99" t="s">
        <v>33</v>
      </c>
      <c r="J457" s="100" t="s">
        <v>33</v>
      </c>
      <c r="K457" s="99" t="s">
        <v>33</v>
      </c>
      <c r="L457" s="100">
        <v>1421</v>
      </c>
      <c r="M457" s="101" t="s">
        <v>33</v>
      </c>
      <c r="N457" s="102" t="s">
        <v>33</v>
      </c>
      <c r="U457" s="68" t="s">
        <v>183</v>
      </c>
    </row>
    <row r="458" spans="1:23" s="63" customFormat="1" ht="22.5" x14ac:dyDescent="0.2">
      <c r="A458" s="98"/>
      <c r="B458" s="97" t="s">
        <v>668</v>
      </c>
      <c r="C458" s="767" t="s">
        <v>669</v>
      </c>
      <c r="D458" s="767"/>
      <c r="E458" s="767"/>
      <c r="F458" s="99" t="s">
        <v>186</v>
      </c>
      <c r="G458" s="99" t="s">
        <v>670</v>
      </c>
      <c r="H458" s="99" t="s">
        <v>33</v>
      </c>
      <c r="I458" s="99" t="s">
        <v>670</v>
      </c>
      <c r="J458" s="100" t="s">
        <v>33</v>
      </c>
      <c r="K458" s="99" t="s">
        <v>33</v>
      </c>
      <c r="L458" s="100">
        <v>1747.83</v>
      </c>
      <c r="M458" s="101" t="s">
        <v>33</v>
      </c>
      <c r="N458" s="102" t="s">
        <v>33</v>
      </c>
      <c r="U458" s="68" t="s">
        <v>669</v>
      </c>
    </row>
    <row r="459" spans="1:23" s="63" customFormat="1" ht="22.5" x14ac:dyDescent="0.2">
      <c r="A459" s="98"/>
      <c r="B459" s="97" t="s">
        <v>671</v>
      </c>
      <c r="C459" s="767" t="s">
        <v>672</v>
      </c>
      <c r="D459" s="767"/>
      <c r="E459" s="767"/>
      <c r="F459" s="99" t="s">
        <v>186</v>
      </c>
      <c r="G459" s="99" t="s">
        <v>673</v>
      </c>
      <c r="H459" s="99" t="s">
        <v>33</v>
      </c>
      <c r="I459" s="99" t="s">
        <v>673</v>
      </c>
      <c r="J459" s="100" t="s">
        <v>33</v>
      </c>
      <c r="K459" s="99" t="s">
        <v>33</v>
      </c>
      <c r="L459" s="100">
        <v>1065.75</v>
      </c>
      <c r="M459" s="101" t="s">
        <v>33</v>
      </c>
      <c r="N459" s="102" t="s">
        <v>33</v>
      </c>
      <c r="U459" s="68" t="s">
        <v>672</v>
      </c>
    </row>
    <row r="460" spans="1:23" s="63" customFormat="1" x14ac:dyDescent="0.2">
      <c r="A460" s="103"/>
      <c r="B460" s="104"/>
      <c r="C460" s="780" t="s">
        <v>191</v>
      </c>
      <c r="D460" s="780"/>
      <c r="E460" s="780"/>
      <c r="F460" s="105" t="s">
        <v>33</v>
      </c>
      <c r="G460" s="105" t="s">
        <v>33</v>
      </c>
      <c r="H460" s="105" t="s">
        <v>33</v>
      </c>
      <c r="I460" s="105" t="s">
        <v>33</v>
      </c>
      <c r="J460" s="106" t="s">
        <v>33</v>
      </c>
      <c r="K460" s="105" t="s">
        <v>33</v>
      </c>
      <c r="L460" s="106">
        <v>5706.67</v>
      </c>
      <c r="M460" s="92" t="s">
        <v>33</v>
      </c>
      <c r="N460" s="107" t="s">
        <v>33</v>
      </c>
      <c r="W460" s="68" t="s">
        <v>191</v>
      </c>
    </row>
    <row r="461" spans="1:23" s="63" customFormat="1" ht="22.5" x14ac:dyDescent="0.2">
      <c r="A461" s="88" t="s">
        <v>1734</v>
      </c>
      <c r="B461" s="89" t="s">
        <v>2392</v>
      </c>
      <c r="C461" s="776" t="s">
        <v>2393</v>
      </c>
      <c r="D461" s="776"/>
      <c r="E461" s="776"/>
      <c r="F461" s="90" t="s">
        <v>566</v>
      </c>
      <c r="G461" s="90" t="s">
        <v>33</v>
      </c>
      <c r="H461" s="90" t="s">
        <v>33</v>
      </c>
      <c r="I461" s="90" t="s">
        <v>2394</v>
      </c>
      <c r="J461" s="91">
        <v>163</v>
      </c>
      <c r="K461" s="90" t="s">
        <v>33</v>
      </c>
      <c r="L461" s="91">
        <v>8521.64</v>
      </c>
      <c r="M461" s="92" t="s">
        <v>33</v>
      </c>
      <c r="N461" s="93" t="s">
        <v>33</v>
      </c>
      <c r="Q461" s="68" t="s">
        <v>2393</v>
      </c>
    </row>
    <row r="462" spans="1:23" s="63" customFormat="1" ht="22.5" x14ac:dyDescent="0.2">
      <c r="A462" s="88" t="s">
        <v>190</v>
      </c>
      <c r="B462" s="89" t="s">
        <v>2395</v>
      </c>
      <c r="C462" s="776" t="s">
        <v>2396</v>
      </c>
      <c r="D462" s="776"/>
      <c r="E462" s="776"/>
      <c r="F462" s="90" t="s">
        <v>609</v>
      </c>
      <c r="G462" s="90" t="s">
        <v>33</v>
      </c>
      <c r="H462" s="90" t="s">
        <v>33</v>
      </c>
      <c r="I462" s="90" t="s">
        <v>2374</v>
      </c>
      <c r="J462" s="91" t="s">
        <v>33</v>
      </c>
      <c r="K462" s="90" t="s">
        <v>33</v>
      </c>
      <c r="L462" s="91" t="s">
        <v>33</v>
      </c>
      <c r="M462" s="92" t="s">
        <v>33</v>
      </c>
      <c r="N462" s="93" t="s">
        <v>33</v>
      </c>
      <c r="Q462" s="68" t="s">
        <v>2396</v>
      </c>
    </row>
    <row r="463" spans="1:23" s="63" customFormat="1" x14ac:dyDescent="0.2">
      <c r="A463" s="94"/>
      <c r="B463" s="95"/>
      <c r="C463" s="767" t="s">
        <v>2375</v>
      </c>
      <c r="D463" s="767"/>
      <c r="E463" s="767"/>
      <c r="F463" s="767"/>
      <c r="G463" s="767"/>
      <c r="H463" s="767"/>
      <c r="I463" s="767"/>
      <c r="J463" s="767"/>
      <c r="K463" s="767"/>
      <c r="L463" s="767"/>
      <c r="M463" s="767"/>
      <c r="N463" s="781"/>
      <c r="R463" s="68" t="s">
        <v>2375</v>
      </c>
    </row>
    <row r="464" spans="1:23" s="63" customFormat="1" ht="33.75" x14ac:dyDescent="0.2">
      <c r="A464" s="96"/>
      <c r="B464" s="97" t="s">
        <v>558</v>
      </c>
      <c r="C464" s="767" t="s">
        <v>172</v>
      </c>
      <c r="D464" s="767"/>
      <c r="E464" s="767"/>
      <c r="F464" s="767"/>
      <c r="G464" s="767"/>
      <c r="H464" s="767"/>
      <c r="I464" s="767"/>
      <c r="J464" s="767"/>
      <c r="K464" s="767"/>
      <c r="L464" s="767"/>
      <c r="M464" s="767"/>
      <c r="N464" s="781"/>
      <c r="S464" s="68" t="s">
        <v>172</v>
      </c>
    </row>
    <row r="465" spans="1:23" s="63" customFormat="1" x14ac:dyDescent="0.2">
      <c r="A465" s="98"/>
      <c r="B465" s="97" t="s">
        <v>165</v>
      </c>
      <c r="C465" s="767" t="s">
        <v>251</v>
      </c>
      <c r="D465" s="767"/>
      <c r="E465" s="767"/>
      <c r="F465" s="99" t="s">
        <v>33</v>
      </c>
      <c r="G465" s="99" t="s">
        <v>33</v>
      </c>
      <c r="H465" s="99" t="s">
        <v>33</v>
      </c>
      <c r="I465" s="99" t="s">
        <v>33</v>
      </c>
      <c r="J465" s="100">
        <v>317.60000000000002</v>
      </c>
      <c r="K465" s="99" t="s">
        <v>175</v>
      </c>
      <c r="L465" s="100">
        <v>1509.39</v>
      </c>
      <c r="M465" s="101" t="s">
        <v>33</v>
      </c>
      <c r="N465" s="102" t="s">
        <v>33</v>
      </c>
      <c r="T465" s="68" t="s">
        <v>251</v>
      </c>
    </row>
    <row r="466" spans="1:23" s="63" customFormat="1" x14ac:dyDescent="0.2">
      <c r="A466" s="98"/>
      <c r="B466" s="97" t="s">
        <v>173</v>
      </c>
      <c r="C466" s="767" t="s">
        <v>174</v>
      </c>
      <c r="D466" s="767"/>
      <c r="E466" s="767"/>
      <c r="F466" s="99" t="s">
        <v>33</v>
      </c>
      <c r="G466" s="99" t="s">
        <v>33</v>
      </c>
      <c r="H466" s="99" t="s">
        <v>33</v>
      </c>
      <c r="I466" s="99" t="s">
        <v>33</v>
      </c>
      <c r="J466" s="100">
        <v>128.94999999999999</v>
      </c>
      <c r="K466" s="99" t="s">
        <v>175</v>
      </c>
      <c r="L466" s="100">
        <v>612.83000000000004</v>
      </c>
      <c r="M466" s="101" t="s">
        <v>33</v>
      </c>
      <c r="N466" s="102" t="s">
        <v>33</v>
      </c>
      <c r="T466" s="68" t="s">
        <v>174</v>
      </c>
    </row>
    <row r="467" spans="1:23" s="63" customFormat="1" x14ac:dyDescent="0.2">
      <c r="A467" s="98"/>
      <c r="B467" s="97" t="s">
        <v>176</v>
      </c>
      <c r="C467" s="767" t="s">
        <v>177</v>
      </c>
      <c r="D467" s="767"/>
      <c r="E467" s="767"/>
      <c r="F467" s="99" t="s">
        <v>33</v>
      </c>
      <c r="G467" s="99" t="s">
        <v>33</v>
      </c>
      <c r="H467" s="99" t="s">
        <v>33</v>
      </c>
      <c r="I467" s="99" t="s">
        <v>33</v>
      </c>
      <c r="J467" s="100">
        <v>22.28</v>
      </c>
      <c r="K467" s="99" t="s">
        <v>175</v>
      </c>
      <c r="L467" s="100">
        <v>105.89</v>
      </c>
      <c r="M467" s="101" t="s">
        <v>33</v>
      </c>
      <c r="N467" s="102" t="s">
        <v>33</v>
      </c>
      <c r="T467" s="68" t="s">
        <v>177</v>
      </c>
    </row>
    <row r="468" spans="1:23" s="63" customFormat="1" x14ac:dyDescent="0.2">
      <c r="A468" s="98"/>
      <c r="B468" s="97" t="s">
        <v>212</v>
      </c>
      <c r="C468" s="767" t="s">
        <v>252</v>
      </c>
      <c r="D468" s="767"/>
      <c r="E468" s="767"/>
      <c r="F468" s="99" t="s">
        <v>33</v>
      </c>
      <c r="G468" s="99" t="s">
        <v>33</v>
      </c>
      <c r="H468" s="99" t="s">
        <v>33</v>
      </c>
      <c r="I468" s="99" t="s">
        <v>33</v>
      </c>
      <c r="J468" s="100">
        <v>8.5399999999999991</v>
      </c>
      <c r="K468" s="99" t="s">
        <v>33</v>
      </c>
      <c r="L468" s="100">
        <v>32.47</v>
      </c>
      <c r="M468" s="101" t="s">
        <v>33</v>
      </c>
      <c r="N468" s="102" t="s">
        <v>33</v>
      </c>
      <c r="T468" s="68" t="s">
        <v>252</v>
      </c>
    </row>
    <row r="469" spans="1:23" s="63" customFormat="1" x14ac:dyDescent="0.2">
      <c r="A469" s="98"/>
      <c r="B469" s="97" t="s">
        <v>33</v>
      </c>
      <c r="C469" s="767" t="s">
        <v>253</v>
      </c>
      <c r="D469" s="767"/>
      <c r="E469" s="767"/>
      <c r="F469" s="99" t="s">
        <v>179</v>
      </c>
      <c r="G469" s="99" t="s">
        <v>1720</v>
      </c>
      <c r="H469" s="99" t="s">
        <v>175</v>
      </c>
      <c r="I469" s="99" t="s">
        <v>2397</v>
      </c>
      <c r="J469" s="100" t="s">
        <v>33</v>
      </c>
      <c r="K469" s="99" t="s">
        <v>33</v>
      </c>
      <c r="L469" s="100" t="s">
        <v>33</v>
      </c>
      <c r="M469" s="101" t="s">
        <v>33</v>
      </c>
      <c r="N469" s="102" t="s">
        <v>33</v>
      </c>
      <c r="U469" s="68" t="s">
        <v>253</v>
      </c>
    </row>
    <row r="470" spans="1:23" s="63" customFormat="1" x14ac:dyDescent="0.2">
      <c r="A470" s="98"/>
      <c r="B470" s="97" t="s">
        <v>33</v>
      </c>
      <c r="C470" s="767" t="s">
        <v>178</v>
      </c>
      <c r="D470" s="767"/>
      <c r="E470" s="767"/>
      <c r="F470" s="99" t="s">
        <v>179</v>
      </c>
      <c r="G470" s="99" t="s">
        <v>2398</v>
      </c>
      <c r="H470" s="99" t="s">
        <v>175</v>
      </c>
      <c r="I470" s="99" t="s">
        <v>2399</v>
      </c>
      <c r="J470" s="100" t="s">
        <v>33</v>
      </c>
      <c r="K470" s="99" t="s">
        <v>33</v>
      </c>
      <c r="L470" s="100" t="s">
        <v>33</v>
      </c>
      <c r="M470" s="101" t="s">
        <v>33</v>
      </c>
      <c r="N470" s="102" t="s">
        <v>33</v>
      </c>
      <c r="U470" s="68" t="s">
        <v>178</v>
      </c>
    </row>
    <row r="471" spans="1:23" s="63" customFormat="1" x14ac:dyDescent="0.2">
      <c r="A471" s="98"/>
      <c r="B471" s="97" t="s">
        <v>33</v>
      </c>
      <c r="C471" s="776" t="s">
        <v>182</v>
      </c>
      <c r="D471" s="776"/>
      <c r="E471" s="776"/>
      <c r="F471" s="90" t="s">
        <v>33</v>
      </c>
      <c r="G471" s="90" t="s">
        <v>33</v>
      </c>
      <c r="H471" s="90" t="s">
        <v>33</v>
      </c>
      <c r="I471" s="90" t="s">
        <v>33</v>
      </c>
      <c r="J471" s="91">
        <v>455.09</v>
      </c>
      <c r="K471" s="90" t="s">
        <v>33</v>
      </c>
      <c r="L471" s="91">
        <v>2154.69</v>
      </c>
      <c r="M471" s="92" t="s">
        <v>33</v>
      </c>
      <c r="N471" s="93" t="s">
        <v>33</v>
      </c>
      <c r="V471" s="68" t="s">
        <v>182</v>
      </c>
    </row>
    <row r="472" spans="1:23" s="63" customFormat="1" x14ac:dyDescent="0.2">
      <c r="A472" s="98"/>
      <c r="B472" s="97" t="s">
        <v>33</v>
      </c>
      <c r="C472" s="767" t="s">
        <v>183</v>
      </c>
      <c r="D472" s="767"/>
      <c r="E472" s="767"/>
      <c r="F472" s="99" t="s">
        <v>33</v>
      </c>
      <c r="G472" s="99" t="s">
        <v>33</v>
      </c>
      <c r="H472" s="99" t="s">
        <v>33</v>
      </c>
      <c r="I472" s="99" t="s">
        <v>33</v>
      </c>
      <c r="J472" s="100" t="s">
        <v>33</v>
      </c>
      <c r="K472" s="99" t="s">
        <v>33</v>
      </c>
      <c r="L472" s="100">
        <v>1615.28</v>
      </c>
      <c r="M472" s="101" t="s">
        <v>33</v>
      </c>
      <c r="N472" s="102" t="s">
        <v>33</v>
      </c>
      <c r="U472" s="68" t="s">
        <v>183</v>
      </c>
    </row>
    <row r="473" spans="1:23" s="63" customFormat="1" ht="22.5" x14ac:dyDescent="0.2">
      <c r="A473" s="98"/>
      <c r="B473" s="97" t="s">
        <v>668</v>
      </c>
      <c r="C473" s="767" t="s">
        <v>669</v>
      </c>
      <c r="D473" s="767"/>
      <c r="E473" s="767"/>
      <c r="F473" s="99" t="s">
        <v>186</v>
      </c>
      <c r="G473" s="99" t="s">
        <v>670</v>
      </c>
      <c r="H473" s="99" t="s">
        <v>33</v>
      </c>
      <c r="I473" s="99" t="s">
        <v>670</v>
      </c>
      <c r="J473" s="100" t="s">
        <v>33</v>
      </c>
      <c r="K473" s="99" t="s">
        <v>33</v>
      </c>
      <c r="L473" s="100">
        <v>1986.79</v>
      </c>
      <c r="M473" s="101" t="s">
        <v>33</v>
      </c>
      <c r="N473" s="102" t="s">
        <v>33</v>
      </c>
      <c r="U473" s="68" t="s">
        <v>669</v>
      </c>
    </row>
    <row r="474" spans="1:23" s="63" customFormat="1" ht="22.5" x14ac:dyDescent="0.2">
      <c r="A474" s="98"/>
      <c r="B474" s="97" t="s">
        <v>671</v>
      </c>
      <c r="C474" s="767" t="s">
        <v>672</v>
      </c>
      <c r="D474" s="767"/>
      <c r="E474" s="767"/>
      <c r="F474" s="99" t="s">
        <v>186</v>
      </c>
      <c r="G474" s="99" t="s">
        <v>673</v>
      </c>
      <c r="H474" s="99" t="s">
        <v>33</v>
      </c>
      <c r="I474" s="99" t="s">
        <v>673</v>
      </c>
      <c r="J474" s="100" t="s">
        <v>33</v>
      </c>
      <c r="K474" s="99" t="s">
        <v>33</v>
      </c>
      <c r="L474" s="100">
        <v>1211.46</v>
      </c>
      <c r="M474" s="101" t="s">
        <v>33</v>
      </c>
      <c r="N474" s="102" t="s">
        <v>33</v>
      </c>
      <c r="U474" s="68" t="s">
        <v>672</v>
      </c>
    </row>
    <row r="475" spans="1:23" s="63" customFormat="1" x14ac:dyDescent="0.2">
      <c r="A475" s="103"/>
      <c r="B475" s="104"/>
      <c r="C475" s="780" t="s">
        <v>191</v>
      </c>
      <c r="D475" s="780"/>
      <c r="E475" s="780"/>
      <c r="F475" s="105" t="s">
        <v>33</v>
      </c>
      <c r="G475" s="105" t="s">
        <v>33</v>
      </c>
      <c r="H475" s="105" t="s">
        <v>33</v>
      </c>
      <c r="I475" s="105" t="s">
        <v>33</v>
      </c>
      <c r="J475" s="106" t="s">
        <v>33</v>
      </c>
      <c r="K475" s="105" t="s">
        <v>33</v>
      </c>
      <c r="L475" s="106">
        <v>5352.94</v>
      </c>
      <c r="M475" s="92" t="s">
        <v>33</v>
      </c>
      <c r="N475" s="107" t="s">
        <v>33</v>
      </c>
      <c r="W475" s="68" t="s">
        <v>191</v>
      </c>
    </row>
    <row r="476" spans="1:23" s="63" customFormat="1" ht="33.75" x14ac:dyDescent="0.2">
      <c r="A476" s="88" t="s">
        <v>1339</v>
      </c>
      <c r="B476" s="89" t="s">
        <v>2400</v>
      </c>
      <c r="C476" s="776" t="s">
        <v>2401</v>
      </c>
      <c r="D476" s="776"/>
      <c r="E476" s="776"/>
      <c r="F476" s="90" t="s">
        <v>609</v>
      </c>
      <c r="G476" s="90" t="s">
        <v>33</v>
      </c>
      <c r="H476" s="90" t="s">
        <v>33</v>
      </c>
      <c r="I476" s="90" t="s">
        <v>2374</v>
      </c>
      <c r="J476" s="91" t="s">
        <v>33</v>
      </c>
      <c r="K476" s="90" t="s">
        <v>33</v>
      </c>
      <c r="L476" s="91" t="s">
        <v>33</v>
      </c>
      <c r="M476" s="92" t="s">
        <v>33</v>
      </c>
      <c r="N476" s="93" t="s">
        <v>33</v>
      </c>
      <c r="Q476" s="68" t="s">
        <v>2401</v>
      </c>
    </row>
    <row r="477" spans="1:23" s="63" customFormat="1" x14ac:dyDescent="0.2">
      <c r="A477" s="94"/>
      <c r="B477" s="95"/>
      <c r="C477" s="767" t="s">
        <v>2375</v>
      </c>
      <c r="D477" s="767"/>
      <c r="E477" s="767"/>
      <c r="F477" s="767"/>
      <c r="G477" s="767"/>
      <c r="H477" s="767"/>
      <c r="I477" s="767"/>
      <c r="J477" s="767"/>
      <c r="K477" s="767"/>
      <c r="L477" s="767"/>
      <c r="M477" s="767"/>
      <c r="N477" s="781"/>
      <c r="R477" s="68" t="s">
        <v>2375</v>
      </c>
    </row>
    <row r="478" spans="1:23" s="63" customFormat="1" x14ac:dyDescent="0.2">
      <c r="A478" s="96"/>
      <c r="B478" s="97" t="s">
        <v>33</v>
      </c>
      <c r="C478" s="767" t="s">
        <v>2402</v>
      </c>
      <c r="D478" s="767"/>
      <c r="E478" s="767"/>
      <c r="F478" s="767"/>
      <c r="G478" s="767"/>
      <c r="H478" s="767"/>
      <c r="I478" s="767"/>
      <c r="J478" s="767"/>
      <c r="K478" s="767"/>
      <c r="L478" s="767"/>
      <c r="M478" s="767"/>
      <c r="N478" s="781"/>
      <c r="S478" s="68" t="s">
        <v>2402</v>
      </c>
    </row>
    <row r="479" spans="1:23" s="63" customFormat="1" ht="33.75" x14ac:dyDescent="0.2">
      <c r="A479" s="96"/>
      <c r="B479" s="97" t="s">
        <v>558</v>
      </c>
      <c r="C479" s="767" t="s">
        <v>172</v>
      </c>
      <c r="D479" s="767"/>
      <c r="E479" s="767"/>
      <c r="F479" s="767"/>
      <c r="G479" s="767"/>
      <c r="H479" s="767"/>
      <c r="I479" s="767"/>
      <c r="J479" s="767"/>
      <c r="K479" s="767"/>
      <c r="L479" s="767"/>
      <c r="M479" s="767"/>
      <c r="N479" s="781"/>
      <c r="S479" s="68" t="s">
        <v>172</v>
      </c>
    </row>
    <row r="480" spans="1:23" s="63" customFormat="1" x14ac:dyDescent="0.2">
      <c r="A480" s="98"/>
      <c r="B480" s="97" t="s">
        <v>165</v>
      </c>
      <c r="C480" s="767" t="s">
        <v>251</v>
      </c>
      <c r="D480" s="767"/>
      <c r="E480" s="767"/>
      <c r="F480" s="99" t="s">
        <v>33</v>
      </c>
      <c r="G480" s="99" t="s">
        <v>33</v>
      </c>
      <c r="H480" s="99" t="s">
        <v>33</v>
      </c>
      <c r="I480" s="99" t="s">
        <v>33</v>
      </c>
      <c r="J480" s="100">
        <v>8.26</v>
      </c>
      <c r="K480" s="99" t="s">
        <v>2403</v>
      </c>
      <c r="L480" s="100">
        <v>510.32</v>
      </c>
      <c r="M480" s="101" t="s">
        <v>33</v>
      </c>
      <c r="N480" s="102" t="s">
        <v>33</v>
      </c>
      <c r="T480" s="68" t="s">
        <v>251</v>
      </c>
    </row>
    <row r="481" spans="1:23" s="63" customFormat="1" x14ac:dyDescent="0.2">
      <c r="A481" s="98"/>
      <c r="B481" s="97" t="s">
        <v>173</v>
      </c>
      <c r="C481" s="767" t="s">
        <v>174</v>
      </c>
      <c r="D481" s="767"/>
      <c r="E481" s="767"/>
      <c r="F481" s="99" t="s">
        <v>33</v>
      </c>
      <c r="G481" s="99" t="s">
        <v>33</v>
      </c>
      <c r="H481" s="99" t="s">
        <v>33</v>
      </c>
      <c r="I481" s="99" t="s">
        <v>33</v>
      </c>
      <c r="J481" s="100">
        <v>6.29</v>
      </c>
      <c r="K481" s="99" t="s">
        <v>2403</v>
      </c>
      <c r="L481" s="100">
        <v>388.61</v>
      </c>
      <c r="M481" s="101" t="s">
        <v>33</v>
      </c>
      <c r="N481" s="102" t="s">
        <v>33</v>
      </c>
      <c r="T481" s="68" t="s">
        <v>174</v>
      </c>
    </row>
    <row r="482" spans="1:23" s="63" customFormat="1" x14ac:dyDescent="0.2">
      <c r="A482" s="98"/>
      <c r="B482" s="97" t="s">
        <v>176</v>
      </c>
      <c r="C482" s="767" t="s">
        <v>177</v>
      </c>
      <c r="D482" s="767"/>
      <c r="E482" s="767"/>
      <c r="F482" s="99" t="s">
        <v>33</v>
      </c>
      <c r="G482" s="99" t="s">
        <v>33</v>
      </c>
      <c r="H482" s="99" t="s">
        <v>33</v>
      </c>
      <c r="I482" s="99" t="s">
        <v>33</v>
      </c>
      <c r="J482" s="100">
        <v>2.57</v>
      </c>
      <c r="K482" s="99" t="s">
        <v>2403</v>
      </c>
      <c r="L482" s="100">
        <v>158.78</v>
      </c>
      <c r="M482" s="101" t="s">
        <v>33</v>
      </c>
      <c r="N482" s="102" t="s">
        <v>33</v>
      </c>
      <c r="T482" s="68" t="s">
        <v>177</v>
      </c>
    </row>
    <row r="483" spans="1:23" s="63" customFormat="1" x14ac:dyDescent="0.2">
      <c r="A483" s="98"/>
      <c r="B483" s="97" t="s">
        <v>33</v>
      </c>
      <c r="C483" s="767" t="s">
        <v>253</v>
      </c>
      <c r="D483" s="767"/>
      <c r="E483" s="767"/>
      <c r="F483" s="99" t="s">
        <v>179</v>
      </c>
      <c r="G483" s="99" t="s">
        <v>401</v>
      </c>
      <c r="H483" s="99" t="s">
        <v>2403</v>
      </c>
      <c r="I483" s="99" t="s">
        <v>2404</v>
      </c>
      <c r="J483" s="100" t="s">
        <v>33</v>
      </c>
      <c r="K483" s="99" t="s">
        <v>33</v>
      </c>
      <c r="L483" s="100" t="s">
        <v>33</v>
      </c>
      <c r="M483" s="101" t="s">
        <v>33</v>
      </c>
      <c r="N483" s="102" t="s">
        <v>33</v>
      </c>
      <c r="U483" s="68" t="s">
        <v>253</v>
      </c>
    </row>
    <row r="484" spans="1:23" s="63" customFormat="1" x14ac:dyDescent="0.2">
      <c r="A484" s="98"/>
      <c r="B484" s="97" t="s">
        <v>33</v>
      </c>
      <c r="C484" s="767" t="s">
        <v>178</v>
      </c>
      <c r="D484" s="767"/>
      <c r="E484" s="767"/>
      <c r="F484" s="99" t="s">
        <v>179</v>
      </c>
      <c r="G484" s="99" t="s">
        <v>1647</v>
      </c>
      <c r="H484" s="99" t="s">
        <v>2403</v>
      </c>
      <c r="I484" s="99" t="s">
        <v>2405</v>
      </c>
      <c r="J484" s="100" t="s">
        <v>33</v>
      </c>
      <c r="K484" s="99" t="s">
        <v>33</v>
      </c>
      <c r="L484" s="100" t="s">
        <v>33</v>
      </c>
      <c r="M484" s="101" t="s">
        <v>33</v>
      </c>
      <c r="N484" s="102" t="s">
        <v>33</v>
      </c>
      <c r="U484" s="68" t="s">
        <v>178</v>
      </c>
    </row>
    <row r="485" spans="1:23" s="63" customFormat="1" x14ac:dyDescent="0.2">
      <c r="A485" s="98"/>
      <c r="B485" s="97" t="s">
        <v>33</v>
      </c>
      <c r="C485" s="776" t="s">
        <v>182</v>
      </c>
      <c r="D485" s="776"/>
      <c r="E485" s="776"/>
      <c r="F485" s="90" t="s">
        <v>33</v>
      </c>
      <c r="G485" s="90" t="s">
        <v>33</v>
      </c>
      <c r="H485" s="90" t="s">
        <v>33</v>
      </c>
      <c r="I485" s="90" t="s">
        <v>33</v>
      </c>
      <c r="J485" s="91">
        <v>14.55</v>
      </c>
      <c r="K485" s="90" t="s">
        <v>33</v>
      </c>
      <c r="L485" s="91">
        <v>898.93</v>
      </c>
      <c r="M485" s="92" t="s">
        <v>33</v>
      </c>
      <c r="N485" s="93" t="s">
        <v>33</v>
      </c>
      <c r="V485" s="68" t="s">
        <v>182</v>
      </c>
    </row>
    <row r="486" spans="1:23" s="63" customFormat="1" x14ac:dyDescent="0.2">
      <c r="A486" s="98"/>
      <c r="B486" s="97" t="s">
        <v>33</v>
      </c>
      <c r="C486" s="767" t="s">
        <v>183</v>
      </c>
      <c r="D486" s="767"/>
      <c r="E486" s="767"/>
      <c r="F486" s="99" t="s">
        <v>33</v>
      </c>
      <c r="G486" s="99" t="s">
        <v>33</v>
      </c>
      <c r="H486" s="99" t="s">
        <v>33</v>
      </c>
      <c r="I486" s="99" t="s">
        <v>33</v>
      </c>
      <c r="J486" s="100" t="s">
        <v>33</v>
      </c>
      <c r="K486" s="99" t="s">
        <v>33</v>
      </c>
      <c r="L486" s="100">
        <v>669.1</v>
      </c>
      <c r="M486" s="101" t="s">
        <v>33</v>
      </c>
      <c r="N486" s="102" t="s">
        <v>33</v>
      </c>
      <c r="U486" s="68" t="s">
        <v>183</v>
      </c>
    </row>
    <row r="487" spans="1:23" s="63" customFormat="1" ht="22.5" x14ac:dyDescent="0.2">
      <c r="A487" s="98"/>
      <c r="B487" s="97" t="s">
        <v>668</v>
      </c>
      <c r="C487" s="767" t="s">
        <v>669</v>
      </c>
      <c r="D487" s="767"/>
      <c r="E487" s="767"/>
      <c r="F487" s="99" t="s">
        <v>186</v>
      </c>
      <c r="G487" s="99" t="s">
        <v>670</v>
      </c>
      <c r="H487" s="99" t="s">
        <v>33</v>
      </c>
      <c r="I487" s="99" t="s">
        <v>670</v>
      </c>
      <c r="J487" s="100" t="s">
        <v>33</v>
      </c>
      <c r="K487" s="99" t="s">
        <v>33</v>
      </c>
      <c r="L487" s="100">
        <v>822.99</v>
      </c>
      <c r="M487" s="101" t="s">
        <v>33</v>
      </c>
      <c r="N487" s="102" t="s">
        <v>33</v>
      </c>
      <c r="U487" s="68" t="s">
        <v>669</v>
      </c>
    </row>
    <row r="488" spans="1:23" s="63" customFormat="1" ht="22.5" x14ac:dyDescent="0.2">
      <c r="A488" s="98"/>
      <c r="B488" s="97" t="s">
        <v>671</v>
      </c>
      <c r="C488" s="767" t="s">
        <v>672</v>
      </c>
      <c r="D488" s="767"/>
      <c r="E488" s="767"/>
      <c r="F488" s="99" t="s">
        <v>186</v>
      </c>
      <c r="G488" s="99" t="s">
        <v>673</v>
      </c>
      <c r="H488" s="99" t="s">
        <v>33</v>
      </c>
      <c r="I488" s="99" t="s">
        <v>673</v>
      </c>
      <c r="J488" s="100" t="s">
        <v>33</v>
      </c>
      <c r="K488" s="99" t="s">
        <v>33</v>
      </c>
      <c r="L488" s="100">
        <v>501.83</v>
      </c>
      <c r="M488" s="101" t="s">
        <v>33</v>
      </c>
      <c r="N488" s="102" t="s">
        <v>33</v>
      </c>
      <c r="U488" s="68" t="s">
        <v>672</v>
      </c>
    </row>
    <row r="489" spans="1:23" s="63" customFormat="1" x14ac:dyDescent="0.2">
      <c r="A489" s="103"/>
      <c r="B489" s="104"/>
      <c r="C489" s="780" t="s">
        <v>191</v>
      </c>
      <c r="D489" s="780"/>
      <c r="E489" s="780"/>
      <c r="F489" s="105" t="s">
        <v>33</v>
      </c>
      <c r="G489" s="105" t="s">
        <v>33</v>
      </c>
      <c r="H489" s="105" t="s">
        <v>33</v>
      </c>
      <c r="I489" s="105" t="s">
        <v>33</v>
      </c>
      <c r="J489" s="106" t="s">
        <v>33</v>
      </c>
      <c r="K489" s="105" t="s">
        <v>33</v>
      </c>
      <c r="L489" s="106">
        <v>2223.75</v>
      </c>
      <c r="M489" s="92" t="s">
        <v>33</v>
      </c>
      <c r="N489" s="107" t="s">
        <v>33</v>
      </c>
      <c r="W489" s="68" t="s">
        <v>191</v>
      </c>
    </row>
    <row r="490" spans="1:23" s="63" customFormat="1" ht="22.5" x14ac:dyDescent="0.2">
      <c r="A490" s="88" t="s">
        <v>1741</v>
      </c>
      <c r="B490" s="89" t="s">
        <v>2363</v>
      </c>
      <c r="C490" s="776" t="s">
        <v>2364</v>
      </c>
      <c r="D490" s="776"/>
      <c r="E490" s="776"/>
      <c r="F490" s="90" t="s">
        <v>566</v>
      </c>
      <c r="G490" s="90" t="s">
        <v>33</v>
      </c>
      <c r="H490" s="90" t="s">
        <v>33</v>
      </c>
      <c r="I490" s="90" t="s">
        <v>2406</v>
      </c>
      <c r="J490" s="91">
        <v>700</v>
      </c>
      <c r="K490" s="90" t="s">
        <v>33</v>
      </c>
      <c r="L490" s="91">
        <v>25788.7</v>
      </c>
      <c r="M490" s="92" t="s">
        <v>33</v>
      </c>
      <c r="N490" s="93" t="s">
        <v>33</v>
      </c>
      <c r="Q490" s="68" t="s">
        <v>2364</v>
      </c>
    </row>
    <row r="491" spans="1:23" s="63" customFormat="1" x14ac:dyDescent="0.2">
      <c r="A491" s="94"/>
      <c r="B491" s="95"/>
      <c r="C491" s="767" t="s">
        <v>2407</v>
      </c>
      <c r="D491" s="767"/>
      <c r="E491" s="767"/>
      <c r="F491" s="767"/>
      <c r="G491" s="767"/>
      <c r="H491" s="767"/>
      <c r="I491" s="767"/>
      <c r="J491" s="767"/>
      <c r="K491" s="767"/>
      <c r="L491" s="767"/>
      <c r="M491" s="767"/>
      <c r="N491" s="781"/>
      <c r="R491" s="68" t="s">
        <v>2407</v>
      </c>
    </row>
    <row r="492" spans="1:23" s="63" customFormat="1" ht="33.75" x14ac:dyDescent="0.2">
      <c r="A492" s="88" t="s">
        <v>1707</v>
      </c>
      <c r="B492" s="89" t="s">
        <v>2408</v>
      </c>
      <c r="C492" s="776" t="s">
        <v>2409</v>
      </c>
      <c r="D492" s="776"/>
      <c r="E492" s="776"/>
      <c r="F492" s="90" t="s">
        <v>609</v>
      </c>
      <c r="G492" s="90" t="s">
        <v>33</v>
      </c>
      <c r="H492" s="90" t="s">
        <v>33</v>
      </c>
      <c r="I492" s="90" t="s">
        <v>2374</v>
      </c>
      <c r="J492" s="91" t="s">
        <v>33</v>
      </c>
      <c r="K492" s="90" t="s">
        <v>33</v>
      </c>
      <c r="L492" s="91" t="s">
        <v>33</v>
      </c>
      <c r="M492" s="92" t="s">
        <v>33</v>
      </c>
      <c r="N492" s="93" t="s">
        <v>33</v>
      </c>
      <c r="Q492" s="68" t="s">
        <v>2409</v>
      </c>
    </row>
    <row r="493" spans="1:23" s="63" customFormat="1" x14ac:dyDescent="0.2">
      <c r="A493" s="94"/>
      <c r="B493" s="95"/>
      <c r="C493" s="767" t="s">
        <v>2375</v>
      </c>
      <c r="D493" s="767"/>
      <c r="E493" s="767"/>
      <c r="F493" s="767"/>
      <c r="G493" s="767"/>
      <c r="H493" s="767"/>
      <c r="I493" s="767"/>
      <c r="J493" s="767"/>
      <c r="K493" s="767"/>
      <c r="L493" s="767"/>
      <c r="M493" s="767"/>
      <c r="N493" s="781"/>
      <c r="R493" s="68" t="s">
        <v>2375</v>
      </c>
    </row>
    <row r="494" spans="1:23" s="63" customFormat="1" ht="33.75" x14ac:dyDescent="0.2">
      <c r="A494" s="96"/>
      <c r="B494" s="97" t="s">
        <v>558</v>
      </c>
      <c r="C494" s="767" t="s">
        <v>172</v>
      </c>
      <c r="D494" s="767"/>
      <c r="E494" s="767"/>
      <c r="F494" s="767"/>
      <c r="G494" s="767"/>
      <c r="H494" s="767"/>
      <c r="I494" s="767"/>
      <c r="J494" s="767"/>
      <c r="K494" s="767"/>
      <c r="L494" s="767"/>
      <c r="M494" s="767"/>
      <c r="N494" s="781"/>
      <c r="S494" s="68" t="s">
        <v>172</v>
      </c>
    </row>
    <row r="495" spans="1:23" s="63" customFormat="1" x14ac:dyDescent="0.2">
      <c r="A495" s="98"/>
      <c r="B495" s="97" t="s">
        <v>165</v>
      </c>
      <c r="C495" s="767" t="s">
        <v>251</v>
      </c>
      <c r="D495" s="767"/>
      <c r="E495" s="767"/>
      <c r="F495" s="99" t="s">
        <v>33</v>
      </c>
      <c r="G495" s="99" t="s">
        <v>33</v>
      </c>
      <c r="H495" s="99" t="s">
        <v>33</v>
      </c>
      <c r="I495" s="99" t="s">
        <v>33</v>
      </c>
      <c r="J495" s="100">
        <v>281.66000000000003</v>
      </c>
      <c r="K495" s="99" t="s">
        <v>175</v>
      </c>
      <c r="L495" s="100">
        <v>1338.59</v>
      </c>
      <c r="M495" s="101" t="s">
        <v>33</v>
      </c>
      <c r="N495" s="102" t="s">
        <v>33</v>
      </c>
      <c r="T495" s="68" t="s">
        <v>251</v>
      </c>
    </row>
    <row r="496" spans="1:23" s="63" customFormat="1" x14ac:dyDescent="0.2">
      <c r="A496" s="98"/>
      <c r="B496" s="97" t="s">
        <v>173</v>
      </c>
      <c r="C496" s="767" t="s">
        <v>174</v>
      </c>
      <c r="D496" s="767"/>
      <c r="E496" s="767"/>
      <c r="F496" s="99" t="s">
        <v>33</v>
      </c>
      <c r="G496" s="99" t="s">
        <v>33</v>
      </c>
      <c r="H496" s="99" t="s">
        <v>33</v>
      </c>
      <c r="I496" s="99" t="s">
        <v>33</v>
      </c>
      <c r="J496" s="100">
        <v>15.44</v>
      </c>
      <c r="K496" s="99" t="s">
        <v>175</v>
      </c>
      <c r="L496" s="100">
        <v>73.38</v>
      </c>
      <c r="M496" s="101" t="s">
        <v>33</v>
      </c>
      <c r="N496" s="102" t="s">
        <v>33</v>
      </c>
      <c r="T496" s="68" t="s">
        <v>174</v>
      </c>
    </row>
    <row r="497" spans="1:24" s="63" customFormat="1" x14ac:dyDescent="0.2">
      <c r="A497" s="98"/>
      <c r="B497" s="97" t="s">
        <v>176</v>
      </c>
      <c r="C497" s="767" t="s">
        <v>177</v>
      </c>
      <c r="D497" s="767"/>
      <c r="E497" s="767"/>
      <c r="F497" s="99" t="s">
        <v>33</v>
      </c>
      <c r="G497" s="99" t="s">
        <v>33</v>
      </c>
      <c r="H497" s="99" t="s">
        <v>33</v>
      </c>
      <c r="I497" s="99" t="s">
        <v>33</v>
      </c>
      <c r="J497" s="100">
        <v>1.97</v>
      </c>
      <c r="K497" s="99" t="s">
        <v>175</v>
      </c>
      <c r="L497" s="100">
        <v>9.36</v>
      </c>
      <c r="M497" s="101" t="s">
        <v>33</v>
      </c>
      <c r="N497" s="102" t="s">
        <v>33</v>
      </c>
      <c r="T497" s="68" t="s">
        <v>177</v>
      </c>
    </row>
    <row r="498" spans="1:24" s="63" customFormat="1" x14ac:dyDescent="0.2">
      <c r="A498" s="98"/>
      <c r="B498" s="97" t="s">
        <v>212</v>
      </c>
      <c r="C498" s="767" t="s">
        <v>252</v>
      </c>
      <c r="D498" s="767"/>
      <c r="E498" s="767"/>
      <c r="F498" s="99" t="s">
        <v>33</v>
      </c>
      <c r="G498" s="99" t="s">
        <v>33</v>
      </c>
      <c r="H498" s="99" t="s">
        <v>33</v>
      </c>
      <c r="I498" s="99" t="s">
        <v>33</v>
      </c>
      <c r="J498" s="100">
        <v>19.82</v>
      </c>
      <c r="K498" s="99" t="s">
        <v>33</v>
      </c>
      <c r="L498" s="100">
        <v>75.36</v>
      </c>
      <c r="M498" s="101" t="s">
        <v>33</v>
      </c>
      <c r="N498" s="102" t="s">
        <v>33</v>
      </c>
      <c r="T498" s="68" t="s">
        <v>252</v>
      </c>
    </row>
    <row r="499" spans="1:24" s="63" customFormat="1" x14ac:dyDescent="0.2">
      <c r="A499" s="98"/>
      <c r="B499" s="97" t="s">
        <v>33</v>
      </c>
      <c r="C499" s="767" t="s">
        <v>253</v>
      </c>
      <c r="D499" s="767"/>
      <c r="E499" s="767"/>
      <c r="F499" s="99" t="s">
        <v>179</v>
      </c>
      <c r="G499" s="99" t="s">
        <v>2410</v>
      </c>
      <c r="H499" s="99" t="s">
        <v>175</v>
      </c>
      <c r="I499" s="99" t="s">
        <v>2411</v>
      </c>
      <c r="J499" s="100" t="s">
        <v>33</v>
      </c>
      <c r="K499" s="99" t="s">
        <v>33</v>
      </c>
      <c r="L499" s="100" t="s">
        <v>33</v>
      </c>
      <c r="M499" s="101" t="s">
        <v>33</v>
      </c>
      <c r="N499" s="102" t="s">
        <v>33</v>
      </c>
      <c r="U499" s="68" t="s">
        <v>253</v>
      </c>
    </row>
    <row r="500" spans="1:24" s="63" customFormat="1" x14ac:dyDescent="0.2">
      <c r="A500" s="98"/>
      <c r="B500" s="97" t="s">
        <v>33</v>
      </c>
      <c r="C500" s="767" t="s">
        <v>178</v>
      </c>
      <c r="D500" s="767"/>
      <c r="E500" s="767"/>
      <c r="F500" s="99" t="s">
        <v>179</v>
      </c>
      <c r="G500" s="99" t="s">
        <v>2298</v>
      </c>
      <c r="H500" s="99" t="s">
        <v>175</v>
      </c>
      <c r="I500" s="99" t="s">
        <v>2412</v>
      </c>
      <c r="J500" s="100" t="s">
        <v>33</v>
      </c>
      <c r="K500" s="99" t="s">
        <v>33</v>
      </c>
      <c r="L500" s="100" t="s">
        <v>33</v>
      </c>
      <c r="M500" s="101" t="s">
        <v>33</v>
      </c>
      <c r="N500" s="102" t="s">
        <v>33</v>
      </c>
      <c r="U500" s="68" t="s">
        <v>178</v>
      </c>
    </row>
    <row r="501" spans="1:24" s="63" customFormat="1" x14ac:dyDescent="0.2">
      <c r="A501" s="98"/>
      <c r="B501" s="97" t="s">
        <v>33</v>
      </c>
      <c r="C501" s="776" t="s">
        <v>182</v>
      </c>
      <c r="D501" s="776"/>
      <c r="E501" s="776"/>
      <c r="F501" s="90" t="s">
        <v>33</v>
      </c>
      <c r="G501" s="90" t="s">
        <v>33</v>
      </c>
      <c r="H501" s="90" t="s">
        <v>33</v>
      </c>
      <c r="I501" s="90" t="s">
        <v>33</v>
      </c>
      <c r="J501" s="91">
        <v>316.92</v>
      </c>
      <c r="K501" s="90" t="s">
        <v>33</v>
      </c>
      <c r="L501" s="91">
        <v>1487.33</v>
      </c>
      <c r="M501" s="92" t="s">
        <v>33</v>
      </c>
      <c r="N501" s="93" t="s">
        <v>33</v>
      </c>
      <c r="V501" s="68" t="s">
        <v>182</v>
      </c>
    </row>
    <row r="502" spans="1:24" s="63" customFormat="1" x14ac:dyDescent="0.2">
      <c r="A502" s="98"/>
      <c r="B502" s="97" t="s">
        <v>33</v>
      </c>
      <c r="C502" s="767" t="s">
        <v>183</v>
      </c>
      <c r="D502" s="767"/>
      <c r="E502" s="767"/>
      <c r="F502" s="99" t="s">
        <v>33</v>
      </c>
      <c r="G502" s="99" t="s">
        <v>33</v>
      </c>
      <c r="H502" s="99" t="s">
        <v>33</v>
      </c>
      <c r="I502" s="99" t="s">
        <v>33</v>
      </c>
      <c r="J502" s="100" t="s">
        <v>33</v>
      </c>
      <c r="K502" s="99" t="s">
        <v>33</v>
      </c>
      <c r="L502" s="100">
        <v>1347.95</v>
      </c>
      <c r="M502" s="101" t="s">
        <v>33</v>
      </c>
      <c r="N502" s="102" t="s">
        <v>33</v>
      </c>
      <c r="U502" s="68" t="s">
        <v>183</v>
      </c>
    </row>
    <row r="503" spans="1:24" s="63" customFormat="1" ht="22.5" x14ac:dyDescent="0.2">
      <c r="A503" s="98"/>
      <c r="B503" s="97" t="s">
        <v>668</v>
      </c>
      <c r="C503" s="767" t="s">
        <v>669</v>
      </c>
      <c r="D503" s="767"/>
      <c r="E503" s="767"/>
      <c r="F503" s="99" t="s">
        <v>186</v>
      </c>
      <c r="G503" s="99" t="s">
        <v>670</v>
      </c>
      <c r="H503" s="99" t="s">
        <v>33</v>
      </c>
      <c r="I503" s="99" t="s">
        <v>670</v>
      </c>
      <c r="J503" s="100" t="s">
        <v>33</v>
      </c>
      <c r="K503" s="99" t="s">
        <v>33</v>
      </c>
      <c r="L503" s="100">
        <v>1657.98</v>
      </c>
      <c r="M503" s="101" t="s">
        <v>33</v>
      </c>
      <c r="N503" s="102" t="s">
        <v>33</v>
      </c>
      <c r="U503" s="68" t="s">
        <v>669</v>
      </c>
    </row>
    <row r="504" spans="1:24" s="63" customFormat="1" ht="22.5" x14ac:dyDescent="0.2">
      <c r="A504" s="98"/>
      <c r="B504" s="97" t="s">
        <v>671</v>
      </c>
      <c r="C504" s="767" t="s">
        <v>672</v>
      </c>
      <c r="D504" s="767"/>
      <c r="E504" s="767"/>
      <c r="F504" s="99" t="s">
        <v>186</v>
      </c>
      <c r="G504" s="99" t="s">
        <v>673</v>
      </c>
      <c r="H504" s="99" t="s">
        <v>33</v>
      </c>
      <c r="I504" s="99" t="s">
        <v>673</v>
      </c>
      <c r="J504" s="100" t="s">
        <v>33</v>
      </c>
      <c r="K504" s="99" t="s">
        <v>33</v>
      </c>
      <c r="L504" s="100">
        <v>1010.96</v>
      </c>
      <c r="M504" s="101" t="s">
        <v>33</v>
      </c>
      <c r="N504" s="102" t="s">
        <v>33</v>
      </c>
      <c r="U504" s="68" t="s">
        <v>672</v>
      </c>
    </row>
    <row r="505" spans="1:24" s="63" customFormat="1" x14ac:dyDescent="0.2">
      <c r="A505" s="103"/>
      <c r="B505" s="104"/>
      <c r="C505" s="780" t="s">
        <v>191</v>
      </c>
      <c r="D505" s="780"/>
      <c r="E505" s="780"/>
      <c r="F505" s="105" t="s">
        <v>33</v>
      </c>
      <c r="G505" s="105" t="s">
        <v>33</v>
      </c>
      <c r="H505" s="105" t="s">
        <v>33</v>
      </c>
      <c r="I505" s="105" t="s">
        <v>33</v>
      </c>
      <c r="J505" s="106" t="s">
        <v>33</v>
      </c>
      <c r="K505" s="105" t="s">
        <v>33</v>
      </c>
      <c r="L505" s="106">
        <v>4156.2700000000004</v>
      </c>
      <c r="M505" s="92" t="s">
        <v>33</v>
      </c>
      <c r="N505" s="107" t="s">
        <v>33</v>
      </c>
      <c r="W505" s="68" t="s">
        <v>191</v>
      </c>
    </row>
    <row r="506" spans="1:24" s="63" customFormat="1" ht="33.75" x14ac:dyDescent="0.2">
      <c r="A506" s="88" t="s">
        <v>1742</v>
      </c>
      <c r="B506" s="89" t="s">
        <v>2413</v>
      </c>
      <c r="C506" s="776" t="s">
        <v>2414</v>
      </c>
      <c r="D506" s="776"/>
      <c r="E506" s="776"/>
      <c r="F506" s="90" t="s">
        <v>2036</v>
      </c>
      <c r="G506" s="90" t="s">
        <v>33</v>
      </c>
      <c r="H506" s="90" t="s">
        <v>33</v>
      </c>
      <c r="I506" s="90" t="s">
        <v>2360</v>
      </c>
      <c r="J506" s="91">
        <v>18.579999999999998</v>
      </c>
      <c r="K506" s="90" t="s">
        <v>856</v>
      </c>
      <c r="L506" s="91">
        <v>1441.08</v>
      </c>
      <c r="M506" s="92" t="s">
        <v>33</v>
      </c>
      <c r="N506" s="93" t="s">
        <v>33</v>
      </c>
      <c r="Q506" s="68" t="s">
        <v>2414</v>
      </c>
    </row>
    <row r="507" spans="1:24" s="63" customFormat="1" x14ac:dyDescent="0.2">
      <c r="A507" s="94"/>
      <c r="B507" s="95"/>
      <c r="C507" s="767" t="s">
        <v>2415</v>
      </c>
      <c r="D507" s="767"/>
      <c r="E507" s="767"/>
      <c r="F507" s="767"/>
      <c r="G507" s="767"/>
      <c r="H507" s="767"/>
      <c r="I507" s="767"/>
      <c r="J507" s="767"/>
      <c r="K507" s="767"/>
      <c r="L507" s="767"/>
      <c r="M507" s="767"/>
      <c r="N507" s="781"/>
      <c r="X507" s="68" t="s">
        <v>2415</v>
      </c>
    </row>
    <row r="508" spans="1:24" s="63" customFormat="1" ht="22.5" x14ac:dyDescent="0.2">
      <c r="A508" s="96"/>
      <c r="B508" s="97" t="s">
        <v>858</v>
      </c>
      <c r="C508" s="767" t="s">
        <v>859</v>
      </c>
      <c r="D508" s="767"/>
      <c r="E508" s="767"/>
      <c r="F508" s="767"/>
      <c r="G508" s="767"/>
      <c r="H508" s="767"/>
      <c r="I508" s="767"/>
      <c r="J508" s="767"/>
      <c r="K508" s="767"/>
      <c r="L508" s="767"/>
      <c r="M508" s="767"/>
      <c r="N508" s="781"/>
      <c r="S508" s="68" t="s">
        <v>859</v>
      </c>
    </row>
    <row r="509" spans="1:24" s="63" customFormat="1" ht="33.75" x14ac:dyDescent="0.2">
      <c r="A509" s="88" t="s">
        <v>835</v>
      </c>
      <c r="B509" s="89" t="s">
        <v>2416</v>
      </c>
      <c r="C509" s="776" t="s">
        <v>2417</v>
      </c>
      <c r="D509" s="776"/>
      <c r="E509" s="776"/>
      <c r="F509" s="90" t="s">
        <v>2036</v>
      </c>
      <c r="G509" s="90" t="s">
        <v>33</v>
      </c>
      <c r="H509" s="90" t="s">
        <v>33</v>
      </c>
      <c r="I509" s="90" t="s">
        <v>2418</v>
      </c>
      <c r="J509" s="91">
        <v>7.04</v>
      </c>
      <c r="K509" s="90" t="s">
        <v>856</v>
      </c>
      <c r="L509" s="91">
        <v>22985.74</v>
      </c>
      <c r="M509" s="92" t="s">
        <v>33</v>
      </c>
      <c r="N509" s="93" t="s">
        <v>33</v>
      </c>
      <c r="Q509" s="68" t="s">
        <v>2417</v>
      </c>
    </row>
    <row r="510" spans="1:24" s="63" customFormat="1" x14ac:dyDescent="0.2">
      <c r="A510" s="94"/>
      <c r="B510" s="95"/>
      <c r="C510" s="767" t="s">
        <v>2419</v>
      </c>
      <c r="D510" s="767"/>
      <c r="E510" s="767"/>
      <c r="F510" s="767"/>
      <c r="G510" s="767"/>
      <c r="H510" s="767"/>
      <c r="I510" s="767"/>
      <c r="J510" s="767"/>
      <c r="K510" s="767"/>
      <c r="L510" s="767"/>
      <c r="M510" s="767"/>
      <c r="N510" s="781"/>
      <c r="X510" s="68" t="s">
        <v>2419</v>
      </c>
    </row>
    <row r="511" spans="1:24" s="63" customFormat="1" ht="22.5" x14ac:dyDescent="0.2">
      <c r="A511" s="96"/>
      <c r="B511" s="97" t="s">
        <v>858</v>
      </c>
      <c r="C511" s="767" t="s">
        <v>859</v>
      </c>
      <c r="D511" s="767"/>
      <c r="E511" s="767"/>
      <c r="F511" s="767"/>
      <c r="G511" s="767"/>
      <c r="H511" s="767"/>
      <c r="I511" s="767"/>
      <c r="J511" s="767"/>
      <c r="K511" s="767"/>
      <c r="L511" s="767"/>
      <c r="M511" s="767"/>
      <c r="N511" s="781"/>
      <c r="S511" s="68" t="s">
        <v>859</v>
      </c>
    </row>
    <row r="512" spans="1:24" s="63" customFormat="1" ht="33.75" x14ac:dyDescent="0.2">
      <c r="A512" s="88" t="s">
        <v>1743</v>
      </c>
      <c r="B512" s="89" t="s">
        <v>2420</v>
      </c>
      <c r="C512" s="776" t="s">
        <v>2421</v>
      </c>
      <c r="D512" s="776"/>
      <c r="E512" s="776"/>
      <c r="F512" s="90" t="s">
        <v>609</v>
      </c>
      <c r="G512" s="90" t="s">
        <v>33</v>
      </c>
      <c r="H512" s="90" t="s">
        <v>33</v>
      </c>
      <c r="I512" s="90" t="s">
        <v>2374</v>
      </c>
      <c r="J512" s="91" t="s">
        <v>33</v>
      </c>
      <c r="K512" s="90" t="s">
        <v>33</v>
      </c>
      <c r="L512" s="91" t="s">
        <v>33</v>
      </c>
      <c r="M512" s="92" t="s">
        <v>33</v>
      </c>
      <c r="N512" s="93" t="s">
        <v>33</v>
      </c>
      <c r="Q512" s="68" t="s">
        <v>2421</v>
      </c>
    </row>
    <row r="513" spans="1:24" s="63" customFormat="1" x14ac:dyDescent="0.2">
      <c r="A513" s="94"/>
      <c r="B513" s="95"/>
      <c r="C513" s="767" t="s">
        <v>2375</v>
      </c>
      <c r="D513" s="767"/>
      <c r="E513" s="767"/>
      <c r="F513" s="767"/>
      <c r="G513" s="767"/>
      <c r="H513" s="767"/>
      <c r="I513" s="767"/>
      <c r="J513" s="767"/>
      <c r="K513" s="767"/>
      <c r="L513" s="767"/>
      <c r="M513" s="767"/>
      <c r="N513" s="781"/>
      <c r="R513" s="68" t="s">
        <v>2375</v>
      </c>
    </row>
    <row r="514" spans="1:24" s="63" customFormat="1" x14ac:dyDescent="0.2">
      <c r="A514" s="98"/>
      <c r="B514" s="97" t="s">
        <v>165</v>
      </c>
      <c r="C514" s="767" t="s">
        <v>251</v>
      </c>
      <c r="D514" s="767"/>
      <c r="E514" s="767"/>
      <c r="F514" s="99" t="s">
        <v>33</v>
      </c>
      <c r="G514" s="99" t="s">
        <v>33</v>
      </c>
      <c r="H514" s="99" t="s">
        <v>33</v>
      </c>
      <c r="I514" s="99" t="s">
        <v>33</v>
      </c>
      <c r="J514" s="100">
        <v>67.569999999999993</v>
      </c>
      <c r="K514" s="99" t="s">
        <v>33</v>
      </c>
      <c r="L514" s="100">
        <v>256.89999999999998</v>
      </c>
      <c r="M514" s="101" t="s">
        <v>33</v>
      </c>
      <c r="N514" s="102" t="s">
        <v>33</v>
      </c>
      <c r="T514" s="68" t="s">
        <v>251</v>
      </c>
    </row>
    <row r="515" spans="1:24" s="63" customFormat="1" x14ac:dyDescent="0.2">
      <c r="A515" s="98"/>
      <c r="B515" s="97" t="s">
        <v>173</v>
      </c>
      <c r="C515" s="767" t="s">
        <v>174</v>
      </c>
      <c r="D515" s="767"/>
      <c r="E515" s="767"/>
      <c r="F515" s="99" t="s">
        <v>33</v>
      </c>
      <c r="G515" s="99" t="s">
        <v>33</v>
      </c>
      <c r="H515" s="99" t="s">
        <v>33</v>
      </c>
      <c r="I515" s="99" t="s">
        <v>33</v>
      </c>
      <c r="J515" s="100">
        <v>10.53</v>
      </c>
      <c r="K515" s="99" t="s">
        <v>33</v>
      </c>
      <c r="L515" s="100">
        <v>40.04</v>
      </c>
      <c r="M515" s="101" t="s">
        <v>33</v>
      </c>
      <c r="N515" s="102" t="s">
        <v>33</v>
      </c>
      <c r="T515" s="68" t="s">
        <v>174</v>
      </c>
    </row>
    <row r="516" spans="1:24" s="63" customFormat="1" x14ac:dyDescent="0.2">
      <c r="A516" s="98"/>
      <c r="B516" s="97" t="s">
        <v>176</v>
      </c>
      <c r="C516" s="767" t="s">
        <v>177</v>
      </c>
      <c r="D516" s="767"/>
      <c r="E516" s="767"/>
      <c r="F516" s="99" t="s">
        <v>33</v>
      </c>
      <c r="G516" s="99" t="s">
        <v>33</v>
      </c>
      <c r="H516" s="99" t="s">
        <v>33</v>
      </c>
      <c r="I516" s="99" t="s">
        <v>33</v>
      </c>
      <c r="J516" s="100">
        <v>0.45</v>
      </c>
      <c r="K516" s="99" t="s">
        <v>33</v>
      </c>
      <c r="L516" s="100">
        <v>1.71</v>
      </c>
      <c r="M516" s="101" t="s">
        <v>33</v>
      </c>
      <c r="N516" s="102" t="s">
        <v>33</v>
      </c>
      <c r="T516" s="68" t="s">
        <v>177</v>
      </c>
    </row>
    <row r="517" spans="1:24" s="63" customFormat="1" x14ac:dyDescent="0.2">
      <c r="A517" s="98"/>
      <c r="B517" s="97" t="s">
        <v>212</v>
      </c>
      <c r="C517" s="767" t="s">
        <v>252</v>
      </c>
      <c r="D517" s="767"/>
      <c r="E517" s="767"/>
      <c r="F517" s="99" t="s">
        <v>33</v>
      </c>
      <c r="G517" s="99" t="s">
        <v>33</v>
      </c>
      <c r="H517" s="99" t="s">
        <v>33</v>
      </c>
      <c r="I517" s="99" t="s">
        <v>33</v>
      </c>
      <c r="J517" s="100">
        <v>2564.39</v>
      </c>
      <c r="K517" s="99" t="s">
        <v>33</v>
      </c>
      <c r="L517" s="100">
        <v>9749.81</v>
      </c>
      <c r="M517" s="101" t="s">
        <v>33</v>
      </c>
      <c r="N517" s="102" t="s">
        <v>33</v>
      </c>
      <c r="T517" s="68" t="s">
        <v>252</v>
      </c>
    </row>
    <row r="518" spans="1:24" s="63" customFormat="1" x14ac:dyDescent="0.2">
      <c r="A518" s="98"/>
      <c r="B518" s="97" t="s">
        <v>33</v>
      </c>
      <c r="C518" s="767" t="s">
        <v>253</v>
      </c>
      <c r="D518" s="767"/>
      <c r="E518" s="767"/>
      <c r="F518" s="99" t="s">
        <v>179</v>
      </c>
      <c r="G518" s="99" t="s">
        <v>2422</v>
      </c>
      <c r="H518" s="99" t="s">
        <v>33</v>
      </c>
      <c r="I518" s="99" t="s">
        <v>2423</v>
      </c>
      <c r="J518" s="100" t="s">
        <v>33</v>
      </c>
      <c r="K518" s="99" t="s">
        <v>33</v>
      </c>
      <c r="L518" s="100" t="s">
        <v>33</v>
      </c>
      <c r="M518" s="101" t="s">
        <v>33</v>
      </c>
      <c r="N518" s="102" t="s">
        <v>33</v>
      </c>
      <c r="U518" s="68" t="s">
        <v>253</v>
      </c>
    </row>
    <row r="519" spans="1:24" s="63" customFormat="1" x14ac:dyDescent="0.2">
      <c r="A519" s="98"/>
      <c r="B519" s="97" t="s">
        <v>33</v>
      </c>
      <c r="C519" s="767" t="s">
        <v>178</v>
      </c>
      <c r="D519" s="767"/>
      <c r="E519" s="767"/>
      <c r="F519" s="99" t="s">
        <v>179</v>
      </c>
      <c r="G519" s="99" t="s">
        <v>1923</v>
      </c>
      <c r="H519" s="99" t="s">
        <v>33</v>
      </c>
      <c r="I519" s="99" t="s">
        <v>2424</v>
      </c>
      <c r="J519" s="100" t="s">
        <v>33</v>
      </c>
      <c r="K519" s="99" t="s">
        <v>33</v>
      </c>
      <c r="L519" s="100" t="s">
        <v>33</v>
      </c>
      <c r="M519" s="101" t="s">
        <v>33</v>
      </c>
      <c r="N519" s="102" t="s">
        <v>33</v>
      </c>
      <c r="U519" s="68" t="s">
        <v>178</v>
      </c>
    </row>
    <row r="520" spans="1:24" s="63" customFormat="1" x14ac:dyDescent="0.2">
      <c r="A520" s="98"/>
      <c r="B520" s="97" t="s">
        <v>33</v>
      </c>
      <c r="C520" s="776" t="s">
        <v>182</v>
      </c>
      <c r="D520" s="776"/>
      <c r="E520" s="776"/>
      <c r="F520" s="90" t="s">
        <v>33</v>
      </c>
      <c r="G520" s="90" t="s">
        <v>33</v>
      </c>
      <c r="H520" s="90" t="s">
        <v>33</v>
      </c>
      <c r="I520" s="90" t="s">
        <v>33</v>
      </c>
      <c r="J520" s="91">
        <v>2642.49</v>
      </c>
      <c r="K520" s="90" t="s">
        <v>33</v>
      </c>
      <c r="L520" s="91">
        <v>10046.75</v>
      </c>
      <c r="M520" s="92" t="s">
        <v>33</v>
      </c>
      <c r="N520" s="93" t="s">
        <v>33</v>
      </c>
      <c r="V520" s="68" t="s">
        <v>182</v>
      </c>
    </row>
    <row r="521" spans="1:24" s="63" customFormat="1" x14ac:dyDescent="0.2">
      <c r="A521" s="98"/>
      <c r="B521" s="97" t="s">
        <v>33</v>
      </c>
      <c r="C521" s="767" t="s">
        <v>183</v>
      </c>
      <c r="D521" s="767"/>
      <c r="E521" s="767"/>
      <c r="F521" s="99" t="s">
        <v>33</v>
      </c>
      <c r="G521" s="99" t="s">
        <v>33</v>
      </c>
      <c r="H521" s="99" t="s">
        <v>33</v>
      </c>
      <c r="I521" s="99" t="s">
        <v>33</v>
      </c>
      <c r="J521" s="100" t="s">
        <v>33</v>
      </c>
      <c r="K521" s="99" t="s">
        <v>33</v>
      </c>
      <c r="L521" s="100">
        <v>258.61</v>
      </c>
      <c r="M521" s="101" t="s">
        <v>33</v>
      </c>
      <c r="N521" s="102" t="s">
        <v>33</v>
      </c>
      <c r="U521" s="68" t="s">
        <v>183</v>
      </c>
    </row>
    <row r="522" spans="1:24" s="63" customFormat="1" ht="22.5" x14ac:dyDescent="0.2">
      <c r="A522" s="98"/>
      <c r="B522" s="97" t="s">
        <v>2148</v>
      </c>
      <c r="C522" s="767" t="s">
        <v>2149</v>
      </c>
      <c r="D522" s="767"/>
      <c r="E522" s="767"/>
      <c r="F522" s="99" t="s">
        <v>186</v>
      </c>
      <c r="G522" s="99" t="s">
        <v>870</v>
      </c>
      <c r="H522" s="99" t="s">
        <v>33</v>
      </c>
      <c r="I522" s="99" t="s">
        <v>870</v>
      </c>
      <c r="J522" s="100" t="s">
        <v>33</v>
      </c>
      <c r="K522" s="99" t="s">
        <v>33</v>
      </c>
      <c r="L522" s="100">
        <v>232.75</v>
      </c>
      <c r="M522" s="101" t="s">
        <v>33</v>
      </c>
      <c r="N522" s="102" t="s">
        <v>33</v>
      </c>
      <c r="U522" s="68" t="s">
        <v>2149</v>
      </c>
    </row>
    <row r="523" spans="1:24" s="63" customFormat="1" ht="22.5" x14ac:dyDescent="0.2">
      <c r="A523" s="98"/>
      <c r="B523" s="97" t="s">
        <v>2150</v>
      </c>
      <c r="C523" s="767" t="s">
        <v>2151</v>
      </c>
      <c r="D523" s="767"/>
      <c r="E523" s="767"/>
      <c r="F523" s="99" t="s">
        <v>186</v>
      </c>
      <c r="G523" s="99" t="s">
        <v>1193</v>
      </c>
      <c r="H523" s="99" t="s">
        <v>33</v>
      </c>
      <c r="I523" s="99" t="s">
        <v>1193</v>
      </c>
      <c r="J523" s="100" t="s">
        <v>33</v>
      </c>
      <c r="K523" s="99" t="s">
        <v>33</v>
      </c>
      <c r="L523" s="100">
        <v>181.03</v>
      </c>
      <c r="M523" s="101" t="s">
        <v>33</v>
      </c>
      <c r="N523" s="102" t="s">
        <v>33</v>
      </c>
      <c r="U523" s="68" t="s">
        <v>2151</v>
      </c>
    </row>
    <row r="524" spans="1:24" s="63" customFormat="1" x14ac:dyDescent="0.2">
      <c r="A524" s="103"/>
      <c r="B524" s="104"/>
      <c r="C524" s="780" t="s">
        <v>191</v>
      </c>
      <c r="D524" s="780"/>
      <c r="E524" s="780"/>
      <c r="F524" s="105" t="s">
        <v>33</v>
      </c>
      <c r="G524" s="105" t="s">
        <v>33</v>
      </c>
      <c r="H524" s="105" t="s">
        <v>33</v>
      </c>
      <c r="I524" s="105" t="s">
        <v>33</v>
      </c>
      <c r="J524" s="106" t="s">
        <v>33</v>
      </c>
      <c r="K524" s="105" t="s">
        <v>33</v>
      </c>
      <c r="L524" s="106">
        <v>10460.530000000001</v>
      </c>
      <c r="M524" s="92" t="s">
        <v>33</v>
      </c>
      <c r="N524" s="107" t="s">
        <v>33</v>
      </c>
      <c r="W524" s="68" t="s">
        <v>191</v>
      </c>
    </row>
    <row r="525" spans="1:24" s="63" customFormat="1" x14ac:dyDescent="0.2">
      <c r="A525" s="88" t="s">
        <v>1748</v>
      </c>
      <c r="B525" s="89" t="s">
        <v>2425</v>
      </c>
      <c r="C525" s="776" t="s">
        <v>2426</v>
      </c>
      <c r="D525" s="776"/>
      <c r="E525" s="776"/>
      <c r="F525" s="90" t="s">
        <v>604</v>
      </c>
      <c r="G525" s="90" t="s">
        <v>33</v>
      </c>
      <c r="H525" s="90" t="s">
        <v>33</v>
      </c>
      <c r="I525" s="90" t="s">
        <v>2427</v>
      </c>
      <c r="J525" s="91">
        <v>61697.37</v>
      </c>
      <c r="K525" s="90" t="s">
        <v>33</v>
      </c>
      <c r="L525" s="91">
        <v>-9382.94</v>
      </c>
      <c r="M525" s="92" t="s">
        <v>33</v>
      </c>
      <c r="N525" s="93" t="s">
        <v>33</v>
      </c>
      <c r="Q525" s="68" t="s">
        <v>2426</v>
      </c>
    </row>
    <row r="526" spans="1:24" s="63" customFormat="1" ht="33.75" x14ac:dyDescent="0.2">
      <c r="A526" s="88" t="s">
        <v>623</v>
      </c>
      <c r="B526" s="89" t="s">
        <v>2428</v>
      </c>
      <c r="C526" s="776" t="s">
        <v>2429</v>
      </c>
      <c r="D526" s="776"/>
      <c r="E526" s="776"/>
      <c r="F526" s="90" t="s">
        <v>2036</v>
      </c>
      <c r="G526" s="90" t="s">
        <v>33</v>
      </c>
      <c r="H526" s="90" t="s">
        <v>33</v>
      </c>
      <c r="I526" s="90" t="s">
        <v>2397</v>
      </c>
      <c r="J526" s="91">
        <v>48.21</v>
      </c>
      <c r="K526" s="90" t="s">
        <v>856</v>
      </c>
      <c r="L526" s="91">
        <v>9348.02</v>
      </c>
      <c r="M526" s="92" t="s">
        <v>33</v>
      </c>
      <c r="N526" s="93" t="s">
        <v>33</v>
      </c>
      <c r="Q526" s="68" t="s">
        <v>2429</v>
      </c>
    </row>
    <row r="527" spans="1:24" s="63" customFormat="1" x14ac:dyDescent="0.2">
      <c r="A527" s="94"/>
      <c r="B527" s="95"/>
      <c r="C527" s="767" t="s">
        <v>2430</v>
      </c>
      <c r="D527" s="767"/>
      <c r="E527" s="767"/>
      <c r="F527" s="767"/>
      <c r="G527" s="767"/>
      <c r="H527" s="767"/>
      <c r="I527" s="767"/>
      <c r="J527" s="767"/>
      <c r="K527" s="767"/>
      <c r="L527" s="767"/>
      <c r="M527" s="767"/>
      <c r="N527" s="781"/>
      <c r="R527" s="68" t="s">
        <v>2430</v>
      </c>
    </row>
    <row r="528" spans="1:24" s="63" customFormat="1" x14ac:dyDescent="0.2">
      <c r="A528" s="94"/>
      <c r="B528" s="95"/>
      <c r="C528" s="767" t="s">
        <v>2431</v>
      </c>
      <c r="D528" s="767"/>
      <c r="E528" s="767"/>
      <c r="F528" s="767"/>
      <c r="G528" s="767"/>
      <c r="H528" s="767"/>
      <c r="I528" s="767"/>
      <c r="J528" s="767"/>
      <c r="K528" s="767"/>
      <c r="L528" s="767"/>
      <c r="M528" s="767"/>
      <c r="N528" s="781"/>
      <c r="X528" s="68" t="s">
        <v>2431</v>
      </c>
    </row>
    <row r="529" spans="1:28" s="63" customFormat="1" ht="22.5" x14ac:dyDescent="0.2">
      <c r="A529" s="96"/>
      <c r="B529" s="97" t="s">
        <v>858</v>
      </c>
      <c r="C529" s="767" t="s">
        <v>859</v>
      </c>
      <c r="D529" s="767"/>
      <c r="E529" s="767"/>
      <c r="F529" s="767"/>
      <c r="G529" s="767"/>
      <c r="H529" s="767"/>
      <c r="I529" s="767"/>
      <c r="J529" s="767"/>
      <c r="K529" s="767"/>
      <c r="L529" s="767"/>
      <c r="M529" s="767"/>
      <c r="N529" s="781"/>
      <c r="S529" s="68" t="s">
        <v>859</v>
      </c>
    </row>
    <row r="530" spans="1:28" s="63" customFormat="1" ht="33.75" x14ac:dyDescent="0.2">
      <c r="A530" s="88" t="s">
        <v>1752</v>
      </c>
      <c r="B530" s="89" t="s">
        <v>2432</v>
      </c>
      <c r="C530" s="776" t="s">
        <v>2433</v>
      </c>
      <c r="D530" s="776"/>
      <c r="E530" s="776"/>
      <c r="F530" s="90" t="s">
        <v>2036</v>
      </c>
      <c r="G530" s="90" t="s">
        <v>33</v>
      </c>
      <c r="H530" s="90" t="s">
        <v>33</v>
      </c>
      <c r="I530" s="90" t="s">
        <v>2434</v>
      </c>
      <c r="J530" s="91">
        <v>42.33</v>
      </c>
      <c r="K530" s="90" t="s">
        <v>856</v>
      </c>
      <c r="L530" s="91">
        <v>6562.84</v>
      </c>
      <c r="M530" s="92" t="s">
        <v>33</v>
      </c>
      <c r="N530" s="93" t="s">
        <v>33</v>
      </c>
      <c r="Q530" s="68" t="s">
        <v>2433</v>
      </c>
    </row>
    <row r="531" spans="1:28" s="63" customFormat="1" x14ac:dyDescent="0.2">
      <c r="A531" s="94"/>
      <c r="B531" s="95"/>
      <c r="C531" s="767" t="s">
        <v>2435</v>
      </c>
      <c r="D531" s="767"/>
      <c r="E531" s="767"/>
      <c r="F531" s="767"/>
      <c r="G531" s="767"/>
      <c r="H531" s="767"/>
      <c r="I531" s="767"/>
      <c r="J531" s="767"/>
      <c r="K531" s="767"/>
      <c r="L531" s="767"/>
      <c r="M531" s="767"/>
      <c r="N531" s="781"/>
      <c r="X531" s="68" t="s">
        <v>2435</v>
      </c>
    </row>
    <row r="532" spans="1:28" s="63" customFormat="1" ht="22.5" x14ac:dyDescent="0.2">
      <c r="A532" s="96"/>
      <c r="B532" s="97" t="s">
        <v>858</v>
      </c>
      <c r="C532" s="767" t="s">
        <v>859</v>
      </c>
      <c r="D532" s="767"/>
      <c r="E532" s="767"/>
      <c r="F532" s="767"/>
      <c r="G532" s="767"/>
      <c r="H532" s="767"/>
      <c r="I532" s="767"/>
      <c r="J532" s="767"/>
      <c r="K532" s="767"/>
      <c r="L532" s="767"/>
      <c r="M532" s="767"/>
      <c r="N532" s="781"/>
      <c r="S532" s="68" t="s">
        <v>859</v>
      </c>
    </row>
    <row r="533" spans="1:28" s="63" customFormat="1" x14ac:dyDescent="0.2">
      <c r="A533" s="783" t="s">
        <v>2436</v>
      </c>
      <c r="B533" s="784"/>
      <c r="C533" s="784"/>
      <c r="D533" s="784"/>
      <c r="E533" s="784"/>
      <c r="F533" s="784"/>
      <c r="G533" s="784"/>
      <c r="H533" s="784"/>
      <c r="I533" s="784"/>
      <c r="J533" s="784"/>
      <c r="K533" s="784"/>
      <c r="L533" s="784"/>
      <c r="M533" s="784"/>
      <c r="N533" s="785"/>
      <c r="AB533" s="68" t="s">
        <v>2436</v>
      </c>
    </row>
    <row r="534" spans="1:28" s="63" customFormat="1" ht="33.75" x14ac:dyDescent="0.2">
      <c r="A534" s="88" t="s">
        <v>775</v>
      </c>
      <c r="B534" s="89" t="s">
        <v>2372</v>
      </c>
      <c r="C534" s="776" t="s">
        <v>2373</v>
      </c>
      <c r="D534" s="776"/>
      <c r="E534" s="776"/>
      <c r="F534" s="90" t="s">
        <v>609</v>
      </c>
      <c r="G534" s="90" t="s">
        <v>33</v>
      </c>
      <c r="H534" s="90" t="s">
        <v>33</v>
      </c>
      <c r="I534" s="90" t="s">
        <v>2437</v>
      </c>
      <c r="J534" s="91" t="s">
        <v>33</v>
      </c>
      <c r="K534" s="90" t="s">
        <v>33</v>
      </c>
      <c r="L534" s="91" t="s">
        <v>33</v>
      </c>
      <c r="M534" s="92" t="s">
        <v>33</v>
      </c>
      <c r="N534" s="93" t="s">
        <v>33</v>
      </c>
      <c r="Q534" s="68" t="s">
        <v>2373</v>
      </c>
    </row>
    <row r="535" spans="1:28" s="63" customFormat="1" x14ac:dyDescent="0.2">
      <c r="A535" s="94"/>
      <c r="B535" s="95"/>
      <c r="C535" s="767" t="s">
        <v>2438</v>
      </c>
      <c r="D535" s="767"/>
      <c r="E535" s="767"/>
      <c r="F535" s="767"/>
      <c r="G535" s="767"/>
      <c r="H535" s="767"/>
      <c r="I535" s="767"/>
      <c r="J535" s="767"/>
      <c r="K535" s="767"/>
      <c r="L535" s="767"/>
      <c r="M535" s="767"/>
      <c r="N535" s="781"/>
      <c r="R535" s="68" t="s">
        <v>2438</v>
      </c>
    </row>
    <row r="536" spans="1:28" s="63" customFormat="1" ht="33.75" x14ac:dyDescent="0.2">
      <c r="A536" s="96"/>
      <c r="B536" s="97" t="s">
        <v>558</v>
      </c>
      <c r="C536" s="767" t="s">
        <v>172</v>
      </c>
      <c r="D536" s="767"/>
      <c r="E536" s="767"/>
      <c r="F536" s="767"/>
      <c r="G536" s="767"/>
      <c r="H536" s="767"/>
      <c r="I536" s="767"/>
      <c r="J536" s="767"/>
      <c r="K536" s="767"/>
      <c r="L536" s="767"/>
      <c r="M536" s="767"/>
      <c r="N536" s="781"/>
      <c r="S536" s="68" t="s">
        <v>172</v>
      </c>
    </row>
    <row r="537" spans="1:28" s="63" customFormat="1" x14ac:dyDescent="0.2">
      <c r="A537" s="98"/>
      <c r="B537" s="97" t="s">
        <v>165</v>
      </c>
      <c r="C537" s="767" t="s">
        <v>251</v>
      </c>
      <c r="D537" s="767"/>
      <c r="E537" s="767"/>
      <c r="F537" s="99" t="s">
        <v>33</v>
      </c>
      <c r="G537" s="99" t="s">
        <v>33</v>
      </c>
      <c r="H537" s="99" t="s">
        <v>33</v>
      </c>
      <c r="I537" s="99" t="s">
        <v>33</v>
      </c>
      <c r="J537" s="100">
        <v>297.77999999999997</v>
      </c>
      <c r="K537" s="99" t="s">
        <v>175</v>
      </c>
      <c r="L537" s="100">
        <v>722.49</v>
      </c>
      <c r="M537" s="101" t="s">
        <v>33</v>
      </c>
      <c r="N537" s="102" t="s">
        <v>33</v>
      </c>
      <c r="T537" s="68" t="s">
        <v>251</v>
      </c>
    </row>
    <row r="538" spans="1:28" s="63" customFormat="1" x14ac:dyDescent="0.2">
      <c r="A538" s="98"/>
      <c r="B538" s="97" t="s">
        <v>173</v>
      </c>
      <c r="C538" s="767" t="s">
        <v>174</v>
      </c>
      <c r="D538" s="767"/>
      <c r="E538" s="767"/>
      <c r="F538" s="99" t="s">
        <v>33</v>
      </c>
      <c r="G538" s="99" t="s">
        <v>33</v>
      </c>
      <c r="H538" s="99" t="s">
        <v>33</v>
      </c>
      <c r="I538" s="99" t="s">
        <v>33</v>
      </c>
      <c r="J538" s="100">
        <v>47.77</v>
      </c>
      <c r="K538" s="99" t="s">
        <v>175</v>
      </c>
      <c r="L538" s="100">
        <v>115.9</v>
      </c>
      <c r="M538" s="101" t="s">
        <v>33</v>
      </c>
      <c r="N538" s="102" t="s">
        <v>33</v>
      </c>
      <c r="T538" s="68" t="s">
        <v>174</v>
      </c>
    </row>
    <row r="539" spans="1:28" s="63" customFormat="1" x14ac:dyDescent="0.2">
      <c r="A539" s="98"/>
      <c r="B539" s="97" t="s">
        <v>176</v>
      </c>
      <c r="C539" s="767" t="s">
        <v>177</v>
      </c>
      <c r="D539" s="767"/>
      <c r="E539" s="767"/>
      <c r="F539" s="99" t="s">
        <v>33</v>
      </c>
      <c r="G539" s="99" t="s">
        <v>33</v>
      </c>
      <c r="H539" s="99" t="s">
        <v>33</v>
      </c>
      <c r="I539" s="99" t="s">
        <v>33</v>
      </c>
      <c r="J539" s="100">
        <v>6.94</v>
      </c>
      <c r="K539" s="99" t="s">
        <v>175</v>
      </c>
      <c r="L539" s="100">
        <v>16.84</v>
      </c>
      <c r="M539" s="101" t="s">
        <v>33</v>
      </c>
      <c r="N539" s="102" t="s">
        <v>33</v>
      </c>
      <c r="T539" s="68" t="s">
        <v>177</v>
      </c>
    </row>
    <row r="540" spans="1:28" s="63" customFormat="1" x14ac:dyDescent="0.2">
      <c r="A540" s="98"/>
      <c r="B540" s="97" t="s">
        <v>212</v>
      </c>
      <c r="C540" s="767" t="s">
        <v>252</v>
      </c>
      <c r="D540" s="767"/>
      <c r="E540" s="767"/>
      <c r="F540" s="99" t="s">
        <v>33</v>
      </c>
      <c r="G540" s="99" t="s">
        <v>33</v>
      </c>
      <c r="H540" s="99" t="s">
        <v>33</v>
      </c>
      <c r="I540" s="99" t="s">
        <v>33</v>
      </c>
      <c r="J540" s="100">
        <v>1007.75</v>
      </c>
      <c r="K540" s="99" t="s">
        <v>33</v>
      </c>
      <c r="L540" s="100">
        <v>1956.04</v>
      </c>
      <c r="M540" s="101" t="s">
        <v>33</v>
      </c>
      <c r="N540" s="102" t="s">
        <v>33</v>
      </c>
      <c r="T540" s="68" t="s">
        <v>252</v>
      </c>
    </row>
    <row r="541" spans="1:28" s="63" customFormat="1" x14ac:dyDescent="0.2">
      <c r="A541" s="98"/>
      <c r="B541" s="97" t="s">
        <v>33</v>
      </c>
      <c r="C541" s="767" t="s">
        <v>253</v>
      </c>
      <c r="D541" s="767"/>
      <c r="E541" s="767"/>
      <c r="F541" s="99" t="s">
        <v>179</v>
      </c>
      <c r="G541" s="99" t="s">
        <v>2376</v>
      </c>
      <c r="H541" s="99" t="s">
        <v>175</v>
      </c>
      <c r="I541" s="99" t="s">
        <v>2439</v>
      </c>
      <c r="J541" s="100" t="s">
        <v>33</v>
      </c>
      <c r="K541" s="99" t="s">
        <v>33</v>
      </c>
      <c r="L541" s="100" t="s">
        <v>33</v>
      </c>
      <c r="M541" s="101" t="s">
        <v>33</v>
      </c>
      <c r="N541" s="102" t="s">
        <v>33</v>
      </c>
      <c r="U541" s="68" t="s">
        <v>253</v>
      </c>
    </row>
    <row r="542" spans="1:28" s="63" customFormat="1" x14ac:dyDescent="0.2">
      <c r="A542" s="98"/>
      <c r="B542" s="97" t="s">
        <v>33</v>
      </c>
      <c r="C542" s="767" t="s">
        <v>178</v>
      </c>
      <c r="D542" s="767"/>
      <c r="E542" s="767"/>
      <c r="F542" s="99" t="s">
        <v>179</v>
      </c>
      <c r="G542" s="99" t="s">
        <v>2378</v>
      </c>
      <c r="H542" s="99" t="s">
        <v>175</v>
      </c>
      <c r="I542" s="99" t="s">
        <v>2440</v>
      </c>
      <c r="J542" s="100" t="s">
        <v>33</v>
      </c>
      <c r="K542" s="99" t="s">
        <v>33</v>
      </c>
      <c r="L542" s="100" t="s">
        <v>33</v>
      </c>
      <c r="M542" s="101" t="s">
        <v>33</v>
      </c>
      <c r="N542" s="102" t="s">
        <v>33</v>
      </c>
      <c r="U542" s="68" t="s">
        <v>178</v>
      </c>
    </row>
    <row r="543" spans="1:28" s="63" customFormat="1" x14ac:dyDescent="0.2">
      <c r="A543" s="98"/>
      <c r="B543" s="97" t="s">
        <v>33</v>
      </c>
      <c r="C543" s="776" t="s">
        <v>182</v>
      </c>
      <c r="D543" s="776"/>
      <c r="E543" s="776"/>
      <c r="F543" s="90" t="s">
        <v>33</v>
      </c>
      <c r="G543" s="90" t="s">
        <v>33</v>
      </c>
      <c r="H543" s="90" t="s">
        <v>33</v>
      </c>
      <c r="I543" s="90" t="s">
        <v>33</v>
      </c>
      <c r="J543" s="91">
        <v>1353.3</v>
      </c>
      <c r="K543" s="90" t="s">
        <v>33</v>
      </c>
      <c r="L543" s="91">
        <v>2794.43</v>
      </c>
      <c r="M543" s="92" t="s">
        <v>33</v>
      </c>
      <c r="N543" s="93" t="s">
        <v>33</v>
      </c>
      <c r="V543" s="68" t="s">
        <v>182</v>
      </c>
    </row>
    <row r="544" spans="1:28" s="63" customFormat="1" x14ac:dyDescent="0.2">
      <c r="A544" s="98"/>
      <c r="B544" s="97" t="s">
        <v>33</v>
      </c>
      <c r="C544" s="767" t="s">
        <v>183</v>
      </c>
      <c r="D544" s="767"/>
      <c r="E544" s="767"/>
      <c r="F544" s="99" t="s">
        <v>33</v>
      </c>
      <c r="G544" s="99" t="s">
        <v>33</v>
      </c>
      <c r="H544" s="99" t="s">
        <v>33</v>
      </c>
      <c r="I544" s="99" t="s">
        <v>33</v>
      </c>
      <c r="J544" s="100" t="s">
        <v>33</v>
      </c>
      <c r="K544" s="99" t="s">
        <v>33</v>
      </c>
      <c r="L544" s="100">
        <v>739.33</v>
      </c>
      <c r="M544" s="101" t="s">
        <v>33</v>
      </c>
      <c r="N544" s="102" t="s">
        <v>33</v>
      </c>
      <c r="U544" s="68" t="s">
        <v>183</v>
      </c>
    </row>
    <row r="545" spans="1:24" s="63" customFormat="1" ht="22.5" x14ac:dyDescent="0.2">
      <c r="A545" s="98"/>
      <c r="B545" s="97" t="s">
        <v>668</v>
      </c>
      <c r="C545" s="767" t="s">
        <v>669</v>
      </c>
      <c r="D545" s="767"/>
      <c r="E545" s="767"/>
      <c r="F545" s="99" t="s">
        <v>186</v>
      </c>
      <c r="G545" s="99" t="s">
        <v>670</v>
      </c>
      <c r="H545" s="99" t="s">
        <v>33</v>
      </c>
      <c r="I545" s="99" t="s">
        <v>670</v>
      </c>
      <c r="J545" s="100" t="s">
        <v>33</v>
      </c>
      <c r="K545" s="99" t="s">
        <v>33</v>
      </c>
      <c r="L545" s="100">
        <v>909.38</v>
      </c>
      <c r="M545" s="101" t="s">
        <v>33</v>
      </c>
      <c r="N545" s="102" t="s">
        <v>33</v>
      </c>
      <c r="U545" s="68" t="s">
        <v>669</v>
      </c>
    </row>
    <row r="546" spans="1:24" s="63" customFormat="1" ht="22.5" x14ac:dyDescent="0.2">
      <c r="A546" s="98"/>
      <c r="B546" s="97" t="s">
        <v>671</v>
      </c>
      <c r="C546" s="767" t="s">
        <v>672</v>
      </c>
      <c r="D546" s="767"/>
      <c r="E546" s="767"/>
      <c r="F546" s="99" t="s">
        <v>186</v>
      </c>
      <c r="G546" s="99" t="s">
        <v>673</v>
      </c>
      <c r="H546" s="99" t="s">
        <v>33</v>
      </c>
      <c r="I546" s="99" t="s">
        <v>673</v>
      </c>
      <c r="J546" s="100" t="s">
        <v>33</v>
      </c>
      <c r="K546" s="99" t="s">
        <v>33</v>
      </c>
      <c r="L546" s="100">
        <v>554.5</v>
      </c>
      <c r="M546" s="101" t="s">
        <v>33</v>
      </c>
      <c r="N546" s="102" t="s">
        <v>33</v>
      </c>
      <c r="U546" s="68" t="s">
        <v>672</v>
      </c>
    </row>
    <row r="547" spans="1:24" s="63" customFormat="1" x14ac:dyDescent="0.2">
      <c r="A547" s="103"/>
      <c r="B547" s="104"/>
      <c r="C547" s="780" t="s">
        <v>191</v>
      </c>
      <c r="D547" s="780"/>
      <c r="E547" s="780"/>
      <c r="F547" s="105" t="s">
        <v>33</v>
      </c>
      <c r="G547" s="105" t="s">
        <v>33</v>
      </c>
      <c r="H547" s="105" t="s">
        <v>33</v>
      </c>
      <c r="I547" s="105" t="s">
        <v>33</v>
      </c>
      <c r="J547" s="106" t="s">
        <v>33</v>
      </c>
      <c r="K547" s="105" t="s">
        <v>33</v>
      </c>
      <c r="L547" s="106">
        <v>4258.3100000000004</v>
      </c>
      <c r="M547" s="92" t="s">
        <v>33</v>
      </c>
      <c r="N547" s="107" t="s">
        <v>33</v>
      </c>
      <c r="W547" s="68" t="s">
        <v>191</v>
      </c>
    </row>
    <row r="548" spans="1:24" s="63" customFormat="1" ht="33.75" x14ac:dyDescent="0.2">
      <c r="A548" s="88" t="s">
        <v>1754</v>
      </c>
      <c r="B548" s="89" t="s">
        <v>2441</v>
      </c>
      <c r="C548" s="776" t="s">
        <v>2381</v>
      </c>
      <c r="D548" s="776"/>
      <c r="E548" s="776"/>
      <c r="F548" s="90" t="s">
        <v>707</v>
      </c>
      <c r="G548" s="90" t="s">
        <v>33</v>
      </c>
      <c r="H548" s="90" t="s">
        <v>33</v>
      </c>
      <c r="I548" s="90" t="s">
        <v>2442</v>
      </c>
      <c r="J548" s="91">
        <v>29.58</v>
      </c>
      <c r="K548" s="90" t="s">
        <v>856</v>
      </c>
      <c r="L548" s="91">
        <v>6559.06</v>
      </c>
      <c r="M548" s="92" t="s">
        <v>33</v>
      </c>
      <c r="N548" s="93" t="s">
        <v>33</v>
      </c>
      <c r="Q548" s="68" t="s">
        <v>2381</v>
      </c>
    </row>
    <row r="549" spans="1:24" s="63" customFormat="1" x14ac:dyDescent="0.2">
      <c r="A549" s="94"/>
      <c r="B549" s="95"/>
      <c r="C549" s="767" t="s">
        <v>2383</v>
      </c>
      <c r="D549" s="767"/>
      <c r="E549" s="767"/>
      <c r="F549" s="767"/>
      <c r="G549" s="767"/>
      <c r="H549" s="767"/>
      <c r="I549" s="767"/>
      <c r="J549" s="767"/>
      <c r="K549" s="767"/>
      <c r="L549" s="767"/>
      <c r="M549" s="767"/>
      <c r="N549" s="781"/>
      <c r="X549" s="68" t="s">
        <v>2383</v>
      </c>
    </row>
    <row r="550" spans="1:24" s="63" customFormat="1" ht="22.5" x14ac:dyDescent="0.2">
      <c r="A550" s="96"/>
      <c r="B550" s="97" t="s">
        <v>858</v>
      </c>
      <c r="C550" s="767" t="s">
        <v>859</v>
      </c>
      <c r="D550" s="767"/>
      <c r="E550" s="767"/>
      <c r="F550" s="767"/>
      <c r="G550" s="767"/>
      <c r="H550" s="767"/>
      <c r="I550" s="767"/>
      <c r="J550" s="767"/>
      <c r="K550" s="767"/>
      <c r="L550" s="767"/>
      <c r="M550" s="767"/>
      <c r="N550" s="781"/>
      <c r="S550" s="68" t="s">
        <v>859</v>
      </c>
    </row>
    <row r="551" spans="1:24" s="63" customFormat="1" ht="22.5" x14ac:dyDescent="0.2">
      <c r="A551" s="88" t="s">
        <v>1756</v>
      </c>
      <c r="B551" s="89" t="s">
        <v>2384</v>
      </c>
      <c r="C551" s="776" t="s">
        <v>2385</v>
      </c>
      <c r="D551" s="776"/>
      <c r="E551" s="776"/>
      <c r="F551" s="90" t="s">
        <v>566</v>
      </c>
      <c r="G551" s="90" t="s">
        <v>33</v>
      </c>
      <c r="H551" s="90" t="s">
        <v>33</v>
      </c>
      <c r="I551" s="90" t="s">
        <v>2443</v>
      </c>
      <c r="J551" s="91" t="s">
        <v>33</v>
      </c>
      <c r="K551" s="90" t="s">
        <v>33</v>
      </c>
      <c r="L551" s="91" t="s">
        <v>33</v>
      </c>
      <c r="M551" s="92" t="s">
        <v>33</v>
      </c>
      <c r="N551" s="93" t="s">
        <v>33</v>
      </c>
      <c r="Q551" s="68" t="s">
        <v>2385</v>
      </c>
    </row>
    <row r="552" spans="1:24" s="63" customFormat="1" x14ac:dyDescent="0.2">
      <c r="A552" s="94"/>
      <c r="B552" s="95"/>
      <c r="C552" s="767" t="s">
        <v>2444</v>
      </c>
      <c r="D552" s="767"/>
      <c r="E552" s="767"/>
      <c r="F552" s="767"/>
      <c r="G552" s="767"/>
      <c r="H552" s="767"/>
      <c r="I552" s="767"/>
      <c r="J552" s="767"/>
      <c r="K552" s="767"/>
      <c r="L552" s="767"/>
      <c r="M552" s="767"/>
      <c r="N552" s="781"/>
      <c r="R552" s="68" t="s">
        <v>2444</v>
      </c>
    </row>
    <row r="553" spans="1:24" s="63" customFormat="1" ht="33.75" x14ac:dyDescent="0.2">
      <c r="A553" s="96"/>
      <c r="B553" s="97" t="s">
        <v>558</v>
      </c>
      <c r="C553" s="767" t="s">
        <v>172</v>
      </c>
      <c r="D553" s="767"/>
      <c r="E553" s="767"/>
      <c r="F553" s="767"/>
      <c r="G553" s="767"/>
      <c r="H553" s="767"/>
      <c r="I553" s="767"/>
      <c r="J553" s="767"/>
      <c r="K553" s="767"/>
      <c r="L553" s="767"/>
      <c r="M553" s="767"/>
      <c r="N553" s="781"/>
      <c r="S553" s="68" t="s">
        <v>172</v>
      </c>
    </row>
    <row r="554" spans="1:24" s="63" customFormat="1" x14ac:dyDescent="0.2">
      <c r="A554" s="98"/>
      <c r="B554" s="97" t="s">
        <v>165</v>
      </c>
      <c r="C554" s="767" t="s">
        <v>251</v>
      </c>
      <c r="D554" s="767"/>
      <c r="E554" s="767"/>
      <c r="F554" s="99" t="s">
        <v>33</v>
      </c>
      <c r="G554" s="99" t="s">
        <v>33</v>
      </c>
      <c r="H554" s="99" t="s">
        <v>33</v>
      </c>
      <c r="I554" s="99" t="s">
        <v>33</v>
      </c>
      <c r="J554" s="100">
        <v>18.77</v>
      </c>
      <c r="K554" s="99" t="s">
        <v>175</v>
      </c>
      <c r="L554" s="100">
        <v>569.26</v>
      </c>
      <c r="M554" s="101" t="s">
        <v>33</v>
      </c>
      <c r="N554" s="102" t="s">
        <v>33</v>
      </c>
      <c r="T554" s="68" t="s">
        <v>251</v>
      </c>
    </row>
    <row r="555" spans="1:24" s="63" customFormat="1" x14ac:dyDescent="0.2">
      <c r="A555" s="98"/>
      <c r="B555" s="97" t="s">
        <v>173</v>
      </c>
      <c r="C555" s="767" t="s">
        <v>174</v>
      </c>
      <c r="D555" s="767"/>
      <c r="E555" s="767"/>
      <c r="F555" s="99" t="s">
        <v>33</v>
      </c>
      <c r="G555" s="99" t="s">
        <v>33</v>
      </c>
      <c r="H555" s="99" t="s">
        <v>33</v>
      </c>
      <c r="I555" s="99" t="s">
        <v>33</v>
      </c>
      <c r="J555" s="100">
        <v>29.93</v>
      </c>
      <c r="K555" s="99" t="s">
        <v>175</v>
      </c>
      <c r="L555" s="100">
        <v>907.72</v>
      </c>
      <c r="M555" s="101" t="s">
        <v>33</v>
      </c>
      <c r="N555" s="102" t="s">
        <v>33</v>
      </c>
      <c r="T555" s="68" t="s">
        <v>174</v>
      </c>
    </row>
    <row r="556" spans="1:24" s="63" customFormat="1" x14ac:dyDescent="0.2">
      <c r="A556" s="98"/>
      <c r="B556" s="97" t="s">
        <v>176</v>
      </c>
      <c r="C556" s="767" t="s">
        <v>177</v>
      </c>
      <c r="D556" s="767"/>
      <c r="E556" s="767"/>
      <c r="F556" s="99" t="s">
        <v>33</v>
      </c>
      <c r="G556" s="99" t="s">
        <v>33</v>
      </c>
      <c r="H556" s="99" t="s">
        <v>33</v>
      </c>
      <c r="I556" s="99" t="s">
        <v>33</v>
      </c>
      <c r="J556" s="100">
        <v>5.15</v>
      </c>
      <c r="K556" s="99" t="s">
        <v>175</v>
      </c>
      <c r="L556" s="100">
        <v>156.19</v>
      </c>
      <c r="M556" s="101" t="s">
        <v>33</v>
      </c>
      <c r="N556" s="102" t="s">
        <v>33</v>
      </c>
      <c r="T556" s="68" t="s">
        <v>177</v>
      </c>
    </row>
    <row r="557" spans="1:24" s="63" customFormat="1" x14ac:dyDescent="0.2">
      <c r="A557" s="98"/>
      <c r="B557" s="97" t="s">
        <v>33</v>
      </c>
      <c r="C557" s="767" t="s">
        <v>253</v>
      </c>
      <c r="D557" s="767"/>
      <c r="E557" s="767"/>
      <c r="F557" s="99" t="s">
        <v>179</v>
      </c>
      <c r="G557" s="99" t="s">
        <v>2388</v>
      </c>
      <c r="H557" s="99" t="s">
        <v>175</v>
      </c>
      <c r="I557" s="99" t="s">
        <v>2445</v>
      </c>
      <c r="J557" s="100" t="s">
        <v>33</v>
      </c>
      <c r="K557" s="99" t="s">
        <v>33</v>
      </c>
      <c r="L557" s="100" t="s">
        <v>33</v>
      </c>
      <c r="M557" s="101" t="s">
        <v>33</v>
      </c>
      <c r="N557" s="102" t="s">
        <v>33</v>
      </c>
      <c r="U557" s="68" t="s">
        <v>253</v>
      </c>
    </row>
    <row r="558" spans="1:24" s="63" customFormat="1" ht="22.5" x14ac:dyDescent="0.2">
      <c r="A558" s="98"/>
      <c r="B558" s="97" t="s">
        <v>33</v>
      </c>
      <c r="C558" s="767" t="s">
        <v>178</v>
      </c>
      <c r="D558" s="767"/>
      <c r="E558" s="767"/>
      <c r="F558" s="99" t="s">
        <v>179</v>
      </c>
      <c r="G558" s="99" t="s">
        <v>2390</v>
      </c>
      <c r="H558" s="99" t="s">
        <v>175</v>
      </c>
      <c r="I558" s="99" t="s">
        <v>2446</v>
      </c>
      <c r="J558" s="100" t="s">
        <v>33</v>
      </c>
      <c r="K558" s="99" t="s">
        <v>33</v>
      </c>
      <c r="L558" s="100" t="s">
        <v>33</v>
      </c>
      <c r="M558" s="101" t="s">
        <v>33</v>
      </c>
      <c r="N558" s="102" t="s">
        <v>33</v>
      </c>
      <c r="U558" s="68" t="s">
        <v>178</v>
      </c>
    </row>
    <row r="559" spans="1:24" s="63" customFormat="1" x14ac:dyDescent="0.2">
      <c r="A559" s="98"/>
      <c r="B559" s="97" t="s">
        <v>33</v>
      </c>
      <c r="C559" s="776" t="s">
        <v>182</v>
      </c>
      <c r="D559" s="776"/>
      <c r="E559" s="776"/>
      <c r="F559" s="90" t="s">
        <v>33</v>
      </c>
      <c r="G559" s="90" t="s">
        <v>33</v>
      </c>
      <c r="H559" s="90" t="s">
        <v>33</v>
      </c>
      <c r="I559" s="90" t="s">
        <v>33</v>
      </c>
      <c r="J559" s="91">
        <v>48.7</v>
      </c>
      <c r="K559" s="90" t="s">
        <v>33</v>
      </c>
      <c r="L559" s="91">
        <v>1476.98</v>
      </c>
      <c r="M559" s="92" t="s">
        <v>33</v>
      </c>
      <c r="N559" s="93" t="s">
        <v>33</v>
      </c>
      <c r="V559" s="68" t="s">
        <v>182</v>
      </c>
    </row>
    <row r="560" spans="1:24" s="63" customFormat="1" x14ac:dyDescent="0.2">
      <c r="A560" s="98"/>
      <c r="B560" s="97" t="s">
        <v>33</v>
      </c>
      <c r="C560" s="767" t="s">
        <v>183</v>
      </c>
      <c r="D560" s="767"/>
      <c r="E560" s="767"/>
      <c r="F560" s="99" t="s">
        <v>33</v>
      </c>
      <c r="G560" s="99" t="s">
        <v>33</v>
      </c>
      <c r="H560" s="99" t="s">
        <v>33</v>
      </c>
      <c r="I560" s="99" t="s">
        <v>33</v>
      </c>
      <c r="J560" s="100" t="s">
        <v>33</v>
      </c>
      <c r="K560" s="99" t="s">
        <v>33</v>
      </c>
      <c r="L560" s="100">
        <v>725.45</v>
      </c>
      <c r="M560" s="101" t="s">
        <v>33</v>
      </c>
      <c r="N560" s="102" t="s">
        <v>33</v>
      </c>
      <c r="U560" s="68" t="s">
        <v>183</v>
      </c>
    </row>
    <row r="561" spans="1:23" s="63" customFormat="1" ht="22.5" x14ac:dyDescent="0.2">
      <c r="A561" s="98"/>
      <c r="B561" s="97" t="s">
        <v>668</v>
      </c>
      <c r="C561" s="767" t="s">
        <v>669</v>
      </c>
      <c r="D561" s="767"/>
      <c r="E561" s="767"/>
      <c r="F561" s="99" t="s">
        <v>186</v>
      </c>
      <c r="G561" s="99" t="s">
        <v>670</v>
      </c>
      <c r="H561" s="99" t="s">
        <v>33</v>
      </c>
      <c r="I561" s="99" t="s">
        <v>670</v>
      </c>
      <c r="J561" s="100" t="s">
        <v>33</v>
      </c>
      <c r="K561" s="99" t="s">
        <v>33</v>
      </c>
      <c r="L561" s="100">
        <v>892.3</v>
      </c>
      <c r="M561" s="101" t="s">
        <v>33</v>
      </c>
      <c r="N561" s="102" t="s">
        <v>33</v>
      </c>
      <c r="U561" s="68" t="s">
        <v>669</v>
      </c>
    </row>
    <row r="562" spans="1:23" s="63" customFormat="1" ht="22.5" x14ac:dyDescent="0.2">
      <c r="A562" s="98"/>
      <c r="B562" s="97" t="s">
        <v>671</v>
      </c>
      <c r="C562" s="767" t="s">
        <v>672</v>
      </c>
      <c r="D562" s="767"/>
      <c r="E562" s="767"/>
      <c r="F562" s="99" t="s">
        <v>186</v>
      </c>
      <c r="G562" s="99" t="s">
        <v>673</v>
      </c>
      <c r="H562" s="99" t="s">
        <v>33</v>
      </c>
      <c r="I562" s="99" t="s">
        <v>673</v>
      </c>
      <c r="J562" s="100" t="s">
        <v>33</v>
      </c>
      <c r="K562" s="99" t="s">
        <v>33</v>
      </c>
      <c r="L562" s="100">
        <v>544.09</v>
      </c>
      <c r="M562" s="101" t="s">
        <v>33</v>
      </c>
      <c r="N562" s="102" t="s">
        <v>33</v>
      </c>
      <c r="U562" s="68" t="s">
        <v>672</v>
      </c>
    </row>
    <row r="563" spans="1:23" s="63" customFormat="1" x14ac:dyDescent="0.2">
      <c r="A563" s="103"/>
      <c r="B563" s="104"/>
      <c r="C563" s="780" t="s">
        <v>191</v>
      </c>
      <c r="D563" s="780"/>
      <c r="E563" s="780"/>
      <c r="F563" s="105" t="s">
        <v>33</v>
      </c>
      <c r="G563" s="105" t="s">
        <v>33</v>
      </c>
      <c r="H563" s="105" t="s">
        <v>33</v>
      </c>
      <c r="I563" s="105" t="s">
        <v>33</v>
      </c>
      <c r="J563" s="106" t="s">
        <v>33</v>
      </c>
      <c r="K563" s="105" t="s">
        <v>33</v>
      </c>
      <c r="L563" s="106">
        <v>2913.37</v>
      </c>
      <c r="M563" s="92" t="s">
        <v>33</v>
      </c>
      <c r="N563" s="107" t="s">
        <v>33</v>
      </c>
      <c r="W563" s="68" t="s">
        <v>191</v>
      </c>
    </row>
    <row r="564" spans="1:23" s="63" customFormat="1" ht="22.5" x14ac:dyDescent="0.2">
      <c r="A564" s="88" t="s">
        <v>1758</v>
      </c>
      <c r="B564" s="89" t="s">
        <v>2392</v>
      </c>
      <c r="C564" s="776" t="s">
        <v>2393</v>
      </c>
      <c r="D564" s="776"/>
      <c r="E564" s="776"/>
      <c r="F564" s="90" t="s">
        <v>566</v>
      </c>
      <c r="G564" s="90" t="s">
        <v>33</v>
      </c>
      <c r="H564" s="90" t="s">
        <v>33</v>
      </c>
      <c r="I564" s="90" t="s">
        <v>2447</v>
      </c>
      <c r="J564" s="91">
        <v>163</v>
      </c>
      <c r="K564" s="90" t="s">
        <v>33</v>
      </c>
      <c r="L564" s="91">
        <v>4350.47</v>
      </c>
      <c r="M564" s="92" t="s">
        <v>33</v>
      </c>
      <c r="N564" s="93" t="s">
        <v>33</v>
      </c>
      <c r="Q564" s="68" t="s">
        <v>2393</v>
      </c>
    </row>
    <row r="565" spans="1:23" s="63" customFormat="1" ht="22.5" x14ac:dyDescent="0.2">
      <c r="A565" s="88" t="s">
        <v>1762</v>
      </c>
      <c r="B565" s="89" t="s">
        <v>2395</v>
      </c>
      <c r="C565" s="776" t="s">
        <v>2396</v>
      </c>
      <c r="D565" s="776"/>
      <c r="E565" s="776"/>
      <c r="F565" s="90" t="s">
        <v>609</v>
      </c>
      <c r="G565" s="90" t="s">
        <v>33</v>
      </c>
      <c r="H565" s="90" t="s">
        <v>33</v>
      </c>
      <c r="I565" s="90" t="s">
        <v>2437</v>
      </c>
      <c r="J565" s="91" t="s">
        <v>33</v>
      </c>
      <c r="K565" s="90" t="s">
        <v>33</v>
      </c>
      <c r="L565" s="91" t="s">
        <v>33</v>
      </c>
      <c r="M565" s="92" t="s">
        <v>33</v>
      </c>
      <c r="N565" s="93" t="s">
        <v>33</v>
      </c>
      <c r="Q565" s="68" t="s">
        <v>2396</v>
      </c>
    </row>
    <row r="566" spans="1:23" s="63" customFormat="1" x14ac:dyDescent="0.2">
      <c r="A566" s="94"/>
      <c r="B566" s="95"/>
      <c r="C566" s="767" t="s">
        <v>2438</v>
      </c>
      <c r="D566" s="767"/>
      <c r="E566" s="767"/>
      <c r="F566" s="767"/>
      <c r="G566" s="767"/>
      <c r="H566" s="767"/>
      <c r="I566" s="767"/>
      <c r="J566" s="767"/>
      <c r="K566" s="767"/>
      <c r="L566" s="767"/>
      <c r="M566" s="767"/>
      <c r="N566" s="781"/>
      <c r="R566" s="68" t="s">
        <v>2438</v>
      </c>
    </row>
    <row r="567" spans="1:23" s="63" customFormat="1" ht="33.75" x14ac:dyDescent="0.2">
      <c r="A567" s="96"/>
      <c r="B567" s="97" t="s">
        <v>558</v>
      </c>
      <c r="C567" s="767" t="s">
        <v>172</v>
      </c>
      <c r="D567" s="767"/>
      <c r="E567" s="767"/>
      <c r="F567" s="767"/>
      <c r="G567" s="767"/>
      <c r="H567" s="767"/>
      <c r="I567" s="767"/>
      <c r="J567" s="767"/>
      <c r="K567" s="767"/>
      <c r="L567" s="767"/>
      <c r="M567" s="767"/>
      <c r="N567" s="781"/>
      <c r="S567" s="68" t="s">
        <v>172</v>
      </c>
    </row>
    <row r="568" spans="1:23" s="63" customFormat="1" x14ac:dyDescent="0.2">
      <c r="A568" s="98"/>
      <c r="B568" s="97" t="s">
        <v>165</v>
      </c>
      <c r="C568" s="767" t="s">
        <v>251</v>
      </c>
      <c r="D568" s="767"/>
      <c r="E568" s="767"/>
      <c r="F568" s="99" t="s">
        <v>33</v>
      </c>
      <c r="G568" s="99" t="s">
        <v>33</v>
      </c>
      <c r="H568" s="99" t="s">
        <v>33</v>
      </c>
      <c r="I568" s="99" t="s">
        <v>33</v>
      </c>
      <c r="J568" s="100">
        <v>317.60000000000002</v>
      </c>
      <c r="K568" s="99" t="s">
        <v>175</v>
      </c>
      <c r="L568" s="100">
        <v>770.58</v>
      </c>
      <c r="M568" s="101" t="s">
        <v>33</v>
      </c>
      <c r="N568" s="102" t="s">
        <v>33</v>
      </c>
      <c r="T568" s="68" t="s">
        <v>251</v>
      </c>
    </row>
    <row r="569" spans="1:23" s="63" customFormat="1" x14ac:dyDescent="0.2">
      <c r="A569" s="98"/>
      <c r="B569" s="97" t="s">
        <v>173</v>
      </c>
      <c r="C569" s="767" t="s">
        <v>174</v>
      </c>
      <c r="D569" s="767"/>
      <c r="E569" s="767"/>
      <c r="F569" s="99" t="s">
        <v>33</v>
      </c>
      <c r="G569" s="99" t="s">
        <v>33</v>
      </c>
      <c r="H569" s="99" t="s">
        <v>33</v>
      </c>
      <c r="I569" s="99" t="s">
        <v>33</v>
      </c>
      <c r="J569" s="100">
        <v>128.94999999999999</v>
      </c>
      <c r="K569" s="99" t="s">
        <v>175</v>
      </c>
      <c r="L569" s="100">
        <v>312.86</v>
      </c>
      <c r="M569" s="101" t="s">
        <v>33</v>
      </c>
      <c r="N569" s="102" t="s">
        <v>33</v>
      </c>
      <c r="T569" s="68" t="s">
        <v>174</v>
      </c>
    </row>
    <row r="570" spans="1:23" s="63" customFormat="1" x14ac:dyDescent="0.2">
      <c r="A570" s="98"/>
      <c r="B570" s="97" t="s">
        <v>176</v>
      </c>
      <c r="C570" s="767" t="s">
        <v>177</v>
      </c>
      <c r="D570" s="767"/>
      <c r="E570" s="767"/>
      <c r="F570" s="99" t="s">
        <v>33</v>
      </c>
      <c r="G570" s="99" t="s">
        <v>33</v>
      </c>
      <c r="H570" s="99" t="s">
        <v>33</v>
      </c>
      <c r="I570" s="99" t="s">
        <v>33</v>
      </c>
      <c r="J570" s="100">
        <v>22.28</v>
      </c>
      <c r="K570" s="99" t="s">
        <v>175</v>
      </c>
      <c r="L570" s="100">
        <v>54.06</v>
      </c>
      <c r="M570" s="101" t="s">
        <v>33</v>
      </c>
      <c r="N570" s="102" t="s">
        <v>33</v>
      </c>
      <c r="T570" s="68" t="s">
        <v>177</v>
      </c>
    </row>
    <row r="571" spans="1:23" s="63" customFormat="1" x14ac:dyDescent="0.2">
      <c r="A571" s="98"/>
      <c r="B571" s="97" t="s">
        <v>212</v>
      </c>
      <c r="C571" s="767" t="s">
        <v>252</v>
      </c>
      <c r="D571" s="767"/>
      <c r="E571" s="767"/>
      <c r="F571" s="99" t="s">
        <v>33</v>
      </c>
      <c r="G571" s="99" t="s">
        <v>33</v>
      </c>
      <c r="H571" s="99" t="s">
        <v>33</v>
      </c>
      <c r="I571" s="99" t="s">
        <v>33</v>
      </c>
      <c r="J571" s="100">
        <v>8.5399999999999991</v>
      </c>
      <c r="K571" s="99" t="s">
        <v>33</v>
      </c>
      <c r="L571" s="100">
        <v>16.579999999999998</v>
      </c>
      <c r="M571" s="101" t="s">
        <v>33</v>
      </c>
      <c r="N571" s="102" t="s">
        <v>33</v>
      </c>
      <c r="T571" s="68" t="s">
        <v>252</v>
      </c>
    </row>
    <row r="572" spans="1:23" s="63" customFormat="1" x14ac:dyDescent="0.2">
      <c r="A572" s="98"/>
      <c r="B572" s="97" t="s">
        <v>33</v>
      </c>
      <c r="C572" s="767" t="s">
        <v>253</v>
      </c>
      <c r="D572" s="767"/>
      <c r="E572" s="767"/>
      <c r="F572" s="99" t="s">
        <v>179</v>
      </c>
      <c r="G572" s="99" t="s">
        <v>1720</v>
      </c>
      <c r="H572" s="99" t="s">
        <v>175</v>
      </c>
      <c r="I572" s="99" t="s">
        <v>2448</v>
      </c>
      <c r="J572" s="100" t="s">
        <v>33</v>
      </c>
      <c r="K572" s="99" t="s">
        <v>33</v>
      </c>
      <c r="L572" s="100" t="s">
        <v>33</v>
      </c>
      <c r="M572" s="101" t="s">
        <v>33</v>
      </c>
      <c r="N572" s="102" t="s">
        <v>33</v>
      </c>
      <c r="U572" s="68" t="s">
        <v>253</v>
      </c>
    </row>
    <row r="573" spans="1:23" s="63" customFormat="1" x14ac:dyDescent="0.2">
      <c r="A573" s="98"/>
      <c r="B573" s="97" t="s">
        <v>33</v>
      </c>
      <c r="C573" s="767" t="s">
        <v>178</v>
      </c>
      <c r="D573" s="767"/>
      <c r="E573" s="767"/>
      <c r="F573" s="99" t="s">
        <v>179</v>
      </c>
      <c r="G573" s="99" t="s">
        <v>2398</v>
      </c>
      <c r="H573" s="99" t="s">
        <v>175</v>
      </c>
      <c r="I573" s="99" t="s">
        <v>2449</v>
      </c>
      <c r="J573" s="100" t="s">
        <v>33</v>
      </c>
      <c r="K573" s="99" t="s">
        <v>33</v>
      </c>
      <c r="L573" s="100" t="s">
        <v>33</v>
      </c>
      <c r="M573" s="101" t="s">
        <v>33</v>
      </c>
      <c r="N573" s="102" t="s">
        <v>33</v>
      </c>
      <c r="U573" s="68" t="s">
        <v>178</v>
      </c>
    </row>
    <row r="574" spans="1:23" s="63" customFormat="1" x14ac:dyDescent="0.2">
      <c r="A574" s="98"/>
      <c r="B574" s="97" t="s">
        <v>33</v>
      </c>
      <c r="C574" s="776" t="s">
        <v>182</v>
      </c>
      <c r="D574" s="776"/>
      <c r="E574" s="776"/>
      <c r="F574" s="90" t="s">
        <v>33</v>
      </c>
      <c r="G574" s="90" t="s">
        <v>33</v>
      </c>
      <c r="H574" s="90" t="s">
        <v>33</v>
      </c>
      <c r="I574" s="90" t="s">
        <v>33</v>
      </c>
      <c r="J574" s="91">
        <v>455.09</v>
      </c>
      <c r="K574" s="90" t="s">
        <v>33</v>
      </c>
      <c r="L574" s="91">
        <v>1100.02</v>
      </c>
      <c r="M574" s="92" t="s">
        <v>33</v>
      </c>
      <c r="N574" s="93" t="s">
        <v>33</v>
      </c>
      <c r="V574" s="68" t="s">
        <v>182</v>
      </c>
    </row>
    <row r="575" spans="1:23" s="63" customFormat="1" x14ac:dyDescent="0.2">
      <c r="A575" s="98"/>
      <c r="B575" s="97" t="s">
        <v>33</v>
      </c>
      <c r="C575" s="767" t="s">
        <v>183</v>
      </c>
      <c r="D575" s="767"/>
      <c r="E575" s="767"/>
      <c r="F575" s="99" t="s">
        <v>33</v>
      </c>
      <c r="G575" s="99" t="s">
        <v>33</v>
      </c>
      <c r="H575" s="99" t="s">
        <v>33</v>
      </c>
      <c r="I575" s="99" t="s">
        <v>33</v>
      </c>
      <c r="J575" s="100" t="s">
        <v>33</v>
      </c>
      <c r="K575" s="99" t="s">
        <v>33</v>
      </c>
      <c r="L575" s="100">
        <v>824.64</v>
      </c>
      <c r="M575" s="101" t="s">
        <v>33</v>
      </c>
      <c r="N575" s="102" t="s">
        <v>33</v>
      </c>
      <c r="U575" s="68" t="s">
        <v>183</v>
      </c>
    </row>
    <row r="576" spans="1:23" s="63" customFormat="1" ht="22.5" x14ac:dyDescent="0.2">
      <c r="A576" s="98"/>
      <c r="B576" s="97" t="s">
        <v>668</v>
      </c>
      <c r="C576" s="767" t="s">
        <v>669</v>
      </c>
      <c r="D576" s="767"/>
      <c r="E576" s="767"/>
      <c r="F576" s="99" t="s">
        <v>186</v>
      </c>
      <c r="G576" s="99" t="s">
        <v>670</v>
      </c>
      <c r="H576" s="99" t="s">
        <v>33</v>
      </c>
      <c r="I576" s="99" t="s">
        <v>670</v>
      </c>
      <c r="J576" s="100" t="s">
        <v>33</v>
      </c>
      <c r="K576" s="99" t="s">
        <v>33</v>
      </c>
      <c r="L576" s="100">
        <v>1014.31</v>
      </c>
      <c r="M576" s="101" t="s">
        <v>33</v>
      </c>
      <c r="N576" s="102" t="s">
        <v>33</v>
      </c>
      <c r="U576" s="68" t="s">
        <v>669</v>
      </c>
    </row>
    <row r="577" spans="1:23" s="63" customFormat="1" ht="22.5" x14ac:dyDescent="0.2">
      <c r="A577" s="98"/>
      <c r="B577" s="97" t="s">
        <v>671</v>
      </c>
      <c r="C577" s="767" t="s">
        <v>672</v>
      </c>
      <c r="D577" s="767"/>
      <c r="E577" s="767"/>
      <c r="F577" s="99" t="s">
        <v>186</v>
      </c>
      <c r="G577" s="99" t="s">
        <v>673</v>
      </c>
      <c r="H577" s="99" t="s">
        <v>33</v>
      </c>
      <c r="I577" s="99" t="s">
        <v>673</v>
      </c>
      <c r="J577" s="100" t="s">
        <v>33</v>
      </c>
      <c r="K577" s="99" t="s">
        <v>33</v>
      </c>
      <c r="L577" s="100">
        <v>618.48</v>
      </c>
      <c r="M577" s="101" t="s">
        <v>33</v>
      </c>
      <c r="N577" s="102" t="s">
        <v>33</v>
      </c>
      <c r="U577" s="68" t="s">
        <v>672</v>
      </c>
    </row>
    <row r="578" spans="1:23" s="63" customFormat="1" x14ac:dyDescent="0.2">
      <c r="A578" s="103"/>
      <c r="B578" s="104"/>
      <c r="C578" s="780" t="s">
        <v>191</v>
      </c>
      <c r="D578" s="780"/>
      <c r="E578" s="780"/>
      <c r="F578" s="105" t="s">
        <v>33</v>
      </c>
      <c r="G578" s="105" t="s">
        <v>33</v>
      </c>
      <c r="H578" s="105" t="s">
        <v>33</v>
      </c>
      <c r="I578" s="105" t="s">
        <v>33</v>
      </c>
      <c r="J578" s="106" t="s">
        <v>33</v>
      </c>
      <c r="K578" s="105" t="s">
        <v>33</v>
      </c>
      <c r="L578" s="106">
        <v>2732.81</v>
      </c>
      <c r="M578" s="92" t="s">
        <v>33</v>
      </c>
      <c r="N578" s="107" t="s">
        <v>33</v>
      </c>
      <c r="W578" s="68" t="s">
        <v>191</v>
      </c>
    </row>
    <row r="579" spans="1:23" s="63" customFormat="1" ht="33.75" x14ac:dyDescent="0.2">
      <c r="A579" s="88" t="s">
        <v>594</v>
      </c>
      <c r="B579" s="89" t="s">
        <v>2400</v>
      </c>
      <c r="C579" s="776" t="s">
        <v>2401</v>
      </c>
      <c r="D579" s="776"/>
      <c r="E579" s="776"/>
      <c r="F579" s="90" t="s">
        <v>609</v>
      </c>
      <c r="G579" s="90" t="s">
        <v>33</v>
      </c>
      <c r="H579" s="90" t="s">
        <v>33</v>
      </c>
      <c r="I579" s="90" t="s">
        <v>2437</v>
      </c>
      <c r="J579" s="91" t="s">
        <v>33</v>
      </c>
      <c r="K579" s="90" t="s">
        <v>33</v>
      </c>
      <c r="L579" s="91" t="s">
        <v>33</v>
      </c>
      <c r="M579" s="92" t="s">
        <v>33</v>
      </c>
      <c r="N579" s="93" t="s">
        <v>33</v>
      </c>
      <c r="Q579" s="68" t="s">
        <v>2401</v>
      </c>
    </row>
    <row r="580" spans="1:23" s="63" customFormat="1" x14ac:dyDescent="0.2">
      <c r="A580" s="94"/>
      <c r="B580" s="95"/>
      <c r="C580" s="767" t="s">
        <v>2438</v>
      </c>
      <c r="D580" s="767"/>
      <c r="E580" s="767"/>
      <c r="F580" s="767"/>
      <c r="G580" s="767"/>
      <c r="H580" s="767"/>
      <c r="I580" s="767"/>
      <c r="J580" s="767"/>
      <c r="K580" s="767"/>
      <c r="L580" s="767"/>
      <c r="M580" s="767"/>
      <c r="N580" s="781"/>
      <c r="R580" s="68" t="s">
        <v>2438</v>
      </c>
    </row>
    <row r="581" spans="1:23" s="63" customFormat="1" x14ac:dyDescent="0.2">
      <c r="A581" s="96"/>
      <c r="B581" s="97" t="s">
        <v>33</v>
      </c>
      <c r="C581" s="767" t="s">
        <v>2402</v>
      </c>
      <c r="D581" s="767"/>
      <c r="E581" s="767"/>
      <c r="F581" s="767"/>
      <c r="G581" s="767"/>
      <c r="H581" s="767"/>
      <c r="I581" s="767"/>
      <c r="J581" s="767"/>
      <c r="K581" s="767"/>
      <c r="L581" s="767"/>
      <c r="M581" s="767"/>
      <c r="N581" s="781"/>
      <c r="S581" s="68" t="s">
        <v>2402</v>
      </c>
    </row>
    <row r="582" spans="1:23" s="63" customFormat="1" ht="33.75" x14ac:dyDescent="0.2">
      <c r="A582" s="96"/>
      <c r="B582" s="97" t="s">
        <v>558</v>
      </c>
      <c r="C582" s="767" t="s">
        <v>172</v>
      </c>
      <c r="D582" s="767"/>
      <c r="E582" s="767"/>
      <c r="F582" s="767"/>
      <c r="G582" s="767"/>
      <c r="H582" s="767"/>
      <c r="I582" s="767"/>
      <c r="J582" s="767"/>
      <c r="K582" s="767"/>
      <c r="L582" s="767"/>
      <c r="M582" s="767"/>
      <c r="N582" s="781"/>
      <c r="S582" s="68" t="s">
        <v>172</v>
      </c>
    </row>
    <row r="583" spans="1:23" s="63" customFormat="1" x14ac:dyDescent="0.2">
      <c r="A583" s="98"/>
      <c r="B583" s="97" t="s">
        <v>165</v>
      </c>
      <c r="C583" s="767" t="s">
        <v>251</v>
      </c>
      <c r="D583" s="767"/>
      <c r="E583" s="767"/>
      <c r="F583" s="99" t="s">
        <v>33</v>
      </c>
      <c r="G583" s="99" t="s">
        <v>33</v>
      </c>
      <c r="H583" s="99" t="s">
        <v>33</v>
      </c>
      <c r="I583" s="99" t="s">
        <v>33</v>
      </c>
      <c r="J583" s="100">
        <v>8.26</v>
      </c>
      <c r="K583" s="99" t="s">
        <v>2403</v>
      </c>
      <c r="L583" s="100">
        <v>260.52999999999997</v>
      </c>
      <c r="M583" s="101" t="s">
        <v>33</v>
      </c>
      <c r="N583" s="102" t="s">
        <v>33</v>
      </c>
      <c r="T583" s="68" t="s">
        <v>251</v>
      </c>
    </row>
    <row r="584" spans="1:23" s="63" customFormat="1" x14ac:dyDescent="0.2">
      <c r="A584" s="98"/>
      <c r="B584" s="97" t="s">
        <v>173</v>
      </c>
      <c r="C584" s="767" t="s">
        <v>174</v>
      </c>
      <c r="D584" s="767"/>
      <c r="E584" s="767"/>
      <c r="F584" s="99" t="s">
        <v>33</v>
      </c>
      <c r="G584" s="99" t="s">
        <v>33</v>
      </c>
      <c r="H584" s="99" t="s">
        <v>33</v>
      </c>
      <c r="I584" s="99" t="s">
        <v>33</v>
      </c>
      <c r="J584" s="100">
        <v>6.29</v>
      </c>
      <c r="K584" s="99" t="s">
        <v>2403</v>
      </c>
      <c r="L584" s="100">
        <v>198.39</v>
      </c>
      <c r="M584" s="101" t="s">
        <v>33</v>
      </c>
      <c r="N584" s="102" t="s">
        <v>33</v>
      </c>
      <c r="T584" s="68" t="s">
        <v>174</v>
      </c>
    </row>
    <row r="585" spans="1:23" s="63" customFormat="1" x14ac:dyDescent="0.2">
      <c r="A585" s="98"/>
      <c r="B585" s="97" t="s">
        <v>176</v>
      </c>
      <c r="C585" s="767" t="s">
        <v>177</v>
      </c>
      <c r="D585" s="767"/>
      <c r="E585" s="767"/>
      <c r="F585" s="99" t="s">
        <v>33</v>
      </c>
      <c r="G585" s="99" t="s">
        <v>33</v>
      </c>
      <c r="H585" s="99" t="s">
        <v>33</v>
      </c>
      <c r="I585" s="99" t="s">
        <v>33</v>
      </c>
      <c r="J585" s="100">
        <v>2.57</v>
      </c>
      <c r="K585" s="99" t="s">
        <v>2403</v>
      </c>
      <c r="L585" s="100">
        <v>81.06</v>
      </c>
      <c r="M585" s="101" t="s">
        <v>33</v>
      </c>
      <c r="N585" s="102" t="s">
        <v>33</v>
      </c>
      <c r="T585" s="68" t="s">
        <v>177</v>
      </c>
    </row>
    <row r="586" spans="1:23" s="63" customFormat="1" x14ac:dyDescent="0.2">
      <c r="A586" s="98"/>
      <c r="B586" s="97" t="s">
        <v>33</v>
      </c>
      <c r="C586" s="767" t="s">
        <v>253</v>
      </c>
      <c r="D586" s="767"/>
      <c r="E586" s="767"/>
      <c r="F586" s="99" t="s">
        <v>179</v>
      </c>
      <c r="G586" s="99" t="s">
        <v>401</v>
      </c>
      <c r="H586" s="99" t="s">
        <v>2403</v>
      </c>
      <c r="I586" s="99" t="s">
        <v>2450</v>
      </c>
      <c r="J586" s="100" t="s">
        <v>33</v>
      </c>
      <c r="K586" s="99" t="s">
        <v>33</v>
      </c>
      <c r="L586" s="100" t="s">
        <v>33</v>
      </c>
      <c r="M586" s="101" t="s">
        <v>33</v>
      </c>
      <c r="N586" s="102" t="s">
        <v>33</v>
      </c>
      <c r="U586" s="68" t="s">
        <v>253</v>
      </c>
    </row>
    <row r="587" spans="1:23" s="63" customFormat="1" x14ac:dyDescent="0.2">
      <c r="A587" s="98"/>
      <c r="B587" s="97" t="s">
        <v>33</v>
      </c>
      <c r="C587" s="767" t="s">
        <v>178</v>
      </c>
      <c r="D587" s="767"/>
      <c r="E587" s="767"/>
      <c r="F587" s="99" t="s">
        <v>179</v>
      </c>
      <c r="G587" s="99" t="s">
        <v>1647</v>
      </c>
      <c r="H587" s="99" t="s">
        <v>2403</v>
      </c>
      <c r="I587" s="99" t="s">
        <v>2451</v>
      </c>
      <c r="J587" s="100" t="s">
        <v>33</v>
      </c>
      <c r="K587" s="99" t="s">
        <v>33</v>
      </c>
      <c r="L587" s="100" t="s">
        <v>33</v>
      </c>
      <c r="M587" s="101" t="s">
        <v>33</v>
      </c>
      <c r="N587" s="102" t="s">
        <v>33</v>
      </c>
      <c r="U587" s="68" t="s">
        <v>178</v>
      </c>
    </row>
    <row r="588" spans="1:23" s="63" customFormat="1" x14ac:dyDescent="0.2">
      <c r="A588" s="98"/>
      <c r="B588" s="97" t="s">
        <v>33</v>
      </c>
      <c r="C588" s="776" t="s">
        <v>182</v>
      </c>
      <c r="D588" s="776"/>
      <c r="E588" s="776"/>
      <c r="F588" s="90" t="s">
        <v>33</v>
      </c>
      <c r="G588" s="90" t="s">
        <v>33</v>
      </c>
      <c r="H588" s="90" t="s">
        <v>33</v>
      </c>
      <c r="I588" s="90" t="s">
        <v>33</v>
      </c>
      <c r="J588" s="91">
        <v>14.55</v>
      </c>
      <c r="K588" s="90" t="s">
        <v>33</v>
      </c>
      <c r="L588" s="91">
        <v>458.92</v>
      </c>
      <c r="M588" s="92" t="s">
        <v>33</v>
      </c>
      <c r="N588" s="93" t="s">
        <v>33</v>
      </c>
      <c r="V588" s="68" t="s">
        <v>182</v>
      </c>
    </row>
    <row r="589" spans="1:23" s="63" customFormat="1" x14ac:dyDescent="0.2">
      <c r="A589" s="98"/>
      <c r="B589" s="97" t="s">
        <v>33</v>
      </c>
      <c r="C589" s="767" t="s">
        <v>183</v>
      </c>
      <c r="D589" s="767"/>
      <c r="E589" s="767"/>
      <c r="F589" s="99" t="s">
        <v>33</v>
      </c>
      <c r="G589" s="99" t="s">
        <v>33</v>
      </c>
      <c r="H589" s="99" t="s">
        <v>33</v>
      </c>
      <c r="I589" s="99" t="s">
        <v>33</v>
      </c>
      <c r="J589" s="100" t="s">
        <v>33</v>
      </c>
      <c r="K589" s="99" t="s">
        <v>33</v>
      </c>
      <c r="L589" s="100">
        <v>341.59</v>
      </c>
      <c r="M589" s="101" t="s">
        <v>33</v>
      </c>
      <c r="N589" s="102" t="s">
        <v>33</v>
      </c>
      <c r="U589" s="68" t="s">
        <v>183</v>
      </c>
    </row>
    <row r="590" spans="1:23" s="63" customFormat="1" ht="22.5" x14ac:dyDescent="0.2">
      <c r="A590" s="98"/>
      <c r="B590" s="97" t="s">
        <v>668</v>
      </c>
      <c r="C590" s="767" t="s">
        <v>669</v>
      </c>
      <c r="D590" s="767"/>
      <c r="E590" s="767"/>
      <c r="F590" s="99" t="s">
        <v>186</v>
      </c>
      <c r="G590" s="99" t="s">
        <v>670</v>
      </c>
      <c r="H590" s="99" t="s">
        <v>33</v>
      </c>
      <c r="I590" s="99" t="s">
        <v>670</v>
      </c>
      <c r="J590" s="100" t="s">
        <v>33</v>
      </c>
      <c r="K590" s="99" t="s">
        <v>33</v>
      </c>
      <c r="L590" s="100">
        <v>420.16</v>
      </c>
      <c r="M590" s="101" t="s">
        <v>33</v>
      </c>
      <c r="N590" s="102" t="s">
        <v>33</v>
      </c>
      <c r="U590" s="68" t="s">
        <v>669</v>
      </c>
    </row>
    <row r="591" spans="1:23" s="63" customFormat="1" ht="22.5" x14ac:dyDescent="0.2">
      <c r="A591" s="98"/>
      <c r="B591" s="97" t="s">
        <v>671</v>
      </c>
      <c r="C591" s="767" t="s">
        <v>672</v>
      </c>
      <c r="D591" s="767"/>
      <c r="E591" s="767"/>
      <c r="F591" s="99" t="s">
        <v>186</v>
      </c>
      <c r="G591" s="99" t="s">
        <v>673</v>
      </c>
      <c r="H591" s="99" t="s">
        <v>33</v>
      </c>
      <c r="I591" s="99" t="s">
        <v>673</v>
      </c>
      <c r="J591" s="100" t="s">
        <v>33</v>
      </c>
      <c r="K591" s="99" t="s">
        <v>33</v>
      </c>
      <c r="L591" s="100">
        <v>256.19</v>
      </c>
      <c r="M591" s="101" t="s">
        <v>33</v>
      </c>
      <c r="N591" s="102" t="s">
        <v>33</v>
      </c>
      <c r="U591" s="68" t="s">
        <v>672</v>
      </c>
    </row>
    <row r="592" spans="1:23" s="63" customFormat="1" x14ac:dyDescent="0.2">
      <c r="A592" s="103"/>
      <c r="B592" s="104"/>
      <c r="C592" s="780" t="s">
        <v>191</v>
      </c>
      <c r="D592" s="780"/>
      <c r="E592" s="780"/>
      <c r="F592" s="105" t="s">
        <v>33</v>
      </c>
      <c r="G592" s="105" t="s">
        <v>33</v>
      </c>
      <c r="H592" s="105" t="s">
        <v>33</v>
      </c>
      <c r="I592" s="105" t="s">
        <v>33</v>
      </c>
      <c r="J592" s="106" t="s">
        <v>33</v>
      </c>
      <c r="K592" s="105" t="s">
        <v>33</v>
      </c>
      <c r="L592" s="106">
        <v>1135.27</v>
      </c>
      <c r="M592" s="92" t="s">
        <v>33</v>
      </c>
      <c r="N592" s="107" t="s">
        <v>33</v>
      </c>
      <c r="W592" s="68" t="s">
        <v>191</v>
      </c>
    </row>
    <row r="593" spans="1:23" s="63" customFormat="1" ht="22.5" x14ac:dyDescent="0.2">
      <c r="A593" s="88" t="s">
        <v>1768</v>
      </c>
      <c r="B593" s="89" t="s">
        <v>2363</v>
      </c>
      <c r="C593" s="776" t="s">
        <v>2364</v>
      </c>
      <c r="D593" s="776"/>
      <c r="E593" s="776"/>
      <c r="F593" s="90" t="s">
        <v>566</v>
      </c>
      <c r="G593" s="90" t="s">
        <v>33</v>
      </c>
      <c r="H593" s="90" t="s">
        <v>33</v>
      </c>
      <c r="I593" s="90" t="s">
        <v>2452</v>
      </c>
      <c r="J593" s="91">
        <v>700</v>
      </c>
      <c r="K593" s="90" t="s">
        <v>33</v>
      </c>
      <c r="L593" s="91">
        <v>13165.6</v>
      </c>
      <c r="M593" s="92" t="s">
        <v>33</v>
      </c>
      <c r="N593" s="93" t="s">
        <v>33</v>
      </c>
      <c r="Q593" s="68" t="s">
        <v>2364</v>
      </c>
    </row>
    <row r="594" spans="1:23" s="63" customFormat="1" x14ac:dyDescent="0.2">
      <c r="A594" s="94"/>
      <c r="B594" s="95"/>
      <c r="C594" s="767" t="s">
        <v>2453</v>
      </c>
      <c r="D594" s="767"/>
      <c r="E594" s="767"/>
      <c r="F594" s="767"/>
      <c r="G594" s="767"/>
      <c r="H594" s="767"/>
      <c r="I594" s="767"/>
      <c r="J594" s="767"/>
      <c r="K594" s="767"/>
      <c r="L594" s="767"/>
      <c r="M594" s="767"/>
      <c r="N594" s="781"/>
      <c r="R594" s="68" t="s">
        <v>2453</v>
      </c>
    </row>
    <row r="595" spans="1:23" s="63" customFormat="1" ht="33.75" x14ac:dyDescent="0.2">
      <c r="A595" s="88" t="s">
        <v>1770</v>
      </c>
      <c r="B595" s="89" t="s">
        <v>2408</v>
      </c>
      <c r="C595" s="776" t="s">
        <v>2409</v>
      </c>
      <c r="D595" s="776"/>
      <c r="E595" s="776"/>
      <c r="F595" s="90" t="s">
        <v>609</v>
      </c>
      <c r="G595" s="90" t="s">
        <v>33</v>
      </c>
      <c r="H595" s="90" t="s">
        <v>33</v>
      </c>
      <c r="I595" s="90" t="s">
        <v>2437</v>
      </c>
      <c r="J595" s="91" t="s">
        <v>33</v>
      </c>
      <c r="K595" s="90" t="s">
        <v>33</v>
      </c>
      <c r="L595" s="91" t="s">
        <v>33</v>
      </c>
      <c r="M595" s="92" t="s">
        <v>33</v>
      </c>
      <c r="N595" s="93" t="s">
        <v>33</v>
      </c>
      <c r="Q595" s="68" t="s">
        <v>2409</v>
      </c>
    </row>
    <row r="596" spans="1:23" s="63" customFormat="1" x14ac:dyDescent="0.2">
      <c r="A596" s="94"/>
      <c r="B596" s="95"/>
      <c r="C596" s="767" t="s">
        <v>2438</v>
      </c>
      <c r="D596" s="767"/>
      <c r="E596" s="767"/>
      <c r="F596" s="767"/>
      <c r="G596" s="767"/>
      <c r="H596" s="767"/>
      <c r="I596" s="767"/>
      <c r="J596" s="767"/>
      <c r="K596" s="767"/>
      <c r="L596" s="767"/>
      <c r="M596" s="767"/>
      <c r="N596" s="781"/>
      <c r="R596" s="68" t="s">
        <v>2438</v>
      </c>
    </row>
    <row r="597" spans="1:23" s="63" customFormat="1" ht="33.75" x14ac:dyDescent="0.2">
      <c r="A597" s="96"/>
      <c r="B597" s="97" t="s">
        <v>558</v>
      </c>
      <c r="C597" s="767" t="s">
        <v>172</v>
      </c>
      <c r="D597" s="767"/>
      <c r="E597" s="767"/>
      <c r="F597" s="767"/>
      <c r="G597" s="767"/>
      <c r="H597" s="767"/>
      <c r="I597" s="767"/>
      <c r="J597" s="767"/>
      <c r="K597" s="767"/>
      <c r="L597" s="767"/>
      <c r="M597" s="767"/>
      <c r="N597" s="781"/>
      <c r="S597" s="68" t="s">
        <v>172</v>
      </c>
    </row>
    <row r="598" spans="1:23" s="63" customFormat="1" x14ac:dyDescent="0.2">
      <c r="A598" s="98"/>
      <c r="B598" s="97" t="s">
        <v>165</v>
      </c>
      <c r="C598" s="767" t="s">
        <v>251</v>
      </c>
      <c r="D598" s="767"/>
      <c r="E598" s="767"/>
      <c r="F598" s="99" t="s">
        <v>33</v>
      </c>
      <c r="G598" s="99" t="s">
        <v>33</v>
      </c>
      <c r="H598" s="99" t="s">
        <v>33</v>
      </c>
      <c r="I598" s="99" t="s">
        <v>33</v>
      </c>
      <c r="J598" s="100">
        <v>281.66000000000003</v>
      </c>
      <c r="K598" s="99" t="s">
        <v>175</v>
      </c>
      <c r="L598" s="100">
        <v>683.38</v>
      </c>
      <c r="M598" s="101" t="s">
        <v>33</v>
      </c>
      <c r="N598" s="102" t="s">
        <v>33</v>
      </c>
      <c r="T598" s="68" t="s">
        <v>251</v>
      </c>
    </row>
    <row r="599" spans="1:23" s="63" customFormat="1" x14ac:dyDescent="0.2">
      <c r="A599" s="98"/>
      <c r="B599" s="97" t="s">
        <v>173</v>
      </c>
      <c r="C599" s="767" t="s">
        <v>174</v>
      </c>
      <c r="D599" s="767"/>
      <c r="E599" s="767"/>
      <c r="F599" s="99" t="s">
        <v>33</v>
      </c>
      <c r="G599" s="99" t="s">
        <v>33</v>
      </c>
      <c r="H599" s="99" t="s">
        <v>33</v>
      </c>
      <c r="I599" s="99" t="s">
        <v>33</v>
      </c>
      <c r="J599" s="100">
        <v>15.44</v>
      </c>
      <c r="K599" s="99" t="s">
        <v>175</v>
      </c>
      <c r="L599" s="100">
        <v>37.46</v>
      </c>
      <c r="M599" s="101" t="s">
        <v>33</v>
      </c>
      <c r="N599" s="102" t="s">
        <v>33</v>
      </c>
      <c r="T599" s="68" t="s">
        <v>174</v>
      </c>
    </row>
    <row r="600" spans="1:23" s="63" customFormat="1" x14ac:dyDescent="0.2">
      <c r="A600" s="98"/>
      <c r="B600" s="97" t="s">
        <v>176</v>
      </c>
      <c r="C600" s="767" t="s">
        <v>177</v>
      </c>
      <c r="D600" s="767"/>
      <c r="E600" s="767"/>
      <c r="F600" s="99" t="s">
        <v>33</v>
      </c>
      <c r="G600" s="99" t="s">
        <v>33</v>
      </c>
      <c r="H600" s="99" t="s">
        <v>33</v>
      </c>
      <c r="I600" s="99" t="s">
        <v>33</v>
      </c>
      <c r="J600" s="100">
        <v>1.97</v>
      </c>
      <c r="K600" s="99" t="s">
        <v>175</v>
      </c>
      <c r="L600" s="100">
        <v>4.78</v>
      </c>
      <c r="M600" s="101" t="s">
        <v>33</v>
      </c>
      <c r="N600" s="102" t="s">
        <v>33</v>
      </c>
      <c r="T600" s="68" t="s">
        <v>177</v>
      </c>
    </row>
    <row r="601" spans="1:23" s="63" customFormat="1" x14ac:dyDescent="0.2">
      <c r="A601" s="98"/>
      <c r="B601" s="97" t="s">
        <v>212</v>
      </c>
      <c r="C601" s="767" t="s">
        <v>252</v>
      </c>
      <c r="D601" s="767"/>
      <c r="E601" s="767"/>
      <c r="F601" s="99" t="s">
        <v>33</v>
      </c>
      <c r="G601" s="99" t="s">
        <v>33</v>
      </c>
      <c r="H601" s="99" t="s">
        <v>33</v>
      </c>
      <c r="I601" s="99" t="s">
        <v>33</v>
      </c>
      <c r="J601" s="100">
        <v>19.82</v>
      </c>
      <c r="K601" s="99" t="s">
        <v>33</v>
      </c>
      <c r="L601" s="100">
        <v>38.47</v>
      </c>
      <c r="M601" s="101" t="s">
        <v>33</v>
      </c>
      <c r="N601" s="102" t="s">
        <v>33</v>
      </c>
      <c r="T601" s="68" t="s">
        <v>252</v>
      </c>
    </row>
    <row r="602" spans="1:23" s="63" customFormat="1" x14ac:dyDescent="0.2">
      <c r="A602" s="98"/>
      <c r="B602" s="97" t="s">
        <v>33</v>
      </c>
      <c r="C602" s="767" t="s">
        <v>253</v>
      </c>
      <c r="D602" s="767"/>
      <c r="E602" s="767"/>
      <c r="F602" s="99" t="s">
        <v>179</v>
      </c>
      <c r="G602" s="99" t="s">
        <v>2410</v>
      </c>
      <c r="H602" s="99" t="s">
        <v>175</v>
      </c>
      <c r="I602" s="99" t="s">
        <v>2454</v>
      </c>
      <c r="J602" s="100" t="s">
        <v>33</v>
      </c>
      <c r="K602" s="99" t="s">
        <v>33</v>
      </c>
      <c r="L602" s="100" t="s">
        <v>33</v>
      </c>
      <c r="M602" s="101" t="s">
        <v>33</v>
      </c>
      <c r="N602" s="102" t="s">
        <v>33</v>
      </c>
      <c r="U602" s="68" t="s">
        <v>253</v>
      </c>
    </row>
    <row r="603" spans="1:23" s="63" customFormat="1" x14ac:dyDescent="0.2">
      <c r="A603" s="98"/>
      <c r="B603" s="97" t="s">
        <v>33</v>
      </c>
      <c r="C603" s="767" t="s">
        <v>178</v>
      </c>
      <c r="D603" s="767"/>
      <c r="E603" s="767"/>
      <c r="F603" s="99" t="s">
        <v>179</v>
      </c>
      <c r="G603" s="99" t="s">
        <v>2298</v>
      </c>
      <c r="H603" s="99" t="s">
        <v>175</v>
      </c>
      <c r="I603" s="99" t="s">
        <v>2455</v>
      </c>
      <c r="J603" s="100" t="s">
        <v>33</v>
      </c>
      <c r="K603" s="99" t="s">
        <v>33</v>
      </c>
      <c r="L603" s="100" t="s">
        <v>33</v>
      </c>
      <c r="M603" s="101" t="s">
        <v>33</v>
      </c>
      <c r="N603" s="102" t="s">
        <v>33</v>
      </c>
      <c r="U603" s="68" t="s">
        <v>178</v>
      </c>
    </row>
    <row r="604" spans="1:23" s="63" customFormat="1" x14ac:dyDescent="0.2">
      <c r="A604" s="98"/>
      <c r="B604" s="97" t="s">
        <v>33</v>
      </c>
      <c r="C604" s="776" t="s">
        <v>182</v>
      </c>
      <c r="D604" s="776"/>
      <c r="E604" s="776"/>
      <c r="F604" s="90" t="s">
        <v>33</v>
      </c>
      <c r="G604" s="90" t="s">
        <v>33</v>
      </c>
      <c r="H604" s="90" t="s">
        <v>33</v>
      </c>
      <c r="I604" s="90" t="s">
        <v>33</v>
      </c>
      <c r="J604" s="91">
        <v>316.92</v>
      </c>
      <c r="K604" s="90" t="s">
        <v>33</v>
      </c>
      <c r="L604" s="91">
        <v>759.31</v>
      </c>
      <c r="M604" s="92" t="s">
        <v>33</v>
      </c>
      <c r="N604" s="93" t="s">
        <v>33</v>
      </c>
      <c r="V604" s="68" t="s">
        <v>182</v>
      </c>
    </row>
    <row r="605" spans="1:23" s="63" customFormat="1" x14ac:dyDescent="0.2">
      <c r="A605" s="98"/>
      <c r="B605" s="97" t="s">
        <v>33</v>
      </c>
      <c r="C605" s="767" t="s">
        <v>183</v>
      </c>
      <c r="D605" s="767"/>
      <c r="E605" s="767"/>
      <c r="F605" s="99" t="s">
        <v>33</v>
      </c>
      <c r="G605" s="99" t="s">
        <v>33</v>
      </c>
      <c r="H605" s="99" t="s">
        <v>33</v>
      </c>
      <c r="I605" s="99" t="s">
        <v>33</v>
      </c>
      <c r="J605" s="100" t="s">
        <v>33</v>
      </c>
      <c r="K605" s="99" t="s">
        <v>33</v>
      </c>
      <c r="L605" s="100">
        <v>688.16</v>
      </c>
      <c r="M605" s="101" t="s">
        <v>33</v>
      </c>
      <c r="N605" s="102" t="s">
        <v>33</v>
      </c>
      <c r="U605" s="68" t="s">
        <v>183</v>
      </c>
    </row>
    <row r="606" spans="1:23" s="63" customFormat="1" ht="22.5" x14ac:dyDescent="0.2">
      <c r="A606" s="98"/>
      <c r="B606" s="97" t="s">
        <v>668</v>
      </c>
      <c r="C606" s="767" t="s">
        <v>669</v>
      </c>
      <c r="D606" s="767"/>
      <c r="E606" s="767"/>
      <c r="F606" s="99" t="s">
        <v>186</v>
      </c>
      <c r="G606" s="99" t="s">
        <v>670</v>
      </c>
      <c r="H606" s="99" t="s">
        <v>33</v>
      </c>
      <c r="I606" s="99" t="s">
        <v>670</v>
      </c>
      <c r="J606" s="100" t="s">
        <v>33</v>
      </c>
      <c r="K606" s="99" t="s">
        <v>33</v>
      </c>
      <c r="L606" s="100">
        <v>846.44</v>
      </c>
      <c r="M606" s="101" t="s">
        <v>33</v>
      </c>
      <c r="N606" s="102" t="s">
        <v>33</v>
      </c>
      <c r="U606" s="68" t="s">
        <v>669</v>
      </c>
    </row>
    <row r="607" spans="1:23" s="63" customFormat="1" ht="22.5" x14ac:dyDescent="0.2">
      <c r="A607" s="98"/>
      <c r="B607" s="97" t="s">
        <v>671</v>
      </c>
      <c r="C607" s="767" t="s">
        <v>672</v>
      </c>
      <c r="D607" s="767"/>
      <c r="E607" s="767"/>
      <c r="F607" s="99" t="s">
        <v>186</v>
      </c>
      <c r="G607" s="99" t="s">
        <v>673</v>
      </c>
      <c r="H607" s="99" t="s">
        <v>33</v>
      </c>
      <c r="I607" s="99" t="s">
        <v>673</v>
      </c>
      <c r="J607" s="100" t="s">
        <v>33</v>
      </c>
      <c r="K607" s="99" t="s">
        <v>33</v>
      </c>
      <c r="L607" s="100">
        <v>516.12</v>
      </c>
      <c r="M607" s="101" t="s">
        <v>33</v>
      </c>
      <c r="N607" s="102" t="s">
        <v>33</v>
      </c>
      <c r="U607" s="68" t="s">
        <v>672</v>
      </c>
    </row>
    <row r="608" spans="1:23" s="63" customFormat="1" x14ac:dyDescent="0.2">
      <c r="A608" s="103"/>
      <c r="B608" s="104"/>
      <c r="C608" s="780" t="s">
        <v>191</v>
      </c>
      <c r="D608" s="780"/>
      <c r="E608" s="780"/>
      <c r="F608" s="105" t="s">
        <v>33</v>
      </c>
      <c r="G608" s="105" t="s">
        <v>33</v>
      </c>
      <c r="H608" s="105" t="s">
        <v>33</v>
      </c>
      <c r="I608" s="105" t="s">
        <v>33</v>
      </c>
      <c r="J608" s="106" t="s">
        <v>33</v>
      </c>
      <c r="K608" s="105" t="s">
        <v>33</v>
      </c>
      <c r="L608" s="106">
        <v>2121.87</v>
      </c>
      <c r="M608" s="92" t="s">
        <v>33</v>
      </c>
      <c r="N608" s="107" t="s">
        <v>33</v>
      </c>
      <c r="W608" s="68" t="s">
        <v>191</v>
      </c>
    </row>
    <row r="609" spans="1:24" s="63" customFormat="1" ht="33.75" x14ac:dyDescent="0.2">
      <c r="A609" s="88" t="s">
        <v>1772</v>
      </c>
      <c r="B609" s="89" t="s">
        <v>2413</v>
      </c>
      <c r="C609" s="776" t="s">
        <v>2414</v>
      </c>
      <c r="D609" s="776"/>
      <c r="E609" s="776"/>
      <c r="F609" s="90" t="s">
        <v>2036</v>
      </c>
      <c r="G609" s="90" t="s">
        <v>33</v>
      </c>
      <c r="H609" s="90" t="s">
        <v>33</v>
      </c>
      <c r="I609" s="90" t="s">
        <v>2456</v>
      </c>
      <c r="J609" s="91">
        <v>18.579999999999998</v>
      </c>
      <c r="K609" s="90" t="s">
        <v>856</v>
      </c>
      <c r="L609" s="91">
        <v>735.7</v>
      </c>
      <c r="M609" s="92" t="s">
        <v>33</v>
      </c>
      <c r="N609" s="93" t="s">
        <v>33</v>
      </c>
      <c r="Q609" s="68" t="s">
        <v>2414</v>
      </c>
    </row>
    <row r="610" spans="1:24" s="63" customFormat="1" x14ac:dyDescent="0.2">
      <c r="A610" s="94"/>
      <c r="B610" s="95"/>
      <c r="C610" s="767" t="s">
        <v>2415</v>
      </c>
      <c r="D610" s="767"/>
      <c r="E610" s="767"/>
      <c r="F610" s="767"/>
      <c r="G610" s="767"/>
      <c r="H610" s="767"/>
      <c r="I610" s="767"/>
      <c r="J610" s="767"/>
      <c r="K610" s="767"/>
      <c r="L610" s="767"/>
      <c r="M610" s="767"/>
      <c r="N610" s="781"/>
      <c r="X610" s="68" t="s">
        <v>2415</v>
      </c>
    </row>
    <row r="611" spans="1:24" s="63" customFormat="1" ht="22.5" x14ac:dyDescent="0.2">
      <c r="A611" s="96"/>
      <c r="B611" s="97" t="s">
        <v>858</v>
      </c>
      <c r="C611" s="767" t="s">
        <v>859</v>
      </c>
      <c r="D611" s="767"/>
      <c r="E611" s="767"/>
      <c r="F611" s="767"/>
      <c r="G611" s="767"/>
      <c r="H611" s="767"/>
      <c r="I611" s="767"/>
      <c r="J611" s="767"/>
      <c r="K611" s="767"/>
      <c r="L611" s="767"/>
      <c r="M611" s="767"/>
      <c r="N611" s="781"/>
      <c r="S611" s="68" t="s">
        <v>859</v>
      </c>
    </row>
    <row r="612" spans="1:24" s="63" customFormat="1" ht="33.75" x14ac:dyDescent="0.2">
      <c r="A612" s="88" t="s">
        <v>1773</v>
      </c>
      <c r="B612" s="89" t="s">
        <v>2416</v>
      </c>
      <c r="C612" s="776" t="s">
        <v>2417</v>
      </c>
      <c r="D612" s="776"/>
      <c r="E612" s="776"/>
      <c r="F612" s="90" t="s">
        <v>2036</v>
      </c>
      <c r="G612" s="90" t="s">
        <v>33</v>
      </c>
      <c r="H612" s="90" t="s">
        <v>33</v>
      </c>
      <c r="I612" s="90" t="s">
        <v>2457</v>
      </c>
      <c r="J612" s="91">
        <v>7.04</v>
      </c>
      <c r="K612" s="90" t="s">
        <v>856</v>
      </c>
      <c r="L612" s="91">
        <v>11735.73</v>
      </c>
      <c r="M612" s="92" t="s">
        <v>33</v>
      </c>
      <c r="N612" s="93" t="s">
        <v>33</v>
      </c>
      <c r="Q612" s="68" t="s">
        <v>2417</v>
      </c>
    </row>
    <row r="613" spans="1:24" s="63" customFormat="1" x14ac:dyDescent="0.2">
      <c r="A613" s="94"/>
      <c r="B613" s="95"/>
      <c r="C613" s="767" t="s">
        <v>2419</v>
      </c>
      <c r="D613" s="767"/>
      <c r="E613" s="767"/>
      <c r="F613" s="767"/>
      <c r="G613" s="767"/>
      <c r="H613" s="767"/>
      <c r="I613" s="767"/>
      <c r="J613" s="767"/>
      <c r="K613" s="767"/>
      <c r="L613" s="767"/>
      <c r="M613" s="767"/>
      <c r="N613" s="781"/>
      <c r="X613" s="68" t="s">
        <v>2419</v>
      </c>
    </row>
    <row r="614" spans="1:24" s="63" customFormat="1" ht="22.5" x14ac:dyDescent="0.2">
      <c r="A614" s="96"/>
      <c r="B614" s="97" t="s">
        <v>858</v>
      </c>
      <c r="C614" s="767" t="s">
        <v>859</v>
      </c>
      <c r="D614" s="767"/>
      <c r="E614" s="767"/>
      <c r="F614" s="767"/>
      <c r="G614" s="767"/>
      <c r="H614" s="767"/>
      <c r="I614" s="767"/>
      <c r="J614" s="767"/>
      <c r="K614" s="767"/>
      <c r="L614" s="767"/>
      <c r="M614" s="767"/>
      <c r="N614" s="781"/>
      <c r="S614" s="68" t="s">
        <v>859</v>
      </c>
    </row>
    <row r="615" spans="1:24" s="63" customFormat="1" ht="33.75" x14ac:dyDescent="0.2">
      <c r="A615" s="88" t="s">
        <v>1193</v>
      </c>
      <c r="B615" s="89" t="s">
        <v>2420</v>
      </c>
      <c r="C615" s="776" t="s">
        <v>2421</v>
      </c>
      <c r="D615" s="776"/>
      <c r="E615" s="776"/>
      <c r="F615" s="90" t="s">
        <v>609</v>
      </c>
      <c r="G615" s="90" t="s">
        <v>33</v>
      </c>
      <c r="H615" s="90" t="s">
        <v>33</v>
      </c>
      <c r="I615" s="90" t="s">
        <v>2437</v>
      </c>
      <c r="J615" s="91" t="s">
        <v>33</v>
      </c>
      <c r="K615" s="90" t="s">
        <v>33</v>
      </c>
      <c r="L615" s="91" t="s">
        <v>33</v>
      </c>
      <c r="M615" s="92" t="s">
        <v>33</v>
      </c>
      <c r="N615" s="93" t="s">
        <v>33</v>
      </c>
      <c r="Q615" s="68" t="s">
        <v>2421</v>
      </c>
    </row>
    <row r="616" spans="1:24" s="63" customFormat="1" x14ac:dyDescent="0.2">
      <c r="A616" s="94"/>
      <c r="B616" s="95"/>
      <c r="C616" s="767" t="s">
        <v>2438</v>
      </c>
      <c r="D616" s="767"/>
      <c r="E616" s="767"/>
      <c r="F616" s="767"/>
      <c r="G616" s="767"/>
      <c r="H616" s="767"/>
      <c r="I616" s="767"/>
      <c r="J616" s="767"/>
      <c r="K616" s="767"/>
      <c r="L616" s="767"/>
      <c r="M616" s="767"/>
      <c r="N616" s="781"/>
      <c r="R616" s="68" t="s">
        <v>2438</v>
      </c>
    </row>
    <row r="617" spans="1:24" s="63" customFormat="1" x14ac:dyDescent="0.2">
      <c r="A617" s="98"/>
      <c r="B617" s="97" t="s">
        <v>165</v>
      </c>
      <c r="C617" s="767" t="s">
        <v>251</v>
      </c>
      <c r="D617" s="767"/>
      <c r="E617" s="767"/>
      <c r="F617" s="99" t="s">
        <v>33</v>
      </c>
      <c r="G617" s="99" t="s">
        <v>33</v>
      </c>
      <c r="H617" s="99" t="s">
        <v>33</v>
      </c>
      <c r="I617" s="99" t="s">
        <v>33</v>
      </c>
      <c r="J617" s="100">
        <v>67.569999999999993</v>
      </c>
      <c r="K617" s="99" t="s">
        <v>33</v>
      </c>
      <c r="L617" s="100">
        <v>131.15</v>
      </c>
      <c r="M617" s="101" t="s">
        <v>33</v>
      </c>
      <c r="N617" s="102" t="s">
        <v>33</v>
      </c>
      <c r="T617" s="68" t="s">
        <v>251</v>
      </c>
    </row>
    <row r="618" spans="1:24" s="63" customFormat="1" x14ac:dyDescent="0.2">
      <c r="A618" s="98"/>
      <c r="B618" s="97" t="s">
        <v>173</v>
      </c>
      <c r="C618" s="767" t="s">
        <v>174</v>
      </c>
      <c r="D618" s="767"/>
      <c r="E618" s="767"/>
      <c r="F618" s="99" t="s">
        <v>33</v>
      </c>
      <c r="G618" s="99" t="s">
        <v>33</v>
      </c>
      <c r="H618" s="99" t="s">
        <v>33</v>
      </c>
      <c r="I618" s="99" t="s">
        <v>33</v>
      </c>
      <c r="J618" s="100">
        <v>10.53</v>
      </c>
      <c r="K618" s="99" t="s">
        <v>33</v>
      </c>
      <c r="L618" s="100">
        <v>20.440000000000001</v>
      </c>
      <c r="M618" s="101" t="s">
        <v>33</v>
      </c>
      <c r="N618" s="102" t="s">
        <v>33</v>
      </c>
      <c r="T618" s="68" t="s">
        <v>174</v>
      </c>
    </row>
    <row r="619" spans="1:24" s="63" customFormat="1" x14ac:dyDescent="0.2">
      <c r="A619" s="98"/>
      <c r="B619" s="97" t="s">
        <v>176</v>
      </c>
      <c r="C619" s="767" t="s">
        <v>177</v>
      </c>
      <c r="D619" s="767"/>
      <c r="E619" s="767"/>
      <c r="F619" s="99" t="s">
        <v>33</v>
      </c>
      <c r="G619" s="99" t="s">
        <v>33</v>
      </c>
      <c r="H619" s="99" t="s">
        <v>33</v>
      </c>
      <c r="I619" s="99" t="s">
        <v>33</v>
      </c>
      <c r="J619" s="100">
        <v>0.45</v>
      </c>
      <c r="K619" s="99" t="s">
        <v>33</v>
      </c>
      <c r="L619" s="100">
        <v>0.87</v>
      </c>
      <c r="M619" s="101" t="s">
        <v>33</v>
      </c>
      <c r="N619" s="102" t="s">
        <v>33</v>
      </c>
      <c r="T619" s="68" t="s">
        <v>177</v>
      </c>
    </row>
    <row r="620" spans="1:24" s="63" customFormat="1" x14ac:dyDescent="0.2">
      <c r="A620" s="98"/>
      <c r="B620" s="97" t="s">
        <v>212</v>
      </c>
      <c r="C620" s="767" t="s">
        <v>252</v>
      </c>
      <c r="D620" s="767"/>
      <c r="E620" s="767"/>
      <c r="F620" s="99" t="s">
        <v>33</v>
      </c>
      <c r="G620" s="99" t="s">
        <v>33</v>
      </c>
      <c r="H620" s="99" t="s">
        <v>33</v>
      </c>
      <c r="I620" s="99" t="s">
        <v>33</v>
      </c>
      <c r="J620" s="100">
        <v>2564.39</v>
      </c>
      <c r="K620" s="99" t="s">
        <v>33</v>
      </c>
      <c r="L620" s="100">
        <v>4977.4799999999996</v>
      </c>
      <c r="M620" s="101" t="s">
        <v>33</v>
      </c>
      <c r="N620" s="102" t="s">
        <v>33</v>
      </c>
      <c r="T620" s="68" t="s">
        <v>252</v>
      </c>
    </row>
    <row r="621" spans="1:24" s="63" customFormat="1" x14ac:dyDescent="0.2">
      <c r="A621" s="98"/>
      <c r="B621" s="97" t="s">
        <v>33</v>
      </c>
      <c r="C621" s="767" t="s">
        <v>253</v>
      </c>
      <c r="D621" s="767"/>
      <c r="E621" s="767"/>
      <c r="F621" s="99" t="s">
        <v>179</v>
      </c>
      <c r="G621" s="99" t="s">
        <v>2422</v>
      </c>
      <c r="H621" s="99" t="s">
        <v>33</v>
      </c>
      <c r="I621" s="99" t="s">
        <v>2458</v>
      </c>
      <c r="J621" s="100" t="s">
        <v>33</v>
      </c>
      <c r="K621" s="99" t="s">
        <v>33</v>
      </c>
      <c r="L621" s="100" t="s">
        <v>33</v>
      </c>
      <c r="M621" s="101" t="s">
        <v>33</v>
      </c>
      <c r="N621" s="102" t="s">
        <v>33</v>
      </c>
      <c r="U621" s="68" t="s">
        <v>253</v>
      </c>
    </row>
    <row r="622" spans="1:24" s="63" customFormat="1" x14ac:dyDescent="0.2">
      <c r="A622" s="98"/>
      <c r="B622" s="97" t="s">
        <v>33</v>
      </c>
      <c r="C622" s="767" t="s">
        <v>178</v>
      </c>
      <c r="D622" s="767"/>
      <c r="E622" s="767"/>
      <c r="F622" s="99" t="s">
        <v>179</v>
      </c>
      <c r="G622" s="99" t="s">
        <v>1923</v>
      </c>
      <c r="H622" s="99" t="s">
        <v>33</v>
      </c>
      <c r="I622" s="99" t="s">
        <v>2459</v>
      </c>
      <c r="J622" s="100" t="s">
        <v>33</v>
      </c>
      <c r="K622" s="99" t="s">
        <v>33</v>
      </c>
      <c r="L622" s="100" t="s">
        <v>33</v>
      </c>
      <c r="M622" s="101" t="s">
        <v>33</v>
      </c>
      <c r="N622" s="102" t="s">
        <v>33</v>
      </c>
      <c r="U622" s="68" t="s">
        <v>178</v>
      </c>
    </row>
    <row r="623" spans="1:24" s="63" customFormat="1" x14ac:dyDescent="0.2">
      <c r="A623" s="98"/>
      <c r="B623" s="97" t="s">
        <v>33</v>
      </c>
      <c r="C623" s="776" t="s">
        <v>182</v>
      </c>
      <c r="D623" s="776"/>
      <c r="E623" s="776"/>
      <c r="F623" s="90" t="s">
        <v>33</v>
      </c>
      <c r="G623" s="90" t="s">
        <v>33</v>
      </c>
      <c r="H623" s="90" t="s">
        <v>33</v>
      </c>
      <c r="I623" s="90" t="s">
        <v>33</v>
      </c>
      <c r="J623" s="91">
        <v>2642.49</v>
      </c>
      <c r="K623" s="90" t="s">
        <v>33</v>
      </c>
      <c r="L623" s="91">
        <v>5129.07</v>
      </c>
      <c r="M623" s="92" t="s">
        <v>33</v>
      </c>
      <c r="N623" s="93" t="s">
        <v>33</v>
      </c>
      <c r="V623" s="68" t="s">
        <v>182</v>
      </c>
    </row>
    <row r="624" spans="1:24" s="63" customFormat="1" x14ac:dyDescent="0.2">
      <c r="A624" s="98"/>
      <c r="B624" s="97" t="s">
        <v>33</v>
      </c>
      <c r="C624" s="767" t="s">
        <v>183</v>
      </c>
      <c r="D624" s="767"/>
      <c r="E624" s="767"/>
      <c r="F624" s="99" t="s">
        <v>33</v>
      </c>
      <c r="G624" s="99" t="s">
        <v>33</v>
      </c>
      <c r="H624" s="99" t="s">
        <v>33</v>
      </c>
      <c r="I624" s="99" t="s">
        <v>33</v>
      </c>
      <c r="J624" s="100" t="s">
        <v>33</v>
      </c>
      <c r="K624" s="99" t="s">
        <v>33</v>
      </c>
      <c r="L624" s="100">
        <v>132.02000000000001</v>
      </c>
      <c r="M624" s="101" t="s">
        <v>33</v>
      </c>
      <c r="N624" s="102" t="s">
        <v>33</v>
      </c>
      <c r="U624" s="68" t="s">
        <v>183</v>
      </c>
    </row>
    <row r="625" spans="1:26" s="63" customFormat="1" ht="22.5" x14ac:dyDescent="0.2">
      <c r="A625" s="98"/>
      <c r="B625" s="97" t="s">
        <v>2148</v>
      </c>
      <c r="C625" s="767" t="s">
        <v>2149</v>
      </c>
      <c r="D625" s="767"/>
      <c r="E625" s="767"/>
      <c r="F625" s="99" t="s">
        <v>186</v>
      </c>
      <c r="G625" s="99" t="s">
        <v>870</v>
      </c>
      <c r="H625" s="99" t="s">
        <v>33</v>
      </c>
      <c r="I625" s="99" t="s">
        <v>870</v>
      </c>
      <c r="J625" s="100" t="s">
        <v>33</v>
      </c>
      <c r="K625" s="99" t="s">
        <v>33</v>
      </c>
      <c r="L625" s="100">
        <v>118.82</v>
      </c>
      <c r="M625" s="101" t="s">
        <v>33</v>
      </c>
      <c r="N625" s="102" t="s">
        <v>33</v>
      </c>
      <c r="U625" s="68" t="s">
        <v>2149</v>
      </c>
    </row>
    <row r="626" spans="1:26" s="63" customFormat="1" ht="22.5" x14ac:dyDescent="0.2">
      <c r="A626" s="98"/>
      <c r="B626" s="97" t="s">
        <v>2150</v>
      </c>
      <c r="C626" s="767" t="s">
        <v>2151</v>
      </c>
      <c r="D626" s="767"/>
      <c r="E626" s="767"/>
      <c r="F626" s="99" t="s">
        <v>186</v>
      </c>
      <c r="G626" s="99" t="s">
        <v>1193</v>
      </c>
      <c r="H626" s="99" t="s">
        <v>33</v>
      </c>
      <c r="I626" s="99" t="s">
        <v>1193</v>
      </c>
      <c r="J626" s="100" t="s">
        <v>33</v>
      </c>
      <c r="K626" s="99" t="s">
        <v>33</v>
      </c>
      <c r="L626" s="100">
        <v>92.41</v>
      </c>
      <c r="M626" s="101" t="s">
        <v>33</v>
      </c>
      <c r="N626" s="102" t="s">
        <v>33</v>
      </c>
      <c r="U626" s="68" t="s">
        <v>2151</v>
      </c>
    </row>
    <row r="627" spans="1:26" s="63" customFormat="1" x14ac:dyDescent="0.2">
      <c r="A627" s="103"/>
      <c r="B627" s="104"/>
      <c r="C627" s="780" t="s">
        <v>191</v>
      </c>
      <c r="D627" s="780"/>
      <c r="E627" s="780"/>
      <c r="F627" s="105" t="s">
        <v>33</v>
      </c>
      <c r="G627" s="105" t="s">
        <v>33</v>
      </c>
      <c r="H627" s="105" t="s">
        <v>33</v>
      </c>
      <c r="I627" s="105" t="s">
        <v>33</v>
      </c>
      <c r="J627" s="106" t="s">
        <v>33</v>
      </c>
      <c r="K627" s="105" t="s">
        <v>33</v>
      </c>
      <c r="L627" s="106">
        <v>5340.3</v>
      </c>
      <c r="M627" s="92" t="s">
        <v>33</v>
      </c>
      <c r="N627" s="107" t="s">
        <v>33</v>
      </c>
      <c r="W627" s="68" t="s">
        <v>191</v>
      </c>
    </row>
    <row r="628" spans="1:26" s="63" customFormat="1" x14ac:dyDescent="0.2">
      <c r="A628" s="88" t="s">
        <v>2460</v>
      </c>
      <c r="B628" s="89" t="s">
        <v>2461</v>
      </c>
      <c r="C628" s="776" t="s">
        <v>2426</v>
      </c>
      <c r="D628" s="776"/>
      <c r="E628" s="776"/>
      <c r="F628" s="90" t="s">
        <v>604</v>
      </c>
      <c r="G628" s="90" t="s">
        <v>33</v>
      </c>
      <c r="H628" s="90" t="s">
        <v>33</v>
      </c>
      <c r="I628" s="90" t="s">
        <v>2462</v>
      </c>
      <c r="J628" s="91">
        <v>61697.37</v>
      </c>
      <c r="K628" s="90" t="s">
        <v>33</v>
      </c>
      <c r="L628" s="91">
        <v>-4790.18</v>
      </c>
      <c r="M628" s="92" t="s">
        <v>33</v>
      </c>
      <c r="N628" s="93" t="s">
        <v>33</v>
      </c>
      <c r="Q628" s="68" t="s">
        <v>2426</v>
      </c>
    </row>
    <row r="629" spans="1:26" s="63" customFormat="1" ht="33.75" x14ac:dyDescent="0.2">
      <c r="A629" s="88" t="s">
        <v>2463</v>
      </c>
      <c r="B629" s="89" t="s">
        <v>2428</v>
      </c>
      <c r="C629" s="776" t="s">
        <v>2429</v>
      </c>
      <c r="D629" s="776"/>
      <c r="E629" s="776"/>
      <c r="F629" s="90" t="s">
        <v>2036</v>
      </c>
      <c r="G629" s="90" t="s">
        <v>33</v>
      </c>
      <c r="H629" s="90" t="s">
        <v>33</v>
      </c>
      <c r="I629" s="90" t="s">
        <v>2448</v>
      </c>
      <c r="J629" s="91">
        <v>48.21</v>
      </c>
      <c r="K629" s="90" t="s">
        <v>856</v>
      </c>
      <c r="L629" s="91">
        <v>4772.3599999999997</v>
      </c>
      <c r="M629" s="92" t="s">
        <v>33</v>
      </c>
      <c r="N629" s="93" t="s">
        <v>33</v>
      </c>
      <c r="Q629" s="68" t="s">
        <v>2429</v>
      </c>
    </row>
    <row r="630" spans="1:26" s="63" customFormat="1" x14ac:dyDescent="0.2">
      <c r="A630" s="94"/>
      <c r="B630" s="95"/>
      <c r="C630" s="767" t="s">
        <v>2464</v>
      </c>
      <c r="D630" s="767"/>
      <c r="E630" s="767"/>
      <c r="F630" s="767"/>
      <c r="G630" s="767"/>
      <c r="H630" s="767"/>
      <c r="I630" s="767"/>
      <c r="J630" s="767"/>
      <c r="K630" s="767"/>
      <c r="L630" s="767"/>
      <c r="M630" s="767"/>
      <c r="N630" s="781"/>
      <c r="R630" s="68" t="s">
        <v>2464</v>
      </c>
    </row>
    <row r="631" spans="1:26" s="63" customFormat="1" x14ac:dyDescent="0.2">
      <c r="A631" s="94"/>
      <c r="B631" s="95"/>
      <c r="C631" s="767" t="s">
        <v>2431</v>
      </c>
      <c r="D631" s="767"/>
      <c r="E631" s="767"/>
      <c r="F631" s="767"/>
      <c r="G631" s="767"/>
      <c r="H631" s="767"/>
      <c r="I631" s="767"/>
      <c r="J631" s="767"/>
      <c r="K631" s="767"/>
      <c r="L631" s="767"/>
      <c r="M631" s="767"/>
      <c r="N631" s="781"/>
      <c r="X631" s="68" t="s">
        <v>2431</v>
      </c>
    </row>
    <row r="632" spans="1:26" s="63" customFormat="1" ht="22.5" x14ac:dyDescent="0.2">
      <c r="A632" s="96"/>
      <c r="B632" s="97" t="s">
        <v>858</v>
      </c>
      <c r="C632" s="767" t="s">
        <v>859</v>
      </c>
      <c r="D632" s="767"/>
      <c r="E632" s="767"/>
      <c r="F632" s="767"/>
      <c r="G632" s="767"/>
      <c r="H632" s="767"/>
      <c r="I632" s="767"/>
      <c r="J632" s="767"/>
      <c r="K632" s="767"/>
      <c r="L632" s="767"/>
      <c r="M632" s="767"/>
      <c r="N632" s="781"/>
      <c r="S632" s="68" t="s">
        <v>859</v>
      </c>
    </row>
    <row r="633" spans="1:26" s="63" customFormat="1" ht="33.75" x14ac:dyDescent="0.2">
      <c r="A633" s="88" t="s">
        <v>2465</v>
      </c>
      <c r="B633" s="89" t="s">
        <v>2432</v>
      </c>
      <c r="C633" s="776" t="s">
        <v>2433</v>
      </c>
      <c r="D633" s="776"/>
      <c r="E633" s="776"/>
      <c r="F633" s="90" t="s">
        <v>2036</v>
      </c>
      <c r="G633" s="90" t="s">
        <v>33</v>
      </c>
      <c r="H633" s="90" t="s">
        <v>33</v>
      </c>
      <c r="I633" s="90" t="s">
        <v>2466</v>
      </c>
      <c r="J633" s="91">
        <v>42.33</v>
      </c>
      <c r="K633" s="90" t="s">
        <v>856</v>
      </c>
      <c r="L633" s="91">
        <v>3352.23</v>
      </c>
      <c r="M633" s="92" t="s">
        <v>33</v>
      </c>
      <c r="N633" s="93" t="s">
        <v>33</v>
      </c>
      <c r="Q633" s="68" t="s">
        <v>2433</v>
      </c>
    </row>
    <row r="634" spans="1:26" s="63" customFormat="1" x14ac:dyDescent="0.2">
      <c r="A634" s="94"/>
      <c r="B634" s="95"/>
      <c r="C634" s="767" t="s">
        <v>2435</v>
      </c>
      <c r="D634" s="767"/>
      <c r="E634" s="767"/>
      <c r="F634" s="767"/>
      <c r="G634" s="767"/>
      <c r="H634" s="767"/>
      <c r="I634" s="767"/>
      <c r="J634" s="767"/>
      <c r="K634" s="767"/>
      <c r="L634" s="767"/>
      <c r="M634" s="767"/>
      <c r="N634" s="781"/>
      <c r="X634" s="68" t="s">
        <v>2435</v>
      </c>
    </row>
    <row r="635" spans="1:26" s="63" customFormat="1" ht="22.5" x14ac:dyDescent="0.2">
      <c r="A635" s="96"/>
      <c r="B635" s="97" t="s">
        <v>858</v>
      </c>
      <c r="C635" s="767" t="s">
        <v>859</v>
      </c>
      <c r="D635" s="767"/>
      <c r="E635" s="767"/>
      <c r="F635" s="767"/>
      <c r="G635" s="767"/>
      <c r="H635" s="767"/>
      <c r="I635" s="767"/>
      <c r="J635" s="767"/>
      <c r="K635" s="767"/>
      <c r="L635" s="767"/>
      <c r="M635" s="767"/>
      <c r="N635" s="781"/>
      <c r="S635" s="68" t="s">
        <v>859</v>
      </c>
    </row>
    <row r="636" spans="1:26" s="63" customFormat="1" ht="1.5" customHeight="1" x14ac:dyDescent="0.2">
      <c r="A636" s="108"/>
      <c r="B636" s="104"/>
      <c r="C636" s="104"/>
      <c r="D636" s="104"/>
      <c r="E636" s="104"/>
      <c r="F636" s="108"/>
      <c r="G636" s="108"/>
      <c r="H636" s="108"/>
      <c r="I636" s="108"/>
      <c r="J636" s="109"/>
      <c r="K636" s="108"/>
      <c r="L636" s="109"/>
      <c r="M636" s="99"/>
      <c r="N636" s="109"/>
    </row>
    <row r="637" spans="1:26" s="63" customFormat="1" x14ac:dyDescent="0.2">
      <c r="A637" s="110"/>
      <c r="B637" s="111" t="s">
        <v>33</v>
      </c>
      <c r="C637" s="780" t="s">
        <v>2467</v>
      </c>
      <c r="D637" s="780"/>
      <c r="E637" s="780"/>
      <c r="F637" s="780"/>
      <c r="G637" s="780"/>
      <c r="H637" s="780"/>
      <c r="I637" s="780"/>
      <c r="J637" s="780"/>
      <c r="K637" s="780"/>
      <c r="L637" s="112" t="s">
        <v>33</v>
      </c>
      <c r="M637" s="113"/>
      <c r="N637" s="114"/>
      <c r="Y637" s="68" t="s">
        <v>2467</v>
      </c>
    </row>
    <row r="638" spans="1:26" s="63" customFormat="1" x14ac:dyDescent="0.2">
      <c r="A638" s="115"/>
      <c r="B638" s="97" t="s">
        <v>165</v>
      </c>
      <c r="C638" s="767" t="s">
        <v>202</v>
      </c>
      <c r="D638" s="767"/>
      <c r="E638" s="767"/>
      <c r="F638" s="767"/>
      <c r="G638" s="767"/>
      <c r="H638" s="767"/>
      <c r="I638" s="767"/>
      <c r="J638" s="767"/>
      <c r="K638" s="767"/>
      <c r="L638" s="116">
        <v>282315.36</v>
      </c>
      <c r="M638" s="117"/>
      <c r="N638" s="118" t="s">
        <v>33</v>
      </c>
      <c r="Z638" s="68" t="s">
        <v>202</v>
      </c>
    </row>
    <row r="639" spans="1:26" s="63" customFormat="1" x14ac:dyDescent="0.2">
      <c r="A639" s="115"/>
      <c r="B639" s="97" t="s">
        <v>33</v>
      </c>
      <c r="C639" s="767" t="s">
        <v>203</v>
      </c>
      <c r="D639" s="767"/>
      <c r="E639" s="767"/>
      <c r="F639" s="767"/>
      <c r="G639" s="767"/>
      <c r="H639" s="767"/>
      <c r="I639" s="767"/>
      <c r="J639" s="767"/>
      <c r="K639" s="767"/>
      <c r="L639" s="116" t="s">
        <v>33</v>
      </c>
      <c r="M639" s="117"/>
      <c r="N639" s="118" t="s">
        <v>33</v>
      </c>
      <c r="Z639" s="68" t="s">
        <v>203</v>
      </c>
    </row>
    <row r="640" spans="1:26" s="63" customFormat="1" x14ac:dyDescent="0.2">
      <c r="A640" s="115"/>
      <c r="B640" s="97" t="s">
        <v>33</v>
      </c>
      <c r="C640" s="767" t="s">
        <v>296</v>
      </c>
      <c r="D640" s="767"/>
      <c r="E640" s="767"/>
      <c r="F640" s="767"/>
      <c r="G640" s="767"/>
      <c r="H640" s="767"/>
      <c r="I640" s="767"/>
      <c r="J640" s="767"/>
      <c r="K640" s="767"/>
      <c r="L640" s="116">
        <v>14583.74</v>
      </c>
      <c r="M640" s="117"/>
      <c r="N640" s="118" t="s">
        <v>33</v>
      </c>
      <c r="Z640" s="68" t="s">
        <v>296</v>
      </c>
    </row>
    <row r="641" spans="1:27" s="63" customFormat="1" x14ac:dyDescent="0.2">
      <c r="A641" s="115"/>
      <c r="B641" s="97" t="s">
        <v>33</v>
      </c>
      <c r="C641" s="767" t="s">
        <v>204</v>
      </c>
      <c r="D641" s="767"/>
      <c r="E641" s="767"/>
      <c r="F641" s="767"/>
      <c r="G641" s="767"/>
      <c r="H641" s="767"/>
      <c r="I641" s="767"/>
      <c r="J641" s="767"/>
      <c r="K641" s="767"/>
      <c r="L641" s="116">
        <v>8401.0400000000009</v>
      </c>
      <c r="M641" s="117"/>
      <c r="N641" s="118" t="s">
        <v>33</v>
      </c>
      <c r="Z641" s="68" t="s">
        <v>204</v>
      </c>
    </row>
    <row r="642" spans="1:27" s="63" customFormat="1" x14ac:dyDescent="0.2">
      <c r="A642" s="115"/>
      <c r="B642" s="97" t="s">
        <v>33</v>
      </c>
      <c r="C642" s="767" t="s">
        <v>297</v>
      </c>
      <c r="D642" s="767"/>
      <c r="E642" s="767"/>
      <c r="F642" s="767"/>
      <c r="G642" s="767"/>
      <c r="H642" s="767"/>
      <c r="I642" s="767"/>
      <c r="J642" s="767"/>
      <c r="K642" s="767"/>
      <c r="L642" s="116">
        <v>228053.42</v>
      </c>
      <c r="M642" s="117"/>
      <c r="N642" s="118" t="s">
        <v>33</v>
      </c>
      <c r="Z642" s="68" t="s">
        <v>297</v>
      </c>
    </row>
    <row r="643" spans="1:27" s="63" customFormat="1" x14ac:dyDescent="0.2">
      <c r="A643" s="115"/>
      <c r="B643" s="97" t="s">
        <v>33</v>
      </c>
      <c r="C643" s="767" t="s">
        <v>205</v>
      </c>
      <c r="D643" s="767"/>
      <c r="E643" s="767"/>
      <c r="F643" s="767"/>
      <c r="G643" s="767"/>
      <c r="H643" s="767"/>
      <c r="I643" s="767"/>
      <c r="J643" s="767"/>
      <c r="K643" s="767"/>
      <c r="L643" s="116">
        <v>19390.91</v>
      </c>
      <c r="M643" s="117"/>
      <c r="N643" s="118" t="s">
        <v>33</v>
      </c>
      <c r="Z643" s="68" t="s">
        <v>205</v>
      </c>
    </row>
    <row r="644" spans="1:27" s="63" customFormat="1" x14ac:dyDescent="0.2">
      <c r="A644" s="115"/>
      <c r="B644" s="97" t="s">
        <v>33</v>
      </c>
      <c r="C644" s="767" t="s">
        <v>206</v>
      </c>
      <c r="D644" s="767"/>
      <c r="E644" s="767"/>
      <c r="F644" s="767"/>
      <c r="G644" s="767"/>
      <c r="H644" s="767"/>
      <c r="I644" s="767"/>
      <c r="J644" s="767"/>
      <c r="K644" s="767"/>
      <c r="L644" s="116">
        <v>11886.25</v>
      </c>
      <c r="M644" s="117"/>
      <c r="N644" s="118" t="s">
        <v>33</v>
      </c>
      <c r="Z644" s="68" t="s">
        <v>206</v>
      </c>
    </row>
    <row r="645" spans="1:27" s="63" customFormat="1" x14ac:dyDescent="0.2">
      <c r="A645" s="115"/>
      <c r="B645" s="97" t="s">
        <v>33</v>
      </c>
      <c r="C645" s="767" t="s">
        <v>207</v>
      </c>
      <c r="D645" s="767"/>
      <c r="E645" s="767"/>
      <c r="F645" s="767"/>
      <c r="G645" s="767"/>
      <c r="H645" s="767"/>
      <c r="I645" s="767"/>
      <c r="J645" s="767"/>
      <c r="K645" s="767"/>
      <c r="L645" s="116">
        <v>15921.48</v>
      </c>
      <c r="M645" s="117"/>
      <c r="N645" s="118" t="s">
        <v>33</v>
      </c>
      <c r="Z645" s="68" t="s">
        <v>207</v>
      </c>
    </row>
    <row r="646" spans="1:27" s="63" customFormat="1" x14ac:dyDescent="0.2">
      <c r="A646" s="115"/>
      <c r="B646" s="97" t="s">
        <v>33</v>
      </c>
      <c r="C646" s="767" t="s">
        <v>208</v>
      </c>
      <c r="D646" s="767"/>
      <c r="E646" s="767"/>
      <c r="F646" s="767"/>
      <c r="G646" s="767"/>
      <c r="H646" s="767"/>
      <c r="I646" s="767"/>
      <c r="J646" s="767"/>
      <c r="K646" s="767"/>
      <c r="L646" s="116">
        <v>19390.91</v>
      </c>
      <c r="M646" s="117"/>
      <c r="N646" s="118" t="s">
        <v>33</v>
      </c>
      <c r="Z646" s="68" t="s">
        <v>208</v>
      </c>
    </row>
    <row r="647" spans="1:27" s="63" customFormat="1" x14ac:dyDescent="0.2">
      <c r="A647" s="115"/>
      <c r="B647" s="97" t="s">
        <v>33</v>
      </c>
      <c r="C647" s="767" t="s">
        <v>209</v>
      </c>
      <c r="D647" s="767"/>
      <c r="E647" s="767"/>
      <c r="F647" s="767"/>
      <c r="G647" s="767"/>
      <c r="H647" s="767"/>
      <c r="I647" s="767"/>
      <c r="J647" s="767"/>
      <c r="K647" s="767"/>
      <c r="L647" s="116">
        <v>11886.25</v>
      </c>
      <c r="M647" s="117"/>
      <c r="N647" s="118" t="s">
        <v>33</v>
      </c>
      <c r="Z647" s="68" t="s">
        <v>209</v>
      </c>
    </row>
    <row r="648" spans="1:27" s="63" customFormat="1" x14ac:dyDescent="0.2">
      <c r="A648" s="115"/>
      <c r="B648" s="109" t="s">
        <v>33</v>
      </c>
      <c r="C648" s="782" t="s">
        <v>2468</v>
      </c>
      <c r="D648" s="782"/>
      <c r="E648" s="782"/>
      <c r="F648" s="782"/>
      <c r="G648" s="782"/>
      <c r="H648" s="782"/>
      <c r="I648" s="782"/>
      <c r="J648" s="782"/>
      <c r="K648" s="782"/>
      <c r="L648" s="119">
        <v>282315.36</v>
      </c>
      <c r="M648" s="120"/>
      <c r="N648" s="121"/>
      <c r="AA648" s="68" t="s">
        <v>2468</v>
      </c>
    </row>
    <row r="649" spans="1:27" s="63" customFormat="1" x14ac:dyDescent="0.2">
      <c r="A649" s="773" t="s">
        <v>2469</v>
      </c>
      <c r="B649" s="774"/>
      <c r="C649" s="774"/>
      <c r="D649" s="774"/>
      <c r="E649" s="774"/>
      <c r="F649" s="774"/>
      <c r="G649" s="774"/>
      <c r="H649" s="774"/>
      <c r="I649" s="774"/>
      <c r="J649" s="774"/>
      <c r="K649" s="774"/>
      <c r="L649" s="774"/>
      <c r="M649" s="774"/>
      <c r="N649" s="775"/>
      <c r="P649" s="68" t="s">
        <v>2469</v>
      </c>
    </row>
    <row r="650" spans="1:27" s="63" customFormat="1" ht="22.5" x14ac:dyDescent="0.2">
      <c r="A650" s="88" t="s">
        <v>767</v>
      </c>
      <c r="B650" s="89" t="s">
        <v>709</v>
      </c>
      <c r="C650" s="776" t="s">
        <v>710</v>
      </c>
      <c r="D650" s="776"/>
      <c r="E650" s="776"/>
      <c r="F650" s="90" t="s">
        <v>711</v>
      </c>
      <c r="G650" s="90" t="s">
        <v>33</v>
      </c>
      <c r="H650" s="90" t="s">
        <v>33</v>
      </c>
      <c r="I650" s="90" t="s">
        <v>786</v>
      </c>
      <c r="J650" s="91" t="s">
        <v>33</v>
      </c>
      <c r="K650" s="90" t="s">
        <v>33</v>
      </c>
      <c r="L650" s="91" t="s">
        <v>33</v>
      </c>
      <c r="M650" s="92" t="s">
        <v>33</v>
      </c>
      <c r="N650" s="93" t="s">
        <v>33</v>
      </c>
      <c r="Q650" s="68" t="s">
        <v>710</v>
      </c>
    </row>
    <row r="651" spans="1:27" s="63" customFormat="1" x14ac:dyDescent="0.2">
      <c r="A651" s="94"/>
      <c r="B651" s="95"/>
      <c r="C651" s="767" t="s">
        <v>2470</v>
      </c>
      <c r="D651" s="767"/>
      <c r="E651" s="767"/>
      <c r="F651" s="767"/>
      <c r="G651" s="767"/>
      <c r="H651" s="767"/>
      <c r="I651" s="767"/>
      <c r="J651" s="767"/>
      <c r="K651" s="767"/>
      <c r="L651" s="767"/>
      <c r="M651" s="767"/>
      <c r="N651" s="781"/>
      <c r="R651" s="68" t="s">
        <v>2470</v>
      </c>
    </row>
    <row r="652" spans="1:27" s="63" customFormat="1" ht="33.75" x14ac:dyDescent="0.2">
      <c r="A652" s="96"/>
      <c r="B652" s="97" t="s">
        <v>558</v>
      </c>
      <c r="C652" s="767" t="s">
        <v>172</v>
      </c>
      <c r="D652" s="767"/>
      <c r="E652" s="767"/>
      <c r="F652" s="767"/>
      <c r="G652" s="767"/>
      <c r="H652" s="767"/>
      <c r="I652" s="767"/>
      <c r="J652" s="767"/>
      <c r="K652" s="767"/>
      <c r="L652" s="767"/>
      <c r="M652" s="767"/>
      <c r="N652" s="781"/>
      <c r="S652" s="68" t="s">
        <v>172</v>
      </c>
    </row>
    <row r="653" spans="1:27" s="63" customFormat="1" x14ac:dyDescent="0.2">
      <c r="A653" s="98"/>
      <c r="B653" s="97" t="s">
        <v>165</v>
      </c>
      <c r="C653" s="767" t="s">
        <v>251</v>
      </c>
      <c r="D653" s="767"/>
      <c r="E653" s="767"/>
      <c r="F653" s="99" t="s">
        <v>33</v>
      </c>
      <c r="G653" s="99" t="s">
        <v>33</v>
      </c>
      <c r="H653" s="99" t="s">
        <v>33</v>
      </c>
      <c r="I653" s="99" t="s">
        <v>33</v>
      </c>
      <c r="J653" s="100">
        <v>590.51</v>
      </c>
      <c r="K653" s="99" t="s">
        <v>175</v>
      </c>
      <c r="L653" s="100">
        <v>701.23</v>
      </c>
      <c r="M653" s="101" t="s">
        <v>33</v>
      </c>
      <c r="N653" s="102" t="s">
        <v>33</v>
      </c>
      <c r="T653" s="68" t="s">
        <v>251</v>
      </c>
    </row>
    <row r="654" spans="1:27" s="63" customFormat="1" x14ac:dyDescent="0.2">
      <c r="A654" s="98"/>
      <c r="B654" s="97" t="s">
        <v>173</v>
      </c>
      <c r="C654" s="767" t="s">
        <v>174</v>
      </c>
      <c r="D654" s="767"/>
      <c r="E654" s="767"/>
      <c r="F654" s="99" t="s">
        <v>33</v>
      </c>
      <c r="G654" s="99" t="s">
        <v>33</v>
      </c>
      <c r="H654" s="99" t="s">
        <v>33</v>
      </c>
      <c r="I654" s="99" t="s">
        <v>33</v>
      </c>
      <c r="J654" s="100">
        <v>73.02</v>
      </c>
      <c r="K654" s="99" t="s">
        <v>175</v>
      </c>
      <c r="L654" s="100">
        <v>86.71</v>
      </c>
      <c r="M654" s="101" t="s">
        <v>33</v>
      </c>
      <c r="N654" s="102" t="s">
        <v>33</v>
      </c>
      <c r="T654" s="68" t="s">
        <v>174</v>
      </c>
    </row>
    <row r="655" spans="1:27" s="63" customFormat="1" x14ac:dyDescent="0.2">
      <c r="A655" s="98"/>
      <c r="B655" s="97" t="s">
        <v>176</v>
      </c>
      <c r="C655" s="767" t="s">
        <v>177</v>
      </c>
      <c r="D655" s="767"/>
      <c r="E655" s="767"/>
      <c r="F655" s="99" t="s">
        <v>33</v>
      </c>
      <c r="G655" s="99" t="s">
        <v>33</v>
      </c>
      <c r="H655" s="99" t="s">
        <v>33</v>
      </c>
      <c r="I655" s="99" t="s">
        <v>33</v>
      </c>
      <c r="J655" s="100">
        <v>8.6999999999999993</v>
      </c>
      <c r="K655" s="99" t="s">
        <v>175</v>
      </c>
      <c r="L655" s="100">
        <v>10.33</v>
      </c>
      <c r="M655" s="101" t="s">
        <v>33</v>
      </c>
      <c r="N655" s="102" t="s">
        <v>33</v>
      </c>
      <c r="T655" s="68" t="s">
        <v>177</v>
      </c>
    </row>
    <row r="656" spans="1:27" s="63" customFormat="1" x14ac:dyDescent="0.2">
      <c r="A656" s="98"/>
      <c r="B656" s="97" t="s">
        <v>212</v>
      </c>
      <c r="C656" s="767" t="s">
        <v>252</v>
      </c>
      <c r="D656" s="767"/>
      <c r="E656" s="767"/>
      <c r="F656" s="99" t="s">
        <v>33</v>
      </c>
      <c r="G656" s="99" t="s">
        <v>33</v>
      </c>
      <c r="H656" s="99" t="s">
        <v>33</v>
      </c>
      <c r="I656" s="99" t="s">
        <v>33</v>
      </c>
      <c r="J656" s="100">
        <v>2504.5300000000002</v>
      </c>
      <c r="K656" s="99" t="s">
        <v>33</v>
      </c>
      <c r="L656" s="100">
        <v>1562.28</v>
      </c>
      <c r="M656" s="101" t="s">
        <v>33</v>
      </c>
      <c r="N656" s="102" t="s">
        <v>33</v>
      </c>
      <c r="T656" s="68" t="s">
        <v>252</v>
      </c>
    </row>
    <row r="657" spans="1:26" s="63" customFormat="1" x14ac:dyDescent="0.2">
      <c r="A657" s="98"/>
      <c r="B657" s="97" t="s">
        <v>33</v>
      </c>
      <c r="C657" s="767" t="s">
        <v>253</v>
      </c>
      <c r="D657" s="767"/>
      <c r="E657" s="767"/>
      <c r="F657" s="99" t="s">
        <v>179</v>
      </c>
      <c r="G657" s="99" t="s">
        <v>719</v>
      </c>
      <c r="H657" s="99" t="s">
        <v>175</v>
      </c>
      <c r="I657" s="99" t="s">
        <v>2471</v>
      </c>
      <c r="J657" s="100" t="s">
        <v>33</v>
      </c>
      <c r="K657" s="99" t="s">
        <v>33</v>
      </c>
      <c r="L657" s="100" t="s">
        <v>33</v>
      </c>
      <c r="M657" s="101" t="s">
        <v>33</v>
      </c>
      <c r="N657" s="102" t="s">
        <v>33</v>
      </c>
      <c r="U657" s="68" t="s">
        <v>253</v>
      </c>
    </row>
    <row r="658" spans="1:26" s="63" customFormat="1" x14ac:dyDescent="0.2">
      <c r="A658" s="98"/>
      <c r="B658" s="97" t="s">
        <v>33</v>
      </c>
      <c r="C658" s="767" t="s">
        <v>178</v>
      </c>
      <c r="D658" s="767"/>
      <c r="E658" s="767"/>
      <c r="F658" s="99" t="s">
        <v>179</v>
      </c>
      <c r="G658" s="99" t="s">
        <v>335</v>
      </c>
      <c r="H658" s="99" t="s">
        <v>175</v>
      </c>
      <c r="I658" s="99" t="s">
        <v>2472</v>
      </c>
      <c r="J658" s="100" t="s">
        <v>33</v>
      </c>
      <c r="K658" s="99" t="s">
        <v>33</v>
      </c>
      <c r="L658" s="100" t="s">
        <v>33</v>
      </c>
      <c r="M658" s="101" t="s">
        <v>33</v>
      </c>
      <c r="N658" s="102" t="s">
        <v>33</v>
      </c>
      <c r="U658" s="68" t="s">
        <v>178</v>
      </c>
    </row>
    <row r="659" spans="1:26" s="63" customFormat="1" x14ac:dyDescent="0.2">
      <c r="A659" s="98"/>
      <c r="B659" s="97" t="s">
        <v>33</v>
      </c>
      <c r="C659" s="776" t="s">
        <v>182</v>
      </c>
      <c r="D659" s="776"/>
      <c r="E659" s="776"/>
      <c r="F659" s="90" t="s">
        <v>33</v>
      </c>
      <c r="G659" s="90" t="s">
        <v>33</v>
      </c>
      <c r="H659" s="90" t="s">
        <v>33</v>
      </c>
      <c r="I659" s="90" t="s">
        <v>33</v>
      </c>
      <c r="J659" s="91">
        <v>2308.04</v>
      </c>
      <c r="K659" s="90" t="s">
        <v>33</v>
      </c>
      <c r="L659" s="91">
        <v>2350.2199999999998</v>
      </c>
      <c r="M659" s="92" t="s">
        <v>33</v>
      </c>
      <c r="N659" s="93" t="s">
        <v>33</v>
      </c>
      <c r="V659" s="68" t="s">
        <v>182</v>
      </c>
    </row>
    <row r="660" spans="1:26" s="63" customFormat="1" x14ac:dyDescent="0.2">
      <c r="A660" s="98"/>
      <c r="B660" s="97" t="s">
        <v>33</v>
      </c>
      <c r="C660" s="767" t="s">
        <v>183</v>
      </c>
      <c r="D660" s="767"/>
      <c r="E660" s="767"/>
      <c r="F660" s="99" t="s">
        <v>33</v>
      </c>
      <c r="G660" s="99" t="s">
        <v>33</v>
      </c>
      <c r="H660" s="99" t="s">
        <v>33</v>
      </c>
      <c r="I660" s="99" t="s">
        <v>33</v>
      </c>
      <c r="J660" s="100" t="s">
        <v>33</v>
      </c>
      <c r="K660" s="99" t="s">
        <v>33</v>
      </c>
      <c r="L660" s="100">
        <v>711.56</v>
      </c>
      <c r="M660" s="101" t="s">
        <v>33</v>
      </c>
      <c r="N660" s="102" t="s">
        <v>33</v>
      </c>
      <c r="U660" s="68" t="s">
        <v>183</v>
      </c>
    </row>
    <row r="661" spans="1:26" s="63" customFormat="1" ht="22.5" x14ac:dyDescent="0.2">
      <c r="A661" s="98"/>
      <c r="B661" s="97" t="s">
        <v>638</v>
      </c>
      <c r="C661" s="767" t="s">
        <v>639</v>
      </c>
      <c r="D661" s="767"/>
      <c r="E661" s="767"/>
      <c r="F661" s="99" t="s">
        <v>186</v>
      </c>
      <c r="G661" s="99" t="s">
        <v>640</v>
      </c>
      <c r="H661" s="99" t="s">
        <v>33</v>
      </c>
      <c r="I661" s="99" t="s">
        <v>640</v>
      </c>
      <c r="J661" s="100" t="s">
        <v>33</v>
      </c>
      <c r="K661" s="99" t="s">
        <v>33</v>
      </c>
      <c r="L661" s="100">
        <v>1010.42</v>
      </c>
      <c r="M661" s="101" t="s">
        <v>33</v>
      </c>
      <c r="N661" s="102" t="s">
        <v>33</v>
      </c>
      <c r="U661" s="68" t="s">
        <v>639</v>
      </c>
    </row>
    <row r="662" spans="1:26" s="63" customFormat="1" ht="22.5" x14ac:dyDescent="0.2">
      <c r="A662" s="98"/>
      <c r="B662" s="97" t="s">
        <v>641</v>
      </c>
      <c r="C662" s="767" t="s">
        <v>642</v>
      </c>
      <c r="D662" s="767"/>
      <c r="E662" s="767"/>
      <c r="F662" s="99" t="s">
        <v>186</v>
      </c>
      <c r="G662" s="99" t="s">
        <v>187</v>
      </c>
      <c r="H662" s="99" t="s">
        <v>33</v>
      </c>
      <c r="I662" s="99" t="s">
        <v>187</v>
      </c>
      <c r="J662" s="100" t="s">
        <v>33</v>
      </c>
      <c r="K662" s="99" t="s">
        <v>33</v>
      </c>
      <c r="L662" s="100">
        <v>675.98</v>
      </c>
      <c r="M662" s="101" t="s">
        <v>33</v>
      </c>
      <c r="N662" s="102" t="s">
        <v>33</v>
      </c>
      <c r="U662" s="68" t="s">
        <v>642</v>
      </c>
    </row>
    <row r="663" spans="1:26" s="63" customFormat="1" x14ac:dyDescent="0.2">
      <c r="A663" s="103"/>
      <c r="B663" s="104"/>
      <c r="C663" s="780" t="s">
        <v>191</v>
      </c>
      <c r="D663" s="780"/>
      <c r="E663" s="780"/>
      <c r="F663" s="105" t="s">
        <v>33</v>
      </c>
      <c r="G663" s="105" t="s">
        <v>33</v>
      </c>
      <c r="H663" s="105" t="s">
        <v>33</v>
      </c>
      <c r="I663" s="105" t="s">
        <v>33</v>
      </c>
      <c r="J663" s="106" t="s">
        <v>33</v>
      </c>
      <c r="K663" s="105" t="s">
        <v>33</v>
      </c>
      <c r="L663" s="106">
        <v>4036.62</v>
      </c>
      <c r="M663" s="92" t="s">
        <v>33</v>
      </c>
      <c r="N663" s="107" t="s">
        <v>33</v>
      </c>
      <c r="W663" s="68" t="s">
        <v>191</v>
      </c>
    </row>
    <row r="664" spans="1:26" s="63" customFormat="1" ht="33.75" x14ac:dyDescent="0.2">
      <c r="A664" s="88" t="s">
        <v>673</v>
      </c>
      <c r="B664" s="89" t="s">
        <v>2473</v>
      </c>
      <c r="C664" s="776" t="s">
        <v>2474</v>
      </c>
      <c r="D664" s="776"/>
      <c r="E664" s="776"/>
      <c r="F664" s="90" t="s">
        <v>484</v>
      </c>
      <c r="G664" s="90" t="s">
        <v>33</v>
      </c>
      <c r="H664" s="90" t="s">
        <v>33</v>
      </c>
      <c r="I664" s="90" t="s">
        <v>187</v>
      </c>
      <c r="J664" s="91">
        <v>79.13</v>
      </c>
      <c r="K664" s="90" t="s">
        <v>856</v>
      </c>
      <c r="L664" s="91">
        <v>7667.7</v>
      </c>
      <c r="M664" s="92" t="s">
        <v>33</v>
      </c>
      <c r="N664" s="93" t="s">
        <v>33</v>
      </c>
      <c r="Q664" s="68" t="s">
        <v>2474</v>
      </c>
    </row>
    <row r="665" spans="1:26" s="63" customFormat="1" x14ac:dyDescent="0.2">
      <c r="A665" s="94"/>
      <c r="B665" s="95"/>
      <c r="C665" s="767" t="s">
        <v>2475</v>
      </c>
      <c r="D665" s="767"/>
      <c r="E665" s="767"/>
      <c r="F665" s="767"/>
      <c r="G665" s="767"/>
      <c r="H665" s="767"/>
      <c r="I665" s="767"/>
      <c r="J665" s="767"/>
      <c r="K665" s="767"/>
      <c r="L665" s="767"/>
      <c r="M665" s="767"/>
      <c r="N665" s="781"/>
      <c r="X665" s="68" t="s">
        <v>2475</v>
      </c>
    </row>
    <row r="666" spans="1:26" s="63" customFormat="1" ht="22.5" x14ac:dyDescent="0.2">
      <c r="A666" s="96"/>
      <c r="B666" s="97" t="s">
        <v>858</v>
      </c>
      <c r="C666" s="767" t="s">
        <v>859</v>
      </c>
      <c r="D666" s="767"/>
      <c r="E666" s="767"/>
      <c r="F666" s="767"/>
      <c r="G666" s="767"/>
      <c r="H666" s="767"/>
      <c r="I666" s="767"/>
      <c r="J666" s="767"/>
      <c r="K666" s="767"/>
      <c r="L666" s="767"/>
      <c r="M666" s="767"/>
      <c r="N666" s="781"/>
      <c r="S666" s="68" t="s">
        <v>859</v>
      </c>
    </row>
    <row r="667" spans="1:26" s="63" customFormat="1" ht="1.5" customHeight="1" x14ac:dyDescent="0.2">
      <c r="A667" s="108"/>
      <c r="B667" s="104"/>
      <c r="C667" s="104"/>
      <c r="D667" s="104"/>
      <c r="E667" s="104"/>
      <c r="F667" s="108"/>
      <c r="G667" s="108"/>
      <c r="H667" s="108"/>
      <c r="I667" s="108"/>
      <c r="J667" s="109"/>
      <c r="K667" s="108"/>
      <c r="L667" s="109"/>
      <c r="M667" s="99"/>
      <c r="N667" s="109"/>
    </row>
    <row r="668" spans="1:26" s="63" customFormat="1" x14ac:dyDescent="0.2">
      <c r="A668" s="110"/>
      <c r="B668" s="111" t="s">
        <v>33</v>
      </c>
      <c r="C668" s="780" t="s">
        <v>2476</v>
      </c>
      <c r="D668" s="780"/>
      <c r="E668" s="780"/>
      <c r="F668" s="780"/>
      <c r="G668" s="780"/>
      <c r="H668" s="780"/>
      <c r="I668" s="780"/>
      <c r="J668" s="780"/>
      <c r="K668" s="780"/>
      <c r="L668" s="112" t="s">
        <v>33</v>
      </c>
      <c r="M668" s="113"/>
      <c r="N668" s="114"/>
      <c r="Y668" s="68" t="s">
        <v>2476</v>
      </c>
    </row>
    <row r="669" spans="1:26" s="63" customFormat="1" x14ac:dyDescent="0.2">
      <c r="A669" s="115"/>
      <c r="B669" s="97" t="s">
        <v>165</v>
      </c>
      <c r="C669" s="767" t="s">
        <v>202</v>
      </c>
      <c r="D669" s="767"/>
      <c r="E669" s="767"/>
      <c r="F669" s="767"/>
      <c r="G669" s="767"/>
      <c r="H669" s="767"/>
      <c r="I669" s="767"/>
      <c r="J669" s="767"/>
      <c r="K669" s="767"/>
      <c r="L669" s="116">
        <v>11704.32</v>
      </c>
      <c r="M669" s="117"/>
      <c r="N669" s="118" t="s">
        <v>33</v>
      </c>
      <c r="Z669" s="68" t="s">
        <v>202</v>
      </c>
    </row>
    <row r="670" spans="1:26" s="63" customFormat="1" x14ac:dyDescent="0.2">
      <c r="A670" s="115"/>
      <c r="B670" s="97" t="s">
        <v>33</v>
      </c>
      <c r="C670" s="767" t="s">
        <v>203</v>
      </c>
      <c r="D670" s="767"/>
      <c r="E670" s="767"/>
      <c r="F670" s="767"/>
      <c r="G670" s="767"/>
      <c r="H670" s="767"/>
      <c r="I670" s="767"/>
      <c r="J670" s="767"/>
      <c r="K670" s="767"/>
      <c r="L670" s="116" t="s">
        <v>33</v>
      </c>
      <c r="M670" s="117"/>
      <c r="N670" s="118" t="s">
        <v>33</v>
      </c>
      <c r="Z670" s="68" t="s">
        <v>203</v>
      </c>
    </row>
    <row r="671" spans="1:26" s="63" customFormat="1" x14ac:dyDescent="0.2">
      <c r="A671" s="115"/>
      <c r="B671" s="97" t="s">
        <v>33</v>
      </c>
      <c r="C671" s="767" t="s">
        <v>296</v>
      </c>
      <c r="D671" s="767"/>
      <c r="E671" s="767"/>
      <c r="F671" s="767"/>
      <c r="G671" s="767"/>
      <c r="H671" s="767"/>
      <c r="I671" s="767"/>
      <c r="J671" s="767"/>
      <c r="K671" s="767"/>
      <c r="L671" s="116">
        <v>701.23</v>
      </c>
      <c r="M671" s="117"/>
      <c r="N671" s="118" t="s">
        <v>33</v>
      </c>
      <c r="Z671" s="68" t="s">
        <v>296</v>
      </c>
    </row>
    <row r="672" spans="1:26" s="63" customFormat="1" x14ac:dyDescent="0.2">
      <c r="A672" s="115"/>
      <c r="B672" s="97" t="s">
        <v>33</v>
      </c>
      <c r="C672" s="767" t="s">
        <v>204</v>
      </c>
      <c r="D672" s="767"/>
      <c r="E672" s="767"/>
      <c r="F672" s="767"/>
      <c r="G672" s="767"/>
      <c r="H672" s="767"/>
      <c r="I672" s="767"/>
      <c r="J672" s="767"/>
      <c r="K672" s="767"/>
      <c r="L672" s="116">
        <v>86.71</v>
      </c>
      <c r="M672" s="117"/>
      <c r="N672" s="118" t="s">
        <v>33</v>
      </c>
      <c r="Z672" s="68" t="s">
        <v>204</v>
      </c>
    </row>
    <row r="673" spans="1:27" s="63" customFormat="1" x14ac:dyDescent="0.2">
      <c r="A673" s="115"/>
      <c r="B673" s="97" t="s">
        <v>33</v>
      </c>
      <c r="C673" s="767" t="s">
        <v>297</v>
      </c>
      <c r="D673" s="767"/>
      <c r="E673" s="767"/>
      <c r="F673" s="767"/>
      <c r="G673" s="767"/>
      <c r="H673" s="767"/>
      <c r="I673" s="767"/>
      <c r="J673" s="767"/>
      <c r="K673" s="767"/>
      <c r="L673" s="116">
        <v>9229.98</v>
      </c>
      <c r="M673" s="117"/>
      <c r="N673" s="118" t="s">
        <v>33</v>
      </c>
      <c r="Z673" s="68" t="s">
        <v>297</v>
      </c>
    </row>
    <row r="674" spans="1:27" s="63" customFormat="1" x14ac:dyDescent="0.2">
      <c r="A674" s="115"/>
      <c r="B674" s="97" t="s">
        <v>33</v>
      </c>
      <c r="C674" s="767" t="s">
        <v>205</v>
      </c>
      <c r="D674" s="767"/>
      <c r="E674" s="767"/>
      <c r="F674" s="767"/>
      <c r="G674" s="767"/>
      <c r="H674" s="767"/>
      <c r="I674" s="767"/>
      <c r="J674" s="767"/>
      <c r="K674" s="767"/>
      <c r="L674" s="116">
        <v>1010.42</v>
      </c>
      <c r="M674" s="117"/>
      <c r="N674" s="118" t="s">
        <v>33</v>
      </c>
      <c r="Z674" s="68" t="s">
        <v>205</v>
      </c>
    </row>
    <row r="675" spans="1:27" s="63" customFormat="1" x14ac:dyDescent="0.2">
      <c r="A675" s="115"/>
      <c r="B675" s="97" t="s">
        <v>33</v>
      </c>
      <c r="C675" s="767" t="s">
        <v>206</v>
      </c>
      <c r="D675" s="767"/>
      <c r="E675" s="767"/>
      <c r="F675" s="767"/>
      <c r="G675" s="767"/>
      <c r="H675" s="767"/>
      <c r="I675" s="767"/>
      <c r="J675" s="767"/>
      <c r="K675" s="767"/>
      <c r="L675" s="116">
        <v>675.98</v>
      </c>
      <c r="M675" s="117"/>
      <c r="N675" s="118" t="s">
        <v>33</v>
      </c>
      <c r="Z675" s="68" t="s">
        <v>206</v>
      </c>
    </row>
    <row r="676" spans="1:27" s="63" customFormat="1" x14ac:dyDescent="0.2">
      <c r="A676" s="115"/>
      <c r="B676" s="97" t="s">
        <v>33</v>
      </c>
      <c r="C676" s="767" t="s">
        <v>207</v>
      </c>
      <c r="D676" s="767"/>
      <c r="E676" s="767"/>
      <c r="F676" s="767"/>
      <c r="G676" s="767"/>
      <c r="H676" s="767"/>
      <c r="I676" s="767"/>
      <c r="J676" s="767"/>
      <c r="K676" s="767"/>
      <c r="L676" s="116">
        <v>711.56</v>
      </c>
      <c r="M676" s="117"/>
      <c r="N676" s="118" t="s">
        <v>33</v>
      </c>
      <c r="Z676" s="68" t="s">
        <v>207</v>
      </c>
    </row>
    <row r="677" spans="1:27" s="63" customFormat="1" x14ac:dyDescent="0.2">
      <c r="A677" s="115"/>
      <c r="B677" s="97" t="s">
        <v>33</v>
      </c>
      <c r="C677" s="767" t="s">
        <v>208</v>
      </c>
      <c r="D677" s="767"/>
      <c r="E677" s="767"/>
      <c r="F677" s="767"/>
      <c r="G677" s="767"/>
      <c r="H677" s="767"/>
      <c r="I677" s="767"/>
      <c r="J677" s="767"/>
      <c r="K677" s="767"/>
      <c r="L677" s="116">
        <v>1010.42</v>
      </c>
      <c r="M677" s="117"/>
      <c r="N677" s="118" t="s">
        <v>33</v>
      </c>
      <c r="Z677" s="68" t="s">
        <v>208</v>
      </c>
    </row>
    <row r="678" spans="1:27" s="63" customFormat="1" x14ac:dyDescent="0.2">
      <c r="A678" s="115"/>
      <c r="B678" s="97" t="s">
        <v>33</v>
      </c>
      <c r="C678" s="767" t="s">
        <v>209</v>
      </c>
      <c r="D678" s="767"/>
      <c r="E678" s="767"/>
      <c r="F678" s="767"/>
      <c r="G678" s="767"/>
      <c r="H678" s="767"/>
      <c r="I678" s="767"/>
      <c r="J678" s="767"/>
      <c r="K678" s="767"/>
      <c r="L678" s="116">
        <v>675.98</v>
      </c>
      <c r="M678" s="117"/>
      <c r="N678" s="118" t="s">
        <v>33</v>
      </c>
      <c r="Z678" s="68" t="s">
        <v>209</v>
      </c>
    </row>
    <row r="679" spans="1:27" s="63" customFormat="1" x14ac:dyDescent="0.2">
      <c r="A679" s="115"/>
      <c r="B679" s="109" t="s">
        <v>33</v>
      </c>
      <c r="C679" s="782" t="s">
        <v>2477</v>
      </c>
      <c r="D679" s="782"/>
      <c r="E679" s="782"/>
      <c r="F679" s="782"/>
      <c r="G679" s="782"/>
      <c r="H679" s="782"/>
      <c r="I679" s="782"/>
      <c r="J679" s="782"/>
      <c r="K679" s="782"/>
      <c r="L679" s="119">
        <v>11704.32</v>
      </c>
      <c r="M679" s="120"/>
      <c r="N679" s="121"/>
      <c r="AA679" s="68" t="s">
        <v>2477</v>
      </c>
    </row>
    <row r="680" spans="1:27" s="63" customFormat="1" x14ac:dyDescent="0.2">
      <c r="A680" s="773" t="s">
        <v>2478</v>
      </c>
      <c r="B680" s="774"/>
      <c r="C680" s="774"/>
      <c r="D680" s="774"/>
      <c r="E680" s="774"/>
      <c r="F680" s="774"/>
      <c r="G680" s="774"/>
      <c r="H680" s="774"/>
      <c r="I680" s="774"/>
      <c r="J680" s="774"/>
      <c r="K680" s="774"/>
      <c r="L680" s="774"/>
      <c r="M680" s="774"/>
      <c r="N680" s="775"/>
      <c r="P680" s="68" t="s">
        <v>2478</v>
      </c>
    </row>
    <row r="681" spans="1:27" s="63" customFormat="1" ht="33.75" x14ac:dyDescent="0.2">
      <c r="A681" s="88" t="s">
        <v>2479</v>
      </c>
      <c r="B681" s="89" t="s">
        <v>2480</v>
      </c>
      <c r="C681" s="776" t="s">
        <v>2481</v>
      </c>
      <c r="D681" s="776"/>
      <c r="E681" s="776"/>
      <c r="F681" s="90" t="s">
        <v>582</v>
      </c>
      <c r="G681" s="90" t="s">
        <v>33</v>
      </c>
      <c r="H681" s="90" t="s">
        <v>33</v>
      </c>
      <c r="I681" s="90" t="s">
        <v>2482</v>
      </c>
      <c r="J681" s="91" t="s">
        <v>33</v>
      </c>
      <c r="K681" s="90" t="s">
        <v>33</v>
      </c>
      <c r="L681" s="91" t="s">
        <v>33</v>
      </c>
      <c r="M681" s="92" t="s">
        <v>33</v>
      </c>
      <c r="N681" s="93" t="s">
        <v>33</v>
      </c>
      <c r="Q681" s="68" t="s">
        <v>2481</v>
      </c>
    </row>
    <row r="682" spans="1:27" s="63" customFormat="1" ht="33.75" x14ac:dyDescent="0.2">
      <c r="A682" s="96"/>
      <c r="B682" s="97" t="s">
        <v>558</v>
      </c>
      <c r="C682" s="767" t="s">
        <v>172</v>
      </c>
      <c r="D682" s="767"/>
      <c r="E682" s="767"/>
      <c r="F682" s="767"/>
      <c r="G682" s="767"/>
      <c r="H682" s="767"/>
      <c r="I682" s="767"/>
      <c r="J682" s="767"/>
      <c r="K682" s="767"/>
      <c r="L682" s="767"/>
      <c r="M682" s="767"/>
      <c r="N682" s="781"/>
      <c r="S682" s="68" t="s">
        <v>172</v>
      </c>
    </row>
    <row r="683" spans="1:27" s="63" customFormat="1" x14ac:dyDescent="0.2">
      <c r="A683" s="98"/>
      <c r="B683" s="97" t="s">
        <v>165</v>
      </c>
      <c r="C683" s="767" t="s">
        <v>251</v>
      </c>
      <c r="D683" s="767"/>
      <c r="E683" s="767"/>
      <c r="F683" s="99" t="s">
        <v>33</v>
      </c>
      <c r="G683" s="99" t="s">
        <v>33</v>
      </c>
      <c r="H683" s="99" t="s">
        <v>33</v>
      </c>
      <c r="I683" s="99" t="s">
        <v>33</v>
      </c>
      <c r="J683" s="100">
        <v>173.23</v>
      </c>
      <c r="K683" s="99" t="s">
        <v>175</v>
      </c>
      <c r="L683" s="100">
        <v>1338.2</v>
      </c>
      <c r="M683" s="101" t="s">
        <v>33</v>
      </c>
      <c r="N683" s="102" t="s">
        <v>33</v>
      </c>
      <c r="T683" s="68" t="s">
        <v>251</v>
      </c>
    </row>
    <row r="684" spans="1:27" s="63" customFormat="1" x14ac:dyDescent="0.2">
      <c r="A684" s="98"/>
      <c r="B684" s="97" t="s">
        <v>173</v>
      </c>
      <c r="C684" s="767" t="s">
        <v>174</v>
      </c>
      <c r="D684" s="767"/>
      <c r="E684" s="767"/>
      <c r="F684" s="99" t="s">
        <v>33</v>
      </c>
      <c r="G684" s="99" t="s">
        <v>33</v>
      </c>
      <c r="H684" s="99" t="s">
        <v>33</v>
      </c>
      <c r="I684" s="99" t="s">
        <v>33</v>
      </c>
      <c r="J684" s="100">
        <v>5268.76</v>
      </c>
      <c r="K684" s="99" t="s">
        <v>175</v>
      </c>
      <c r="L684" s="100">
        <v>40701.17</v>
      </c>
      <c r="M684" s="101" t="s">
        <v>33</v>
      </c>
      <c r="N684" s="102" t="s">
        <v>33</v>
      </c>
      <c r="T684" s="68" t="s">
        <v>174</v>
      </c>
    </row>
    <row r="685" spans="1:27" s="63" customFormat="1" x14ac:dyDescent="0.2">
      <c r="A685" s="98"/>
      <c r="B685" s="97" t="s">
        <v>176</v>
      </c>
      <c r="C685" s="767" t="s">
        <v>177</v>
      </c>
      <c r="D685" s="767"/>
      <c r="E685" s="767"/>
      <c r="F685" s="99" t="s">
        <v>33</v>
      </c>
      <c r="G685" s="99" t="s">
        <v>33</v>
      </c>
      <c r="H685" s="99" t="s">
        <v>33</v>
      </c>
      <c r="I685" s="99" t="s">
        <v>33</v>
      </c>
      <c r="J685" s="100">
        <v>267.67</v>
      </c>
      <c r="K685" s="99" t="s">
        <v>175</v>
      </c>
      <c r="L685" s="100">
        <v>2067.75</v>
      </c>
      <c r="M685" s="101" t="s">
        <v>33</v>
      </c>
      <c r="N685" s="102" t="s">
        <v>33</v>
      </c>
      <c r="T685" s="68" t="s">
        <v>177</v>
      </c>
    </row>
    <row r="686" spans="1:27" s="63" customFormat="1" x14ac:dyDescent="0.2">
      <c r="A686" s="98"/>
      <c r="B686" s="97" t="s">
        <v>212</v>
      </c>
      <c r="C686" s="767" t="s">
        <v>252</v>
      </c>
      <c r="D686" s="767"/>
      <c r="E686" s="767"/>
      <c r="F686" s="99" t="s">
        <v>33</v>
      </c>
      <c r="G686" s="99" t="s">
        <v>33</v>
      </c>
      <c r="H686" s="99" t="s">
        <v>33</v>
      </c>
      <c r="I686" s="99" t="s">
        <v>33</v>
      </c>
      <c r="J686" s="100">
        <v>17.079999999999998</v>
      </c>
      <c r="K686" s="99" t="s">
        <v>33</v>
      </c>
      <c r="L686" s="100">
        <v>105.55</v>
      </c>
      <c r="M686" s="101" t="s">
        <v>33</v>
      </c>
      <c r="N686" s="102" t="s">
        <v>33</v>
      </c>
      <c r="T686" s="68" t="s">
        <v>252</v>
      </c>
    </row>
    <row r="687" spans="1:27" s="63" customFormat="1" x14ac:dyDescent="0.2">
      <c r="A687" s="98"/>
      <c r="B687" s="97" t="s">
        <v>33</v>
      </c>
      <c r="C687" s="767" t="s">
        <v>253</v>
      </c>
      <c r="D687" s="767"/>
      <c r="E687" s="767"/>
      <c r="F687" s="99" t="s">
        <v>179</v>
      </c>
      <c r="G687" s="99" t="s">
        <v>368</v>
      </c>
      <c r="H687" s="99" t="s">
        <v>175</v>
      </c>
      <c r="I687" s="99" t="s">
        <v>2483</v>
      </c>
      <c r="J687" s="100" t="s">
        <v>33</v>
      </c>
      <c r="K687" s="99" t="s">
        <v>33</v>
      </c>
      <c r="L687" s="100" t="s">
        <v>33</v>
      </c>
      <c r="M687" s="101" t="s">
        <v>33</v>
      </c>
      <c r="N687" s="102" t="s">
        <v>33</v>
      </c>
      <c r="U687" s="68" t="s">
        <v>253</v>
      </c>
    </row>
    <row r="688" spans="1:27" s="63" customFormat="1" x14ac:dyDescent="0.2">
      <c r="A688" s="98"/>
      <c r="B688" s="97" t="s">
        <v>33</v>
      </c>
      <c r="C688" s="767" t="s">
        <v>178</v>
      </c>
      <c r="D688" s="767"/>
      <c r="E688" s="767"/>
      <c r="F688" s="99" t="s">
        <v>179</v>
      </c>
      <c r="G688" s="99" t="s">
        <v>2484</v>
      </c>
      <c r="H688" s="99" t="s">
        <v>175</v>
      </c>
      <c r="I688" s="99" t="s">
        <v>2485</v>
      </c>
      <c r="J688" s="100" t="s">
        <v>33</v>
      </c>
      <c r="K688" s="99" t="s">
        <v>33</v>
      </c>
      <c r="L688" s="100" t="s">
        <v>33</v>
      </c>
      <c r="M688" s="101" t="s">
        <v>33</v>
      </c>
      <c r="N688" s="102" t="s">
        <v>33</v>
      </c>
      <c r="U688" s="68" t="s">
        <v>178</v>
      </c>
    </row>
    <row r="689" spans="1:23" s="63" customFormat="1" x14ac:dyDescent="0.2">
      <c r="A689" s="98"/>
      <c r="B689" s="97" t="s">
        <v>33</v>
      </c>
      <c r="C689" s="776" t="s">
        <v>182</v>
      </c>
      <c r="D689" s="776"/>
      <c r="E689" s="776"/>
      <c r="F689" s="90" t="s">
        <v>33</v>
      </c>
      <c r="G689" s="90" t="s">
        <v>33</v>
      </c>
      <c r="H689" s="90" t="s">
        <v>33</v>
      </c>
      <c r="I689" s="90" t="s">
        <v>33</v>
      </c>
      <c r="J689" s="91">
        <v>5459.07</v>
      </c>
      <c r="K689" s="90" t="s">
        <v>33</v>
      </c>
      <c r="L689" s="91">
        <v>42144.92</v>
      </c>
      <c r="M689" s="92" t="s">
        <v>33</v>
      </c>
      <c r="N689" s="93" t="s">
        <v>33</v>
      </c>
      <c r="V689" s="68" t="s">
        <v>182</v>
      </c>
    </row>
    <row r="690" spans="1:23" s="63" customFormat="1" x14ac:dyDescent="0.2">
      <c r="A690" s="98"/>
      <c r="B690" s="97" t="s">
        <v>33</v>
      </c>
      <c r="C690" s="767" t="s">
        <v>183</v>
      </c>
      <c r="D690" s="767"/>
      <c r="E690" s="767"/>
      <c r="F690" s="99" t="s">
        <v>33</v>
      </c>
      <c r="G690" s="99" t="s">
        <v>33</v>
      </c>
      <c r="H690" s="99" t="s">
        <v>33</v>
      </c>
      <c r="I690" s="99" t="s">
        <v>33</v>
      </c>
      <c r="J690" s="100" t="s">
        <v>33</v>
      </c>
      <c r="K690" s="99" t="s">
        <v>33</v>
      </c>
      <c r="L690" s="100">
        <v>3405.95</v>
      </c>
      <c r="M690" s="101" t="s">
        <v>33</v>
      </c>
      <c r="N690" s="102" t="s">
        <v>33</v>
      </c>
      <c r="U690" s="68" t="s">
        <v>183</v>
      </c>
    </row>
    <row r="691" spans="1:23" s="63" customFormat="1" ht="22.5" x14ac:dyDescent="0.2">
      <c r="A691" s="98"/>
      <c r="B691" s="97" t="s">
        <v>638</v>
      </c>
      <c r="C691" s="767" t="s">
        <v>639</v>
      </c>
      <c r="D691" s="767"/>
      <c r="E691" s="767"/>
      <c r="F691" s="99" t="s">
        <v>186</v>
      </c>
      <c r="G691" s="99" t="s">
        <v>640</v>
      </c>
      <c r="H691" s="99" t="s">
        <v>33</v>
      </c>
      <c r="I691" s="99" t="s">
        <v>640</v>
      </c>
      <c r="J691" s="100" t="s">
        <v>33</v>
      </c>
      <c r="K691" s="99" t="s">
        <v>33</v>
      </c>
      <c r="L691" s="100">
        <v>4836.45</v>
      </c>
      <c r="M691" s="101" t="s">
        <v>33</v>
      </c>
      <c r="N691" s="102" t="s">
        <v>33</v>
      </c>
      <c r="U691" s="68" t="s">
        <v>639</v>
      </c>
    </row>
    <row r="692" spans="1:23" s="63" customFormat="1" ht="22.5" x14ac:dyDescent="0.2">
      <c r="A692" s="98"/>
      <c r="B692" s="97" t="s">
        <v>641</v>
      </c>
      <c r="C692" s="767" t="s">
        <v>642</v>
      </c>
      <c r="D692" s="767"/>
      <c r="E692" s="767"/>
      <c r="F692" s="99" t="s">
        <v>186</v>
      </c>
      <c r="G692" s="99" t="s">
        <v>187</v>
      </c>
      <c r="H692" s="99" t="s">
        <v>33</v>
      </c>
      <c r="I692" s="99" t="s">
        <v>187</v>
      </c>
      <c r="J692" s="100" t="s">
        <v>33</v>
      </c>
      <c r="K692" s="99" t="s">
        <v>33</v>
      </c>
      <c r="L692" s="100">
        <v>3235.65</v>
      </c>
      <c r="M692" s="101" t="s">
        <v>33</v>
      </c>
      <c r="N692" s="102" t="s">
        <v>33</v>
      </c>
      <c r="U692" s="68" t="s">
        <v>642</v>
      </c>
    </row>
    <row r="693" spans="1:23" s="63" customFormat="1" x14ac:dyDescent="0.2">
      <c r="A693" s="103"/>
      <c r="B693" s="104"/>
      <c r="C693" s="780" t="s">
        <v>191</v>
      </c>
      <c r="D693" s="780"/>
      <c r="E693" s="780"/>
      <c r="F693" s="105" t="s">
        <v>33</v>
      </c>
      <c r="G693" s="105" t="s">
        <v>33</v>
      </c>
      <c r="H693" s="105" t="s">
        <v>33</v>
      </c>
      <c r="I693" s="105" t="s">
        <v>33</v>
      </c>
      <c r="J693" s="106" t="s">
        <v>33</v>
      </c>
      <c r="K693" s="105" t="s">
        <v>33</v>
      </c>
      <c r="L693" s="106">
        <v>50217.02</v>
      </c>
      <c r="M693" s="92" t="s">
        <v>33</v>
      </c>
      <c r="N693" s="107" t="s">
        <v>33</v>
      </c>
      <c r="W693" s="68" t="s">
        <v>191</v>
      </c>
    </row>
    <row r="694" spans="1:23" s="63" customFormat="1" x14ac:dyDescent="0.2">
      <c r="A694" s="88" t="s">
        <v>2486</v>
      </c>
      <c r="B694" s="89" t="s">
        <v>650</v>
      </c>
      <c r="C694" s="776" t="s">
        <v>651</v>
      </c>
      <c r="D694" s="776"/>
      <c r="E694" s="776"/>
      <c r="F694" s="90" t="s">
        <v>566</v>
      </c>
      <c r="G694" s="90" t="s">
        <v>33</v>
      </c>
      <c r="H694" s="90" t="s">
        <v>33</v>
      </c>
      <c r="I694" s="90" t="s">
        <v>2487</v>
      </c>
      <c r="J694" s="91">
        <v>114.13</v>
      </c>
      <c r="K694" s="90" t="s">
        <v>33</v>
      </c>
      <c r="L694" s="91">
        <v>888.71</v>
      </c>
      <c r="M694" s="92" t="s">
        <v>33</v>
      </c>
      <c r="N694" s="93" t="s">
        <v>33</v>
      </c>
      <c r="Q694" s="68" t="s">
        <v>651</v>
      </c>
    </row>
    <row r="695" spans="1:23" s="63" customFormat="1" x14ac:dyDescent="0.2">
      <c r="A695" s="94"/>
      <c r="B695" s="95"/>
      <c r="C695" s="767" t="s">
        <v>2488</v>
      </c>
      <c r="D695" s="767"/>
      <c r="E695" s="767"/>
      <c r="F695" s="767"/>
      <c r="G695" s="767"/>
      <c r="H695" s="767"/>
      <c r="I695" s="767"/>
      <c r="J695" s="767"/>
      <c r="K695" s="767"/>
      <c r="L695" s="767"/>
      <c r="M695" s="767"/>
      <c r="N695" s="781"/>
      <c r="R695" s="68" t="s">
        <v>2488</v>
      </c>
    </row>
    <row r="696" spans="1:23" s="63" customFormat="1" ht="33.75" x14ac:dyDescent="0.2">
      <c r="A696" s="88" t="s">
        <v>2489</v>
      </c>
      <c r="B696" s="89" t="s">
        <v>653</v>
      </c>
      <c r="C696" s="776" t="s">
        <v>654</v>
      </c>
      <c r="D696" s="776"/>
      <c r="E696" s="776"/>
      <c r="F696" s="90" t="s">
        <v>582</v>
      </c>
      <c r="G696" s="90" t="s">
        <v>33</v>
      </c>
      <c r="H696" s="90" t="s">
        <v>33</v>
      </c>
      <c r="I696" s="90" t="s">
        <v>2490</v>
      </c>
      <c r="J696" s="91" t="s">
        <v>33</v>
      </c>
      <c r="K696" s="90" t="s">
        <v>33</v>
      </c>
      <c r="L696" s="91" t="s">
        <v>33</v>
      </c>
      <c r="M696" s="92" t="s">
        <v>33</v>
      </c>
      <c r="N696" s="93" t="s">
        <v>33</v>
      </c>
      <c r="Q696" s="68" t="s">
        <v>654</v>
      </c>
    </row>
    <row r="697" spans="1:23" s="63" customFormat="1" ht="33.75" x14ac:dyDescent="0.2">
      <c r="A697" s="96"/>
      <c r="B697" s="97" t="s">
        <v>558</v>
      </c>
      <c r="C697" s="767" t="s">
        <v>172</v>
      </c>
      <c r="D697" s="767"/>
      <c r="E697" s="767"/>
      <c r="F697" s="767"/>
      <c r="G697" s="767"/>
      <c r="H697" s="767"/>
      <c r="I697" s="767"/>
      <c r="J697" s="767"/>
      <c r="K697" s="767"/>
      <c r="L697" s="767"/>
      <c r="M697" s="767"/>
      <c r="N697" s="781"/>
      <c r="S697" s="68" t="s">
        <v>172</v>
      </c>
    </row>
    <row r="698" spans="1:23" s="63" customFormat="1" x14ac:dyDescent="0.2">
      <c r="A698" s="98"/>
      <c r="B698" s="97" t="s">
        <v>165</v>
      </c>
      <c r="C698" s="767" t="s">
        <v>251</v>
      </c>
      <c r="D698" s="767"/>
      <c r="E698" s="767"/>
      <c r="F698" s="99" t="s">
        <v>33</v>
      </c>
      <c r="G698" s="99" t="s">
        <v>33</v>
      </c>
      <c r="H698" s="99" t="s">
        <v>33</v>
      </c>
      <c r="I698" s="99" t="s">
        <v>33</v>
      </c>
      <c r="J698" s="100">
        <v>115.49</v>
      </c>
      <c r="K698" s="99" t="s">
        <v>175</v>
      </c>
      <c r="L698" s="100">
        <v>594.77</v>
      </c>
      <c r="M698" s="101" t="s">
        <v>33</v>
      </c>
      <c r="N698" s="102" t="s">
        <v>33</v>
      </c>
      <c r="T698" s="68" t="s">
        <v>251</v>
      </c>
    </row>
    <row r="699" spans="1:23" s="63" customFormat="1" x14ac:dyDescent="0.2">
      <c r="A699" s="98"/>
      <c r="B699" s="97" t="s">
        <v>173</v>
      </c>
      <c r="C699" s="767" t="s">
        <v>174</v>
      </c>
      <c r="D699" s="767"/>
      <c r="E699" s="767"/>
      <c r="F699" s="99" t="s">
        <v>33</v>
      </c>
      <c r="G699" s="99" t="s">
        <v>33</v>
      </c>
      <c r="H699" s="99" t="s">
        <v>33</v>
      </c>
      <c r="I699" s="99" t="s">
        <v>33</v>
      </c>
      <c r="J699" s="100">
        <v>3262.79</v>
      </c>
      <c r="K699" s="99" t="s">
        <v>175</v>
      </c>
      <c r="L699" s="100">
        <v>16803.37</v>
      </c>
      <c r="M699" s="101" t="s">
        <v>33</v>
      </c>
      <c r="N699" s="102" t="s">
        <v>33</v>
      </c>
      <c r="T699" s="68" t="s">
        <v>174</v>
      </c>
    </row>
    <row r="700" spans="1:23" s="63" customFormat="1" x14ac:dyDescent="0.2">
      <c r="A700" s="98"/>
      <c r="B700" s="97" t="s">
        <v>176</v>
      </c>
      <c r="C700" s="767" t="s">
        <v>177</v>
      </c>
      <c r="D700" s="767"/>
      <c r="E700" s="767"/>
      <c r="F700" s="99" t="s">
        <v>33</v>
      </c>
      <c r="G700" s="99" t="s">
        <v>33</v>
      </c>
      <c r="H700" s="99" t="s">
        <v>33</v>
      </c>
      <c r="I700" s="99" t="s">
        <v>33</v>
      </c>
      <c r="J700" s="100">
        <v>171.22</v>
      </c>
      <c r="K700" s="99" t="s">
        <v>175</v>
      </c>
      <c r="L700" s="100">
        <v>881.78</v>
      </c>
      <c r="M700" s="101" t="s">
        <v>33</v>
      </c>
      <c r="N700" s="102" t="s">
        <v>33</v>
      </c>
      <c r="T700" s="68" t="s">
        <v>177</v>
      </c>
    </row>
    <row r="701" spans="1:23" s="63" customFormat="1" x14ac:dyDescent="0.2">
      <c r="A701" s="98"/>
      <c r="B701" s="97" t="s">
        <v>212</v>
      </c>
      <c r="C701" s="767" t="s">
        <v>252</v>
      </c>
      <c r="D701" s="767"/>
      <c r="E701" s="767"/>
      <c r="F701" s="99" t="s">
        <v>33</v>
      </c>
      <c r="G701" s="99" t="s">
        <v>33</v>
      </c>
      <c r="H701" s="99" t="s">
        <v>33</v>
      </c>
      <c r="I701" s="99" t="s">
        <v>33</v>
      </c>
      <c r="J701" s="100">
        <v>12.2</v>
      </c>
      <c r="K701" s="99" t="s">
        <v>33</v>
      </c>
      <c r="L701" s="100">
        <v>50.26</v>
      </c>
      <c r="M701" s="101" t="s">
        <v>33</v>
      </c>
      <c r="N701" s="102" t="s">
        <v>33</v>
      </c>
      <c r="T701" s="68" t="s">
        <v>252</v>
      </c>
    </row>
    <row r="702" spans="1:23" s="63" customFormat="1" x14ac:dyDescent="0.2">
      <c r="A702" s="98"/>
      <c r="B702" s="97" t="s">
        <v>33</v>
      </c>
      <c r="C702" s="767" t="s">
        <v>253</v>
      </c>
      <c r="D702" s="767"/>
      <c r="E702" s="767"/>
      <c r="F702" s="99" t="s">
        <v>179</v>
      </c>
      <c r="G702" s="99" t="s">
        <v>656</v>
      </c>
      <c r="H702" s="99" t="s">
        <v>175</v>
      </c>
      <c r="I702" s="99" t="s">
        <v>2491</v>
      </c>
      <c r="J702" s="100" t="s">
        <v>33</v>
      </c>
      <c r="K702" s="99" t="s">
        <v>33</v>
      </c>
      <c r="L702" s="100" t="s">
        <v>33</v>
      </c>
      <c r="M702" s="101" t="s">
        <v>33</v>
      </c>
      <c r="N702" s="102" t="s">
        <v>33</v>
      </c>
      <c r="U702" s="68" t="s">
        <v>253</v>
      </c>
    </row>
    <row r="703" spans="1:23" s="63" customFormat="1" x14ac:dyDescent="0.2">
      <c r="A703" s="98"/>
      <c r="B703" s="97" t="s">
        <v>33</v>
      </c>
      <c r="C703" s="767" t="s">
        <v>178</v>
      </c>
      <c r="D703" s="767"/>
      <c r="E703" s="767"/>
      <c r="F703" s="99" t="s">
        <v>179</v>
      </c>
      <c r="G703" s="99" t="s">
        <v>658</v>
      </c>
      <c r="H703" s="99" t="s">
        <v>175</v>
      </c>
      <c r="I703" s="99" t="s">
        <v>2492</v>
      </c>
      <c r="J703" s="100" t="s">
        <v>33</v>
      </c>
      <c r="K703" s="99" t="s">
        <v>33</v>
      </c>
      <c r="L703" s="100" t="s">
        <v>33</v>
      </c>
      <c r="M703" s="101" t="s">
        <v>33</v>
      </c>
      <c r="N703" s="102" t="s">
        <v>33</v>
      </c>
      <c r="U703" s="68" t="s">
        <v>178</v>
      </c>
    </row>
    <row r="704" spans="1:23" s="63" customFormat="1" x14ac:dyDescent="0.2">
      <c r="A704" s="98"/>
      <c r="B704" s="97" t="s">
        <v>33</v>
      </c>
      <c r="C704" s="776" t="s">
        <v>182</v>
      </c>
      <c r="D704" s="776"/>
      <c r="E704" s="776"/>
      <c r="F704" s="90" t="s">
        <v>33</v>
      </c>
      <c r="G704" s="90" t="s">
        <v>33</v>
      </c>
      <c r="H704" s="90" t="s">
        <v>33</v>
      </c>
      <c r="I704" s="90" t="s">
        <v>33</v>
      </c>
      <c r="J704" s="91">
        <v>3390.48</v>
      </c>
      <c r="K704" s="90" t="s">
        <v>33</v>
      </c>
      <c r="L704" s="91">
        <v>17448.400000000001</v>
      </c>
      <c r="M704" s="92" t="s">
        <v>33</v>
      </c>
      <c r="N704" s="93" t="s">
        <v>33</v>
      </c>
      <c r="V704" s="68" t="s">
        <v>182</v>
      </c>
    </row>
    <row r="705" spans="1:23" s="63" customFormat="1" x14ac:dyDescent="0.2">
      <c r="A705" s="98"/>
      <c r="B705" s="97" t="s">
        <v>33</v>
      </c>
      <c r="C705" s="767" t="s">
        <v>183</v>
      </c>
      <c r="D705" s="767"/>
      <c r="E705" s="767"/>
      <c r="F705" s="99" t="s">
        <v>33</v>
      </c>
      <c r="G705" s="99" t="s">
        <v>33</v>
      </c>
      <c r="H705" s="99" t="s">
        <v>33</v>
      </c>
      <c r="I705" s="99" t="s">
        <v>33</v>
      </c>
      <c r="J705" s="100" t="s">
        <v>33</v>
      </c>
      <c r="K705" s="99" t="s">
        <v>33</v>
      </c>
      <c r="L705" s="100">
        <v>1476.55</v>
      </c>
      <c r="M705" s="101" t="s">
        <v>33</v>
      </c>
      <c r="N705" s="102" t="s">
        <v>33</v>
      </c>
      <c r="U705" s="68" t="s">
        <v>183</v>
      </c>
    </row>
    <row r="706" spans="1:23" s="63" customFormat="1" ht="22.5" x14ac:dyDescent="0.2">
      <c r="A706" s="98"/>
      <c r="B706" s="97" t="s">
        <v>638</v>
      </c>
      <c r="C706" s="767" t="s">
        <v>639</v>
      </c>
      <c r="D706" s="767"/>
      <c r="E706" s="767"/>
      <c r="F706" s="99" t="s">
        <v>186</v>
      </c>
      <c r="G706" s="99" t="s">
        <v>640</v>
      </c>
      <c r="H706" s="99" t="s">
        <v>33</v>
      </c>
      <c r="I706" s="99" t="s">
        <v>640</v>
      </c>
      <c r="J706" s="100" t="s">
        <v>33</v>
      </c>
      <c r="K706" s="99" t="s">
        <v>33</v>
      </c>
      <c r="L706" s="100">
        <v>2096.6999999999998</v>
      </c>
      <c r="M706" s="101" t="s">
        <v>33</v>
      </c>
      <c r="N706" s="102" t="s">
        <v>33</v>
      </c>
      <c r="U706" s="68" t="s">
        <v>639</v>
      </c>
    </row>
    <row r="707" spans="1:23" s="63" customFormat="1" ht="22.5" x14ac:dyDescent="0.2">
      <c r="A707" s="98"/>
      <c r="B707" s="97" t="s">
        <v>641</v>
      </c>
      <c r="C707" s="767" t="s">
        <v>642</v>
      </c>
      <c r="D707" s="767"/>
      <c r="E707" s="767"/>
      <c r="F707" s="99" t="s">
        <v>186</v>
      </c>
      <c r="G707" s="99" t="s">
        <v>187</v>
      </c>
      <c r="H707" s="99" t="s">
        <v>33</v>
      </c>
      <c r="I707" s="99" t="s">
        <v>187</v>
      </c>
      <c r="J707" s="100" t="s">
        <v>33</v>
      </c>
      <c r="K707" s="99" t="s">
        <v>33</v>
      </c>
      <c r="L707" s="100">
        <v>1402.72</v>
      </c>
      <c r="M707" s="101" t="s">
        <v>33</v>
      </c>
      <c r="N707" s="102" t="s">
        <v>33</v>
      </c>
      <c r="U707" s="68" t="s">
        <v>642</v>
      </c>
    </row>
    <row r="708" spans="1:23" s="63" customFormat="1" x14ac:dyDescent="0.2">
      <c r="A708" s="103"/>
      <c r="B708" s="104"/>
      <c r="C708" s="780" t="s">
        <v>191</v>
      </c>
      <c r="D708" s="780"/>
      <c r="E708" s="780"/>
      <c r="F708" s="105" t="s">
        <v>33</v>
      </c>
      <c r="G708" s="105" t="s">
        <v>33</v>
      </c>
      <c r="H708" s="105" t="s">
        <v>33</v>
      </c>
      <c r="I708" s="105" t="s">
        <v>33</v>
      </c>
      <c r="J708" s="106" t="s">
        <v>33</v>
      </c>
      <c r="K708" s="105" t="s">
        <v>33</v>
      </c>
      <c r="L708" s="106">
        <v>20947.82</v>
      </c>
      <c r="M708" s="92" t="s">
        <v>33</v>
      </c>
      <c r="N708" s="107" t="s">
        <v>33</v>
      </c>
      <c r="W708" s="68" t="s">
        <v>191</v>
      </c>
    </row>
    <row r="709" spans="1:23" s="63" customFormat="1" ht="33.75" x14ac:dyDescent="0.2">
      <c r="A709" s="88" t="s">
        <v>2493</v>
      </c>
      <c r="B709" s="89" t="s">
        <v>660</v>
      </c>
      <c r="C709" s="776" t="s">
        <v>661</v>
      </c>
      <c r="D709" s="776"/>
      <c r="E709" s="776"/>
      <c r="F709" s="90" t="s">
        <v>566</v>
      </c>
      <c r="G709" s="90" t="s">
        <v>33</v>
      </c>
      <c r="H709" s="90" t="s">
        <v>33</v>
      </c>
      <c r="I709" s="90" t="s">
        <v>2494</v>
      </c>
      <c r="J709" s="91">
        <v>55.26</v>
      </c>
      <c r="K709" s="90" t="s">
        <v>33</v>
      </c>
      <c r="L709" s="91">
        <v>250.44</v>
      </c>
      <c r="M709" s="92" t="s">
        <v>33</v>
      </c>
      <c r="N709" s="93" t="s">
        <v>33</v>
      </c>
      <c r="Q709" s="68" t="s">
        <v>661</v>
      </c>
    </row>
    <row r="710" spans="1:23" s="63" customFormat="1" x14ac:dyDescent="0.2">
      <c r="A710" s="94"/>
      <c r="B710" s="95"/>
      <c r="C710" s="767" t="s">
        <v>2495</v>
      </c>
      <c r="D710" s="767"/>
      <c r="E710" s="767"/>
      <c r="F710" s="767"/>
      <c r="G710" s="767"/>
      <c r="H710" s="767"/>
      <c r="I710" s="767"/>
      <c r="J710" s="767"/>
      <c r="K710" s="767"/>
      <c r="L710" s="767"/>
      <c r="M710" s="767"/>
      <c r="N710" s="781"/>
      <c r="R710" s="68" t="s">
        <v>2495</v>
      </c>
    </row>
    <row r="711" spans="1:23" s="63" customFormat="1" ht="33.75" x14ac:dyDescent="0.2">
      <c r="A711" s="88" t="s">
        <v>341</v>
      </c>
      <c r="B711" s="89" t="s">
        <v>2496</v>
      </c>
      <c r="C711" s="776" t="s">
        <v>2497</v>
      </c>
      <c r="D711" s="776"/>
      <c r="E711" s="776"/>
      <c r="F711" s="90" t="s">
        <v>566</v>
      </c>
      <c r="G711" s="90" t="s">
        <v>33</v>
      </c>
      <c r="H711" s="90" t="s">
        <v>33</v>
      </c>
      <c r="I711" s="90" t="s">
        <v>1064</v>
      </c>
      <c r="J711" s="91" t="s">
        <v>33</v>
      </c>
      <c r="K711" s="90" t="s">
        <v>33</v>
      </c>
      <c r="L711" s="91" t="s">
        <v>33</v>
      </c>
      <c r="M711" s="92" t="s">
        <v>33</v>
      </c>
      <c r="N711" s="93" t="s">
        <v>33</v>
      </c>
      <c r="Q711" s="68" t="s">
        <v>2497</v>
      </c>
    </row>
    <row r="712" spans="1:23" s="63" customFormat="1" x14ac:dyDescent="0.2">
      <c r="A712" s="98"/>
      <c r="B712" s="97" t="s">
        <v>165</v>
      </c>
      <c r="C712" s="767" t="s">
        <v>251</v>
      </c>
      <c r="D712" s="767"/>
      <c r="E712" s="767"/>
      <c r="F712" s="99" t="s">
        <v>33</v>
      </c>
      <c r="G712" s="99" t="s">
        <v>33</v>
      </c>
      <c r="H712" s="99" t="s">
        <v>33</v>
      </c>
      <c r="I712" s="99" t="s">
        <v>33</v>
      </c>
      <c r="J712" s="100">
        <v>89.02</v>
      </c>
      <c r="K712" s="99" t="s">
        <v>33</v>
      </c>
      <c r="L712" s="100">
        <v>183.38</v>
      </c>
      <c r="M712" s="101" t="s">
        <v>33</v>
      </c>
      <c r="N712" s="102" t="s">
        <v>33</v>
      </c>
      <c r="T712" s="68" t="s">
        <v>251</v>
      </c>
    </row>
    <row r="713" spans="1:23" s="63" customFormat="1" x14ac:dyDescent="0.2">
      <c r="A713" s="98"/>
      <c r="B713" s="97" t="s">
        <v>173</v>
      </c>
      <c r="C713" s="767" t="s">
        <v>174</v>
      </c>
      <c r="D713" s="767"/>
      <c r="E713" s="767"/>
      <c r="F713" s="99" t="s">
        <v>33</v>
      </c>
      <c r="G713" s="99" t="s">
        <v>33</v>
      </c>
      <c r="H713" s="99" t="s">
        <v>33</v>
      </c>
      <c r="I713" s="99" t="s">
        <v>33</v>
      </c>
      <c r="J713" s="100">
        <v>23.37</v>
      </c>
      <c r="K713" s="99" t="s">
        <v>33</v>
      </c>
      <c r="L713" s="100">
        <v>48.14</v>
      </c>
      <c r="M713" s="101" t="s">
        <v>33</v>
      </c>
      <c r="N713" s="102" t="s">
        <v>33</v>
      </c>
      <c r="T713" s="68" t="s">
        <v>174</v>
      </c>
    </row>
    <row r="714" spans="1:23" s="63" customFormat="1" x14ac:dyDescent="0.2">
      <c r="A714" s="98"/>
      <c r="B714" s="97" t="s">
        <v>176</v>
      </c>
      <c r="C714" s="767" t="s">
        <v>177</v>
      </c>
      <c r="D714" s="767"/>
      <c r="E714" s="767"/>
      <c r="F714" s="99" t="s">
        <v>33</v>
      </c>
      <c r="G714" s="99" t="s">
        <v>33</v>
      </c>
      <c r="H714" s="99" t="s">
        <v>33</v>
      </c>
      <c r="I714" s="99" t="s">
        <v>33</v>
      </c>
      <c r="J714" s="100">
        <v>3.6</v>
      </c>
      <c r="K714" s="99" t="s">
        <v>33</v>
      </c>
      <c r="L714" s="100">
        <v>7.42</v>
      </c>
      <c r="M714" s="101" t="s">
        <v>33</v>
      </c>
      <c r="N714" s="102" t="s">
        <v>33</v>
      </c>
      <c r="T714" s="68" t="s">
        <v>177</v>
      </c>
    </row>
    <row r="715" spans="1:23" s="63" customFormat="1" x14ac:dyDescent="0.2">
      <c r="A715" s="98"/>
      <c r="B715" s="97" t="s">
        <v>33</v>
      </c>
      <c r="C715" s="767" t="s">
        <v>253</v>
      </c>
      <c r="D715" s="767"/>
      <c r="E715" s="767"/>
      <c r="F715" s="99" t="s">
        <v>179</v>
      </c>
      <c r="G715" s="99" t="s">
        <v>2498</v>
      </c>
      <c r="H715" s="99" t="s">
        <v>33</v>
      </c>
      <c r="I715" s="99" t="s">
        <v>2499</v>
      </c>
      <c r="J715" s="100" t="s">
        <v>33</v>
      </c>
      <c r="K715" s="99" t="s">
        <v>33</v>
      </c>
      <c r="L715" s="100" t="s">
        <v>33</v>
      </c>
      <c r="M715" s="101" t="s">
        <v>33</v>
      </c>
      <c r="N715" s="102" t="s">
        <v>33</v>
      </c>
      <c r="U715" s="68" t="s">
        <v>253</v>
      </c>
    </row>
    <row r="716" spans="1:23" s="63" customFormat="1" x14ac:dyDescent="0.2">
      <c r="A716" s="98"/>
      <c r="B716" s="97" t="s">
        <v>33</v>
      </c>
      <c r="C716" s="767" t="s">
        <v>178</v>
      </c>
      <c r="D716" s="767"/>
      <c r="E716" s="767"/>
      <c r="F716" s="99" t="s">
        <v>179</v>
      </c>
      <c r="G716" s="99" t="s">
        <v>1065</v>
      </c>
      <c r="H716" s="99" t="s">
        <v>33</v>
      </c>
      <c r="I716" s="99" t="s">
        <v>2500</v>
      </c>
      <c r="J716" s="100" t="s">
        <v>33</v>
      </c>
      <c r="K716" s="99" t="s">
        <v>33</v>
      </c>
      <c r="L716" s="100" t="s">
        <v>33</v>
      </c>
      <c r="M716" s="101" t="s">
        <v>33</v>
      </c>
      <c r="N716" s="102" t="s">
        <v>33</v>
      </c>
      <c r="U716" s="68" t="s">
        <v>178</v>
      </c>
    </row>
    <row r="717" spans="1:23" s="63" customFormat="1" x14ac:dyDescent="0.2">
      <c r="A717" s="98"/>
      <c r="B717" s="97" t="s">
        <v>33</v>
      </c>
      <c r="C717" s="776" t="s">
        <v>182</v>
      </c>
      <c r="D717" s="776"/>
      <c r="E717" s="776"/>
      <c r="F717" s="90" t="s">
        <v>33</v>
      </c>
      <c r="G717" s="90" t="s">
        <v>33</v>
      </c>
      <c r="H717" s="90" t="s">
        <v>33</v>
      </c>
      <c r="I717" s="90" t="s">
        <v>33</v>
      </c>
      <c r="J717" s="91">
        <v>112.39</v>
      </c>
      <c r="K717" s="90" t="s">
        <v>33</v>
      </c>
      <c r="L717" s="91">
        <v>231.52</v>
      </c>
      <c r="M717" s="92" t="s">
        <v>33</v>
      </c>
      <c r="N717" s="93" t="s">
        <v>33</v>
      </c>
      <c r="V717" s="68" t="s">
        <v>182</v>
      </c>
    </row>
    <row r="718" spans="1:23" s="63" customFormat="1" x14ac:dyDescent="0.2">
      <c r="A718" s="98"/>
      <c r="B718" s="97" t="s">
        <v>33</v>
      </c>
      <c r="C718" s="767" t="s">
        <v>183</v>
      </c>
      <c r="D718" s="767"/>
      <c r="E718" s="767"/>
      <c r="F718" s="99" t="s">
        <v>33</v>
      </c>
      <c r="G718" s="99" t="s">
        <v>33</v>
      </c>
      <c r="H718" s="99" t="s">
        <v>33</v>
      </c>
      <c r="I718" s="99" t="s">
        <v>33</v>
      </c>
      <c r="J718" s="100" t="s">
        <v>33</v>
      </c>
      <c r="K718" s="99" t="s">
        <v>33</v>
      </c>
      <c r="L718" s="100">
        <v>190.8</v>
      </c>
      <c r="M718" s="101" t="s">
        <v>33</v>
      </c>
      <c r="N718" s="102" t="s">
        <v>33</v>
      </c>
      <c r="U718" s="68" t="s">
        <v>183</v>
      </c>
    </row>
    <row r="719" spans="1:23" s="63" customFormat="1" ht="22.5" x14ac:dyDescent="0.2">
      <c r="A719" s="98"/>
      <c r="B719" s="97" t="s">
        <v>1188</v>
      </c>
      <c r="C719" s="767" t="s">
        <v>1189</v>
      </c>
      <c r="D719" s="767"/>
      <c r="E719" s="767"/>
      <c r="F719" s="99" t="s">
        <v>186</v>
      </c>
      <c r="G719" s="99" t="s">
        <v>1190</v>
      </c>
      <c r="H719" s="99" t="s">
        <v>33</v>
      </c>
      <c r="I719" s="99" t="s">
        <v>1190</v>
      </c>
      <c r="J719" s="100" t="s">
        <v>33</v>
      </c>
      <c r="K719" s="99" t="s">
        <v>33</v>
      </c>
      <c r="L719" s="100">
        <v>190.8</v>
      </c>
      <c r="M719" s="101" t="s">
        <v>33</v>
      </c>
      <c r="N719" s="102" t="s">
        <v>33</v>
      </c>
      <c r="U719" s="68" t="s">
        <v>1189</v>
      </c>
    </row>
    <row r="720" spans="1:23" s="63" customFormat="1" ht="22.5" x14ac:dyDescent="0.2">
      <c r="A720" s="98"/>
      <c r="B720" s="97" t="s">
        <v>1191</v>
      </c>
      <c r="C720" s="767" t="s">
        <v>1192</v>
      </c>
      <c r="D720" s="767"/>
      <c r="E720" s="767"/>
      <c r="F720" s="99" t="s">
        <v>186</v>
      </c>
      <c r="G720" s="99" t="s">
        <v>1193</v>
      </c>
      <c r="H720" s="99" t="s">
        <v>33</v>
      </c>
      <c r="I720" s="99" t="s">
        <v>1193</v>
      </c>
      <c r="J720" s="100" t="s">
        <v>33</v>
      </c>
      <c r="K720" s="99" t="s">
        <v>33</v>
      </c>
      <c r="L720" s="100">
        <v>133.56</v>
      </c>
      <c r="M720" s="101" t="s">
        <v>33</v>
      </c>
      <c r="N720" s="102" t="s">
        <v>33</v>
      </c>
      <c r="U720" s="68" t="s">
        <v>1192</v>
      </c>
    </row>
    <row r="721" spans="1:24" s="63" customFormat="1" x14ac:dyDescent="0.2">
      <c r="A721" s="103"/>
      <c r="B721" s="104"/>
      <c r="C721" s="780" t="s">
        <v>191</v>
      </c>
      <c r="D721" s="780"/>
      <c r="E721" s="780"/>
      <c r="F721" s="105" t="s">
        <v>33</v>
      </c>
      <c r="G721" s="105" t="s">
        <v>33</v>
      </c>
      <c r="H721" s="105" t="s">
        <v>33</v>
      </c>
      <c r="I721" s="105" t="s">
        <v>33</v>
      </c>
      <c r="J721" s="106" t="s">
        <v>33</v>
      </c>
      <c r="K721" s="105" t="s">
        <v>33</v>
      </c>
      <c r="L721" s="106">
        <v>555.88</v>
      </c>
      <c r="M721" s="92" t="s">
        <v>33</v>
      </c>
      <c r="N721" s="107" t="s">
        <v>33</v>
      </c>
      <c r="W721" s="68" t="s">
        <v>191</v>
      </c>
    </row>
    <row r="722" spans="1:24" s="63" customFormat="1" ht="33.75" x14ac:dyDescent="0.2">
      <c r="A722" s="88" t="s">
        <v>2501</v>
      </c>
      <c r="B722" s="89" t="s">
        <v>2502</v>
      </c>
      <c r="C722" s="776" t="s">
        <v>2503</v>
      </c>
      <c r="D722" s="776"/>
      <c r="E722" s="776"/>
      <c r="F722" s="90" t="s">
        <v>566</v>
      </c>
      <c r="G722" s="90" t="s">
        <v>33</v>
      </c>
      <c r="H722" s="90" t="s">
        <v>33</v>
      </c>
      <c r="I722" s="90" t="s">
        <v>930</v>
      </c>
      <c r="J722" s="91">
        <v>1208.43</v>
      </c>
      <c r="K722" s="90" t="s">
        <v>33</v>
      </c>
      <c r="L722" s="91">
        <v>2537.6999999999998</v>
      </c>
      <c r="M722" s="92" t="s">
        <v>33</v>
      </c>
      <c r="N722" s="93" t="s">
        <v>33</v>
      </c>
      <c r="Q722" s="68" t="s">
        <v>2503</v>
      </c>
    </row>
    <row r="723" spans="1:24" s="63" customFormat="1" ht="22.5" x14ac:dyDescent="0.2">
      <c r="A723" s="88" t="s">
        <v>2504</v>
      </c>
      <c r="B723" s="89" t="s">
        <v>663</v>
      </c>
      <c r="C723" s="776" t="s">
        <v>664</v>
      </c>
      <c r="D723" s="776"/>
      <c r="E723" s="776"/>
      <c r="F723" s="90" t="s">
        <v>566</v>
      </c>
      <c r="G723" s="90" t="s">
        <v>33</v>
      </c>
      <c r="H723" s="90" t="s">
        <v>33</v>
      </c>
      <c r="I723" s="90" t="s">
        <v>2505</v>
      </c>
      <c r="J723" s="91" t="s">
        <v>33</v>
      </c>
      <c r="K723" s="90" t="s">
        <v>33</v>
      </c>
      <c r="L723" s="91" t="s">
        <v>33</v>
      </c>
      <c r="M723" s="92" t="s">
        <v>33</v>
      </c>
      <c r="N723" s="93" t="s">
        <v>33</v>
      </c>
      <c r="Q723" s="68" t="s">
        <v>664</v>
      </c>
    </row>
    <row r="724" spans="1:24" s="63" customFormat="1" ht="33.75" x14ac:dyDescent="0.2">
      <c r="A724" s="96"/>
      <c r="B724" s="97" t="s">
        <v>558</v>
      </c>
      <c r="C724" s="767" t="s">
        <v>172</v>
      </c>
      <c r="D724" s="767"/>
      <c r="E724" s="767"/>
      <c r="F724" s="767"/>
      <c r="G724" s="767"/>
      <c r="H724" s="767"/>
      <c r="I724" s="767"/>
      <c r="J724" s="767"/>
      <c r="K724" s="767"/>
      <c r="L724" s="767"/>
      <c r="M724" s="767"/>
      <c r="N724" s="781"/>
      <c r="S724" s="68" t="s">
        <v>172</v>
      </c>
    </row>
    <row r="725" spans="1:24" s="63" customFormat="1" x14ac:dyDescent="0.2">
      <c r="A725" s="98"/>
      <c r="B725" s="97" t="s">
        <v>165</v>
      </c>
      <c r="C725" s="767" t="s">
        <v>251</v>
      </c>
      <c r="D725" s="767"/>
      <c r="E725" s="767"/>
      <c r="F725" s="99" t="s">
        <v>33</v>
      </c>
      <c r="G725" s="99" t="s">
        <v>33</v>
      </c>
      <c r="H725" s="99" t="s">
        <v>33</v>
      </c>
      <c r="I725" s="99" t="s">
        <v>33</v>
      </c>
      <c r="J725" s="100">
        <v>30.67</v>
      </c>
      <c r="K725" s="99" t="s">
        <v>175</v>
      </c>
      <c r="L725" s="100">
        <v>216.22</v>
      </c>
      <c r="M725" s="101" t="s">
        <v>33</v>
      </c>
      <c r="N725" s="102" t="s">
        <v>33</v>
      </c>
      <c r="T725" s="68" t="s">
        <v>251</v>
      </c>
    </row>
    <row r="726" spans="1:24" s="63" customFormat="1" x14ac:dyDescent="0.2">
      <c r="A726" s="98"/>
      <c r="B726" s="97" t="s">
        <v>173</v>
      </c>
      <c r="C726" s="767" t="s">
        <v>174</v>
      </c>
      <c r="D726" s="767"/>
      <c r="E726" s="767"/>
      <c r="F726" s="99" t="s">
        <v>33</v>
      </c>
      <c r="G726" s="99" t="s">
        <v>33</v>
      </c>
      <c r="H726" s="99" t="s">
        <v>33</v>
      </c>
      <c r="I726" s="99" t="s">
        <v>33</v>
      </c>
      <c r="J726" s="100">
        <v>0.24</v>
      </c>
      <c r="K726" s="99" t="s">
        <v>175</v>
      </c>
      <c r="L726" s="100">
        <v>1.69</v>
      </c>
      <c r="M726" s="101" t="s">
        <v>33</v>
      </c>
      <c r="N726" s="102" t="s">
        <v>33</v>
      </c>
      <c r="T726" s="68" t="s">
        <v>174</v>
      </c>
    </row>
    <row r="727" spans="1:24" s="63" customFormat="1" x14ac:dyDescent="0.2">
      <c r="A727" s="98"/>
      <c r="B727" s="97" t="s">
        <v>212</v>
      </c>
      <c r="C727" s="767" t="s">
        <v>252</v>
      </c>
      <c r="D727" s="767"/>
      <c r="E727" s="767"/>
      <c r="F727" s="99" t="s">
        <v>33</v>
      </c>
      <c r="G727" s="99" t="s">
        <v>33</v>
      </c>
      <c r="H727" s="99" t="s">
        <v>33</v>
      </c>
      <c r="I727" s="99" t="s">
        <v>33</v>
      </c>
      <c r="J727" s="100">
        <v>7.53</v>
      </c>
      <c r="K727" s="99" t="s">
        <v>33</v>
      </c>
      <c r="L727" s="100">
        <v>42.47</v>
      </c>
      <c r="M727" s="101" t="s">
        <v>33</v>
      </c>
      <c r="N727" s="102" t="s">
        <v>33</v>
      </c>
      <c r="T727" s="68" t="s">
        <v>252</v>
      </c>
    </row>
    <row r="728" spans="1:24" s="63" customFormat="1" x14ac:dyDescent="0.2">
      <c r="A728" s="98"/>
      <c r="B728" s="97" t="s">
        <v>33</v>
      </c>
      <c r="C728" s="767" t="s">
        <v>253</v>
      </c>
      <c r="D728" s="767"/>
      <c r="E728" s="767"/>
      <c r="F728" s="99" t="s">
        <v>179</v>
      </c>
      <c r="G728" s="99" t="s">
        <v>666</v>
      </c>
      <c r="H728" s="99" t="s">
        <v>175</v>
      </c>
      <c r="I728" s="99" t="s">
        <v>2506</v>
      </c>
      <c r="J728" s="100" t="s">
        <v>33</v>
      </c>
      <c r="K728" s="99" t="s">
        <v>33</v>
      </c>
      <c r="L728" s="100" t="s">
        <v>33</v>
      </c>
      <c r="M728" s="101" t="s">
        <v>33</v>
      </c>
      <c r="N728" s="102" t="s">
        <v>33</v>
      </c>
      <c r="U728" s="68" t="s">
        <v>253</v>
      </c>
    </row>
    <row r="729" spans="1:24" s="63" customFormat="1" x14ac:dyDescent="0.2">
      <c r="A729" s="98"/>
      <c r="B729" s="97" t="s">
        <v>33</v>
      </c>
      <c r="C729" s="776" t="s">
        <v>182</v>
      </c>
      <c r="D729" s="776"/>
      <c r="E729" s="776"/>
      <c r="F729" s="90" t="s">
        <v>33</v>
      </c>
      <c r="G729" s="90" t="s">
        <v>33</v>
      </c>
      <c r="H729" s="90" t="s">
        <v>33</v>
      </c>
      <c r="I729" s="90" t="s">
        <v>33</v>
      </c>
      <c r="J729" s="91">
        <v>38.44</v>
      </c>
      <c r="K729" s="90" t="s">
        <v>33</v>
      </c>
      <c r="L729" s="91">
        <v>260.38</v>
      </c>
      <c r="M729" s="92" t="s">
        <v>33</v>
      </c>
      <c r="N729" s="93" t="s">
        <v>33</v>
      </c>
      <c r="V729" s="68" t="s">
        <v>182</v>
      </c>
    </row>
    <row r="730" spans="1:24" s="63" customFormat="1" x14ac:dyDescent="0.2">
      <c r="A730" s="98"/>
      <c r="B730" s="97" t="s">
        <v>33</v>
      </c>
      <c r="C730" s="767" t="s">
        <v>183</v>
      </c>
      <c r="D730" s="767"/>
      <c r="E730" s="767"/>
      <c r="F730" s="99" t="s">
        <v>33</v>
      </c>
      <c r="G730" s="99" t="s">
        <v>33</v>
      </c>
      <c r="H730" s="99" t="s">
        <v>33</v>
      </c>
      <c r="I730" s="99" t="s">
        <v>33</v>
      </c>
      <c r="J730" s="100" t="s">
        <v>33</v>
      </c>
      <c r="K730" s="99" t="s">
        <v>33</v>
      </c>
      <c r="L730" s="100">
        <v>216.22</v>
      </c>
      <c r="M730" s="101" t="s">
        <v>33</v>
      </c>
      <c r="N730" s="102" t="s">
        <v>33</v>
      </c>
      <c r="U730" s="68" t="s">
        <v>183</v>
      </c>
    </row>
    <row r="731" spans="1:24" s="63" customFormat="1" ht="22.5" x14ac:dyDescent="0.2">
      <c r="A731" s="98"/>
      <c r="B731" s="97" t="s">
        <v>668</v>
      </c>
      <c r="C731" s="767" t="s">
        <v>669</v>
      </c>
      <c r="D731" s="767"/>
      <c r="E731" s="767"/>
      <c r="F731" s="99" t="s">
        <v>186</v>
      </c>
      <c r="G731" s="99" t="s">
        <v>670</v>
      </c>
      <c r="H731" s="99" t="s">
        <v>33</v>
      </c>
      <c r="I731" s="99" t="s">
        <v>670</v>
      </c>
      <c r="J731" s="100" t="s">
        <v>33</v>
      </c>
      <c r="K731" s="99" t="s">
        <v>33</v>
      </c>
      <c r="L731" s="100">
        <v>265.95</v>
      </c>
      <c r="M731" s="101" t="s">
        <v>33</v>
      </c>
      <c r="N731" s="102" t="s">
        <v>33</v>
      </c>
      <c r="U731" s="68" t="s">
        <v>669</v>
      </c>
    </row>
    <row r="732" spans="1:24" s="63" customFormat="1" ht="22.5" x14ac:dyDescent="0.2">
      <c r="A732" s="98"/>
      <c r="B732" s="97" t="s">
        <v>671</v>
      </c>
      <c r="C732" s="767" t="s">
        <v>672</v>
      </c>
      <c r="D732" s="767"/>
      <c r="E732" s="767"/>
      <c r="F732" s="99" t="s">
        <v>186</v>
      </c>
      <c r="G732" s="99" t="s">
        <v>673</v>
      </c>
      <c r="H732" s="99" t="s">
        <v>33</v>
      </c>
      <c r="I732" s="99" t="s">
        <v>673</v>
      </c>
      <c r="J732" s="100" t="s">
        <v>33</v>
      </c>
      <c r="K732" s="99" t="s">
        <v>33</v>
      </c>
      <c r="L732" s="100">
        <v>162.16999999999999</v>
      </c>
      <c r="M732" s="101" t="s">
        <v>33</v>
      </c>
      <c r="N732" s="102" t="s">
        <v>33</v>
      </c>
      <c r="U732" s="68" t="s">
        <v>672</v>
      </c>
    </row>
    <row r="733" spans="1:24" s="63" customFormat="1" x14ac:dyDescent="0.2">
      <c r="A733" s="103"/>
      <c r="B733" s="104"/>
      <c r="C733" s="780" t="s">
        <v>191</v>
      </c>
      <c r="D733" s="780"/>
      <c r="E733" s="780"/>
      <c r="F733" s="105" t="s">
        <v>33</v>
      </c>
      <c r="G733" s="105" t="s">
        <v>33</v>
      </c>
      <c r="H733" s="105" t="s">
        <v>33</v>
      </c>
      <c r="I733" s="105" t="s">
        <v>33</v>
      </c>
      <c r="J733" s="106" t="s">
        <v>33</v>
      </c>
      <c r="K733" s="105" t="s">
        <v>33</v>
      </c>
      <c r="L733" s="106">
        <v>688.5</v>
      </c>
      <c r="M733" s="92" t="s">
        <v>33</v>
      </c>
      <c r="N733" s="107" t="s">
        <v>33</v>
      </c>
      <c r="W733" s="68" t="s">
        <v>191</v>
      </c>
    </row>
    <row r="734" spans="1:24" s="63" customFormat="1" ht="22.5" x14ac:dyDescent="0.2">
      <c r="A734" s="88" t="s">
        <v>1176</v>
      </c>
      <c r="B734" s="89" t="s">
        <v>674</v>
      </c>
      <c r="C734" s="776" t="s">
        <v>675</v>
      </c>
      <c r="D734" s="776"/>
      <c r="E734" s="776"/>
      <c r="F734" s="90" t="s">
        <v>566</v>
      </c>
      <c r="G734" s="90" t="s">
        <v>33</v>
      </c>
      <c r="H734" s="90" t="s">
        <v>33</v>
      </c>
      <c r="I734" s="90" t="s">
        <v>2507</v>
      </c>
      <c r="J734" s="91">
        <v>592.76</v>
      </c>
      <c r="K734" s="90" t="s">
        <v>33</v>
      </c>
      <c r="L734" s="91">
        <v>3408.37</v>
      </c>
      <c r="M734" s="92" t="s">
        <v>33</v>
      </c>
      <c r="N734" s="93" t="s">
        <v>33</v>
      </c>
      <c r="Q734" s="68" t="s">
        <v>675</v>
      </c>
    </row>
    <row r="735" spans="1:24" s="63" customFormat="1" x14ac:dyDescent="0.2">
      <c r="A735" s="88" t="s">
        <v>2508</v>
      </c>
      <c r="B735" s="89" t="s">
        <v>598</v>
      </c>
      <c r="C735" s="776" t="s">
        <v>677</v>
      </c>
      <c r="D735" s="776"/>
      <c r="E735" s="776"/>
      <c r="F735" s="90" t="s">
        <v>566</v>
      </c>
      <c r="G735" s="90" t="s">
        <v>33</v>
      </c>
      <c r="H735" s="90" t="s">
        <v>33</v>
      </c>
      <c r="I735" s="90" t="s">
        <v>2505</v>
      </c>
      <c r="J735" s="91">
        <v>23.19</v>
      </c>
      <c r="K735" s="90" t="s">
        <v>33</v>
      </c>
      <c r="L735" s="91">
        <v>130.79</v>
      </c>
      <c r="M735" s="92" t="s">
        <v>33</v>
      </c>
      <c r="N735" s="93" t="s">
        <v>33</v>
      </c>
      <c r="Q735" s="68" t="s">
        <v>677</v>
      </c>
    </row>
    <row r="736" spans="1:24" s="63" customFormat="1" x14ac:dyDescent="0.2">
      <c r="A736" s="94"/>
      <c r="B736" s="95"/>
      <c r="C736" s="767" t="s">
        <v>2509</v>
      </c>
      <c r="D736" s="767"/>
      <c r="E736" s="767"/>
      <c r="F736" s="767"/>
      <c r="G736" s="767"/>
      <c r="H736" s="767"/>
      <c r="I736" s="767"/>
      <c r="J736" s="767"/>
      <c r="K736" s="767"/>
      <c r="L736" s="767"/>
      <c r="M736" s="767"/>
      <c r="N736" s="781"/>
      <c r="X736" s="68" t="s">
        <v>2509</v>
      </c>
    </row>
    <row r="737" spans="1:23" s="63" customFormat="1" ht="22.5" x14ac:dyDescent="0.2">
      <c r="A737" s="88" t="s">
        <v>873</v>
      </c>
      <c r="B737" s="89" t="s">
        <v>679</v>
      </c>
      <c r="C737" s="776" t="s">
        <v>1603</v>
      </c>
      <c r="D737" s="776"/>
      <c r="E737" s="776"/>
      <c r="F737" s="90" t="s">
        <v>604</v>
      </c>
      <c r="G737" s="90" t="s">
        <v>33</v>
      </c>
      <c r="H737" s="90" t="s">
        <v>33</v>
      </c>
      <c r="I737" s="90" t="s">
        <v>2510</v>
      </c>
      <c r="J737" s="91" t="s">
        <v>33</v>
      </c>
      <c r="K737" s="90" t="s">
        <v>33</v>
      </c>
      <c r="L737" s="91" t="s">
        <v>33</v>
      </c>
      <c r="M737" s="92" t="s">
        <v>33</v>
      </c>
      <c r="N737" s="93" t="s">
        <v>33</v>
      </c>
      <c r="Q737" s="68" t="s">
        <v>1603</v>
      </c>
    </row>
    <row r="738" spans="1:23" s="63" customFormat="1" x14ac:dyDescent="0.2">
      <c r="A738" s="94"/>
      <c r="B738" s="95"/>
      <c r="C738" s="767" t="s">
        <v>2511</v>
      </c>
      <c r="D738" s="767"/>
      <c r="E738" s="767"/>
      <c r="F738" s="767"/>
      <c r="G738" s="767"/>
      <c r="H738" s="767"/>
      <c r="I738" s="767"/>
      <c r="J738" s="767"/>
      <c r="K738" s="767"/>
      <c r="L738" s="767"/>
      <c r="M738" s="767"/>
      <c r="N738" s="781"/>
      <c r="R738" s="68" t="s">
        <v>2511</v>
      </c>
    </row>
    <row r="739" spans="1:23" s="63" customFormat="1" ht="33.75" x14ac:dyDescent="0.2">
      <c r="A739" s="96"/>
      <c r="B739" s="97" t="s">
        <v>558</v>
      </c>
      <c r="C739" s="767" t="s">
        <v>172</v>
      </c>
      <c r="D739" s="767"/>
      <c r="E739" s="767"/>
      <c r="F739" s="767"/>
      <c r="G739" s="767"/>
      <c r="H739" s="767"/>
      <c r="I739" s="767"/>
      <c r="J739" s="767"/>
      <c r="K739" s="767"/>
      <c r="L739" s="767"/>
      <c r="M739" s="767"/>
      <c r="N739" s="781"/>
      <c r="S739" s="68" t="s">
        <v>172</v>
      </c>
    </row>
    <row r="740" spans="1:23" s="63" customFormat="1" x14ac:dyDescent="0.2">
      <c r="A740" s="98"/>
      <c r="B740" s="97" t="s">
        <v>165</v>
      </c>
      <c r="C740" s="767" t="s">
        <v>251</v>
      </c>
      <c r="D740" s="767"/>
      <c r="E740" s="767"/>
      <c r="F740" s="99" t="s">
        <v>33</v>
      </c>
      <c r="G740" s="99" t="s">
        <v>33</v>
      </c>
      <c r="H740" s="99" t="s">
        <v>33</v>
      </c>
      <c r="I740" s="99" t="s">
        <v>33</v>
      </c>
      <c r="J740" s="100">
        <v>102.78</v>
      </c>
      <c r="K740" s="99" t="s">
        <v>175</v>
      </c>
      <c r="L740" s="100">
        <v>18.5</v>
      </c>
      <c r="M740" s="101" t="s">
        <v>33</v>
      </c>
      <c r="N740" s="102" t="s">
        <v>33</v>
      </c>
      <c r="T740" s="68" t="s">
        <v>251</v>
      </c>
    </row>
    <row r="741" spans="1:23" s="63" customFormat="1" x14ac:dyDescent="0.2">
      <c r="A741" s="98"/>
      <c r="B741" s="97" t="s">
        <v>173</v>
      </c>
      <c r="C741" s="767" t="s">
        <v>174</v>
      </c>
      <c r="D741" s="767"/>
      <c r="E741" s="767"/>
      <c r="F741" s="99" t="s">
        <v>33</v>
      </c>
      <c r="G741" s="99" t="s">
        <v>33</v>
      </c>
      <c r="H741" s="99" t="s">
        <v>33</v>
      </c>
      <c r="I741" s="99" t="s">
        <v>33</v>
      </c>
      <c r="J741" s="100">
        <v>30.45</v>
      </c>
      <c r="K741" s="99" t="s">
        <v>175</v>
      </c>
      <c r="L741" s="100">
        <v>5.48</v>
      </c>
      <c r="M741" s="101" t="s">
        <v>33</v>
      </c>
      <c r="N741" s="102" t="s">
        <v>33</v>
      </c>
      <c r="T741" s="68" t="s">
        <v>174</v>
      </c>
    </row>
    <row r="742" spans="1:23" s="63" customFormat="1" x14ac:dyDescent="0.2">
      <c r="A742" s="98"/>
      <c r="B742" s="97" t="s">
        <v>176</v>
      </c>
      <c r="C742" s="767" t="s">
        <v>177</v>
      </c>
      <c r="D742" s="767"/>
      <c r="E742" s="767"/>
      <c r="F742" s="99" t="s">
        <v>33</v>
      </c>
      <c r="G742" s="99" t="s">
        <v>33</v>
      </c>
      <c r="H742" s="99" t="s">
        <v>33</v>
      </c>
      <c r="I742" s="99" t="s">
        <v>33</v>
      </c>
      <c r="J742" s="100">
        <v>4.3499999999999996</v>
      </c>
      <c r="K742" s="99" t="s">
        <v>175</v>
      </c>
      <c r="L742" s="100">
        <v>0.78</v>
      </c>
      <c r="M742" s="101" t="s">
        <v>33</v>
      </c>
      <c r="N742" s="102" t="s">
        <v>33</v>
      </c>
      <c r="T742" s="68" t="s">
        <v>177</v>
      </c>
    </row>
    <row r="743" spans="1:23" s="63" customFormat="1" x14ac:dyDescent="0.2">
      <c r="A743" s="98"/>
      <c r="B743" s="97" t="s">
        <v>212</v>
      </c>
      <c r="C743" s="767" t="s">
        <v>252</v>
      </c>
      <c r="D743" s="767"/>
      <c r="E743" s="767"/>
      <c r="F743" s="99" t="s">
        <v>33</v>
      </c>
      <c r="G743" s="99" t="s">
        <v>33</v>
      </c>
      <c r="H743" s="99" t="s">
        <v>33</v>
      </c>
      <c r="I743" s="99" t="s">
        <v>33</v>
      </c>
      <c r="J743" s="100">
        <v>285.60000000000002</v>
      </c>
      <c r="K743" s="99" t="s">
        <v>33</v>
      </c>
      <c r="L743" s="100">
        <v>41.13</v>
      </c>
      <c r="M743" s="101" t="s">
        <v>33</v>
      </c>
      <c r="N743" s="102" t="s">
        <v>33</v>
      </c>
      <c r="T743" s="68" t="s">
        <v>252</v>
      </c>
    </row>
    <row r="744" spans="1:23" s="63" customFormat="1" x14ac:dyDescent="0.2">
      <c r="A744" s="98"/>
      <c r="B744" s="97" t="s">
        <v>33</v>
      </c>
      <c r="C744" s="767" t="s">
        <v>253</v>
      </c>
      <c r="D744" s="767"/>
      <c r="E744" s="767"/>
      <c r="F744" s="99" t="s">
        <v>179</v>
      </c>
      <c r="G744" s="99" t="s">
        <v>683</v>
      </c>
      <c r="H744" s="99" t="s">
        <v>175</v>
      </c>
      <c r="I744" s="99" t="s">
        <v>2512</v>
      </c>
      <c r="J744" s="100" t="s">
        <v>33</v>
      </c>
      <c r="K744" s="99" t="s">
        <v>33</v>
      </c>
      <c r="L744" s="100" t="s">
        <v>33</v>
      </c>
      <c r="M744" s="101" t="s">
        <v>33</v>
      </c>
      <c r="N744" s="102" t="s">
        <v>33</v>
      </c>
      <c r="U744" s="68" t="s">
        <v>253</v>
      </c>
    </row>
    <row r="745" spans="1:23" s="63" customFormat="1" x14ac:dyDescent="0.2">
      <c r="A745" s="98"/>
      <c r="B745" s="97" t="s">
        <v>33</v>
      </c>
      <c r="C745" s="767" t="s">
        <v>178</v>
      </c>
      <c r="D745" s="767"/>
      <c r="E745" s="767"/>
      <c r="F745" s="99" t="s">
        <v>179</v>
      </c>
      <c r="G745" s="99" t="s">
        <v>685</v>
      </c>
      <c r="H745" s="99" t="s">
        <v>175</v>
      </c>
      <c r="I745" s="99" t="s">
        <v>2513</v>
      </c>
      <c r="J745" s="100" t="s">
        <v>33</v>
      </c>
      <c r="K745" s="99" t="s">
        <v>33</v>
      </c>
      <c r="L745" s="100" t="s">
        <v>33</v>
      </c>
      <c r="M745" s="101" t="s">
        <v>33</v>
      </c>
      <c r="N745" s="102" t="s">
        <v>33</v>
      </c>
      <c r="U745" s="68" t="s">
        <v>178</v>
      </c>
    </row>
    <row r="746" spans="1:23" s="63" customFormat="1" x14ac:dyDescent="0.2">
      <c r="A746" s="98"/>
      <c r="B746" s="97" t="s">
        <v>33</v>
      </c>
      <c r="C746" s="776" t="s">
        <v>182</v>
      </c>
      <c r="D746" s="776"/>
      <c r="E746" s="776"/>
      <c r="F746" s="90" t="s">
        <v>33</v>
      </c>
      <c r="G746" s="90" t="s">
        <v>33</v>
      </c>
      <c r="H746" s="90" t="s">
        <v>33</v>
      </c>
      <c r="I746" s="90" t="s">
        <v>33</v>
      </c>
      <c r="J746" s="91">
        <v>418.83</v>
      </c>
      <c r="K746" s="90" t="s">
        <v>33</v>
      </c>
      <c r="L746" s="91">
        <v>65.11</v>
      </c>
      <c r="M746" s="92" t="s">
        <v>33</v>
      </c>
      <c r="N746" s="93" t="s">
        <v>33</v>
      </c>
      <c r="V746" s="68" t="s">
        <v>182</v>
      </c>
    </row>
    <row r="747" spans="1:23" s="63" customFormat="1" x14ac:dyDescent="0.2">
      <c r="A747" s="98"/>
      <c r="B747" s="97" t="s">
        <v>33</v>
      </c>
      <c r="C747" s="767" t="s">
        <v>183</v>
      </c>
      <c r="D747" s="767"/>
      <c r="E747" s="767"/>
      <c r="F747" s="99" t="s">
        <v>33</v>
      </c>
      <c r="G747" s="99" t="s">
        <v>33</v>
      </c>
      <c r="H747" s="99" t="s">
        <v>33</v>
      </c>
      <c r="I747" s="99" t="s">
        <v>33</v>
      </c>
      <c r="J747" s="100" t="s">
        <v>33</v>
      </c>
      <c r="K747" s="99" t="s">
        <v>33</v>
      </c>
      <c r="L747" s="100">
        <v>19.28</v>
      </c>
      <c r="M747" s="101" t="s">
        <v>33</v>
      </c>
      <c r="N747" s="102" t="s">
        <v>33</v>
      </c>
      <c r="U747" s="68" t="s">
        <v>183</v>
      </c>
    </row>
    <row r="748" spans="1:23" s="63" customFormat="1" ht="33.75" x14ac:dyDescent="0.2">
      <c r="A748" s="98"/>
      <c r="B748" s="97" t="s">
        <v>589</v>
      </c>
      <c r="C748" s="767" t="s">
        <v>590</v>
      </c>
      <c r="D748" s="767"/>
      <c r="E748" s="767"/>
      <c r="F748" s="99" t="s">
        <v>186</v>
      </c>
      <c r="G748" s="99" t="s">
        <v>591</v>
      </c>
      <c r="H748" s="99" t="s">
        <v>33</v>
      </c>
      <c r="I748" s="99" t="s">
        <v>591</v>
      </c>
      <c r="J748" s="100" t="s">
        <v>33</v>
      </c>
      <c r="K748" s="99" t="s">
        <v>33</v>
      </c>
      <c r="L748" s="100">
        <v>20.239999999999998</v>
      </c>
      <c r="M748" s="101" t="s">
        <v>33</v>
      </c>
      <c r="N748" s="102" t="s">
        <v>33</v>
      </c>
      <c r="U748" s="68" t="s">
        <v>590</v>
      </c>
    </row>
    <row r="749" spans="1:23" s="63" customFormat="1" ht="33.75" x14ac:dyDescent="0.2">
      <c r="A749" s="98"/>
      <c r="B749" s="97" t="s">
        <v>592</v>
      </c>
      <c r="C749" s="767" t="s">
        <v>593</v>
      </c>
      <c r="D749" s="767"/>
      <c r="E749" s="767"/>
      <c r="F749" s="99" t="s">
        <v>186</v>
      </c>
      <c r="G749" s="99" t="s">
        <v>594</v>
      </c>
      <c r="H749" s="99" t="s">
        <v>33</v>
      </c>
      <c r="I749" s="99" t="s">
        <v>594</v>
      </c>
      <c r="J749" s="100" t="s">
        <v>33</v>
      </c>
      <c r="K749" s="99" t="s">
        <v>33</v>
      </c>
      <c r="L749" s="100">
        <v>12.53</v>
      </c>
      <c r="M749" s="101" t="s">
        <v>33</v>
      </c>
      <c r="N749" s="102" t="s">
        <v>33</v>
      </c>
      <c r="U749" s="68" t="s">
        <v>593</v>
      </c>
    </row>
    <row r="750" spans="1:23" s="63" customFormat="1" x14ac:dyDescent="0.2">
      <c r="A750" s="103"/>
      <c r="B750" s="104"/>
      <c r="C750" s="780" t="s">
        <v>191</v>
      </c>
      <c r="D750" s="780"/>
      <c r="E750" s="780"/>
      <c r="F750" s="105" t="s">
        <v>33</v>
      </c>
      <c r="G750" s="105" t="s">
        <v>33</v>
      </c>
      <c r="H750" s="105" t="s">
        <v>33</v>
      </c>
      <c r="I750" s="105" t="s">
        <v>33</v>
      </c>
      <c r="J750" s="106" t="s">
        <v>33</v>
      </c>
      <c r="K750" s="105" t="s">
        <v>33</v>
      </c>
      <c r="L750" s="106">
        <v>97.88</v>
      </c>
      <c r="M750" s="92" t="s">
        <v>33</v>
      </c>
      <c r="N750" s="107" t="s">
        <v>33</v>
      </c>
      <c r="W750" s="68" t="s">
        <v>191</v>
      </c>
    </row>
    <row r="751" spans="1:23" s="63" customFormat="1" ht="45" x14ac:dyDescent="0.2">
      <c r="A751" s="88" t="s">
        <v>2514</v>
      </c>
      <c r="B751" s="89" t="s">
        <v>687</v>
      </c>
      <c r="C751" s="776" t="s">
        <v>688</v>
      </c>
      <c r="D751" s="776"/>
      <c r="E751" s="776"/>
      <c r="F751" s="90" t="s">
        <v>604</v>
      </c>
      <c r="G751" s="90" t="s">
        <v>33</v>
      </c>
      <c r="H751" s="90" t="s">
        <v>33</v>
      </c>
      <c r="I751" s="90" t="s">
        <v>2510</v>
      </c>
      <c r="J751" s="91">
        <v>8817.17</v>
      </c>
      <c r="K751" s="90" t="s">
        <v>33</v>
      </c>
      <c r="L751" s="91">
        <v>1269.67</v>
      </c>
      <c r="M751" s="92" t="s">
        <v>33</v>
      </c>
      <c r="N751" s="93" t="s">
        <v>33</v>
      </c>
      <c r="Q751" s="68" t="s">
        <v>688</v>
      </c>
    </row>
    <row r="752" spans="1:23" s="63" customFormat="1" ht="22.5" x14ac:dyDescent="0.2">
      <c r="A752" s="88" t="s">
        <v>2302</v>
      </c>
      <c r="B752" s="89" t="s">
        <v>709</v>
      </c>
      <c r="C752" s="776" t="s">
        <v>710</v>
      </c>
      <c r="D752" s="776"/>
      <c r="E752" s="776"/>
      <c r="F752" s="90" t="s">
        <v>711</v>
      </c>
      <c r="G752" s="90" t="s">
        <v>33</v>
      </c>
      <c r="H752" s="90" t="s">
        <v>33</v>
      </c>
      <c r="I752" s="90" t="s">
        <v>2515</v>
      </c>
      <c r="J752" s="91" t="s">
        <v>33</v>
      </c>
      <c r="K752" s="90" t="s">
        <v>33</v>
      </c>
      <c r="L752" s="91" t="s">
        <v>33</v>
      </c>
      <c r="M752" s="92" t="s">
        <v>33</v>
      </c>
      <c r="N752" s="93" t="s">
        <v>33</v>
      </c>
      <c r="Q752" s="68" t="s">
        <v>710</v>
      </c>
    </row>
    <row r="753" spans="1:23" s="63" customFormat="1" x14ac:dyDescent="0.2">
      <c r="A753" s="94"/>
      <c r="B753" s="95"/>
      <c r="C753" s="767" t="s">
        <v>2516</v>
      </c>
      <c r="D753" s="767"/>
      <c r="E753" s="767"/>
      <c r="F753" s="767"/>
      <c r="G753" s="767"/>
      <c r="H753" s="767"/>
      <c r="I753" s="767"/>
      <c r="J753" s="767"/>
      <c r="K753" s="767"/>
      <c r="L753" s="767"/>
      <c r="M753" s="767"/>
      <c r="N753" s="781"/>
      <c r="R753" s="68" t="s">
        <v>2516</v>
      </c>
    </row>
    <row r="754" spans="1:23" s="63" customFormat="1" x14ac:dyDescent="0.2">
      <c r="A754" s="96"/>
      <c r="B754" s="97" t="s">
        <v>714</v>
      </c>
      <c r="C754" s="767" t="s">
        <v>715</v>
      </c>
      <c r="D754" s="767"/>
      <c r="E754" s="767"/>
      <c r="F754" s="767"/>
      <c r="G754" s="767"/>
      <c r="H754" s="767"/>
      <c r="I754" s="767"/>
      <c r="J754" s="767"/>
      <c r="K754" s="767"/>
      <c r="L754" s="767"/>
      <c r="M754" s="767"/>
      <c r="N754" s="781"/>
      <c r="S754" s="68" t="s">
        <v>715</v>
      </c>
    </row>
    <row r="755" spans="1:23" s="63" customFormat="1" x14ac:dyDescent="0.2">
      <c r="A755" s="96"/>
      <c r="B755" s="97" t="s">
        <v>716</v>
      </c>
      <c r="C755" s="767" t="s">
        <v>717</v>
      </c>
      <c r="D755" s="767"/>
      <c r="E755" s="767"/>
      <c r="F755" s="767"/>
      <c r="G755" s="767"/>
      <c r="H755" s="767"/>
      <c r="I755" s="767"/>
      <c r="J755" s="767"/>
      <c r="K755" s="767"/>
      <c r="L755" s="767"/>
      <c r="M755" s="767"/>
      <c r="N755" s="781"/>
      <c r="S755" s="68" t="s">
        <v>717</v>
      </c>
    </row>
    <row r="756" spans="1:23" s="63" customFormat="1" ht="33.75" x14ac:dyDescent="0.2">
      <c r="A756" s="96"/>
      <c r="B756" s="97" t="s">
        <v>558</v>
      </c>
      <c r="C756" s="767" t="s">
        <v>172</v>
      </c>
      <c r="D756" s="767"/>
      <c r="E756" s="767"/>
      <c r="F756" s="767"/>
      <c r="G756" s="767"/>
      <c r="H756" s="767"/>
      <c r="I756" s="767"/>
      <c r="J756" s="767"/>
      <c r="K756" s="767"/>
      <c r="L756" s="767"/>
      <c r="M756" s="767"/>
      <c r="N756" s="781"/>
      <c r="S756" s="68" t="s">
        <v>172</v>
      </c>
    </row>
    <row r="757" spans="1:23" s="63" customFormat="1" x14ac:dyDescent="0.2">
      <c r="A757" s="98"/>
      <c r="B757" s="97" t="s">
        <v>165</v>
      </c>
      <c r="C757" s="767" t="s">
        <v>251</v>
      </c>
      <c r="D757" s="767"/>
      <c r="E757" s="767"/>
      <c r="F757" s="99" t="s">
        <v>33</v>
      </c>
      <c r="G757" s="99" t="s">
        <v>33</v>
      </c>
      <c r="H757" s="99" t="s">
        <v>33</v>
      </c>
      <c r="I757" s="99" t="s">
        <v>33</v>
      </c>
      <c r="J757" s="100">
        <v>590.51</v>
      </c>
      <c r="K757" s="99" t="s">
        <v>175</v>
      </c>
      <c r="L757" s="100">
        <v>487.17</v>
      </c>
      <c r="M757" s="101" t="s">
        <v>33</v>
      </c>
      <c r="N757" s="102" t="s">
        <v>33</v>
      </c>
      <c r="T757" s="68" t="s">
        <v>251</v>
      </c>
    </row>
    <row r="758" spans="1:23" s="63" customFormat="1" x14ac:dyDescent="0.2">
      <c r="A758" s="98"/>
      <c r="B758" s="97" t="s">
        <v>173</v>
      </c>
      <c r="C758" s="767" t="s">
        <v>174</v>
      </c>
      <c r="D758" s="767"/>
      <c r="E758" s="767"/>
      <c r="F758" s="99" t="s">
        <v>33</v>
      </c>
      <c r="G758" s="99" t="s">
        <v>33</v>
      </c>
      <c r="H758" s="99" t="s">
        <v>33</v>
      </c>
      <c r="I758" s="99" t="s">
        <v>33</v>
      </c>
      <c r="J758" s="100">
        <v>73.02</v>
      </c>
      <c r="K758" s="99" t="s">
        <v>175</v>
      </c>
      <c r="L758" s="100">
        <v>60.24</v>
      </c>
      <c r="M758" s="101" t="s">
        <v>33</v>
      </c>
      <c r="N758" s="102" t="s">
        <v>33</v>
      </c>
      <c r="T758" s="68" t="s">
        <v>174</v>
      </c>
    </row>
    <row r="759" spans="1:23" s="63" customFormat="1" x14ac:dyDescent="0.2">
      <c r="A759" s="98"/>
      <c r="B759" s="97" t="s">
        <v>176</v>
      </c>
      <c r="C759" s="767" t="s">
        <v>177</v>
      </c>
      <c r="D759" s="767"/>
      <c r="E759" s="767"/>
      <c r="F759" s="99" t="s">
        <v>33</v>
      </c>
      <c r="G759" s="99" t="s">
        <v>33</v>
      </c>
      <c r="H759" s="99" t="s">
        <v>33</v>
      </c>
      <c r="I759" s="99" t="s">
        <v>33</v>
      </c>
      <c r="J759" s="100">
        <v>8.6999999999999993</v>
      </c>
      <c r="K759" s="99" t="s">
        <v>175</v>
      </c>
      <c r="L759" s="100">
        <v>7.18</v>
      </c>
      <c r="M759" s="101" t="s">
        <v>33</v>
      </c>
      <c r="N759" s="102" t="s">
        <v>33</v>
      </c>
      <c r="T759" s="68" t="s">
        <v>177</v>
      </c>
    </row>
    <row r="760" spans="1:23" s="63" customFormat="1" x14ac:dyDescent="0.2">
      <c r="A760" s="98"/>
      <c r="B760" s="97" t="s">
        <v>212</v>
      </c>
      <c r="C760" s="767" t="s">
        <v>252</v>
      </c>
      <c r="D760" s="767"/>
      <c r="E760" s="767"/>
      <c r="F760" s="99" t="s">
        <v>33</v>
      </c>
      <c r="G760" s="99" t="s">
        <v>33</v>
      </c>
      <c r="H760" s="99" t="s">
        <v>33</v>
      </c>
      <c r="I760" s="99" t="s">
        <v>33</v>
      </c>
      <c r="J760" s="100">
        <v>2504.5300000000002</v>
      </c>
      <c r="K760" s="99" t="s">
        <v>718</v>
      </c>
      <c r="L760" s="100">
        <v>469.12</v>
      </c>
      <c r="M760" s="101" t="s">
        <v>33</v>
      </c>
      <c r="N760" s="102" t="s">
        <v>33</v>
      </c>
      <c r="T760" s="68" t="s">
        <v>252</v>
      </c>
    </row>
    <row r="761" spans="1:23" s="63" customFormat="1" x14ac:dyDescent="0.2">
      <c r="A761" s="98"/>
      <c r="B761" s="97" t="s">
        <v>33</v>
      </c>
      <c r="C761" s="767" t="s">
        <v>253</v>
      </c>
      <c r="D761" s="767"/>
      <c r="E761" s="767"/>
      <c r="F761" s="99" t="s">
        <v>179</v>
      </c>
      <c r="G761" s="99" t="s">
        <v>719</v>
      </c>
      <c r="H761" s="99" t="s">
        <v>175</v>
      </c>
      <c r="I761" s="99" t="s">
        <v>2517</v>
      </c>
      <c r="J761" s="100" t="s">
        <v>33</v>
      </c>
      <c r="K761" s="99" t="s">
        <v>33</v>
      </c>
      <c r="L761" s="100" t="s">
        <v>33</v>
      </c>
      <c r="M761" s="101" t="s">
        <v>33</v>
      </c>
      <c r="N761" s="102" t="s">
        <v>33</v>
      </c>
      <c r="U761" s="68" t="s">
        <v>253</v>
      </c>
    </row>
    <row r="762" spans="1:23" s="63" customFormat="1" x14ac:dyDescent="0.2">
      <c r="A762" s="98"/>
      <c r="B762" s="97" t="s">
        <v>33</v>
      </c>
      <c r="C762" s="767" t="s">
        <v>178</v>
      </c>
      <c r="D762" s="767"/>
      <c r="E762" s="767"/>
      <c r="F762" s="99" t="s">
        <v>179</v>
      </c>
      <c r="G762" s="99" t="s">
        <v>335</v>
      </c>
      <c r="H762" s="99" t="s">
        <v>175</v>
      </c>
      <c r="I762" s="99" t="s">
        <v>2518</v>
      </c>
      <c r="J762" s="100" t="s">
        <v>33</v>
      </c>
      <c r="K762" s="99" t="s">
        <v>33</v>
      </c>
      <c r="L762" s="100" t="s">
        <v>33</v>
      </c>
      <c r="M762" s="101" t="s">
        <v>33</v>
      </c>
      <c r="N762" s="102" t="s">
        <v>33</v>
      </c>
      <c r="U762" s="68" t="s">
        <v>178</v>
      </c>
    </row>
    <row r="763" spans="1:23" s="63" customFormat="1" x14ac:dyDescent="0.2">
      <c r="A763" s="98"/>
      <c r="B763" s="97" t="s">
        <v>33</v>
      </c>
      <c r="C763" s="776" t="s">
        <v>182</v>
      </c>
      <c r="D763" s="776"/>
      <c r="E763" s="776"/>
      <c r="F763" s="90" t="s">
        <v>33</v>
      </c>
      <c r="G763" s="90" t="s">
        <v>33</v>
      </c>
      <c r="H763" s="90" t="s">
        <v>33</v>
      </c>
      <c r="I763" s="90" t="s">
        <v>33</v>
      </c>
      <c r="J763" s="91">
        <v>3168.06</v>
      </c>
      <c r="K763" s="90" t="s">
        <v>33</v>
      </c>
      <c r="L763" s="91">
        <v>1016.53</v>
      </c>
      <c r="M763" s="92" t="s">
        <v>33</v>
      </c>
      <c r="N763" s="93" t="s">
        <v>33</v>
      </c>
      <c r="V763" s="68" t="s">
        <v>182</v>
      </c>
    </row>
    <row r="764" spans="1:23" s="63" customFormat="1" x14ac:dyDescent="0.2">
      <c r="A764" s="98"/>
      <c r="B764" s="97" t="s">
        <v>33</v>
      </c>
      <c r="C764" s="767" t="s">
        <v>183</v>
      </c>
      <c r="D764" s="767"/>
      <c r="E764" s="767"/>
      <c r="F764" s="99" t="s">
        <v>33</v>
      </c>
      <c r="G764" s="99" t="s">
        <v>33</v>
      </c>
      <c r="H764" s="99" t="s">
        <v>33</v>
      </c>
      <c r="I764" s="99" t="s">
        <v>33</v>
      </c>
      <c r="J764" s="100" t="s">
        <v>33</v>
      </c>
      <c r="K764" s="99" t="s">
        <v>33</v>
      </c>
      <c r="L764" s="100">
        <v>494.35</v>
      </c>
      <c r="M764" s="101" t="s">
        <v>33</v>
      </c>
      <c r="N764" s="102" t="s">
        <v>33</v>
      </c>
      <c r="U764" s="68" t="s">
        <v>183</v>
      </c>
    </row>
    <row r="765" spans="1:23" s="63" customFormat="1" ht="22.5" x14ac:dyDescent="0.2">
      <c r="A765" s="98"/>
      <c r="B765" s="97" t="s">
        <v>638</v>
      </c>
      <c r="C765" s="767" t="s">
        <v>639</v>
      </c>
      <c r="D765" s="767"/>
      <c r="E765" s="767"/>
      <c r="F765" s="99" t="s">
        <v>186</v>
      </c>
      <c r="G765" s="99" t="s">
        <v>640</v>
      </c>
      <c r="H765" s="99" t="s">
        <v>33</v>
      </c>
      <c r="I765" s="99" t="s">
        <v>640</v>
      </c>
      <c r="J765" s="100" t="s">
        <v>33</v>
      </c>
      <c r="K765" s="99" t="s">
        <v>33</v>
      </c>
      <c r="L765" s="100">
        <v>701.98</v>
      </c>
      <c r="M765" s="101" t="s">
        <v>33</v>
      </c>
      <c r="N765" s="102" t="s">
        <v>33</v>
      </c>
      <c r="U765" s="68" t="s">
        <v>639</v>
      </c>
    </row>
    <row r="766" spans="1:23" s="63" customFormat="1" ht="22.5" x14ac:dyDescent="0.2">
      <c r="A766" s="98"/>
      <c r="B766" s="97" t="s">
        <v>641</v>
      </c>
      <c r="C766" s="767" t="s">
        <v>642</v>
      </c>
      <c r="D766" s="767"/>
      <c r="E766" s="767"/>
      <c r="F766" s="99" t="s">
        <v>186</v>
      </c>
      <c r="G766" s="99" t="s">
        <v>187</v>
      </c>
      <c r="H766" s="99" t="s">
        <v>33</v>
      </c>
      <c r="I766" s="99" t="s">
        <v>187</v>
      </c>
      <c r="J766" s="100" t="s">
        <v>33</v>
      </c>
      <c r="K766" s="99" t="s">
        <v>33</v>
      </c>
      <c r="L766" s="100">
        <v>469.63</v>
      </c>
      <c r="M766" s="101" t="s">
        <v>33</v>
      </c>
      <c r="N766" s="102" t="s">
        <v>33</v>
      </c>
      <c r="U766" s="68" t="s">
        <v>642</v>
      </c>
    </row>
    <row r="767" spans="1:23" s="63" customFormat="1" x14ac:dyDescent="0.2">
      <c r="A767" s="103"/>
      <c r="B767" s="104"/>
      <c r="C767" s="780" t="s">
        <v>191</v>
      </c>
      <c r="D767" s="780"/>
      <c r="E767" s="780"/>
      <c r="F767" s="105" t="s">
        <v>33</v>
      </c>
      <c r="G767" s="105" t="s">
        <v>33</v>
      </c>
      <c r="H767" s="105" t="s">
        <v>33</v>
      </c>
      <c r="I767" s="105" t="s">
        <v>33</v>
      </c>
      <c r="J767" s="106" t="s">
        <v>33</v>
      </c>
      <c r="K767" s="105" t="s">
        <v>33</v>
      </c>
      <c r="L767" s="106">
        <v>2188.14</v>
      </c>
      <c r="M767" s="92" t="s">
        <v>33</v>
      </c>
      <c r="N767" s="107" t="s">
        <v>33</v>
      </c>
      <c r="W767" s="68" t="s">
        <v>191</v>
      </c>
    </row>
    <row r="768" spans="1:23" s="63" customFormat="1" ht="22.5" x14ac:dyDescent="0.2">
      <c r="A768" s="88" t="s">
        <v>2519</v>
      </c>
      <c r="B768" s="89" t="s">
        <v>723</v>
      </c>
      <c r="C768" s="776" t="s">
        <v>724</v>
      </c>
      <c r="D768" s="776"/>
      <c r="E768" s="776"/>
      <c r="F768" s="90" t="s">
        <v>484</v>
      </c>
      <c r="G768" s="90" t="s">
        <v>33</v>
      </c>
      <c r="H768" s="90" t="s">
        <v>33</v>
      </c>
      <c r="I768" s="90" t="s">
        <v>1768</v>
      </c>
      <c r="J768" s="91">
        <v>22.36</v>
      </c>
      <c r="K768" s="90" t="s">
        <v>33</v>
      </c>
      <c r="L768" s="91">
        <v>1475.76</v>
      </c>
      <c r="M768" s="92" t="s">
        <v>33</v>
      </c>
      <c r="N768" s="93" t="s">
        <v>33</v>
      </c>
      <c r="Q768" s="68" t="s">
        <v>724</v>
      </c>
    </row>
    <row r="769" spans="1:27" s="63" customFormat="1" ht="1.5" customHeight="1" x14ac:dyDescent="0.2">
      <c r="A769" s="108"/>
      <c r="B769" s="104"/>
      <c r="C769" s="104"/>
      <c r="D769" s="104"/>
      <c r="E769" s="104"/>
      <c r="F769" s="108"/>
      <c r="G769" s="108"/>
      <c r="H769" s="108"/>
      <c r="I769" s="108"/>
      <c r="J769" s="109"/>
      <c r="K769" s="108"/>
      <c r="L769" s="109"/>
      <c r="M769" s="99"/>
      <c r="N769" s="109"/>
    </row>
    <row r="770" spans="1:27" s="63" customFormat="1" x14ac:dyDescent="0.2">
      <c r="A770" s="110"/>
      <c r="B770" s="111" t="s">
        <v>33</v>
      </c>
      <c r="C770" s="780" t="s">
        <v>2520</v>
      </c>
      <c r="D770" s="780"/>
      <c r="E770" s="780"/>
      <c r="F770" s="780"/>
      <c r="G770" s="780"/>
      <c r="H770" s="780"/>
      <c r="I770" s="780"/>
      <c r="J770" s="780"/>
      <c r="K770" s="780"/>
      <c r="L770" s="112" t="s">
        <v>33</v>
      </c>
      <c r="M770" s="113"/>
      <c r="N770" s="114"/>
      <c r="Y770" s="68" t="s">
        <v>2520</v>
      </c>
    </row>
    <row r="771" spans="1:27" s="63" customFormat="1" x14ac:dyDescent="0.2">
      <c r="A771" s="115"/>
      <c r="B771" s="97" t="s">
        <v>165</v>
      </c>
      <c r="C771" s="767" t="s">
        <v>202</v>
      </c>
      <c r="D771" s="767"/>
      <c r="E771" s="767"/>
      <c r="F771" s="767"/>
      <c r="G771" s="767"/>
      <c r="H771" s="767"/>
      <c r="I771" s="767"/>
      <c r="J771" s="767"/>
      <c r="K771" s="767"/>
      <c r="L771" s="116">
        <v>84656.68</v>
      </c>
      <c r="M771" s="117"/>
      <c r="N771" s="118" t="s">
        <v>33</v>
      </c>
      <c r="Z771" s="68" t="s">
        <v>202</v>
      </c>
    </row>
    <row r="772" spans="1:27" s="63" customFormat="1" x14ac:dyDescent="0.2">
      <c r="A772" s="115"/>
      <c r="B772" s="97" t="s">
        <v>33</v>
      </c>
      <c r="C772" s="767" t="s">
        <v>203</v>
      </c>
      <c r="D772" s="767"/>
      <c r="E772" s="767"/>
      <c r="F772" s="767"/>
      <c r="G772" s="767"/>
      <c r="H772" s="767"/>
      <c r="I772" s="767"/>
      <c r="J772" s="767"/>
      <c r="K772" s="767"/>
      <c r="L772" s="116" t="s">
        <v>33</v>
      </c>
      <c r="M772" s="117"/>
      <c r="N772" s="118" t="s">
        <v>33</v>
      </c>
      <c r="Z772" s="68" t="s">
        <v>203</v>
      </c>
    </row>
    <row r="773" spans="1:27" s="63" customFormat="1" x14ac:dyDescent="0.2">
      <c r="A773" s="115"/>
      <c r="B773" s="97" t="s">
        <v>33</v>
      </c>
      <c r="C773" s="767" t="s">
        <v>296</v>
      </c>
      <c r="D773" s="767"/>
      <c r="E773" s="767"/>
      <c r="F773" s="767"/>
      <c r="G773" s="767"/>
      <c r="H773" s="767"/>
      <c r="I773" s="767"/>
      <c r="J773" s="767"/>
      <c r="K773" s="767"/>
      <c r="L773" s="116">
        <v>2838.24</v>
      </c>
      <c r="M773" s="117"/>
      <c r="N773" s="118" t="s">
        <v>33</v>
      </c>
      <c r="Z773" s="68" t="s">
        <v>296</v>
      </c>
    </row>
    <row r="774" spans="1:27" s="63" customFormat="1" x14ac:dyDescent="0.2">
      <c r="A774" s="115"/>
      <c r="B774" s="97" t="s">
        <v>33</v>
      </c>
      <c r="C774" s="767" t="s">
        <v>204</v>
      </c>
      <c r="D774" s="767"/>
      <c r="E774" s="767"/>
      <c r="F774" s="767"/>
      <c r="G774" s="767"/>
      <c r="H774" s="767"/>
      <c r="I774" s="767"/>
      <c r="J774" s="767"/>
      <c r="K774" s="767"/>
      <c r="L774" s="116">
        <v>57620.09</v>
      </c>
      <c r="M774" s="117"/>
      <c r="N774" s="118" t="s">
        <v>33</v>
      </c>
      <c r="Z774" s="68" t="s">
        <v>204</v>
      </c>
    </row>
    <row r="775" spans="1:27" s="63" customFormat="1" x14ac:dyDescent="0.2">
      <c r="A775" s="115"/>
      <c r="B775" s="97" t="s">
        <v>33</v>
      </c>
      <c r="C775" s="767" t="s">
        <v>297</v>
      </c>
      <c r="D775" s="767"/>
      <c r="E775" s="767"/>
      <c r="F775" s="767"/>
      <c r="G775" s="767"/>
      <c r="H775" s="767"/>
      <c r="I775" s="767"/>
      <c r="J775" s="767"/>
      <c r="K775" s="767"/>
      <c r="L775" s="116">
        <v>10669.97</v>
      </c>
      <c r="M775" s="117"/>
      <c r="N775" s="118" t="s">
        <v>33</v>
      </c>
      <c r="Z775" s="68" t="s">
        <v>297</v>
      </c>
    </row>
    <row r="776" spans="1:27" s="63" customFormat="1" x14ac:dyDescent="0.2">
      <c r="A776" s="115"/>
      <c r="B776" s="97" t="s">
        <v>33</v>
      </c>
      <c r="C776" s="767" t="s">
        <v>205</v>
      </c>
      <c r="D776" s="767"/>
      <c r="E776" s="767"/>
      <c r="F776" s="767"/>
      <c r="G776" s="767"/>
      <c r="H776" s="767"/>
      <c r="I776" s="767"/>
      <c r="J776" s="767"/>
      <c r="K776" s="767"/>
      <c r="L776" s="116">
        <v>8112.12</v>
      </c>
      <c r="M776" s="117"/>
      <c r="N776" s="118" t="s">
        <v>33</v>
      </c>
      <c r="Z776" s="68" t="s">
        <v>205</v>
      </c>
    </row>
    <row r="777" spans="1:27" s="63" customFormat="1" x14ac:dyDescent="0.2">
      <c r="A777" s="115"/>
      <c r="B777" s="97" t="s">
        <v>33</v>
      </c>
      <c r="C777" s="767" t="s">
        <v>206</v>
      </c>
      <c r="D777" s="767"/>
      <c r="E777" s="767"/>
      <c r="F777" s="767"/>
      <c r="G777" s="767"/>
      <c r="H777" s="767"/>
      <c r="I777" s="767"/>
      <c r="J777" s="767"/>
      <c r="K777" s="767"/>
      <c r="L777" s="116">
        <v>5416.26</v>
      </c>
      <c r="M777" s="117"/>
      <c r="N777" s="118" t="s">
        <v>33</v>
      </c>
      <c r="Z777" s="68" t="s">
        <v>206</v>
      </c>
    </row>
    <row r="778" spans="1:27" s="63" customFormat="1" x14ac:dyDescent="0.2">
      <c r="A778" s="115"/>
      <c r="B778" s="97" t="s">
        <v>33</v>
      </c>
      <c r="C778" s="767" t="s">
        <v>207</v>
      </c>
      <c r="D778" s="767"/>
      <c r="E778" s="767"/>
      <c r="F778" s="767"/>
      <c r="G778" s="767"/>
      <c r="H778" s="767"/>
      <c r="I778" s="767"/>
      <c r="J778" s="767"/>
      <c r="K778" s="767"/>
      <c r="L778" s="116">
        <v>5803.15</v>
      </c>
      <c r="M778" s="117"/>
      <c r="N778" s="118" t="s">
        <v>33</v>
      </c>
      <c r="Z778" s="68" t="s">
        <v>207</v>
      </c>
    </row>
    <row r="779" spans="1:27" s="63" customFormat="1" x14ac:dyDescent="0.2">
      <c r="A779" s="115"/>
      <c r="B779" s="97" t="s">
        <v>33</v>
      </c>
      <c r="C779" s="767" t="s">
        <v>208</v>
      </c>
      <c r="D779" s="767"/>
      <c r="E779" s="767"/>
      <c r="F779" s="767"/>
      <c r="G779" s="767"/>
      <c r="H779" s="767"/>
      <c r="I779" s="767"/>
      <c r="J779" s="767"/>
      <c r="K779" s="767"/>
      <c r="L779" s="116">
        <v>8112.12</v>
      </c>
      <c r="M779" s="117"/>
      <c r="N779" s="118" t="s">
        <v>33</v>
      </c>
      <c r="Z779" s="68" t="s">
        <v>208</v>
      </c>
    </row>
    <row r="780" spans="1:27" s="63" customFormat="1" x14ac:dyDescent="0.2">
      <c r="A780" s="115"/>
      <c r="B780" s="97" t="s">
        <v>33</v>
      </c>
      <c r="C780" s="767" t="s">
        <v>209</v>
      </c>
      <c r="D780" s="767"/>
      <c r="E780" s="767"/>
      <c r="F780" s="767"/>
      <c r="G780" s="767"/>
      <c r="H780" s="767"/>
      <c r="I780" s="767"/>
      <c r="J780" s="767"/>
      <c r="K780" s="767"/>
      <c r="L780" s="116">
        <v>5416.26</v>
      </c>
      <c r="M780" s="117"/>
      <c r="N780" s="118" t="s">
        <v>33</v>
      </c>
      <c r="Z780" s="68" t="s">
        <v>209</v>
      </c>
    </row>
    <row r="781" spans="1:27" s="63" customFormat="1" x14ac:dyDescent="0.2">
      <c r="A781" s="115"/>
      <c r="B781" s="109" t="s">
        <v>33</v>
      </c>
      <c r="C781" s="782" t="s">
        <v>2521</v>
      </c>
      <c r="D781" s="782"/>
      <c r="E781" s="782"/>
      <c r="F781" s="782"/>
      <c r="G781" s="782"/>
      <c r="H781" s="782"/>
      <c r="I781" s="782"/>
      <c r="J781" s="782"/>
      <c r="K781" s="782"/>
      <c r="L781" s="119">
        <v>84656.68</v>
      </c>
      <c r="M781" s="120"/>
      <c r="N781" s="121"/>
      <c r="AA781" s="68" t="s">
        <v>2521</v>
      </c>
    </row>
    <row r="782" spans="1:27" s="63" customFormat="1" x14ac:dyDescent="0.2">
      <c r="A782" s="773" t="s">
        <v>2522</v>
      </c>
      <c r="B782" s="774"/>
      <c r="C782" s="774"/>
      <c r="D782" s="774"/>
      <c r="E782" s="774"/>
      <c r="F782" s="774"/>
      <c r="G782" s="774"/>
      <c r="H782" s="774"/>
      <c r="I782" s="774"/>
      <c r="J782" s="774"/>
      <c r="K782" s="774"/>
      <c r="L782" s="774"/>
      <c r="M782" s="774"/>
      <c r="N782" s="775"/>
      <c r="P782" s="68" t="s">
        <v>2522</v>
      </c>
    </row>
    <row r="783" spans="1:27" s="63" customFormat="1" ht="56.25" x14ac:dyDescent="0.2">
      <c r="A783" s="88" t="s">
        <v>2523</v>
      </c>
      <c r="B783" s="89" t="s">
        <v>737</v>
      </c>
      <c r="C783" s="776" t="s">
        <v>738</v>
      </c>
      <c r="D783" s="776"/>
      <c r="E783" s="776"/>
      <c r="F783" s="90" t="s">
        <v>198</v>
      </c>
      <c r="G783" s="90" t="s">
        <v>33</v>
      </c>
      <c r="H783" s="90" t="s">
        <v>33</v>
      </c>
      <c r="I783" s="90" t="s">
        <v>2524</v>
      </c>
      <c r="J783" s="91">
        <v>67.73</v>
      </c>
      <c r="K783" s="90" t="s">
        <v>33</v>
      </c>
      <c r="L783" s="91">
        <v>9488.16</v>
      </c>
      <c r="M783" s="92" t="s">
        <v>33</v>
      </c>
      <c r="N783" s="93" t="s">
        <v>33</v>
      </c>
      <c r="Q783" s="68" t="s">
        <v>738</v>
      </c>
    </row>
    <row r="784" spans="1:27" s="63" customFormat="1" ht="67.5" x14ac:dyDescent="0.2">
      <c r="A784" s="88" t="s">
        <v>870</v>
      </c>
      <c r="B784" s="89" t="s">
        <v>742</v>
      </c>
      <c r="C784" s="776" t="s">
        <v>2525</v>
      </c>
      <c r="D784" s="776"/>
      <c r="E784" s="776"/>
      <c r="F784" s="90" t="s">
        <v>198</v>
      </c>
      <c r="G784" s="90" t="s">
        <v>33</v>
      </c>
      <c r="H784" s="90" t="s">
        <v>33</v>
      </c>
      <c r="I784" s="90" t="s">
        <v>2526</v>
      </c>
      <c r="J784" s="91">
        <v>40.94</v>
      </c>
      <c r="K784" s="90" t="s">
        <v>33</v>
      </c>
      <c r="L784" s="91">
        <v>12966.05</v>
      </c>
      <c r="M784" s="92" t="s">
        <v>33</v>
      </c>
      <c r="N784" s="93" t="s">
        <v>33</v>
      </c>
      <c r="Q784" s="68" t="s">
        <v>2525</v>
      </c>
    </row>
    <row r="785" spans="1:29" s="63" customFormat="1" x14ac:dyDescent="0.2">
      <c r="A785" s="94"/>
      <c r="B785" s="95"/>
      <c r="C785" s="767" t="s">
        <v>2527</v>
      </c>
      <c r="D785" s="767"/>
      <c r="E785" s="767"/>
      <c r="F785" s="767"/>
      <c r="G785" s="767"/>
      <c r="H785" s="767"/>
      <c r="I785" s="767"/>
      <c r="J785" s="767"/>
      <c r="K785" s="767"/>
      <c r="L785" s="767"/>
      <c r="M785" s="767"/>
      <c r="N785" s="781"/>
      <c r="R785" s="68" t="s">
        <v>2527</v>
      </c>
    </row>
    <row r="786" spans="1:29" s="63" customFormat="1" ht="45" x14ac:dyDescent="0.2">
      <c r="A786" s="88" t="s">
        <v>2528</v>
      </c>
      <c r="B786" s="89" t="s">
        <v>746</v>
      </c>
      <c r="C786" s="776" t="s">
        <v>747</v>
      </c>
      <c r="D786" s="776"/>
      <c r="E786" s="776"/>
      <c r="F786" s="90" t="s">
        <v>198</v>
      </c>
      <c r="G786" s="90" t="s">
        <v>33</v>
      </c>
      <c r="H786" s="90" t="s">
        <v>33</v>
      </c>
      <c r="I786" s="90" t="s">
        <v>2529</v>
      </c>
      <c r="J786" s="91">
        <v>48.16</v>
      </c>
      <c r="K786" s="90" t="s">
        <v>33</v>
      </c>
      <c r="L786" s="91">
        <v>8.77</v>
      </c>
      <c r="M786" s="92" t="s">
        <v>33</v>
      </c>
      <c r="N786" s="93" t="s">
        <v>33</v>
      </c>
      <c r="Q786" s="68" t="s">
        <v>747</v>
      </c>
    </row>
    <row r="787" spans="1:29" s="63" customFormat="1" ht="45" x14ac:dyDescent="0.2">
      <c r="A787" s="88" t="s">
        <v>909</v>
      </c>
      <c r="B787" s="89" t="s">
        <v>2530</v>
      </c>
      <c r="C787" s="776" t="s">
        <v>2531</v>
      </c>
      <c r="D787" s="776"/>
      <c r="E787" s="776"/>
      <c r="F787" s="90" t="s">
        <v>198</v>
      </c>
      <c r="G787" s="90" t="s">
        <v>33</v>
      </c>
      <c r="H787" s="90" t="s">
        <v>33</v>
      </c>
      <c r="I787" s="90" t="s">
        <v>2532</v>
      </c>
      <c r="J787" s="91">
        <v>90.98</v>
      </c>
      <c r="K787" s="90" t="s">
        <v>33</v>
      </c>
      <c r="L787" s="91">
        <v>7.46</v>
      </c>
      <c r="M787" s="92" t="s">
        <v>33</v>
      </c>
      <c r="N787" s="93" t="s">
        <v>33</v>
      </c>
      <c r="Q787" s="68" t="s">
        <v>2531</v>
      </c>
    </row>
    <row r="788" spans="1:29" s="63" customFormat="1" ht="45" x14ac:dyDescent="0.2">
      <c r="A788" s="88" t="s">
        <v>2533</v>
      </c>
      <c r="B788" s="89" t="s">
        <v>750</v>
      </c>
      <c r="C788" s="776" t="s">
        <v>751</v>
      </c>
      <c r="D788" s="776"/>
      <c r="E788" s="776"/>
      <c r="F788" s="90" t="s">
        <v>198</v>
      </c>
      <c r="G788" s="90" t="s">
        <v>33</v>
      </c>
      <c r="H788" s="90" t="s">
        <v>33</v>
      </c>
      <c r="I788" s="90" t="s">
        <v>2534</v>
      </c>
      <c r="J788" s="91">
        <v>38.729999999999997</v>
      </c>
      <c r="K788" s="90" t="s">
        <v>33</v>
      </c>
      <c r="L788" s="91">
        <v>13998.84</v>
      </c>
      <c r="M788" s="92" t="s">
        <v>33</v>
      </c>
      <c r="N788" s="93" t="s">
        <v>33</v>
      </c>
      <c r="Q788" s="68" t="s">
        <v>751</v>
      </c>
    </row>
    <row r="789" spans="1:29" s="63" customFormat="1" ht="22.5" x14ac:dyDescent="0.2">
      <c r="A789" s="88" t="s">
        <v>2535</v>
      </c>
      <c r="B789" s="89" t="s">
        <v>753</v>
      </c>
      <c r="C789" s="776" t="s">
        <v>754</v>
      </c>
      <c r="D789" s="776"/>
      <c r="E789" s="776"/>
      <c r="F789" s="90" t="s">
        <v>198</v>
      </c>
      <c r="G789" s="90" t="s">
        <v>33</v>
      </c>
      <c r="H789" s="90" t="s">
        <v>33</v>
      </c>
      <c r="I789" s="90" t="s">
        <v>2534</v>
      </c>
      <c r="J789" s="91">
        <v>0.59</v>
      </c>
      <c r="K789" s="90" t="s">
        <v>194</v>
      </c>
      <c r="L789" s="91">
        <v>7463.88</v>
      </c>
      <c r="M789" s="92" t="s">
        <v>33</v>
      </c>
      <c r="N789" s="93" t="s">
        <v>33</v>
      </c>
      <c r="Q789" s="68" t="s">
        <v>754</v>
      </c>
    </row>
    <row r="790" spans="1:29" s="63" customFormat="1" x14ac:dyDescent="0.2">
      <c r="A790" s="96"/>
      <c r="B790" s="97" t="s">
        <v>33</v>
      </c>
      <c r="C790" s="767" t="s">
        <v>755</v>
      </c>
      <c r="D790" s="767"/>
      <c r="E790" s="767"/>
      <c r="F790" s="767"/>
      <c r="G790" s="767"/>
      <c r="H790" s="767"/>
      <c r="I790" s="767"/>
      <c r="J790" s="767"/>
      <c r="K790" s="767"/>
      <c r="L790" s="767"/>
      <c r="M790" s="767"/>
      <c r="N790" s="781"/>
      <c r="S790" s="68" t="s">
        <v>755</v>
      </c>
    </row>
    <row r="791" spans="1:29" s="63" customFormat="1" ht="1.5" customHeight="1" x14ac:dyDescent="0.2">
      <c r="A791" s="108"/>
      <c r="B791" s="104"/>
      <c r="C791" s="104"/>
      <c r="D791" s="104"/>
      <c r="E791" s="104"/>
      <c r="F791" s="108"/>
      <c r="G791" s="108"/>
      <c r="H791" s="108"/>
      <c r="I791" s="108"/>
      <c r="J791" s="109"/>
      <c r="K791" s="108"/>
      <c r="L791" s="109"/>
      <c r="M791" s="99"/>
      <c r="N791" s="109"/>
    </row>
    <row r="792" spans="1:29" s="63" customFormat="1" ht="22.5" x14ac:dyDescent="0.2">
      <c r="A792" s="110"/>
      <c r="B792" s="111" t="s">
        <v>33</v>
      </c>
      <c r="C792" s="780" t="s">
        <v>2536</v>
      </c>
      <c r="D792" s="780"/>
      <c r="E792" s="780"/>
      <c r="F792" s="780"/>
      <c r="G792" s="780"/>
      <c r="H792" s="780"/>
      <c r="I792" s="780"/>
      <c r="J792" s="780"/>
      <c r="K792" s="780"/>
      <c r="L792" s="112" t="s">
        <v>33</v>
      </c>
      <c r="M792" s="113"/>
      <c r="N792" s="114"/>
      <c r="Y792" s="68" t="s">
        <v>2536</v>
      </c>
    </row>
    <row r="793" spans="1:29" s="63" customFormat="1" x14ac:dyDescent="0.2">
      <c r="A793" s="115"/>
      <c r="B793" s="97" t="s">
        <v>33</v>
      </c>
      <c r="C793" s="767" t="s">
        <v>202</v>
      </c>
      <c r="D793" s="767"/>
      <c r="E793" s="767"/>
      <c r="F793" s="767"/>
      <c r="G793" s="767"/>
      <c r="H793" s="767"/>
      <c r="I793" s="767"/>
      <c r="J793" s="767"/>
      <c r="K793" s="767"/>
      <c r="L793" s="116">
        <v>43933.16</v>
      </c>
      <c r="M793" s="117"/>
      <c r="N793" s="118" t="s">
        <v>33</v>
      </c>
      <c r="Z793" s="68" t="s">
        <v>202</v>
      </c>
    </row>
    <row r="794" spans="1:29" s="63" customFormat="1" x14ac:dyDescent="0.2">
      <c r="A794" s="115"/>
      <c r="B794" s="97" t="s">
        <v>165</v>
      </c>
      <c r="C794" s="767" t="s">
        <v>726</v>
      </c>
      <c r="D794" s="767"/>
      <c r="E794" s="767"/>
      <c r="F794" s="767"/>
      <c r="G794" s="767"/>
      <c r="H794" s="767"/>
      <c r="I794" s="767"/>
      <c r="J794" s="767"/>
      <c r="K794" s="767"/>
      <c r="L794" s="116">
        <v>30950.880000000001</v>
      </c>
      <c r="M794" s="117"/>
      <c r="N794" s="118" t="s">
        <v>33</v>
      </c>
      <c r="Z794" s="68" t="s">
        <v>726</v>
      </c>
    </row>
    <row r="795" spans="1:29" s="63" customFormat="1" x14ac:dyDescent="0.2">
      <c r="A795" s="115"/>
      <c r="B795" s="97" t="s">
        <v>33</v>
      </c>
      <c r="C795" s="767" t="s">
        <v>727</v>
      </c>
      <c r="D795" s="767"/>
      <c r="E795" s="767"/>
      <c r="F795" s="767"/>
      <c r="G795" s="767"/>
      <c r="H795" s="767"/>
      <c r="I795" s="767"/>
      <c r="J795" s="767"/>
      <c r="K795" s="767"/>
      <c r="L795" s="116" t="s">
        <v>33</v>
      </c>
      <c r="M795" s="117"/>
      <c r="N795" s="118" t="s">
        <v>33</v>
      </c>
      <c r="Z795" s="68" t="s">
        <v>727</v>
      </c>
    </row>
    <row r="796" spans="1:29" s="63" customFormat="1" x14ac:dyDescent="0.2">
      <c r="A796" s="115"/>
      <c r="B796" s="97" t="s">
        <v>33</v>
      </c>
      <c r="C796" s="767" t="s">
        <v>730</v>
      </c>
      <c r="D796" s="767"/>
      <c r="E796" s="767"/>
      <c r="F796" s="767"/>
      <c r="G796" s="767"/>
      <c r="H796" s="767"/>
      <c r="I796" s="767"/>
      <c r="J796" s="767"/>
      <c r="K796" s="767"/>
      <c r="L796" s="116">
        <v>30950.880000000001</v>
      </c>
      <c r="M796" s="117"/>
      <c r="N796" s="118" t="s">
        <v>33</v>
      </c>
      <c r="Z796" s="68" t="s">
        <v>730</v>
      </c>
    </row>
    <row r="797" spans="1:29" s="63" customFormat="1" x14ac:dyDescent="0.2">
      <c r="A797" s="115"/>
      <c r="B797" s="97" t="s">
        <v>165</v>
      </c>
      <c r="C797" s="767" t="s">
        <v>733</v>
      </c>
      <c r="D797" s="767"/>
      <c r="E797" s="767"/>
      <c r="F797" s="767"/>
      <c r="G797" s="767"/>
      <c r="H797" s="767"/>
      <c r="I797" s="767"/>
      <c r="J797" s="767"/>
      <c r="K797" s="767"/>
      <c r="L797" s="116">
        <v>12982.28</v>
      </c>
      <c r="M797" s="117"/>
      <c r="N797" s="118" t="s">
        <v>33</v>
      </c>
      <c r="Z797" s="68" t="s">
        <v>733</v>
      </c>
    </row>
    <row r="798" spans="1:29" s="63" customFormat="1" ht="22.5" x14ac:dyDescent="0.2">
      <c r="A798" s="115"/>
      <c r="B798" s="109" t="s">
        <v>33</v>
      </c>
      <c r="C798" s="782" t="s">
        <v>2537</v>
      </c>
      <c r="D798" s="782"/>
      <c r="E798" s="782"/>
      <c r="F798" s="782"/>
      <c r="G798" s="782"/>
      <c r="H798" s="782"/>
      <c r="I798" s="782"/>
      <c r="J798" s="782"/>
      <c r="K798" s="782"/>
      <c r="L798" s="119">
        <v>43933.16</v>
      </c>
      <c r="M798" s="120"/>
      <c r="N798" s="121"/>
      <c r="AA798" s="68" t="s">
        <v>2537</v>
      </c>
    </row>
    <row r="799" spans="1:29" s="63" customFormat="1" ht="2.25" customHeight="1" x14ac:dyDescent="0.2">
      <c r="B799" s="67"/>
      <c r="C799" s="67"/>
      <c r="D799" s="67"/>
      <c r="E799" s="67"/>
      <c r="F799" s="67"/>
      <c r="G799" s="67"/>
      <c r="H799" s="67"/>
      <c r="I799" s="67"/>
      <c r="J799" s="67"/>
      <c r="K799" s="67"/>
      <c r="L799" s="122"/>
      <c r="M799" s="123"/>
      <c r="N799" s="124"/>
    </row>
    <row r="800" spans="1:29" s="63" customFormat="1" x14ac:dyDescent="0.2">
      <c r="A800" s="110"/>
      <c r="B800" s="111" t="s">
        <v>33</v>
      </c>
      <c r="C800" s="780" t="s">
        <v>321</v>
      </c>
      <c r="D800" s="780"/>
      <c r="E800" s="780"/>
      <c r="F800" s="780"/>
      <c r="G800" s="780"/>
      <c r="H800" s="780"/>
      <c r="I800" s="780"/>
      <c r="J800" s="780"/>
      <c r="K800" s="780"/>
      <c r="L800" s="112" t="s">
        <v>33</v>
      </c>
      <c r="M800" s="113" t="s">
        <v>33</v>
      </c>
      <c r="N800" s="114" t="s">
        <v>33</v>
      </c>
      <c r="AC800" s="68" t="s">
        <v>321</v>
      </c>
    </row>
    <row r="801" spans="1:31" x14ac:dyDescent="0.2">
      <c r="A801" s="115"/>
      <c r="B801" s="97" t="s">
        <v>33</v>
      </c>
      <c r="C801" s="767" t="s">
        <v>202</v>
      </c>
      <c r="D801" s="767"/>
      <c r="E801" s="767"/>
      <c r="F801" s="767"/>
      <c r="G801" s="767"/>
      <c r="H801" s="767"/>
      <c r="I801" s="767"/>
      <c r="J801" s="767"/>
      <c r="K801" s="767"/>
      <c r="L801" s="116">
        <v>1398322.78</v>
      </c>
      <c r="M801" s="117" t="s">
        <v>33</v>
      </c>
      <c r="N801" s="118">
        <v>10207757</v>
      </c>
      <c r="O801" s="63"/>
      <c r="P801" s="63"/>
      <c r="Q801" s="63"/>
      <c r="R801" s="63"/>
      <c r="S801" s="63"/>
      <c r="T801" s="63"/>
      <c r="U801" s="63"/>
      <c r="V801" s="63"/>
      <c r="W801" s="63"/>
      <c r="X801" s="63"/>
      <c r="Y801" s="63"/>
      <c r="Z801" s="63"/>
      <c r="AA801" s="63"/>
      <c r="AB801" s="63"/>
      <c r="AC801" s="63"/>
      <c r="AD801" s="68" t="s">
        <v>202</v>
      </c>
      <c r="AE801" s="63"/>
    </row>
    <row r="802" spans="1:31" x14ac:dyDescent="0.2">
      <c r="A802" s="115"/>
      <c r="B802" s="97" t="s">
        <v>165</v>
      </c>
      <c r="C802" s="767" t="s">
        <v>726</v>
      </c>
      <c r="D802" s="767"/>
      <c r="E802" s="767"/>
      <c r="F802" s="767"/>
      <c r="G802" s="767"/>
      <c r="H802" s="767"/>
      <c r="I802" s="767"/>
      <c r="J802" s="767"/>
      <c r="K802" s="767"/>
      <c r="L802" s="116">
        <v>1385340.5</v>
      </c>
      <c r="M802" s="117">
        <v>7.3</v>
      </c>
      <c r="N802" s="118">
        <v>10112986</v>
      </c>
      <c r="O802" s="63"/>
      <c r="P802" s="63"/>
      <c r="Q802" s="63"/>
      <c r="R802" s="63"/>
      <c r="S802" s="63"/>
      <c r="T802" s="63"/>
      <c r="U802" s="63"/>
      <c r="V802" s="63"/>
      <c r="W802" s="63"/>
      <c r="X802" s="63"/>
      <c r="Y802" s="63"/>
      <c r="Z802" s="63"/>
      <c r="AA802" s="63"/>
      <c r="AB802" s="63"/>
      <c r="AC802" s="63"/>
      <c r="AD802" s="68" t="s">
        <v>726</v>
      </c>
      <c r="AE802" s="63"/>
    </row>
    <row r="803" spans="1:31" x14ac:dyDescent="0.2">
      <c r="A803" s="115"/>
      <c r="B803" s="97" t="s">
        <v>33</v>
      </c>
      <c r="C803" s="767" t="s">
        <v>727</v>
      </c>
      <c r="D803" s="767"/>
      <c r="E803" s="767"/>
      <c r="F803" s="767"/>
      <c r="G803" s="767"/>
      <c r="H803" s="767"/>
      <c r="I803" s="767"/>
      <c r="J803" s="767"/>
      <c r="K803" s="767"/>
      <c r="L803" s="116" t="s">
        <v>33</v>
      </c>
      <c r="M803" s="117" t="s">
        <v>33</v>
      </c>
      <c r="N803" s="118" t="s">
        <v>33</v>
      </c>
      <c r="O803" s="63"/>
      <c r="P803" s="63"/>
      <c r="Q803" s="63"/>
      <c r="R803" s="63"/>
      <c r="S803" s="63"/>
      <c r="T803" s="63"/>
      <c r="U803" s="63"/>
      <c r="V803" s="63"/>
      <c r="W803" s="63"/>
      <c r="X803" s="63"/>
      <c r="Y803" s="63"/>
      <c r="Z803" s="63"/>
      <c r="AA803" s="63"/>
      <c r="AB803" s="63"/>
      <c r="AC803" s="63"/>
      <c r="AD803" s="68" t="s">
        <v>727</v>
      </c>
      <c r="AE803" s="63"/>
    </row>
    <row r="804" spans="1:31" x14ac:dyDescent="0.2">
      <c r="A804" s="115"/>
      <c r="B804" s="97" t="s">
        <v>33</v>
      </c>
      <c r="C804" s="767" t="s">
        <v>728</v>
      </c>
      <c r="D804" s="767"/>
      <c r="E804" s="767"/>
      <c r="F804" s="767"/>
      <c r="G804" s="767"/>
      <c r="H804" s="767"/>
      <c r="I804" s="767"/>
      <c r="J804" s="767"/>
      <c r="K804" s="767"/>
      <c r="L804" s="116">
        <v>60939.6</v>
      </c>
      <c r="M804" s="117" t="s">
        <v>33</v>
      </c>
      <c r="N804" s="118" t="s">
        <v>33</v>
      </c>
      <c r="O804" s="63"/>
      <c r="P804" s="63"/>
      <c r="Q804" s="63"/>
      <c r="R804" s="63"/>
      <c r="S804" s="63"/>
      <c r="T804" s="63"/>
      <c r="U804" s="63"/>
      <c r="V804" s="63"/>
      <c r="W804" s="63"/>
      <c r="X804" s="63"/>
      <c r="Y804" s="63"/>
      <c r="Z804" s="63"/>
      <c r="AA804" s="63"/>
      <c r="AB804" s="63"/>
      <c r="AC804" s="63"/>
      <c r="AD804" s="68" t="s">
        <v>728</v>
      </c>
      <c r="AE804" s="63"/>
    </row>
    <row r="805" spans="1:31" x14ac:dyDescent="0.2">
      <c r="A805" s="115"/>
      <c r="B805" s="97" t="s">
        <v>33</v>
      </c>
      <c r="C805" s="767" t="s">
        <v>729</v>
      </c>
      <c r="D805" s="767"/>
      <c r="E805" s="767"/>
      <c r="F805" s="767"/>
      <c r="G805" s="767"/>
      <c r="H805" s="767"/>
      <c r="I805" s="767"/>
      <c r="J805" s="767"/>
      <c r="K805" s="767"/>
      <c r="L805" s="116">
        <v>76095.67</v>
      </c>
      <c r="M805" s="117" t="s">
        <v>33</v>
      </c>
      <c r="N805" s="118" t="s">
        <v>33</v>
      </c>
      <c r="O805" s="63"/>
      <c r="P805" s="63"/>
      <c r="Q805" s="63"/>
      <c r="R805" s="63"/>
      <c r="S805" s="63"/>
      <c r="T805" s="63"/>
      <c r="U805" s="63"/>
      <c r="V805" s="63"/>
      <c r="W805" s="63"/>
      <c r="X805" s="63"/>
      <c r="Y805" s="63"/>
      <c r="Z805" s="63"/>
      <c r="AA805" s="63"/>
      <c r="AB805" s="63"/>
      <c r="AC805" s="63"/>
      <c r="AD805" s="68" t="s">
        <v>729</v>
      </c>
      <c r="AE805" s="63"/>
    </row>
    <row r="806" spans="1:31" x14ac:dyDescent="0.2">
      <c r="A806" s="115"/>
      <c r="B806" s="97" t="s">
        <v>33</v>
      </c>
      <c r="C806" s="767" t="s">
        <v>730</v>
      </c>
      <c r="D806" s="767"/>
      <c r="E806" s="767"/>
      <c r="F806" s="767"/>
      <c r="G806" s="767"/>
      <c r="H806" s="767"/>
      <c r="I806" s="767"/>
      <c r="J806" s="767"/>
      <c r="K806" s="767"/>
      <c r="L806" s="116">
        <v>1125494.49</v>
      </c>
      <c r="M806" s="117" t="s">
        <v>33</v>
      </c>
      <c r="N806" s="118" t="s">
        <v>33</v>
      </c>
      <c r="O806" s="63"/>
      <c r="P806" s="63"/>
      <c r="Q806" s="63"/>
      <c r="R806" s="63"/>
      <c r="S806" s="63"/>
      <c r="T806" s="63"/>
      <c r="U806" s="63"/>
      <c r="V806" s="63"/>
      <c r="W806" s="63"/>
      <c r="X806" s="63"/>
      <c r="Y806" s="63"/>
      <c r="Z806" s="63"/>
      <c r="AA806" s="63"/>
      <c r="AB806" s="63"/>
      <c r="AC806" s="63"/>
      <c r="AD806" s="68" t="s">
        <v>730</v>
      </c>
      <c r="AE806" s="63"/>
    </row>
    <row r="807" spans="1:31" x14ac:dyDescent="0.2">
      <c r="A807" s="115"/>
      <c r="B807" s="97" t="s">
        <v>33</v>
      </c>
      <c r="C807" s="767" t="s">
        <v>731</v>
      </c>
      <c r="D807" s="767"/>
      <c r="E807" s="767"/>
      <c r="F807" s="767"/>
      <c r="G807" s="767"/>
      <c r="H807" s="767"/>
      <c r="I807" s="767"/>
      <c r="J807" s="767"/>
      <c r="K807" s="767"/>
      <c r="L807" s="116">
        <v>77790.17</v>
      </c>
      <c r="M807" s="117" t="s">
        <v>33</v>
      </c>
      <c r="N807" s="118" t="s">
        <v>33</v>
      </c>
      <c r="O807" s="63"/>
      <c r="P807" s="63"/>
      <c r="Q807" s="63"/>
      <c r="R807" s="63"/>
      <c r="S807" s="63"/>
      <c r="T807" s="63"/>
      <c r="U807" s="63"/>
      <c r="V807" s="63"/>
      <c r="W807" s="63"/>
      <c r="X807" s="63"/>
      <c r="Y807" s="63"/>
      <c r="Z807" s="63"/>
      <c r="AA807" s="63"/>
      <c r="AB807" s="63"/>
      <c r="AC807" s="63"/>
      <c r="AD807" s="68" t="s">
        <v>731</v>
      </c>
      <c r="AE807" s="63"/>
    </row>
    <row r="808" spans="1:31" x14ac:dyDescent="0.2">
      <c r="A808" s="115"/>
      <c r="B808" s="97" t="s">
        <v>33</v>
      </c>
      <c r="C808" s="767" t="s">
        <v>732</v>
      </c>
      <c r="D808" s="767"/>
      <c r="E808" s="767"/>
      <c r="F808" s="767"/>
      <c r="G808" s="767"/>
      <c r="H808" s="767"/>
      <c r="I808" s="767"/>
      <c r="J808" s="767"/>
      <c r="K808" s="767"/>
      <c r="L808" s="116">
        <v>45020.57</v>
      </c>
      <c r="M808" s="117" t="s">
        <v>33</v>
      </c>
      <c r="N808" s="118" t="s">
        <v>33</v>
      </c>
      <c r="O808" s="63"/>
      <c r="P808" s="63"/>
      <c r="Q808" s="63"/>
      <c r="R808" s="63"/>
      <c r="S808" s="63"/>
      <c r="T808" s="63"/>
      <c r="U808" s="63"/>
      <c r="V808" s="63"/>
      <c r="W808" s="63"/>
      <c r="X808" s="63"/>
      <c r="Y808" s="63"/>
      <c r="Z808" s="63"/>
      <c r="AA808" s="63"/>
      <c r="AB808" s="63"/>
      <c r="AC808" s="63"/>
      <c r="AD808" s="68" t="s">
        <v>732</v>
      </c>
      <c r="AE808" s="63"/>
    </row>
    <row r="809" spans="1:31" x14ac:dyDescent="0.2">
      <c r="A809" s="115"/>
      <c r="B809" s="97" t="s">
        <v>165</v>
      </c>
      <c r="C809" s="767" t="s">
        <v>733</v>
      </c>
      <c r="D809" s="767"/>
      <c r="E809" s="767"/>
      <c r="F809" s="767"/>
      <c r="G809" s="767"/>
      <c r="H809" s="767"/>
      <c r="I809" s="767"/>
      <c r="J809" s="767"/>
      <c r="K809" s="767"/>
      <c r="L809" s="116">
        <v>12982.28</v>
      </c>
      <c r="M809" s="117">
        <v>7.3</v>
      </c>
      <c r="N809" s="118">
        <v>94771</v>
      </c>
      <c r="O809" s="63"/>
      <c r="P809" s="63"/>
      <c r="Q809" s="63"/>
      <c r="R809" s="63"/>
      <c r="S809" s="63"/>
      <c r="T809" s="63"/>
      <c r="U809" s="63"/>
      <c r="V809" s="63"/>
      <c r="W809" s="63"/>
      <c r="X809" s="63"/>
      <c r="Y809" s="63"/>
      <c r="Z809" s="63"/>
      <c r="AA809" s="63"/>
      <c r="AB809" s="63"/>
      <c r="AC809" s="63"/>
      <c r="AD809" s="68" t="s">
        <v>733</v>
      </c>
      <c r="AE809" s="63"/>
    </row>
    <row r="810" spans="1:31" x14ac:dyDescent="0.2">
      <c r="A810" s="115"/>
      <c r="B810" s="97" t="s">
        <v>33</v>
      </c>
      <c r="C810" s="767" t="s">
        <v>207</v>
      </c>
      <c r="D810" s="767"/>
      <c r="E810" s="767"/>
      <c r="F810" s="767"/>
      <c r="G810" s="767"/>
      <c r="H810" s="767"/>
      <c r="I810" s="767"/>
      <c r="J810" s="767"/>
      <c r="K810" s="767"/>
      <c r="L810" s="116">
        <v>66830.210000000006</v>
      </c>
      <c r="M810" s="117" t="s">
        <v>33</v>
      </c>
      <c r="N810" s="118" t="s">
        <v>33</v>
      </c>
      <c r="O810" s="63"/>
      <c r="P810" s="63"/>
      <c r="Q810" s="63"/>
      <c r="R810" s="63"/>
      <c r="S810" s="63"/>
      <c r="T810" s="63"/>
      <c r="U810" s="63"/>
      <c r="V810" s="63"/>
      <c r="W810" s="63"/>
      <c r="X810" s="63"/>
      <c r="Y810" s="63"/>
      <c r="Z810" s="63"/>
      <c r="AA810" s="63"/>
      <c r="AB810" s="63"/>
      <c r="AC810" s="63"/>
      <c r="AD810" s="68" t="s">
        <v>207</v>
      </c>
      <c r="AE810" s="63"/>
    </row>
    <row r="811" spans="1:31" x14ac:dyDescent="0.2">
      <c r="A811" s="115"/>
      <c r="B811" s="97" t="s">
        <v>33</v>
      </c>
      <c r="C811" s="767" t="s">
        <v>208</v>
      </c>
      <c r="D811" s="767"/>
      <c r="E811" s="767"/>
      <c r="F811" s="767"/>
      <c r="G811" s="767"/>
      <c r="H811" s="767"/>
      <c r="I811" s="767"/>
      <c r="J811" s="767"/>
      <c r="K811" s="767"/>
      <c r="L811" s="116">
        <v>77790.17</v>
      </c>
      <c r="M811" s="117" t="s">
        <v>33</v>
      </c>
      <c r="N811" s="118" t="s">
        <v>33</v>
      </c>
      <c r="O811" s="63"/>
      <c r="P811" s="63"/>
      <c r="Q811" s="63"/>
      <c r="R811" s="63"/>
      <c r="S811" s="63"/>
      <c r="T811" s="63"/>
      <c r="U811" s="63"/>
      <c r="V811" s="63"/>
      <c r="W811" s="63"/>
      <c r="X811" s="63"/>
      <c r="Y811" s="63"/>
      <c r="Z811" s="63"/>
      <c r="AA811" s="63"/>
      <c r="AB811" s="63"/>
      <c r="AC811" s="63"/>
      <c r="AD811" s="68" t="s">
        <v>208</v>
      </c>
      <c r="AE811" s="63"/>
    </row>
    <row r="812" spans="1:31" x14ac:dyDescent="0.2">
      <c r="A812" s="115"/>
      <c r="B812" s="97" t="s">
        <v>33</v>
      </c>
      <c r="C812" s="767" t="s">
        <v>209</v>
      </c>
      <c r="D812" s="767"/>
      <c r="E812" s="767"/>
      <c r="F812" s="767"/>
      <c r="G812" s="767"/>
      <c r="H812" s="767"/>
      <c r="I812" s="767"/>
      <c r="J812" s="767"/>
      <c r="K812" s="767"/>
      <c r="L812" s="116">
        <v>45020.57</v>
      </c>
      <c r="M812" s="117" t="s">
        <v>33</v>
      </c>
      <c r="N812" s="118" t="s">
        <v>33</v>
      </c>
      <c r="O812" s="63"/>
      <c r="P812" s="63"/>
      <c r="Q812" s="63"/>
      <c r="R812" s="63"/>
      <c r="S812" s="63"/>
      <c r="T812" s="63"/>
      <c r="U812" s="63"/>
      <c r="V812" s="63"/>
      <c r="W812" s="63"/>
      <c r="X812" s="63"/>
      <c r="Y812" s="63"/>
      <c r="Z812" s="63"/>
      <c r="AA812" s="63"/>
      <c r="AB812" s="63"/>
      <c r="AC812" s="63"/>
      <c r="AD812" s="68" t="s">
        <v>209</v>
      </c>
      <c r="AE812" s="63"/>
    </row>
    <row r="813" spans="1:31" x14ac:dyDescent="0.2">
      <c r="A813" s="115"/>
      <c r="B813" s="109" t="s">
        <v>33</v>
      </c>
      <c r="C813" s="782" t="s">
        <v>322</v>
      </c>
      <c r="D813" s="782"/>
      <c r="E813" s="782"/>
      <c r="F813" s="782"/>
      <c r="G813" s="782"/>
      <c r="H813" s="782"/>
      <c r="I813" s="782"/>
      <c r="J813" s="782"/>
      <c r="K813" s="782"/>
      <c r="L813" s="119">
        <v>1398322.78</v>
      </c>
      <c r="M813" s="120" t="s">
        <v>33</v>
      </c>
      <c r="N813" s="125">
        <v>10207757</v>
      </c>
      <c r="O813" s="63"/>
      <c r="P813" s="63"/>
      <c r="Q813" s="63"/>
      <c r="R813" s="63"/>
      <c r="S813" s="63"/>
      <c r="T813" s="63"/>
      <c r="U813" s="63"/>
      <c r="V813" s="63"/>
      <c r="W813" s="63"/>
      <c r="X813" s="63"/>
      <c r="Y813" s="63"/>
      <c r="Z813" s="63"/>
      <c r="AA813" s="63"/>
      <c r="AB813" s="63"/>
      <c r="AC813" s="63"/>
      <c r="AD813" s="63"/>
      <c r="AE813" s="68" t="s">
        <v>322</v>
      </c>
    </row>
    <row r="814" spans="1:31" ht="1.5" customHeight="1" x14ac:dyDescent="0.2">
      <c r="B814" s="109"/>
      <c r="C814" s="104"/>
      <c r="D814" s="104"/>
      <c r="E814" s="104"/>
      <c r="F814" s="104"/>
      <c r="G814" s="104"/>
      <c r="H814" s="104"/>
      <c r="I814" s="104"/>
      <c r="J814" s="104"/>
      <c r="K814" s="104"/>
      <c r="L814" s="119"/>
      <c r="M814" s="120"/>
      <c r="N814" s="126"/>
      <c r="O814" s="63"/>
      <c r="P814" s="63"/>
      <c r="Q814" s="63"/>
      <c r="R814" s="63"/>
      <c r="S814" s="63"/>
      <c r="T814" s="63"/>
      <c r="U814" s="63"/>
      <c r="V814" s="63"/>
      <c r="W814" s="63"/>
      <c r="X814" s="63"/>
      <c r="Y814" s="63"/>
      <c r="Z814" s="63"/>
      <c r="AA814" s="63"/>
      <c r="AB814" s="63"/>
      <c r="AC814" s="63"/>
      <c r="AD814" s="63"/>
      <c r="AE814" s="63"/>
    </row>
    <row r="815" spans="1:31" ht="53.25" customHeight="1" x14ac:dyDescent="0.2">
      <c r="A815" s="127"/>
      <c r="B815" s="127"/>
      <c r="C815" s="127"/>
      <c r="D815" s="127"/>
      <c r="E815" s="127"/>
      <c r="F815" s="127"/>
      <c r="G815" s="127"/>
      <c r="H815" s="127"/>
      <c r="I815" s="127"/>
      <c r="J815" s="127"/>
      <c r="K815" s="127"/>
      <c r="L815" s="127"/>
      <c r="M815" s="127"/>
      <c r="N815" s="127"/>
      <c r="O815" s="63"/>
      <c r="P815" s="63"/>
      <c r="Q815" s="63"/>
      <c r="R815" s="63"/>
      <c r="S815" s="63"/>
      <c r="T815" s="63"/>
      <c r="U815" s="63"/>
      <c r="V815" s="63"/>
      <c r="W815" s="63"/>
      <c r="X815" s="63"/>
      <c r="Y815" s="63"/>
      <c r="Z815" s="63"/>
      <c r="AA815" s="63"/>
      <c r="AB815" s="63"/>
      <c r="AC815" s="63"/>
      <c r="AD815" s="63"/>
      <c r="AE815" s="63"/>
    </row>
    <row r="816" spans="1:31" x14ac:dyDescent="0.2">
      <c r="B816" s="128" t="s">
        <v>323</v>
      </c>
      <c r="C816" s="786" t="s">
        <v>33</v>
      </c>
      <c r="D816" s="786"/>
      <c r="E816" s="786"/>
      <c r="F816" s="786"/>
      <c r="G816" s="786"/>
      <c r="H816" s="786"/>
      <c r="I816" s="786"/>
      <c r="J816" s="786"/>
      <c r="K816" s="786"/>
      <c r="L816" s="786"/>
      <c r="O816" s="63"/>
      <c r="P816" s="63"/>
      <c r="Q816" s="63"/>
      <c r="R816" s="63"/>
      <c r="S816" s="63"/>
      <c r="T816" s="63"/>
      <c r="U816" s="63"/>
      <c r="V816" s="63"/>
      <c r="W816" s="63"/>
      <c r="X816" s="63"/>
      <c r="Y816" s="63"/>
      <c r="Z816" s="63"/>
      <c r="AA816" s="63"/>
      <c r="AB816" s="63"/>
      <c r="AC816" s="63"/>
      <c r="AD816" s="63"/>
      <c r="AE816" s="63"/>
    </row>
    <row r="817" spans="2:12" s="63" customFormat="1" ht="13.5" customHeight="1" x14ac:dyDescent="0.2">
      <c r="B817" s="64"/>
      <c r="C817" s="787" t="s">
        <v>11</v>
      </c>
      <c r="D817" s="787"/>
      <c r="E817" s="787"/>
      <c r="F817" s="787"/>
      <c r="G817" s="787"/>
      <c r="H817" s="787"/>
      <c r="I817" s="787"/>
      <c r="J817" s="787"/>
      <c r="K817" s="787"/>
      <c r="L817" s="787"/>
    </row>
    <row r="818" spans="2:12" s="63" customFormat="1" ht="12.75" customHeight="1" x14ac:dyDescent="0.2">
      <c r="B818" s="128" t="s">
        <v>324</v>
      </c>
      <c r="C818" s="786" t="s">
        <v>33</v>
      </c>
      <c r="D818" s="786"/>
      <c r="E818" s="786"/>
      <c r="F818" s="786"/>
      <c r="G818" s="786"/>
      <c r="H818" s="786"/>
      <c r="I818" s="786"/>
      <c r="J818" s="786"/>
      <c r="K818" s="786"/>
      <c r="L818" s="786"/>
    </row>
    <row r="819" spans="2:12" s="63" customFormat="1" ht="13.5" customHeight="1" x14ac:dyDescent="0.2">
      <c r="C819" s="787" t="s">
        <v>11</v>
      </c>
      <c r="D819" s="787"/>
      <c r="E819" s="787"/>
      <c r="F819" s="787"/>
      <c r="G819" s="787"/>
      <c r="H819" s="787"/>
      <c r="I819" s="787"/>
      <c r="J819" s="787"/>
      <c r="K819" s="787"/>
      <c r="L819" s="787"/>
    </row>
    <row r="833" s="63" customFormat="1" x14ac:dyDescent="0.2"/>
  </sheetData>
  <mergeCells count="798">
    <mergeCell ref="C818:L818"/>
    <mergeCell ref="C819:L819"/>
    <mergeCell ref="C810:K810"/>
    <mergeCell ref="C811:K811"/>
    <mergeCell ref="C812:K812"/>
    <mergeCell ref="C813:K813"/>
    <mergeCell ref="C816:L816"/>
    <mergeCell ref="C817:L817"/>
    <mergeCell ref="C804:K804"/>
    <mergeCell ref="C805:K805"/>
    <mergeCell ref="C806:K806"/>
    <mergeCell ref="C807:K807"/>
    <mergeCell ref="C808:K808"/>
    <mergeCell ref="C809:K809"/>
    <mergeCell ref="C797:K797"/>
    <mergeCell ref="C798:K798"/>
    <mergeCell ref="C800:K800"/>
    <mergeCell ref="C801:K801"/>
    <mergeCell ref="C802:K802"/>
    <mergeCell ref="C803:K803"/>
    <mergeCell ref="C790:N790"/>
    <mergeCell ref="C792:K792"/>
    <mergeCell ref="C793:K793"/>
    <mergeCell ref="C794:K794"/>
    <mergeCell ref="C795:K795"/>
    <mergeCell ref="C796:K796"/>
    <mergeCell ref="C784:E784"/>
    <mergeCell ref="C785:N785"/>
    <mergeCell ref="C786:E786"/>
    <mergeCell ref="C787:E787"/>
    <mergeCell ref="C788:E788"/>
    <mergeCell ref="C789:E789"/>
    <mergeCell ref="C778:K778"/>
    <mergeCell ref="C779:K779"/>
    <mergeCell ref="C780:K780"/>
    <mergeCell ref="C781:K781"/>
    <mergeCell ref="A782:N782"/>
    <mergeCell ref="C783:E783"/>
    <mergeCell ref="C772:K772"/>
    <mergeCell ref="C773:K773"/>
    <mergeCell ref="C774:K774"/>
    <mergeCell ref="C775:K775"/>
    <mergeCell ref="C776:K776"/>
    <mergeCell ref="C777:K777"/>
    <mergeCell ref="C765:E765"/>
    <mergeCell ref="C766:E766"/>
    <mergeCell ref="C767:E767"/>
    <mergeCell ref="C768:E768"/>
    <mergeCell ref="C770:K770"/>
    <mergeCell ref="C771:K771"/>
    <mergeCell ref="C759:E759"/>
    <mergeCell ref="C760:E760"/>
    <mergeCell ref="C761:E761"/>
    <mergeCell ref="C762:E762"/>
    <mergeCell ref="C763:E763"/>
    <mergeCell ref="C764:E764"/>
    <mergeCell ref="C753:N753"/>
    <mergeCell ref="C754:N754"/>
    <mergeCell ref="C755:N755"/>
    <mergeCell ref="C756:N756"/>
    <mergeCell ref="C757:E757"/>
    <mergeCell ref="C758:E758"/>
    <mergeCell ref="C747:E747"/>
    <mergeCell ref="C748:E748"/>
    <mergeCell ref="C749:E749"/>
    <mergeCell ref="C750:E750"/>
    <mergeCell ref="C751:E751"/>
    <mergeCell ref="C752:E752"/>
    <mergeCell ref="C741:E741"/>
    <mergeCell ref="C742:E742"/>
    <mergeCell ref="C743:E743"/>
    <mergeCell ref="C744:E744"/>
    <mergeCell ref="C745:E745"/>
    <mergeCell ref="C746:E746"/>
    <mergeCell ref="C735:E735"/>
    <mergeCell ref="C736:N736"/>
    <mergeCell ref="C737:E737"/>
    <mergeCell ref="C738:N738"/>
    <mergeCell ref="C739:N739"/>
    <mergeCell ref="C740:E740"/>
    <mergeCell ref="C729:E729"/>
    <mergeCell ref="C730:E730"/>
    <mergeCell ref="C731:E731"/>
    <mergeCell ref="C732:E732"/>
    <mergeCell ref="C733:E733"/>
    <mergeCell ref="C734:E734"/>
    <mergeCell ref="C723:E723"/>
    <mergeCell ref="C724:N724"/>
    <mergeCell ref="C725:E725"/>
    <mergeCell ref="C726:E726"/>
    <mergeCell ref="C727:E727"/>
    <mergeCell ref="C728:E728"/>
    <mergeCell ref="C717:E717"/>
    <mergeCell ref="C718:E718"/>
    <mergeCell ref="C719:E719"/>
    <mergeCell ref="C720:E720"/>
    <mergeCell ref="C721:E721"/>
    <mergeCell ref="C722:E722"/>
    <mergeCell ref="C711:E711"/>
    <mergeCell ref="C712:E712"/>
    <mergeCell ref="C713:E713"/>
    <mergeCell ref="C714:E714"/>
    <mergeCell ref="C715:E715"/>
    <mergeCell ref="C716:E716"/>
    <mergeCell ref="C705:E705"/>
    <mergeCell ref="C706:E706"/>
    <mergeCell ref="C707:E707"/>
    <mergeCell ref="C708:E708"/>
    <mergeCell ref="C709:E709"/>
    <mergeCell ref="C710:N710"/>
    <mergeCell ref="C699:E699"/>
    <mergeCell ref="C700:E700"/>
    <mergeCell ref="C701:E701"/>
    <mergeCell ref="C702:E702"/>
    <mergeCell ref="C703:E703"/>
    <mergeCell ref="C704:E704"/>
    <mergeCell ref="C693:E693"/>
    <mergeCell ref="C694:E694"/>
    <mergeCell ref="C695:N695"/>
    <mergeCell ref="C696:E696"/>
    <mergeCell ref="C697:N697"/>
    <mergeCell ref="C698:E698"/>
    <mergeCell ref="C687:E687"/>
    <mergeCell ref="C688:E688"/>
    <mergeCell ref="C689:E689"/>
    <mergeCell ref="C690:E690"/>
    <mergeCell ref="C691:E691"/>
    <mergeCell ref="C692:E692"/>
    <mergeCell ref="C681:E681"/>
    <mergeCell ref="C682:N682"/>
    <mergeCell ref="C683:E683"/>
    <mergeCell ref="C684:E684"/>
    <mergeCell ref="C685:E685"/>
    <mergeCell ref="C686:E686"/>
    <mergeCell ref="C675:K675"/>
    <mergeCell ref="C676:K676"/>
    <mergeCell ref="C677:K677"/>
    <mergeCell ref="C678:K678"/>
    <mergeCell ref="C679:K679"/>
    <mergeCell ref="A680:N680"/>
    <mergeCell ref="C669:K669"/>
    <mergeCell ref="C670:K670"/>
    <mergeCell ref="C671:K671"/>
    <mergeCell ref="C672:K672"/>
    <mergeCell ref="C673:K673"/>
    <mergeCell ref="C674:K674"/>
    <mergeCell ref="C662:E662"/>
    <mergeCell ref="C663:E663"/>
    <mergeCell ref="C664:E664"/>
    <mergeCell ref="C665:N665"/>
    <mergeCell ref="C666:N666"/>
    <mergeCell ref="C668:K668"/>
    <mergeCell ref="C656:E656"/>
    <mergeCell ref="C657:E657"/>
    <mergeCell ref="C658:E658"/>
    <mergeCell ref="C659:E659"/>
    <mergeCell ref="C660:E660"/>
    <mergeCell ref="C661:E661"/>
    <mergeCell ref="C650:E650"/>
    <mergeCell ref="C651:N651"/>
    <mergeCell ref="C652:N652"/>
    <mergeCell ref="C653:E653"/>
    <mergeCell ref="C654:E654"/>
    <mergeCell ref="C655:E655"/>
    <mergeCell ref="C644:K644"/>
    <mergeCell ref="C645:K645"/>
    <mergeCell ref="C646:K646"/>
    <mergeCell ref="C647:K647"/>
    <mergeCell ref="C648:K648"/>
    <mergeCell ref="A649:N649"/>
    <mergeCell ref="C638:K638"/>
    <mergeCell ref="C639:K639"/>
    <mergeCell ref="C640:K640"/>
    <mergeCell ref="C641:K641"/>
    <mergeCell ref="C642:K642"/>
    <mergeCell ref="C643:K643"/>
    <mergeCell ref="C631:N631"/>
    <mergeCell ref="C632:N632"/>
    <mergeCell ref="C633:E633"/>
    <mergeCell ref="C634:N634"/>
    <mergeCell ref="C635:N635"/>
    <mergeCell ref="C637:K637"/>
    <mergeCell ref="C625:E625"/>
    <mergeCell ref="C626:E626"/>
    <mergeCell ref="C627:E627"/>
    <mergeCell ref="C628:E628"/>
    <mergeCell ref="C629:E629"/>
    <mergeCell ref="C630:N630"/>
    <mergeCell ref="C619:E619"/>
    <mergeCell ref="C620:E620"/>
    <mergeCell ref="C621:E621"/>
    <mergeCell ref="C622:E622"/>
    <mergeCell ref="C623:E623"/>
    <mergeCell ref="C624:E624"/>
    <mergeCell ref="C613:N613"/>
    <mergeCell ref="C614:N614"/>
    <mergeCell ref="C615:E615"/>
    <mergeCell ref="C616:N616"/>
    <mergeCell ref="C617:E617"/>
    <mergeCell ref="C618:E618"/>
    <mergeCell ref="C607:E607"/>
    <mergeCell ref="C608:E608"/>
    <mergeCell ref="C609:E609"/>
    <mergeCell ref="C610:N610"/>
    <mergeCell ref="C611:N611"/>
    <mergeCell ref="C612:E612"/>
    <mergeCell ref="C601:E601"/>
    <mergeCell ref="C602:E602"/>
    <mergeCell ref="C603:E603"/>
    <mergeCell ref="C604:E604"/>
    <mergeCell ref="C605:E605"/>
    <mergeCell ref="C606:E606"/>
    <mergeCell ref="C595:E595"/>
    <mergeCell ref="C596:N596"/>
    <mergeCell ref="C597:N597"/>
    <mergeCell ref="C598:E598"/>
    <mergeCell ref="C599:E599"/>
    <mergeCell ref="C600:E600"/>
    <mergeCell ref="C589:E589"/>
    <mergeCell ref="C590:E590"/>
    <mergeCell ref="C591:E591"/>
    <mergeCell ref="C592:E592"/>
    <mergeCell ref="C593:E593"/>
    <mergeCell ref="C594:N594"/>
    <mergeCell ref="C583:E583"/>
    <mergeCell ref="C584:E584"/>
    <mergeCell ref="C585:E585"/>
    <mergeCell ref="C586:E586"/>
    <mergeCell ref="C587:E587"/>
    <mergeCell ref="C588:E588"/>
    <mergeCell ref="C577:E577"/>
    <mergeCell ref="C578:E578"/>
    <mergeCell ref="C579:E579"/>
    <mergeCell ref="C580:N580"/>
    <mergeCell ref="C581:N581"/>
    <mergeCell ref="C582:N582"/>
    <mergeCell ref="C571:E571"/>
    <mergeCell ref="C572:E572"/>
    <mergeCell ref="C573:E573"/>
    <mergeCell ref="C574:E574"/>
    <mergeCell ref="C575:E575"/>
    <mergeCell ref="C576:E576"/>
    <mergeCell ref="C565:E565"/>
    <mergeCell ref="C566:N566"/>
    <mergeCell ref="C567:N567"/>
    <mergeCell ref="C568:E568"/>
    <mergeCell ref="C569:E569"/>
    <mergeCell ref="C570:E570"/>
    <mergeCell ref="C559:E559"/>
    <mergeCell ref="C560:E560"/>
    <mergeCell ref="C561:E561"/>
    <mergeCell ref="C562:E562"/>
    <mergeCell ref="C563:E563"/>
    <mergeCell ref="C564:E564"/>
    <mergeCell ref="C553:N553"/>
    <mergeCell ref="C554:E554"/>
    <mergeCell ref="C555:E555"/>
    <mergeCell ref="C556:E556"/>
    <mergeCell ref="C557:E557"/>
    <mergeCell ref="C558:E558"/>
    <mergeCell ref="C547:E547"/>
    <mergeCell ref="C548:E548"/>
    <mergeCell ref="C549:N549"/>
    <mergeCell ref="C550:N550"/>
    <mergeCell ref="C551:E551"/>
    <mergeCell ref="C552:N552"/>
    <mergeCell ref="C541:E541"/>
    <mergeCell ref="C542:E542"/>
    <mergeCell ref="C543:E543"/>
    <mergeCell ref="C544:E544"/>
    <mergeCell ref="C545:E545"/>
    <mergeCell ref="C546:E546"/>
    <mergeCell ref="C535:N535"/>
    <mergeCell ref="C536:N536"/>
    <mergeCell ref="C537:E537"/>
    <mergeCell ref="C538:E538"/>
    <mergeCell ref="C539:E539"/>
    <mergeCell ref="C540:E540"/>
    <mergeCell ref="C529:N529"/>
    <mergeCell ref="C530:E530"/>
    <mergeCell ref="C531:N531"/>
    <mergeCell ref="C532:N532"/>
    <mergeCell ref="A533:N533"/>
    <mergeCell ref="C534:E534"/>
    <mergeCell ref="C523:E523"/>
    <mergeCell ref="C524:E524"/>
    <mergeCell ref="C525:E525"/>
    <mergeCell ref="C526:E526"/>
    <mergeCell ref="C527:N527"/>
    <mergeCell ref="C528:N528"/>
    <mergeCell ref="C517:E517"/>
    <mergeCell ref="C518:E518"/>
    <mergeCell ref="C519:E519"/>
    <mergeCell ref="C520:E520"/>
    <mergeCell ref="C521:E521"/>
    <mergeCell ref="C522:E522"/>
    <mergeCell ref="C511:N511"/>
    <mergeCell ref="C512:E512"/>
    <mergeCell ref="C513:N513"/>
    <mergeCell ref="C514:E514"/>
    <mergeCell ref="C515:E515"/>
    <mergeCell ref="C516:E516"/>
    <mergeCell ref="C505:E505"/>
    <mergeCell ref="C506:E506"/>
    <mergeCell ref="C507:N507"/>
    <mergeCell ref="C508:N508"/>
    <mergeCell ref="C509:E509"/>
    <mergeCell ref="C510:N510"/>
    <mergeCell ref="C499:E499"/>
    <mergeCell ref="C500:E500"/>
    <mergeCell ref="C501:E501"/>
    <mergeCell ref="C502:E502"/>
    <mergeCell ref="C503:E503"/>
    <mergeCell ref="C504:E504"/>
    <mergeCell ref="C493:N493"/>
    <mergeCell ref="C494:N494"/>
    <mergeCell ref="C495:E495"/>
    <mergeCell ref="C496:E496"/>
    <mergeCell ref="C497:E497"/>
    <mergeCell ref="C498:E498"/>
    <mergeCell ref="C487:E487"/>
    <mergeCell ref="C488:E488"/>
    <mergeCell ref="C489:E489"/>
    <mergeCell ref="C490:E490"/>
    <mergeCell ref="C491:N491"/>
    <mergeCell ref="C492:E492"/>
    <mergeCell ref="C481:E481"/>
    <mergeCell ref="C482:E482"/>
    <mergeCell ref="C483:E483"/>
    <mergeCell ref="C484:E484"/>
    <mergeCell ref="C485:E485"/>
    <mergeCell ref="C486:E486"/>
    <mergeCell ref="C475:E475"/>
    <mergeCell ref="C476:E476"/>
    <mergeCell ref="C477:N477"/>
    <mergeCell ref="C478:N478"/>
    <mergeCell ref="C479:N479"/>
    <mergeCell ref="C480:E480"/>
    <mergeCell ref="C469:E469"/>
    <mergeCell ref="C470:E470"/>
    <mergeCell ref="C471:E471"/>
    <mergeCell ref="C472:E472"/>
    <mergeCell ref="C473:E473"/>
    <mergeCell ref="C474:E474"/>
    <mergeCell ref="C463:N463"/>
    <mergeCell ref="C464:N464"/>
    <mergeCell ref="C465:E465"/>
    <mergeCell ref="C466:E466"/>
    <mergeCell ref="C467:E467"/>
    <mergeCell ref="C468:E468"/>
    <mergeCell ref="C457:E457"/>
    <mergeCell ref="C458:E458"/>
    <mergeCell ref="C459:E459"/>
    <mergeCell ref="C460:E460"/>
    <mergeCell ref="C461:E461"/>
    <mergeCell ref="C462:E462"/>
    <mergeCell ref="C451:E451"/>
    <mergeCell ref="C452:E452"/>
    <mergeCell ref="C453:E453"/>
    <mergeCell ref="C454:E454"/>
    <mergeCell ref="C455:E455"/>
    <mergeCell ref="C456:E456"/>
    <mergeCell ref="C445:E445"/>
    <mergeCell ref="C446:N446"/>
    <mergeCell ref="C447:N447"/>
    <mergeCell ref="C448:E448"/>
    <mergeCell ref="C449:N449"/>
    <mergeCell ref="C450:N450"/>
    <mergeCell ref="C439:E439"/>
    <mergeCell ref="C440:E440"/>
    <mergeCell ref="C441:E441"/>
    <mergeCell ref="C442:E442"/>
    <mergeCell ref="C443:E443"/>
    <mergeCell ref="C444:E444"/>
    <mergeCell ref="C433:N433"/>
    <mergeCell ref="C434:E434"/>
    <mergeCell ref="C435:E435"/>
    <mergeCell ref="C436:E436"/>
    <mergeCell ref="C437:E437"/>
    <mergeCell ref="C438:E438"/>
    <mergeCell ref="C427:E427"/>
    <mergeCell ref="C428:E428"/>
    <mergeCell ref="C429:E429"/>
    <mergeCell ref="C430:E430"/>
    <mergeCell ref="C431:E431"/>
    <mergeCell ref="C432:N432"/>
    <mergeCell ref="C421:E421"/>
    <mergeCell ref="C422:E422"/>
    <mergeCell ref="C423:E423"/>
    <mergeCell ref="C424:E424"/>
    <mergeCell ref="C425:E425"/>
    <mergeCell ref="C426:E426"/>
    <mergeCell ref="C415:E415"/>
    <mergeCell ref="C416:E416"/>
    <mergeCell ref="C417:N417"/>
    <mergeCell ref="C418:N418"/>
    <mergeCell ref="C419:E419"/>
    <mergeCell ref="C420:E420"/>
    <mergeCell ref="C409:E409"/>
    <mergeCell ref="C410:E410"/>
    <mergeCell ref="C411:E411"/>
    <mergeCell ref="C412:E412"/>
    <mergeCell ref="C413:E413"/>
    <mergeCell ref="C414:E414"/>
    <mergeCell ref="C403:E403"/>
    <mergeCell ref="C404:N404"/>
    <mergeCell ref="C405:N405"/>
    <mergeCell ref="C406:E406"/>
    <mergeCell ref="C407:E407"/>
    <mergeCell ref="C408:E408"/>
    <mergeCell ref="C397:E397"/>
    <mergeCell ref="C398:E398"/>
    <mergeCell ref="C399:E399"/>
    <mergeCell ref="C400:E400"/>
    <mergeCell ref="C401:E401"/>
    <mergeCell ref="C402:E402"/>
    <mergeCell ref="C391:E391"/>
    <mergeCell ref="C392:E392"/>
    <mergeCell ref="C393:E393"/>
    <mergeCell ref="C394:E394"/>
    <mergeCell ref="C395:E395"/>
    <mergeCell ref="C396:E396"/>
    <mergeCell ref="C385:K385"/>
    <mergeCell ref="A386:N386"/>
    <mergeCell ref="A387:N387"/>
    <mergeCell ref="C388:E388"/>
    <mergeCell ref="C389:N389"/>
    <mergeCell ref="C390:N390"/>
    <mergeCell ref="C379:K379"/>
    <mergeCell ref="C380:K380"/>
    <mergeCell ref="C381:K381"/>
    <mergeCell ref="C382:K382"/>
    <mergeCell ref="C383:K383"/>
    <mergeCell ref="C384:K384"/>
    <mergeCell ref="C372:E372"/>
    <mergeCell ref="C374:K374"/>
    <mergeCell ref="C375:K375"/>
    <mergeCell ref="C376:K376"/>
    <mergeCell ref="C377:K377"/>
    <mergeCell ref="C378:K378"/>
    <mergeCell ref="C366:E366"/>
    <mergeCell ref="C367:E367"/>
    <mergeCell ref="C368:E368"/>
    <mergeCell ref="C369:E369"/>
    <mergeCell ref="C370:E370"/>
    <mergeCell ref="C371:E371"/>
    <mergeCell ref="C360:N360"/>
    <mergeCell ref="C361:E361"/>
    <mergeCell ref="C362:E362"/>
    <mergeCell ref="C363:E363"/>
    <mergeCell ref="C364:E364"/>
    <mergeCell ref="C365:E365"/>
    <mergeCell ref="C354:E354"/>
    <mergeCell ref="C355:E355"/>
    <mergeCell ref="C356:E356"/>
    <mergeCell ref="C357:E357"/>
    <mergeCell ref="C358:E358"/>
    <mergeCell ref="C359:N359"/>
    <mergeCell ref="C348:E348"/>
    <mergeCell ref="C349:E349"/>
    <mergeCell ref="C350:E350"/>
    <mergeCell ref="C351:E351"/>
    <mergeCell ref="C352:E352"/>
    <mergeCell ref="C353:E353"/>
    <mergeCell ref="C342:E342"/>
    <mergeCell ref="C343:E343"/>
    <mergeCell ref="C344:N344"/>
    <mergeCell ref="C345:N345"/>
    <mergeCell ref="C346:E346"/>
    <mergeCell ref="C347:E347"/>
    <mergeCell ref="C336:E336"/>
    <mergeCell ref="C337:E337"/>
    <mergeCell ref="C338:E338"/>
    <mergeCell ref="C339:E339"/>
    <mergeCell ref="C340:E340"/>
    <mergeCell ref="C341:E341"/>
    <mergeCell ref="C330:N330"/>
    <mergeCell ref="C331:E331"/>
    <mergeCell ref="C332:E332"/>
    <mergeCell ref="C333:E333"/>
    <mergeCell ref="C334:E334"/>
    <mergeCell ref="C335:E335"/>
    <mergeCell ref="C324:K324"/>
    <mergeCell ref="C325:K325"/>
    <mergeCell ref="C326:K326"/>
    <mergeCell ref="A327:N327"/>
    <mergeCell ref="C328:E328"/>
    <mergeCell ref="C329:N329"/>
    <mergeCell ref="C318:K318"/>
    <mergeCell ref="C319:K319"/>
    <mergeCell ref="C320:K320"/>
    <mergeCell ref="C321:K321"/>
    <mergeCell ref="C322:K322"/>
    <mergeCell ref="C323:K323"/>
    <mergeCell ref="C311:E311"/>
    <mergeCell ref="C312:E312"/>
    <mergeCell ref="C313:E313"/>
    <mergeCell ref="C315:K315"/>
    <mergeCell ref="C316:K316"/>
    <mergeCell ref="C317:K317"/>
    <mergeCell ref="C305:E305"/>
    <mergeCell ref="C306:E306"/>
    <mergeCell ref="C307:E307"/>
    <mergeCell ref="C308:E308"/>
    <mergeCell ref="C309:E309"/>
    <mergeCell ref="C310:E310"/>
    <mergeCell ref="C299:N299"/>
    <mergeCell ref="C300:N300"/>
    <mergeCell ref="C301:E301"/>
    <mergeCell ref="C302:E302"/>
    <mergeCell ref="C303:E303"/>
    <mergeCell ref="C304:E304"/>
    <mergeCell ref="C293:E293"/>
    <mergeCell ref="C294:E294"/>
    <mergeCell ref="C295:E295"/>
    <mergeCell ref="C296:E296"/>
    <mergeCell ref="C297:E297"/>
    <mergeCell ref="C298:E298"/>
    <mergeCell ref="C287:E287"/>
    <mergeCell ref="C288:E288"/>
    <mergeCell ref="C289:E289"/>
    <mergeCell ref="C290:E290"/>
    <mergeCell ref="C291:E291"/>
    <mergeCell ref="C292:E292"/>
    <mergeCell ref="C281:K281"/>
    <mergeCell ref="C282:K282"/>
    <mergeCell ref="A283:N283"/>
    <mergeCell ref="C284:E284"/>
    <mergeCell ref="C285:N285"/>
    <mergeCell ref="C286:N286"/>
    <mergeCell ref="C275:K275"/>
    <mergeCell ref="C276:K276"/>
    <mergeCell ref="C277:K277"/>
    <mergeCell ref="C278:K278"/>
    <mergeCell ref="C279:K279"/>
    <mergeCell ref="C280:K280"/>
    <mergeCell ref="C268:E268"/>
    <mergeCell ref="C269:E269"/>
    <mergeCell ref="C271:K271"/>
    <mergeCell ref="C272:K272"/>
    <mergeCell ref="C273:K273"/>
    <mergeCell ref="C274:K274"/>
    <mergeCell ref="C262:E262"/>
    <mergeCell ref="C263:E263"/>
    <mergeCell ref="C264:E264"/>
    <mergeCell ref="C265:E265"/>
    <mergeCell ref="C266:E266"/>
    <mergeCell ref="C267:E267"/>
    <mergeCell ref="C256:N256"/>
    <mergeCell ref="C257:N257"/>
    <mergeCell ref="C258:E258"/>
    <mergeCell ref="C259:E259"/>
    <mergeCell ref="C260:E260"/>
    <mergeCell ref="C261:E261"/>
    <mergeCell ref="C250:E250"/>
    <mergeCell ref="C251:E251"/>
    <mergeCell ref="C252:E252"/>
    <mergeCell ref="C253:E253"/>
    <mergeCell ref="C254:E254"/>
    <mergeCell ref="C255:E255"/>
    <mergeCell ref="C244:E244"/>
    <mergeCell ref="C245:E245"/>
    <mergeCell ref="C246:E246"/>
    <mergeCell ref="C247:E247"/>
    <mergeCell ref="C248:E248"/>
    <mergeCell ref="C249:E249"/>
    <mergeCell ref="C238:N238"/>
    <mergeCell ref="A239:N239"/>
    <mergeCell ref="C240:E240"/>
    <mergeCell ref="C241:N241"/>
    <mergeCell ref="C242:N242"/>
    <mergeCell ref="C243:E243"/>
    <mergeCell ref="C232:E232"/>
    <mergeCell ref="C233:E233"/>
    <mergeCell ref="C234:E234"/>
    <mergeCell ref="C235:E235"/>
    <mergeCell ref="C236:E236"/>
    <mergeCell ref="C237:N237"/>
    <mergeCell ref="C226:E226"/>
    <mergeCell ref="C227:E227"/>
    <mergeCell ref="C228:E228"/>
    <mergeCell ref="C229:E229"/>
    <mergeCell ref="C230:E230"/>
    <mergeCell ref="C231:E231"/>
    <mergeCell ref="C220:E220"/>
    <mergeCell ref="C221:E221"/>
    <mergeCell ref="C222:E222"/>
    <mergeCell ref="C223:N223"/>
    <mergeCell ref="C224:N224"/>
    <mergeCell ref="C225:E225"/>
    <mergeCell ref="C214:E214"/>
    <mergeCell ref="C215:E215"/>
    <mergeCell ref="C216:E216"/>
    <mergeCell ref="C217:E217"/>
    <mergeCell ref="C218:E218"/>
    <mergeCell ref="C219:E219"/>
    <mergeCell ref="C208:N208"/>
    <mergeCell ref="C209:N209"/>
    <mergeCell ref="C210:E210"/>
    <mergeCell ref="C211:E211"/>
    <mergeCell ref="C212:E212"/>
    <mergeCell ref="C213:E213"/>
    <mergeCell ref="C202:E202"/>
    <mergeCell ref="C203:E203"/>
    <mergeCell ref="C204:N204"/>
    <mergeCell ref="C205:N205"/>
    <mergeCell ref="A206:N206"/>
    <mergeCell ref="C207:E207"/>
    <mergeCell ref="C196:E196"/>
    <mergeCell ref="C197:E197"/>
    <mergeCell ref="C198:E198"/>
    <mergeCell ref="C199:E199"/>
    <mergeCell ref="C200:E200"/>
    <mergeCell ref="C201:E201"/>
    <mergeCell ref="C190:N190"/>
    <mergeCell ref="C191:N191"/>
    <mergeCell ref="C192:E192"/>
    <mergeCell ref="C193:E193"/>
    <mergeCell ref="C194:E194"/>
    <mergeCell ref="C195:E195"/>
    <mergeCell ref="C184:K184"/>
    <mergeCell ref="C185:K185"/>
    <mergeCell ref="C186:K186"/>
    <mergeCell ref="A187:N187"/>
    <mergeCell ref="A188:N188"/>
    <mergeCell ref="C189:E189"/>
    <mergeCell ref="C178:K178"/>
    <mergeCell ref="C179:K179"/>
    <mergeCell ref="C180:K180"/>
    <mergeCell ref="C181:K181"/>
    <mergeCell ref="C182:K182"/>
    <mergeCell ref="C183:K183"/>
    <mergeCell ref="C171:E171"/>
    <mergeCell ref="C172:E172"/>
    <mergeCell ref="C173:E173"/>
    <mergeCell ref="C175:K175"/>
    <mergeCell ref="C176:K176"/>
    <mergeCell ref="C177:K177"/>
    <mergeCell ref="C165:E165"/>
    <mergeCell ref="C166:E166"/>
    <mergeCell ref="C167:E167"/>
    <mergeCell ref="C168:E168"/>
    <mergeCell ref="C169:E169"/>
    <mergeCell ref="C170:E170"/>
    <mergeCell ref="C159:E159"/>
    <mergeCell ref="C160:N160"/>
    <mergeCell ref="C161:N161"/>
    <mergeCell ref="C162:E162"/>
    <mergeCell ref="C163:E163"/>
    <mergeCell ref="C164:E164"/>
    <mergeCell ref="C153:E153"/>
    <mergeCell ref="C154:E154"/>
    <mergeCell ref="C155:E155"/>
    <mergeCell ref="C156:N156"/>
    <mergeCell ref="C157:N157"/>
    <mergeCell ref="C158:N158"/>
    <mergeCell ref="C147:E147"/>
    <mergeCell ref="C148:E148"/>
    <mergeCell ref="C149:E149"/>
    <mergeCell ref="C150:E150"/>
    <mergeCell ref="C151:E151"/>
    <mergeCell ref="C152:E152"/>
    <mergeCell ref="C141:E141"/>
    <mergeCell ref="C142:N142"/>
    <mergeCell ref="C143:N143"/>
    <mergeCell ref="C144:E144"/>
    <mergeCell ref="C145:E145"/>
    <mergeCell ref="C146:E146"/>
    <mergeCell ref="C135:E135"/>
    <mergeCell ref="C136:N136"/>
    <mergeCell ref="C137:N137"/>
    <mergeCell ref="C138:E138"/>
    <mergeCell ref="C139:N139"/>
    <mergeCell ref="C140:N140"/>
    <mergeCell ref="C129:E129"/>
    <mergeCell ref="C130:E130"/>
    <mergeCell ref="C131:E131"/>
    <mergeCell ref="C132:E132"/>
    <mergeCell ref="C133:E133"/>
    <mergeCell ref="C134:E134"/>
    <mergeCell ref="C123:N123"/>
    <mergeCell ref="C124:N124"/>
    <mergeCell ref="C125:E125"/>
    <mergeCell ref="C126:E126"/>
    <mergeCell ref="C127:E127"/>
    <mergeCell ref="C128:E128"/>
    <mergeCell ref="C117:E117"/>
    <mergeCell ref="C118:E118"/>
    <mergeCell ref="C119:E119"/>
    <mergeCell ref="C120:E120"/>
    <mergeCell ref="C121:E121"/>
    <mergeCell ref="C122:E122"/>
    <mergeCell ref="C111:N111"/>
    <mergeCell ref="C112:E112"/>
    <mergeCell ref="C113:E113"/>
    <mergeCell ref="C114:E114"/>
    <mergeCell ref="C115:E115"/>
    <mergeCell ref="C116:E116"/>
    <mergeCell ref="C105:E105"/>
    <mergeCell ref="C106:E106"/>
    <mergeCell ref="C107:E107"/>
    <mergeCell ref="C108:E108"/>
    <mergeCell ref="C109:E109"/>
    <mergeCell ref="C110:E110"/>
    <mergeCell ref="C99:E99"/>
    <mergeCell ref="C100:E100"/>
    <mergeCell ref="C101:E101"/>
    <mergeCell ref="C102:E102"/>
    <mergeCell ref="C103:E103"/>
    <mergeCell ref="C104:E104"/>
    <mergeCell ref="C93:E93"/>
    <mergeCell ref="C94:E94"/>
    <mergeCell ref="C95:E95"/>
    <mergeCell ref="C96:E96"/>
    <mergeCell ref="C97:N97"/>
    <mergeCell ref="C98:N98"/>
    <mergeCell ref="C87:E87"/>
    <mergeCell ref="C88:E88"/>
    <mergeCell ref="C89:E89"/>
    <mergeCell ref="C90:E90"/>
    <mergeCell ref="C91:E91"/>
    <mergeCell ref="C92:E92"/>
    <mergeCell ref="C81:E81"/>
    <mergeCell ref="C82:N82"/>
    <mergeCell ref="C83:N83"/>
    <mergeCell ref="C84:E84"/>
    <mergeCell ref="C85:E85"/>
    <mergeCell ref="C86:E86"/>
    <mergeCell ref="C75:E75"/>
    <mergeCell ref="C76:E76"/>
    <mergeCell ref="C77:E77"/>
    <mergeCell ref="C78:E78"/>
    <mergeCell ref="C79:E79"/>
    <mergeCell ref="C80:N80"/>
    <mergeCell ref="C69:E69"/>
    <mergeCell ref="C70:E70"/>
    <mergeCell ref="C71:E71"/>
    <mergeCell ref="C72:E72"/>
    <mergeCell ref="C73:E73"/>
    <mergeCell ref="C74:E74"/>
    <mergeCell ref="C63:N63"/>
    <mergeCell ref="C64:N64"/>
    <mergeCell ref="C65:E65"/>
    <mergeCell ref="C66:N66"/>
    <mergeCell ref="C67:N67"/>
    <mergeCell ref="C68:E68"/>
    <mergeCell ref="C57:E57"/>
    <mergeCell ref="C58:E58"/>
    <mergeCell ref="C59:E59"/>
    <mergeCell ref="C60:E60"/>
    <mergeCell ref="C61:E61"/>
    <mergeCell ref="C62:E62"/>
    <mergeCell ref="C51:E51"/>
    <mergeCell ref="C52:E52"/>
    <mergeCell ref="C53:E53"/>
    <mergeCell ref="C54:E54"/>
    <mergeCell ref="C55:E55"/>
    <mergeCell ref="C56:E56"/>
    <mergeCell ref="C45:E45"/>
    <mergeCell ref="C46:E46"/>
    <mergeCell ref="C47:N47"/>
    <mergeCell ref="C48:E48"/>
    <mergeCell ref="C49:N49"/>
    <mergeCell ref="C50:N50"/>
    <mergeCell ref="C39:E39"/>
    <mergeCell ref="C40:E40"/>
    <mergeCell ref="C41:E41"/>
    <mergeCell ref="C42:E42"/>
    <mergeCell ref="C43:E43"/>
    <mergeCell ref="C44:E44"/>
    <mergeCell ref="C35:E35"/>
    <mergeCell ref="C36:E36"/>
    <mergeCell ref="C37:E37"/>
    <mergeCell ref="C38:E38"/>
    <mergeCell ref="J27:L28"/>
    <mergeCell ref="M27:M29"/>
    <mergeCell ref="N27:N29"/>
    <mergeCell ref="C30:E30"/>
    <mergeCell ref="A31:N31"/>
    <mergeCell ref="C32:E32"/>
    <mergeCell ref="B16:F16"/>
    <mergeCell ref="L25:M25"/>
    <mergeCell ref="A27:A29"/>
    <mergeCell ref="B27:B29"/>
    <mergeCell ref="C27:E29"/>
    <mergeCell ref="F27:F29"/>
    <mergeCell ref="G27:I28"/>
    <mergeCell ref="C33:N33"/>
    <mergeCell ref="C34:N34"/>
    <mergeCell ref="D5:N5"/>
    <mergeCell ref="A7:N7"/>
    <mergeCell ref="A8:N8"/>
    <mergeCell ref="A9:N9"/>
    <mergeCell ref="A10:N10"/>
    <mergeCell ref="A11:N11"/>
    <mergeCell ref="A12:N12"/>
    <mergeCell ref="A13:N13"/>
    <mergeCell ref="B15:F15"/>
  </mergeCells>
  <printOptions horizontalCentered="1"/>
  <pageMargins left="0.39370077848434398" right="0.39370077848434398" top="0.78740155696868896" bottom="0.74803149700164795" header="0.118110239505768" footer="0.118110239505768"/>
  <pageSetup paperSize="9" orientation="landscape"/>
  <headerFooter>
    <oddHeader>&amp;LГРАНД-Смета 2021</oddHeader>
  </headerFooter>
  <rowBreaks count="1" manualBreakCount="1">
    <brk id="26" max="832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25"/>
  <sheetViews>
    <sheetView zoomScale="115" zoomScaleNormal="115" workbookViewId="0">
      <selection activeCell="AC22" sqref="AC22"/>
    </sheetView>
  </sheetViews>
  <sheetFormatPr defaultColWidth="9.140625" defaultRowHeight="11.25" customHeight="1" x14ac:dyDescent="0.2"/>
  <cols>
    <col min="1" max="1" width="8.140625" style="63" customWidth="1"/>
    <col min="2" max="2" width="20.140625" style="63" customWidth="1"/>
    <col min="3" max="4" width="10.42578125" style="63" customWidth="1"/>
    <col min="5" max="5" width="13.28515625" style="63" customWidth="1"/>
    <col min="6" max="6" width="8.5703125" style="63" customWidth="1"/>
    <col min="7" max="7" width="7.85546875" style="63" customWidth="1"/>
    <col min="8" max="8" width="8.42578125" style="63" customWidth="1"/>
    <col min="9" max="9" width="8.7109375" style="63" customWidth="1"/>
    <col min="10" max="10" width="8.140625" style="63" customWidth="1"/>
    <col min="11" max="11" width="8.5703125" style="63" customWidth="1"/>
    <col min="12" max="12" width="10" style="63" customWidth="1"/>
    <col min="13" max="13" width="6" style="63" customWidth="1"/>
    <col min="14" max="14" width="9.7109375" style="63" customWidth="1"/>
    <col min="15" max="15" width="99.7109375" style="68" hidden="1" customWidth="1"/>
    <col min="16" max="17" width="138.42578125" style="68" hidden="1" customWidth="1"/>
    <col min="18" max="18" width="34.140625" style="68" hidden="1" customWidth="1"/>
    <col min="19" max="19" width="110.140625" style="68" hidden="1" customWidth="1"/>
    <col min="20" max="23" width="34.140625" style="68" hidden="1" customWidth="1"/>
    <col min="24" max="25" width="110.140625" style="68" hidden="1" customWidth="1"/>
    <col min="26" max="28" width="84.42578125" style="68" hidden="1" customWidth="1"/>
    <col min="29" max="16384" width="9.140625" style="63"/>
  </cols>
  <sheetData>
    <row r="1" spans="1:15" s="63" customFormat="1" x14ac:dyDescent="0.2">
      <c r="N1" s="64" t="s">
        <v>128</v>
      </c>
    </row>
    <row r="2" spans="1:15" s="63" customFormat="1" x14ac:dyDescent="0.2">
      <c r="N2" s="64" t="s">
        <v>12</v>
      </c>
    </row>
    <row r="3" spans="1:15" s="63" customFormat="1" x14ac:dyDescent="0.2">
      <c r="N3" s="64"/>
    </row>
    <row r="4" spans="1:15" s="63" customFormat="1" x14ac:dyDescent="0.2">
      <c r="F4" s="65"/>
    </row>
    <row r="5" spans="1:15" s="63" customFormat="1" ht="33.75" x14ac:dyDescent="0.2">
      <c r="A5" s="66" t="s">
        <v>129</v>
      </c>
      <c r="B5" s="67"/>
      <c r="D5" s="767" t="s">
        <v>550</v>
      </c>
      <c r="E5" s="767"/>
      <c r="F5" s="767"/>
      <c r="G5" s="767"/>
      <c r="H5" s="767"/>
      <c r="I5" s="767"/>
      <c r="J5" s="767"/>
      <c r="K5" s="767"/>
      <c r="L5" s="767"/>
      <c r="M5" s="767"/>
      <c r="N5" s="767"/>
      <c r="O5" s="68" t="s">
        <v>550</v>
      </c>
    </row>
    <row r="6" spans="1:15" s="63" customFormat="1" ht="15" customHeight="1" x14ac:dyDescent="0.2">
      <c r="A6" s="69" t="s">
        <v>130</v>
      </c>
      <c r="D6" s="70" t="s">
        <v>131</v>
      </c>
      <c r="E6" s="70"/>
      <c r="F6" s="71"/>
      <c r="G6" s="71"/>
      <c r="H6" s="71"/>
      <c r="I6" s="71"/>
      <c r="J6" s="71"/>
      <c r="K6" s="71"/>
      <c r="L6" s="71"/>
      <c r="M6" s="71"/>
      <c r="N6" s="71"/>
    </row>
    <row r="7" spans="1:15" s="63" customFormat="1" ht="43.5" customHeight="1" x14ac:dyDescent="0.2">
      <c r="A7" s="768" t="s">
        <v>24</v>
      </c>
      <c r="B7" s="768"/>
      <c r="C7" s="768"/>
      <c r="D7" s="768"/>
      <c r="E7" s="768"/>
      <c r="F7" s="768"/>
      <c r="G7" s="768"/>
      <c r="H7" s="768"/>
      <c r="I7" s="768"/>
      <c r="J7" s="768"/>
      <c r="K7" s="768"/>
      <c r="L7" s="768"/>
      <c r="M7" s="768"/>
      <c r="N7" s="768"/>
    </row>
    <row r="8" spans="1:15" s="63" customFormat="1" x14ac:dyDescent="0.2">
      <c r="A8" s="769" t="s">
        <v>3</v>
      </c>
      <c r="B8" s="769"/>
      <c r="C8" s="769"/>
      <c r="D8" s="769"/>
      <c r="E8" s="769"/>
      <c r="F8" s="769"/>
      <c r="G8" s="769"/>
      <c r="H8" s="769"/>
      <c r="I8" s="769"/>
      <c r="J8" s="769"/>
      <c r="K8" s="769"/>
      <c r="L8" s="769"/>
      <c r="M8" s="769"/>
      <c r="N8" s="769"/>
    </row>
    <row r="9" spans="1:15" s="63" customFormat="1" ht="30" customHeight="1" x14ac:dyDescent="0.2">
      <c r="A9" s="768" t="s">
        <v>41</v>
      </c>
      <c r="B9" s="768"/>
      <c r="C9" s="768"/>
      <c r="D9" s="768"/>
      <c r="E9" s="768"/>
      <c r="F9" s="768"/>
      <c r="G9" s="768"/>
      <c r="H9" s="768"/>
      <c r="I9" s="768"/>
      <c r="J9" s="768"/>
      <c r="K9" s="768"/>
      <c r="L9" s="768"/>
      <c r="M9" s="768"/>
      <c r="N9" s="768"/>
    </row>
    <row r="10" spans="1:15" s="63" customFormat="1" x14ac:dyDescent="0.2">
      <c r="A10" s="769" t="s">
        <v>132</v>
      </c>
      <c r="B10" s="769"/>
      <c r="C10" s="769"/>
      <c r="D10" s="769"/>
      <c r="E10" s="769"/>
      <c r="F10" s="769"/>
      <c r="G10" s="769"/>
      <c r="H10" s="769"/>
      <c r="I10" s="769"/>
      <c r="J10" s="769"/>
      <c r="K10" s="769"/>
      <c r="L10" s="769"/>
      <c r="M10" s="769"/>
      <c r="N10" s="769"/>
    </row>
    <row r="11" spans="1:15" s="63" customFormat="1" ht="28.5" customHeight="1" x14ac:dyDescent="0.25">
      <c r="A11" s="770" t="s">
        <v>2538</v>
      </c>
      <c r="B11" s="770"/>
      <c r="C11" s="770"/>
      <c r="D11" s="770"/>
      <c r="E11" s="770"/>
      <c r="F11" s="770"/>
      <c r="G11" s="770"/>
      <c r="H11" s="770"/>
      <c r="I11" s="770"/>
      <c r="J11" s="770"/>
      <c r="K11" s="770"/>
      <c r="L11" s="770"/>
      <c r="M11" s="770"/>
      <c r="N11" s="770"/>
    </row>
    <row r="12" spans="1:15" s="63" customFormat="1" ht="29.25" customHeight="1" x14ac:dyDescent="0.2">
      <c r="A12" s="768" t="s">
        <v>500</v>
      </c>
      <c r="B12" s="768"/>
      <c r="C12" s="768"/>
      <c r="D12" s="768"/>
      <c r="E12" s="768"/>
      <c r="F12" s="768"/>
      <c r="G12" s="768"/>
      <c r="H12" s="768"/>
      <c r="I12" s="768"/>
      <c r="J12" s="768"/>
      <c r="K12" s="768"/>
      <c r="L12" s="768"/>
      <c r="M12" s="768"/>
      <c r="N12" s="768"/>
    </row>
    <row r="13" spans="1:15" s="63" customFormat="1" ht="33.75" customHeight="1" x14ac:dyDescent="0.2">
      <c r="A13" s="769" t="s">
        <v>134</v>
      </c>
      <c r="B13" s="769"/>
      <c r="C13" s="769"/>
      <c r="D13" s="769"/>
      <c r="E13" s="769"/>
      <c r="F13" s="769"/>
      <c r="G13" s="769"/>
      <c r="H13" s="769"/>
      <c r="I13" s="769"/>
      <c r="J13" s="769"/>
      <c r="K13" s="769"/>
      <c r="L13" s="769"/>
      <c r="M13" s="769"/>
      <c r="N13" s="769"/>
    </row>
    <row r="14" spans="1:15" s="63" customFormat="1" ht="18" customHeight="1" x14ac:dyDescent="0.2">
      <c r="A14" s="63" t="s">
        <v>135</v>
      </c>
      <c r="B14" s="72" t="s">
        <v>136</v>
      </c>
      <c r="C14" s="63" t="s">
        <v>137</v>
      </c>
      <c r="F14" s="68"/>
      <c r="G14" s="68"/>
      <c r="H14" s="68"/>
      <c r="I14" s="68"/>
      <c r="J14" s="68"/>
      <c r="K14" s="68"/>
      <c r="L14" s="68"/>
      <c r="M14" s="68"/>
      <c r="N14" s="68"/>
    </row>
    <row r="15" spans="1:15" s="63" customFormat="1" ht="30.75" customHeight="1" x14ac:dyDescent="0.2">
      <c r="A15" s="63" t="s">
        <v>138</v>
      </c>
      <c r="B15" s="777" t="s">
        <v>881</v>
      </c>
      <c r="C15" s="777"/>
      <c r="D15" s="777"/>
      <c r="E15" s="777"/>
      <c r="F15" s="777"/>
      <c r="G15" s="68"/>
      <c r="H15" s="68"/>
      <c r="I15" s="68"/>
      <c r="J15" s="68"/>
      <c r="K15" s="68"/>
      <c r="L15" s="68"/>
      <c r="M15" s="68"/>
      <c r="N15" s="68"/>
    </row>
    <row r="16" spans="1:15" s="63" customFormat="1" x14ac:dyDescent="0.2">
      <c r="B16" s="778" t="s">
        <v>140</v>
      </c>
      <c r="C16" s="778"/>
      <c r="D16" s="778"/>
      <c r="E16" s="778"/>
      <c r="F16" s="778"/>
      <c r="G16" s="73"/>
      <c r="H16" s="73"/>
      <c r="I16" s="73"/>
      <c r="J16" s="73"/>
      <c r="K16" s="73"/>
      <c r="L16" s="73"/>
      <c r="M16" s="74"/>
      <c r="N16" s="73"/>
    </row>
    <row r="17" spans="1:17" s="63" customFormat="1" ht="25.5" customHeight="1" x14ac:dyDescent="0.2">
      <c r="D17" s="75"/>
      <c r="E17" s="75"/>
      <c r="F17" s="75"/>
      <c r="G17" s="75"/>
      <c r="H17" s="75"/>
      <c r="I17" s="75"/>
      <c r="J17" s="75"/>
      <c r="K17" s="75"/>
      <c r="L17" s="75"/>
      <c r="M17" s="73"/>
      <c r="N17" s="73"/>
    </row>
    <row r="18" spans="1:17" s="63" customFormat="1" x14ac:dyDescent="0.2">
      <c r="A18" s="76" t="s">
        <v>141</v>
      </c>
      <c r="D18" s="70" t="s">
        <v>33</v>
      </c>
      <c r="F18" s="77"/>
      <c r="G18" s="77"/>
      <c r="H18" s="77"/>
      <c r="I18" s="77"/>
      <c r="J18" s="77"/>
      <c r="K18" s="77"/>
      <c r="L18" s="77"/>
      <c r="M18" s="77"/>
      <c r="N18" s="77"/>
    </row>
    <row r="19" spans="1:17" s="63" customFormat="1" ht="25.5" customHeight="1" x14ac:dyDescent="0.2"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</row>
    <row r="20" spans="1:17" s="63" customFormat="1" ht="12.75" customHeight="1" x14ac:dyDescent="0.2">
      <c r="A20" s="76" t="s">
        <v>142</v>
      </c>
      <c r="C20" s="78">
        <v>70.95</v>
      </c>
      <c r="D20" s="79" t="s">
        <v>2539</v>
      </c>
      <c r="E20" s="66" t="s">
        <v>144</v>
      </c>
      <c r="L20" s="80"/>
      <c r="M20" s="80"/>
    </row>
    <row r="21" spans="1:17" s="63" customFormat="1" ht="12.75" customHeight="1" x14ac:dyDescent="0.2">
      <c r="B21" s="63" t="s">
        <v>145</v>
      </c>
      <c r="C21" s="81"/>
      <c r="D21" s="82"/>
      <c r="E21" s="66"/>
    </row>
    <row r="22" spans="1:17" s="63" customFormat="1" ht="12.75" customHeight="1" x14ac:dyDescent="0.2">
      <c r="B22" s="63" t="s">
        <v>146</v>
      </c>
      <c r="C22" s="78">
        <v>0</v>
      </c>
      <c r="D22" s="79" t="s">
        <v>149</v>
      </c>
      <c r="E22" s="66" t="s">
        <v>144</v>
      </c>
      <c r="G22" s="63" t="s">
        <v>147</v>
      </c>
      <c r="L22" s="78">
        <v>0</v>
      </c>
      <c r="M22" s="79" t="s">
        <v>2540</v>
      </c>
      <c r="N22" s="66" t="s">
        <v>144</v>
      </c>
    </row>
    <row r="23" spans="1:17" s="63" customFormat="1" ht="12.75" customHeight="1" x14ac:dyDescent="0.2">
      <c r="B23" s="63" t="s">
        <v>5</v>
      </c>
      <c r="C23" s="78">
        <v>21.5</v>
      </c>
      <c r="D23" s="83" t="s">
        <v>2541</v>
      </c>
      <c r="E23" s="66" t="s">
        <v>144</v>
      </c>
      <c r="G23" s="63" t="s">
        <v>150</v>
      </c>
      <c r="L23" s="84"/>
      <c r="M23" s="84">
        <v>71.900000000000006</v>
      </c>
      <c r="N23" s="69" t="s">
        <v>151</v>
      </c>
    </row>
    <row r="24" spans="1:17" s="63" customFormat="1" ht="12.75" customHeight="1" x14ac:dyDescent="0.2">
      <c r="B24" s="63" t="s">
        <v>18</v>
      </c>
      <c r="C24" s="78">
        <v>49.45</v>
      </c>
      <c r="D24" s="83" t="s">
        <v>2542</v>
      </c>
      <c r="E24" s="66" t="s">
        <v>144</v>
      </c>
      <c r="G24" s="63" t="s">
        <v>152</v>
      </c>
      <c r="L24" s="84"/>
      <c r="M24" s="84">
        <v>0.05</v>
      </c>
      <c r="N24" s="69" t="s">
        <v>151</v>
      </c>
    </row>
    <row r="25" spans="1:17" s="63" customFormat="1" ht="12.75" customHeight="1" x14ac:dyDescent="0.2">
      <c r="B25" s="63" t="s">
        <v>19</v>
      </c>
      <c r="C25" s="78">
        <v>0</v>
      </c>
      <c r="D25" s="79" t="s">
        <v>149</v>
      </c>
      <c r="E25" s="66" t="s">
        <v>144</v>
      </c>
      <c r="G25" s="63" t="s">
        <v>153</v>
      </c>
      <c r="L25" s="779" t="s">
        <v>33</v>
      </c>
      <c r="M25" s="779"/>
    </row>
    <row r="26" spans="1:17" s="63" customFormat="1" x14ac:dyDescent="0.2">
      <c r="A26" s="85"/>
    </row>
    <row r="27" spans="1:17" s="63" customFormat="1" ht="36" customHeight="1" x14ac:dyDescent="0.2">
      <c r="A27" s="771" t="s">
        <v>154</v>
      </c>
      <c r="B27" s="771" t="s">
        <v>15</v>
      </c>
      <c r="C27" s="771" t="s">
        <v>155</v>
      </c>
      <c r="D27" s="771"/>
      <c r="E27" s="771"/>
      <c r="F27" s="771" t="s">
        <v>156</v>
      </c>
      <c r="G27" s="771" t="s">
        <v>157</v>
      </c>
      <c r="H27" s="771"/>
      <c r="I27" s="771"/>
      <c r="J27" s="771" t="s">
        <v>158</v>
      </c>
      <c r="K27" s="771"/>
      <c r="L27" s="771"/>
      <c r="M27" s="771" t="s">
        <v>159</v>
      </c>
      <c r="N27" s="771" t="s">
        <v>160</v>
      </c>
    </row>
    <row r="28" spans="1:17" s="63" customFormat="1" ht="36.75" customHeight="1" x14ac:dyDescent="0.2">
      <c r="A28" s="771"/>
      <c r="B28" s="771"/>
      <c r="C28" s="771"/>
      <c r="D28" s="771"/>
      <c r="E28" s="771"/>
      <c r="F28" s="771"/>
      <c r="G28" s="771"/>
      <c r="H28" s="771"/>
      <c r="I28" s="771"/>
      <c r="J28" s="771"/>
      <c r="K28" s="771"/>
      <c r="L28" s="771"/>
      <c r="M28" s="771"/>
      <c r="N28" s="771"/>
    </row>
    <row r="29" spans="1:17" s="63" customFormat="1" ht="42.75" customHeight="1" x14ac:dyDescent="0.2">
      <c r="A29" s="771"/>
      <c r="B29" s="771"/>
      <c r="C29" s="771"/>
      <c r="D29" s="771"/>
      <c r="E29" s="771"/>
      <c r="F29" s="771"/>
      <c r="G29" s="86" t="s">
        <v>161</v>
      </c>
      <c r="H29" s="86" t="s">
        <v>162</v>
      </c>
      <c r="I29" s="86" t="s">
        <v>163</v>
      </c>
      <c r="J29" s="86" t="s">
        <v>161</v>
      </c>
      <c r="K29" s="86" t="s">
        <v>162</v>
      </c>
      <c r="L29" s="86" t="s">
        <v>20</v>
      </c>
      <c r="M29" s="771"/>
      <c r="N29" s="771"/>
    </row>
    <row r="30" spans="1:17" s="63" customFormat="1" x14ac:dyDescent="0.2">
      <c r="A30" s="87">
        <v>1</v>
      </c>
      <c r="B30" s="87">
        <v>2</v>
      </c>
      <c r="C30" s="772">
        <v>3</v>
      </c>
      <c r="D30" s="772"/>
      <c r="E30" s="772"/>
      <c r="F30" s="87">
        <v>4</v>
      </c>
      <c r="G30" s="87">
        <v>5</v>
      </c>
      <c r="H30" s="87">
        <v>6</v>
      </c>
      <c r="I30" s="87">
        <v>7</v>
      </c>
      <c r="J30" s="87">
        <v>8</v>
      </c>
      <c r="K30" s="87">
        <v>9</v>
      </c>
      <c r="L30" s="87">
        <v>10</v>
      </c>
      <c r="M30" s="87">
        <v>11</v>
      </c>
      <c r="N30" s="87">
        <v>12</v>
      </c>
    </row>
    <row r="31" spans="1:17" s="63" customFormat="1" x14ac:dyDescent="0.2">
      <c r="A31" s="773" t="s">
        <v>2543</v>
      </c>
      <c r="B31" s="774"/>
      <c r="C31" s="774"/>
      <c r="D31" s="774"/>
      <c r="E31" s="774"/>
      <c r="F31" s="774"/>
      <c r="G31" s="774"/>
      <c r="H31" s="774"/>
      <c r="I31" s="774"/>
      <c r="J31" s="774"/>
      <c r="K31" s="774"/>
      <c r="L31" s="774"/>
      <c r="M31" s="774"/>
      <c r="N31" s="775"/>
      <c r="P31" s="68" t="s">
        <v>2543</v>
      </c>
    </row>
    <row r="32" spans="1:17" s="63" customFormat="1" x14ac:dyDescent="0.2">
      <c r="A32" s="783" t="s">
        <v>887</v>
      </c>
      <c r="B32" s="784"/>
      <c r="C32" s="784"/>
      <c r="D32" s="784"/>
      <c r="E32" s="784"/>
      <c r="F32" s="784"/>
      <c r="G32" s="784"/>
      <c r="H32" s="784"/>
      <c r="I32" s="784"/>
      <c r="J32" s="784"/>
      <c r="K32" s="784"/>
      <c r="L32" s="784"/>
      <c r="M32" s="784"/>
      <c r="N32" s="785"/>
      <c r="Q32" s="68" t="s">
        <v>887</v>
      </c>
    </row>
    <row r="33" spans="1:25" s="63" customFormat="1" x14ac:dyDescent="0.2">
      <c r="A33" s="88" t="s">
        <v>165</v>
      </c>
      <c r="B33" s="89" t="s">
        <v>888</v>
      </c>
      <c r="C33" s="776" t="s">
        <v>889</v>
      </c>
      <c r="D33" s="776"/>
      <c r="E33" s="776"/>
      <c r="F33" s="90" t="s">
        <v>484</v>
      </c>
      <c r="G33" s="90" t="s">
        <v>33</v>
      </c>
      <c r="H33" s="90" t="s">
        <v>33</v>
      </c>
      <c r="I33" s="90" t="s">
        <v>212</v>
      </c>
      <c r="J33" s="91" t="s">
        <v>33</v>
      </c>
      <c r="K33" s="90" t="s">
        <v>33</v>
      </c>
      <c r="L33" s="91" t="s">
        <v>33</v>
      </c>
      <c r="M33" s="92" t="s">
        <v>33</v>
      </c>
      <c r="N33" s="93" t="s">
        <v>33</v>
      </c>
      <c r="R33" s="68" t="s">
        <v>889</v>
      </c>
    </row>
    <row r="34" spans="1:25" s="63" customFormat="1" ht="33.75" x14ac:dyDescent="0.2">
      <c r="A34" s="96"/>
      <c r="B34" s="97" t="s">
        <v>890</v>
      </c>
      <c r="C34" s="767" t="s">
        <v>559</v>
      </c>
      <c r="D34" s="767"/>
      <c r="E34" s="767"/>
      <c r="F34" s="767"/>
      <c r="G34" s="767"/>
      <c r="H34" s="767"/>
      <c r="I34" s="767"/>
      <c r="J34" s="767"/>
      <c r="K34" s="767"/>
      <c r="L34" s="767"/>
      <c r="M34" s="767"/>
      <c r="N34" s="781"/>
      <c r="S34" s="68" t="s">
        <v>559</v>
      </c>
    </row>
    <row r="35" spans="1:25" s="63" customFormat="1" x14ac:dyDescent="0.2">
      <c r="A35" s="98"/>
      <c r="B35" s="97" t="s">
        <v>165</v>
      </c>
      <c r="C35" s="767" t="s">
        <v>251</v>
      </c>
      <c r="D35" s="767"/>
      <c r="E35" s="767"/>
      <c r="F35" s="99" t="s">
        <v>33</v>
      </c>
      <c r="G35" s="99" t="s">
        <v>33</v>
      </c>
      <c r="H35" s="99" t="s">
        <v>33</v>
      </c>
      <c r="I35" s="99" t="s">
        <v>33</v>
      </c>
      <c r="J35" s="100">
        <v>29.21</v>
      </c>
      <c r="K35" s="99" t="s">
        <v>175</v>
      </c>
      <c r="L35" s="100">
        <v>146.05000000000001</v>
      </c>
      <c r="M35" s="101" t="s">
        <v>33</v>
      </c>
      <c r="N35" s="102" t="s">
        <v>33</v>
      </c>
      <c r="T35" s="68" t="s">
        <v>251</v>
      </c>
    </row>
    <row r="36" spans="1:25" s="63" customFormat="1" x14ac:dyDescent="0.2">
      <c r="A36" s="98"/>
      <c r="B36" s="97" t="s">
        <v>212</v>
      </c>
      <c r="C36" s="767" t="s">
        <v>252</v>
      </c>
      <c r="D36" s="767"/>
      <c r="E36" s="767"/>
      <c r="F36" s="99" t="s">
        <v>33</v>
      </c>
      <c r="G36" s="99" t="s">
        <v>33</v>
      </c>
      <c r="H36" s="99" t="s">
        <v>33</v>
      </c>
      <c r="I36" s="99" t="s">
        <v>33</v>
      </c>
      <c r="J36" s="100">
        <v>0.57999999999999996</v>
      </c>
      <c r="K36" s="99" t="s">
        <v>33</v>
      </c>
      <c r="L36" s="100">
        <v>2.3199999999999998</v>
      </c>
      <c r="M36" s="101" t="s">
        <v>33</v>
      </c>
      <c r="N36" s="102" t="s">
        <v>33</v>
      </c>
      <c r="T36" s="68" t="s">
        <v>252</v>
      </c>
    </row>
    <row r="37" spans="1:25" s="63" customFormat="1" x14ac:dyDescent="0.2">
      <c r="A37" s="98"/>
      <c r="B37" s="97" t="s">
        <v>33</v>
      </c>
      <c r="C37" s="767" t="s">
        <v>253</v>
      </c>
      <c r="D37" s="767"/>
      <c r="E37" s="767"/>
      <c r="F37" s="99" t="s">
        <v>179</v>
      </c>
      <c r="G37" s="99" t="s">
        <v>891</v>
      </c>
      <c r="H37" s="99" t="s">
        <v>175</v>
      </c>
      <c r="I37" s="99" t="s">
        <v>2544</v>
      </c>
      <c r="J37" s="100" t="s">
        <v>33</v>
      </c>
      <c r="K37" s="99" t="s">
        <v>33</v>
      </c>
      <c r="L37" s="100" t="s">
        <v>33</v>
      </c>
      <c r="M37" s="101" t="s">
        <v>33</v>
      </c>
      <c r="N37" s="102" t="s">
        <v>33</v>
      </c>
      <c r="U37" s="68" t="s">
        <v>253</v>
      </c>
    </row>
    <row r="38" spans="1:25" s="63" customFormat="1" x14ac:dyDescent="0.2">
      <c r="A38" s="98"/>
      <c r="B38" s="97" t="s">
        <v>33</v>
      </c>
      <c r="C38" s="776" t="s">
        <v>182</v>
      </c>
      <c r="D38" s="776"/>
      <c r="E38" s="776"/>
      <c r="F38" s="90" t="s">
        <v>33</v>
      </c>
      <c r="G38" s="90" t="s">
        <v>33</v>
      </c>
      <c r="H38" s="90" t="s">
        <v>33</v>
      </c>
      <c r="I38" s="90" t="s">
        <v>33</v>
      </c>
      <c r="J38" s="91">
        <v>29.79</v>
      </c>
      <c r="K38" s="90" t="s">
        <v>33</v>
      </c>
      <c r="L38" s="91">
        <v>148.37</v>
      </c>
      <c r="M38" s="92" t="s">
        <v>33</v>
      </c>
      <c r="N38" s="93" t="s">
        <v>33</v>
      </c>
      <c r="V38" s="68" t="s">
        <v>182</v>
      </c>
    </row>
    <row r="39" spans="1:25" s="63" customFormat="1" x14ac:dyDescent="0.2">
      <c r="A39" s="98"/>
      <c r="B39" s="97" t="s">
        <v>33</v>
      </c>
      <c r="C39" s="767" t="s">
        <v>183</v>
      </c>
      <c r="D39" s="767"/>
      <c r="E39" s="767"/>
      <c r="F39" s="99" t="s">
        <v>33</v>
      </c>
      <c r="G39" s="99" t="s">
        <v>33</v>
      </c>
      <c r="H39" s="99" t="s">
        <v>33</v>
      </c>
      <c r="I39" s="99" t="s">
        <v>33</v>
      </c>
      <c r="J39" s="100" t="s">
        <v>33</v>
      </c>
      <c r="K39" s="99" t="s">
        <v>33</v>
      </c>
      <c r="L39" s="100">
        <v>146.05000000000001</v>
      </c>
      <c r="M39" s="101" t="s">
        <v>33</v>
      </c>
      <c r="N39" s="102" t="s">
        <v>33</v>
      </c>
      <c r="U39" s="68" t="s">
        <v>183</v>
      </c>
    </row>
    <row r="40" spans="1:25" s="63" customFormat="1" ht="22.5" x14ac:dyDescent="0.2">
      <c r="A40" s="98"/>
      <c r="B40" s="97" t="s">
        <v>771</v>
      </c>
      <c r="C40" s="767" t="s">
        <v>772</v>
      </c>
      <c r="D40" s="767"/>
      <c r="E40" s="767"/>
      <c r="F40" s="99" t="s">
        <v>186</v>
      </c>
      <c r="G40" s="99" t="s">
        <v>341</v>
      </c>
      <c r="H40" s="99" t="s">
        <v>33</v>
      </c>
      <c r="I40" s="99" t="s">
        <v>341</v>
      </c>
      <c r="J40" s="100" t="s">
        <v>33</v>
      </c>
      <c r="K40" s="99" t="s">
        <v>33</v>
      </c>
      <c r="L40" s="100">
        <v>116.84</v>
      </c>
      <c r="M40" s="101" t="s">
        <v>33</v>
      </c>
      <c r="N40" s="102" t="s">
        <v>33</v>
      </c>
      <c r="U40" s="68" t="s">
        <v>772</v>
      </c>
    </row>
    <row r="41" spans="1:25" s="63" customFormat="1" ht="22.5" x14ac:dyDescent="0.2">
      <c r="A41" s="98"/>
      <c r="B41" s="97" t="s">
        <v>773</v>
      </c>
      <c r="C41" s="767" t="s">
        <v>774</v>
      </c>
      <c r="D41" s="767"/>
      <c r="E41" s="767"/>
      <c r="F41" s="99" t="s">
        <v>186</v>
      </c>
      <c r="G41" s="99" t="s">
        <v>775</v>
      </c>
      <c r="H41" s="99" t="s">
        <v>33</v>
      </c>
      <c r="I41" s="99" t="s">
        <v>775</v>
      </c>
      <c r="J41" s="100" t="s">
        <v>33</v>
      </c>
      <c r="K41" s="99" t="s">
        <v>33</v>
      </c>
      <c r="L41" s="100">
        <v>87.63</v>
      </c>
      <c r="M41" s="101" t="s">
        <v>33</v>
      </c>
      <c r="N41" s="102" t="s">
        <v>33</v>
      </c>
      <c r="U41" s="68" t="s">
        <v>774</v>
      </c>
    </row>
    <row r="42" spans="1:25" s="63" customFormat="1" x14ac:dyDescent="0.2">
      <c r="A42" s="103"/>
      <c r="B42" s="104"/>
      <c r="C42" s="780" t="s">
        <v>191</v>
      </c>
      <c r="D42" s="780"/>
      <c r="E42" s="780"/>
      <c r="F42" s="105" t="s">
        <v>33</v>
      </c>
      <c r="G42" s="105" t="s">
        <v>33</v>
      </c>
      <c r="H42" s="105" t="s">
        <v>33</v>
      </c>
      <c r="I42" s="105" t="s">
        <v>33</v>
      </c>
      <c r="J42" s="106" t="s">
        <v>33</v>
      </c>
      <c r="K42" s="105" t="s">
        <v>33</v>
      </c>
      <c r="L42" s="106">
        <v>352.84</v>
      </c>
      <c r="M42" s="92" t="s">
        <v>33</v>
      </c>
      <c r="N42" s="107" t="s">
        <v>33</v>
      </c>
      <c r="W42" s="68" t="s">
        <v>191</v>
      </c>
    </row>
    <row r="43" spans="1:25" s="63" customFormat="1" ht="33.75" x14ac:dyDescent="0.2">
      <c r="A43" s="88" t="s">
        <v>173</v>
      </c>
      <c r="B43" s="89" t="s">
        <v>1671</v>
      </c>
      <c r="C43" s="776" t="s">
        <v>894</v>
      </c>
      <c r="D43" s="776"/>
      <c r="E43" s="776"/>
      <c r="F43" s="90" t="s">
        <v>484</v>
      </c>
      <c r="G43" s="90" t="s">
        <v>33</v>
      </c>
      <c r="H43" s="90" t="s">
        <v>33</v>
      </c>
      <c r="I43" s="90" t="s">
        <v>212</v>
      </c>
      <c r="J43" s="91">
        <v>2708.79</v>
      </c>
      <c r="K43" s="90" t="s">
        <v>778</v>
      </c>
      <c r="L43" s="91">
        <v>10965.18</v>
      </c>
      <c r="M43" s="92" t="s">
        <v>33</v>
      </c>
      <c r="N43" s="93" t="s">
        <v>33</v>
      </c>
      <c r="R43" s="68" t="s">
        <v>894</v>
      </c>
    </row>
    <row r="44" spans="1:25" s="63" customFormat="1" x14ac:dyDescent="0.2">
      <c r="A44" s="94"/>
      <c r="B44" s="95"/>
      <c r="C44" s="767" t="s">
        <v>895</v>
      </c>
      <c r="D44" s="767"/>
      <c r="E44" s="767"/>
      <c r="F44" s="767"/>
      <c r="G44" s="767"/>
      <c r="H44" s="767"/>
      <c r="I44" s="767"/>
      <c r="J44" s="767"/>
      <c r="K44" s="767"/>
      <c r="L44" s="767"/>
      <c r="M44" s="767"/>
      <c r="N44" s="781"/>
      <c r="X44" s="68" t="s">
        <v>895</v>
      </c>
    </row>
    <row r="45" spans="1:25" s="63" customFormat="1" ht="22.5" x14ac:dyDescent="0.2">
      <c r="A45" s="96"/>
      <c r="B45" s="97" t="s">
        <v>780</v>
      </c>
      <c r="C45" s="767" t="s">
        <v>781</v>
      </c>
      <c r="D45" s="767"/>
      <c r="E45" s="767"/>
      <c r="F45" s="767"/>
      <c r="G45" s="767"/>
      <c r="H45" s="767"/>
      <c r="I45" s="767"/>
      <c r="J45" s="767"/>
      <c r="K45" s="767"/>
      <c r="L45" s="767"/>
      <c r="M45" s="767"/>
      <c r="N45" s="781"/>
      <c r="S45" s="68" t="s">
        <v>781</v>
      </c>
    </row>
    <row r="46" spans="1:25" s="63" customFormat="1" x14ac:dyDescent="0.2">
      <c r="A46" s="783" t="s">
        <v>950</v>
      </c>
      <c r="B46" s="784"/>
      <c r="C46" s="784"/>
      <c r="D46" s="784"/>
      <c r="E46" s="784"/>
      <c r="F46" s="784"/>
      <c r="G46" s="784"/>
      <c r="H46" s="784"/>
      <c r="I46" s="784"/>
      <c r="J46" s="784"/>
      <c r="K46" s="784"/>
      <c r="L46" s="784"/>
      <c r="M46" s="784"/>
      <c r="N46" s="785"/>
      <c r="Q46" s="68" t="s">
        <v>950</v>
      </c>
    </row>
    <row r="47" spans="1:25" s="63" customFormat="1" ht="45" x14ac:dyDescent="0.2">
      <c r="A47" s="88" t="s">
        <v>176</v>
      </c>
      <c r="B47" s="89" t="s">
        <v>1333</v>
      </c>
      <c r="C47" s="776" t="s">
        <v>1334</v>
      </c>
      <c r="D47" s="776"/>
      <c r="E47" s="776"/>
      <c r="F47" s="90" t="s">
        <v>711</v>
      </c>
      <c r="G47" s="90" t="s">
        <v>33</v>
      </c>
      <c r="H47" s="90" t="s">
        <v>33</v>
      </c>
      <c r="I47" s="90" t="s">
        <v>1287</v>
      </c>
      <c r="J47" s="91" t="s">
        <v>33</v>
      </c>
      <c r="K47" s="90" t="s">
        <v>33</v>
      </c>
      <c r="L47" s="91" t="s">
        <v>33</v>
      </c>
      <c r="M47" s="92" t="s">
        <v>33</v>
      </c>
      <c r="N47" s="93" t="s">
        <v>33</v>
      </c>
      <c r="R47" s="68" t="s">
        <v>1334</v>
      </c>
    </row>
    <row r="48" spans="1:25" s="63" customFormat="1" x14ac:dyDescent="0.2">
      <c r="A48" s="94"/>
      <c r="B48" s="95"/>
      <c r="C48" s="767" t="s">
        <v>2545</v>
      </c>
      <c r="D48" s="767"/>
      <c r="E48" s="767"/>
      <c r="F48" s="767"/>
      <c r="G48" s="767"/>
      <c r="H48" s="767"/>
      <c r="I48" s="767"/>
      <c r="J48" s="767"/>
      <c r="K48" s="767"/>
      <c r="L48" s="767"/>
      <c r="M48" s="767"/>
      <c r="N48" s="781"/>
      <c r="Y48" s="68" t="s">
        <v>2545</v>
      </c>
    </row>
    <row r="49" spans="1:25" s="63" customFormat="1" ht="33.75" x14ac:dyDescent="0.2">
      <c r="A49" s="96"/>
      <c r="B49" s="97" t="s">
        <v>890</v>
      </c>
      <c r="C49" s="767" t="s">
        <v>559</v>
      </c>
      <c r="D49" s="767"/>
      <c r="E49" s="767"/>
      <c r="F49" s="767"/>
      <c r="G49" s="767"/>
      <c r="H49" s="767"/>
      <c r="I49" s="767"/>
      <c r="J49" s="767"/>
      <c r="K49" s="767"/>
      <c r="L49" s="767"/>
      <c r="M49" s="767"/>
      <c r="N49" s="781"/>
      <c r="S49" s="68" t="s">
        <v>559</v>
      </c>
    </row>
    <row r="50" spans="1:25" s="63" customFormat="1" x14ac:dyDescent="0.2">
      <c r="A50" s="98"/>
      <c r="B50" s="97" t="s">
        <v>165</v>
      </c>
      <c r="C50" s="767" t="s">
        <v>251</v>
      </c>
      <c r="D50" s="767"/>
      <c r="E50" s="767"/>
      <c r="F50" s="99" t="s">
        <v>33</v>
      </c>
      <c r="G50" s="99" t="s">
        <v>33</v>
      </c>
      <c r="H50" s="99" t="s">
        <v>33</v>
      </c>
      <c r="I50" s="99" t="s">
        <v>33</v>
      </c>
      <c r="J50" s="100">
        <v>139.54</v>
      </c>
      <c r="K50" s="99" t="s">
        <v>175</v>
      </c>
      <c r="L50" s="100">
        <v>313.97000000000003</v>
      </c>
      <c r="M50" s="101" t="s">
        <v>33</v>
      </c>
      <c r="N50" s="102" t="s">
        <v>33</v>
      </c>
      <c r="T50" s="68" t="s">
        <v>251</v>
      </c>
    </row>
    <row r="51" spans="1:25" s="63" customFormat="1" x14ac:dyDescent="0.2">
      <c r="A51" s="98"/>
      <c r="B51" s="97" t="s">
        <v>212</v>
      </c>
      <c r="C51" s="767" t="s">
        <v>252</v>
      </c>
      <c r="D51" s="767"/>
      <c r="E51" s="767"/>
      <c r="F51" s="99" t="s">
        <v>33</v>
      </c>
      <c r="G51" s="99" t="s">
        <v>33</v>
      </c>
      <c r="H51" s="99" t="s">
        <v>33</v>
      </c>
      <c r="I51" s="99" t="s">
        <v>33</v>
      </c>
      <c r="J51" s="100">
        <v>16.79</v>
      </c>
      <c r="K51" s="99" t="s">
        <v>33</v>
      </c>
      <c r="L51" s="100">
        <v>30.22</v>
      </c>
      <c r="M51" s="101" t="s">
        <v>33</v>
      </c>
      <c r="N51" s="102" t="s">
        <v>33</v>
      </c>
      <c r="T51" s="68" t="s">
        <v>252</v>
      </c>
    </row>
    <row r="52" spans="1:25" s="63" customFormat="1" x14ac:dyDescent="0.2">
      <c r="A52" s="98"/>
      <c r="B52" s="97" t="s">
        <v>33</v>
      </c>
      <c r="C52" s="767" t="s">
        <v>253</v>
      </c>
      <c r="D52" s="767"/>
      <c r="E52" s="767"/>
      <c r="F52" s="99" t="s">
        <v>179</v>
      </c>
      <c r="G52" s="99" t="s">
        <v>1335</v>
      </c>
      <c r="H52" s="99" t="s">
        <v>175</v>
      </c>
      <c r="I52" s="99" t="s">
        <v>2546</v>
      </c>
      <c r="J52" s="100" t="s">
        <v>33</v>
      </c>
      <c r="K52" s="99" t="s">
        <v>33</v>
      </c>
      <c r="L52" s="100" t="s">
        <v>33</v>
      </c>
      <c r="M52" s="101" t="s">
        <v>33</v>
      </c>
      <c r="N52" s="102" t="s">
        <v>33</v>
      </c>
      <c r="U52" s="68" t="s">
        <v>253</v>
      </c>
    </row>
    <row r="53" spans="1:25" s="63" customFormat="1" x14ac:dyDescent="0.2">
      <c r="A53" s="98"/>
      <c r="B53" s="97" t="s">
        <v>33</v>
      </c>
      <c r="C53" s="776" t="s">
        <v>182</v>
      </c>
      <c r="D53" s="776"/>
      <c r="E53" s="776"/>
      <c r="F53" s="90" t="s">
        <v>33</v>
      </c>
      <c r="G53" s="90" t="s">
        <v>33</v>
      </c>
      <c r="H53" s="90" t="s">
        <v>33</v>
      </c>
      <c r="I53" s="90" t="s">
        <v>33</v>
      </c>
      <c r="J53" s="91">
        <v>156.33000000000001</v>
      </c>
      <c r="K53" s="90" t="s">
        <v>33</v>
      </c>
      <c r="L53" s="91">
        <v>344.19</v>
      </c>
      <c r="M53" s="92" t="s">
        <v>33</v>
      </c>
      <c r="N53" s="93" t="s">
        <v>33</v>
      </c>
      <c r="V53" s="68" t="s">
        <v>182</v>
      </c>
    </row>
    <row r="54" spans="1:25" s="63" customFormat="1" x14ac:dyDescent="0.2">
      <c r="A54" s="98"/>
      <c r="B54" s="97" t="s">
        <v>33</v>
      </c>
      <c r="C54" s="767" t="s">
        <v>183</v>
      </c>
      <c r="D54" s="767"/>
      <c r="E54" s="767"/>
      <c r="F54" s="99" t="s">
        <v>33</v>
      </c>
      <c r="G54" s="99" t="s">
        <v>33</v>
      </c>
      <c r="H54" s="99" t="s">
        <v>33</v>
      </c>
      <c r="I54" s="99" t="s">
        <v>33</v>
      </c>
      <c r="J54" s="100" t="s">
        <v>33</v>
      </c>
      <c r="K54" s="99" t="s">
        <v>33</v>
      </c>
      <c r="L54" s="100">
        <v>313.97000000000003</v>
      </c>
      <c r="M54" s="101" t="s">
        <v>33</v>
      </c>
      <c r="N54" s="102" t="s">
        <v>33</v>
      </c>
      <c r="U54" s="68" t="s">
        <v>183</v>
      </c>
    </row>
    <row r="55" spans="1:25" s="63" customFormat="1" ht="22.5" x14ac:dyDescent="0.2">
      <c r="A55" s="98"/>
      <c r="B55" s="97" t="s">
        <v>959</v>
      </c>
      <c r="C55" s="767" t="s">
        <v>960</v>
      </c>
      <c r="D55" s="767"/>
      <c r="E55" s="767"/>
      <c r="F55" s="99" t="s">
        <v>186</v>
      </c>
      <c r="G55" s="99" t="s">
        <v>187</v>
      </c>
      <c r="H55" s="99" t="s">
        <v>33</v>
      </c>
      <c r="I55" s="99" t="s">
        <v>187</v>
      </c>
      <c r="J55" s="100" t="s">
        <v>33</v>
      </c>
      <c r="K55" s="99" t="s">
        <v>33</v>
      </c>
      <c r="L55" s="100">
        <v>298.27</v>
      </c>
      <c r="M55" s="101" t="s">
        <v>33</v>
      </c>
      <c r="N55" s="102" t="s">
        <v>33</v>
      </c>
      <c r="U55" s="68" t="s">
        <v>960</v>
      </c>
    </row>
    <row r="56" spans="1:25" s="63" customFormat="1" ht="22.5" x14ac:dyDescent="0.2">
      <c r="A56" s="98"/>
      <c r="B56" s="97" t="s">
        <v>961</v>
      </c>
      <c r="C56" s="767" t="s">
        <v>962</v>
      </c>
      <c r="D56" s="767"/>
      <c r="E56" s="767"/>
      <c r="F56" s="99" t="s">
        <v>186</v>
      </c>
      <c r="G56" s="99" t="s">
        <v>594</v>
      </c>
      <c r="H56" s="99" t="s">
        <v>33</v>
      </c>
      <c r="I56" s="99" t="s">
        <v>594</v>
      </c>
      <c r="J56" s="100" t="s">
        <v>33</v>
      </c>
      <c r="K56" s="99" t="s">
        <v>33</v>
      </c>
      <c r="L56" s="100">
        <v>204.08</v>
      </c>
      <c r="M56" s="101" t="s">
        <v>33</v>
      </c>
      <c r="N56" s="102" t="s">
        <v>33</v>
      </c>
      <c r="U56" s="68" t="s">
        <v>962</v>
      </c>
    </row>
    <row r="57" spans="1:25" s="63" customFormat="1" x14ac:dyDescent="0.2">
      <c r="A57" s="103"/>
      <c r="B57" s="104"/>
      <c r="C57" s="780" t="s">
        <v>191</v>
      </c>
      <c r="D57" s="780"/>
      <c r="E57" s="780"/>
      <c r="F57" s="105" t="s">
        <v>33</v>
      </c>
      <c r="G57" s="105" t="s">
        <v>33</v>
      </c>
      <c r="H57" s="105" t="s">
        <v>33</v>
      </c>
      <c r="I57" s="105" t="s">
        <v>33</v>
      </c>
      <c r="J57" s="106" t="s">
        <v>33</v>
      </c>
      <c r="K57" s="105" t="s">
        <v>33</v>
      </c>
      <c r="L57" s="106">
        <v>846.54</v>
      </c>
      <c r="M57" s="92" t="s">
        <v>33</v>
      </c>
      <c r="N57" s="107" t="s">
        <v>33</v>
      </c>
      <c r="W57" s="68" t="s">
        <v>191</v>
      </c>
    </row>
    <row r="58" spans="1:25" s="63" customFormat="1" ht="33.75" x14ac:dyDescent="0.2">
      <c r="A58" s="88" t="s">
        <v>212</v>
      </c>
      <c r="B58" s="89" t="s">
        <v>1825</v>
      </c>
      <c r="C58" s="776" t="s">
        <v>1826</v>
      </c>
      <c r="D58" s="776"/>
      <c r="E58" s="776"/>
      <c r="F58" s="90" t="s">
        <v>815</v>
      </c>
      <c r="G58" s="90" t="s">
        <v>33</v>
      </c>
      <c r="H58" s="90" t="s">
        <v>33</v>
      </c>
      <c r="I58" s="90" t="s">
        <v>2547</v>
      </c>
      <c r="J58" s="91">
        <v>1.61</v>
      </c>
      <c r="K58" s="90" t="s">
        <v>33</v>
      </c>
      <c r="L58" s="91">
        <v>295.60000000000002</v>
      </c>
      <c r="M58" s="92" t="s">
        <v>33</v>
      </c>
      <c r="N58" s="93" t="s">
        <v>33</v>
      </c>
      <c r="R58" s="68" t="s">
        <v>1826</v>
      </c>
    </row>
    <row r="59" spans="1:25" s="63" customFormat="1" x14ac:dyDescent="0.2">
      <c r="A59" s="94"/>
      <c r="B59" s="95"/>
      <c r="C59" s="767" t="s">
        <v>2548</v>
      </c>
      <c r="D59" s="767"/>
      <c r="E59" s="767"/>
      <c r="F59" s="767"/>
      <c r="G59" s="767"/>
      <c r="H59" s="767"/>
      <c r="I59" s="767"/>
      <c r="J59" s="767"/>
      <c r="K59" s="767"/>
      <c r="L59" s="767"/>
      <c r="M59" s="767"/>
      <c r="N59" s="781"/>
      <c r="Y59" s="68" t="s">
        <v>2548</v>
      </c>
    </row>
    <row r="60" spans="1:25" s="63" customFormat="1" ht="45" x14ac:dyDescent="0.2">
      <c r="A60" s="88" t="s">
        <v>219</v>
      </c>
      <c r="B60" s="89" t="s">
        <v>1341</v>
      </c>
      <c r="C60" s="776" t="s">
        <v>1342</v>
      </c>
      <c r="D60" s="776"/>
      <c r="E60" s="776"/>
      <c r="F60" s="90" t="s">
        <v>711</v>
      </c>
      <c r="G60" s="90" t="s">
        <v>33</v>
      </c>
      <c r="H60" s="90" t="s">
        <v>33</v>
      </c>
      <c r="I60" s="90" t="s">
        <v>1287</v>
      </c>
      <c r="J60" s="91" t="s">
        <v>33</v>
      </c>
      <c r="K60" s="90" t="s">
        <v>33</v>
      </c>
      <c r="L60" s="91" t="s">
        <v>33</v>
      </c>
      <c r="M60" s="92" t="s">
        <v>33</v>
      </c>
      <c r="N60" s="93" t="s">
        <v>33</v>
      </c>
      <c r="R60" s="68" t="s">
        <v>1342</v>
      </c>
    </row>
    <row r="61" spans="1:25" s="63" customFormat="1" x14ac:dyDescent="0.2">
      <c r="A61" s="94"/>
      <c r="B61" s="95"/>
      <c r="C61" s="767" t="s">
        <v>2545</v>
      </c>
      <c r="D61" s="767"/>
      <c r="E61" s="767"/>
      <c r="F61" s="767"/>
      <c r="G61" s="767"/>
      <c r="H61" s="767"/>
      <c r="I61" s="767"/>
      <c r="J61" s="767"/>
      <c r="K61" s="767"/>
      <c r="L61" s="767"/>
      <c r="M61" s="767"/>
      <c r="N61" s="781"/>
      <c r="Y61" s="68" t="s">
        <v>2545</v>
      </c>
    </row>
    <row r="62" spans="1:25" s="63" customFormat="1" ht="33.75" x14ac:dyDescent="0.2">
      <c r="A62" s="96"/>
      <c r="B62" s="97" t="s">
        <v>890</v>
      </c>
      <c r="C62" s="767" t="s">
        <v>559</v>
      </c>
      <c r="D62" s="767"/>
      <c r="E62" s="767"/>
      <c r="F62" s="767"/>
      <c r="G62" s="767"/>
      <c r="H62" s="767"/>
      <c r="I62" s="767"/>
      <c r="J62" s="767"/>
      <c r="K62" s="767"/>
      <c r="L62" s="767"/>
      <c r="M62" s="767"/>
      <c r="N62" s="781"/>
      <c r="S62" s="68" t="s">
        <v>559</v>
      </c>
    </row>
    <row r="63" spans="1:25" s="63" customFormat="1" x14ac:dyDescent="0.2">
      <c r="A63" s="98"/>
      <c r="B63" s="97" t="s">
        <v>165</v>
      </c>
      <c r="C63" s="767" t="s">
        <v>251</v>
      </c>
      <c r="D63" s="767"/>
      <c r="E63" s="767"/>
      <c r="F63" s="99" t="s">
        <v>33</v>
      </c>
      <c r="G63" s="99" t="s">
        <v>33</v>
      </c>
      <c r="H63" s="99" t="s">
        <v>33</v>
      </c>
      <c r="I63" s="99" t="s">
        <v>33</v>
      </c>
      <c r="J63" s="100">
        <v>42.21</v>
      </c>
      <c r="K63" s="99" t="s">
        <v>175</v>
      </c>
      <c r="L63" s="100">
        <v>94.97</v>
      </c>
      <c r="M63" s="101" t="s">
        <v>33</v>
      </c>
      <c r="N63" s="102" t="s">
        <v>33</v>
      </c>
      <c r="T63" s="68" t="s">
        <v>251</v>
      </c>
    </row>
    <row r="64" spans="1:25" s="63" customFormat="1" x14ac:dyDescent="0.2">
      <c r="A64" s="98"/>
      <c r="B64" s="97" t="s">
        <v>173</v>
      </c>
      <c r="C64" s="767" t="s">
        <v>174</v>
      </c>
      <c r="D64" s="767"/>
      <c r="E64" s="767"/>
      <c r="F64" s="99" t="s">
        <v>33</v>
      </c>
      <c r="G64" s="99" t="s">
        <v>33</v>
      </c>
      <c r="H64" s="99" t="s">
        <v>33</v>
      </c>
      <c r="I64" s="99" t="s">
        <v>33</v>
      </c>
      <c r="J64" s="100">
        <v>1.81</v>
      </c>
      <c r="K64" s="99" t="s">
        <v>175</v>
      </c>
      <c r="L64" s="100">
        <v>4.07</v>
      </c>
      <c r="M64" s="101" t="s">
        <v>33</v>
      </c>
      <c r="N64" s="102" t="s">
        <v>33</v>
      </c>
      <c r="T64" s="68" t="s">
        <v>174</v>
      </c>
    </row>
    <row r="65" spans="1:25" s="63" customFormat="1" x14ac:dyDescent="0.2">
      <c r="A65" s="98"/>
      <c r="B65" s="97" t="s">
        <v>176</v>
      </c>
      <c r="C65" s="767" t="s">
        <v>177</v>
      </c>
      <c r="D65" s="767"/>
      <c r="E65" s="767"/>
      <c r="F65" s="99" t="s">
        <v>33</v>
      </c>
      <c r="G65" s="99" t="s">
        <v>33</v>
      </c>
      <c r="H65" s="99" t="s">
        <v>33</v>
      </c>
      <c r="I65" s="99" t="s">
        <v>33</v>
      </c>
      <c r="J65" s="100">
        <v>0.26</v>
      </c>
      <c r="K65" s="99" t="s">
        <v>175</v>
      </c>
      <c r="L65" s="100">
        <v>0.59</v>
      </c>
      <c r="M65" s="101" t="s">
        <v>33</v>
      </c>
      <c r="N65" s="102" t="s">
        <v>33</v>
      </c>
      <c r="T65" s="68" t="s">
        <v>177</v>
      </c>
    </row>
    <row r="66" spans="1:25" s="63" customFormat="1" x14ac:dyDescent="0.2">
      <c r="A66" s="98"/>
      <c r="B66" s="97" t="s">
        <v>212</v>
      </c>
      <c r="C66" s="767" t="s">
        <v>252</v>
      </c>
      <c r="D66" s="767"/>
      <c r="E66" s="767"/>
      <c r="F66" s="99" t="s">
        <v>33</v>
      </c>
      <c r="G66" s="99" t="s">
        <v>33</v>
      </c>
      <c r="H66" s="99" t="s">
        <v>33</v>
      </c>
      <c r="I66" s="99" t="s">
        <v>33</v>
      </c>
      <c r="J66" s="100">
        <v>11.27</v>
      </c>
      <c r="K66" s="99" t="s">
        <v>33</v>
      </c>
      <c r="L66" s="100">
        <v>20.29</v>
      </c>
      <c r="M66" s="101" t="s">
        <v>33</v>
      </c>
      <c r="N66" s="102" t="s">
        <v>33</v>
      </c>
      <c r="T66" s="68" t="s">
        <v>252</v>
      </c>
    </row>
    <row r="67" spans="1:25" s="63" customFormat="1" x14ac:dyDescent="0.2">
      <c r="A67" s="98"/>
      <c r="B67" s="97" t="s">
        <v>33</v>
      </c>
      <c r="C67" s="767" t="s">
        <v>253</v>
      </c>
      <c r="D67" s="767"/>
      <c r="E67" s="767"/>
      <c r="F67" s="99" t="s">
        <v>179</v>
      </c>
      <c r="G67" s="99" t="s">
        <v>1343</v>
      </c>
      <c r="H67" s="99" t="s">
        <v>175</v>
      </c>
      <c r="I67" s="99" t="s">
        <v>2549</v>
      </c>
      <c r="J67" s="100" t="s">
        <v>33</v>
      </c>
      <c r="K67" s="99" t="s">
        <v>33</v>
      </c>
      <c r="L67" s="100" t="s">
        <v>33</v>
      </c>
      <c r="M67" s="101" t="s">
        <v>33</v>
      </c>
      <c r="N67" s="102" t="s">
        <v>33</v>
      </c>
      <c r="U67" s="68" t="s">
        <v>253</v>
      </c>
    </row>
    <row r="68" spans="1:25" s="63" customFormat="1" x14ac:dyDescent="0.2">
      <c r="A68" s="98"/>
      <c r="B68" s="97" t="s">
        <v>33</v>
      </c>
      <c r="C68" s="767" t="s">
        <v>178</v>
      </c>
      <c r="D68" s="767"/>
      <c r="E68" s="767"/>
      <c r="F68" s="99" t="s">
        <v>179</v>
      </c>
      <c r="G68" s="99" t="s">
        <v>981</v>
      </c>
      <c r="H68" s="99" t="s">
        <v>175</v>
      </c>
      <c r="I68" s="99" t="s">
        <v>2550</v>
      </c>
      <c r="J68" s="100" t="s">
        <v>33</v>
      </c>
      <c r="K68" s="99" t="s">
        <v>33</v>
      </c>
      <c r="L68" s="100" t="s">
        <v>33</v>
      </c>
      <c r="M68" s="101" t="s">
        <v>33</v>
      </c>
      <c r="N68" s="102" t="s">
        <v>33</v>
      </c>
      <c r="U68" s="68" t="s">
        <v>178</v>
      </c>
    </row>
    <row r="69" spans="1:25" s="63" customFormat="1" x14ac:dyDescent="0.2">
      <c r="A69" s="98"/>
      <c r="B69" s="97" t="s">
        <v>33</v>
      </c>
      <c r="C69" s="776" t="s">
        <v>182</v>
      </c>
      <c r="D69" s="776"/>
      <c r="E69" s="776"/>
      <c r="F69" s="90" t="s">
        <v>33</v>
      </c>
      <c r="G69" s="90" t="s">
        <v>33</v>
      </c>
      <c r="H69" s="90" t="s">
        <v>33</v>
      </c>
      <c r="I69" s="90" t="s">
        <v>33</v>
      </c>
      <c r="J69" s="91">
        <v>55.29</v>
      </c>
      <c r="K69" s="90" t="s">
        <v>33</v>
      </c>
      <c r="L69" s="91">
        <v>119.33</v>
      </c>
      <c r="M69" s="92" t="s">
        <v>33</v>
      </c>
      <c r="N69" s="93" t="s">
        <v>33</v>
      </c>
      <c r="V69" s="68" t="s">
        <v>182</v>
      </c>
    </row>
    <row r="70" spans="1:25" s="63" customFormat="1" x14ac:dyDescent="0.2">
      <c r="A70" s="98"/>
      <c r="B70" s="97" t="s">
        <v>33</v>
      </c>
      <c r="C70" s="767" t="s">
        <v>183</v>
      </c>
      <c r="D70" s="767"/>
      <c r="E70" s="767"/>
      <c r="F70" s="99" t="s">
        <v>33</v>
      </c>
      <c r="G70" s="99" t="s">
        <v>33</v>
      </c>
      <c r="H70" s="99" t="s">
        <v>33</v>
      </c>
      <c r="I70" s="99" t="s">
        <v>33</v>
      </c>
      <c r="J70" s="100" t="s">
        <v>33</v>
      </c>
      <c r="K70" s="99" t="s">
        <v>33</v>
      </c>
      <c r="L70" s="100">
        <v>95.56</v>
      </c>
      <c r="M70" s="101" t="s">
        <v>33</v>
      </c>
      <c r="N70" s="102" t="s">
        <v>33</v>
      </c>
      <c r="U70" s="68" t="s">
        <v>183</v>
      </c>
    </row>
    <row r="71" spans="1:25" s="63" customFormat="1" ht="22.5" x14ac:dyDescent="0.2">
      <c r="A71" s="98"/>
      <c r="B71" s="97" t="s">
        <v>959</v>
      </c>
      <c r="C71" s="767" t="s">
        <v>960</v>
      </c>
      <c r="D71" s="767"/>
      <c r="E71" s="767"/>
      <c r="F71" s="99" t="s">
        <v>186</v>
      </c>
      <c r="G71" s="99" t="s">
        <v>187</v>
      </c>
      <c r="H71" s="99" t="s">
        <v>33</v>
      </c>
      <c r="I71" s="99" t="s">
        <v>187</v>
      </c>
      <c r="J71" s="100" t="s">
        <v>33</v>
      </c>
      <c r="K71" s="99" t="s">
        <v>33</v>
      </c>
      <c r="L71" s="100">
        <v>90.78</v>
      </c>
      <c r="M71" s="101" t="s">
        <v>33</v>
      </c>
      <c r="N71" s="102" t="s">
        <v>33</v>
      </c>
      <c r="U71" s="68" t="s">
        <v>960</v>
      </c>
    </row>
    <row r="72" spans="1:25" s="63" customFormat="1" ht="22.5" x14ac:dyDescent="0.2">
      <c r="A72" s="98"/>
      <c r="B72" s="97" t="s">
        <v>961</v>
      </c>
      <c r="C72" s="767" t="s">
        <v>962</v>
      </c>
      <c r="D72" s="767"/>
      <c r="E72" s="767"/>
      <c r="F72" s="99" t="s">
        <v>186</v>
      </c>
      <c r="G72" s="99" t="s">
        <v>594</v>
      </c>
      <c r="H72" s="99" t="s">
        <v>33</v>
      </c>
      <c r="I72" s="99" t="s">
        <v>594</v>
      </c>
      <c r="J72" s="100" t="s">
        <v>33</v>
      </c>
      <c r="K72" s="99" t="s">
        <v>33</v>
      </c>
      <c r="L72" s="100">
        <v>62.11</v>
      </c>
      <c r="M72" s="101" t="s">
        <v>33</v>
      </c>
      <c r="N72" s="102" t="s">
        <v>33</v>
      </c>
      <c r="U72" s="68" t="s">
        <v>962</v>
      </c>
    </row>
    <row r="73" spans="1:25" s="63" customFormat="1" x14ac:dyDescent="0.2">
      <c r="A73" s="103"/>
      <c r="B73" s="104"/>
      <c r="C73" s="780" t="s">
        <v>191</v>
      </c>
      <c r="D73" s="780"/>
      <c r="E73" s="780"/>
      <c r="F73" s="105" t="s">
        <v>33</v>
      </c>
      <c r="G73" s="105" t="s">
        <v>33</v>
      </c>
      <c r="H73" s="105" t="s">
        <v>33</v>
      </c>
      <c r="I73" s="105" t="s">
        <v>33</v>
      </c>
      <c r="J73" s="106" t="s">
        <v>33</v>
      </c>
      <c r="K73" s="105" t="s">
        <v>33</v>
      </c>
      <c r="L73" s="106">
        <v>272.22000000000003</v>
      </c>
      <c r="M73" s="92" t="s">
        <v>33</v>
      </c>
      <c r="N73" s="107" t="s">
        <v>33</v>
      </c>
      <c r="W73" s="68" t="s">
        <v>191</v>
      </c>
    </row>
    <row r="74" spans="1:25" s="63" customFormat="1" ht="33.75" x14ac:dyDescent="0.2">
      <c r="A74" s="88" t="s">
        <v>228</v>
      </c>
      <c r="B74" s="89" t="s">
        <v>2551</v>
      </c>
      <c r="C74" s="776" t="s">
        <v>2552</v>
      </c>
      <c r="D74" s="776"/>
      <c r="E74" s="776"/>
      <c r="F74" s="90" t="s">
        <v>815</v>
      </c>
      <c r="G74" s="90" t="s">
        <v>33</v>
      </c>
      <c r="H74" s="90" t="s">
        <v>33</v>
      </c>
      <c r="I74" s="90" t="s">
        <v>2547</v>
      </c>
      <c r="J74" s="91">
        <v>3.76</v>
      </c>
      <c r="K74" s="90" t="s">
        <v>856</v>
      </c>
      <c r="L74" s="91">
        <v>704.14</v>
      </c>
      <c r="M74" s="92" t="s">
        <v>33</v>
      </c>
      <c r="N74" s="93" t="s">
        <v>33</v>
      </c>
      <c r="R74" s="68" t="s">
        <v>2552</v>
      </c>
    </row>
    <row r="75" spans="1:25" s="63" customFormat="1" x14ac:dyDescent="0.2">
      <c r="A75" s="94"/>
      <c r="B75" s="95"/>
      <c r="C75" s="767" t="s">
        <v>2548</v>
      </c>
      <c r="D75" s="767"/>
      <c r="E75" s="767"/>
      <c r="F75" s="767"/>
      <c r="G75" s="767"/>
      <c r="H75" s="767"/>
      <c r="I75" s="767"/>
      <c r="J75" s="767"/>
      <c r="K75" s="767"/>
      <c r="L75" s="767"/>
      <c r="M75" s="767"/>
      <c r="N75" s="781"/>
      <c r="Y75" s="68" t="s">
        <v>2548</v>
      </c>
    </row>
    <row r="76" spans="1:25" s="63" customFormat="1" x14ac:dyDescent="0.2">
      <c r="A76" s="94"/>
      <c r="B76" s="95"/>
      <c r="C76" s="767" t="s">
        <v>2553</v>
      </c>
      <c r="D76" s="767"/>
      <c r="E76" s="767"/>
      <c r="F76" s="767"/>
      <c r="G76" s="767"/>
      <c r="H76" s="767"/>
      <c r="I76" s="767"/>
      <c r="J76" s="767"/>
      <c r="K76" s="767"/>
      <c r="L76" s="767"/>
      <c r="M76" s="767"/>
      <c r="N76" s="781"/>
      <c r="X76" s="68" t="s">
        <v>2553</v>
      </c>
    </row>
    <row r="77" spans="1:25" s="63" customFormat="1" ht="22.5" x14ac:dyDescent="0.2">
      <c r="A77" s="96"/>
      <c r="B77" s="97" t="s">
        <v>858</v>
      </c>
      <c r="C77" s="767" t="s">
        <v>859</v>
      </c>
      <c r="D77" s="767"/>
      <c r="E77" s="767"/>
      <c r="F77" s="767"/>
      <c r="G77" s="767"/>
      <c r="H77" s="767"/>
      <c r="I77" s="767"/>
      <c r="J77" s="767"/>
      <c r="K77" s="767"/>
      <c r="L77" s="767"/>
      <c r="M77" s="767"/>
      <c r="N77" s="781"/>
      <c r="S77" s="68" t="s">
        <v>859</v>
      </c>
    </row>
    <row r="78" spans="1:25" s="63" customFormat="1" ht="45" x14ac:dyDescent="0.2">
      <c r="A78" s="88" t="s">
        <v>235</v>
      </c>
      <c r="B78" s="89" t="s">
        <v>999</v>
      </c>
      <c r="C78" s="776" t="s">
        <v>1000</v>
      </c>
      <c r="D78" s="776"/>
      <c r="E78" s="776"/>
      <c r="F78" s="90" t="s">
        <v>484</v>
      </c>
      <c r="G78" s="90" t="s">
        <v>33</v>
      </c>
      <c r="H78" s="90" t="s">
        <v>33</v>
      </c>
      <c r="I78" s="90" t="s">
        <v>741</v>
      </c>
      <c r="J78" s="91" t="s">
        <v>33</v>
      </c>
      <c r="K78" s="90" t="s">
        <v>33</v>
      </c>
      <c r="L78" s="91" t="s">
        <v>33</v>
      </c>
      <c r="M78" s="92" t="s">
        <v>33</v>
      </c>
      <c r="N78" s="93" t="s">
        <v>33</v>
      </c>
      <c r="R78" s="68" t="s">
        <v>1000</v>
      </c>
    </row>
    <row r="79" spans="1:25" s="63" customFormat="1" ht="33.75" x14ac:dyDescent="0.2">
      <c r="A79" s="96"/>
      <c r="B79" s="97" t="s">
        <v>890</v>
      </c>
      <c r="C79" s="767" t="s">
        <v>559</v>
      </c>
      <c r="D79" s="767"/>
      <c r="E79" s="767"/>
      <c r="F79" s="767"/>
      <c r="G79" s="767"/>
      <c r="H79" s="767"/>
      <c r="I79" s="767"/>
      <c r="J79" s="767"/>
      <c r="K79" s="767"/>
      <c r="L79" s="767"/>
      <c r="M79" s="767"/>
      <c r="N79" s="781"/>
      <c r="S79" s="68" t="s">
        <v>559</v>
      </c>
    </row>
    <row r="80" spans="1:25" s="63" customFormat="1" x14ac:dyDescent="0.2">
      <c r="A80" s="98"/>
      <c r="B80" s="97" t="s">
        <v>165</v>
      </c>
      <c r="C80" s="767" t="s">
        <v>251</v>
      </c>
      <c r="D80" s="767"/>
      <c r="E80" s="767"/>
      <c r="F80" s="99" t="s">
        <v>33</v>
      </c>
      <c r="G80" s="99" t="s">
        <v>33</v>
      </c>
      <c r="H80" s="99" t="s">
        <v>33</v>
      </c>
      <c r="I80" s="99" t="s">
        <v>33</v>
      </c>
      <c r="J80" s="100">
        <v>3.57</v>
      </c>
      <c r="K80" s="99" t="s">
        <v>175</v>
      </c>
      <c r="L80" s="100">
        <v>133.88</v>
      </c>
      <c r="M80" s="101" t="s">
        <v>33</v>
      </c>
      <c r="N80" s="102" t="s">
        <v>33</v>
      </c>
      <c r="T80" s="68" t="s">
        <v>251</v>
      </c>
    </row>
    <row r="81" spans="1:27" s="63" customFormat="1" x14ac:dyDescent="0.2">
      <c r="A81" s="98"/>
      <c r="B81" s="97" t="s">
        <v>212</v>
      </c>
      <c r="C81" s="767" t="s">
        <v>252</v>
      </c>
      <c r="D81" s="767"/>
      <c r="E81" s="767"/>
      <c r="F81" s="99" t="s">
        <v>33</v>
      </c>
      <c r="G81" s="99" t="s">
        <v>33</v>
      </c>
      <c r="H81" s="99" t="s">
        <v>33</v>
      </c>
      <c r="I81" s="99" t="s">
        <v>33</v>
      </c>
      <c r="J81" s="100">
        <v>15.07</v>
      </c>
      <c r="K81" s="99" t="s">
        <v>33</v>
      </c>
      <c r="L81" s="100">
        <v>2.1</v>
      </c>
      <c r="M81" s="101" t="s">
        <v>33</v>
      </c>
      <c r="N81" s="102" t="s">
        <v>33</v>
      </c>
      <c r="T81" s="68" t="s">
        <v>252</v>
      </c>
    </row>
    <row r="82" spans="1:27" s="63" customFormat="1" x14ac:dyDescent="0.2">
      <c r="A82" s="98"/>
      <c r="B82" s="97" t="s">
        <v>33</v>
      </c>
      <c r="C82" s="767" t="s">
        <v>253</v>
      </c>
      <c r="D82" s="767"/>
      <c r="E82" s="767"/>
      <c r="F82" s="99" t="s">
        <v>179</v>
      </c>
      <c r="G82" s="99" t="s">
        <v>1001</v>
      </c>
      <c r="H82" s="99" t="s">
        <v>175</v>
      </c>
      <c r="I82" s="99" t="s">
        <v>1002</v>
      </c>
      <c r="J82" s="100" t="s">
        <v>33</v>
      </c>
      <c r="K82" s="99" t="s">
        <v>33</v>
      </c>
      <c r="L82" s="100" t="s">
        <v>33</v>
      </c>
      <c r="M82" s="101" t="s">
        <v>33</v>
      </c>
      <c r="N82" s="102" t="s">
        <v>33</v>
      </c>
      <c r="U82" s="68" t="s">
        <v>253</v>
      </c>
    </row>
    <row r="83" spans="1:27" s="63" customFormat="1" x14ac:dyDescent="0.2">
      <c r="A83" s="98"/>
      <c r="B83" s="97" t="s">
        <v>33</v>
      </c>
      <c r="C83" s="776" t="s">
        <v>182</v>
      </c>
      <c r="D83" s="776"/>
      <c r="E83" s="776"/>
      <c r="F83" s="90" t="s">
        <v>33</v>
      </c>
      <c r="G83" s="90" t="s">
        <v>33</v>
      </c>
      <c r="H83" s="90" t="s">
        <v>33</v>
      </c>
      <c r="I83" s="90" t="s">
        <v>33</v>
      </c>
      <c r="J83" s="91">
        <v>3.64</v>
      </c>
      <c r="K83" s="90" t="s">
        <v>33</v>
      </c>
      <c r="L83" s="91">
        <v>135.97999999999999</v>
      </c>
      <c r="M83" s="92" t="s">
        <v>33</v>
      </c>
      <c r="N83" s="93" t="s">
        <v>33</v>
      </c>
      <c r="V83" s="68" t="s">
        <v>182</v>
      </c>
    </row>
    <row r="84" spans="1:27" s="63" customFormat="1" x14ac:dyDescent="0.2">
      <c r="A84" s="98"/>
      <c r="B84" s="97" t="s">
        <v>33</v>
      </c>
      <c r="C84" s="767" t="s">
        <v>183</v>
      </c>
      <c r="D84" s="767"/>
      <c r="E84" s="767"/>
      <c r="F84" s="99" t="s">
        <v>33</v>
      </c>
      <c r="G84" s="99" t="s">
        <v>33</v>
      </c>
      <c r="H84" s="99" t="s">
        <v>33</v>
      </c>
      <c r="I84" s="99" t="s">
        <v>33</v>
      </c>
      <c r="J84" s="100" t="s">
        <v>33</v>
      </c>
      <c r="K84" s="99" t="s">
        <v>33</v>
      </c>
      <c r="L84" s="100">
        <v>133.88</v>
      </c>
      <c r="M84" s="101" t="s">
        <v>33</v>
      </c>
      <c r="N84" s="102" t="s">
        <v>33</v>
      </c>
      <c r="U84" s="68" t="s">
        <v>183</v>
      </c>
    </row>
    <row r="85" spans="1:27" s="63" customFormat="1" ht="22.5" x14ac:dyDescent="0.2">
      <c r="A85" s="98"/>
      <c r="B85" s="97" t="s">
        <v>959</v>
      </c>
      <c r="C85" s="767" t="s">
        <v>960</v>
      </c>
      <c r="D85" s="767"/>
      <c r="E85" s="767"/>
      <c r="F85" s="99" t="s">
        <v>186</v>
      </c>
      <c r="G85" s="99" t="s">
        <v>187</v>
      </c>
      <c r="H85" s="99" t="s">
        <v>33</v>
      </c>
      <c r="I85" s="99" t="s">
        <v>187</v>
      </c>
      <c r="J85" s="100" t="s">
        <v>33</v>
      </c>
      <c r="K85" s="99" t="s">
        <v>33</v>
      </c>
      <c r="L85" s="100">
        <v>127.19</v>
      </c>
      <c r="M85" s="101" t="s">
        <v>33</v>
      </c>
      <c r="N85" s="102" t="s">
        <v>33</v>
      </c>
      <c r="U85" s="68" t="s">
        <v>960</v>
      </c>
    </row>
    <row r="86" spans="1:27" s="63" customFormat="1" ht="22.5" x14ac:dyDescent="0.2">
      <c r="A86" s="98"/>
      <c r="B86" s="97" t="s">
        <v>961</v>
      </c>
      <c r="C86" s="767" t="s">
        <v>962</v>
      </c>
      <c r="D86" s="767"/>
      <c r="E86" s="767"/>
      <c r="F86" s="99" t="s">
        <v>186</v>
      </c>
      <c r="G86" s="99" t="s">
        <v>594</v>
      </c>
      <c r="H86" s="99" t="s">
        <v>33</v>
      </c>
      <c r="I86" s="99" t="s">
        <v>594</v>
      </c>
      <c r="J86" s="100" t="s">
        <v>33</v>
      </c>
      <c r="K86" s="99" t="s">
        <v>33</v>
      </c>
      <c r="L86" s="100">
        <v>87.02</v>
      </c>
      <c r="M86" s="101" t="s">
        <v>33</v>
      </c>
      <c r="N86" s="102" t="s">
        <v>33</v>
      </c>
      <c r="U86" s="68" t="s">
        <v>962</v>
      </c>
    </row>
    <row r="87" spans="1:27" s="63" customFormat="1" x14ac:dyDescent="0.2">
      <c r="A87" s="103"/>
      <c r="B87" s="104"/>
      <c r="C87" s="780" t="s">
        <v>191</v>
      </c>
      <c r="D87" s="780"/>
      <c r="E87" s="780"/>
      <c r="F87" s="105" t="s">
        <v>33</v>
      </c>
      <c r="G87" s="105" t="s">
        <v>33</v>
      </c>
      <c r="H87" s="105" t="s">
        <v>33</v>
      </c>
      <c r="I87" s="105" t="s">
        <v>33</v>
      </c>
      <c r="J87" s="106" t="s">
        <v>33</v>
      </c>
      <c r="K87" s="105" t="s">
        <v>33</v>
      </c>
      <c r="L87" s="106">
        <v>350.19</v>
      </c>
      <c r="M87" s="92" t="s">
        <v>33</v>
      </c>
      <c r="N87" s="107" t="s">
        <v>33</v>
      </c>
      <c r="W87" s="68" t="s">
        <v>191</v>
      </c>
    </row>
    <row r="88" spans="1:27" s="63" customFormat="1" ht="78.75" x14ac:dyDescent="0.2">
      <c r="A88" s="88" t="s">
        <v>240</v>
      </c>
      <c r="B88" s="89" t="s">
        <v>1003</v>
      </c>
      <c r="C88" s="776" t="s">
        <v>1004</v>
      </c>
      <c r="D88" s="776"/>
      <c r="E88" s="776"/>
      <c r="F88" s="90" t="s">
        <v>484</v>
      </c>
      <c r="G88" s="90" t="s">
        <v>33</v>
      </c>
      <c r="H88" s="90" t="s">
        <v>33</v>
      </c>
      <c r="I88" s="90" t="s">
        <v>165</v>
      </c>
      <c r="J88" s="91">
        <v>110.11</v>
      </c>
      <c r="K88" s="90" t="s">
        <v>33</v>
      </c>
      <c r="L88" s="91">
        <v>110.11</v>
      </c>
      <c r="M88" s="92" t="s">
        <v>33</v>
      </c>
      <c r="N88" s="93" t="s">
        <v>33</v>
      </c>
      <c r="R88" s="68" t="s">
        <v>1004</v>
      </c>
    </row>
    <row r="89" spans="1:27" s="63" customFormat="1" ht="22.5" x14ac:dyDescent="0.2">
      <c r="A89" s="88" t="s">
        <v>246</v>
      </c>
      <c r="B89" s="89" t="s">
        <v>997</v>
      </c>
      <c r="C89" s="776" t="s">
        <v>998</v>
      </c>
      <c r="D89" s="776"/>
      <c r="E89" s="776"/>
      <c r="F89" s="90" t="s">
        <v>334</v>
      </c>
      <c r="G89" s="90" t="s">
        <v>33</v>
      </c>
      <c r="H89" s="90" t="s">
        <v>33</v>
      </c>
      <c r="I89" s="90" t="s">
        <v>1923</v>
      </c>
      <c r="J89" s="91">
        <v>343.28</v>
      </c>
      <c r="K89" s="90" t="s">
        <v>33</v>
      </c>
      <c r="L89" s="91">
        <v>13.73</v>
      </c>
      <c r="M89" s="92" t="s">
        <v>33</v>
      </c>
      <c r="N89" s="93" t="s">
        <v>33</v>
      </c>
      <c r="R89" s="68" t="s">
        <v>998</v>
      </c>
    </row>
    <row r="90" spans="1:27" s="63" customFormat="1" x14ac:dyDescent="0.2">
      <c r="A90" s="94"/>
      <c r="B90" s="95"/>
      <c r="C90" s="767" t="s">
        <v>1924</v>
      </c>
      <c r="D90" s="767"/>
      <c r="E90" s="767"/>
      <c r="F90" s="767"/>
      <c r="G90" s="767"/>
      <c r="H90" s="767"/>
      <c r="I90" s="767"/>
      <c r="J90" s="767"/>
      <c r="K90" s="767"/>
      <c r="L90" s="767"/>
      <c r="M90" s="767"/>
      <c r="N90" s="781"/>
      <c r="Y90" s="68" t="s">
        <v>1924</v>
      </c>
    </row>
    <row r="91" spans="1:27" s="63" customFormat="1" ht="1.5" customHeight="1" x14ac:dyDescent="0.2">
      <c r="A91" s="108"/>
      <c r="B91" s="104"/>
      <c r="C91" s="104"/>
      <c r="D91" s="104"/>
      <c r="E91" s="104"/>
      <c r="F91" s="108"/>
      <c r="G91" s="108"/>
      <c r="H91" s="108"/>
      <c r="I91" s="108"/>
      <c r="J91" s="109"/>
      <c r="K91" s="108"/>
      <c r="L91" s="109"/>
      <c r="M91" s="99"/>
      <c r="N91" s="109"/>
    </row>
    <row r="92" spans="1:27" s="63" customFormat="1" ht="2.25" customHeight="1" x14ac:dyDescent="0.2">
      <c r="B92" s="67"/>
      <c r="C92" s="67"/>
      <c r="D92" s="67"/>
      <c r="E92" s="67"/>
      <c r="F92" s="67"/>
      <c r="G92" s="67"/>
      <c r="H92" s="67"/>
      <c r="I92" s="67"/>
      <c r="J92" s="67"/>
      <c r="K92" s="67"/>
      <c r="L92" s="122"/>
      <c r="M92" s="123"/>
      <c r="N92" s="124"/>
    </row>
    <row r="93" spans="1:27" s="63" customFormat="1" x14ac:dyDescent="0.2">
      <c r="A93" s="110"/>
      <c r="B93" s="111" t="s">
        <v>33</v>
      </c>
      <c r="C93" s="780" t="s">
        <v>321</v>
      </c>
      <c r="D93" s="780"/>
      <c r="E93" s="780"/>
      <c r="F93" s="780"/>
      <c r="G93" s="780"/>
      <c r="H93" s="780"/>
      <c r="I93" s="780"/>
      <c r="J93" s="780"/>
      <c r="K93" s="780"/>
      <c r="L93" s="112" t="s">
        <v>33</v>
      </c>
      <c r="M93" s="113" t="s">
        <v>33</v>
      </c>
      <c r="N93" s="114" t="s">
        <v>33</v>
      </c>
      <c r="Z93" s="68" t="s">
        <v>321</v>
      </c>
    </row>
    <row r="94" spans="1:27" s="63" customFormat="1" x14ac:dyDescent="0.2">
      <c r="A94" s="115"/>
      <c r="B94" s="97" t="s">
        <v>165</v>
      </c>
      <c r="C94" s="767" t="s">
        <v>876</v>
      </c>
      <c r="D94" s="767"/>
      <c r="E94" s="767"/>
      <c r="F94" s="767"/>
      <c r="G94" s="767"/>
      <c r="H94" s="767"/>
      <c r="I94" s="767"/>
      <c r="J94" s="767"/>
      <c r="K94" s="767"/>
      <c r="L94" s="116">
        <v>2945.37</v>
      </c>
      <c r="M94" s="117">
        <v>7.3</v>
      </c>
      <c r="N94" s="118">
        <v>21501</v>
      </c>
      <c r="AA94" s="68" t="s">
        <v>876</v>
      </c>
    </row>
    <row r="95" spans="1:27" s="63" customFormat="1" x14ac:dyDescent="0.2">
      <c r="A95" s="115"/>
      <c r="B95" s="97" t="s">
        <v>33</v>
      </c>
      <c r="C95" s="767" t="s">
        <v>203</v>
      </c>
      <c r="D95" s="767"/>
      <c r="E95" s="767"/>
      <c r="F95" s="767"/>
      <c r="G95" s="767"/>
      <c r="H95" s="767"/>
      <c r="I95" s="767"/>
      <c r="J95" s="767"/>
      <c r="K95" s="767"/>
      <c r="L95" s="116" t="s">
        <v>33</v>
      </c>
      <c r="M95" s="117" t="s">
        <v>33</v>
      </c>
      <c r="N95" s="118" t="s">
        <v>33</v>
      </c>
      <c r="AA95" s="68" t="s">
        <v>203</v>
      </c>
    </row>
    <row r="96" spans="1:27" s="63" customFormat="1" x14ac:dyDescent="0.2">
      <c r="A96" s="115"/>
      <c r="B96" s="97" t="s">
        <v>33</v>
      </c>
      <c r="C96" s="767" t="s">
        <v>296</v>
      </c>
      <c r="D96" s="767"/>
      <c r="E96" s="767"/>
      <c r="F96" s="767"/>
      <c r="G96" s="767"/>
      <c r="H96" s="767"/>
      <c r="I96" s="767"/>
      <c r="J96" s="767"/>
      <c r="K96" s="767"/>
      <c r="L96" s="116">
        <v>688.87</v>
      </c>
      <c r="M96" s="117" t="s">
        <v>33</v>
      </c>
      <c r="N96" s="118" t="s">
        <v>33</v>
      </c>
      <c r="AA96" s="68" t="s">
        <v>296</v>
      </c>
    </row>
    <row r="97" spans="1:28" x14ac:dyDescent="0.2">
      <c r="A97" s="115"/>
      <c r="B97" s="97" t="s">
        <v>33</v>
      </c>
      <c r="C97" s="767" t="s">
        <v>204</v>
      </c>
      <c r="D97" s="767"/>
      <c r="E97" s="767"/>
      <c r="F97" s="767"/>
      <c r="G97" s="767"/>
      <c r="H97" s="767"/>
      <c r="I97" s="767"/>
      <c r="J97" s="767"/>
      <c r="K97" s="767"/>
      <c r="L97" s="116">
        <v>4.07</v>
      </c>
      <c r="M97" s="117" t="s">
        <v>33</v>
      </c>
      <c r="N97" s="118" t="s">
        <v>33</v>
      </c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3"/>
      <c r="AA97" s="68" t="s">
        <v>204</v>
      </c>
      <c r="AB97" s="63"/>
    </row>
    <row r="98" spans="1:28" x14ac:dyDescent="0.2">
      <c r="A98" s="115"/>
      <c r="B98" s="97" t="s">
        <v>33</v>
      </c>
      <c r="C98" s="767" t="s">
        <v>297</v>
      </c>
      <c r="D98" s="767"/>
      <c r="E98" s="767"/>
      <c r="F98" s="767"/>
      <c r="G98" s="767"/>
      <c r="H98" s="767"/>
      <c r="I98" s="767"/>
      <c r="J98" s="767"/>
      <c r="K98" s="767"/>
      <c r="L98" s="116">
        <v>1178.51</v>
      </c>
      <c r="M98" s="117" t="s">
        <v>33</v>
      </c>
      <c r="N98" s="118" t="s">
        <v>33</v>
      </c>
      <c r="O98" s="63"/>
      <c r="P98" s="63"/>
      <c r="Q98" s="63"/>
      <c r="R98" s="63"/>
      <c r="S98" s="63"/>
      <c r="T98" s="63"/>
      <c r="U98" s="63"/>
      <c r="V98" s="63"/>
      <c r="W98" s="63"/>
      <c r="X98" s="63"/>
      <c r="Y98" s="63"/>
      <c r="Z98" s="63"/>
      <c r="AA98" s="68" t="s">
        <v>297</v>
      </c>
      <c r="AB98" s="63"/>
    </row>
    <row r="99" spans="1:28" x14ac:dyDescent="0.2">
      <c r="A99" s="115"/>
      <c r="B99" s="97" t="s">
        <v>33</v>
      </c>
      <c r="C99" s="767" t="s">
        <v>205</v>
      </c>
      <c r="D99" s="767"/>
      <c r="E99" s="767"/>
      <c r="F99" s="767"/>
      <c r="G99" s="767"/>
      <c r="H99" s="767"/>
      <c r="I99" s="767"/>
      <c r="J99" s="767"/>
      <c r="K99" s="767"/>
      <c r="L99" s="116">
        <v>633.08000000000004</v>
      </c>
      <c r="M99" s="117" t="s">
        <v>33</v>
      </c>
      <c r="N99" s="118" t="s">
        <v>33</v>
      </c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3"/>
      <c r="AA99" s="68" t="s">
        <v>205</v>
      </c>
      <c r="AB99" s="63"/>
    </row>
    <row r="100" spans="1:28" x14ac:dyDescent="0.2">
      <c r="A100" s="115"/>
      <c r="B100" s="97" t="s">
        <v>33</v>
      </c>
      <c r="C100" s="767" t="s">
        <v>206</v>
      </c>
      <c r="D100" s="767"/>
      <c r="E100" s="767"/>
      <c r="F100" s="767"/>
      <c r="G100" s="767"/>
      <c r="H100" s="767"/>
      <c r="I100" s="767"/>
      <c r="J100" s="767"/>
      <c r="K100" s="767"/>
      <c r="L100" s="116">
        <v>440.84</v>
      </c>
      <c r="M100" s="117" t="s">
        <v>33</v>
      </c>
      <c r="N100" s="118" t="s">
        <v>33</v>
      </c>
      <c r="O100" s="63"/>
      <c r="P100" s="63"/>
      <c r="Q100" s="63"/>
      <c r="R100" s="63"/>
      <c r="S100" s="63"/>
      <c r="T100" s="63"/>
      <c r="U100" s="63"/>
      <c r="V100" s="63"/>
      <c r="W100" s="63"/>
      <c r="X100" s="63"/>
      <c r="Y100" s="63"/>
      <c r="Z100" s="63"/>
      <c r="AA100" s="68" t="s">
        <v>206</v>
      </c>
      <c r="AB100" s="63"/>
    </row>
    <row r="101" spans="1:28" x14ac:dyDescent="0.2">
      <c r="A101" s="115"/>
      <c r="B101" s="97" t="s">
        <v>173</v>
      </c>
      <c r="C101" s="767" t="s">
        <v>877</v>
      </c>
      <c r="D101" s="767"/>
      <c r="E101" s="767"/>
      <c r="F101" s="767"/>
      <c r="G101" s="767"/>
      <c r="H101" s="767"/>
      <c r="I101" s="767"/>
      <c r="J101" s="767"/>
      <c r="K101" s="767"/>
      <c r="L101" s="116">
        <v>10965.18</v>
      </c>
      <c r="M101" s="117">
        <v>4.51</v>
      </c>
      <c r="N101" s="118">
        <v>49453</v>
      </c>
      <c r="O101" s="63"/>
      <c r="P101" s="63"/>
      <c r="Q101" s="63"/>
      <c r="R101" s="63"/>
      <c r="S101" s="63"/>
      <c r="T101" s="63"/>
      <c r="U101" s="63"/>
      <c r="V101" s="63"/>
      <c r="W101" s="63"/>
      <c r="X101" s="63"/>
      <c r="Y101" s="63"/>
      <c r="Z101" s="63"/>
      <c r="AA101" s="68" t="s">
        <v>877</v>
      </c>
      <c r="AB101" s="63"/>
    </row>
    <row r="102" spans="1:28" x14ac:dyDescent="0.2">
      <c r="A102" s="115"/>
      <c r="B102" s="97" t="s">
        <v>33</v>
      </c>
      <c r="C102" s="767" t="s">
        <v>207</v>
      </c>
      <c r="D102" s="767"/>
      <c r="E102" s="767"/>
      <c r="F102" s="767"/>
      <c r="G102" s="767"/>
      <c r="H102" s="767"/>
      <c r="I102" s="767"/>
      <c r="J102" s="767"/>
      <c r="K102" s="767"/>
      <c r="L102" s="116">
        <v>689.46</v>
      </c>
      <c r="M102" s="117" t="s">
        <v>33</v>
      </c>
      <c r="N102" s="118" t="s">
        <v>33</v>
      </c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  <c r="Z102" s="63"/>
      <c r="AA102" s="68" t="s">
        <v>207</v>
      </c>
      <c r="AB102" s="63"/>
    </row>
    <row r="103" spans="1:28" x14ac:dyDescent="0.2">
      <c r="A103" s="115"/>
      <c r="B103" s="97" t="s">
        <v>33</v>
      </c>
      <c r="C103" s="767" t="s">
        <v>208</v>
      </c>
      <c r="D103" s="767"/>
      <c r="E103" s="767"/>
      <c r="F103" s="767"/>
      <c r="G103" s="767"/>
      <c r="H103" s="767"/>
      <c r="I103" s="767"/>
      <c r="J103" s="767"/>
      <c r="K103" s="767"/>
      <c r="L103" s="116">
        <v>633.08000000000004</v>
      </c>
      <c r="M103" s="117" t="s">
        <v>33</v>
      </c>
      <c r="N103" s="118" t="s">
        <v>33</v>
      </c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63"/>
      <c r="Z103" s="63"/>
      <c r="AA103" s="68" t="s">
        <v>208</v>
      </c>
      <c r="AB103" s="63"/>
    </row>
    <row r="104" spans="1:28" x14ac:dyDescent="0.2">
      <c r="A104" s="115"/>
      <c r="B104" s="97" t="s">
        <v>33</v>
      </c>
      <c r="C104" s="767" t="s">
        <v>209</v>
      </c>
      <c r="D104" s="767"/>
      <c r="E104" s="767"/>
      <c r="F104" s="767"/>
      <c r="G104" s="767"/>
      <c r="H104" s="767"/>
      <c r="I104" s="767"/>
      <c r="J104" s="767"/>
      <c r="K104" s="767"/>
      <c r="L104" s="116">
        <v>440.84</v>
      </c>
      <c r="M104" s="117" t="s">
        <v>33</v>
      </c>
      <c r="N104" s="118" t="s">
        <v>33</v>
      </c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  <c r="AA104" s="68" t="s">
        <v>209</v>
      </c>
      <c r="AB104" s="63"/>
    </row>
    <row r="105" spans="1:28" x14ac:dyDescent="0.2">
      <c r="A105" s="115"/>
      <c r="B105" s="109" t="s">
        <v>33</v>
      </c>
      <c r="C105" s="782" t="s">
        <v>322</v>
      </c>
      <c r="D105" s="782"/>
      <c r="E105" s="782"/>
      <c r="F105" s="782"/>
      <c r="G105" s="782"/>
      <c r="H105" s="782"/>
      <c r="I105" s="782"/>
      <c r="J105" s="782"/>
      <c r="K105" s="782"/>
      <c r="L105" s="119">
        <v>13910.55</v>
      </c>
      <c r="M105" s="120" t="s">
        <v>33</v>
      </c>
      <c r="N105" s="125">
        <v>70954</v>
      </c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  <c r="Z105" s="63"/>
      <c r="AA105" s="63"/>
      <c r="AB105" s="68" t="s">
        <v>322</v>
      </c>
    </row>
    <row r="106" spans="1:28" ht="1.5" customHeight="1" x14ac:dyDescent="0.2">
      <c r="B106" s="109"/>
      <c r="C106" s="104"/>
      <c r="D106" s="104"/>
      <c r="E106" s="104"/>
      <c r="F106" s="104"/>
      <c r="G106" s="104"/>
      <c r="H106" s="104"/>
      <c r="I106" s="104"/>
      <c r="J106" s="104"/>
      <c r="K106" s="104"/>
      <c r="L106" s="119"/>
      <c r="M106" s="120"/>
      <c r="N106" s="126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  <c r="Z106" s="63"/>
      <c r="AA106" s="63"/>
      <c r="AB106" s="63"/>
    </row>
    <row r="107" spans="1:28" ht="53.25" customHeight="1" x14ac:dyDescent="0.2">
      <c r="A107" s="127"/>
      <c r="B107" s="127"/>
      <c r="C107" s="127"/>
      <c r="D107" s="127"/>
      <c r="E107" s="127"/>
      <c r="F107" s="127"/>
      <c r="G107" s="127"/>
      <c r="H107" s="127"/>
      <c r="I107" s="127"/>
      <c r="J107" s="127"/>
      <c r="K107" s="127"/>
      <c r="L107" s="127"/>
      <c r="M107" s="127"/>
      <c r="N107" s="127"/>
      <c r="O107" s="63"/>
      <c r="P107" s="63"/>
      <c r="Q107" s="63"/>
      <c r="R107" s="63"/>
      <c r="S107" s="63"/>
      <c r="T107" s="63"/>
      <c r="U107" s="63"/>
      <c r="V107" s="63"/>
      <c r="W107" s="63"/>
      <c r="X107" s="63"/>
      <c r="Y107" s="63"/>
      <c r="Z107" s="63"/>
      <c r="AA107" s="63"/>
      <c r="AB107" s="63"/>
    </row>
    <row r="108" spans="1:28" x14ac:dyDescent="0.2">
      <c r="B108" s="128" t="s">
        <v>323</v>
      </c>
      <c r="C108" s="786" t="s">
        <v>33</v>
      </c>
      <c r="D108" s="786"/>
      <c r="E108" s="786"/>
      <c r="F108" s="786"/>
      <c r="G108" s="786"/>
      <c r="H108" s="786"/>
      <c r="I108" s="786"/>
      <c r="J108" s="786"/>
      <c r="K108" s="786"/>
      <c r="L108" s="786"/>
      <c r="O108" s="63"/>
      <c r="P108" s="63"/>
      <c r="Q108" s="63"/>
      <c r="R108" s="63"/>
      <c r="S108" s="63"/>
      <c r="T108" s="63"/>
      <c r="U108" s="63"/>
      <c r="V108" s="63"/>
      <c r="W108" s="63"/>
      <c r="X108" s="63"/>
      <c r="Y108" s="63"/>
      <c r="Z108" s="63"/>
      <c r="AA108" s="63"/>
      <c r="AB108" s="63"/>
    </row>
    <row r="109" spans="1:28" ht="13.5" customHeight="1" x14ac:dyDescent="0.2">
      <c r="B109" s="64"/>
      <c r="C109" s="787" t="s">
        <v>11</v>
      </c>
      <c r="D109" s="787"/>
      <c r="E109" s="787"/>
      <c r="F109" s="787"/>
      <c r="G109" s="787"/>
      <c r="H109" s="787"/>
      <c r="I109" s="787"/>
      <c r="J109" s="787"/>
      <c r="K109" s="787"/>
      <c r="L109" s="787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Z109" s="63"/>
      <c r="AA109" s="63"/>
      <c r="AB109" s="63"/>
    </row>
    <row r="110" spans="1:28" ht="12.75" customHeight="1" x14ac:dyDescent="0.2">
      <c r="B110" s="128" t="s">
        <v>324</v>
      </c>
      <c r="C110" s="786" t="s">
        <v>33</v>
      </c>
      <c r="D110" s="786"/>
      <c r="E110" s="786"/>
      <c r="F110" s="786"/>
      <c r="G110" s="786"/>
      <c r="H110" s="786"/>
      <c r="I110" s="786"/>
      <c r="J110" s="786"/>
      <c r="K110" s="786"/>
      <c r="L110" s="786"/>
      <c r="O110" s="63"/>
      <c r="P110" s="63"/>
      <c r="Q110" s="63"/>
      <c r="R110" s="63"/>
      <c r="S110" s="63"/>
      <c r="T110" s="63"/>
      <c r="U110" s="63"/>
      <c r="V110" s="63"/>
      <c r="W110" s="63"/>
      <c r="X110" s="63"/>
      <c r="Y110" s="63"/>
      <c r="Z110" s="63"/>
      <c r="AA110" s="63"/>
      <c r="AB110" s="63"/>
    </row>
    <row r="111" spans="1:28" ht="13.5" customHeight="1" x14ac:dyDescent="0.2">
      <c r="C111" s="787" t="s">
        <v>11</v>
      </c>
      <c r="D111" s="787"/>
      <c r="E111" s="787"/>
      <c r="F111" s="787"/>
      <c r="G111" s="787"/>
      <c r="H111" s="787"/>
      <c r="I111" s="787"/>
      <c r="J111" s="787"/>
      <c r="K111" s="787"/>
      <c r="L111" s="787"/>
      <c r="O111" s="63"/>
      <c r="P111" s="63"/>
      <c r="Q111" s="63"/>
      <c r="R111" s="63"/>
      <c r="S111" s="63"/>
      <c r="T111" s="63"/>
      <c r="U111" s="63"/>
      <c r="V111" s="63"/>
      <c r="W111" s="63"/>
      <c r="X111" s="63"/>
      <c r="Y111" s="63"/>
      <c r="Z111" s="63"/>
      <c r="AA111" s="63"/>
      <c r="AB111" s="63"/>
    </row>
    <row r="125" s="63" customFormat="1" x14ac:dyDescent="0.2"/>
  </sheetData>
  <mergeCells count="97">
    <mergeCell ref="C109:L109"/>
    <mergeCell ref="C110:L110"/>
    <mergeCell ref="C111:L111"/>
    <mergeCell ref="C101:K101"/>
    <mergeCell ref="C102:K102"/>
    <mergeCell ref="C103:K103"/>
    <mergeCell ref="C104:K104"/>
    <mergeCell ref="C105:K105"/>
    <mergeCell ref="C108:L108"/>
    <mergeCell ref="C100:K100"/>
    <mergeCell ref="C87:E87"/>
    <mergeCell ref="C88:E88"/>
    <mergeCell ref="C89:E89"/>
    <mergeCell ref="C90:N90"/>
    <mergeCell ref="C93:K93"/>
    <mergeCell ref="C94:K94"/>
    <mergeCell ref="C95:K95"/>
    <mergeCell ref="C96:K96"/>
    <mergeCell ref="C97:K97"/>
    <mergeCell ref="C98:K98"/>
    <mergeCell ref="C99:K99"/>
    <mergeCell ref="C86:E86"/>
    <mergeCell ref="C75:N75"/>
    <mergeCell ref="C76:N76"/>
    <mergeCell ref="C77:N77"/>
    <mergeCell ref="C78:E78"/>
    <mergeCell ref="C79:N79"/>
    <mergeCell ref="C80:E80"/>
    <mergeCell ref="C81:E81"/>
    <mergeCell ref="C82:E82"/>
    <mergeCell ref="C83:E83"/>
    <mergeCell ref="C84:E84"/>
    <mergeCell ref="C85:E85"/>
    <mergeCell ref="C74:E74"/>
    <mergeCell ref="C63:E63"/>
    <mergeCell ref="C64:E64"/>
    <mergeCell ref="C65:E65"/>
    <mergeCell ref="C66:E66"/>
    <mergeCell ref="C67:E67"/>
    <mergeCell ref="C68:E68"/>
    <mergeCell ref="C69:E69"/>
    <mergeCell ref="C70:E70"/>
    <mergeCell ref="C71:E71"/>
    <mergeCell ref="C72:E72"/>
    <mergeCell ref="C73:E73"/>
    <mergeCell ref="C38:E38"/>
    <mergeCell ref="C62:N62"/>
    <mergeCell ref="C51:E51"/>
    <mergeCell ref="C52:E52"/>
    <mergeCell ref="C53:E53"/>
    <mergeCell ref="C54:E54"/>
    <mergeCell ref="C55:E55"/>
    <mergeCell ref="C56:E56"/>
    <mergeCell ref="C57:E57"/>
    <mergeCell ref="C58:E58"/>
    <mergeCell ref="C59:N59"/>
    <mergeCell ref="C60:E60"/>
    <mergeCell ref="C61:N61"/>
    <mergeCell ref="C50:E50"/>
    <mergeCell ref="C39:E39"/>
    <mergeCell ref="C40:E40"/>
    <mergeCell ref="C41:E41"/>
    <mergeCell ref="C42:E42"/>
    <mergeCell ref="C43:E43"/>
    <mergeCell ref="C44:N44"/>
    <mergeCell ref="C45:N45"/>
    <mergeCell ref="A46:N46"/>
    <mergeCell ref="C47:E47"/>
    <mergeCell ref="C48:N48"/>
    <mergeCell ref="C49:N49"/>
    <mergeCell ref="M27:M29"/>
    <mergeCell ref="N27:N29"/>
    <mergeCell ref="C30:E30"/>
    <mergeCell ref="A31:N31"/>
    <mergeCell ref="C37:E37"/>
    <mergeCell ref="C33:E33"/>
    <mergeCell ref="C34:N34"/>
    <mergeCell ref="C35:E35"/>
    <mergeCell ref="C36:E36"/>
    <mergeCell ref="A12:N12"/>
    <mergeCell ref="A13:N13"/>
    <mergeCell ref="B15:F15"/>
    <mergeCell ref="B16:F16"/>
    <mergeCell ref="L25:M25"/>
    <mergeCell ref="A32:N32"/>
    <mergeCell ref="A27:A29"/>
    <mergeCell ref="B27:B29"/>
    <mergeCell ref="C27:E29"/>
    <mergeCell ref="F27:F29"/>
    <mergeCell ref="G27:I28"/>
    <mergeCell ref="J27:L28"/>
    <mergeCell ref="A11:N11"/>
    <mergeCell ref="D5:N5"/>
    <mergeCell ref="A7:N7"/>
    <mergeCell ref="A8:N8"/>
    <mergeCell ref="A9:N9"/>
    <mergeCell ref="A10:N10"/>
  </mergeCells>
  <printOptions horizontalCentered="1"/>
  <pageMargins left="0.39370077848434398" right="0.39370077848434398" top="0.78740155696868896" bottom="0.74803149700164795" header="0.118110239505768" footer="0.118110239505768"/>
  <pageSetup paperSize="9" orientation="landscape"/>
  <headerFooter>
    <oddHeader>&amp;LГРАНД-Смета 2021</oddHeader>
  </headerFooter>
  <rowBreaks count="1" manualBreakCount="1">
    <brk id="26" max="124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68"/>
  <sheetViews>
    <sheetView zoomScale="115" zoomScaleNormal="115" workbookViewId="0">
      <selection activeCell="AE22" sqref="AE22"/>
    </sheetView>
  </sheetViews>
  <sheetFormatPr defaultColWidth="9.140625" defaultRowHeight="11.25" customHeight="1" x14ac:dyDescent="0.2"/>
  <cols>
    <col min="1" max="1" width="8.140625" style="63" customWidth="1"/>
    <col min="2" max="2" width="20.140625" style="63" customWidth="1"/>
    <col min="3" max="4" width="10.42578125" style="63" customWidth="1"/>
    <col min="5" max="5" width="13.28515625" style="63" customWidth="1"/>
    <col min="6" max="6" width="8.5703125" style="63" customWidth="1"/>
    <col min="7" max="7" width="7.85546875" style="63" customWidth="1"/>
    <col min="8" max="8" width="8.42578125" style="63" customWidth="1"/>
    <col min="9" max="9" width="8.7109375" style="63" customWidth="1"/>
    <col min="10" max="10" width="8.140625" style="63" customWidth="1"/>
    <col min="11" max="11" width="8.5703125" style="63" customWidth="1"/>
    <col min="12" max="12" width="10" style="63" customWidth="1"/>
    <col min="13" max="13" width="6" style="63" customWidth="1"/>
    <col min="14" max="14" width="9.7109375" style="63" customWidth="1"/>
    <col min="15" max="15" width="99.7109375" style="68" hidden="1" customWidth="1"/>
    <col min="16" max="17" width="138.42578125" style="68" hidden="1" customWidth="1"/>
    <col min="18" max="18" width="34.140625" style="68" hidden="1" customWidth="1"/>
    <col min="19" max="19" width="110.140625" style="68" hidden="1" customWidth="1"/>
    <col min="20" max="23" width="34.140625" style="68" hidden="1" customWidth="1"/>
    <col min="24" max="25" width="110.140625" style="68" hidden="1" customWidth="1"/>
    <col min="26" max="28" width="84.42578125" style="68" hidden="1" customWidth="1"/>
    <col min="29" max="16384" width="9.140625" style="63"/>
  </cols>
  <sheetData>
    <row r="1" spans="1:15" s="63" customFormat="1" x14ac:dyDescent="0.2">
      <c r="N1" s="64" t="s">
        <v>128</v>
      </c>
    </row>
    <row r="2" spans="1:15" s="63" customFormat="1" x14ac:dyDescent="0.2">
      <c r="N2" s="64" t="s">
        <v>12</v>
      </c>
    </row>
    <row r="3" spans="1:15" s="63" customFormat="1" x14ac:dyDescent="0.2">
      <c r="N3" s="64"/>
    </row>
    <row r="4" spans="1:15" s="63" customFormat="1" x14ac:dyDescent="0.2">
      <c r="F4" s="65"/>
    </row>
    <row r="5" spans="1:15" s="63" customFormat="1" ht="33.75" x14ac:dyDescent="0.2">
      <c r="A5" s="66" t="s">
        <v>129</v>
      </c>
      <c r="B5" s="67"/>
      <c r="D5" s="767" t="s">
        <v>550</v>
      </c>
      <c r="E5" s="767"/>
      <c r="F5" s="767"/>
      <c r="G5" s="767"/>
      <c r="H5" s="767"/>
      <c r="I5" s="767"/>
      <c r="J5" s="767"/>
      <c r="K5" s="767"/>
      <c r="L5" s="767"/>
      <c r="M5" s="767"/>
      <c r="N5" s="767"/>
      <c r="O5" s="68" t="s">
        <v>550</v>
      </c>
    </row>
    <row r="6" spans="1:15" s="63" customFormat="1" ht="15" customHeight="1" x14ac:dyDescent="0.2">
      <c r="A6" s="69" t="s">
        <v>130</v>
      </c>
      <c r="D6" s="70" t="s">
        <v>131</v>
      </c>
      <c r="E6" s="70"/>
      <c r="F6" s="71"/>
      <c r="G6" s="71"/>
      <c r="H6" s="71"/>
      <c r="I6" s="71"/>
      <c r="J6" s="71"/>
      <c r="K6" s="71"/>
      <c r="L6" s="71"/>
      <c r="M6" s="71"/>
      <c r="N6" s="71"/>
    </row>
    <row r="7" spans="1:15" s="63" customFormat="1" ht="43.5" customHeight="1" x14ac:dyDescent="0.2">
      <c r="A7" s="768" t="s">
        <v>1007</v>
      </c>
      <c r="B7" s="768"/>
      <c r="C7" s="768"/>
      <c r="D7" s="768"/>
      <c r="E7" s="768"/>
      <c r="F7" s="768"/>
      <c r="G7" s="768"/>
      <c r="H7" s="768"/>
      <c r="I7" s="768"/>
      <c r="J7" s="768"/>
      <c r="K7" s="768"/>
      <c r="L7" s="768"/>
      <c r="M7" s="768"/>
      <c r="N7" s="768"/>
    </row>
    <row r="8" spans="1:15" s="63" customFormat="1" x14ac:dyDescent="0.2">
      <c r="A8" s="769" t="s">
        <v>3</v>
      </c>
      <c r="B8" s="769"/>
      <c r="C8" s="769"/>
      <c r="D8" s="769"/>
      <c r="E8" s="769"/>
      <c r="F8" s="769"/>
      <c r="G8" s="769"/>
      <c r="H8" s="769"/>
      <c r="I8" s="769"/>
      <c r="J8" s="769"/>
      <c r="K8" s="769"/>
      <c r="L8" s="769"/>
      <c r="M8" s="769"/>
      <c r="N8" s="769"/>
    </row>
    <row r="9" spans="1:15" s="63" customFormat="1" ht="30" customHeight="1" x14ac:dyDescent="0.2">
      <c r="A9" s="768" t="s">
        <v>41</v>
      </c>
      <c r="B9" s="768"/>
      <c r="C9" s="768"/>
      <c r="D9" s="768"/>
      <c r="E9" s="768"/>
      <c r="F9" s="768"/>
      <c r="G9" s="768"/>
      <c r="H9" s="768"/>
      <c r="I9" s="768"/>
      <c r="J9" s="768"/>
      <c r="K9" s="768"/>
      <c r="L9" s="768"/>
      <c r="M9" s="768"/>
      <c r="N9" s="768"/>
    </row>
    <row r="10" spans="1:15" s="63" customFormat="1" x14ac:dyDescent="0.2">
      <c r="A10" s="769" t="s">
        <v>132</v>
      </c>
      <c r="B10" s="769"/>
      <c r="C10" s="769"/>
      <c r="D10" s="769"/>
      <c r="E10" s="769"/>
      <c r="F10" s="769"/>
      <c r="G10" s="769"/>
      <c r="H10" s="769"/>
      <c r="I10" s="769"/>
      <c r="J10" s="769"/>
      <c r="K10" s="769"/>
      <c r="L10" s="769"/>
      <c r="M10" s="769"/>
      <c r="N10" s="769"/>
    </row>
    <row r="11" spans="1:15" s="63" customFormat="1" ht="28.5" customHeight="1" x14ac:dyDescent="0.25">
      <c r="A11" s="770" t="s">
        <v>2554</v>
      </c>
      <c r="B11" s="770"/>
      <c r="C11" s="770"/>
      <c r="D11" s="770"/>
      <c r="E11" s="770"/>
      <c r="F11" s="770"/>
      <c r="G11" s="770"/>
      <c r="H11" s="770"/>
      <c r="I11" s="770"/>
      <c r="J11" s="770"/>
      <c r="K11" s="770"/>
      <c r="L11" s="770"/>
      <c r="M11" s="770"/>
      <c r="N11" s="770"/>
    </row>
    <row r="12" spans="1:15" s="63" customFormat="1" ht="29.25" customHeight="1" x14ac:dyDescent="0.2">
      <c r="A12" s="768" t="s">
        <v>502</v>
      </c>
      <c r="B12" s="768"/>
      <c r="C12" s="768"/>
      <c r="D12" s="768"/>
      <c r="E12" s="768"/>
      <c r="F12" s="768"/>
      <c r="G12" s="768"/>
      <c r="H12" s="768"/>
      <c r="I12" s="768"/>
      <c r="J12" s="768"/>
      <c r="K12" s="768"/>
      <c r="L12" s="768"/>
      <c r="M12" s="768"/>
      <c r="N12" s="768"/>
    </row>
    <row r="13" spans="1:15" s="63" customFormat="1" ht="33.75" customHeight="1" x14ac:dyDescent="0.2">
      <c r="A13" s="769" t="s">
        <v>134</v>
      </c>
      <c r="B13" s="769"/>
      <c r="C13" s="769"/>
      <c r="D13" s="769"/>
      <c r="E13" s="769"/>
      <c r="F13" s="769"/>
      <c r="G13" s="769"/>
      <c r="H13" s="769"/>
      <c r="I13" s="769"/>
      <c r="J13" s="769"/>
      <c r="K13" s="769"/>
      <c r="L13" s="769"/>
      <c r="M13" s="769"/>
      <c r="N13" s="769"/>
    </row>
    <row r="14" spans="1:15" s="63" customFormat="1" ht="18" customHeight="1" x14ac:dyDescent="0.2">
      <c r="A14" s="63" t="s">
        <v>135</v>
      </c>
      <c r="B14" s="72" t="s">
        <v>136</v>
      </c>
      <c r="C14" s="63" t="s">
        <v>137</v>
      </c>
      <c r="F14" s="68"/>
      <c r="G14" s="68"/>
      <c r="H14" s="68"/>
      <c r="I14" s="68"/>
      <c r="J14" s="68"/>
      <c r="K14" s="68"/>
      <c r="L14" s="68"/>
      <c r="M14" s="68"/>
      <c r="N14" s="68"/>
    </row>
    <row r="15" spans="1:15" s="63" customFormat="1" ht="30.75" customHeight="1" x14ac:dyDescent="0.2">
      <c r="A15" s="63" t="s">
        <v>138</v>
      </c>
      <c r="B15" s="777" t="s">
        <v>1009</v>
      </c>
      <c r="C15" s="777"/>
      <c r="D15" s="777"/>
      <c r="E15" s="777"/>
      <c r="F15" s="777"/>
      <c r="G15" s="68"/>
      <c r="H15" s="68"/>
      <c r="I15" s="68"/>
      <c r="J15" s="68"/>
      <c r="K15" s="68"/>
      <c r="L15" s="68"/>
      <c r="M15" s="68"/>
      <c r="N15" s="68"/>
    </row>
    <row r="16" spans="1:15" s="63" customFormat="1" x14ac:dyDescent="0.2">
      <c r="B16" s="778" t="s">
        <v>140</v>
      </c>
      <c r="C16" s="778"/>
      <c r="D16" s="778"/>
      <c r="E16" s="778"/>
      <c r="F16" s="778"/>
      <c r="G16" s="73"/>
      <c r="H16" s="73"/>
      <c r="I16" s="73"/>
      <c r="J16" s="73"/>
      <c r="K16" s="73"/>
      <c r="L16" s="73"/>
      <c r="M16" s="74"/>
      <c r="N16" s="73"/>
    </row>
    <row r="17" spans="1:17" s="63" customFormat="1" ht="25.5" customHeight="1" x14ac:dyDescent="0.2">
      <c r="D17" s="75"/>
      <c r="E17" s="75"/>
      <c r="F17" s="75"/>
      <c r="G17" s="75"/>
      <c r="H17" s="75"/>
      <c r="I17" s="75"/>
      <c r="J17" s="75"/>
      <c r="K17" s="75"/>
      <c r="L17" s="75"/>
      <c r="M17" s="73"/>
      <c r="N17" s="73"/>
    </row>
    <row r="18" spans="1:17" s="63" customFormat="1" x14ac:dyDescent="0.2">
      <c r="A18" s="76" t="s">
        <v>141</v>
      </c>
      <c r="D18" s="70" t="s">
        <v>33</v>
      </c>
      <c r="F18" s="77"/>
      <c r="G18" s="77"/>
      <c r="H18" s="77"/>
      <c r="I18" s="77"/>
      <c r="J18" s="77"/>
      <c r="K18" s="77"/>
      <c r="L18" s="77"/>
      <c r="M18" s="77"/>
      <c r="N18" s="77"/>
    </row>
    <row r="19" spans="1:17" s="63" customFormat="1" ht="25.5" customHeight="1" x14ac:dyDescent="0.2"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</row>
    <row r="20" spans="1:17" s="63" customFormat="1" ht="12.75" customHeight="1" x14ac:dyDescent="0.2">
      <c r="A20" s="76" t="s">
        <v>142</v>
      </c>
      <c r="C20" s="78">
        <v>60.91</v>
      </c>
      <c r="D20" s="79" t="s">
        <v>2555</v>
      </c>
      <c r="E20" s="66" t="s">
        <v>144</v>
      </c>
      <c r="L20" s="80"/>
      <c r="M20" s="80"/>
    </row>
    <row r="21" spans="1:17" s="63" customFormat="1" ht="12.75" customHeight="1" x14ac:dyDescent="0.2">
      <c r="B21" s="63" t="s">
        <v>145</v>
      </c>
      <c r="C21" s="81"/>
      <c r="D21" s="82"/>
      <c r="E21" s="66"/>
    </row>
    <row r="22" spans="1:17" s="63" customFormat="1" ht="12.75" customHeight="1" x14ac:dyDescent="0.2">
      <c r="B22" s="63" t="s">
        <v>146</v>
      </c>
      <c r="C22" s="78">
        <v>0</v>
      </c>
      <c r="D22" s="79" t="s">
        <v>149</v>
      </c>
      <c r="E22" s="66" t="s">
        <v>144</v>
      </c>
      <c r="G22" s="63" t="s">
        <v>147</v>
      </c>
      <c r="L22" s="78">
        <v>0</v>
      </c>
      <c r="M22" s="79" t="s">
        <v>2556</v>
      </c>
      <c r="N22" s="66" t="s">
        <v>144</v>
      </c>
    </row>
    <row r="23" spans="1:17" s="63" customFormat="1" ht="12.75" customHeight="1" x14ac:dyDescent="0.2">
      <c r="B23" s="63" t="s">
        <v>5</v>
      </c>
      <c r="C23" s="78">
        <v>33.82</v>
      </c>
      <c r="D23" s="83" t="s">
        <v>2557</v>
      </c>
      <c r="E23" s="66" t="s">
        <v>144</v>
      </c>
      <c r="G23" s="63" t="s">
        <v>150</v>
      </c>
      <c r="L23" s="84"/>
      <c r="M23" s="84">
        <v>91.33</v>
      </c>
      <c r="N23" s="69" t="s">
        <v>151</v>
      </c>
    </row>
    <row r="24" spans="1:17" s="63" customFormat="1" ht="12.75" customHeight="1" x14ac:dyDescent="0.2">
      <c r="B24" s="63" t="s">
        <v>18</v>
      </c>
      <c r="C24" s="78">
        <v>27.08</v>
      </c>
      <c r="D24" s="83" t="s">
        <v>2558</v>
      </c>
      <c r="E24" s="66" t="s">
        <v>144</v>
      </c>
      <c r="G24" s="63" t="s">
        <v>152</v>
      </c>
      <c r="L24" s="84"/>
      <c r="M24" s="84">
        <v>0.46</v>
      </c>
      <c r="N24" s="69" t="s">
        <v>151</v>
      </c>
    </row>
    <row r="25" spans="1:17" s="63" customFormat="1" ht="12.75" customHeight="1" x14ac:dyDescent="0.2">
      <c r="B25" s="63" t="s">
        <v>19</v>
      </c>
      <c r="C25" s="78">
        <v>0</v>
      </c>
      <c r="D25" s="79" t="s">
        <v>149</v>
      </c>
      <c r="E25" s="66" t="s">
        <v>144</v>
      </c>
      <c r="G25" s="63" t="s">
        <v>153</v>
      </c>
      <c r="L25" s="779" t="s">
        <v>33</v>
      </c>
      <c r="M25" s="779"/>
    </row>
    <row r="26" spans="1:17" s="63" customFormat="1" x14ac:dyDescent="0.2">
      <c r="A26" s="85"/>
    </row>
    <row r="27" spans="1:17" s="63" customFormat="1" ht="36" customHeight="1" x14ac:dyDescent="0.2">
      <c r="A27" s="771" t="s">
        <v>154</v>
      </c>
      <c r="B27" s="771" t="s">
        <v>15</v>
      </c>
      <c r="C27" s="771" t="s">
        <v>155</v>
      </c>
      <c r="D27" s="771"/>
      <c r="E27" s="771"/>
      <c r="F27" s="771" t="s">
        <v>156</v>
      </c>
      <c r="G27" s="771" t="s">
        <v>157</v>
      </c>
      <c r="H27" s="771"/>
      <c r="I27" s="771"/>
      <c r="J27" s="771" t="s">
        <v>158</v>
      </c>
      <c r="K27" s="771"/>
      <c r="L27" s="771"/>
      <c r="M27" s="771" t="s">
        <v>159</v>
      </c>
      <c r="N27" s="771" t="s">
        <v>160</v>
      </c>
    </row>
    <row r="28" spans="1:17" s="63" customFormat="1" ht="36.75" customHeight="1" x14ac:dyDescent="0.2">
      <c r="A28" s="771"/>
      <c r="B28" s="771"/>
      <c r="C28" s="771"/>
      <c r="D28" s="771"/>
      <c r="E28" s="771"/>
      <c r="F28" s="771"/>
      <c r="G28" s="771"/>
      <c r="H28" s="771"/>
      <c r="I28" s="771"/>
      <c r="J28" s="771"/>
      <c r="K28" s="771"/>
      <c r="L28" s="771"/>
      <c r="M28" s="771"/>
      <c r="N28" s="771"/>
    </row>
    <row r="29" spans="1:17" s="63" customFormat="1" ht="42.75" customHeight="1" x14ac:dyDescent="0.2">
      <c r="A29" s="771"/>
      <c r="B29" s="771"/>
      <c r="C29" s="771"/>
      <c r="D29" s="771"/>
      <c r="E29" s="771"/>
      <c r="F29" s="771"/>
      <c r="G29" s="86" t="s">
        <v>161</v>
      </c>
      <c r="H29" s="86" t="s">
        <v>162</v>
      </c>
      <c r="I29" s="86" t="s">
        <v>163</v>
      </c>
      <c r="J29" s="86" t="s">
        <v>161</v>
      </c>
      <c r="K29" s="86" t="s">
        <v>162</v>
      </c>
      <c r="L29" s="86" t="s">
        <v>20</v>
      </c>
      <c r="M29" s="771"/>
      <c r="N29" s="771"/>
    </row>
    <row r="30" spans="1:17" s="63" customFormat="1" x14ac:dyDescent="0.2">
      <c r="A30" s="87">
        <v>1</v>
      </c>
      <c r="B30" s="87">
        <v>2</v>
      </c>
      <c r="C30" s="772">
        <v>3</v>
      </c>
      <c r="D30" s="772"/>
      <c r="E30" s="772"/>
      <c r="F30" s="87">
        <v>4</v>
      </c>
      <c r="G30" s="87">
        <v>5</v>
      </c>
      <c r="H30" s="87">
        <v>6</v>
      </c>
      <c r="I30" s="87">
        <v>7</v>
      </c>
      <c r="J30" s="87">
        <v>8</v>
      </c>
      <c r="K30" s="87">
        <v>9</v>
      </c>
      <c r="L30" s="87">
        <v>10</v>
      </c>
      <c r="M30" s="87">
        <v>11</v>
      </c>
      <c r="N30" s="87">
        <v>12</v>
      </c>
    </row>
    <row r="31" spans="1:17" s="63" customFormat="1" x14ac:dyDescent="0.2">
      <c r="A31" s="773" t="s">
        <v>2543</v>
      </c>
      <c r="B31" s="774"/>
      <c r="C31" s="774"/>
      <c r="D31" s="774"/>
      <c r="E31" s="774"/>
      <c r="F31" s="774"/>
      <c r="G31" s="774"/>
      <c r="H31" s="774"/>
      <c r="I31" s="774"/>
      <c r="J31" s="774"/>
      <c r="K31" s="774"/>
      <c r="L31" s="774"/>
      <c r="M31" s="774"/>
      <c r="N31" s="775"/>
      <c r="P31" s="68" t="s">
        <v>2543</v>
      </c>
    </row>
    <row r="32" spans="1:17" s="63" customFormat="1" x14ac:dyDescent="0.2">
      <c r="A32" s="783" t="s">
        <v>887</v>
      </c>
      <c r="B32" s="784"/>
      <c r="C32" s="784"/>
      <c r="D32" s="784"/>
      <c r="E32" s="784"/>
      <c r="F32" s="784"/>
      <c r="G32" s="784"/>
      <c r="H32" s="784"/>
      <c r="I32" s="784"/>
      <c r="J32" s="784"/>
      <c r="K32" s="784"/>
      <c r="L32" s="784"/>
      <c r="M32" s="784"/>
      <c r="N32" s="785"/>
      <c r="Q32" s="68" t="s">
        <v>887</v>
      </c>
    </row>
    <row r="33" spans="1:24" s="63" customFormat="1" ht="33.75" x14ac:dyDescent="0.2">
      <c r="A33" s="88" t="s">
        <v>165</v>
      </c>
      <c r="B33" s="89" t="s">
        <v>1014</v>
      </c>
      <c r="C33" s="776" t="s">
        <v>1015</v>
      </c>
      <c r="D33" s="776"/>
      <c r="E33" s="776"/>
      <c r="F33" s="90" t="s">
        <v>484</v>
      </c>
      <c r="G33" s="90" t="s">
        <v>33</v>
      </c>
      <c r="H33" s="90" t="s">
        <v>33</v>
      </c>
      <c r="I33" s="90" t="s">
        <v>212</v>
      </c>
      <c r="J33" s="91" t="s">
        <v>33</v>
      </c>
      <c r="K33" s="90" t="s">
        <v>33</v>
      </c>
      <c r="L33" s="91" t="s">
        <v>33</v>
      </c>
      <c r="M33" s="92" t="s">
        <v>33</v>
      </c>
      <c r="N33" s="93" t="s">
        <v>33</v>
      </c>
      <c r="R33" s="68" t="s">
        <v>1015</v>
      </c>
    </row>
    <row r="34" spans="1:24" s="63" customFormat="1" ht="33.75" x14ac:dyDescent="0.2">
      <c r="A34" s="96"/>
      <c r="B34" s="97" t="s">
        <v>890</v>
      </c>
      <c r="C34" s="767" t="s">
        <v>559</v>
      </c>
      <c r="D34" s="767"/>
      <c r="E34" s="767"/>
      <c r="F34" s="767"/>
      <c r="G34" s="767"/>
      <c r="H34" s="767"/>
      <c r="I34" s="767"/>
      <c r="J34" s="767"/>
      <c r="K34" s="767"/>
      <c r="L34" s="767"/>
      <c r="M34" s="767"/>
      <c r="N34" s="781"/>
      <c r="S34" s="68" t="s">
        <v>559</v>
      </c>
    </row>
    <row r="35" spans="1:24" s="63" customFormat="1" x14ac:dyDescent="0.2">
      <c r="A35" s="98"/>
      <c r="B35" s="97" t="s">
        <v>165</v>
      </c>
      <c r="C35" s="767" t="s">
        <v>251</v>
      </c>
      <c r="D35" s="767"/>
      <c r="E35" s="767"/>
      <c r="F35" s="99" t="s">
        <v>33</v>
      </c>
      <c r="G35" s="99" t="s">
        <v>33</v>
      </c>
      <c r="H35" s="99" t="s">
        <v>33</v>
      </c>
      <c r="I35" s="99" t="s">
        <v>33</v>
      </c>
      <c r="J35" s="100">
        <v>55.41</v>
      </c>
      <c r="K35" s="99" t="s">
        <v>175</v>
      </c>
      <c r="L35" s="100">
        <v>277.05</v>
      </c>
      <c r="M35" s="101" t="s">
        <v>33</v>
      </c>
      <c r="N35" s="102" t="s">
        <v>33</v>
      </c>
      <c r="T35" s="68" t="s">
        <v>251</v>
      </c>
    </row>
    <row r="36" spans="1:24" s="63" customFormat="1" x14ac:dyDescent="0.2">
      <c r="A36" s="98"/>
      <c r="B36" s="97" t="s">
        <v>212</v>
      </c>
      <c r="C36" s="767" t="s">
        <v>252</v>
      </c>
      <c r="D36" s="767"/>
      <c r="E36" s="767"/>
      <c r="F36" s="99" t="s">
        <v>33</v>
      </c>
      <c r="G36" s="99" t="s">
        <v>33</v>
      </c>
      <c r="H36" s="99" t="s">
        <v>33</v>
      </c>
      <c r="I36" s="99" t="s">
        <v>33</v>
      </c>
      <c r="J36" s="100">
        <v>4.3</v>
      </c>
      <c r="K36" s="99" t="s">
        <v>33</v>
      </c>
      <c r="L36" s="100">
        <v>17.2</v>
      </c>
      <c r="M36" s="101" t="s">
        <v>33</v>
      </c>
      <c r="N36" s="102" t="s">
        <v>33</v>
      </c>
      <c r="T36" s="68" t="s">
        <v>252</v>
      </c>
    </row>
    <row r="37" spans="1:24" s="63" customFormat="1" x14ac:dyDescent="0.2">
      <c r="A37" s="98"/>
      <c r="B37" s="97" t="s">
        <v>33</v>
      </c>
      <c r="C37" s="767" t="s">
        <v>253</v>
      </c>
      <c r="D37" s="767"/>
      <c r="E37" s="767"/>
      <c r="F37" s="99" t="s">
        <v>179</v>
      </c>
      <c r="G37" s="99" t="s">
        <v>1016</v>
      </c>
      <c r="H37" s="99" t="s">
        <v>175</v>
      </c>
      <c r="I37" s="99" t="s">
        <v>2559</v>
      </c>
      <c r="J37" s="100" t="s">
        <v>33</v>
      </c>
      <c r="K37" s="99" t="s">
        <v>33</v>
      </c>
      <c r="L37" s="100" t="s">
        <v>33</v>
      </c>
      <c r="M37" s="101" t="s">
        <v>33</v>
      </c>
      <c r="N37" s="102" t="s">
        <v>33</v>
      </c>
      <c r="U37" s="68" t="s">
        <v>253</v>
      </c>
    </row>
    <row r="38" spans="1:24" s="63" customFormat="1" x14ac:dyDescent="0.2">
      <c r="A38" s="98"/>
      <c r="B38" s="97" t="s">
        <v>33</v>
      </c>
      <c r="C38" s="776" t="s">
        <v>182</v>
      </c>
      <c r="D38" s="776"/>
      <c r="E38" s="776"/>
      <c r="F38" s="90" t="s">
        <v>33</v>
      </c>
      <c r="G38" s="90" t="s">
        <v>33</v>
      </c>
      <c r="H38" s="90" t="s">
        <v>33</v>
      </c>
      <c r="I38" s="90" t="s">
        <v>33</v>
      </c>
      <c r="J38" s="91">
        <v>59.71</v>
      </c>
      <c r="K38" s="90" t="s">
        <v>33</v>
      </c>
      <c r="L38" s="91">
        <v>294.25</v>
      </c>
      <c r="M38" s="92" t="s">
        <v>33</v>
      </c>
      <c r="N38" s="93" t="s">
        <v>33</v>
      </c>
      <c r="V38" s="68" t="s">
        <v>182</v>
      </c>
    </row>
    <row r="39" spans="1:24" s="63" customFormat="1" x14ac:dyDescent="0.2">
      <c r="A39" s="98"/>
      <c r="B39" s="97" t="s">
        <v>33</v>
      </c>
      <c r="C39" s="767" t="s">
        <v>183</v>
      </c>
      <c r="D39" s="767"/>
      <c r="E39" s="767"/>
      <c r="F39" s="99" t="s">
        <v>33</v>
      </c>
      <c r="G39" s="99" t="s">
        <v>33</v>
      </c>
      <c r="H39" s="99" t="s">
        <v>33</v>
      </c>
      <c r="I39" s="99" t="s">
        <v>33</v>
      </c>
      <c r="J39" s="100" t="s">
        <v>33</v>
      </c>
      <c r="K39" s="99" t="s">
        <v>33</v>
      </c>
      <c r="L39" s="100">
        <v>277.05</v>
      </c>
      <c r="M39" s="101" t="s">
        <v>33</v>
      </c>
      <c r="N39" s="102" t="s">
        <v>33</v>
      </c>
      <c r="U39" s="68" t="s">
        <v>183</v>
      </c>
    </row>
    <row r="40" spans="1:24" s="63" customFormat="1" ht="22.5" x14ac:dyDescent="0.2">
      <c r="A40" s="98"/>
      <c r="B40" s="97" t="s">
        <v>771</v>
      </c>
      <c r="C40" s="767" t="s">
        <v>772</v>
      </c>
      <c r="D40" s="767"/>
      <c r="E40" s="767"/>
      <c r="F40" s="99" t="s">
        <v>186</v>
      </c>
      <c r="G40" s="99" t="s">
        <v>341</v>
      </c>
      <c r="H40" s="99" t="s">
        <v>33</v>
      </c>
      <c r="I40" s="99" t="s">
        <v>341</v>
      </c>
      <c r="J40" s="100" t="s">
        <v>33</v>
      </c>
      <c r="K40" s="99" t="s">
        <v>33</v>
      </c>
      <c r="L40" s="100">
        <v>221.64</v>
      </c>
      <c r="M40" s="101" t="s">
        <v>33</v>
      </c>
      <c r="N40" s="102" t="s">
        <v>33</v>
      </c>
      <c r="U40" s="68" t="s">
        <v>772</v>
      </c>
    </row>
    <row r="41" spans="1:24" s="63" customFormat="1" ht="22.5" x14ac:dyDescent="0.2">
      <c r="A41" s="98"/>
      <c r="B41" s="97" t="s">
        <v>773</v>
      </c>
      <c r="C41" s="767" t="s">
        <v>774</v>
      </c>
      <c r="D41" s="767"/>
      <c r="E41" s="767"/>
      <c r="F41" s="99" t="s">
        <v>186</v>
      </c>
      <c r="G41" s="99" t="s">
        <v>775</v>
      </c>
      <c r="H41" s="99" t="s">
        <v>33</v>
      </c>
      <c r="I41" s="99" t="s">
        <v>775</v>
      </c>
      <c r="J41" s="100" t="s">
        <v>33</v>
      </c>
      <c r="K41" s="99" t="s">
        <v>33</v>
      </c>
      <c r="L41" s="100">
        <v>166.23</v>
      </c>
      <c r="M41" s="101" t="s">
        <v>33</v>
      </c>
      <c r="N41" s="102" t="s">
        <v>33</v>
      </c>
      <c r="U41" s="68" t="s">
        <v>774</v>
      </c>
    </row>
    <row r="42" spans="1:24" s="63" customFormat="1" x14ac:dyDescent="0.2">
      <c r="A42" s="103"/>
      <c r="B42" s="104"/>
      <c r="C42" s="780" t="s">
        <v>191</v>
      </c>
      <c r="D42" s="780"/>
      <c r="E42" s="780"/>
      <c r="F42" s="105" t="s">
        <v>33</v>
      </c>
      <c r="G42" s="105" t="s">
        <v>33</v>
      </c>
      <c r="H42" s="105" t="s">
        <v>33</v>
      </c>
      <c r="I42" s="105" t="s">
        <v>33</v>
      </c>
      <c r="J42" s="106" t="s">
        <v>33</v>
      </c>
      <c r="K42" s="105" t="s">
        <v>33</v>
      </c>
      <c r="L42" s="106">
        <v>682.12</v>
      </c>
      <c r="M42" s="92" t="s">
        <v>33</v>
      </c>
      <c r="N42" s="107" t="s">
        <v>33</v>
      </c>
      <c r="W42" s="68" t="s">
        <v>191</v>
      </c>
    </row>
    <row r="43" spans="1:24" s="63" customFormat="1" ht="33.75" x14ac:dyDescent="0.2">
      <c r="A43" s="88" t="s">
        <v>173</v>
      </c>
      <c r="B43" s="89" t="s">
        <v>1017</v>
      </c>
      <c r="C43" s="776" t="s">
        <v>1018</v>
      </c>
      <c r="D43" s="776"/>
      <c r="E43" s="776"/>
      <c r="F43" s="90" t="s">
        <v>1019</v>
      </c>
      <c r="G43" s="90" t="s">
        <v>33</v>
      </c>
      <c r="H43" s="90" t="s">
        <v>33</v>
      </c>
      <c r="I43" s="90" t="s">
        <v>925</v>
      </c>
      <c r="J43" s="91">
        <v>2202.6</v>
      </c>
      <c r="K43" s="90" t="s">
        <v>33</v>
      </c>
      <c r="L43" s="91">
        <v>881.04</v>
      </c>
      <c r="M43" s="92" t="s">
        <v>33</v>
      </c>
      <c r="N43" s="93" t="s">
        <v>33</v>
      </c>
      <c r="R43" s="68" t="s">
        <v>1018</v>
      </c>
    </row>
    <row r="44" spans="1:24" s="63" customFormat="1" x14ac:dyDescent="0.2">
      <c r="A44" s="94"/>
      <c r="B44" s="95"/>
      <c r="C44" s="767" t="s">
        <v>2560</v>
      </c>
      <c r="D44" s="767"/>
      <c r="E44" s="767"/>
      <c r="F44" s="767"/>
      <c r="G44" s="767"/>
      <c r="H44" s="767"/>
      <c r="I44" s="767"/>
      <c r="J44" s="767"/>
      <c r="K44" s="767"/>
      <c r="L44" s="767"/>
      <c r="M44" s="767"/>
      <c r="N44" s="781"/>
      <c r="X44" s="68" t="s">
        <v>2560</v>
      </c>
    </row>
    <row r="45" spans="1:24" s="63" customFormat="1" ht="56.25" x14ac:dyDescent="0.2">
      <c r="A45" s="88" t="s">
        <v>176</v>
      </c>
      <c r="B45" s="89" t="s">
        <v>1028</v>
      </c>
      <c r="C45" s="776" t="s">
        <v>1029</v>
      </c>
      <c r="D45" s="776"/>
      <c r="E45" s="776"/>
      <c r="F45" s="90" t="s">
        <v>484</v>
      </c>
      <c r="G45" s="90" t="s">
        <v>33</v>
      </c>
      <c r="H45" s="90" t="s">
        <v>33</v>
      </c>
      <c r="I45" s="90" t="s">
        <v>235</v>
      </c>
      <c r="J45" s="91" t="s">
        <v>33</v>
      </c>
      <c r="K45" s="90" t="s">
        <v>33</v>
      </c>
      <c r="L45" s="91" t="s">
        <v>33</v>
      </c>
      <c r="M45" s="92" t="s">
        <v>33</v>
      </c>
      <c r="N45" s="93" t="s">
        <v>33</v>
      </c>
      <c r="R45" s="68" t="s">
        <v>1029</v>
      </c>
    </row>
    <row r="46" spans="1:24" s="63" customFormat="1" ht="33.75" x14ac:dyDescent="0.2">
      <c r="A46" s="96"/>
      <c r="B46" s="97" t="s">
        <v>890</v>
      </c>
      <c r="C46" s="767" t="s">
        <v>559</v>
      </c>
      <c r="D46" s="767"/>
      <c r="E46" s="767"/>
      <c r="F46" s="767"/>
      <c r="G46" s="767"/>
      <c r="H46" s="767"/>
      <c r="I46" s="767"/>
      <c r="J46" s="767"/>
      <c r="K46" s="767"/>
      <c r="L46" s="767"/>
      <c r="M46" s="767"/>
      <c r="N46" s="781"/>
      <c r="S46" s="68" t="s">
        <v>559</v>
      </c>
    </row>
    <row r="47" spans="1:24" s="63" customFormat="1" x14ac:dyDescent="0.2">
      <c r="A47" s="98"/>
      <c r="B47" s="97" t="s">
        <v>165</v>
      </c>
      <c r="C47" s="767" t="s">
        <v>251</v>
      </c>
      <c r="D47" s="767"/>
      <c r="E47" s="767"/>
      <c r="F47" s="99" t="s">
        <v>33</v>
      </c>
      <c r="G47" s="99" t="s">
        <v>33</v>
      </c>
      <c r="H47" s="99" t="s">
        <v>33</v>
      </c>
      <c r="I47" s="99" t="s">
        <v>33</v>
      </c>
      <c r="J47" s="100">
        <v>8.08</v>
      </c>
      <c r="K47" s="99" t="s">
        <v>175</v>
      </c>
      <c r="L47" s="100">
        <v>70.7</v>
      </c>
      <c r="M47" s="101" t="s">
        <v>33</v>
      </c>
      <c r="N47" s="102" t="s">
        <v>33</v>
      </c>
      <c r="T47" s="68" t="s">
        <v>251</v>
      </c>
    </row>
    <row r="48" spans="1:24" s="63" customFormat="1" x14ac:dyDescent="0.2">
      <c r="A48" s="98"/>
      <c r="B48" s="97" t="s">
        <v>212</v>
      </c>
      <c r="C48" s="767" t="s">
        <v>252</v>
      </c>
      <c r="D48" s="767"/>
      <c r="E48" s="767"/>
      <c r="F48" s="99" t="s">
        <v>33</v>
      </c>
      <c r="G48" s="99" t="s">
        <v>33</v>
      </c>
      <c r="H48" s="99" t="s">
        <v>33</v>
      </c>
      <c r="I48" s="99" t="s">
        <v>33</v>
      </c>
      <c r="J48" s="100">
        <v>2.0699999999999998</v>
      </c>
      <c r="K48" s="99" t="s">
        <v>33</v>
      </c>
      <c r="L48" s="100">
        <v>14.49</v>
      </c>
      <c r="M48" s="101" t="s">
        <v>33</v>
      </c>
      <c r="N48" s="102" t="s">
        <v>33</v>
      </c>
      <c r="T48" s="68" t="s">
        <v>252</v>
      </c>
    </row>
    <row r="49" spans="1:24" s="63" customFormat="1" x14ac:dyDescent="0.2">
      <c r="A49" s="98"/>
      <c r="B49" s="97" t="s">
        <v>33</v>
      </c>
      <c r="C49" s="767" t="s">
        <v>253</v>
      </c>
      <c r="D49" s="767"/>
      <c r="E49" s="767"/>
      <c r="F49" s="99" t="s">
        <v>179</v>
      </c>
      <c r="G49" s="99" t="s">
        <v>1030</v>
      </c>
      <c r="H49" s="99" t="s">
        <v>175</v>
      </c>
      <c r="I49" s="99" t="s">
        <v>2561</v>
      </c>
      <c r="J49" s="100" t="s">
        <v>33</v>
      </c>
      <c r="K49" s="99" t="s">
        <v>33</v>
      </c>
      <c r="L49" s="100" t="s">
        <v>33</v>
      </c>
      <c r="M49" s="101" t="s">
        <v>33</v>
      </c>
      <c r="N49" s="102" t="s">
        <v>33</v>
      </c>
      <c r="U49" s="68" t="s">
        <v>253</v>
      </c>
    </row>
    <row r="50" spans="1:24" s="63" customFormat="1" x14ac:dyDescent="0.2">
      <c r="A50" s="98"/>
      <c r="B50" s="97" t="s">
        <v>33</v>
      </c>
      <c r="C50" s="776" t="s">
        <v>182</v>
      </c>
      <c r="D50" s="776"/>
      <c r="E50" s="776"/>
      <c r="F50" s="90" t="s">
        <v>33</v>
      </c>
      <c r="G50" s="90" t="s">
        <v>33</v>
      </c>
      <c r="H50" s="90" t="s">
        <v>33</v>
      </c>
      <c r="I50" s="90" t="s">
        <v>33</v>
      </c>
      <c r="J50" s="91">
        <v>10.15</v>
      </c>
      <c r="K50" s="90" t="s">
        <v>33</v>
      </c>
      <c r="L50" s="91">
        <v>85.19</v>
      </c>
      <c r="M50" s="92" t="s">
        <v>33</v>
      </c>
      <c r="N50" s="93" t="s">
        <v>33</v>
      </c>
      <c r="V50" s="68" t="s">
        <v>182</v>
      </c>
    </row>
    <row r="51" spans="1:24" s="63" customFormat="1" x14ac:dyDescent="0.2">
      <c r="A51" s="98"/>
      <c r="B51" s="97" t="s">
        <v>33</v>
      </c>
      <c r="C51" s="767" t="s">
        <v>183</v>
      </c>
      <c r="D51" s="767"/>
      <c r="E51" s="767"/>
      <c r="F51" s="99" t="s">
        <v>33</v>
      </c>
      <c r="G51" s="99" t="s">
        <v>33</v>
      </c>
      <c r="H51" s="99" t="s">
        <v>33</v>
      </c>
      <c r="I51" s="99" t="s">
        <v>33</v>
      </c>
      <c r="J51" s="100" t="s">
        <v>33</v>
      </c>
      <c r="K51" s="99" t="s">
        <v>33</v>
      </c>
      <c r="L51" s="100">
        <v>70.7</v>
      </c>
      <c r="M51" s="101" t="s">
        <v>33</v>
      </c>
      <c r="N51" s="102" t="s">
        <v>33</v>
      </c>
      <c r="U51" s="68" t="s">
        <v>183</v>
      </c>
    </row>
    <row r="52" spans="1:24" s="63" customFormat="1" ht="22.5" x14ac:dyDescent="0.2">
      <c r="A52" s="98"/>
      <c r="B52" s="97" t="s">
        <v>771</v>
      </c>
      <c r="C52" s="767" t="s">
        <v>772</v>
      </c>
      <c r="D52" s="767"/>
      <c r="E52" s="767"/>
      <c r="F52" s="99" t="s">
        <v>186</v>
      </c>
      <c r="G52" s="99" t="s">
        <v>341</v>
      </c>
      <c r="H52" s="99" t="s">
        <v>33</v>
      </c>
      <c r="I52" s="99" t="s">
        <v>341</v>
      </c>
      <c r="J52" s="100" t="s">
        <v>33</v>
      </c>
      <c r="K52" s="99" t="s">
        <v>33</v>
      </c>
      <c r="L52" s="100">
        <v>56.56</v>
      </c>
      <c r="M52" s="101" t="s">
        <v>33</v>
      </c>
      <c r="N52" s="102" t="s">
        <v>33</v>
      </c>
      <c r="U52" s="68" t="s">
        <v>772</v>
      </c>
    </row>
    <row r="53" spans="1:24" s="63" customFormat="1" ht="22.5" x14ac:dyDescent="0.2">
      <c r="A53" s="98"/>
      <c r="B53" s="97" t="s">
        <v>773</v>
      </c>
      <c r="C53" s="767" t="s">
        <v>774</v>
      </c>
      <c r="D53" s="767"/>
      <c r="E53" s="767"/>
      <c r="F53" s="99" t="s">
        <v>186</v>
      </c>
      <c r="G53" s="99" t="s">
        <v>775</v>
      </c>
      <c r="H53" s="99" t="s">
        <v>33</v>
      </c>
      <c r="I53" s="99" t="s">
        <v>775</v>
      </c>
      <c r="J53" s="100" t="s">
        <v>33</v>
      </c>
      <c r="K53" s="99" t="s">
        <v>33</v>
      </c>
      <c r="L53" s="100">
        <v>42.42</v>
      </c>
      <c r="M53" s="101" t="s">
        <v>33</v>
      </c>
      <c r="N53" s="102" t="s">
        <v>33</v>
      </c>
      <c r="U53" s="68" t="s">
        <v>774</v>
      </c>
    </row>
    <row r="54" spans="1:24" s="63" customFormat="1" x14ac:dyDescent="0.2">
      <c r="A54" s="103"/>
      <c r="B54" s="104"/>
      <c r="C54" s="780" t="s">
        <v>191</v>
      </c>
      <c r="D54" s="780"/>
      <c r="E54" s="780"/>
      <c r="F54" s="105" t="s">
        <v>33</v>
      </c>
      <c r="G54" s="105" t="s">
        <v>33</v>
      </c>
      <c r="H54" s="105" t="s">
        <v>33</v>
      </c>
      <c r="I54" s="105" t="s">
        <v>33</v>
      </c>
      <c r="J54" s="106" t="s">
        <v>33</v>
      </c>
      <c r="K54" s="105" t="s">
        <v>33</v>
      </c>
      <c r="L54" s="106">
        <v>184.17</v>
      </c>
      <c r="M54" s="92" t="s">
        <v>33</v>
      </c>
      <c r="N54" s="107" t="s">
        <v>33</v>
      </c>
      <c r="W54" s="68" t="s">
        <v>191</v>
      </c>
    </row>
    <row r="55" spans="1:24" s="63" customFormat="1" ht="22.5" x14ac:dyDescent="0.2">
      <c r="A55" s="88" t="s">
        <v>212</v>
      </c>
      <c r="B55" s="89" t="s">
        <v>1032</v>
      </c>
      <c r="C55" s="776" t="s">
        <v>1033</v>
      </c>
      <c r="D55" s="776"/>
      <c r="E55" s="776"/>
      <c r="F55" s="90" t="s">
        <v>1019</v>
      </c>
      <c r="G55" s="90" t="s">
        <v>33</v>
      </c>
      <c r="H55" s="90" t="s">
        <v>33</v>
      </c>
      <c r="I55" s="90" t="s">
        <v>2562</v>
      </c>
      <c r="J55" s="91">
        <v>1699.1</v>
      </c>
      <c r="K55" s="90" t="s">
        <v>33</v>
      </c>
      <c r="L55" s="91">
        <v>1189.3699999999999</v>
      </c>
      <c r="M55" s="92" t="s">
        <v>33</v>
      </c>
      <c r="N55" s="93" t="s">
        <v>33</v>
      </c>
      <c r="R55" s="68" t="s">
        <v>1033</v>
      </c>
    </row>
    <row r="56" spans="1:24" s="63" customFormat="1" x14ac:dyDescent="0.2">
      <c r="A56" s="94"/>
      <c r="B56" s="95"/>
      <c r="C56" s="767" t="s">
        <v>2563</v>
      </c>
      <c r="D56" s="767"/>
      <c r="E56" s="767"/>
      <c r="F56" s="767"/>
      <c r="G56" s="767"/>
      <c r="H56" s="767"/>
      <c r="I56" s="767"/>
      <c r="J56" s="767"/>
      <c r="K56" s="767"/>
      <c r="L56" s="767"/>
      <c r="M56" s="767"/>
      <c r="N56" s="781"/>
      <c r="X56" s="68" t="s">
        <v>2563</v>
      </c>
    </row>
    <row r="57" spans="1:24" s="63" customFormat="1" ht="33.75" x14ac:dyDescent="0.2">
      <c r="A57" s="88" t="s">
        <v>219</v>
      </c>
      <c r="B57" s="89" t="s">
        <v>1062</v>
      </c>
      <c r="C57" s="776" t="s">
        <v>1063</v>
      </c>
      <c r="D57" s="776"/>
      <c r="E57" s="776"/>
      <c r="F57" s="90" t="s">
        <v>484</v>
      </c>
      <c r="G57" s="90" t="s">
        <v>33</v>
      </c>
      <c r="H57" s="90" t="s">
        <v>33</v>
      </c>
      <c r="I57" s="90" t="s">
        <v>165</v>
      </c>
      <c r="J57" s="91" t="s">
        <v>33</v>
      </c>
      <c r="K57" s="90" t="s">
        <v>33</v>
      </c>
      <c r="L57" s="91" t="s">
        <v>33</v>
      </c>
      <c r="M57" s="92" t="s">
        <v>33</v>
      </c>
      <c r="N57" s="93" t="s">
        <v>33</v>
      </c>
      <c r="R57" s="68" t="s">
        <v>1063</v>
      </c>
    </row>
    <row r="58" spans="1:24" s="63" customFormat="1" ht="33.75" x14ac:dyDescent="0.2">
      <c r="A58" s="96"/>
      <c r="B58" s="97" t="s">
        <v>890</v>
      </c>
      <c r="C58" s="767" t="s">
        <v>559</v>
      </c>
      <c r="D58" s="767"/>
      <c r="E58" s="767"/>
      <c r="F58" s="767"/>
      <c r="G58" s="767"/>
      <c r="H58" s="767"/>
      <c r="I58" s="767"/>
      <c r="J58" s="767"/>
      <c r="K58" s="767"/>
      <c r="L58" s="767"/>
      <c r="M58" s="767"/>
      <c r="N58" s="781"/>
      <c r="S58" s="68" t="s">
        <v>559</v>
      </c>
    </row>
    <row r="59" spans="1:24" s="63" customFormat="1" x14ac:dyDescent="0.2">
      <c r="A59" s="98"/>
      <c r="B59" s="97" t="s">
        <v>165</v>
      </c>
      <c r="C59" s="767" t="s">
        <v>251</v>
      </c>
      <c r="D59" s="767"/>
      <c r="E59" s="767"/>
      <c r="F59" s="99" t="s">
        <v>33</v>
      </c>
      <c r="G59" s="99" t="s">
        <v>33</v>
      </c>
      <c r="H59" s="99" t="s">
        <v>33</v>
      </c>
      <c r="I59" s="99" t="s">
        <v>33</v>
      </c>
      <c r="J59" s="100">
        <v>20.440000000000001</v>
      </c>
      <c r="K59" s="99" t="s">
        <v>175</v>
      </c>
      <c r="L59" s="100">
        <v>25.55</v>
      </c>
      <c r="M59" s="101" t="s">
        <v>33</v>
      </c>
      <c r="N59" s="102" t="s">
        <v>33</v>
      </c>
      <c r="T59" s="68" t="s">
        <v>251</v>
      </c>
    </row>
    <row r="60" spans="1:24" s="63" customFormat="1" x14ac:dyDescent="0.2">
      <c r="A60" s="98"/>
      <c r="B60" s="97" t="s">
        <v>173</v>
      </c>
      <c r="C60" s="767" t="s">
        <v>174</v>
      </c>
      <c r="D60" s="767"/>
      <c r="E60" s="767"/>
      <c r="F60" s="99" t="s">
        <v>33</v>
      </c>
      <c r="G60" s="99" t="s">
        <v>33</v>
      </c>
      <c r="H60" s="99" t="s">
        <v>33</v>
      </c>
      <c r="I60" s="99" t="s">
        <v>33</v>
      </c>
      <c r="J60" s="100">
        <v>33.47</v>
      </c>
      <c r="K60" s="99" t="s">
        <v>175</v>
      </c>
      <c r="L60" s="100">
        <v>41.84</v>
      </c>
      <c r="M60" s="101" t="s">
        <v>33</v>
      </c>
      <c r="N60" s="102" t="s">
        <v>33</v>
      </c>
      <c r="T60" s="68" t="s">
        <v>174</v>
      </c>
    </row>
    <row r="61" spans="1:24" s="63" customFormat="1" x14ac:dyDescent="0.2">
      <c r="A61" s="98"/>
      <c r="B61" s="97" t="s">
        <v>176</v>
      </c>
      <c r="C61" s="767" t="s">
        <v>177</v>
      </c>
      <c r="D61" s="767"/>
      <c r="E61" s="767"/>
      <c r="F61" s="99" t="s">
        <v>33</v>
      </c>
      <c r="G61" s="99" t="s">
        <v>33</v>
      </c>
      <c r="H61" s="99" t="s">
        <v>33</v>
      </c>
      <c r="I61" s="99" t="s">
        <v>33</v>
      </c>
      <c r="J61" s="100">
        <v>3.42</v>
      </c>
      <c r="K61" s="99" t="s">
        <v>175</v>
      </c>
      <c r="L61" s="100">
        <v>4.28</v>
      </c>
      <c r="M61" s="101" t="s">
        <v>33</v>
      </c>
      <c r="N61" s="102" t="s">
        <v>33</v>
      </c>
      <c r="T61" s="68" t="s">
        <v>177</v>
      </c>
    </row>
    <row r="62" spans="1:24" s="63" customFormat="1" x14ac:dyDescent="0.2">
      <c r="A62" s="98"/>
      <c r="B62" s="97" t="s">
        <v>212</v>
      </c>
      <c r="C62" s="767" t="s">
        <v>252</v>
      </c>
      <c r="D62" s="767"/>
      <c r="E62" s="767"/>
      <c r="F62" s="99" t="s">
        <v>33</v>
      </c>
      <c r="G62" s="99" t="s">
        <v>33</v>
      </c>
      <c r="H62" s="99" t="s">
        <v>33</v>
      </c>
      <c r="I62" s="99" t="s">
        <v>33</v>
      </c>
      <c r="J62" s="100">
        <v>2.94</v>
      </c>
      <c r="K62" s="99" t="s">
        <v>33</v>
      </c>
      <c r="L62" s="100">
        <v>2.94</v>
      </c>
      <c r="M62" s="101" t="s">
        <v>33</v>
      </c>
      <c r="N62" s="102" t="s">
        <v>33</v>
      </c>
      <c r="T62" s="68" t="s">
        <v>252</v>
      </c>
    </row>
    <row r="63" spans="1:24" s="63" customFormat="1" x14ac:dyDescent="0.2">
      <c r="A63" s="98"/>
      <c r="B63" s="97" t="s">
        <v>33</v>
      </c>
      <c r="C63" s="767" t="s">
        <v>253</v>
      </c>
      <c r="D63" s="767"/>
      <c r="E63" s="767"/>
      <c r="F63" s="99" t="s">
        <v>179</v>
      </c>
      <c r="G63" s="99" t="s">
        <v>1064</v>
      </c>
      <c r="H63" s="99" t="s">
        <v>175</v>
      </c>
      <c r="I63" s="99" t="s">
        <v>1024</v>
      </c>
      <c r="J63" s="100" t="s">
        <v>33</v>
      </c>
      <c r="K63" s="99" t="s">
        <v>33</v>
      </c>
      <c r="L63" s="100" t="s">
        <v>33</v>
      </c>
      <c r="M63" s="101" t="s">
        <v>33</v>
      </c>
      <c r="N63" s="102" t="s">
        <v>33</v>
      </c>
      <c r="U63" s="68" t="s">
        <v>253</v>
      </c>
    </row>
    <row r="64" spans="1:24" s="63" customFormat="1" x14ac:dyDescent="0.2">
      <c r="A64" s="98"/>
      <c r="B64" s="97" t="s">
        <v>33</v>
      </c>
      <c r="C64" s="767" t="s">
        <v>178</v>
      </c>
      <c r="D64" s="767"/>
      <c r="E64" s="767"/>
      <c r="F64" s="99" t="s">
        <v>179</v>
      </c>
      <c r="G64" s="99" t="s">
        <v>1065</v>
      </c>
      <c r="H64" s="99" t="s">
        <v>175</v>
      </c>
      <c r="I64" s="99" t="s">
        <v>1066</v>
      </c>
      <c r="J64" s="100" t="s">
        <v>33</v>
      </c>
      <c r="K64" s="99" t="s">
        <v>33</v>
      </c>
      <c r="L64" s="100" t="s">
        <v>33</v>
      </c>
      <c r="M64" s="101" t="s">
        <v>33</v>
      </c>
      <c r="N64" s="102" t="s">
        <v>33</v>
      </c>
      <c r="U64" s="68" t="s">
        <v>178</v>
      </c>
    </row>
    <row r="65" spans="1:25" s="63" customFormat="1" x14ac:dyDescent="0.2">
      <c r="A65" s="98"/>
      <c r="B65" s="97" t="s">
        <v>33</v>
      </c>
      <c r="C65" s="776" t="s">
        <v>182</v>
      </c>
      <c r="D65" s="776"/>
      <c r="E65" s="776"/>
      <c r="F65" s="90" t="s">
        <v>33</v>
      </c>
      <c r="G65" s="90" t="s">
        <v>33</v>
      </c>
      <c r="H65" s="90" t="s">
        <v>33</v>
      </c>
      <c r="I65" s="90" t="s">
        <v>33</v>
      </c>
      <c r="J65" s="91">
        <v>56.85</v>
      </c>
      <c r="K65" s="90" t="s">
        <v>33</v>
      </c>
      <c r="L65" s="91">
        <v>70.33</v>
      </c>
      <c r="M65" s="92" t="s">
        <v>33</v>
      </c>
      <c r="N65" s="93" t="s">
        <v>33</v>
      </c>
      <c r="V65" s="68" t="s">
        <v>182</v>
      </c>
    </row>
    <row r="66" spans="1:25" s="63" customFormat="1" x14ac:dyDescent="0.2">
      <c r="A66" s="98"/>
      <c r="B66" s="97" t="s">
        <v>33</v>
      </c>
      <c r="C66" s="767" t="s">
        <v>183</v>
      </c>
      <c r="D66" s="767"/>
      <c r="E66" s="767"/>
      <c r="F66" s="99" t="s">
        <v>33</v>
      </c>
      <c r="G66" s="99" t="s">
        <v>33</v>
      </c>
      <c r="H66" s="99" t="s">
        <v>33</v>
      </c>
      <c r="I66" s="99" t="s">
        <v>33</v>
      </c>
      <c r="J66" s="100" t="s">
        <v>33</v>
      </c>
      <c r="K66" s="99" t="s">
        <v>33</v>
      </c>
      <c r="L66" s="100">
        <v>29.83</v>
      </c>
      <c r="M66" s="101" t="s">
        <v>33</v>
      </c>
      <c r="N66" s="102" t="s">
        <v>33</v>
      </c>
      <c r="U66" s="68" t="s">
        <v>183</v>
      </c>
    </row>
    <row r="67" spans="1:25" s="63" customFormat="1" ht="22.5" x14ac:dyDescent="0.2">
      <c r="A67" s="98"/>
      <c r="B67" s="97" t="s">
        <v>959</v>
      </c>
      <c r="C67" s="767" t="s">
        <v>960</v>
      </c>
      <c r="D67" s="767"/>
      <c r="E67" s="767"/>
      <c r="F67" s="99" t="s">
        <v>186</v>
      </c>
      <c r="G67" s="99" t="s">
        <v>187</v>
      </c>
      <c r="H67" s="99" t="s">
        <v>33</v>
      </c>
      <c r="I67" s="99" t="s">
        <v>187</v>
      </c>
      <c r="J67" s="100" t="s">
        <v>33</v>
      </c>
      <c r="K67" s="99" t="s">
        <v>33</v>
      </c>
      <c r="L67" s="100">
        <v>28.34</v>
      </c>
      <c r="M67" s="101" t="s">
        <v>33</v>
      </c>
      <c r="N67" s="102" t="s">
        <v>33</v>
      </c>
      <c r="U67" s="68" t="s">
        <v>960</v>
      </c>
    </row>
    <row r="68" spans="1:25" s="63" customFormat="1" ht="22.5" x14ac:dyDescent="0.2">
      <c r="A68" s="98"/>
      <c r="B68" s="97" t="s">
        <v>961</v>
      </c>
      <c r="C68" s="767" t="s">
        <v>962</v>
      </c>
      <c r="D68" s="767"/>
      <c r="E68" s="767"/>
      <c r="F68" s="99" t="s">
        <v>186</v>
      </c>
      <c r="G68" s="99" t="s">
        <v>594</v>
      </c>
      <c r="H68" s="99" t="s">
        <v>33</v>
      </c>
      <c r="I68" s="99" t="s">
        <v>594</v>
      </c>
      <c r="J68" s="100" t="s">
        <v>33</v>
      </c>
      <c r="K68" s="99" t="s">
        <v>33</v>
      </c>
      <c r="L68" s="100">
        <v>19.39</v>
      </c>
      <c r="M68" s="101" t="s">
        <v>33</v>
      </c>
      <c r="N68" s="102" t="s">
        <v>33</v>
      </c>
      <c r="U68" s="68" t="s">
        <v>962</v>
      </c>
    </row>
    <row r="69" spans="1:25" s="63" customFormat="1" x14ac:dyDescent="0.2">
      <c r="A69" s="103"/>
      <c r="B69" s="104"/>
      <c r="C69" s="780" t="s">
        <v>191</v>
      </c>
      <c r="D69" s="780"/>
      <c r="E69" s="780"/>
      <c r="F69" s="105" t="s">
        <v>33</v>
      </c>
      <c r="G69" s="105" t="s">
        <v>33</v>
      </c>
      <c r="H69" s="105" t="s">
        <v>33</v>
      </c>
      <c r="I69" s="105" t="s">
        <v>33</v>
      </c>
      <c r="J69" s="106" t="s">
        <v>33</v>
      </c>
      <c r="K69" s="105" t="s">
        <v>33</v>
      </c>
      <c r="L69" s="106">
        <v>118.06</v>
      </c>
      <c r="M69" s="92" t="s">
        <v>33</v>
      </c>
      <c r="N69" s="107" t="s">
        <v>33</v>
      </c>
      <c r="W69" s="68" t="s">
        <v>191</v>
      </c>
    </row>
    <row r="70" spans="1:25" s="63" customFormat="1" ht="33.75" x14ac:dyDescent="0.2">
      <c r="A70" s="88" t="s">
        <v>228</v>
      </c>
      <c r="B70" s="89" t="s">
        <v>1815</v>
      </c>
      <c r="C70" s="776" t="s">
        <v>1068</v>
      </c>
      <c r="D70" s="776"/>
      <c r="E70" s="776"/>
      <c r="F70" s="90" t="s">
        <v>484</v>
      </c>
      <c r="G70" s="90" t="s">
        <v>33</v>
      </c>
      <c r="H70" s="90" t="s">
        <v>33</v>
      </c>
      <c r="I70" s="90" t="s">
        <v>165</v>
      </c>
      <c r="J70" s="91">
        <v>3258.43</v>
      </c>
      <c r="K70" s="90" t="s">
        <v>778</v>
      </c>
      <c r="L70" s="91">
        <v>3297.53</v>
      </c>
      <c r="M70" s="92" t="s">
        <v>33</v>
      </c>
      <c r="N70" s="93" t="s">
        <v>33</v>
      </c>
      <c r="R70" s="68" t="s">
        <v>1068</v>
      </c>
    </row>
    <row r="71" spans="1:25" s="63" customFormat="1" x14ac:dyDescent="0.2">
      <c r="A71" s="94"/>
      <c r="B71" s="95"/>
      <c r="C71" s="767" t="s">
        <v>1069</v>
      </c>
      <c r="D71" s="767"/>
      <c r="E71" s="767"/>
      <c r="F71" s="767"/>
      <c r="G71" s="767"/>
      <c r="H71" s="767"/>
      <c r="I71" s="767"/>
      <c r="J71" s="767"/>
      <c r="K71" s="767"/>
      <c r="L71" s="767"/>
      <c r="M71" s="767"/>
      <c r="N71" s="781"/>
      <c r="Y71" s="68" t="s">
        <v>1069</v>
      </c>
    </row>
    <row r="72" spans="1:25" s="63" customFormat="1" ht="22.5" x14ac:dyDescent="0.2">
      <c r="A72" s="96"/>
      <c r="B72" s="97" t="s">
        <v>780</v>
      </c>
      <c r="C72" s="767" t="s">
        <v>781</v>
      </c>
      <c r="D72" s="767"/>
      <c r="E72" s="767"/>
      <c r="F72" s="767"/>
      <c r="G72" s="767"/>
      <c r="H72" s="767"/>
      <c r="I72" s="767"/>
      <c r="J72" s="767"/>
      <c r="K72" s="767"/>
      <c r="L72" s="767"/>
      <c r="M72" s="767"/>
      <c r="N72" s="781"/>
      <c r="S72" s="68" t="s">
        <v>781</v>
      </c>
    </row>
    <row r="73" spans="1:25" s="63" customFormat="1" ht="22.5" x14ac:dyDescent="0.2">
      <c r="A73" s="88" t="s">
        <v>235</v>
      </c>
      <c r="B73" s="89" t="s">
        <v>1057</v>
      </c>
      <c r="C73" s="776" t="s">
        <v>1058</v>
      </c>
      <c r="D73" s="776"/>
      <c r="E73" s="776"/>
      <c r="F73" s="90" t="s">
        <v>484</v>
      </c>
      <c r="G73" s="90" t="s">
        <v>33</v>
      </c>
      <c r="H73" s="90" t="s">
        <v>33</v>
      </c>
      <c r="I73" s="90" t="s">
        <v>173</v>
      </c>
      <c r="J73" s="91" t="s">
        <v>33</v>
      </c>
      <c r="K73" s="90" t="s">
        <v>33</v>
      </c>
      <c r="L73" s="91" t="s">
        <v>33</v>
      </c>
      <c r="M73" s="92" t="s">
        <v>33</v>
      </c>
      <c r="N73" s="93" t="s">
        <v>33</v>
      </c>
      <c r="R73" s="68" t="s">
        <v>1058</v>
      </c>
    </row>
    <row r="74" spans="1:25" s="63" customFormat="1" ht="33.75" x14ac:dyDescent="0.2">
      <c r="A74" s="96"/>
      <c r="B74" s="97" t="s">
        <v>890</v>
      </c>
      <c r="C74" s="767" t="s">
        <v>559</v>
      </c>
      <c r="D74" s="767"/>
      <c r="E74" s="767"/>
      <c r="F74" s="767"/>
      <c r="G74" s="767"/>
      <c r="H74" s="767"/>
      <c r="I74" s="767"/>
      <c r="J74" s="767"/>
      <c r="K74" s="767"/>
      <c r="L74" s="767"/>
      <c r="M74" s="767"/>
      <c r="N74" s="781"/>
      <c r="S74" s="68" t="s">
        <v>559</v>
      </c>
    </row>
    <row r="75" spans="1:25" s="63" customFormat="1" x14ac:dyDescent="0.2">
      <c r="A75" s="98"/>
      <c r="B75" s="97" t="s">
        <v>165</v>
      </c>
      <c r="C75" s="767" t="s">
        <v>251</v>
      </c>
      <c r="D75" s="767"/>
      <c r="E75" s="767"/>
      <c r="F75" s="99" t="s">
        <v>33</v>
      </c>
      <c r="G75" s="99" t="s">
        <v>33</v>
      </c>
      <c r="H75" s="99" t="s">
        <v>33</v>
      </c>
      <c r="I75" s="99" t="s">
        <v>33</v>
      </c>
      <c r="J75" s="100">
        <v>8.9</v>
      </c>
      <c r="K75" s="99" t="s">
        <v>175</v>
      </c>
      <c r="L75" s="100">
        <v>22.25</v>
      </c>
      <c r="M75" s="101" t="s">
        <v>33</v>
      </c>
      <c r="N75" s="102" t="s">
        <v>33</v>
      </c>
      <c r="T75" s="68" t="s">
        <v>251</v>
      </c>
    </row>
    <row r="76" spans="1:25" s="63" customFormat="1" x14ac:dyDescent="0.2">
      <c r="A76" s="98"/>
      <c r="B76" s="97" t="s">
        <v>173</v>
      </c>
      <c r="C76" s="767" t="s">
        <v>174</v>
      </c>
      <c r="D76" s="767"/>
      <c r="E76" s="767"/>
      <c r="F76" s="99" t="s">
        <v>33</v>
      </c>
      <c r="G76" s="99" t="s">
        <v>33</v>
      </c>
      <c r="H76" s="99" t="s">
        <v>33</v>
      </c>
      <c r="I76" s="99" t="s">
        <v>33</v>
      </c>
      <c r="J76" s="100">
        <v>0.66</v>
      </c>
      <c r="K76" s="99" t="s">
        <v>175</v>
      </c>
      <c r="L76" s="100">
        <v>1.65</v>
      </c>
      <c r="M76" s="101" t="s">
        <v>33</v>
      </c>
      <c r="N76" s="102" t="s">
        <v>33</v>
      </c>
      <c r="T76" s="68" t="s">
        <v>174</v>
      </c>
    </row>
    <row r="77" spans="1:25" s="63" customFormat="1" x14ac:dyDescent="0.2">
      <c r="A77" s="98"/>
      <c r="B77" s="97" t="s">
        <v>176</v>
      </c>
      <c r="C77" s="767" t="s">
        <v>177</v>
      </c>
      <c r="D77" s="767"/>
      <c r="E77" s="767"/>
      <c r="F77" s="99" t="s">
        <v>33</v>
      </c>
      <c r="G77" s="99" t="s">
        <v>33</v>
      </c>
      <c r="H77" s="99" t="s">
        <v>33</v>
      </c>
      <c r="I77" s="99" t="s">
        <v>33</v>
      </c>
      <c r="J77" s="100">
        <v>0.12</v>
      </c>
      <c r="K77" s="99" t="s">
        <v>175</v>
      </c>
      <c r="L77" s="100">
        <v>0.3</v>
      </c>
      <c r="M77" s="101" t="s">
        <v>33</v>
      </c>
      <c r="N77" s="102" t="s">
        <v>33</v>
      </c>
      <c r="T77" s="68" t="s">
        <v>177</v>
      </c>
    </row>
    <row r="78" spans="1:25" s="63" customFormat="1" x14ac:dyDescent="0.2">
      <c r="A78" s="98"/>
      <c r="B78" s="97" t="s">
        <v>212</v>
      </c>
      <c r="C78" s="767" t="s">
        <v>252</v>
      </c>
      <c r="D78" s="767"/>
      <c r="E78" s="767"/>
      <c r="F78" s="99" t="s">
        <v>33</v>
      </c>
      <c r="G78" s="99" t="s">
        <v>33</v>
      </c>
      <c r="H78" s="99" t="s">
        <v>33</v>
      </c>
      <c r="I78" s="99" t="s">
        <v>33</v>
      </c>
      <c r="J78" s="100">
        <v>0.18</v>
      </c>
      <c r="K78" s="99" t="s">
        <v>33</v>
      </c>
      <c r="L78" s="100">
        <v>0.36</v>
      </c>
      <c r="M78" s="101" t="s">
        <v>33</v>
      </c>
      <c r="N78" s="102" t="s">
        <v>33</v>
      </c>
      <c r="T78" s="68" t="s">
        <v>252</v>
      </c>
    </row>
    <row r="79" spans="1:25" s="63" customFormat="1" x14ac:dyDescent="0.2">
      <c r="A79" s="98"/>
      <c r="B79" s="97" t="s">
        <v>33</v>
      </c>
      <c r="C79" s="767" t="s">
        <v>253</v>
      </c>
      <c r="D79" s="767"/>
      <c r="E79" s="767"/>
      <c r="F79" s="99" t="s">
        <v>179</v>
      </c>
      <c r="G79" s="99" t="s">
        <v>1023</v>
      </c>
      <c r="H79" s="99" t="s">
        <v>175</v>
      </c>
      <c r="I79" s="99" t="s">
        <v>1024</v>
      </c>
      <c r="J79" s="100" t="s">
        <v>33</v>
      </c>
      <c r="K79" s="99" t="s">
        <v>33</v>
      </c>
      <c r="L79" s="100" t="s">
        <v>33</v>
      </c>
      <c r="M79" s="101" t="s">
        <v>33</v>
      </c>
      <c r="N79" s="102" t="s">
        <v>33</v>
      </c>
      <c r="U79" s="68" t="s">
        <v>253</v>
      </c>
    </row>
    <row r="80" spans="1:25" s="63" customFormat="1" x14ac:dyDescent="0.2">
      <c r="A80" s="98"/>
      <c r="B80" s="97" t="s">
        <v>33</v>
      </c>
      <c r="C80" s="767" t="s">
        <v>178</v>
      </c>
      <c r="D80" s="767"/>
      <c r="E80" s="767"/>
      <c r="F80" s="99" t="s">
        <v>179</v>
      </c>
      <c r="G80" s="99" t="s">
        <v>957</v>
      </c>
      <c r="H80" s="99" t="s">
        <v>175</v>
      </c>
      <c r="I80" s="99" t="s">
        <v>1059</v>
      </c>
      <c r="J80" s="100" t="s">
        <v>33</v>
      </c>
      <c r="K80" s="99" t="s">
        <v>33</v>
      </c>
      <c r="L80" s="100" t="s">
        <v>33</v>
      </c>
      <c r="M80" s="101" t="s">
        <v>33</v>
      </c>
      <c r="N80" s="102" t="s">
        <v>33</v>
      </c>
      <c r="U80" s="68" t="s">
        <v>178</v>
      </c>
    </row>
    <row r="81" spans="1:23" s="63" customFormat="1" x14ac:dyDescent="0.2">
      <c r="A81" s="98"/>
      <c r="B81" s="97" t="s">
        <v>33</v>
      </c>
      <c r="C81" s="776" t="s">
        <v>182</v>
      </c>
      <c r="D81" s="776"/>
      <c r="E81" s="776"/>
      <c r="F81" s="90" t="s">
        <v>33</v>
      </c>
      <c r="G81" s="90" t="s">
        <v>33</v>
      </c>
      <c r="H81" s="90" t="s">
        <v>33</v>
      </c>
      <c r="I81" s="90" t="s">
        <v>33</v>
      </c>
      <c r="J81" s="91">
        <v>9.74</v>
      </c>
      <c r="K81" s="90" t="s">
        <v>33</v>
      </c>
      <c r="L81" s="91">
        <v>24.26</v>
      </c>
      <c r="M81" s="92" t="s">
        <v>33</v>
      </c>
      <c r="N81" s="93" t="s">
        <v>33</v>
      </c>
      <c r="V81" s="68" t="s">
        <v>182</v>
      </c>
    </row>
    <row r="82" spans="1:23" s="63" customFormat="1" x14ac:dyDescent="0.2">
      <c r="A82" s="98"/>
      <c r="B82" s="97" t="s">
        <v>33</v>
      </c>
      <c r="C82" s="767" t="s">
        <v>183</v>
      </c>
      <c r="D82" s="767"/>
      <c r="E82" s="767"/>
      <c r="F82" s="99" t="s">
        <v>33</v>
      </c>
      <c r="G82" s="99" t="s">
        <v>33</v>
      </c>
      <c r="H82" s="99" t="s">
        <v>33</v>
      </c>
      <c r="I82" s="99" t="s">
        <v>33</v>
      </c>
      <c r="J82" s="100" t="s">
        <v>33</v>
      </c>
      <c r="K82" s="99" t="s">
        <v>33</v>
      </c>
      <c r="L82" s="100">
        <v>22.55</v>
      </c>
      <c r="M82" s="101" t="s">
        <v>33</v>
      </c>
      <c r="N82" s="102" t="s">
        <v>33</v>
      </c>
      <c r="U82" s="68" t="s">
        <v>183</v>
      </c>
    </row>
    <row r="83" spans="1:23" s="63" customFormat="1" ht="22.5" x14ac:dyDescent="0.2">
      <c r="A83" s="98"/>
      <c r="B83" s="97" t="s">
        <v>907</v>
      </c>
      <c r="C83" s="767" t="s">
        <v>908</v>
      </c>
      <c r="D83" s="767"/>
      <c r="E83" s="767"/>
      <c r="F83" s="99" t="s">
        <v>186</v>
      </c>
      <c r="G83" s="99" t="s">
        <v>909</v>
      </c>
      <c r="H83" s="99" t="s">
        <v>33</v>
      </c>
      <c r="I83" s="99" t="s">
        <v>909</v>
      </c>
      <c r="J83" s="100" t="s">
        <v>33</v>
      </c>
      <c r="K83" s="99" t="s">
        <v>33</v>
      </c>
      <c r="L83" s="100">
        <v>20.75</v>
      </c>
      <c r="M83" s="101" t="s">
        <v>33</v>
      </c>
      <c r="N83" s="102" t="s">
        <v>33</v>
      </c>
      <c r="U83" s="68" t="s">
        <v>908</v>
      </c>
    </row>
    <row r="84" spans="1:23" s="63" customFormat="1" ht="22.5" x14ac:dyDescent="0.2">
      <c r="A84" s="98"/>
      <c r="B84" s="97" t="s">
        <v>910</v>
      </c>
      <c r="C84" s="767" t="s">
        <v>911</v>
      </c>
      <c r="D84" s="767"/>
      <c r="E84" s="767"/>
      <c r="F84" s="99" t="s">
        <v>186</v>
      </c>
      <c r="G84" s="99" t="s">
        <v>594</v>
      </c>
      <c r="H84" s="99" t="s">
        <v>33</v>
      </c>
      <c r="I84" s="99" t="s">
        <v>594</v>
      </c>
      <c r="J84" s="100" t="s">
        <v>33</v>
      </c>
      <c r="K84" s="99" t="s">
        <v>33</v>
      </c>
      <c r="L84" s="100">
        <v>14.66</v>
      </c>
      <c r="M84" s="101" t="s">
        <v>33</v>
      </c>
      <c r="N84" s="102" t="s">
        <v>33</v>
      </c>
      <c r="U84" s="68" t="s">
        <v>911</v>
      </c>
    </row>
    <row r="85" spans="1:23" s="63" customFormat="1" x14ac:dyDescent="0.2">
      <c r="A85" s="103"/>
      <c r="B85" s="104"/>
      <c r="C85" s="780" t="s">
        <v>191</v>
      </c>
      <c r="D85" s="780"/>
      <c r="E85" s="780"/>
      <c r="F85" s="105" t="s">
        <v>33</v>
      </c>
      <c r="G85" s="105" t="s">
        <v>33</v>
      </c>
      <c r="H85" s="105" t="s">
        <v>33</v>
      </c>
      <c r="I85" s="105" t="s">
        <v>33</v>
      </c>
      <c r="J85" s="106" t="s">
        <v>33</v>
      </c>
      <c r="K85" s="105" t="s">
        <v>33</v>
      </c>
      <c r="L85" s="106">
        <v>59.67</v>
      </c>
      <c r="M85" s="92" t="s">
        <v>33</v>
      </c>
      <c r="N85" s="107" t="s">
        <v>33</v>
      </c>
      <c r="W85" s="68" t="s">
        <v>191</v>
      </c>
    </row>
    <row r="86" spans="1:23" s="63" customFormat="1" ht="22.5" x14ac:dyDescent="0.2">
      <c r="A86" s="88" t="s">
        <v>240</v>
      </c>
      <c r="B86" s="89" t="s">
        <v>1060</v>
      </c>
      <c r="C86" s="776" t="s">
        <v>1061</v>
      </c>
      <c r="D86" s="776"/>
      <c r="E86" s="776"/>
      <c r="F86" s="90" t="s">
        <v>484</v>
      </c>
      <c r="G86" s="90" t="s">
        <v>33</v>
      </c>
      <c r="H86" s="90" t="s">
        <v>33</v>
      </c>
      <c r="I86" s="90" t="s">
        <v>173</v>
      </c>
      <c r="J86" s="91">
        <v>230.51</v>
      </c>
      <c r="K86" s="90" t="s">
        <v>33</v>
      </c>
      <c r="L86" s="91">
        <v>461.02</v>
      </c>
      <c r="M86" s="92" t="s">
        <v>33</v>
      </c>
      <c r="N86" s="93" t="s">
        <v>33</v>
      </c>
      <c r="R86" s="68" t="s">
        <v>1061</v>
      </c>
    </row>
    <row r="87" spans="1:23" s="63" customFormat="1" ht="22.5" x14ac:dyDescent="0.2">
      <c r="A87" s="88" t="s">
        <v>246</v>
      </c>
      <c r="B87" s="89" t="s">
        <v>1039</v>
      </c>
      <c r="C87" s="776" t="s">
        <v>1040</v>
      </c>
      <c r="D87" s="776"/>
      <c r="E87" s="776"/>
      <c r="F87" s="90" t="s">
        <v>484</v>
      </c>
      <c r="G87" s="90" t="s">
        <v>33</v>
      </c>
      <c r="H87" s="90" t="s">
        <v>33</v>
      </c>
      <c r="I87" s="90" t="s">
        <v>165</v>
      </c>
      <c r="J87" s="91" t="s">
        <v>33</v>
      </c>
      <c r="K87" s="90" t="s">
        <v>33</v>
      </c>
      <c r="L87" s="91" t="s">
        <v>33</v>
      </c>
      <c r="M87" s="92" t="s">
        <v>33</v>
      </c>
      <c r="N87" s="93" t="s">
        <v>33</v>
      </c>
      <c r="R87" s="68" t="s">
        <v>1040</v>
      </c>
    </row>
    <row r="88" spans="1:23" s="63" customFormat="1" ht="33.75" x14ac:dyDescent="0.2">
      <c r="A88" s="96"/>
      <c r="B88" s="97" t="s">
        <v>890</v>
      </c>
      <c r="C88" s="767" t="s">
        <v>559</v>
      </c>
      <c r="D88" s="767"/>
      <c r="E88" s="767"/>
      <c r="F88" s="767"/>
      <c r="G88" s="767"/>
      <c r="H88" s="767"/>
      <c r="I88" s="767"/>
      <c r="J88" s="767"/>
      <c r="K88" s="767"/>
      <c r="L88" s="767"/>
      <c r="M88" s="767"/>
      <c r="N88" s="781"/>
      <c r="S88" s="68" t="s">
        <v>559</v>
      </c>
    </row>
    <row r="89" spans="1:23" s="63" customFormat="1" x14ac:dyDescent="0.2">
      <c r="A89" s="98"/>
      <c r="B89" s="97" t="s">
        <v>165</v>
      </c>
      <c r="C89" s="767" t="s">
        <v>251</v>
      </c>
      <c r="D89" s="767"/>
      <c r="E89" s="767"/>
      <c r="F89" s="99" t="s">
        <v>33</v>
      </c>
      <c r="G89" s="99" t="s">
        <v>33</v>
      </c>
      <c r="H89" s="99" t="s">
        <v>33</v>
      </c>
      <c r="I89" s="99" t="s">
        <v>33</v>
      </c>
      <c r="J89" s="100">
        <v>36.76</v>
      </c>
      <c r="K89" s="99" t="s">
        <v>175</v>
      </c>
      <c r="L89" s="100">
        <v>45.95</v>
      </c>
      <c r="M89" s="101" t="s">
        <v>33</v>
      </c>
      <c r="N89" s="102" t="s">
        <v>33</v>
      </c>
      <c r="T89" s="68" t="s">
        <v>251</v>
      </c>
    </row>
    <row r="90" spans="1:23" s="63" customFormat="1" x14ac:dyDescent="0.2">
      <c r="A90" s="98"/>
      <c r="B90" s="97" t="s">
        <v>212</v>
      </c>
      <c r="C90" s="767" t="s">
        <v>252</v>
      </c>
      <c r="D90" s="767"/>
      <c r="E90" s="767"/>
      <c r="F90" s="99" t="s">
        <v>33</v>
      </c>
      <c r="G90" s="99" t="s">
        <v>33</v>
      </c>
      <c r="H90" s="99" t="s">
        <v>33</v>
      </c>
      <c r="I90" s="99" t="s">
        <v>33</v>
      </c>
      <c r="J90" s="100">
        <v>4.5999999999999996</v>
      </c>
      <c r="K90" s="99" t="s">
        <v>33</v>
      </c>
      <c r="L90" s="100">
        <v>4.5999999999999996</v>
      </c>
      <c r="M90" s="101" t="s">
        <v>33</v>
      </c>
      <c r="N90" s="102" t="s">
        <v>33</v>
      </c>
      <c r="T90" s="68" t="s">
        <v>252</v>
      </c>
    </row>
    <row r="91" spans="1:23" s="63" customFormat="1" x14ac:dyDescent="0.2">
      <c r="A91" s="98"/>
      <c r="B91" s="97" t="s">
        <v>33</v>
      </c>
      <c r="C91" s="767" t="s">
        <v>253</v>
      </c>
      <c r="D91" s="767"/>
      <c r="E91" s="767"/>
      <c r="F91" s="99" t="s">
        <v>179</v>
      </c>
      <c r="G91" s="99" t="s">
        <v>1041</v>
      </c>
      <c r="H91" s="99" t="s">
        <v>175</v>
      </c>
      <c r="I91" s="99" t="s">
        <v>1042</v>
      </c>
      <c r="J91" s="100" t="s">
        <v>33</v>
      </c>
      <c r="K91" s="99" t="s">
        <v>33</v>
      </c>
      <c r="L91" s="100" t="s">
        <v>33</v>
      </c>
      <c r="M91" s="101" t="s">
        <v>33</v>
      </c>
      <c r="N91" s="102" t="s">
        <v>33</v>
      </c>
      <c r="U91" s="68" t="s">
        <v>253</v>
      </c>
    </row>
    <row r="92" spans="1:23" s="63" customFormat="1" x14ac:dyDescent="0.2">
      <c r="A92" s="98"/>
      <c r="B92" s="97" t="s">
        <v>33</v>
      </c>
      <c r="C92" s="776" t="s">
        <v>182</v>
      </c>
      <c r="D92" s="776"/>
      <c r="E92" s="776"/>
      <c r="F92" s="90" t="s">
        <v>33</v>
      </c>
      <c r="G92" s="90" t="s">
        <v>33</v>
      </c>
      <c r="H92" s="90" t="s">
        <v>33</v>
      </c>
      <c r="I92" s="90" t="s">
        <v>33</v>
      </c>
      <c r="J92" s="91">
        <v>41.36</v>
      </c>
      <c r="K92" s="90" t="s">
        <v>33</v>
      </c>
      <c r="L92" s="91">
        <v>50.55</v>
      </c>
      <c r="M92" s="92" t="s">
        <v>33</v>
      </c>
      <c r="N92" s="93" t="s">
        <v>33</v>
      </c>
      <c r="V92" s="68" t="s">
        <v>182</v>
      </c>
    </row>
    <row r="93" spans="1:23" s="63" customFormat="1" x14ac:dyDescent="0.2">
      <c r="A93" s="98"/>
      <c r="B93" s="97" t="s">
        <v>33</v>
      </c>
      <c r="C93" s="767" t="s">
        <v>183</v>
      </c>
      <c r="D93" s="767"/>
      <c r="E93" s="767"/>
      <c r="F93" s="99" t="s">
        <v>33</v>
      </c>
      <c r="G93" s="99" t="s">
        <v>33</v>
      </c>
      <c r="H93" s="99" t="s">
        <v>33</v>
      </c>
      <c r="I93" s="99" t="s">
        <v>33</v>
      </c>
      <c r="J93" s="100" t="s">
        <v>33</v>
      </c>
      <c r="K93" s="99" t="s">
        <v>33</v>
      </c>
      <c r="L93" s="100">
        <v>45.95</v>
      </c>
      <c r="M93" s="101" t="s">
        <v>33</v>
      </c>
      <c r="N93" s="102" t="s">
        <v>33</v>
      </c>
      <c r="U93" s="68" t="s">
        <v>183</v>
      </c>
    </row>
    <row r="94" spans="1:23" s="63" customFormat="1" ht="22.5" x14ac:dyDescent="0.2">
      <c r="A94" s="98"/>
      <c r="B94" s="97" t="s">
        <v>771</v>
      </c>
      <c r="C94" s="767" t="s">
        <v>772</v>
      </c>
      <c r="D94" s="767"/>
      <c r="E94" s="767"/>
      <c r="F94" s="99" t="s">
        <v>186</v>
      </c>
      <c r="G94" s="99" t="s">
        <v>341</v>
      </c>
      <c r="H94" s="99" t="s">
        <v>33</v>
      </c>
      <c r="I94" s="99" t="s">
        <v>341</v>
      </c>
      <c r="J94" s="100" t="s">
        <v>33</v>
      </c>
      <c r="K94" s="99" t="s">
        <v>33</v>
      </c>
      <c r="L94" s="100">
        <v>36.76</v>
      </c>
      <c r="M94" s="101" t="s">
        <v>33</v>
      </c>
      <c r="N94" s="102" t="s">
        <v>33</v>
      </c>
      <c r="U94" s="68" t="s">
        <v>772</v>
      </c>
    </row>
    <row r="95" spans="1:23" s="63" customFormat="1" ht="22.5" x14ac:dyDescent="0.2">
      <c r="A95" s="98"/>
      <c r="B95" s="97" t="s">
        <v>773</v>
      </c>
      <c r="C95" s="767" t="s">
        <v>774</v>
      </c>
      <c r="D95" s="767"/>
      <c r="E95" s="767"/>
      <c r="F95" s="99" t="s">
        <v>186</v>
      </c>
      <c r="G95" s="99" t="s">
        <v>775</v>
      </c>
      <c r="H95" s="99" t="s">
        <v>33</v>
      </c>
      <c r="I95" s="99" t="s">
        <v>775</v>
      </c>
      <c r="J95" s="100" t="s">
        <v>33</v>
      </c>
      <c r="K95" s="99" t="s">
        <v>33</v>
      </c>
      <c r="L95" s="100">
        <v>27.57</v>
      </c>
      <c r="M95" s="101" t="s">
        <v>33</v>
      </c>
      <c r="N95" s="102" t="s">
        <v>33</v>
      </c>
      <c r="U95" s="68" t="s">
        <v>774</v>
      </c>
    </row>
    <row r="96" spans="1:23" s="63" customFormat="1" x14ac:dyDescent="0.2">
      <c r="A96" s="103"/>
      <c r="B96" s="104"/>
      <c r="C96" s="780" t="s">
        <v>191</v>
      </c>
      <c r="D96" s="780"/>
      <c r="E96" s="780"/>
      <c r="F96" s="105" t="s">
        <v>33</v>
      </c>
      <c r="G96" s="105" t="s">
        <v>33</v>
      </c>
      <c r="H96" s="105" t="s">
        <v>33</v>
      </c>
      <c r="I96" s="105" t="s">
        <v>33</v>
      </c>
      <c r="J96" s="106" t="s">
        <v>33</v>
      </c>
      <c r="K96" s="105" t="s">
        <v>33</v>
      </c>
      <c r="L96" s="106">
        <v>114.88</v>
      </c>
      <c r="M96" s="92" t="s">
        <v>33</v>
      </c>
      <c r="N96" s="107" t="s">
        <v>33</v>
      </c>
      <c r="W96" s="68" t="s">
        <v>191</v>
      </c>
    </row>
    <row r="97" spans="1:24" s="63" customFormat="1" ht="22.5" x14ac:dyDescent="0.2">
      <c r="A97" s="88" t="s">
        <v>258</v>
      </c>
      <c r="B97" s="89" t="s">
        <v>1043</v>
      </c>
      <c r="C97" s="776" t="s">
        <v>1044</v>
      </c>
      <c r="D97" s="776"/>
      <c r="E97" s="776"/>
      <c r="F97" s="90" t="s">
        <v>484</v>
      </c>
      <c r="G97" s="90" t="s">
        <v>33</v>
      </c>
      <c r="H97" s="90" t="s">
        <v>33</v>
      </c>
      <c r="I97" s="90" t="s">
        <v>165</v>
      </c>
      <c r="J97" s="91">
        <v>175.63</v>
      </c>
      <c r="K97" s="90" t="s">
        <v>33</v>
      </c>
      <c r="L97" s="91">
        <v>175.63</v>
      </c>
      <c r="M97" s="92" t="s">
        <v>33</v>
      </c>
      <c r="N97" s="93" t="s">
        <v>33</v>
      </c>
      <c r="R97" s="68" t="s">
        <v>1044</v>
      </c>
    </row>
    <row r="98" spans="1:24" s="63" customFormat="1" x14ac:dyDescent="0.2">
      <c r="A98" s="783" t="s">
        <v>950</v>
      </c>
      <c r="B98" s="784"/>
      <c r="C98" s="784"/>
      <c r="D98" s="784"/>
      <c r="E98" s="784"/>
      <c r="F98" s="784"/>
      <c r="G98" s="784"/>
      <c r="H98" s="784"/>
      <c r="I98" s="784"/>
      <c r="J98" s="784"/>
      <c r="K98" s="784"/>
      <c r="L98" s="784"/>
      <c r="M98" s="784"/>
      <c r="N98" s="785"/>
      <c r="Q98" s="68" t="s">
        <v>950</v>
      </c>
    </row>
    <row r="99" spans="1:24" s="63" customFormat="1" ht="45" x14ac:dyDescent="0.2">
      <c r="A99" s="88" t="s">
        <v>262</v>
      </c>
      <c r="B99" s="89" t="s">
        <v>1333</v>
      </c>
      <c r="C99" s="776" t="s">
        <v>1334</v>
      </c>
      <c r="D99" s="776"/>
      <c r="E99" s="776"/>
      <c r="F99" s="90" t="s">
        <v>711</v>
      </c>
      <c r="G99" s="90" t="s">
        <v>33</v>
      </c>
      <c r="H99" s="90" t="s">
        <v>33</v>
      </c>
      <c r="I99" s="90" t="s">
        <v>2564</v>
      </c>
      <c r="J99" s="91" t="s">
        <v>33</v>
      </c>
      <c r="K99" s="90" t="s">
        <v>33</v>
      </c>
      <c r="L99" s="91" t="s">
        <v>33</v>
      </c>
      <c r="M99" s="92" t="s">
        <v>33</v>
      </c>
      <c r="N99" s="93" t="s">
        <v>33</v>
      </c>
      <c r="R99" s="68" t="s">
        <v>1334</v>
      </c>
    </row>
    <row r="100" spans="1:24" s="63" customFormat="1" x14ac:dyDescent="0.2">
      <c r="A100" s="94"/>
      <c r="B100" s="95"/>
      <c r="C100" s="767" t="s">
        <v>2565</v>
      </c>
      <c r="D100" s="767"/>
      <c r="E100" s="767"/>
      <c r="F100" s="767"/>
      <c r="G100" s="767"/>
      <c r="H100" s="767"/>
      <c r="I100" s="767"/>
      <c r="J100" s="767"/>
      <c r="K100" s="767"/>
      <c r="L100" s="767"/>
      <c r="M100" s="767"/>
      <c r="N100" s="781"/>
      <c r="X100" s="68" t="s">
        <v>2565</v>
      </c>
    </row>
    <row r="101" spans="1:24" s="63" customFormat="1" ht="33.75" x14ac:dyDescent="0.2">
      <c r="A101" s="96"/>
      <c r="B101" s="97" t="s">
        <v>890</v>
      </c>
      <c r="C101" s="767" t="s">
        <v>559</v>
      </c>
      <c r="D101" s="767"/>
      <c r="E101" s="767"/>
      <c r="F101" s="767"/>
      <c r="G101" s="767"/>
      <c r="H101" s="767"/>
      <c r="I101" s="767"/>
      <c r="J101" s="767"/>
      <c r="K101" s="767"/>
      <c r="L101" s="767"/>
      <c r="M101" s="767"/>
      <c r="N101" s="781"/>
      <c r="S101" s="68" t="s">
        <v>559</v>
      </c>
    </row>
    <row r="102" spans="1:24" s="63" customFormat="1" x14ac:dyDescent="0.2">
      <c r="A102" s="98"/>
      <c r="B102" s="97" t="s">
        <v>165</v>
      </c>
      <c r="C102" s="767" t="s">
        <v>251</v>
      </c>
      <c r="D102" s="767"/>
      <c r="E102" s="767"/>
      <c r="F102" s="99" t="s">
        <v>33</v>
      </c>
      <c r="G102" s="99" t="s">
        <v>33</v>
      </c>
      <c r="H102" s="99" t="s">
        <v>33</v>
      </c>
      <c r="I102" s="99" t="s">
        <v>33</v>
      </c>
      <c r="J102" s="100">
        <v>139.54</v>
      </c>
      <c r="K102" s="99" t="s">
        <v>175</v>
      </c>
      <c r="L102" s="100">
        <v>322.69</v>
      </c>
      <c r="M102" s="101" t="s">
        <v>33</v>
      </c>
      <c r="N102" s="102" t="s">
        <v>33</v>
      </c>
      <c r="T102" s="68" t="s">
        <v>251</v>
      </c>
    </row>
    <row r="103" spans="1:24" s="63" customFormat="1" x14ac:dyDescent="0.2">
      <c r="A103" s="98"/>
      <c r="B103" s="97" t="s">
        <v>212</v>
      </c>
      <c r="C103" s="767" t="s">
        <v>252</v>
      </c>
      <c r="D103" s="767"/>
      <c r="E103" s="767"/>
      <c r="F103" s="99" t="s">
        <v>33</v>
      </c>
      <c r="G103" s="99" t="s">
        <v>33</v>
      </c>
      <c r="H103" s="99" t="s">
        <v>33</v>
      </c>
      <c r="I103" s="99" t="s">
        <v>33</v>
      </c>
      <c r="J103" s="100">
        <v>16.79</v>
      </c>
      <c r="K103" s="99" t="s">
        <v>33</v>
      </c>
      <c r="L103" s="100">
        <v>31.06</v>
      </c>
      <c r="M103" s="101" t="s">
        <v>33</v>
      </c>
      <c r="N103" s="102" t="s">
        <v>33</v>
      </c>
      <c r="T103" s="68" t="s">
        <v>252</v>
      </c>
    </row>
    <row r="104" spans="1:24" s="63" customFormat="1" x14ac:dyDescent="0.2">
      <c r="A104" s="98"/>
      <c r="B104" s="97" t="s">
        <v>33</v>
      </c>
      <c r="C104" s="767" t="s">
        <v>253</v>
      </c>
      <c r="D104" s="767"/>
      <c r="E104" s="767"/>
      <c r="F104" s="99" t="s">
        <v>179</v>
      </c>
      <c r="G104" s="99" t="s">
        <v>1335</v>
      </c>
      <c r="H104" s="99" t="s">
        <v>175</v>
      </c>
      <c r="I104" s="99" t="s">
        <v>2566</v>
      </c>
      <c r="J104" s="100" t="s">
        <v>33</v>
      </c>
      <c r="K104" s="99" t="s">
        <v>33</v>
      </c>
      <c r="L104" s="100" t="s">
        <v>33</v>
      </c>
      <c r="M104" s="101" t="s">
        <v>33</v>
      </c>
      <c r="N104" s="102" t="s">
        <v>33</v>
      </c>
      <c r="U104" s="68" t="s">
        <v>253</v>
      </c>
    </row>
    <row r="105" spans="1:24" s="63" customFormat="1" x14ac:dyDescent="0.2">
      <c r="A105" s="98"/>
      <c r="B105" s="97" t="s">
        <v>33</v>
      </c>
      <c r="C105" s="776" t="s">
        <v>182</v>
      </c>
      <c r="D105" s="776"/>
      <c r="E105" s="776"/>
      <c r="F105" s="90" t="s">
        <v>33</v>
      </c>
      <c r="G105" s="90" t="s">
        <v>33</v>
      </c>
      <c r="H105" s="90" t="s">
        <v>33</v>
      </c>
      <c r="I105" s="90" t="s">
        <v>33</v>
      </c>
      <c r="J105" s="91">
        <v>156.33000000000001</v>
      </c>
      <c r="K105" s="90" t="s">
        <v>33</v>
      </c>
      <c r="L105" s="91">
        <v>353.75</v>
      </c>
      <c r="M105" s="92" t="s">
        <v>33</v>
      </c>
      <c r="N105" s="93" t="s">
        <v>33</v>
      </c>
      <c r="V105" s="68" t="s">
        <v>182</v>
      </c>
    </row>
    <row r="106" spans="1:24" s="63" customFormat="1" x14ac:dyDescent="0.2">
      <c r="A106" s="98"/>
      <c r="B106" s="97" t="s">
        <v>33</v>
      </c>
      <c r="C106" s="767" t="s">
        <v>183</v>
      </c>
      <c r="D106" s="767"/>
      <c r="E106" s="767"/>
      <c r="F106" s="99" t="s">
        <v>33</v>
      </c>
      <c r="G106" s="99" t="s">
        <v>33</v>
      </c>
      <c r="H106" s="99" t="s">
        <v>33</v>
      </c>
      <c r="I106" s="99" t="s">
        <v>33</v>
      </c>
      <c r="J106" s="100" t="s">
        <v>33</v>
      </c>
      <c r="K106" s="99" t="s">
        <v>33</v>
      </c>
      <c r="L106" s="100">
        <v>322.69</v>
      </c>
      <c r="M106" s="101" t="s">
        <v>33</v>
      </c>
      <c r="N106" s="102" t="s">
        <v>33</v>
      </c>
      <c r="U106" s="68" t="s">
        <v>183</v>
      </c>
    </row>
    <row r="107" spans="1:24" s="63" customFormat="1" ht="22.5" x14ac:dyDescent="0.2">
      <c r="A107" s="98"/>
      <c r="B107" s="97" t="s">
        <v>959</v>
      </c>
      <c r="C107" s="767" t="s">
        <v>960</v>
      </c>
      <c r="D107" s="767"/>
      <c r="E107" s="767"/>
      <c r="F107" s="99" t="s">
        <v>186</v>
      </c>
      <c r="G107" s="99" t="s">
        <v>187</v>
      </c>
      <c r="H107" s="99" t="s">
        <v>33</v>
      </c>
      <c r="I107" s="99" t="s">
        <v>187</v>
      </c>
      <c r="J107" s="100" t="s">
        <v>33</v>
      </c>
      <c r="K107" s="99" t="s">
        <v>33</v>
      </c>
      <c r="L107" s="100">
        <v>306.56</v>
      </c>
      <c r="M107" s="101" t="s">
        <v>33</v>
      </c>
      <c r="N107" s="102" t="s">
        <v>33</v>
      </c>
      <c r="U107" s="68" t="s">
        <v>960</v>
      </c>
    </row>
    <row r="108" spans="1:24" s="63" customFormat="1" ht="22.5" x14ac:dyDescent="0.2">
      <c r="A108" s="98"/>
      <c r="B108" s="97" t="s">
        <v>961</v>
      </c>
      <c r="C108" s="767" t="s">
        <v>962</v>
      </c>
      <c r="D108" s="767"/>
      <c r="E108" s="767"/>
      <c r="F108" s="99" t="s">
        <v>186</v>
      </c>
      <c r="G108" s="99" t="s">
        <v>594</v>
      </c>
      <c r="H108" s="99" t="s">
        <v>33</v>
      </c>
      <c r="I108" s="99" t="s">
        <v>594</v>
      </c>
      <c r="J108" s="100" t="s">
        <v>33</v>
      </c>
      <c r="K108" s="99" t="s">
        <v>33</v>
      </c>
      <c r="L108" s="100">
        <v>209.75</v>
      </c>
      <c r="M108" s="101" t="s">
        <v>33</v>
      </c>
      <c r="N108" s="102" t="s">
        <v>33</v>
      </c>
      <c r="U108" s="68" t="s">
        <v>962</v>
      </c>
    </row>
    <row r="109" spans="1:24" s="63" customFormat="1" x14ac:dyDescent="0.2">
      <c r="A109" s="103"/>
      <c r="B109" s="104"/>
      <c r="C109" s="780" t="s">
        <v>191</v>
      </c>
      <c r="D109" s="780"/>
      <c r="E109" s="780"/>
      <c r="F109" s="105" t="s">
        <v>33</v>
      </c>
      <c r="G109" s="105" t="s">
        <v>33</v>
      </c>
      <c r="H109" s="105" t="s">
        <v>33</v>
      </c>
      <c r="I109" s="105" t="s">
        <v>33</v>
      </c>
      <c r="J109" s="106" t="s">
        <v>33</v>
      </c>
      <c r="K109" s="105" t="s">
        <v>33</v>
      </c>
      <c r="L109" s="106">
        <v>870.06</v>
      </c>
      <c r="M109" s="92" t="s">
        <v>33</v>
      </c>
      <c r="N109" s="107" t="s">
        <v>33</v>
      </c>
      <c r="W109" s="68" t="s">
        <v>191</v>
      </c>
    </row>
    <row r="110" spans="1:24" s="63" customFormat="1" ht="33.75" x14ac:dyDescent="0.2">
      <c r="A110" s="88" t="s">
        <v>267</v>
      </c>
      <c r="B110" s="89" t="s">
        <v>1825</v>
      </c>
      <c r="C110" s="776" t="s">
        <v>1826</v>
      </c>
      <c r="D110" s="776"/>
      <c r="E110" s="776"/>
      <c r="F110" s="90" t="s">
        <v>815</v>
      </c>
      <c r="G110" s="90" t="s">
        <v>33</v>
      </c>
      <c r="H110" s="90" t="s">
        <v>33</v>
      </c>
      <c r="I110" s="90" t="s">
        <v>2567</v>
      </c>
      <c r="J110" s="91">
        <v>1.61</v>
      </c>
      <c r="K110" s="90" t="s">
        <v>33</v>
      </c>
      <c r="L110" s="91">
        <v>303.81</v>
      </c>
      <c r="M110" s="92" t="s">
        <v>33</v>
      </c>
      <c r="N110" s="93" t="s">
        <v>33</v>
      </c>
      <c r="R110" s="68" t="s">
        <v>1826</v>
      </c>
    </row>
    <row r="111" spans="1:24" s="63" customFormat="1" x14ac:dyDescent="0.2">
      <c r="A111" s="94"/>
      <c r="B111" s="95"/>
      <c r="C111" s="767" t="s">
        <v>2568</v>
      </c>
      <c r="D111" s="767"/>
      <c r="E111" s="767"/>
      <c r="F111" s="767"/>
      <c r="G111" s="767"/>
      <c r="H111" s="767"/>
      <c r="I111" s="767"/>
      <c r="J111" s="767"/>
      <c r="K111" s="767"/>
      <c r="L111" s="767"/>
      <c r="M111" s="767"/>
      <c r="N111" s="781"/>
      <c r="X111" s="68" t="s">
        <v>2568</v>
      </c>
    </row>
    <row r="112" spans="1:24" s="63" customFormat="1" ht="45" x14ac:dyDescent="0.2">
      <c r="A112" s="88" t="s">
        <v>274</v>
      </c>
      <c r="B112" s="89" t="s">
        <v>1341</v>
      </c>
      <c r="C112" s="776" t="s">
        <v>1342</v>
      </c>
      <c r="D112" s="776"/>
      <c r="E112" s="776"/>
      <c r="F112" s="90" t="s">
        <v>711</v>
      </c>
      <c r="G112" s="90" t="s">
        <v>33</v>
      </c>
      <c r="H112" s="90" t="s">
        <v>33</v>
      </c>
      <c r="I112" s="90" t="s">
        <v>2564</v>
      </c>
      <c r="J112" s="91" t="s">
        <v>33</v>
      </c>
      <c r="K112" s="90" t="s">
        <v>33</v>
      </c>
      <c r="L112" s="91" t="s">
        <v>33</v>
      </c>
      <c r="M112" s="92" t="s">
        <v>33</v>
      </c>
      <c r="N112" s="93" t="s">
        <v>33</v>
      </c>
      <c r="R112" s="68" t="s">
        <v>1342</v>
      </c>
    </row>
    <row r="113" spans="1:24" s="63" customFormat="1" x14ac:dyDescent="0.2">
      <c r="A113" s="94"/>
      <c r="B113" s="95"/>
      <c r="C113" s="767" t="s">
        <v>2569</v>
      </c>
      <c r="D113" s="767"/>
      <c r="E113" s="767"/>
      <c r="F113" s="767"/>
      <c r="G113" s="767"/>
      <c r="H113" s="767"/>
      <c r="I113" s="767"/>
      <c r="J113" s="767"/>
      <c r="K113" s="767"/>
      <c r="L113" s="767"/>
      <c r="M113" s="767"/>
      <c r="N113" s="781"/>
      <c r="X113" s="68" t="s">
        <v>2569</v>
      </c>
    </row>
    <row r="114" spans="1:24" s="63" customFormat="1" ht="33.75" x14ac:dyDescent="0.2">
      <c r="A114" s="96"/>
      <c r="B114" s="97" t="s">
        <v>890</v>
      </c>
      <c r="C114" s="767" t="s">
        <v>559</v>
      </c>
      <c r="D114" s="767"/>
      <c r="E114" s="767"/>
      <c r="F114" s="767"/>
      <c r="G114" s="767"/>
      <c r="H114" s="767"/>
      <c r="I114" s="767"/>
      <c r="J114" s="767"/>
      <c r="K114" s="767"/>
      <c r="L114" s="767"/>
      <c r="M114" s="767"/>
      <c r="N114" s="781"/>
      <c r="S114" s="68" t="s">
        <v>559</v>
      </c>
    </row>
    <row r="115" spans="1:24" s="63" customFormat="1" x14ac:dyDescent="0.2">
      <c r="A115" s="98"/>
      <c r="B115" s="97" t="s">
        <v>165</v>
      </c>
      <c r="C115" s="767" t="s">
        <v>251</v>
      </c>
      <c r="D115" s="767"/>
      <c r="E115" s="767"/>
      <c r="F115" s="99" t="s">
        <v>33</v>
      </c>
      <c r="G115" s="99" t="s">
        <v>33</v>
      </c>
      <c r="H115" s="99" t="s">
        <v>33</v>
      </c>
      <c r="I115" s="99" t="s">
        <v>33</v>
      </c>
      <c r="J115" s="100">
        <v>42.21</v>
      </c>
      <c r="K115" s="99" t="s">
        <v>175</v>
      </c>
      <c r="L115" s="100">
        <v>97.61</v>
      </c>
      <c r="M115" s="101" t="s">
        <v>33</v>
      </c>
      <c r="N115" s="102" t="s">
        <v>33</v>
      </c>
      <c r="T115" s="68" t="s">
        <v>251</v>
      </c>
    </row>
    <row r="116" spans="1:24" s="63" customFormat="1" x14ac:dyDescent="0.2">
      <c r="A116" s="98"/>
      <c r="B116" s="97" t="s">
        <v>173</v>
      </c>
      <c r="C116" s="767" t="s">
        <v>174</v>
      </c>
      <c r="D116" s="767"/>
      <c r="E116" s="767"/>
      <c r="F116" s="99" t="s">
        <v>33</v>
      </c>
      <c r="G116" s="99" t="s">
        <v>33</v>
      </c>
      <c r="H116" s="99" t="s">
        <v>33</v>
      </c>
      <c r="I116" s="99" t="s">
        <v>33</v>
      </c>
      <c r="J116" s="100">
        <v>1.81</v>
      </c>
      <c r="K116" s="99" t="s">
        <v>175</v>
      </c>
      <c r="L116" s="100">
        <v>4.1900000000000004</v>
      </c>
      <c r="M116" s="101" t="s">
        <v>33</v>
      </c>
      <c r="N116" s="102" t="s">
        <v>33</v>
      </c>
      <c r="T116" s="68" t="s">
        <v>174</v>
      </c>
    </row>
    <row r="117" spans="1:24" s="63" customFormat="1" x14ac:dyDescent="0.2">
      <c r="A117" s="98"/>
      <c r="B117" s="97" t="s">
        <v>176</v>
      </c>
      <c r="C117" s="767" t="s">
        <v>177</v>
      </c>
      <c r="D117" s="767"/>
      <c r="E117" s="767"/>
      <c r="F117" s="99" t="s">
        <v>33</v>
      </c>
      <c r="G117" s="99" t="s">
        <v>33</v>
      </c>
      <c r="H117" s="99" t="s">
        <v>33</v>
      </c>
      <c r="I117" s="99" t="s">
        <v>33</v>
      </c>
      <c r="J117" s="100">
        <v>0.26</v>
      </c>
      <c r="K117" s="99" t="s">
        <v>175</v>
      </c>
      <c r="L117" s="100">
        <v>0.6</v>
      </c>
      <c r="M117" s="101" t="s">
        <v>33</v>
      </c>
      <c r="N117" s="102" t="s">
        <v>33</v>
      </c>
      <c r="T117" s="68" t="s">
        <v>177</v>
      </c>
    </row>
    <row r="118" spans="1:24" s="63" customFormat="1" x14ac:dyDescent="0.2">
      <c r="A118" s="98"/>
      <c r="B118" s="97" t="s">
        <v>212</v>
      </c>
      <c r="C118" s="767" t="s">
        <v>252</v>
      </c>
      <c r="D118" s="767"/>
      <c r="E118" s="767"/>
      <c r="F118" s="99" t="s">
        <v>33</v>
      </c>
      <c r="G118" s="99" t="s">
        <v>33</v>
      </c>
      <c r="H118" s="99" t="s">
        <v>33</v>
      </c>
      <c r="I118" s="99" t="s">
        <v>33</v>
      </c>
      <c r="J118" s="100">
        <v>11.27</v>
      </c>
      <c r="K118" s="99" t="s">
        <v>33</v>
      </c>
      <c r="L118" s="100">
        <v>20.85</v>
      </c>
      <c r="M118" s="101" t="s">
        <v>33</v>
      </c>
      <c r="N118" s="102" t="s">
        <v>33</v>
      </c>
      <c r="T118" s="68" t="s">
        <v>252</v>
      </c>
    </row>
    <row r="119" spans="1:24" s="63" customFormat="1" x14ac:dyDescent="0.2">
      <c r="A119" s="98"/>
      <c r="B119" s="97" t="s">
        <v>33</v>
      </c>
      <c r="C119" s="767" t="s">
        <v>253</v>
      </c>
      <c r="D119" s="767"/>
      <c r="E119" s="767"/>
      <c r="F119" s="99" t="s">
        <v>179</v>
      </c>
      <c r="G119" s="99" t="s">
        <v>1343</v>
      </c>
      <c r="H119" s="99" t="s">
        <v>175</v>
      </c>
      <c r="I119" s="99" t="s">
        <v>2570</v>
      </c>
      <c r="J119" s="100" t="s">
        <v>33</v>
      </c>
      <c r="K119" s="99" t="s">
        <v>33</v>
      </c>
      <c r="L119" s="100" t="s">
        <v>33</v>
      </c>
      <c r="M119" s="101" t="s">
        <v>33</v>
      </c>
      <c r="N119" s="102" t="s">
        <v>33</v>
      </c>
      <c r="U119" s="68" t="s">
        <v>253</v>
      </c>
    </row>
    <row r="120" spans="1:24" s="63" customFormat="1" x14ac:dyDescent="0.2">
      <c r="A120" s="98"/>
      <c r="B120" s="97" t="s">
        <v>33</v>
      </c>
      <c r="C120" s="767" t="s">
        <v>178</v>
      </c>
      <c r="D120" s="767"/>
      <c r="E120" s="767"/>
      <c r="F120" s="99" t="s">
        <v>179</v>
      </c>
      <c r="G120" s="99" t="s">
        <v>981</v>
      </c>
      <c r="H120" s="99" t="s">
        <v>175</v>
      </c>
      <c r="I120" s="99" t="s">
        <v>2571</v>
      </c>
      <c r="J120" s="100" t="s">
        <v>33</v>
      </c>
      <c r="K120" s="99" t="s">
        <v>33</v>
      </c>
      <c r="L120" s="100" t="s">
        <v>33</v>
      </c>
      <c r="M120" s="101" t="s">
        <v>33</v>
      </c>
      <c r="N120" s="102" t="s">
        <v>33</v>
      </c>
      <c r="U120" s="68" t="s">
        <v>178</v>
      </c>
    </row>
    <row r="121" spans="1:24" s="63" customFormat="1" x14ac:dyDescent="0.2">
      <c r="A121" s="98"/>
      <c r="B121" s="97" t="s">
        <v>33</v>
      </c>
      <c r="C121" s="776" t="s">
        <v>182</v>
      </c>
      <c r="D121" s="776"/>
      <c r="E121" s="776"/>
      <c r="F121" s="90" t="s">
        <v>33</v>
      </c>
      <c r="G121" s="90" t="s">
        <v>33</v>
      </c>
      <c r="H121" s="90" t="s">
        <v>33</v>
      </c>
      <c r="I121" s="90" t="s">
        <v>33</v>
      </c>
      <c r="J121" s="91">
        <v>55.29</v>
      </c>
      <c r="K121" s="90" t="s">
        <v>33</v>
      </c>
      <c r="L121" s="91">
        <v>122.65</v>
      </c>
      <c r="M121" s="92" t="s">
        <v>33</v>
      </c>
      <c r="N121" s="93" t="s">
        <v>33</v>
      </c>
      <c r="V121" s="68" t="s">
        <v>182</v>
      </c>
    </row>
    <row r="122" spans="1:24" s="63" customFormat="1" x14ac:dyDescent="0.2">
      <c r="A122" s="98"/>
      <c r="B122" s="97" t="s">
        <v>33</v>
      </c>
      <c r="C122" s="767" t="s">
        <v>183</v>
      </c>
      <c r="D122" s="767"/>
      <c r="E122" s="767"/>
      <c r="F122" s="99" t="s">
        <v>33</v>
      </c>
      <c r="G122" s="99" t="s">
        <v>33</v>
      </c>
      <c r="H122" s="99" t="s">
        <v>33</v>
      </c>
      <c r="I122" s="99" t="s">
        <v>33</v>
      </c>
      <c r="J122" s="100" t="s">
        <v>33</v>
      </c>
      <c r="K122" s="99" t="s">
        <v>33</v>
      </c>
      <c r="L122" s="100">
        <v>98.21</v>
      </c>
      <c r="M122" s="101" t="s">
        <v>33</v>
      </c>
      <c r="N122" s="102" t="s">
        <v>33</v>
      </c>
      <c r="U122" s="68" t="s">
        <v>183</v>
      </c>
    </row>
    <row r="123" spans="1:24" s="63" customFormat="1" ht="22.5" x14ac:dyDescent="0.2">
      <c r="A123" s="98"/>
      <c r="B123" s="97" t="s">
        <v>959</v>
      </c>
      <c r="C123" s="767" t="s">
        <v>960</v>
      </c>
      <c r="D123" s="767"/>
      <c r="E123" s="767"/>
      <c r="F123" s="99" t="s">
        <v>186</v>
      </c>
      <c r="G123" s="99" t="s">
        <v>187</v>
      </c>
      <c r="H123" s="99" t="s">
        <v>33</v>
      </c>
      <c r="I123" s="99" t="s">
        <v>187</v>
      </c>
      <c r="J123" s="100" t="s">
        <v>33</v>
      </c>
      <c r="K123" s="99" t="s">
        <v>33</v>
      </c>
      <c r="L123" s="100">
        <v>93.3</v>
      </c>
      <c r="M123" s="101" t="s">
        <v>33</v>
      </c>
      <c r="N123" s="102" t="s">
        <v>33</v>
      </c>
      <c r="U123" s="68" t="s">
        <v>960</v>
      </c>
    </row>
    <row r="124" spans="1:24" s="63" customFormat="1" ht="22.5" x14ac:dyDescent="0.2">
      <c r="A124" s="98"/>
      <c r="B124" s="97" t="s">
        <v>961</v>
      </c>
      <c r="C124" s="767" t="s">
        <v>962</v>
      </c>
      <c r="D124" s="767"/>
      <c r="E124" s="767"/>
      <c r="F124" s="99" t="s">
        <v>186</v>
      </c>
      <c r="G124" s="99" t="s">
        <v>594</v>
      </c>
      <c r="H124" s="99" t="s">
        <v>33</v>
      </c>
      <c r="I124" s="99" t="s">
        <v>594</v>
      </c>
      <c r="J124" s="100" t="s">
        <v>33</v>
      </c>
      <c r="K124" s="99" t="s">
        <v>33</v>
      </c>
      <c r="L124" s="100">
        <v>63.84</v>
      </c>
      <c r="M124" s="101" t="s">
        <v>33</v>
      </c>
      <c r="N124" s="102" t="s">
        <v>33</v>
      </c>
      <c r="U124" s="68" t="s">
        <v>962</v>
      </c>
    </row>
    <row r="125" spans="1:24" s="63" customFormat="1" x14ac:dyDescent="0.2">
      <c r="A125" s="103"/>
      <c r="B125" s="104"/>
      <c r="C125" s="780" t="s">
        <v>191</v>
      </c>
      <c r="D125" s="780"/>
      <c r="E125" s="780"/>
      <c r="F125" s="105" t="s">
        <v>33</v>
      </c>
      <c r="G125" s="105" t="s">
        <v>33</v>
      </c>
      <c r="H125" s="105" t="s">
        <v>33</v>
      </c>
      <c r="I125" s="105" t="s">
        <v>33</v>
      </c>
      <c r="J125" s="106" t="s">
        <v>33</v>
      </c>
      <c r="K125" s="105" t="s">
        <v>33</v>
      </c>
      <c r="L125" s="106">
        <v>279.79000000000002</v>
      </c>
      <c r="M125" s="92" t="s">
        <v>33</v>
      </c>
      <c r="N125" s="107" t="s">
        <v>33</v>
      </c>
      <c r="W125" s="68" t="s">
        <v>191</v>
      </c>
    </row>
    <row r="126" spans="1:24" s="63" customFormat="1" ht="101.25" x14ac:dyDescent="0.2">
      <c r="A126" s="88" t="s">
        <v>282</v>
      </c>
      <c r="B126" s="89" t="s">
        <v>1148</v>
      </c>
      <c r="C126" s="776" t="s">
        <v>1149</v>
      </c>
      <c r="D126" s="776"/>
      <c r="E126" s="776"/>
      <c r="F126" s="90" t="s">
        <v>1092</v>
      </c>
      <c r="G126" s="90" t="s">
        <v>33</v>
      </c>
      <c r="H126" s="90" t="s">
        <v>33</v>
      </c>
      <c r="I126" s="90" t="s">
        <v>1351</v>
      </c>
      <c r="J126" s="91">
        <v>5167.54</v>
      </c>
      <c r="K126" s="90" t="s">
        <v>33</v>
      </c>
      <c r="L126" s="91">
        <v>790.63</v>
      </c>
      <c r="M126" s="92" t="s">
        <v>33</v>
      </c>
      <c r="N126" s="93" t="s">
        <v>33</v>
      </c>
      <c r="R126" s="68" t="s">
        <v>1149</v>
      </c>
    </row>
    <row r="127" spans="1:24" s="63" customFormat="1" x14ac:dyDescent="0.2">
      <c r="A127" s="94"/>
      <c r="B127" s="95"/>
      <c r="C127" s="767" t="s">
        <v>1352</v>
      </c>
      <c r="D127" s="767"/>
      <c r="E127" s="767"/>
      <c r="F127" s="767"/>
      <c r="G127" s="767"/>
      <c r="H127" s="767"/>
      <c r="I127" s="767"/>
      <c r="J127" s="767"/>
      <c r="K127" s="767"/>
      <c r="L127" s="767"/>
      <c r="M127" s="767"/>
      <c r="N127" s="781"/>
      <c r="X127" s="68" t="s">
        <v>1352</v>
      </c>
    </row>
    <row r="128" spans="1:24" s="63" customFormat="1" ht="33.75" x14ac:dyDescent="0.2">
      <c r="A128" s="88" t="s">
        <v>287</v>
      </c>
      <c r="B128" s="89" t="s">
        <v>2572</v>
      </c>
      <c r="C128" s="776" t="s">
        <v>2573</v>
      </c>
      <c r="D128" s="776"/>
      <c r="E128" s="776"/>
      <c r="F128" s="90" t="s">
        <v>815</v>
      </c>
      <c r="G128" s="90" t="s">
        <v>33</v>
      </c>
      <c r="H128" s="90" t="s">
        <v>33</v>
      </c>
      <c r="I128" s="90" t="s">
        <v>1764</v>
      </c>
      <c r="J128" s="91">
        <v>33.79</v>
      </c>
      <c r="K128" s="90" t="s">
        <v>856</v>
      </c>
      <c r="L128" s="91">
        <v>1230.43</v>
      </c>
      <c r="M128" s="92" t="s">
        <v>33</v>
      </c>
      <c r="N128" s="93" t="s">
        <v>33</v>
      </c>
      <c r="R128" s="68" t="s">
        <v>2573</v>
      </c>
    </row>
    <row r="129" spans="1:27" s="63" customFormat="1" x14ac:dyDescent="0.2">
      <c r="A129" s="94"/>
      <c r="B129" s="95"/>
      <c r="C129" s="767" t="s">
        <v>1765</v>
      </c>
      <c r="D129" s="767"/>
      <c r="E129" s="767"/>
      <c r="F129" s="767"/>
      <c r="G129" s="767"/>
      <c r="H129" s="767"/>
      <c r="I129" s="767"/>
      <c r="J129" s="767"/>
      <c r="K129" s="767"/>
      <c r="L129" s="767"/>
      <c r="M129" s="767"/>
      <c r="N129" s="781"/>
      <c r="X129" s="68" t="s">
        <v>1765</v>
      </c>
    </row>
    <row r="130" spans="1:27" s="63" customFormat="1" x14ac:dyDescent="0.2">
      <c r="A130" s="94"/>
      <c r="B130" s="95"/>
      <c r="C130" s="767" t="s">
        <v>2574</v>
      </c>
      <c r="D130" s="767"/>
      <c r="E130" s="767"/>
      <c r="F130" s="767"/>
      <c r="G130" s="767"/>
      <c r="H130" s="767"/>
      <c r="I130" s="767"/>
      <c r="J130" s="767"/>
      <c r="K130" s="767"/>
      <c r="L130" s="767"/>
      <c r="M130" s="767"/>
      <c r="N130" s="781"/>
      <c r="Y130" s="68" t="s">
        <v>2574</v>
      </c>
    </row>
    <row r="131" spans="1:27" s="63" customFormat="1" ht="22.5" x14ac:dyDescent="0.2">
      <c r="A131" s="96"/>
      <c r="B131" s="97" t="s">
        <v>858</v>
      </c>
      <c r="C131" s="767" t="s">
        <v>859</v>
      </c>
      <c r="D131" s="767"/>
      <c r="E131" s="767"/>
      <c r="F131" s="767"/>
      <c r="G131" s="767"/>
      <c r="H131" s="767"/>
      <c r="I131" s="767"/>
      <c r="J131" s="767"/>
      <c r="K131" s="767"/>
      <c r="L131" s="767"/>
      <c r="M131" s="767"/>
      <c r="N131" s="781"/>
      <c r="S131" s="68" t="s">
        <v>859</v>
      </c>
    </row>
    <row r="132" spans="1:27" s="63" customFormat="1" ht="1.5" customHeight="1" x14ac:dyDescent="0.2">
      <c r="A132" s="108"/>
      <c r="B132" s="104"/>
      <c r="C132" s="104"/>
      <c r="D132" s="104"/>
      <c r="E132" s="104"/>
      <c r="F132" s="108"/>
      <c r="G132" s="108"/>
      <c r="H132" s="108"/>
      <c r="I132" s="108"/>
      <c r="J132" s="109"/>
      <c r="K132" s="108"/>
      <c r="L132" s="109"/>
      <c r="M132" s="99"/>
      <c r="N132" s="109"/>
    </row>
    <row r="133" spans="1:27" s="63" customFormat="1" ht="2.25" customHeight="1" x14ac:dyDescent="0.2">
      <c r="B133" s="67"/>
      <c r="C133" s="67"/>
      <c r="D133" s="67"/>
      <c r="E133" s="67"/>
      <c r="F133" s="67"/>
      <c r="G133" s="67"/>
      <c r="H133" s="67"/>
      <c r="I133" s="67"/>
      <c r="J133" s="67"/>
      <c r="K133" s="67"/>
      <c r="L133" s="122"/>
      <c r="M133" s="123"/>
      <c r="N133" s="124"/>
    </row>
    <row r="134" spans="1:27" s="63" customFormat="1" x14ac:dyDescent="0.2">
      <c r="A134" s="110"/>
      <c r="B134" s="111" t="s">
        <v>33</v>
      </c>
      <c r="C134" s="780" t="s">
        <v>321</v>
      </c>
      <c r="D134" s="780"/>
      <c r="E134" s="780"/>
      <c r="F134" s="780"/>
      <c r="G134" s="780"/>
      <c r="H134" s="780"/>
      <c r="I134" s="780"/>
      <c r="J134" s="780"/>
      <c r="K134" s="780"/>
      <c r="L134" s="112" t="s">
        <v>33</v>
      </c>
      <c r="M134" s="113" t="s">
        <v>33</v>
      </c>
      <c r="N134" s="114" t="s">
        <v>33</v>
      </c>
      <c r="Z134" s="68" t="s">
        <v>321</v>
      </c>
    </row>
    <row r="135" spans="1:27" s="63" customFormat="1" x14ac:dyDescent="0.2">
      <c r="A135" s="115"/>
      <c r="B135" s="97" t="s">
        <v>165</v>
      </c>
      <c r="C135" s="767" t="s">
        <v>876</v>
      </c>
      <c r="D135" s="767"/>
      <c r="E135" s="767"/>
      <c r="F135" s="767"/>
      <c r="G135" s="767"/>
      <c r="H135" s="767"/>
      <c r="I135" s="767"/>
      <c r="J135" s="767"/>
      <c r="K135" s="767"/>
      <c r="L135" s="116">
        <v>4633.62</v>
      </c>
      <c r="M135" s="117">
        <v>7.3</v>
      </c>
      <c r="N135" s="118">
        <v>33825</v>
      </c>
      <c r="AA135" s="68" t="s">
        <v>876</v>
      </c>
    </row>
    <row r="136" spans="1:27" s="63" customFormat="1" x14ac:dyDescent="0.2">
      <c r="A136" s="115"/>
      <c r="B136" s="97" t="s">
        <v>33</v>
      </c>
      <c r="C136" s="767" t="s">
        <v>203</v>
      </c>
      <c r="D136" s="767"/>
      <c r="E136" s="767"/>
      <c r="F136" s="767"/>
      <c r="G136" s="767"/>
      <c r="H136" s="767"/>
      <c r="I136" s="767"/>
      <c r="J136" s="767"/>
      <c r="K136" s="767"/>
      <c r="L136" s="116" t="s">
        <v>33</v>
      </c>
      <c r="M136" s="117" t="s">
        <v>33</v>
      </c>
      <c r="N136" s="118" t="s">
        <v>33</v>
      </c>
      <c r="AA136" s="68" t="s">
        <v>203</v>
      </c>
    </row>
    <row r="137" spans="1:27" s="63" customFormat="1" x14ac:dyDescent="0.2">
      <c r="A137" s="115"/>
      <c r="B137" s="97" t="s">
        <v>33</v>
      </c>
      <c r="C137" s="767" t="s">
        <v>296</v>
      </c>
      <c r="D137" s="767"/>
      <c r="E137" s="767"/>
      <c r="F137" s="767"/>
      <c r="G137" s="767"/>
      <c r="H137" s="767"/>
      <c r="I137" s="767"/>
      <c r="J137" s="767"/>
      <c r="K137" s="767"/>
      <c r="L137" s="116">
        <v>861.8</v>
      </c>
      <c r="M137" s="117" t="s">
        <v>33</v>
      </c>
      <c r="N137" s="118" t="s">
        <v>33</v>
      </c>
      <c r="AA137" s="68" t="s">
        <v>296</v>
      </c>
    </row>
    <row r="138" spans="1:27" s="63" customFormat="1" x14ac:dyDescent="0.2">
      <c r="A138" s="115"/>
      <c r="B138" s="97" t="s">
        <v>33</v>
      </c>
      <c r="C138" s="767" t="s">
        <v>204</v>
      </c>
      <c r="D138" s="767"/>
      <c r="E138" s="767"/>
      <c r="F138" s="767"/>
      <c r="G138" s="767"/>
      <c r="H138" s="767"/>
      <c r="I138" s="767"/>
      <c r="J138" s="767"/>
      <c r="K138" s="767"/>
      <c r="L138" s="116">
        <v>47.68</v>
      </c>
      <c r="M138" s="117" t="s">
        <v>33</v>
      </c>
      <c r="N138" s="118" t="s">
        <v>33</v>
      </c>
      <c r="AA138" s="68" t="s">
        <v>204</v>
      </c>
    </row>
    <row r="139" spans="1:27" s="63" customFormat="1" x14ac:dyDescent="0.2">
      <c r="A139" s="115"/>
      <c r="B139" s="97" t="s">
        <v>33</v>
      </c>
      <c r="C139" s="767" t="s">
        <v>297</v>
      </c>
      <c r="D139" s="767"/>
      <c r="E139" s="767"/>
      <c r="F139" s="767"/>
      <c r="G139" s="767"/>
      <c r="H139" s="767"/>
      <c r="I139" s="767"/>
      <c r="J139" s="767"/>
      <c r="K139" s="767"/>
      <c r="L139" s="116">
        <v>2416.37</v>
      </c>
      <c r="M139" s="117" t="s">
        <v>33</v>
      </c>
      <c r="N139" s="118" t="s">
        <v>33</v>
      </c>
      <c r="AA139" s="68" t="s">
        <v>297</v>
      </c>
    </row>
    <row r="140" spans="1:27" s="63" customFormat="1" x14ac:dyDescent="0.2">
      <c r="A140" s="115"/>
      <c r="B140" s="97" t="s">
        <v>33</v>
      </c>
      <c r="C140" s="767" t="s">
        <v>205</v>
      </c>
      <c r="D140" s="767"/>
      <c r="E140" s="767"/>
      <c r="F140" s="767"/>
      <c r="G140" s="767"/>
      <c r="H140" s="767"/>
      <c r="I140" s="767"/>
      <c r="J140" s="767"/>
      <c r="K140" s="767"/>
      <c r="L140" s="116">
        <v>763.91</v>
      </c>
      <c r="M140" s="117" t="s">
        <v>33</v>
      </c>
      <c r="N140" s="118" t="s">
        <v>33</v>
      </c>
      <c r="AA140" s="68" t="s">
        <v>205</v>
      </c>
    </row>
    <row r="141" spans="1:27" s="63" customFormat="1" x14ac:dyDescent="0.2">
      <c r="A141" s="115"/>
      <c r="B141" s="97" t="s">
        <v>33</v>
      </c>
      <c r="C141" s="767" t="s">
        <v>206</v>
      </c>
      <c r="D141" s="767"/>
      <c r="E141" s="767"/>
      <c r="F141" s="767"/>
      <c r="G141" s="767"/>
      <c r="H141" s="767"/>
      <c r="I141" s="767"/>
      <c r="J141" s="767"/>
      <c r="K141" s="767"/>
      <c r="L141" s="116">
        <v>543.86</v>
      </c>
      <c r="M141" s="117" t="s">
        <v>33</v>
      </c>
      <c r="N141" s="118" t="s">
        <v>33</v>
      </c>
      <c r="AA141" s="68" t="s">
        <v>206</v>
      </c>
    </row>
    <row r="142" spans="1:27" s="63" customFormat="1" x14ac:dyDescent="0.2">
      <c r="A142" s="115"/>
      <c r="B142" s="97" t="s">
        <v>33</v>
      </c>
      <c r="C142" s="767" t="s">
        <v>877</v>
      </c>
      <c r="D142" s="767"/>
      <c r="E142" s="767"/>
      <c r="F142" s="767"/>
      <c r="G142" s="767"/>
      <c r="H142" s="767"/>
      <c r="I142" s="767"/>
      <c r="J142" s="767"/>
      <c r="K142" s="767"/>
      <c r="L142" s="116">
        <v>6004.59</v>
      </c>
      <c r="M142" s="117" t="s">
        <v>33</v>
      </c>
      <c r="N142" s="118">
        <v>27081</v>
      </c>
      <c r="AA142" s="68" t="s">
        <v>877</v>
      </c>
    </row>
    <row r="143" spans="1:27" s="63" customFormat="1" x14ac:dyDescent="0.2">
      <c r="A143" s="115"/>
      <c r="B143" s="97" t="s">
        <v>173</v>
      </c>
      <c r="C143" s="767" t="s">
        <v>1005</v>
      </c>
      <c r="D143" s="767"/>
      <c r="E143" s="767"/>
      <c r="F143" s="767"/>
      <c r="G143" s="767"/>
      <c r="H143" s="767"/>
      <c r="I143" s="767"/>
      <c r="J143" s="767"/>
      <c r="K143" s="767"/>
      <c r="L143" s="116">
        <v>3297.53</v>
      </c>
      <c r="M143" s="117">
        <v>4.51</v>
      </c>
      <c r="N143" s="118">
        <v>14872</v>
      </c>
      <c r="AA143" s="68" t="s">
        <v>1005</v>
      </c>
    </row>
    <row r="144" spans="1:27" s="63" customFormat="1" x14ac:dyDescent="0.2">
      <c r="A144" s="115"/>
      <c r="B144" s="97" t="s">
        <v>173</v>
      </c>
      <c r="C144" s="767" t="s">
        <v>1006</v>
      </c>
      <c r="D144" s="767"/>
      <c r="E144" s="767"/>
      <c r="F144" s="767"/>
      <c r="G144" s="767"/>
      <c r="H144" s="767"/>
      <c r="I144" s="767"/>
      <c r="J144" s="767"/>
      <c r="K144" s="767"/>
      <c r="L144" s="116">
        <v>2707.06</v>
      </c>
      <c r="M144" s="117">
        <v>4.51</v>
      </c>
      <c r="N144" s="118">
        <v>12209</v>
      </c>
      <c r="AA144" s="68" t="s">
        <v>1006</v>
      </c>
    </row>
    <row r="145" spans="1:28" x14ac:dyDescent="0.2">
      <c r="A145" s="115"/>
      <c r="B145" s="97" t="s">
        <v>33</v>
      </c>
      <c r="C145" s="767" t="s">
        <v>207</v>
      </c>
      <c r="D145" s="767"/>
      <c r="E145" s="767"/>
      <c r="F145" s="767"/>
      <c r="G145" s="767"/>
      <c r="H145" s="767"/>
      <c r="I145" s="767"/>
      <c r="J145" s="767"/>
      <c r="K145" s="767"/>
      <c r="L145" s="116">
        <v>866.98</v>
      </c>
      <c r="M145" s="117" t="s">
        <v>33</v>
      </c>
      <c r="N145" s="118" t="s">
        <v>33</v>
      </c>
      <c r="O145" s="63"/>
      <c r="P145" s="63"/>
      <c r="Q145" s="63"/>
      <c r="R145" s="63"/>
      <c r="S145" s="63"/>
      <c r="T145" s="63"/>
      <c r="U145" s="63"/>
      <c r="V145" s="63"/>
      <c r="W145" s="63"/>
      <c r="X145" s="63"/>
      <c r="Y145" s="63"/>
      <c r="Z145" s="63"/>
      <c r="AA145" s="68" t="s">
        <v>207</v>
      </c>
      <c r="AB145" s="63"/>
    </row>
    <row r="146" spans="1:28" x14ac:dyDescent="0.2">
      <c r="A146" s="115"/>
      <c r="B146" s="97" t="s">
        <v>33</v>
      </c>
      <c r="C146" s="767" t="s">
        <v>208</v>
      </c>
      <c r="D146" s="767"/>
      <c r="E146" s="767"/>
      <c r="F146" s="767"/>
      <c r="G146" s="767"/>
      <c r="H146" s="767"/>
      <c r="I146" s="767"/>
      <c r="J146" s="767"/>
      <c r="K146" s="767"/>
      <c r="L146" s="116">
        <v>763.91</v>
      </c>
      <c r="M146" s="117" t="s">
        <v>33</v>
      </c>
      <c r="N146" s="118" t="s">
        <v>33</v>
      </c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Z146" s="63"/>
      <c r="AA146" s="68" t="s">
        <v>208</v>
      </c>
      <c r="AB146" s="63"/>
    </row>
    <row r="147" spans="1:28" x14ac:dyDescent="0.2">
      <c r="A147" s="115"/>
      <c r="B147" s="97" t="s">
        <v>33</v>
      </c>
      <c r="C147" s="767" t="s">
        <v>209</v>
      </c>
      <c r="D147" s="767"/>
      <c r="E147" s="767"/>
      <c r="F147" s="767"/>
      <c r="G147" s="767"/>
      <c r="H147" s="767"/>
      <c r="I147" s="767"/>
      <c r="J147" s="767"/>
      <c r="K147" s="767"/>
      <c r="L147" s="116">
        <v>543.86</v>
      </c>
      <c r="M147" s="117" t="s">
        <v>33</v>
      </c>
      <c r="N147" s="118" t="s">
        <v>33</v>
      </c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Z147" s="63"/>
      <c r="AA147" s="68" t="s">
        <v>209</v>
      </c>
      <c r="AB147" s="63"/>
    </row>
    <row r="148" spans="1:28" x14ac:dyDescent="0.2">
      <c r="A148" s="115"/>
      <c r="B148" s="109" t="s">
        <v>33</v>
      </c>
      <c r="C148" s="782" t="s">
        <v>322</v>
      </c>
      <c r="D148" s="782"/>
      <c r="E148" s="782"/>
      <c r="F148" s="782"/>
      <c r="G148" s="782"/>
      <c r="H148" s="782"/>
      <c r="I148" s="782"/>
      <c r="J148" s="782"/>
      <c r="K148" s="782"/>
      <c r="L148" s="119">
        <v>10638.21</v>
      </c>
      <c r="M148" s="120" t="s">
        <v>33</v>
      </c>
      <c r="N148" s="125">
        <v>60906</v>
      </c>
      <c r="O148" s="63"/>
      <c r="P148" s="63"/>
      <c r="Q148" s="63"/>
      <c r="R148" s="63"/>
      <c r="S148" s="63"/>
      <c r="T148" s="63"/>
      <c r="U148" s="63"/>
      <c r="V148" s="63"/>
      <c r="W148" s="63"/>
      <c r="X148" s="63"/>
      <c r="Y148" s="63"/>
      <c r="Z148" s="63"/>
      <c r="AA148" s="63"/>
      <c r="AB148" s="68" t="s">
        <v>322</v>
      </c>
    </row>
    <row r="149" spans="1:28" ht="1.5" customHeight="1" x14ac:dyDescent="0.2">
      <c r="B149" s="109"/>
      <c r="C149" s="104"/>
      <c r="D149" s="104"/>
      <c r="E149" s="104"/>
      <c r="F149" s="104"/>
      <c r="G149" s="104"/>
      <c r="H149" s="104"/>
      <c r="I149" s="104"/>
      <c r="J149" s="104"/>
      <c r="K149" s="104"/>
      <c r="L149" s="119"/>
      <c r="M149" s="120"/>
      <c r="N149" s="126"/>
      <c r="O149" s="63"/>
      <c r="P149" s="63"/>
      <c r="Q149" s="63"/>
      <c r="R149" s="63"/>
      <c r="S149" s="63"/>
      <c r="T149" s="63"/>
      <c r="U149" s="63"/>
      <c r="V149" s="63"/>
      <c r="W149" s="63"/>
      <c r="X149" s="63"/>
      <c r="Y149" s="63"/>
      <c r="Z149" s="63"/>
      <c r="AA149" s="63"/>
      <c r="AB149" s="63"/>
    </row>
    <row r="150" spans="1:28" ht="53.25" customHeight="1" x14ac:dyDescent="0.2">
      <c r="A150" s="127"/>
      <c r="B150" s="127"/>
      <c r="C150" s="127"/>
      <c r="D150" s="127"/>
      <c r="E150" s="127"/>
      <c r="F150" s="127"/>
      <c r="G150" s="127"/>
      <c r="H150" s="127"/>
      <c r="I150" s="127"/>
      <c r="J150" s="127"/>
      <c r="K150" s="127"/>
      <c r="L150" s="127"/>
      <c r="M150" s="127"/>
      <c r="N150" s="127"/>
      <c r="O150" s="63"/>
      <c r="P150" s="63"/>
      <c r="Q150" s="63"/>
      <c r="R150" s="63"/>
      <c r="S150" s="63"/>
      <c r="T150" s="63"/>
      <c r="U150" s="63"/>
      <c r="V150" s="63"/>
      <c r="W150" s="63"/>
      <c r="X150" s="63"/>
      <c r="Y150" s="63"/>
      <c r="Z150" s="63"/>
      <c r="AA150" s="63"/>
      <c r="AB150" s="63"/>
    </row>
    <row r="151" spans="1:28" x14ac:dyDescent="0.2">
      <c r="B151" s="128" t="s">
        <v>323</v>
      </c>
      <c r="C151" s="786" t="s">
        <v>33</v>
      </c>
      <c r="D151" s="786"/>
      <c r="E151" s="786"/>
      <c r="F151" s="786"/>
      <c r="G151" s="786"/>
      <c r="H151" s="786"/>
      <c r="I151" s="786"/>
      <c r="J151" s="786"/>
      <c r="K151" s="786"/>
      <c r="L151" s="786"/>
      <c r="O151" s="63"/>
      <c r="P151" s="63"/>
      <c r="Q151" s="63"/>
      <c r="R151" s="63"/>
      <c r="S151" s="63"/>
      <c r="T151" s="63"/>
      <c r="U151" s="63"/>
      <c r="V151" s="63"/>
      <c r="W151" s="63"/>
      <c r="X151" s="63"/>
      <c r="Y151" s="63"/>
      <c r="Z151" s="63"/>
      <c r="AA151" s="63"/>
      <c r="AB151" s="63"/>
    </row>
    <row r="152" spans="1:28" ht="13.5" customHeight="1" x14ac:dyDescent="0.2">
      <c r="B152" s="64"/>
      <c r="C152" s="787" t="s">
        <v>11</v>
      </c>
      <c r="D152" s="787"/>
      <c r="E152" s="787"/>
      <c r="F152" s="787"/>
      <c r="G152" s="787"/>
      <c r="H152" s="787"/>
      <c r="I152" s="787"/>
      <c r="J152" s="787"/>
      <c r="K152" s="787"/>
      <c r="L152" s="787"/>
      <c r="O152" s="63"/>
      <c r="P152" s="63"/>
      <c r="Q152" s="63"/>
      <c r="R152" s="63"/>
      <c r="S152" s="63"/>
      <c r="T152" s="63"/>
      <c r="U152" s="63"/>
      <c r="V152" s="63"/>
      <c r="W152" s="63"/>
      <c r="X152" s="63"/>
      <c r="Y152" s="63"/>
      <c r="Z152" s="63"/>
      <c r="AA152" s="63"/>
      <c r="AB152" s="63"/>
    </row>
    <row r="153" spans="1:28" ht="12.75" customHeight="1" x14ac:dyDescent="0.2">
      <c r="B153" s="128" t="s">
        <v>324</v>
      </c>
      <c r="C153" s="786" t="s">
        <v>33</v>
      </c>
      <c r="D153" s="786"/>
      <c r="E153" s="786"/>
      <c r="F153" s="786"/>
      <c r="G153" s="786"/>
      <c r="H153" s="786"/>
      <c r="I153" s="786"/>
      <c r="J153" s="786"/>
      <c r="K153" s="786"/>
      <c r="L153" s="786"/>
      <c r="O153" s="63"/>
      <c r="P153" s="63"/>
      <c r="Q153" s="63"/>
      <c r="R153" s="63"/>
      <c r="S153" s="63"/>
      <c r="T153" s="63"/>
      <c r="U153" s="63"/>
      <c r="V153" s="63"/>
      <c r="W153" s="63"/>
      <c r="X153" s="63"/>
      <c r="Y153" s="63"/>
      <c r="Z153" s="63"/>
      <c r="AA153" s="63"/>
      <c r="AB153" s="63"/>
    </row>
    <row r="154" spans="1:28" ht="13.5" customHeight="1" x14ac:dyDescent="0.2">
      <c r="C154" s="787" t="s">
        <v>11</v>
      </c>
      <c r="D154" s="787"/>
      <c r="E154" s="787"/>
      <c r="F154" s="787"/>
      <c r="G154" s="787"/>
      <c r="H154" s="787"/>
      <c r="I154" s="787"/>
      <c r="J154" s="787"/>
      <c r="K154" s="787"/>
      <c r="L154" s="787"/>
      <c r="O154" s="63"/>
      <c r="P154" s="63"/>
      <c r="Q154" s="63"/>
      <c r="R154" s="63"/>
      <c r="S154" s="63"/>
      <c r="T154" s="63"/>
      <c r="U154" s="63"/>
      <c r="V154" s="63"/>
      <c r="W154" s="63"/>
      <c r="X154" s="63"/>
      <c r="Y154" s="63"/>
      <c r="Z154" s="63"/>
      <c r="AA154" s="63"/>
      <c r="AB154" s="63"/>
    </row>
    <row r="168" s="63" customFormat="1" x14ac:dyDescent="0.2"/>
  </sheetData>
  <mergeCells count="140">
    <mergeCell ref="C151:L151"/>
    <mergeCell ref="C152:L152"/>
    <mergeCell ref="C153:L153"/>
    <mergeCell ref="C154:L154"/>
    <mergeCell ref="C143:K143"/>
    <mergeCell ref="C144:K144"/>
    <mergeCell ref="C145:K145"/>
    <mergeCell ref="C146:K146"/>
    <mergeCell ref="C147:K147"/>
    <mergeCell ref="C148:K148"/>
    <mergeCell ref="C137:K137"/>
    <mergeCell ref="C138:K138"/>
    <mergeCell ref="C139:K139"/>
    <mergeCell ref="C140:K140"/>
    <mergeCell ref="C141:K141"/>
    <mergeCell ref="C142:K142"/>
    <mergeCell ref="C129:N129"/>
    <mergeCell ref="C130:N130"/>
    <mergeCell ref="C131:N131"/>
    <mergeCell ref="C134:K134"/>
    <mergeCell ref="C135:K135"/>
    <mergeCell ref="C136:K136"/>
    <mergeCell ref="C123:E123"/>
    <mergeCell ref="C124:E124"/>
    <mergeCell ref="C125:E125"/>
    <mergeCell ref="C126:E126"/>
    <mergeCell ref="C127:N127"/>
    <mergeCell ref="C128:E128"/>
    <mergeCell ref="C117:E117"/>
    <mergeCell ref="C118:E118"/>
    <mergeCell ref="C119:E119"/>
    <mergeCell ref="C120:E120"/>
    <mergeCell ref="C121:E121"/>
    <mergeCell ref="C122:E122"/>
    <mergeCell ref="C111:N111"/>
    <mergeCell ref="C112:E112"/>
    <mergeCell ref="C113:N113"/>
    <mergeCell ref="C114:N114"/>
    <mergeCell ref="C115:E115"/>
    <mergeCell ref="C116:E116"/>
    <mergeCell ref="C105:E105"/>
    <mergeCell ref="C106:E106"/>
    <mergeCell ref="C107:E107"/>
    <mergeCell ref="C108:E108"/>
    <mergeCell ref="C109:E109"/>
    <mergeCell ref="C110:E110"/>
    <mergeCell ref="C99:E99"/>
    <mergeCell ref="C100:N100"/>
    <mergeCell ref="C101:N101"/>
    <mergeCell ref="C102:E102"/>
    <mergeCell ref="C103:E103"/>
    <mergeCell ref="C104:E104"/>
    <mergeCell ref="C93:E93"/>
    <mergeCell ref="C94:E94"/>
    <mergeCell ref="C95:E95"/>
    <mergeCell ref="C96:E96"/>
    <mergeCell ref="C97:E97"/>
    <mergeCell ref="A98:N98"/>
    <mergeCell ref="C87:E87"/>
    <mergeCell ref="C88:N88"/>
    <mergeCell ref="C89:E89"/>
    <mergeCell ref="C90:E90"/>
    <mergeCell ref="C91:E91"/>
    <mergeCell ref="C92:E92"/>
    <mergeCell ref="C81:E81"/>
    <mergeCell ref="C82:E82"/>
    <mergeCell ref="C83:E83"/>
    <mergeCell ref="C84:E84"/>
    <mergeCell ref="C85:E85"/>
    <mergeCell ref="C86:E86"/>
    <mergeCell ref="C75:E75"/>
    <mergeCell ref="C76:E76"/>
    <mergeCell ref="C77:E77"/>
    <mergeCell ref="C78:E78"/>
    <mergeCell ref="C79:E79"/>
    <mergeCell ref="C80:E80"/>
    <mergeCell ref="C69:E69"/>
    <mergeCell ref="C70:E70"/>
    <mergeCell ref="C71:N71"/>
    <mergeCell ref="C72:N72"/>
    <mergeCell ref="C73:E73"/>
    <mergeCell ref="C74:N74"/>
    <mergeCell ref="C63:E63"/>
    <mergeCell ref="C64:E64"/>
    <mergeCell ref="C65:E65"/>
    <mergeCell ref="C66:E66"/>
    <mergeCell ref="C67:E67"/>
    <mergeCell ref="C68:E68"/>
    <mergeCell ref="C57:E57"/>
    <mergeCell ref="C58:N58"/>
    <mergeCell ref="C59:E59"/>
    <mergeCell ref="C60:E60"/>
    <mergeCell ref="C61:E61"/>
    <mergeCell ref="C62:E62"/>
    <mergeCell ref="C51:E51"/>
    <mergeCell ref="C52:E52"/>
    <mergeCell ref="C53:E53"/>
    <mergeCell ref="C54:E54"/>
    <mergeCell ref="C55:E55"/>
    <mergeCell ref="C56:N56"/>
    <mergeCell ref="C45:E45"/>
    <mergeCell ref="C46:N46"/>
    <mergeCell ref="C47:E47"/>
    <mergeCell ref="C48:E48"/>
    <mergeCell ref="C49:E49"/>
    <mergeCell ref="C50:E50"/>
    <mergeCell ref="C39:E39"/>
    <mergeCell ref="C40:E40"/>
    <mergeCell ref="C41:E41"/>
    <mergeCell ref="C42:E42"/>
    <mergeCell ref="C43:E43"/>
    <mergeCell ref="C44:N44"/>
    <mergeCell ref="C33:E33"/>
    <mergeCell ref="C34:N34"/>
    <mergeCell ref="C35:E35"/>
    <mergeCell ref="C36:E36"/>
    <mergeCell ref="C37:E37"/>
    <mergeCell ref="C38:E38"/>
    <mergeCell ref="C30:E30"/>
    <mergeCell ref="A31:N31"/>
    <mergeCell ref="A32:N32"/>
    <mergeCell ref="A12:N12"/>
    <mergeCell ref="A13:N13"/>
    <mergeCell ref="B15:F15"/>
    <mergeCell ref="B16:F16"/>
    <mergeCell ref="L25:M25"/>
    <mergeCell ref="A27:A29"/>
    <mergeCell ref="B27:B29"/>
    <mergeCell ref="C27:E29"/>
    <mergeCell ref="F27:F29"/>
    <mergeCell ref="G27:I28"/>
    <mergeCell ref="D5:N5"/>
    <mergeCell ref="A7:N7"/>
    <mergeCell ref="A8:N8"/>
    <mergeCell ref="A9:N9"/>
    <mergeCell ref="A10:N10"/>
    <mergeCell ref="A11:N11"/>
    <mergeCell ref="J27:L28"/>
    <mergeCell ref="M27:M29"/>
    <mergeCell ref="N27:N29"/>
  </mergeCells>
  <printOptions horizontalCentered="1"/>
  <pageMargins left="0.39370077848434398" right="0.39370077848434398" top="0.78740155696868896" bottom="0.74803149700164795" header="0.118110239505768" footer="0.118110239505768"/>
  <pageSetup paperSize="9" orientation="landscape"/>
  <headerFooter>
    <oddHeader>&amp;LГРАНД-Смета 2021</oddHeader>
  </headerFooter>
  <rowBreaks count="1" manualBreakCount="1">
    <brk id="26" max="167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20"/>
  <sheetViews>
    <sheetView topLeftCell="A82" zoomScale="115" zoomScaleNormal="115" workbookViewId="0">
      <selection activeCell="AC112" sqref="AC112"/>
    </sheetView>
  </sheetViews>
  <sheetFormatPr defaultColWidth="9.140625" defaultRowHeight="11.25" customHeight="1" x14ac:dyDescent="0.2"/>
  <cols>
    <col min="1" max="1" width="8.140625" style="63" customWidth="1"/>
    <col min="2" max="2" width="20.140625" style="63" customWidth="1"/>
    <col min="3" max="4" width="10.42578125" style="63" customWidth="1"/>
    <col min="5" max="5" width="13.28515625" style="63" customWidth="1"/>
    <col min="6" max="6" width="8.5703125" style="63" customWidth="1"/>
    <col min="7" max="7" width="7.85546875" style="63" customWidth="1"/>
    <col min="8" max="8" width="8.42578125" style="63" customWidth="1"/>
    <col min="9" max="9" width="8.7109375" style="63" customWidth="1"/>
    <col min="10" max="10" width="8.140625" style="63" customWidth="1"/>
    <col min="11" max="11" width="8.5703125" style="63" customWidth="1"/>
    <col min="12" max="12" width="10" style="63" customWidth="1"/>
    <col min="13" max="13" width="6" style="63" customWidth="1"/>
    <col min="14" max="14" width="9.7109375" style="63" customWidth="1"/>
    <col min="15" max="15" width="99.7109375" style="68" hidden="1" customWidth="1"/>
    <col min="16" max="16" width="138.42578125" style="68" hidden="1" customWidth="1"/>
    <col min="17" max="17" width="34.140625" style="68" hidden="1" customWidth="1"/>
    <col min="18" max="19" width="110.140625" style="68" hidden="1" customWidth="1"/>
    <col min="20" max="23" width="34.140625" style="68" hidden="1" customWidth="1"/>
    <col min="24" max="24" width="110.140625" style="68" hidden="1" customWidth="1"/>
    <col min="25" max="27" width="84.42578125" style="68" hidden="1" customWidth="1"/>
    <col min="28" max="16384" width="9.140625" style="63"/>
  </cols>
  <sheetData>
    <row r="1" spans="1:15" s="63" customFormat="1" x14ac:dyDescent="0.2">
      <c r="N1" s="64" t="s">
        <v>128</v>
      </c>
    </row>
    <row r="2" spans="1:15" s="63" customFormat="1" x14ac:dyDescent="0.2">
      <c r="N2" s="64" t="s">
        <v>12</v>
      </c>
    </row>
    <row r="3" spans="1:15" s="63" customFormat="1" x14ac:dyDescent="0.2">
      <c r="N3" s="64"/>
    </row>
    <row r="4" spans="1:15" s="63" customFormat="1" x14ac:dyDescent="0.2">
      <c r="F4" s="65"/>
    </row>
    <row r="5" spans="1:15" s="63" customFormat="1" x14ac:dyDescent="0.2">
      <c r="A5" s="66" t="s">
        <v>129</v>
      </c>
      <c r="B5" s="67"/>
      <c r="D5" s="767" t="s">
        <v>33</v>
      </c>
      <c r="E5" s="767"/>
      <c r="F5" s="767"/>
      <c r="G5" s="767"/>
      <c r="H5" s="767"/>
      <c r="I5" s="767"/>
      <c r="J5" s="767"/>
      <c r="K5" s="767"/>
      <c r="L5" s="767"/>
      <c r="M5" s="767"/>
      <c r="N5" s="767"/>
      <c r="O5" s="68" t="s">
        <v>33</v>
      </c>
    </row>
    <row r="6" spans="1:15" s="63" customFormat="1" ht="15" customHeight="1" x14ac:dyDescent="0.2">
      <c r="A6" s="69" t="s">
        <v>130</v>
      </c>
      <c r="D6" s="70" t="s">
        <v>131</v>
      </c>
      <c r="E6" s="70"/>
      <c r="F6" s="71"/>
      <c r="G6" s="71"/>
      <c r="H6" s="71"/>
      <c r="I6" s="71"/>
      <c r="J6" s="71"/>
      <c r="K6" s="71"/>
      <c r="L6" s="71"/>
      <c r="M6" s="71"/>
      <c r="N6" s="71"/>
    </row>
    <row r="7" spans="1:15" s="63" customFormat="1" ht="43.5" customHeight="1" x14ac:dyDescent="0.2">
      <c r="A7" s="768" t="s">
        <v>24</v>
      </c>
      <c r="B7" s="768"/>
      <c r="C7" s="768"/>
      <c r="D7" s="768"/>
      <c r="E7" s="768"/>
      <c r="F7" s="768"/>
      <c r="G7" s="768"/>
      <c r="H7" s="768"/>
      <c r="I7" s="768"/>
      <c r="J7" s="768"/>
      <c r="K7" s="768"/>
      <c r="L7" s="768"/>
      <c r="M7" s="768"/>
      <c r="N7" s="768"/>
    </row>
    <row r="8" spans="1:15" s="63" customFormat="1" x14ac:dyDescent="0.2">
      <c r="A8" s="769" t="s">
        <v>3</v>
      </c>
      <c r="B8" s="769"/>
      <c r="C8" s="769"/>
      <c r="D8" s="769"/>
      <c r="E8" s="769"/>
      <c r="F8" s="769"/>
      <c r="G8" s="769"/>
      <c r="H8" s="769"/>
      <c r="I8" s="769"/>
      <c r="J8" s="769"/>
      <c r="K8" s="769"/>
      <c r="L8" s="769"/>
      <c r="M8" s="769"/>
      <c r="N8" s="769"/>
    </row>
    <row r="9" spans="1:15" s="63" customFormat="1" ht="30" customHeight="1" x14ac:dyDescent="0.2">
      <c r="A9" s="768" t="s">
        <v>41</v>
      </c>
      <c r="B9" s="768"/>
      <c r="C9" s="768"/>
      <c r="D9" s="768"/>
      <c r="E9" s="768"/>
      <c r="F9" s="768"/>
      <c r="G9" s="768"/>
      <c r="H9" s="768"/>
      <c r="I9" s="768"/>
      <c r="J9" s="768"/>
      <c r="K9" s="768"/>
      <c r="L9" s="768"/>
      <c r="M9" s="768"/>
      <c r="N9" s="768"/>
    </row>
    <row r="10" spans="1:15" s="63" customFormat="1" x14ac:dyDescent="0.2">
      <c r="A10" s="769" t="s">
        <v>132</v>
      </c>
      <c r="B10" s="769"/>
      <c r="C10" s="769"/>
      <c r="D10" s="769"/>
      <c r="E10" s="769"/>
      <c r="F10" s="769"/>
      <c r="G10" s="769"/>
      <c r="H10" s="769"/>
      <c r="I10" s="769"/>
      <c r="J10" s="769"/>
      <c r="K10" s="769"/>
      <c r="L10" s="769"/>
      <c r="M10" s="769"/>
      <c r="N10" s="769"/>
    </row>
    <row r="11" spans="1:15" s="63" customFormat="1" ht="28.5" customHeight="1" x14ac:dyDescent="0.25">
      <c r="A11" s="770" t="s">
        <v>2575</v>
      </c>
      <c r="B11" s="770"/>
      <c r="C11" s="770"/>
      <c r="D11" s="770"/>
      <c r="E11" s="770"/>
      <c r="F11" s="770"/>
      <c r="G11" s="770"/>
      <c r="H11" s="770"/>
      <c r="I11" s="770"/>
      <c r="J11" s="770"/>
      <c r="K11" s="770"/>
      <c r="L11" s="770"/>
      <c r="M11" s="770"/>
      <c r="N11" s="770"/>
    </row>
    <row r="12" spans="1:15" s="63" customFormat="1" ht="29.25" customHeight="1" x14ac:dyDescent="0.2">
      <c r="A12" s="768" t="s">
        <v>506</v>
      </c>
      <c r="B12" s="768"/>
      <c r="C12" s="768"/>
      <c r="D12" s="768"/>
      <c r="E12" s="768"/>
      <c r="F12" s="768"/>
      <c r="G12" s="768"/>
      <c r="H12" s="768"/>
      <c r="I12" s="768"/>
      <c r="J12" s="768"/>
      <c r="K12" s="768"/>
      <c r="L12" s="768"/>
      <c r="M12" s="768"/>
      <c r="N12" s="768"/>
    </row>
    <row r="13" spans="1:15" s="63" customFormat="1" ht="33.75" customHeight="1" x14ac:dyDescent="0.2">
      <c r="A13" s="769" t="s">
        <v>134</v>
      </c>
      <c r="B13" s="769"/>
      <c r="C13" s="769"/>
      <c r="D13" s="769"/>
      <c r="E13" s="769"/>
      <c r="F13" s="769"/>
      <c r="G13" s="769"/>
      <c r="H13" s="769"/>
      <c r="I13" s="769"/>
      <c r="J13" s="769"/>
      <c r="K13" s="769"/>
      <c r="L13" s="769"/>
      <c r="M13" s="769"/>
      <c r="N13" s="769"/>
    </row>
    <row r="14" spans="1:15" s="63" customFormat="1" ht="18" customHeight="1" x14ac:dyDescent="0.2">
      <c r="A14" s="63" t="s">
        <v>135</v>
      </c>
      <c r="B14" s="72" t="s">
        <v>136</v>
      </c>
      <c r="C14" s="63" t="s">
        <v>137</v>
      </c>
      <c r="F14" s="68"/>
      <c r="G14" s="68"/>
      <c r="H14" s="68"/>
      <c r="I14" s="68"/>
      <c r="J14" s="68"/>
      <c r="K14" s="68"/>
      <c r="L14" s="68"/>
      <c r="M14" s="68"/>
      <c r="N14" s="68"/>
    </row>
    <row r="15" spans="1:15" s="63" customFormat="1" ht="30.75" customHeight="1" x14ac:dyDescent="0.2">
      <c r="A15" s="63" t="s">
        <v>138</v>
      </c>
      <c r="B15" s="777" t="s">
        <v>1160</v>
      </c>
      <c r="C15" s="777"/>
      <c r="D15" s="777"/>
      <c r="E15" s="777"/>
      <c r="F15" s="777"/>
      <c r="G15" s="68"/>
      <c r="H15" s="68"/>
      <c r="I15" s="68"/>
      <c r="J15" s="68"/>
      <c r="K15" s="68"/>
      <c r="L15" s="68"/>
      <c r="M15" s="68"/>
      <c r="N15" s="68"/>
    </row>
    <row r="16" spans="1:15" s="63" customFormat="1" x14ac:dyDescent="0.2">
      <c r="B16" s="778" t="s">
        <v>140</v>
      </c>
      <c r="C16" s="778"/>
      <c r="D16" s="778"/>
      <c r="E16" s="778"/>
      <c r="F16" s="778"/>
      <c r="G16" s="73"/>
      <c r="H16" s="73"/>
      <c r="I16" s="73"/>
      <c r="J16" s="73"/>
      <c r="K16" s="73"/>
      <c r="L16" s="73"/>
      <c r="M16" s="74"/>
      <c r="N16" s="73"/>
    </row>
    <row r="17" spans="1:17" s="63" customFormat="1" ht="25.5" customHeight="1" x14ac:dyDescent="0.2">
      <c r="D17" s="75"/>
      <c r="E17" s="75"/>
      <c r="F17" s="75"/>
      <c r="G17" s="75"/>
      <c r="H17" s="75"/>
      <c r="I17" s="75"/>
      <c r="J17" s="75"/>
      <c r="K17" s="75"/>
      <c r="L17" s="75"/>
      <c r="M17" s="73"/>
      <c r="N17" s="73"/>
    </row>
    <row r="18" spans="1:17" s="63" customFormat="1" x14ac:dyDescent="0.2">
      <c r="A18" s="76" t="s">
        <v>141</v>
      </c>
      <c r="D18" s="70" t="s">
        <v>33</v>
      </c>
      <c r="F18" s="77"/>
      <c r="G18" s="77"/>
      <c r="H18" s="77"/>
      <c r="I18" s="77"/>
      <c r="J18" s="77"/>
      <c r="K18" s="77"/>
      <c r="L18" s="77"/>
      <c r="M18" s="77"/>
      <c r="N18" s="77"/>
    </row>
    <row r="19" spans="1:17" s="63" customFormat="1" ht="25.5" customHeight="1" x14ac:dyDescent="0.2"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</row>
    <row r="20" spans="1:17" s="63" customFormat="1" ht="12.75" customHeight="1" x14ac:dyDescent="0.2">
      <c r="A20" s="76" t="s">
        <v>142</v>
      </c>
      <c r="C20" s="78">
        <v>275.32</v>
      </c>
      <c r="D20" s="79" t="s">
        <v>2576</v>
      </c>
      <c r="E20" s="66" t="s">
        <v>144</v>
      </c>
      <c r="L20" s="80"/>
      <c r="M20" s="80"/>
    </row>
    <row r="21" spans="1:17" s="63" customFormat="1" ht="12.75" customHeight="1" x14ac:dyDescent="0.2">
      <c r="B21" s="63" t="s">
        <v>145</v>
      </c>
      <c r="C21" s="81"/>
      <c r="D21" s="82"/>
      <c r="E21" s="66"/>
    </row>
    <row r="22" spans="1:17" s="63" customFormat="1" ht="12.75" customHeight="1" x14ac:dyDescent="0.2">
      <c r="B22" s="63" t="s">
        <v>146</v>
      </c>
      <c r="C22" s="78">
        <v>147.72999999999999</v>
      </c>
      <c r="D22" s="79" t="s">
        <v>2577</v>
      </c>
      <c r="E22" s="66" t="s">
        <v>144</v>
      </c>
      <c r="G22" s="63" t="s">
        <v>147</v>
      </c>
      <c r="L22" s="78">
        <v>0</v>
      </c>
      <c r="M22" s="79" t="s">
        <v>2578</v>
      </c>
      <c r="N22" s="66" t="s">
        <v>144</v>
      </c>
    </row>
    <row r="23" spans="1:17" s="63" customFormat="1" ht="12.75" customHeight="1" x14ac:dyDescent="0.2">
      <c r="B23" s="63" t="s">
        <v>5</v>
      </c>
      <c r="C23" s="78">
        <v>0</v>
      </c>
      <c r="D23" s="83" t="s">
        <v>149</v>
      </c>
      <c r="E23" s="66" t="s">
        <v>144</v>
      </c>
      <c r="G23" s="63" t="s">
        <v>150</v>
      </c>
      <c r="L23" s="84"/>
      <c r="M23" s="84">
        <v>17.46</v>
      </c>
      <c r="N23" s="69" t="s">
        <v>151</v>
      </c>
    </row>
    <row r="24" spans="1:17" s="63" customFormat="1" ht="12.75" customHeight="1" x14ac:dyDescent="0.2">
      <c r="B24" s="63" t="s">
        <v>18</v>
      </c>
      <c r="C24" s="78">
        <v>127.58</v>
      </c>
      <c r="D24" s="83" t="s">
        <v>2579</v>
      </c>
      <c r="E24" s="66" t="s">
        <v>144</v>
      </c>
      <c r="G24" s="63" t="s">
        <v>152</v>
      </c>
      <c r="L24" s="84"/>
      <c r="M24" s="84">
        <v>0.41</v>
      </c>
      <c r="N24" s="69" t="s">
        <v>151</v>
      </c>
    </row>
    <row r="25" spans="1:17" s="63" customFormat="1" ht="12.75" customHeight="1" x14ac:dyDescent="0.2">
      <c r="B25" s="63" t="s">
        <v>19</v>
      </c>
      <c r="C25" s="78">
        <v>0</v>
      </c>
      <c r="D25" s="79" t="s">
        <v>149</v>
      </c>
      <c r="E25" s="66" t="s">
        <v>144</v>
      </c>
      <c r="G25" s="63" t="s">
        <v>153</v>
      </c>
      <c r="L25" s="779" t="s">
        <v>33</v>
      </c>
      <c r="M25" s="779"/>
    </row>
    <row r="26" spans="1:17" s="63" customFormat="1" x14ac:dyDescent="0.2">
      <c r="A26" s="85"/>
    </row>
    <row r="27" spans="1:17" s="63" customFormat="1" ht="36" customHeight="1" x14ac:dyDescent="0.2">
      <c r="A27" s="771" t="s">
        <v>154</v>
      </c>
      <c r="B27" s="771" t="s">
        <v>15</v>
      </c>
      <c r="C27" s="771" t="s">
        <v>155</v>
      </c>
      <c r="D27" s="771"/>
      <c r="E27" s="771"/>
      <c r="F27" s="771" t="s">
        <v>156</v>
      </c>
      <c r="G27" s="771" t="s">
        <v>157</v>
      </c>
      <c r="H27" s="771"/>
      <c r="I27" s="771"/>
      <c r="J27" s="771" t="s">
        <v>158</v>
      </c>
      <c r="K27" s="771"/>
      <c r="L27" s="771"/>
      <c r="M27" s="771" t="s">
        <v>159</v>
      </c>
      <c r="N27" s="771" t="s">
        <v>160</v>
      </c>
    </row>
    <row r="28" spans="1:17" s="63" customFormat="1" ht="36.75" customHeight="1" x14ac:dyDescent="0.2">
      <c r="A28" s="771"/>
      <c r="B28" s="771"/>
      <c r="C28" s="771"/>
      <c r="D28" s="771"/>
      <c r="E28" s="771"/>
      <c r="F28" s="771"/>
      <c r="G28" s="771"/>
      <c r="H28" s="771"/>
      <c r="I28" s="771"/>
      <c r="J28" s="771"/>
      <c r="K28" s="771"/>
      <c r="L28" s="771"/>
      <c r="M28" s="771"/>
      <c r="N28" s="771"/>
    </row>
    <row r="29" spans="1:17" s="63" customFormat="1" ht="42.75" customHeight="1" x14ac:dyDescent="0.2">
      <c r="A29" s="771"/>
      <c r="B29" s="771"/>
      <c r="C29" s="771"/>
      <c r="D29" s="771"/>
      <c r="E29" s="771"/>
      <c r="F29" s="771"/>
      <c r="G29" s="86" t="s">
        <v>161</v>
      </c>
      <c r="H29" s="86" t="s">
        <v>162</v>
      </c>
      <c r="I29" s="86" t="s">
        <v>163</v>
      </c>
      <c r="J29" s="86" t="s">
        <v>161</v>
      </c>
      <c r="K29" s="86" t="s">
        <v>162</v>
      </c>
      <c r="L29" s="86" t="s">
        <v>20</v>
      </c>
      <c r="M29" s="771"/>
      <c r="N29" s="771"/>
    </row>
    <row r="30" spans="1:17" s="63" customFormat="1" x14ac:dyDescent="0.2">
      <c r="A30" s="87">
        <v>1</v>
      </c>
      <c r="B30" s="87">
        <v>2</v>
      </c>
      <c r="C30" s="772">
        <v>3</v>
      </c>
      <c r="D30" s="772"/>
      <c r="E30" s="772"/>
      <c r="F30" s="87">
        <v>4</v>
      </c>
      <c r="G30" s="87">
        <v>5</v>
      </c>
      <c r="H30" s="87">
        <v>6</v>
      </c>
      <c r="I30" s="87">
        <v>7</v>
      </c>
      <c r="J30" s="87">
        <v>8</v>
      </c>
      <c r="K30" s="87">
        <v>9</v>
      </c>
      <c r="L30" s="87">
        <v>10</v>
      </c>
      <c r="M30" s="87">
        <v>11</v>
      </c>
      <c r="N30" s="87">
        <v>12</v>
      </c>
    </row>
    <row r="31" spans="1:17" s="63" customFormat="1" x14ac:dyDescent="0.2">
      <c r="A31" s="773" t="s">
        <v>1163</v>
      </c>
      <c r="B31" s="774"/>
      <c r="C31" s="774"/>
      <c r="D31" s="774"/>
      <c r="E31" s="774"/>
      <c r="F31" s="774"/>
      <c r="G31" s="774"/>
      <c r="H31" s="774"/>
      <c r="I31" s="774"/>
      <c r="J31" s="774"/>
      <c r="K31" s="774"/>
      <c r="L31" s="774"/>
      <c r="M31" s="774"/>
      <c r="N31" s="775"/>
      <c r="P31" s="68" t="s">
        <v>1163</v>
      </c>
    </row>
    <row r="32" spans="1:17" s="63" customFormat="1" ht="33.75" x14ac:dyDescent="0.2">
      <c r="A32" s="88" t="s">
        <v>165</v>
      </c>
      <c r="B32" s="89" t="s">
        <v>2580</v>
      </c>
      <c r="C32" s="776" t="s">
        <v>2581</v>
      </c>
      <c r="D32" s="776"/>
      <c r="E32" s="776"/>
      <c r="F32" s="90" t="s">
        <v>334</v>
      </c>
      <c r="G32" s="90" t="s">
        <v>33</v>
      </c>
      <c r="H32" s="90" t="s">
        <v>33</v>
      </c>
      <c r="I32" s="90" t="s">
        <v>1923</v>
      </c>
      <c r="J32" s="91" t="s">
        <v>33</v>
      </c>
      <c r="K32" s="90" t="s">
        <v>33</v>
      </c>
      <c r="L32" s="91" t="s">
        <v>33</v>
      </c>
      <c r="M32" s="92" t="s">
        <v>33</v>
      </c>
      <c r="N32" s="93" t="s">
        <v>33</v>
      </c>
      <c r="Q32" s="68" t="s">
        <v>2581</v>
      </c>
    </row>
    <row r="33" spans="1:23" s="63" customFormat="1" x14ac:dyDescent="0.2">
      <c r="A33" s="94"/>
      <c r="B33" s="95"/>
      <c r="C33" s="767" t="s">
        <v>1924</v>
      </c>
      <c r="D33" s="767"/>
      <c r="E33" s="767"/>
      <c r="F33" s="767"/>
      <c r="G33" s="767"/>
      <c r="H33" s="767"/>
      <c r="I33" s="767"/>
      <c r="J33" s="767"/>
      <c r="K33" s="767"/>
      <c r="L33" s="767"/>
      <c r="M33" s="767"/>
      <c r="N33" s="781"/>
      <c r="R33" s="68" t="s">
        <v>1924</v>
      </c>
    </row>
    <row r="34" spans="1:23" s="63" customFormat="1" ht="22.5" x14ac:dyDescent="0.2">
      <c r="A34" s="96"/>
      <c r="B34" s="97" t="s">
        <v>171</v>
      </c>
      <c r="C34" s="767" t="s">
        <v>172</v>
      </c>
      <c r="D34" s="767"/>
      <c r="E34" s="767"/>
      <c r="F34" s="767"/>
      <c r="G34" s="767"/>
      <c r="H34" s="767"/>
      <c r="I34" s="767"/>
      <c r="J34" s="767"/>
      <c r="K34" s="767"/>
      <c r="L34" s="767"/>
      <c r="M34" s="767"/>
      <c r="N34" s="781"/>
      <c r="S34" s="68" t="s">
        <v>172</v>
      </c>
    </row>
    <row r="35" spans="1:23" s="63" customFormat="1" x14ac:dyDescent="0.2">
      <c r="A35" s="98"/>
      <c r="B35" s="97" t="s">
        <v>165</v>
      </c>
      <c r="C35" s="767" t="s">
        <v>251</v>
      </c>
      <c r="D35" s="767"/>
      <c r="E35" s="767"/>
      <c r="F35" s="99" t="s">
        <v>33</v>
      </c>
      <c r="G35" s="99" t="s">
        <v>33</v>
      </c>
      <c r="H35" s="99" t="s">
        <v>33</v>
      </c>
      <c r="I35" s="99" t="s">
        <v>33</v>
      </c>
      <c r="J35" s="100">
        <v>542.95000000000005</v>
      </c>
      <c r="K35" s="99" t="s">
        <v>175</v>
      </c>
      <c r="L35" s="100">
        <v>27.15</v>
      </c>
      <c r="M35" s="101" t="s">
        <v>33</v>
      </c>
      <c r="N35" s="102" t="s">
        <v>33</v>
      </c>
      <c r="T35" s="68" t="s">
        <v>251</v>
      </c>
    </row>
    <row r="36" spans="1:23" s="63" customFormat="1" x14ac:dyDescent="0.2">
      <c r="A36" s="98"/>
      <c r="B36" s="97" t="s">
        <v>173</v>
      </c>
      <c r="C36" s="767" t="s">
        <v>174</v>
      </c>
      <c r="D36" s="767"/>
      <c r="E36" s="767"/>
      <c r="F36" s="99" t="s">
        <v>33</v>
      </c>
      <c r="G36" s="99" t="s">
        <v>33</v>
      </c>
      <c r="H36" s="99" t="s">
        <v>33</v>
      </c>
      <c r="I36" s="99" t="s">
        <v>33</v>
      </c>
      <c r="J36" s="100">
        <v>216.38</v>
      </c>
      <c r="K36" s="99" t="s">
        <v>175</v>
      </c>
      <c r="L36" s="100">
        <v>10.82</v>
      </c>
      <c r="M36" s="101" t="s">
        <v>33</v>
      </c>
      <c r="N36" s="102" t="s">
        <v>33</v>
      </c>
      <c r="T36" s="68" t="s">
        <v>174</v>
      </c>
    </row>
    <row r="37" spans="1:23" s="63" customFormat="1" x14ac:dyDescent="0.2">
      <c r="A37" s="98"/>
      <c r="B37" s="97" t="s">
        <v>176</v>
      </c>
      <c r="C37" s="767" t="s">
        <v>177</v>
      </c>
      <c r="D37" s="767"/>
      <c r="E37" s="767"/>
      <c r="F37" s="99" t="s">
        <v>33</v>
      </c>
      <c r="G37" s="99" t="s">
        <v>33</v>
      </c>
      <c r="H37" s="99" t="s">
        <v>33</v>
      </c>
      <c r="I37" s="99" t="s">
        <v>33</v>
      </c>
      <c r="J37" s="100">
        <v>52.01</v>
      </c>
      <c r="K37" s="99" t="s">
        <v>175</v>
      </c>
      <c r="L37" s="100">
        <v>2.6</v>
      </c>
      <c r="M37" s="101" t="s">
        <v>33</v>
      </c>
      <c r="N37" s="102" t="s">
        <v>33</v>
      </c>
      <c r="T37" s="68" t="s">
        <v>177</v>
      </c>
    </row>
    <row r="38" spans="1:23" s="63" customFormat="1" x14ac:dyDescent="0.2">
      <c r="A38" s="98"/>
      <c r="B38" s="97" t="s">
        <v>212</v>
      </c>
      <c r="C38" s="767" t="s">
        <v>252</v>
      </c>
      <c r="D38" s="767"/>
      <c r="E38" s="767"/>
      <c r="F38" s="99" t="s">
        <v>33</v>
      </c>
      <c r="G38" s="99" t="s">
        <v>33</v>
      </c>
      <c r="H38" s="99" t="s">
        <v>33</v>
      </c>
      <c r="I38" s="99" t="s">
        <v>33</v>
      </c>
      <c r="J38" s="100">
        <v>1633.36</v>
      </c>
      <c r="K38" s="99" t="s">
        <v>33</v>
      </c>
      <c r="L38" s="100">
        <v>65.33</v>
      </c>
      <c r="M38" s="101" t="s">
        <v>33</v>
      </c>
      <c r="N38" s="102" t="s">
        <v>33</v>
      </c>
      <c r="T38" s="68" t="s">
        <v>252</v>
      </c>
    </row>
    <row r="39" spans="1:23" s="63" customFormat="1" x14ac:dyDescent="0.2">
      <c r="A39" s="98"/>
      <c r="B39" s="97" t="s">
        <v>33</v>
      </c>
      <c r="C39" s="767" t="s">
        <v>253</v>
      </c>
      <c r="D39" s="767"/>
      <c r="E39" s="767"/>
      <c r="F39" s="99" t="s">
        <v>179</v>
      </c>
      <c r="G39" s="99" t="s">
        <v>2582</v>
      </c>
      <c r="H39" s="99" t="s">
        <v>175</v>
      </c>
      <c r="I39" s="99" t="s">
        <v>2583</v>
      </c>
      <c r="J39" s="100" t="s">
        <v>33</v>
      </c>
      <c r="K39" s="99" t="s">
        <v>33</v>
      </c>
      <c r="L39" s="100" t="s">
        <v>33</v>
      </c>
      <c r="M39" s="101" t="s">
        <v>33</v>
      </c>
      <c r="N39" s="102" t="s">
        <v>33</v>
      </c>
      <c r="U39" s="68" t="s">
        <v>253</v>
      </c>
    </row>
    <row r="40" spans="1:23" s="63" customFormat="1" x14ac:dyDescent="0.2">
      <c r="A40" s="98"/>
      <c r="B40" s="97" t="s">
        <v>33</v>
      </c>
      <c r="C40" s="767" t="s">
        <v>178</v>
      </c>
      <c r="D40" s="767"/>
      <c r="E40" s="767"/>
      <c r="F40" s="99" t="s">
        <v>179</v>
      </c>
      <c r="G40" s="99" t="s">
        <v>2327</v>
      </c>
      <c r="H40" s="99" t="s">
        <v>175</v>
      </c>
      <c r="I40" s="99" t="s">
        <v>2205</v>
      </c>
      <c r="J40" s="100" t="s">
        <v>33</v>
      </c>
      <c r="K40" s="99" t="s">
        <v>33</v>
      </c>
      <c r="L40" s="100" t="s">
        <v>33</v>
      </c>
      <c r="M40" s="101" t="s">
        <v>33</v>
      </c>
      <c r="N40" s="102" t="s">
        <v>33</v>
      </c>
      <c r="U40" s="68" t="s">
        <v>178</v>
      </c>
    </row>
    <row r="41" spans="1:23" s="63" customFormat="1" x14ac:dyDescent="0.2">
      <c r="A41" s="98"/>
      <c r="B41" s="97" t="s">
        <v>33</v>
      </c>
      <c r="C41" s="776" t="s">
        <v>182</v>
      </c>
      <c r="D41" s="776"/>
      <c r="E41" s="776"/>
      <c r="F41" s="90" t="s">
        <v>33</v>
      </c>
      <c r="G41" s="90" t="s">
        <v>33</v>
      </c>
      <c r="H41" s="90" t="s">
        <v>33</v>
      </c>
      <c r="I41" s="90" t="s">
        <v>33</v>
      </c>
      <c r="J41" s="91">
        <v>2392.69</v>
      </c>
      <c r="K41" s="90" t="s">
        <v>33</v>
      </c>
      <c r="L41" s="91">
        <v>103.3</v>
      </c>
      <c r="M41" s="92" t="s">
        <v>33</v>
      </c>
      <c r="N41" s="93" t="s">
        <v>33</v>
      </c>
      <c r="V41" s="68" t="s">
        <v>182</v>
      </c>
    </row>
    <row r="42" spans="1:23" s="63" customFormat="1" x14ac:dyDescent="0.2">
      <c r="A42" s="98"/>
      <c r="B42" s="97" t="s">
        <v>33</v>
      </c>
      <c r="C42" s="767" t="s">
        <v>183</v>
      </c>
      <c r="D42" s="767"/>
      <c r="E42" s="767"/>
      <c r="F42" s="99" t="s">
        <v>33</v>
      </c>
      <c r="G42" s="99" t="s">
        <v>33</v>
      </c>
      <c r="H42" s="99" t="s">
        <v>33</v>
      </c>
      <c r="I42" s="99" t="s">
        <v>33</v>
      </c>
      <c r="J42" s="100" t="s">
        <v>33</v>
      </c>
      <c r="K42" s="99" t="s">
        <v>33</v>
      </c>
      <c r="L42" s="100">
        <v>29.75</v>
      </c>
      <c r="M42" s="101" t="s">
        <v>33</v>
      </c>
      <c r="N42" s="102" t="s">
        <v>33</v>
      </c>
      <c r="U42" s="68" t="s">
        <v>183</v>
      </c>
    </row>
    <row r="43" spans="1:23" s="63" customFormat="1" ht="22.5" x14ac:dyDescent="0.2">
      <c r="A43" s="98"/>
      <c r="B43" s="97" t="s">
        <v>2317</v>
      </c>
      <c r="C43" s="767" t="s">
        <v>2318</v>
      </c>
      <c r="D43" s="767"/>
      <c r="E43" s="767"/>
      <c r="F43" s="99" t="s">
        <v>186</v>
      </c>
      <c r="G43" s="99" t="s">
        <v>2319</v>
      </c>
      <c r="H43" s="99" t="s">
        <v>33</v>
      </c>
      <c r="I43" s="99" t="s">
        <v>2319</v>
      </c>
      <c r="J43" s="100" t="s">
        <v>33</v>
      </c>
      <c r="K43" s="99" t="s">
        <v>33</v>
      </c>
      <c r="L43" s="100">
        <v>35.11</v>
      </c>
      <c r="M43" s="101" t="s">
        <v>33</v>
      </c>
      <c r="N43" s="102" t="s">
        <v>33</v>
      </c>
      <c r="U43" s="68" t="s">
        <v>2318</v>
      </c>
    </row>
    <row r="44" spans="1:23" s="63" customFormat="1" ht="22.5" x14ac:dyDescent="0.2">
      <c r="A44" s="98"/>
      <c r="B44" s="97" t="s">
        <v>2320</v>
      </c>
      <c r="C44" s="767" t="s">
        <v>2321</v>
      </c>
      <c r="D44" s="767"/>
      <c r="E44" s="767"/>
      <c r="F44" s="99" t="s">
        <v>186</v>
      </c>
      <c r="G44" s="99" t="s">
        <v>1758</v>
      </c>
      <c r="H44" s="99" t="s">
        <v>33</v>
      </c>
      <c r="I44" s="99" t="s">
        <v>1758</v>
      </c>
      <c r="J44" s="100" t="s">
        <v>33</v>
      </c>
      <c r="K44" s="99" t="s">
        <v>33</v>
      </c>
      <c r="L44" s="100">
        <v>18.739999999999998</v>
      </c>
      <c r="M44" s="101" t="s">
        <v>33</v>
      </c>
      <c r="N44" s="102" t="s">
        <v>33</v>
      </c>
      <c r="U44" s="68" t="s">
        <v>2321</v>
      </c>
    </row>
    <row r="45" spans="1:23" s="63" customFormat="1" x14ac:dyDescent="0.2">
      <c r="A45" s="103"/>
      <c r="B45" s="104"/>
      <c r="C45" s="780" t="s">
        <v>191</v>
      </c>
      <c r="D45" s="780"/>
      <c r="E45" s="780"/>
      <c r="F45" s="105" t="s">
        <v>33</v>
      </c>
      <c r="G45" s="105" t="s">
        <v>33</v>
      </c>
      <c r="H45" s="105" t="s">
        <v>33</v>
      </c>
      <c r="I45" s="105" t="s">
        <v>33</v>
      </c>
      <c r="J45" s="106" t="s">
        <v>33</v>
      </c>
      <c r="K45" s="105" t="s">
        <v>33</v>
      </c>
      <c r="L45" s="106">
        <v>157.15</v>
      </c>
      <c r="M45" s="92" t="s">
        <v>33</v>
      </c>
      <c r="N45" s="107" t="s">
        <v>33</v>
      </c>
      <c r="W45" s="68" t="s">
        <v>191</v>
      </c>
    </row>
    <row r="46" spans="1:23" s="63" customFormat="1" x14ac:dyDescent="0.2">
      <c r="A46" s="88" t="s">
        <v>173</v>
      </c>
      <c r="B46" s="89" t="s">
        <v>2584</v>
      </c>
      <c r="C46" s="776" t="s">
        <v>2585</v>
      </c>
      <c r="D46" s="776"/>
      <c r="E46" s="776"/>
      <c r="F46" s="90" t="s">
        <v>2036</v>
      </c>
      <c r="G46" s="90" t="s">
        <v>33</v>
      </c>
      <c r="H46" s="90" t="s">
        <v>33</v>
      </c>
      <c r="I46" s="90" t="s">
        <v>2586</v>
      </c>
      <c r="J46" s="91">
        <v>16.95</v>
      </c>
      <c r="K46" s="90" t="s">
        <v>33</v>
      </c>
      <c r="L46" s="91">
        <v>2847.6</v>
      </c>
      <c r="M46" s="92" t="s">
        <v>33</v>
      </c>
      <c r="N46" s="93" t="s">
        <v>33</v>
      </c>
      <c r="Q46" s="68" t="s">
        <v>2585</v>
      </c>
    </row>
    <row r="47" spans="1:23" s="63" customFormat="1" x14ac:dyDescent="0.2">
      <c r="A47" s="94"/>
      <c r="B47" s="95"/>
      <c r="C47" s="767" t="s">
        <v>2587</v>
      </c>
      <c r="D47" s="767"/>
      <c r="E47" s="767"/>
      <c r="F47" s="767"/>
      <c r="G47" s="767"/>
      <c r="H47" s="767"/>
      <c r="I47" s="767"/>
      <c r="J47" s="767"/>
      <c r="K47" s="767"/>
      <c r="L47" s="767"/>
      <c r="M47" s="767"/>
      <c r="N47" s="781"/>
      <c r="R47" s="68" t="s">
        <v>2587</v>
      </c>
    </row>
    <row r="48" spans="1:23" s="63" customFormat="1" ht="33.75" x14ac:dyDescent="0.2">
      <c r="A48" s="88" t="s">
        <v>176</v>
      </c>
      <c r="B48" s="89" t="s">
        <v>2588</v>
      </c>
      <c r="C48" s="776" t="s">
        <v>2589</v>
      </c>
      <c r="D48" s="776"/>
      <c r="E48" s="776"/>
      <c r="F48" s="90" t="s">
        <v>484</v>
      </c>
      <c r="G48" s="90" t="s">
        <v>33</v>
      </c>
      <c r="H48" s="90" t="s">
        <v>33</v>
      </c>
      <c r="I48" s="90" t="s">
        <v>212</v>
      </c>
      <c r="J48" s="91">
        <v>6988.47</v>
      </c>
      <c r="K48" s="90" t="s">
        <v>778</v>
      </c>
      <c r="L48" s="91">
        <v>28289.33</v>
      </c>
      <c r="M48" s="92" t="s">
        <v>33</v>
      </c>
      <c r="N48" s="93" t="s">
        <v>33</v>
      </c>
      <c r="Q48" s="68" t="s">
        <v>2589</v>
      </c>
    </row>
    <row r="49" spans="1:24" s="63" customFormat="1" x14ac:dyDescent="0.2">
      <c r="A49" s="94"/>
      <c r="B49" s="95"/>
      <c r="C49" s="767" t="s">
        <v>2590</v>
      </c>
      <c r="D49" s="767"/>
      <c r="E49" s="767"/>
      <c r="F49" s="767"/>
      <c r="G49" s="767"/>
      <c r="H49" s="767"/>
      <c r="I49" s="767"/>
      <c r="J49" s="767"/>
      <c r="K49" s="767"/>
      <c r="L49" s="767"/>
      <c r="M49" s="767"/>
      <c r="N49" s="781"/>
      <c r="X49" s="68" t="s">
        <v>2590</v>
      </c>
    </row>
    <row r="50" spans="1:24" s="63" customFormat="1" ht="22.5" x14ac:dyDescent="0.2">
      <c r="A50" s="96"/>
      <c r="B50" s="97" t="s">
        <v>780</v>
      </c>
      <c r="C50" s="767" t="s">
        <v>781</v>
      </c>
      <c r="D50" s="767"/>
      <c r="E50" s="767"/>
      <c r="F50" s="767"/>
      <c r="G50" s="767"/>
      <c r="H50" s="767"/>
      <c r="I50" s="767"/>
      <c r="J50" s="767"/>
      <c r="K50" s="767"/>
      <c r="L50" s="767"/>
      <c r="M50" s="767"/>
      <c r="N50" s="781"/>
      <c r="S50" s="68" t="s">
        <v>781</v>
      </c>
    </row>
    <row r="51" spans="1:24" s="63" customFormat="1" ht="33.75" x14ac:dyDescent="0.2">
      <c r="A51" s="88" t="s">
        <v>212</v>
      </c>
      <c r="B51" s="89" t="s">
        <v>2591</v>
      </c>
      <c r="C51" s="776" t="s">
        <v>2592</v>
      </c>
      <c r="D51" s="776"/>
      <c r="E51" s="776"/>
      <c r="F51" s="90" t="s">
        <v>484</v>
      </c>
      <c r="G51" s="90" t="s">
        <v>33</v>
      </c>
      <c r="H51" s="90" t="s">
        <v>33</v>
      </c>
      <c r="I51" s="90" t="s">
        <v>240</v>
      </c>
      <c r="J51" s="91">
        <v>65.849999999999994</v>
      </c>
      <c r="K51" s="90" t="s">
        <v>856</v>
      </c>
      <c r="L51" s="91">
        <v>537.34</v>
      </c>
      <c r="M51" s="92" t="s">
        <v>33</v>
      </c>
      <c r="N51" s="93" t="s">
        <v>33</v>
      </c>
      <c r="Q51" s="68" t="s">
        <v>2592</v>
      </c>
    </row>
    <row r="52" spans="1:24" s="63" customFormat="1" x14ac:dyDescent="0.2">
      <c r="A52" s="94"/>
      <c r="B52" s="95"/>
      <c r="C52" s="767" t="s">
        <v>2593</v>
      </c>
      <c r="D52" s="767"/>
      <c r="E52" s="767"/>
      <c r="F52" s="767"/>
      <c r="G52" s="767"/>
      <c r="H52" s="767"/>
      <c r="I52" s="767"/>
      <c r="J52" s="767"/>
      <c r="K52" s="767"/>
      <c r="L52" s="767"/>
      <c r="M52" s="767"/>
      <c r="N52" s="781"/>
      <c r="X52" s="68" t="s">
        <v>2593</v>
      </c>
    </row>
    <row r="53" spans="1:24" s="63" customFormat="1" ht="22.5" x14ac:dyDescent="0.2">
      <c r="A53" s="96"/>
      <c r="B53" s="97" t="s">
        <v>858</v>
      </c>
      <c r="C53" s="767" t="s">
        <v>859</v>
      </c>
      <c r="D53" s="767"/>
      <c r="E53" s="767"/>
      <c r="F53" s="767"/>
      <c r="G53" s="767"/>
      <c r="H53" s="767"/>
      <c r="I53" s="767"/>
      <c r="J53" s="767"/>
      <c r="K53" s="767"/>
      <c r="L53" s="767"/>
      <c r="M53" s="767"/>
      <c r="N53" s="781"/>
      <c r="S53" s="68" t="s">
        <v>859</v>
      </c>
    </row>
    <row r="54" spans="1:24" s="63" customFormat="1" ht="22.5" x14ac:dyDescent="0.2">
      <c r="A54" s="88" t="s">
        <v>219</v>
      </c>
      <c r="B54" s="89" t="s">
        <v>2594</v>
      </c>
      <c r="C54" s="776" t="s">
        <v>2595</v>
      </c>
      <c r="D54" s="776"/>
      <c r="E54" s="776"/>
      <c r="F54" s="90" t="s">
        <v>484</v>
      </c>
      <c r="G54" s="90" t="s">
        <v>33</v>
      </c>
      <c r="H54" s="90" t="s">
        <v>33</v>
      </c>
      <c r="I54" s="90" t="s">
        <v>212</v>
      </c>
      <c r="J54" s="91" t="s">
        <v>33</v>
      </c>
      <c r="K54" s="90" t="s">
        <v>33</v>
      </c>
      <c r="L54" s="91" t="s">
        <v>33</v>
      </c>
      <c r="M54" s="92" t="s">
        <v>33</v>
      </c>
      <c r="N54" s="93" t="s">
        <v>33</v>
      </c>
      <c r="Q54" s="68" t="s">
        <v>2595</v>
      </c>
    </row>
    <row r="55" spans="1:24" s="63" customFormat="1" ht="22.5" x14ac:dyDescent="0.2">
      <c r="A55" s="96"/>
      <c r="B55" s="97" t="s">
        <v>171</v>
      </c>
      <c r="C55" s="767" t="s">
        <v>172</v>
      </c>
      <c r="D55" s="767"/>
      <c r="E55" s="767"/>
      <c r="F55" s="767"/>
      <c r="G55" s="767"/>
      <c r="H55" s="767"/>
      <c r="I55" s="767"/>
      <c r="J55" s="767"/>
      <c r="K55" s="767"/>
      <c r="L55" s="767"/>
      <c r="M55" s="767"/>
      <c r="N55" s="781"/>
      <c r="S55" s="68" t="s">
        <v>172</v>
      </c>
    </row>
    <row r="56" spans="1:24" s="63" customFormat="1" x14ac:dyDescent="0.2">
      <c r="A56" s="98"/>
      <c r="B56" s="97" t="s">
        <v>165</v>
      </c>
      <c r="C56" s="767" t="s">
        <v>251</v>
      </c>
      <c r="D56" s="767"/>
      <c r="E56" s="767"/>
      <c r="F56" s="99" t="s">
        <v>33</v>
      </c>
      <c r="G56" s="99" t="s">
        <v>33</v>
      </c>
      <c r="H56" s="99" t="s">
        <v>33</v>
      </c>
      <c r="I56" s="99" t="s">
        <v>33</v>
      </c>
      <c r="J56" s="100">
        <v>19.02</v>
      </c>
      <c r="K56" s="99" t="s">
        <v>175</v>
      </c>
      <c r="L56" s="100">
        <v>95.1</v>
      </c>
      <c r="M56" s="101" t="s">
        <v>33</v>
      </c>
      <c r="N56" s="102" t="s">
        <v>33</v>
      </c>
      <c r="T56" s="68" t="s">
        <v>251</v>
      </c>
    </row>
    <row r="57" spans="1:24" s="63" customFormat="1" x14ac:dyDescent="0.2">
      <c r="A57" s="98"/>
      <c r="B57" s="97" t="s">
        <v>173</v>
      </c>
      <c r="C57" s="767" t="s">
        <v>174</v>
      </c>
      <c r="D57" s="767"/>
      <c r="E57" s="767"/>
      <c r="F57" s="99" t="s">
        <v>33</v>
      </c>
      <c r="G57" s="99" t="s">
        <v>33</v>
      </c>
      <c r="H57" s="99" t="s">
        <v>33</v>
      </c>
      <c r="I57" s="99" t="s">
        <v>33</v>
      </c>
      <c r="J57" s="100">
        <v>4.08</v>
      </c>
      <c r="K57" s="99" t="s">
        <v>175</v>
      </c>
      <c r="L57" s="100">
        <v>20.399999999999999</v>
      </c>
      <c r="M57" s="101" t="s">
        <v>33</v>
      </c>
      <c r="N57" s="102" t="s">
        <v>33</v>
      </c>
      <c r="T57" s="68" t="s">
        <v>174</v>
      </c>
    </row>
    <row r="58" spans="1:24" s="63" customFormat="1" x14ac:dyDescent="0.2">
      <c r="A58" s="98"/>
      <c r="B58" s="97" t="s">
        <v>176</v>
      </c>
      <c r="C58" s="767" t="s">
        <v>177</v>
      </c>
      <c r="D58" s="767"/>
      <c r="E58" s="767"/>
      <c r="F58" s="99" t="s">
        <v>33</v>
      </c>
      <c r="G58" s="99" t="s">
        <v>33</v>
      </c>
      <c r="H58" s="99" t="s">
        <v>33</v>
      </c>
      <c r="I58" s="99" t="s">
        <v>33</v>
      </c>
      <c r="J58" s="100">
        <v>0.37</v>
      </c>
      <c r="K58" s="99" t="s">
        <v>175</v>
      </c>
      <c r="L58" s="100">
        <v>1.85</v>
      </c>
      <c r="M58" s="101" t="s">
        <v>33</v>
      </c>
      <c r="N58" s="102" t="s">
        <v>33</v>
      </c>
      <c r="T58" s="68" t="s">
        <v>177</v>
      </c>
    </row>
    <row r="59" spans="1:24" s="63" customFormat="1" x14ac:dyDescent="0.2">
      <c r="A59" s="98"/>
      <c r="B59" s="97" t="s">
        <v>212</v>
      </c>
      <c r="C59" s="767" t="s">
        <v>252</v>
      </c>
      <c r="D59" s="767"/>
      <c r="E59" s="767"/>
      <c r="F59" s="99" t="s">
        <v>33</v>
      </c>
      <c r="G59" s="99" t="s">
        <v>33</v>
      </c>
      <c r="H59" s="99" t="s">
        <v>33</v>
      </c>
      <c r="I59" s="99" t="s">
        <v>33</v>
      </c>
      <c r="J59" s="100">
        <v>16.260000000000002</v>
      </c>
      <c r="K59" s="99" t="s">
        <v>33</v>
      </c>
      <c r="L59" s="100">
        <v>65.040000000000006</v>
      </c>
      <c r="M59" s="101" t="s">
        <v>33</v>
      </c>
      <c r="N59" s="102" t="s">
        <v>33</v>
      </c>
      <c r="T59" s="68" t="s">
        <v>252</v>
      </c>
    </row>
    <row r="60" spans="1:24" s="63" customFormat="1" x14ac:dyDescent="0.2">
      <c r="A60" s="98"/>
      <c r="B60" s="97" t="s">
        <v>33</v>
      </c>
      <c r="C60" s="767" t="s">
        <v>253</v>
      </c>
      <c r="D60" s="767"/>
      <c r="E60" s="767"/>
      <c r="F60" s="99" t="s">
        <v>179</v>
      </c>
      <c r="G60" s="99" t="s">
        <v>385</v>
      </c>
      <c r="H60" s="99" t="s">
        <v>175</v>
      </c>
      <c r="I60" s="99" t="s">
        <v>2596</v>
      </c>
      <c r="J60" s="100" t="s">
        <v>33</v>
      </c>
      <c r="K60" s="99" t="s">
        <v>33</v>
      </c>
      <c r="L60" s="100" t="s">
        <v>33</v>
      </c>
      <c r="M60" s="101" t="s">
        <v>33</v>
      </c>
      <c r="N60" s="102" t="s">
        <v>33</v>
      </c>
      <c r="U60" s="68" t="s">
        <v>253</v>
      </c>
    </row>
    <row r="61" spans="1:24" s="63" customFormat="1" x14ac:dyDescent="0.2">
      <c r="A61" s="98"/>
      <c r="B61" s="97" t="s">
        <v>33</v>
      </c>
      <c r="C61" s="767" t="s">
        <v>178</v>
      </c>
      <c r="D61" s="767"/>
      <c r="E61" s="767"/>
      <c r="F61" s="99" t="s">
        <v>179</v>
      </c>
      <c r="G61" s="99" t="s">
        <v>967</v>
      </c>
      <c r="H61" s="99" t="s">
        <v>175</v>
      </c>
      <c r="I61" s="99" t="s">
        <v>1025</v>
      </c>
      <c r="J61" s="100" t="s">
        <v>33</v>
      </c>
      <c r="K61" s="99" t="s">
        <v>33</v>
      </c>
      <c r="L61" s="100" t="s">
        <v>33</v>
      </c>
      <c r="M61" s="101" t="s">
        <v>33</v>
      </c>
      <c r="N61" s="102" t="s">
        <v>33</v>
      </c>
      <c r="U61" s="68" t="s">
        <v>178</v>
      </c>
    </row>
    <row r="62" spans="1:24" s="63" customFormat="1" x14ac:dyDescent="0.2">
      <c r="A62" s="98"/>
      <c r="B62" s="97" t="s">
        <v>33</v>
      </c>
      <c r="C62" s="776" t="s">
        <v>182</v>
      </c>
      <c r="D62" s="776"/>
      <c r="E62" s="776"/>
      <c r="F62" s="90" t="s">
        <v>33</v>
      </c>
      <c r="G62" s="90" t="s">
        <v>33</v>
      </c>
      <c r="H62" s="90" t="s">
        <v>33</v>
      </c>
      <c r="I62" s="90" t="s">
        <v>33</v>
      </c>
      <c r="J62" s="91">
        <v>39.36</v>
      </c>
      <c r="K62" s="90" t="s">
        <v>33</v>
      </c>
      <c r="L62" s="91">
        <v>180.54</v>
      </c>
      <c r="M62" s="92" t="s">
        <v>33</v>
      </c>
      <c r="N62" s="93" t="s">
        <v>33</v>
      </c>
      <c r="V62" s="68" t="s">
        <v>182</v>
      </c>
    </row>
    <row r="63" spans="1:24" s="63" customFormat="1" x14ac:dyDescent="0.2">
      <c r="A63" s="98"/>
      <c r="B63" s="97" t="s">
        <v>33</v>
      </c>
      <c r="C63" s="767" t="s">
        <v>183</v>
      </c>
      <c r="D63" s="767"/>
      <c r="E63" s="767"/>
      <c r="F63" s="99" t="s">
        <v>33</v>
      </c>
      <c r="G63" s="99" t="s">
        <v>33</v>
      </c>
      <c r="H63" s="99" t="s">
        <v>33</v>
      </c>
      <c r="I63" s="99" t="s">
        <v>33</v>
      </c>
      <c r="J63" s="100" t="s">
        <v>33</v>
      </c>
      <c r="K63" s="99" t="s">
        <v>33</v>
      </c>
      <c r="L63" s="100">
        <v>96.95</v>
      </c>
      <c r="M63" s="101" t="s">
        <v>33</v>
      </c>
      <c r="N63" s="102" t="s">
        <v>33</v>
      </c>
      <c r="U63" s="68" t="s">
        <v>183</v>
      </c>
    </row>
    <row r="64" spans="1:24" s="63" customFormat="1" ht="45" x14ac:dyDescent="0.2">
      <c r="A64" s="98"/>
      <c r="B64" s="97" t="s">
        <v>1171</v>
      </c>
      <c r="C64" s="767" t="s">
        <v>1172</v>
      </c>
      <c r="D64" s="767"/>
      <c r="E64" s="767"/>
      <c r="F64" s="99" t="s">
        <v>186</v>
      </c>
      <c r="G64" s="99" t="s">
        <v>1173</v>
      </c>
      <c r="H64" s="99" t="s">
        <v>33</v>
      </c>
      <c r="I64" s="99" t="s">
        <v>1173</v>
      </c>
      <c r="J64" s="100" t="s">
        <v>33</v>
      </c>
      <c r="K64" s="99" t="s">
        <v>33</v>
      </c>
      <c r="L64" s="100">
        <v>124.1</v>
      </c>
      <c r="M64" s="101" t="s">
        <v>33</v>
      </c>
      <c r="N64" s="102" t="s">
        <v>33</v>
      </c>
      <c r="U64" s="68" t="s">
        <v>1172</v>
      </c>
    </row>
    <row r="65" spans="1:24" s="63" customFormat="1" ht="45" x14ac:dyDescent="0.2">
      <c r="A65" s="98"/>
      <c r="B65" s="97" t="s">
        <v>1174</v>
      </c>
      <c r="C65" s="767" t="s">
        <v>1175</v>
      </c>
      <c r="D65" s="767"/>
      <c r="E65" s="767"/>
      <c r="F65" s="99" t="s">
        <v>186</v>
      </c>
      <c r="G65" s="99" t="s">
        <v>1176</v>
      </c>
      <c r="H65" s="99" t="s">
        <v>33</v>
      </c>
      <c r="I65" s="99" t="s">
        <v>1176</v>
      </c>
      <c r="J65" s="100" t="s">
        <v>33</v>
      </c>
      <c r="K65" s="99" t="s">
        <v>33</v>
      </c>
      <c r="L65" s="100">
        <v>80.47</v>
      </c>
      <c r="M65" s="101" t="s">
        <v>33</v>
      </c>
      <c r="N65" s="102" t="s">
        <v>33</v>
      </c>
      <c r="U65" s="68" t="s">
        <v>1175</v>
      </c>
    </row>
    <row r="66" spans="1:24" s="63" customFormat="1" x14ac:dyDescent="0.2">
      <c r="A66" s="103"/>
      <c r="B66" s="104"/>
      <c r="C66" s="780" t="s">
        <v>191</v>
      </c>
      <c r="D66" s="780"/>
      <c r="E66" s="780"/>
      <c r="F66" s="105" t="s">
        <v>33</v>
      </c>
      <c r="G66" s="105" t="s">
        <v>33</v>
      </c>
      <c r="H66" s="105" t="s">
        <v>33</v>
      </c>
      <c r="I66" s="105" t="s">
        <v>33</v>
      </c>
      <c r="J66" s="106" t="s">
        <v>33</v>
      </c>
      <c r="K66" s="105" t="s">
        <v>33</v>
      </c>
      <c r="L66" s="106">
        <v>385.11</v>
      </c>
      <c r="M66" s="92" t="s">
        <v>33</v>
      </c>
      <c r="N66" s="107" t="s">
        <v>33</v>
      </c>
      <c r="W66" s="68" t="s">
        <v>191</v>
      </c>
    </row>
    <row r="67" spans="1:24" s="63" customFormat="1" ht="33.75" x14ac:dyDescent="0.2">
      <c r="A67" s="88" t="s">
        <v>228</v>
      </c>
      <c r="B67" s="89" t="s">
        <v>2597</v>
      </c>
      <c r="C67" s="776" t="s">
        <v>2598</v>
      </c>
      <c r="D67" s="776"/>
      <c r="E67" s="776"/>
      <c r="F67" s="90" t="s">
        <v>484</v>
      </c>
      <c r="G67" s="90" t="s">
        <v>33</v>
      </c>
      <c r="H67" s="90" t="s">
        <v>33</v>
      </c>
      <c r="I67" s="90" t="s">
        <v>212</v>
      </c>
      <c r="J67" s="91">
        <v>2346.0700000000002</v>
      </c>
      <c r="K67" s="90" t="s">
        <v>856</v>
      </c>
      <c r="L67" s="91">
        <v>9571.9699999999993</v>
      </c>
      <c r="M67" s="92" t="s">
        <v>33</v>
      </c>
      <c r="N67" s="93" t="s">
        <v>33</v>
      </c>
      <c r="Q67" s="68" t="s">
        <v>2598</v>
      </c>
    </row>
    <row r="68" spans="1:24" s="63" customFormat="1" x14ac:dyDescent="0.2">
      <c r="A68" s="94"/>
      <c r="B68" s="95"/>
      <c r="C68" s="767" t="s">
        <v>2599</v>
      </c>
      <c r="D68" s="767"/>
      <c r="E68" s="767"/>
      <c r="F68" s="767"/>
      <c r="G68" s="767"/>
      <c r="H68" s="767"/>
      <c r="I68" s="767"/>
      <c r="J68" s="767"/>
      <c r="K68" s="767"/>
      <c r="L68" s="767"/>
      <c r="M68" s="767"/>
      <c r="N68" s="781"/>
      <c r="X68" s="68" t="s">
        <v>2599</v>
      </c>
    </row>
    <row r="69" spans="1:24" s="63" customFormat="1" ht="22.5" x14ac:dyDescent="0.2">
      <c r="A69" s="96"/>
      <c r="B69" s="97" t="s">
        <v>858</v>
      </c>
      <c r="C69" s="767" t="s">
        <v>859</v>
      </c>
      <c r="D69" s="767"/>
      <c r="E69" s="767"/>
      <c r="F69" s="767"/>
      <c r="G69" s="767"/>
      <c r="H69" s="767"/>
      <c r="I69" s="767"/>
      <c r="J69" s="767"/>
      <c r="K69" s="767"/>
      <c r="L69" s="767"/>
      <c r="M69" s="767"/>
      <c r="N69" s="781"/>
      <c r="S69" s="68" t="s">
        <v>859</v>
      </c>
    </row>
    <row r="70" spans="1:24" s="63" customFormat="1" ht="22.5" x14ac:dyDescent="0.2">
      <c r="A70" s="88" t="s">
        <v>235</v>
      </c>
      <c r="B70" s="89" t="s">
        <v>2600</v>
      </c>
      <c r="C70" s="776" t="s">
        <v>2601</v>
      </c>
      <c r="D70" s="776"/>
      <c r="E70" s="776"/>
      <c r="F70" s="90" t="s">
        <v>484</v>
      </c>
      <c r="G70" s="90" t="s">
        <v>33</v>
      </c>
      <c r="H70" s="90" t="s">
        <v>33</v>
      </c>
      <c r="I70" s="90" t="s">
        <v>173</v>
      </c>
      <c r="J70" s="91" t="s">
        <v>33</v>
      </c>
      <c r="K70" s="90" t="s">
        <v>33</v>
      </c>
      <c r="L70" s="91" t="s">
        <v>33</v>
      </c>
      <c r="M70" s="92" t="s">
        <v>33</v>
      </c>
      <c r="N70" s="93" t="s">
        <v>33</v>
      </c>
      <c r="Q70" s="68" t="s">
        <v>2601</v>
      </c>
    </row>
    <row r="71" spans="1:24" s="63" customFormat="1" ht="22.5" x14ac:dyDescent="0.2">
      <c r="A71" s="96"/>
      <c r="B71" s="97" t="s">
        <v>171</v>
      </c>
      <c r="C71" s="767" t="s">
        <v>172</v>
      </c>
      <c r="D71" s="767"/>
      <c r="E71" s="767"/>
      <c r="F71" s="767"/>
      <c r="G71" s="767"/>
      <c r="H71" s="767"/>
      <c r="I71" s="767"/>
      <c r="J71" s="767"/>
      <c r="K71" s="767"/>
      <c r="L71" s="767"/>
      <c r="M71" s="767"/>
      <c r="N71" s="781"/>
      <c r="S71" s="68" t="s">
        <v>172</v>
      </c>
    </row>
    <row r="72" spans="1:24" s="63" customFormat="1" x14ac:dyDescent="0.2">
      <c r="A72" s="98"/>
      <c r="B72" s="97" t="s">
        <v>165</v>
      </c>
      <c r="C72" s="767" t="s">
        <v>251</v>
      </c>
      <c r="D72" s="767"/>
      <c r="E72" s="767"/>
      <c r="F72" s="99" t="s">
        <v>33</v>
      </c>
      <c r="G72" s="99" t="s">
        <v>33</v>
      </c>
      <c r="H72" s="99" t="s">
        <v>33</v>
      </c>
      <c r="I72" s="99" t="s">
        <v>33</v>
      </c>
      <c r="J72" s="100">
        <v>12.47</v>
      </c>
      <c r="K72" s="99" t="s">
        <v>175</v>
      </c>
      <c r="L72" s="100">
        <v>31.18</v>
      </c>
      <c r="M72" s="101" t="s">
        <v>33</v>
      </c>
      <c r="N72" s="102" t="s">
        <v>33</v>
      </c>
      <c r="T72" s="68" t="s">
        <v>251</v>
      </c>
    </row>
    <row r="73" spans="1:24" s="63" customFormat="1" x14ac:dyDescent="0.2">
      <c r="A73" s="98"/>
      <c r="B73" s="97" t="s">
        <v>173</v>
      </c>
      <c r="C73" s="767" t="s">
        <v>174</v>
      </c>
      <c r="D73" s="767"/>
      <c r="E73" s="767"/>
      <c r="F73" s="99" t="s">
        <v>33</v>
      </c>
      <c r="G73" s="99" t="s">
        <v>33</v>
      </c>
      <c r="H73" s="99" t="s">
        <v>33</v>
      </c>
      <c r="I73" s="99" t="s">
        <v>33</v>
      </c>
      <c r="J73" s="100">
        <v>2.62</v>
      </c>
      <c r="K73" s="99" t="s">
        <v>175</v>
      </c>
      <c r="L73" s="100">
        <v>6.55</v>
      </c>
      <c r="M73" s="101" t="s">
        <v>33</v>
      </c>
      <c r="N73" s="102" t="s">
        <v>33</v>
      </c>
      <c r="T73" s="68" t="s">
        <v>174</v>
      </c>
    </row>
    <row r="74" spans="1:24" s="63" customFormat="1" x14ac:dyDescent="0.2">
      <c r="A74" s="98"/>
      <c r="B74" s="97" t="s">
        <v>176</v>
      </c>
      <c r="C74" s="767" t="s">
        <v>177</v>
      </c>
      <c r="D74" s="767"/>
      <c r="E74" s="767"/>
      <c r="F74" s="99" t="s">
        <v>33</v>
      </c>
      <c r="G74" s="99" t="s">
        <v>33</v>
      </c>
      <c r="H74" s="99" t="s">
        <v>33</v>
      </c>
      <c r="I74" s="99" t="s">
        <v>33</v>
      </c>
      <c r="J74" s="100">
        <v>0.26</v>
      </c>
      <c r="K74" s="99" t="s">
        <v>175</v>
      </c>
      <c r="L74" s="100">
        <v>0.65</v>
      </c>
      <c r="M74" s="101" t="s">
        <v>33</v>
      </c>
      <c r="N74" s="102" t="s">
        <v>33</v>
      </c>
      <c r="T74" s="68" t="s">
        <v>177</v>
      </c>
    </row>
    <row r="75" spans="1:24" s="63" customFormat="1" x14ac:dyDescent="0.2">
      <c r="A75" s="98"/>
      <c r="B75" s="97" t="s">
        <v>212</v>
      </c>
      <c r="C75" s="767" t="s">
        <v>252</v>
      </c>
      <c r="D75" s="767"/>
      <c r="E75" s="767"/>
      <c r="F75" s="99" t="s">
        <v>33</v>
      </c>
      <c r="G75" s="99" t="s">
        <v>33</v>
      </c>
      <c r="H75" s="99" t="s">
        <v>33</v>
      </c>
      <c r="I75" s="99" t="s">
        <v>33</v>
      </c>
      <c r="J75" s="100">
        <v>7.72</v>
      </c>
      <c r="K75" s="99" t="s">
        <v>33</v>
      </c>
      <c r="L75" s="100">
        <v>15.44</v>
      </c>
      <c r="M75" s="101" t="s">
        <v>33</v>
      </c>
      <c r="N75" s="102" t="s">
        <v>33</v>
      </c>
      <c r="T75" s="68" t="s">
        <v>252</v>
      </c>
    </row>
    <row r="76" spans="1:24" s="63" customFormat="1" x14ac:dyDescent="0.2">
      <c r="A76" s="98"/>
      <c r="B76" s="97" t="s">
        <v>33</v>
      </c>
      <c r="C76" s="767" t="s">
        <v>253</v>
      </c>
      <c r="D76" s="767"/>
      <c r="E76" s="767"/>
      <c r="F76" s="99" t="s">
        <v>179</v>
      </c>
      <c r="G76" s="99" t="s">
        <v>2602</v>
      </c>
      <c r="H76" s="99" t="s">
        <v>175</v>
      </c>
      <c r="I76" s="99" t="s">
        <v>2603</v>
      </c>
      <c r="J76" s="100" t="s">
        <v>33</v>
      </c>
      <c r="K76" s="99" t="s">
        <v>33</v>
      </c>
      <c r="L76" s="100" t="s">
        <v>33</v>
      </c>
      <c r="M76" s="101" t="s">
        <v>33</v>
      </c>
      <c r="N76" s="102" t="s">
        <v>33</v>
      </c>
      <c r="U76" s="68" t="s">
        <v>253</v>
      </c>
    </row>
    <row r="77" spans="1:24" s="63" customFormat="1" x14ac:dyDescent="0.2">
      <c r="A77" s="98"/>
      <c r="B77" s="97" t="s">
        <v>33</v>
      </c>
      <c r="C77" s="767" t="s">
        <v>178</v>
      </c>
      <c r="D77" s="767"/>
      <c r="E77" s="767"/>
      <c r="F77" s="99" t="s">
        <v>179</v>
      </c>
      <c r="G77" s="99" t="s">
        <v>981</v>
      </c>
      <c r="H77" s="99" t="s">
        <v>175</v>
      </c>
      <c r="I77" s="99" t="s">
        <v>973</v>
      </c>
      <c r="J77" s="100" t="s">
        <v>33</v>
      </c>
      <c r="K77" s="99" t="s">
        <v>33</v>
      </c>
      <c r="L77" s="100" t="s">
        <v>33</v>
      </c>
      <c r="M77" s="101" t="s">
        <v>33</v>
      </c>
      <c r="N77" s="102" t="s">
        <v>33</v>
      </c>
      <c r="U77" s="68" t="s">
        <v>178</v>
      </c>
    </row>
    <row r="78" spans="1:24" s="63" customFormat="1" x14ac:dyDescent="0.2">
      <c r="A78" s="98"/>
      <c r="B78" s="97" t="s">
        <v>33</v>
      </c>
      <c r="C78" s="776" t="s">
        <v>182</v>
      </c>
      <c r="D78" s="776"/>
      <c r="E78" s="776"/>
      <c r="F78" s="90" t="s">
        <v>33</v>
      </c>
      <c r="G78" s="90" t="s">
        <v>33</v>
      </c>
      <c r="H78" s="90" t="s">
        <v>33</v>
      </c>
      <c r="I78" s="90" t="s">
        <v>33</v>
      </c>
      <c r="J78" s="91">
        <v>22.81</v>
      </c>
      <c r="K78" s="90" t="s">
        <v>33</v>
      </c>
      <c r="L78" s="91">
        <v>53.17</v>
      </c>
      <c r="M78" s="92" t="s">
        <v>33</v>
      </c>
      <c r="N78" s="93" t="s">
        <v>33</v>
      </c>
      <c r="V78" s="68" t="s">
        <v>182</v>
      </c>
    </row>
    <row r="79" spans="1:24" s="63" customFormat="1" x14ac:dyDescent="0.2">
      <c r="A79" s="98"/>
      <c r="B79" s="97" t="s">
        <v>33</v>
      </c>
      <c r="C79" s="767" t="s">
        <v>183</v>
      </c>
      <c r="D79" s="767"/>
      <c r="E79" s="767"/>
      <c r="F79" s="99" t="s">
        <v>33</v>
      </c>
      <c r="G79" s="99" t="s">
        <v>33</v>
      </c>
      <c r="H79" s="99" t="s">
        <v>33</v>
      </c>
      <c r="I79" s="99" t="s">
        <v>33</v>
      </c>
      <c r="J79" s="100" t="s">
        <v>33</v>
      </c>
      <c r="K79" s="99" t="s">
        <v>33</v>
      </c>
      <c r="L79" s="100">
        <v>31.83</v>
      </c>
      <c r="M79" s="101" t="s">
        <v>33</v>
      </c>
      <c r="N79" s="102" t="s">
        <v>33</v>
      </c>
      <c r="U79" s="68" t="s">
        <v>183</v>
      </c>
    </row>
    <row r="80" spans="1:24" s="63" customFormat="1" ht="45" x14ac:dyDescent="0.2">
      <c r="A80" s="98"/>
      <c r="B80" s="97" t="s">
        <v>1171</v>
      </c>
      <c r="C80" s="767" t="s">
        <v>1172</v>
      </c>
      <c r="D80" s="767"/>
      <c r="E80" s="767"/>
      <c r="F80" s="99" t="s">
        <v>186</v>
      </c>
      <c r="G80" s="99" t="s">
        <v>1173</v>
      </c>
      <c r="H80" s="99" t="s">
        <v>33</v>
      </c>
      <c r="I80" s="99" t="s">
        <v>1173</v>
      </c>
      <c r="J80" s="100" t="s">
        <v>33</v>
      </c>
      <c r="K80" s="99" t="s">
        <v>33</v>
      </c>
      <c r="L80" s="100">
        <v>40.74</v>
      </c>
      <c r="M80" s="101" t="s">
        <v>33</v>
      </c>
      <c r="N80" s="102" t="s">
        <v>33</v>
      </c>
      <c r="U80" s="68" t="s">
        <v>1172</v>
      </c>
    </row>
    <row r="81" spans="1:26" s="63" customFormat="1" ht="45" x14ac:dyDescent="0.2">
      <c r="A81" s="98"/>
      <c r="B81" s="97" t="s">
        <v>1174</v>
      </c>
      <c r="C81" s="767" t="s">
        <v>1175</v>
      </c>
      <c r="D81" s="767"/>
      <c r="E81" s="767"/>
      <c r="F81" s="99" t="s">
        <v>186</v>
      </c>
      <c r="G81" s="99" t="s">
        <v>1176</v>
      </c>
      <c r="H81" s="99" t="s">
        <v>33</v>
      </c>
      <c r="I81" s="99" t="s">
        <v>1176</v>
      </c>
      <c r="J81" s="100" t="s">
        <v>33</v>
      </c>
      <c r="K81" s="99" t="s">
        <v>33</v>
      </c>
      <c r="L81" s="100">
        <v>26.42</v>
      </c>
      <c r="M81" s="101" t="s">
        <v>33</v>
      </c>
      <c r="N81" s="102" t="s">
        <v>33</v>
      </c>
      <c r="U81" s="68" t="s">
        <v>1175</v>
      </c>
    </row>
    <row r="82" spans="1:26" s="63" customFormat="1" x14ac:dyDescent="0.2">
      <c r="A82" s="103"/>
      <c r="B82" s="104"/>
      <c r="C82" s="780" t="s">
        <v>191</v>
      </c>
      <c r="D82" s="780"/>
      <c r="E82" s="780"/>
      <c r="F82" s="105" t="s">
        <v>33</v>
      </c>
      <c r="G82" s="105" t="s">
        <v>33</v>
      </c>
      <c r="H82" s="105" t="s">
        <v>33</v>
      </c>
      <c r="I82" s="105" t="s">
        <v>33</v>
      </c>
      <c r="J82" s="106" t="s">
        <v>33</v>
      </c>
      <c r="K82" s="105" t="s">
        <v>33</v>
      </c>
      <c r="L82" s="106">
        <v>120.33</v>
      </c>
      <c r="M82" s="92" t="s">
        <v>33</v>
      </c>
      <c r="N82" s="107" t="s">
        <v>33</v>
      </c>
      <c r="W82" s="68" t="s">
        <v>191</v>
      </c>
    </row>
    <row r="83" spans="1:26" s="63" customFormat="1" ht="33.75" x14ac:dyDescent="0.2">
      <c r="A83" s="88" t="s">
        <v>240</v>
      </c>
      <c r="B83" s="89" t="s">
        <v>2604</v>
      </c>
      <c r="C83" s="776" t="s">
        <v>2605</v>
      </c>
      <c r="D83" s="776"/>
      <c r="E83" s="776"/>
      <c r="F83" s="90" t="s">
        <v>484</v>
      </c>
      <c r="G83" s="90" t="s">
        <v>33</v>
      </c>
      <c r="H83" s="90" t="s">
        <v>33</v>
      </c>
      <c r="I83" s="90" t="s">
        <v>173</v>
      </c>
      <c r="J83" s="91">
        <v>3243.91</v>
      </c>
      <c r="K83" s="90" t="s">
        <v>856</v>
      </c>
      <c r="L83" s="91">
        <v>6617.58</v>
      </c>
      <c r="M83" s="92" t="s">
        <v>33</v>
      </c>
      <c r="N83" s="93" t="s">
        <v>33</v>
      </c>
      <c r="Q83" s="68" t="s">
        <v>2605</v>
      </c>
    </row>
    <row r="84" spans="1:26" s="63" customFormat="1" x14ac:dyDescent="0.2">
      <c r="A84" s="94"/>
      <c r="B84" s="95"/>
      <c r="C84" s="767" t="s">
        <v>2606</v>
      </c>
      <c r="D84" s="767"/>
      <c r="E84" s="767"/>
      <c r="F84" s="767"/>
      <c r="G84" s="767"/>
      <c r="H84" s="767"/>
      <c r="I84" s="767"/>
      <c r="J84" s="767"/>
      <c r="K84" s="767"/>
      <c r="L84" s="767"/>
      <c r="M84" s="767"/>
      <c r="N84" s="781"/>
      <c r="X84" s="68" t="s">
        <v>2606</v>
      </c>
    </row>
    <row r="85" spans="1:26" s="63" customFormat="1" ht="22.5" x14ac:dyDescent="0.2">
      <c r="A85" s="96"/>
      <c r="B85" s="97" t="s">
        <v>858</v>
      </c>
      <c r="C85" s="767" t="s">
        <v>859</v>
      </c>
      <c r="D85" s="767"/>
      <c r="E85" s="767"/>
      <c r="F85" s="767"/>
      <c r="G85" s="767"/>
      <c r="H85" s="767"/>
      <c r="I85" s="767"/>
      <c r="J85" s="767"/>
      <c r="K85" s="767"/>
      <c r="L85" s="767"/>
      <c r="M85" s="767"/>
      <c r="N85" s="781"/>
      <c r="S85" s="68" t="s">
        <v>859</v>
      </c>
    </row>
    <row r="86" spans="1:26" s="63" customFormat="1" ht="1.5" customHeight="1" x14ac:dyDescent="0.2">
      <c r="A86" s="108"/>
      <c r="B86" s="104"/>
      <c r="C86" s="104"/>
      <c r="D86" s="104"/>
      <c r="E86" s="104"/>
      <c r="F86" s="108"/>
      <c r="G86" s="108"/>
      <c r="H86" s="108"/>
      <c r="I86" s="108"/>
      <c r="J86" s="109"/>
      <c r="K86" s="108"/>
      <c r="L86" s="109"/>
      <c r="M86" s="99"/>
      <c r="N86" s="109"/>
    </row>
    <row r="87" spans="1:26" s="63" customFormat="1" ht="2.25" customHeight="1" x14ac:dyDescent="0.2">
      <c r="B87" s="67"/>
      <c r="C87" s="67"/>
      <c r="D87" s="67"/>
      <c r="E87" s="67"/>
      <c r="F87" s="67"/>
      <c r="G87" s="67"/>
      <c r="H87" s="67"/>
      <c r="I87" s="67"/>
      <c r="J87" s="67"/>
      <c r="K87" s="67"/>
      <c r="L87" s="122"/>
      <c r="M87" s="123"/>
      <c r="N87" s="124"/>
    </row>
    <row r="88" spans="1:26" s="63" customFormat="1" x14ac:dyDescent="0.2">
      <c r="A88" s="110"/>
      <c r="B88" s="111" t="s">
        <v>33</v>
      </c>
      <c r="C88" s="780" t="s">
        <v>321</v>
      </c>
      <c r="D88" s="780"/>
      <c r="E88" s="780"/>
      <c r="F88" s="780"/>
      <c r="G88" s="780"/>
      <c r="H88" s="780"/>
      <c r="I88" s="780"/>
      <c r="J88" s="780"/>
      <c r="K88" s="780"/>
      <c r="L88" s="112" t="s">
        <v>33</v>
      </c>
      <c r="M88" s="113" t="s">
        <v>33</v>
      </c>
      <c r="N88" s="114" t="s">
        <v>33</v>
      </c>
      <c r="Y88" s="68" t="s">
        <v>321</v>
      </c>
    </row>
    <row r="89" spans="1:26" s="63" customFormat="1" x14ac:dyDescent="0.2">
      <c r="A89" s="115"/>
      <c r="B89" s="97" t="s">
        <v>165</v>
      </c>
      <c r="C89" s="767" t="s">
        <v>202</v>
      </c>
      <c r="D89" s="767"/>
      <c r="E89" s="767"/>
      <c r="F89" s="767"/>
      <c r="G89" s="767"/>
      <c r="H89" s="767"/>
      <c r="I89" s="767"/>
      <c r="J89" s="767"/>
      <c r="K89" s="767"/>
      <c r="L89" s="116">
        <v>20237.080000000002</v>
      </c>
      <c r="M89" s="117">
        <v>7.3</v>
      </c>
      <c r="N89" s="118">
        <v>147731</v>
      </c>
      <c r="Z89" s="68" t="s">
        <v>202</v>
      </c>
    </row>
    <row r="90" spans="1:26" s="63" customFormat="1" x14ac:dyDescent="0.2">
      <c r="A90" s="115"/>
      <c r="B90" s="97" t="s">
        <v>33</v>
      </c>
      <c r="C90" s="767" t="s">
        <v>203</v>
      </c>
      <c r="D90" s="767"/>
      <c r="E90" s="767"/>
      <c r="F90" s="767"/>
      <c r="G90" s="767"/>
      <c r="H90" s="767"/>
      <c r="I90" s="767"/>
      <c r="J90" s="767"/>
      <c r="K90" s="767"/>
      <c r="L90" s="116" t="s">
        <v>33</v>
      </c>
      <c r="M90" s="117" t="s">
        <v>33</v>
      </c>
      <c r="N90" s="118" t="s">
        <v>33</v>
      </c>
      <c r="Z90" s="68" t="s">
        <v>203</v>
      </c>
    </row>
    <row r="91" spans="1:26" s="63" customFormat="1" x14ac:dyDescent="0.2">
      <c r="A91" s="115"/>
      <c r="B91" s="97" t="s">
        <v>33</v>
      </c>
      <c r="C91" s="767" t="s">
        <v>296</v>
      </c>
      <c r="D91" s="767"/>
      <c r="E91" s="767"/>
      <c r="F91" s="767"/>
      <c r="G91" s="767"/>
      <c r="H91" s="767"/>
      <c r="I91" s="767"/>
      <c r="J91" s="767"/>
      <c r="K91" s="767"/>
      <c r="L91" s="116">
        <v>153.43</v>
      </c>
      <c r="M91" s="117" t="s">
        <v>33</v>
      </c>
      <c r="N91" s="118" t="s">
        <v>33</v>
      </c>
      <c r="Z91" s="68" t="s">
        <v>296</v>
      </c>
    </row>
    <row r="92" spans="1:26" s="63" customFormat="1" x14ac:dyDescent="0.2">
      <c r="A92" s="115"/>
      <c r="B92" s="97" t="s">
        <v>33</v>
      </c>
      <c r="C92" s="767" t="s">
        <v>204</v>
      </c>
      <c r="D92" s="767"/>
      <c r="E92" s="767"/>
      <c r="F92" s="767"/>
      <c r="G92" s="767"/>
      <c r="H92" s="767"/>
      <c r="I92" s="767"/>
      <c r="J92" s="767"/>
      <c r="K92" s="767"/>
      <c r="L92" s="116">
        <v>37.770000000000003</v>
      </c>
      <c r="M92" s="117" t="s">
        <v>33</v>
      </c>
      <c r="N92" s="118" t="s">
        <v>33</v>
      </c>
      <c r="Z92" s="68" t="s">
        <v>204</v>
      </c>
    </row>
    <row r="93" spans="1:26" s="63" customFormat="1" x14ac:dyDescent="0.2">
      <c r="A93" s="115"/>
      <c r="B93" s="97" t="s">
        <v>33</v>
      </c>
      <c r="C93" s="767" t="s">
        <v>297</v>
      </c>
      <c r="D93" s="767"/>
      <c r="E93" s="767"/>
      <c r="F93" s="767"/>
      <c r="G93" s="767"/>
      <c r="H93" s="767"/>
      <c r="I93" s="767"/>
      <c r="J93" s="767"/>
      <c r="K93" s="767"/>
      <c r="L93" s="116">
        <v>19720.3</v>
      </c>
      <c r="M93" s="117" t="s">
        <v>33</v>
      </c>
      <c r="N93" s="118" t="s">
        <v>33</v>
      </c>
      <c r="Z93" s="68" t="s">
        <v>297</v>
      </c>
    </row>
    <row r="94" spans="1:26" s="63" customFormat="1" x14ac:dyDescent="0.2">
      <c r="A94" s="115"/>
      <c r="B94" s="97" t="s">
        <v>33</v>
      </c>
      <c r="C94" s="767" t="s">
        <v>205</v>
      </c>
      <c r="D94" s="767"/>
      <c r="E94" s="767"/>
      <c r="F94" s="767"/>
      <c r="G94" s="767"/>
      <c r="H94" s="767"/>
      <c r="I94" s="767"/>
      <c r="J94" s="767"/>
      <c r="K94" s="767"/>
      <c r="L94" s="116">
        <v>199.95</v>
      </c>
      <c r="M94" s="117" t="s">
        <v>33</v>
      </c>
      <c r="N94" s="118" t="s">
        <v>33</v>
      </c>
      <c r="Z94" s="68" t="s">
        <v>205</v>
      </c>
    </row>
    <row r="95" spans="1:26" s="63" customFormat="1" x14ac:dyDescent="0.2">
      <c r="A95" s="115"/>
      <c r="B95" s="97" t="s">
        <v>33</v>
      </c>
      <c r="C95" s="767" t="s">
        <v>206</v>
      </c>
      <c r="D95" s="767"/>
      <c r="E95" s="767"/>
      <c r="F95" s="767"/>
      <c r="G95" s="767"/>
      <c r="H95" s="767"/>
      <c r="I95" s="767"/>
      <c r="J95" s="767"/>
      <c r="K95" s="767"/>
      <c r="L95" s="116">
        <v>125.63</v>
      </c>
      <c r="M95" s="117" t="s">
        <v>33</v>
      </c>
      <c r="N95" s="118" t="s">
        <v>33</v>
      </c>
      <c r="Z95" s="68" t="s">
        <v>206</v>
      </c>
    </row>
    <row r="96" spans="1:26" s="63" customFormat="1" x14ac:dyDescent="0.2">
      <c r="A96" s="115"/>
      <c r="B96" s="97" t="s">
        <v>173</v>
      </c>
      <c r="C96" s="767" t="s">
        <v>877</v>
      </c>
      <c r="D96" s="767"/>
      <c r="E96" s="767"/>
      <c r="F96" s="767"/>
      <c r="G96" s="767"/>
      <c r="H96" s="767"/>
      <c r="I96" s="767"/>
      <c r="J96" s="767"/>
      <c r="K96" s="767"/>
      <c r="L96" s="116">
        <v>28289.33</v>
      </c>
      <c r="M96" s="117">
        <v>4.51</v>
      </c>
      <c r="N96" s="118">
        <v>127585</v>
      </c>
      <c r="Z96" s="68" t="s">
        <v>877</v>
      </c>
    </row>
    <row r="97" spans="1:27" x14ac:dyDescent="0.2">
      <c r="A97" s="115"/>
      <c r="B97" s="97" t="s">
        <v>33</v>
      </c>
      <c r="C97" s="767" t="s">
        <v>207</v>
      </c>
      <c r="D97" s="767"/>
      <c r="E97" s="767"/>
      <c r="F97" s="767"/>
      <c r="G97" s="767"/>
      <c r="H97" s="767"/>
      <c r="I97" s="767"/>
      <c r="J97" s="767"/>
      <c r="K97" s="767"/>
      <c r="L97" s="116">
        <v>158.53</v>
      </c>
      <c r="M97" s="117" t="s">
        <v>33</v>
      </c>
      <c r="N97" s="118" t="s">
        <v>33</v>
      </c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3"/>
      <c r="Z97" s="68" t="s">
        <v>207</v>
      </c>
      <c r="AA97" s="63"/>
    </row>
    <row r="98" spans="1:27" x14ac:dyDescent="0.2">
      <c r="A98" s="115"/>
      <c r="B98" s="97" t="s">
        <v>33</v>
      </c>
      <c r="C98" s="767" t="s">
        <v>208</v>
      </c>
      <c r="D98" s="767"/>
      <c r="E98" s="767"/>
      <c r="F98" s="767"/>
      <c r="G98" s="767"/>
      <c r="H98" s="767"/>
      <c r="I98" s="767"/>
      <c r="J98" s="767"/>
      <c r="K98" s="767"/>
      <c r="L98" s="116">
        <v>199.95</v>
      </c>
      <c r="M98" s="117" t="s">
        <v>33</v>
      </c>
      <c r="N98" s="118" t="s">
        <v>33</v>
      </c>
      <c r="O98" s="63"/>
      <c r="P98" s="63"/>
      <c r="Q98" s="63"/>
      <c r="R98" s="63"/>
      <c r="S98" s="63"/>
      <c r="T98" s="63"/>
      <c r="U98" s="63"/>
      <c r="V98" s="63"/>
      <c r="W98" s="63"/>
      <c r="X98" s="63"/>
      <c r="Y98" s="63"/>
      <c r="Z98" s="68" t="s">
        <v>208</v>
      </c>
      <c r="AA98" s="63"/>
    </row>
    <row r="99" spans="1:27" x14ac:dyDescent="0.2">
      <c r="A99" s="115"/>
      <c r="B99" s="97" t="s">
        <v>33</v>
      </c>
      <c r="C99" s="767" t="s">
        <v>209</v>
      </c>
      <c r="D99" s="767"/>
      <c r="E99" s="767"/>
      <c r="F99" s="767"/>
      <c r="G99" s="767"/>
      <c r="H99" s="767"/>
      <c r="I99" s="767"/>
      <c r="J99" s="767"/>
      <c r="K99" s="767"/>
      <c r="L99" s="116">
        <v>125.63</v>
      </c>
      <c r="M99" s="117" t="s">
        <v>33</v>
      </c>
      <c r="N99" s="118" t="s">
        <v>33</v>
      </c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3"/>
      <c r="Z99" s="68" t="s">
        <v>209</v>
      </c>
      <c r="AA99" s="63"/>
    </row>
    <row r="100" spans="1:27" x14ac:dyDescent="0.2">
      <c r="A100" s="115"/>
      <c r="B100" s="109" t="s">
        <v>33</v>
      </c>
      <c r="C100" s="782" t="s">
        <v>322</v>
      </c>
      <c r="D100" s="782"/>
      <c r="E100" s="782"/>
      <c r="F100" s="782"/>
      <c r="G100" s="782"/>
      <c r="H100" s="782"/>
      <c r="I100" s="782"/>
      <c r="J100" s="782"/>
      <c r="K100" s="782"/>
      <c r="L100" s="119">
        <v>48526.41</v>
      </c>
      <c r="M100" s="120" t="s">
        <v>33</v>
      </c>
      <c r="N100" s="125">
        <v>275316</v>
      </c>
      <c r="O100" s="63"/>
      <c r="P100" s="63"/>
      <c r="Q100" s="63"/>
      <c r="R100" s="63"/>
      <c r="S100" s="63"/>
      <c r="T100" s="63"/>
      <c r="U100" s="63"/>
      <c r="V100" s="63"/>
      <c r="W100" s="63"/>
      <c r="X100" s="63"/>
      <c r="Y100" s="63"/>
      <c r="Z100" s="63"/>
      <c r="AA100" s="68" t="s">
        <v>322</v>
      </c>
    </row>
    <row r="101" spans="1:27" ht="1.5" customHeight="1" x14ac:dyDescent="0.2">
      <c r="B101" s="109"/>
      <c r="C101" s="104"/>
      <c r="D101" s="104"/>
      <c r="E101" s="104"/>
      <c r="F101" s="104"/>
      <c r="G101" s="104"/>
      <c r="H101" s="104"/>
      <c r="I101" s="104"/>
      <c r="J101" s="104"/>
      <c r="K101" s="104"/>
      <c r="L101" s="119"/>
      <c r="M101" s="120"/>
      <c r="N101" s="126"/>
      <c r="O101" s="63"/>
      <c r="P101" s="63"/>
      <c r="Q101" s="63"/>
      <c r="R101" s="63"/>
      <c r="S101" s="63"/>
      <c r="T101" s="63"/>
      <c r="U101" s="63"/>
      <c r="V101" s="63"/>
      <c r="W101" s="63"/>
      <c r="X101" s="63"/>
      <c r="Y101" s="63"/>
      <c r="Z101" s="63"/>
      <c r="AA101" s="63"/>
    </row>
    <row r="102" spans="1:27" ht="53.25" customHeight="1" x14ac:dyDescent="0.2">
      <c r="A102" s="127"/>
      <c r="B102" s="127"/>
      <c r="C102" s="127"/>
      <c r="D102" s="127"/>
      <c r="E102" s="127"/>
      <c r="F102" s="127"/>
      <c r="G102" s="127"/>
      <c r="H102" s="127"/>
      <c r="I102" s="127"/>
      <c r="J102" s="127"/>
      <c r="K102" s="127"/>
      <c r="L102" s="127"/>
      <c r="M102" s="127"/>
      <c r="N102" s="127"/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  <c r="Z102" s="63"/>
      <c r="AA102" s="63"/>
    </row>
    <row r="103" spans="1:27" x14ac:dyDescent="0.2">
      <c r="B103" s="128" t="s">
        <v>323</v>
      </c>
      <c r="C103" s="786" t="s">
        <v>33</v>
      </c>
      <c r="D103" s="786"/>
      <c r="E103" s="786"/>
      <c r="F103" s="786"/>
      <c r="G103" s="786"/>
      <c r="H103" s="786"/>
      <c r="I103" s="786"/>
      <c r="J103" s="786"/>
      <c r="K103" s="786"/>
      <c r="L103" s="786"/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63"/>
      <c r="Z103" s="63"/>
      <c r="AA103" s="63"/>
    </row>
    <row r="104" spans="1:27" ht="13.5" customHeight="1" x14ac:dyDescent="0.2">
      <c r="B104" s="64"/>
      <c r="C104" s="787" t="s">
        <v>11</v>
      </c>
      <c r="D104" s="787"/>
      <c r="E104" s="787"/>
      <c r="F104" s="787"/>
      <c r="G104" s="787"/>
      <c r="H104" s="787"/>
      <c r="I104" s="787"/>
      <c r="J104" s="787"/>
      <c r="K104" s="787"/>
      <c r="L104" s="787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  <c r="AA104" s="63"/>
    </row>
    <row r="105" spans="1:27" ht="12.75" customHeight="1" x14ac:dyDescent="0.2">
      <c r="B105" s="128" t="s">
        <v>324</v>
      </c>
      <c r="C105" s="786" t="s">
        <v>33</v>
      </c>
      <c r="D105" s="786"/>
      <c r="E105" s="786"/>
      <c r="F105" s="786"/>
      <c r="G105" s="786"/>
      <c r="H105" s="786"/>
      <c r="I105" s="786"/>
      <c r="J105" s="786"/>
      <c r="K105" s="786"/>
      <c r="L105" s="786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  <c r="Z105" s="63"/>
      <c r="AA105" s="63"/>
    </row>
    <row r="106" spans="1:27" ht="13.5" customHeight="1" x14ac:dyDescent="0.2">
      <c r="C106" s="787" t="s">
        <v>11</v>
      </c>
      <c r="D106" s="787"/>
      <c r="E106" s="787"/>
      <c r="F106" s="787"/>
      <c r="G106" s="787"/>
      <c r="H106" s="787"/>
      <c r="I106" s="787"/>
      <c r="J106" s="787"/>
      <c r="K106" s="787"/>
      <c r="L106" s="787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  <c r="Z106" s="63"/>
      <c r="AA106" s="63"/>
    </row>
    <row r="120" s="63" customFormat="1" x14ac:dyDescent="0.2"/>
  </sheetData>
  <mergeCells count="92">
    <mergeCell ref="C103:L103"/>
    <mergeCell ref="C104:L104"/>
    <mergeCell ref="C105:L105"/>
    <mergeCell ref="C106:L106"/>
    <mergeCell ref="C95:K95"/>
    <mergeCell ref="C96:K96"/>
    <mergeCell ref="C97:K97"/>
    <mergeCell ref="C98:K98"/>
    <mergeCell ref="C99:K99"/>
    <mergeCell ref="C100:K100"/>
    <mergeCell ref="C94:K94"/>
    <mergeCell ref="C81:E81"/>
    <mergeCell ref="C82:E82"/>
    <mergeCell ref="C83:E83"/>
    <mergeCell ref="C84:N84"/>
    <mergeCell ref="C85:N85"/>
    <mergeCell ref="C88:K88"/>
    <mergeCell ref="C89:K89"/>
    <mergeCell ref="C90:K90"/>
    <mergeCell ref="C91:K91"/>
    <mergeCell ref="C92:K92"/>
    <mergeCell ref="C93:K93"/>
    <mergeCell ref="C80:E80"/>
    <mergeCell ref="C69:N69"/>
    <mergeCell ref="C70:E70"/>
    <mergeCell ref="C71:N71"/>
    <mergeCell ref="C72:E72"/>
    <mergeCell ref="C73:E73"/>
    <mergeCell ref="C74:E74"/>
    <mergeCell ref="C75:E75"/>
    <mergeCell ref="C76:E76"/>
    <mergeCell ref="C77:E77"/>
    <mergeCell ref="C78:E78"/>
    <mergeCell ref="C79:E79"/>
    <mergeCell ref="C68:N68"/>
    <mergeCell ref="C57:E57"/>
    <mergeCell ref="C58:E58"/>
    <mergeCell ref="C59:E59"/>
    <mergeCell ref="C60:E60"/>
    <mergeCell ref="C61:E61"/>
    <mergeCell ref="C62:E62"/>
    <mergeCell ref="C63:E63"/>
    <mergeCell ref="C64:E64"/>
    <mergeCell ref="C65:E65"/>
    <mergeCell ref="C66:E66"/>
    <mergeCell ref="C67:E67"/>
    <mergeCell ref="C56:E56"/>
    <mergeCell ref="C45:E45"/>
    <mergeCell ref="C46:E46"/>
    <mergeCell ref="C47:N47"/>
    <mergeCell ref="C48:E48"/>
    <mergeCell ref="C49:N49"/>
    <mergeCell ref="C50:N50"/>
    <mergeCell ref="C51:E51"/>
    <mergeCell ref="C52:N52"/>
    <mergeCell ref="C53:N53"/>
    <mergeCell ref="C54:E54"/>
    <mergeCell ref="C55:N55"/>
    <mergeCell ref="C44:E44"/>
    <mergeCell ref="C33:N33"/>
    <mergeCell ref="C34:N34"/>
    <mergeCell ref="C35:E35"/>
    <mergeCell ref="C36:E36"/>
    <mergeCell ref="C37:E37"/>
    <mergeCell ref="C38:E38"/>
    <mergeCell ref="C39:E39"/>
    <mergeCell ref="C40:E40"/>
    <mergeCell ref="C41:E41"/>
    <mergeCell ref="C42:E42"/>
    <mergeCell ref="C43:E43"/>
    <mergeCell ref="C32:E32"/>
    <mergeCell ref="A12:N12"/>
    <mergeCell ref="A13:N13"/>
    <mergeCell ref="B15:F15"/>
    <mergeCell ref="B16:F16"/>
    <mergeCell ref="L25:M25"/>
    <mergeCell ref="A27:A29"/>
    <mergeCell ref="B27:B29"/>
    <mergeCell ref="C27:E29"/>
    <mergeCell ref="F27:F29"/>
    <mergeCell ref="G27:I28"/>
    <mergeCell ref="J27:L28"/>
    <mergeCell ref="M27:M29"/>
    <mergeCell ref="N27:N29"/>
    <mergeCell ref="C30:E30"/>
    <mergeCell ref="A31:N31"/>
    <mergeCell ref="A11:N11"/>
    <mergeCell ref="D5:N5"/>
    <mergeCell ref="A7:N7"/>
    <mergeCell ref="A8:N8"/>
    <mergeCell ref="A9:N9"/>
    <mergeCell ref="A10:N10"/>
  </mergeCells>
  <printOptions horizontalCentered="1"/>
  <pageMargins left="0.39370077848434398" right="0.39370077848434398" top="0.78740155696868896" bottom="0.74803149700164795" header="0.118110239505768" footer="0.118110239505768"/>
  <pageSetup paperSize="9" orientation="landscape"/>
  <headerFooter>
    <oddHeader>&amp;LГРАНД-Смета 2021</oddHeader>
  </headerFooter>
  <rowBreaks count="1" manualBreakCount="1">
    <brk id="26" max="119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20"/>
  <sheetViews>
    <sheetView zoomScale="115" zoomScaleNormal="115" workbookViewId="0">
      <selection activeCell="AB22" sqref="AB22"/>
    </sheetView>
  </sheetViews>
  <sheetFormatPr defaultColWidth="9.140625" defaultRowHeight="11.25" customHeight="1" x14ac:dyDescent="0.2"/>
  <cols>
    <col min="1" max="1" width="8.140625" style="63" customWidth="1"/>
    <col min="2" max="2" width="20.140625" style="63" customWidth="1"/>
    <col min="3" max="4" width="10.42578125" style="63" customWidth="1"/>
    <col min="5" max="5" width="13.28515625" style="63" customWidth="1"/>
    <col min="6" max="6" width="8.5703125" style="63" customWidth="1"/>
    <col min="7" max="7" width="7.85546875" style="63" customWidth="1"/>
    <col min="8" max="8" width="8.42578125" style="63" customWidth="1"/>
    <col min="9" max="9" width="8.7109375" style="63" customWidth="1"/>
    <col min="10" max="10" width="8.140625" style="63" customWidth="1"/>
    <col min="11" max="11" width="8.5703125" style="63" customWidth="1"/>
    <col min="12" max="12" width="10" style="63" customWidth="1"/>
    <col min="13" max="13" width="6" style="63" customWidth="1"/>
    <col min="14" max="14" width="9.7109375" style="63" customWidth="1"/>
    <col min="15" max="15" width="99.7109375" style="68" hidden="1" customWidth="1"/>
    <col min="16" max="16" width="138.42578125" style="68" hidden="1" customWidth="1"/>
    <col min="17" max="17" width="34.140625" style="68" hidden="1" customWidth="1"/>
    <col min="18" max="18" width="110.140625" style="68" hidden="1" customWidth="1"/>
    <col min="19" max="22" width="34.140625" style="68" hidden="1" customWidth="1"/>
    <col min="23" max="23" width="110.140625" style="68" hidden="1" customWidth="1"/>
    <col min="24" max="26" width="84.42578125" style="68" hidden="1" customWidth="1"/>
    <col min="27" max="16384" width="9.140625" style="63"/>
  </cols>
  <sheetData>
    <row r="1" spans="1:15" s="63" customFormat="1" x14ac:dyDescent="0.2">
      <c r="N1" s="64" t="s">
        <v>128</v>
      </c>
    </row>
    <row r="2" spans="1:15" s="63" customFormat="1" x14ac:dyDescent="0.2">
      <c r="N2" s="64" t="s">
        <v>12</v>
      </c>
    </row>
    <row r="3" spans="1:15" s="63" customFormat="1" x14ac:dyDescent="0.2">
      <c r="N3" s="64"/>
    </row>
    <row r="4" spans="1:15" s="63" customFormat="1" x14ac:dyDescent="0.2">
      <c r="F4" s="65"/>
    </row>
    <row r="5" spans="1:15" s="63" customFormat="1" ht="33.75" x14ac:dyDescent="0.2">
      <c r="A5" s="66" t="s">
        <v>129</v>
      </c>
      <c r="B5" s="67"/>
      <c r="D5" s="767" t="s">
        <v>550</v>
      </c>
      <c r="E5" s="767"/>
      <c r="F5" s="767"/>
      <c r="G5" s="767"/>
      <c r="H5" s="767"/>
      <c r="I5" s="767"/>
      <c r="J5" s="767"/>
      <c r="K5" s="767"/>
      <c r="L5" s="767"/>
      <c r="M5" s="767"/>
      <c r="N5" s="767"/>
      <c r="O5" s="68" t="s">
        <v>550</v>
      </c>
    </row>
    <row r="6" spans="1:15" s="63" customFormat="1" ht="15" customHeight="1" x14ac:dyDescent="0.2">
      <c r="A6" s="69" t="s">
        <v>130</v>
      </c>
      <c r="D6" s="70" t="s">
        <v>131</v>
      </c>
      <c r="E6" s="70"/>
      <c r="F6" s="71"/>
      <c r="G6" s="71"/>
      <c r="H6" s="71"/>
      <c r="I6" s="71"/>
      <c r="J6" s="71"/>
      <c r="K6" s="71"/>
      <c r="L6" s="71"/>
      <c r="M6" s="71"/>
      <c r="N6" s="71"/>
    </row>
    <row r="7" spans="1:15" s="63" customFormat="1" ht="43.5" customHeight="1" x14ac:dyDescent="0.2">
      <c r="A7" s="768" t="s">
        <v>24</v>
      </c>
      <c r="B7" s="768"/>
      <c r="C7" s="768"/>
      <c r="D7" s="768"/>
      <c r="E7" s="768"/>
      <c r="F7" s="768"/>
      <c r="G7" s="768"/>
      <c r="H7" s="768"/>
      <c r="I7" s="768"/>
      <c r="J7" s="768"/>
      <c r="K7" s="768"/>
      <c r="L7" s="768"/>
      <c r="M7" s="768"/>
      <c r="N7" s="768"/>
    </row>
    <row r="8" spans="1:15" s="63" customFormat="1" x14ac:dyDescent="0.2">
      <c r="A8" s="769" t="s">
        <v>3</v>
      </c>
      <c r="B8" s="769"/>
      <c r="C8" s="769"/>
      <c r="D8" s="769"/>
      <c r="E8" s="769"/>
      <c r="F8" s="769"/>
      <c r="G8" s="769"/>
      <c r="H8" s="769"/>
      <c r="I8" s="769"/>
      <c r="J8" s="769"/>
      <c r="K8" s="769"/>
      <c r="L8" s="769"/>
      <c r="M8" s="769"/>
      <c r="N8" s="769"/>
    </row>
    <row r="9" spans="1:15" s="63" customFormat="1" ht="30" customHeight="1" x14ac:dyDescent="0.2">
      <c r="A9" s="768" t="s">
        <v>41</v>
      </c>
      <c r="B9" s="768"/>
      <c r="C9" s="768"/>
      <c r="D9" s="768"/>
      <c r="E9" s="768"/>
      <c r="F9" s="768"/>
      <c r="G9" s="768"/>
      <c r="H9" s="768"/>
      <c r="I9" s="768"/>
      <c r="J9" s="768"/>
      <c r="K9" s="768"/>
      <c r="L9" s="768"/>
      <c r="M9" s="768"/>
      <c r="N9" s="768"/>
    </row>
    <row r="10" spans="1:15" s="63" customFormat="1" x14ac:dyDescent="0.2">
      <c r="A10" s="769" t="s">
        <v>132</v>
      </c>
      <c r="B10" s="769"/>
      <c r="C10" s="769"/>
      <c r="D10" s="769"/>
      <c r="E10" s="769"/>
      <c r="F10" s="769"/>
      <c r="G10" s="769"/>
      <c r="H10" s="769"/>
      <c r="I10" s="769"/>
      <c r="J10" s="769"/>
      <c r="K10" s="769"/>
      <c r="L10" s="769"/>
      <c r="M10" s="769"/>
      <c r="N10" s="769"/>
    </row>
    <row r="11" spans="1:15" s="63" customFormat="1" ht="28.5" customHeight="1" x14ac:dyDescent="0.25">
      <c r="A11" s="770" t="s">
        <v>2607</v>
      </c>
      <c r="B11" s="770"/>
      <c r="C11" s="770"/>
      <c r="D11" s="770"/>
      <c r="E11" s="770"/>
      <c r="F11" s="770"/>
      <c r="G11" s="770"/>
      <c r="H11" s="770"/>
      <c r="I11" s="770"/>
      <c r="J11" s="770"/>
      <c r="K11" s="770"/>
      <c r="L11" s="770"/>
      <c r="M11" s="770"/>
      <c r="N11" s="770"/>
    </row>
    <row r="12" spans="1:15" s="63" customFormat="1" ht="29.25" customHeight="1" x14ac:dyDescent="0.2">
      <c r="A12" s="768" t="s">
        <v>522</v>
      </c>
      <c r="B12" s="768"/>
      <c r="C12" s="768"/>
      <c r="D12" s="768"/>
      <c r="E12" s="768"/>
      <c r="F12" s="768"/>
      <c r="G12" s="768"/>
      <c r="H12" s="768"/>
      <c r="I12" s="768"/>
      <c r="J12" s="768"/>
      <c r="K12" s="768"/>
      <c r="L12" s="768"/>
      <c r="M12" s="768"/>
      <c r="N12" s="768"/>
    </row>
    <row r="13" spans="1:15" s="63" customFormat="1" ht="33.75" customHeight="1" x14ac:dyDescent="0.2">
      <c r="A13" s="769" t="s">
        <v>134</v>
      </c>
      <c r="B13" s="769"/>
      <c r="C13" s="769"/>
      <c r="D13" s="769"/>
      <c r="E13" s="769"/>
      <c r="F13" s="769"/>
      <c r="G13" s="769"/>
      <c r="H13" s="769"/>
      <c r="I13" s="769"/>
      <c r="J13" s="769"/>
      <c r="K13" s="769"/>
      <c r="L13" s="769"/>
      <c r="M13" s="769"/>
      <c r="N13" s="769"/>
    </row>
    <row r="14" spans="1:15" s="63" customFormat="1" ht="18" customHeight="1" x14ac:dyDescent="0.2">
      <c r="A14" s="63" t="s">
        <v>135</v>
      </c>
      <c r="B14" s="72" t="s">
        <v>136</v>
      </c>
      <c r="C14" s="63" t="s">
        <v>137</v>
      </c>
      <c r="F14" s="68"/>
      <c r="G14" s="68"/>
      <c r="H14" s="68"/>
      <c r="I14" s="68"/>
      <c r="J14" s="68"/>
      <c r="K14" s="68"/>
      <c r="L14" s="68"/>
      <c r="M14" s="68"/>
      <c r="N14" s="68"/>
    </row>
    <row r="15" spans="1:15" s="63" customFormat="1" ht="30.75" customHeight="1" x14ac:dyDescent="0.2">
      <c r="A15" s="63" t="s">
        <v>138</v>
      </c>
      <c r="B15" s="777" t="s">
        <v>1383</v>
      </c>
      <c r="C15" s="777"/>
      <c r="D15" s="777"/>
      <c r="E15" s="777"/>
      <c r="F15" s="777"/>
      <c r="G15" s="68"/>
      <c r="H15" s="68"/>
      <c r="I15" s="68"/>
      <c r="J15" s="68"/>
      <c r="K15" s="68"/>
      <c r="L15" s="68"/>
      <c r="M15" s="68"/>
      <c r="N15" s="68"/>
    </row>
    <row r="16" spans="1:15" s="63" customFormat="1" x14ac:dyDescent="0.2">
      <c r="B16" s="778" t="s">
        <v>140</v>
      </c>
      <c r="C16" s="778"/>
      <c r="D16" s="778"/>
      <c r="E16" s="778"/>
      <c r="F16" s="778"/>
      <c r="G16" s="73"/>
      <c r="H16" s="73"/>
      <c r="I16" s="73"/>
      <c r="J16" s="73"/>
      <c r="K16" s="73"/>
      <c r="L16" s="73"/>
      <c r="M16" s="74"/>
      <c r="N16" s="73"/>
    </row>
    <row r="17" spans="1:17" s="63" customFormat="1" ht="25.5" customHeight="1" x14ac:dyDescent="0.2">
      <c r="D17" s="75"/>
      <c r="E17" s="75"/>
      <c r="F17" s="75"/>
      <c r="G17" s="75"/>
      <c r="H17" s="75"/>
      <c r="I17" s="75"/>
      <c r="J17" s="75"/>
      <c r="K17" s="75"/>
      <c r="L17" s="75"/>
      <c r="M17" s="73"/>
      <c r="N17" s="73"/>
    </row>
    <row r="18" spans="1:17" s="63" customFormat="1" x14ac:dyDescent="0.2">
      <c r="A18" s="76" t="s">
        <v>141</v>
      </c>
      <c r="D18" s="70" t="s">
        <v>33</v>
      </c>
      <c r="F18" s="77"/>
      <c r="G18" s="77"/>
      <c r="H18" s="77"/>
      <c r="I18" s="77"/>
      <c r="J18" s="77"/>
      <c r="K18" s="77"/>
      <c r="L18" s="77"/>
      <c r="M18" s="77"/>
      <c r="N18" s="77"/>
    </row>
    <row r="19" spans="1:17" s="63" customFormat="1" ht="25.5" customHeight="1" x14ac:dyDescent="0.2"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</row>
    <row r="20" spans="1:17" s="63" customFormat="1" ht="12.75" customHeight="1" x14ac:dyDescent="0.2">
      <c r="A20" s="76" t="s">
        <v>142</v>
      </c>
      <c r="C20" s="78">
        <v>18.02</v>
      </c>
      <c r="D20" s="79" t="s">
        <v>2608</v>
      </c>
      <c r="E20" s="66" t="s">
        <v>144</v>
      </c>
      <c r="L20" s="80"/>
      <c r="M20" s="80"/>
    </row>
    <row r="21" spans="1:17" s="63" customFormat="1" ht="12.75" customHeight="1" x14ac:dyDescent="0.2">
      <c r="B21" s="63" t="s">
        <v>145</v>
      </c>
      <c r="C21" s="81"/>
      <c r="D21" s="82"/>
      <c r="E21" s="66"/>
    </row>
    <row r="22" spans="1:17" s="63" customFormat="1" ht="12.75" customHeight="1" x14ac:dyDescent="0.2">
      <c r="B22" s="63" t="s">
        <v>146</v>
      </c>
      <c r="C22" s="78">
        <v>0</v>
      </c>
      <c r="D22" s="79" t="s">
        <v>149</v>
      </c>
      <c r="E22" s="66" t="s">
        <v>144</v>
      </c>
      <c r="G22" s="63" t="s">
        <v>147</v>
      </c>
      <c r="L22" s="78">
        <v>0</v>
      </c>
      <c r="M22" s="79" t="s">
        <v>1776</v>
      </c>
      <c r="N22" s="66" t="s">
        <v>144</v>
      </c>
    </row>
    <row r="23" spans="1:17" s="63" customFormat="1" ht="12.75" customHeight="1" x14ac:dyDescent="0.2">
      <c r="B23" s="63" t="s">
        <v>5</v>
      </c>
      <c r="C23" s="78">
        <v>11.3</v>
      </c>
      <c r="D23" s="83" t="s">
        <v>2609</v>
      </c>
      <c r="E23" s="66" t="s">
        <v>144</v>
      </c>
      <c r="G23" s="63" t="s">
        <v>150</v>
      </c>
      <c r="L23" s="84"/>
      <c r="M23" s="84">
        <v>35.25</v>
      </c>
      <c r="N23" s="69" t="s">
        <v>151</v>
      </c>
    </row>
    <row r="24" spans="1:17" s="63" customFormat="1" ht="12.75" customHeight="1" x14ac:dyDescent="0.2">
      <c r="B24" s="63" t="s">
        <v>18</v>
      </c>
      <c r="C24" s="78">
        <v>6.73</v>
      </c>
      <c r="D24" s="83" t="s">
        <v>2610</v>
      </c>
      <c r="E24" s="66" t="s">
        <v>144</v>
      </c>
      <c r="G24" s="63" t="s">
        <v>152</v>
      </c>
      <c r="L24" s="84"/>
      <c r="M24" s="84">
        <v>0.02</v>
      </c>
      <c r="N24" s="69" t="s">
        <v>151</v>
      </c>
    </row>
    <row r="25" spans="1:17" s="63" customFormat="1" ht="12.75" customHeight="1" x14ac:dyDescent="0.2">
      <c r="B25" s="63" t="s">
        <v>19</v>
      </c>
      <c r="C25" s="78">
        <v>0</v>
      </c>
      <c r="D25" s="79" t="s">
        <v>149</v>
      </c>
      <c r="E25" s="66" t="s">
        <v>144</v>
      </c>
      <c r="G25" s="63" t="s">
        <v>153</v>
      </c>
      <c r="L25" s="779" t="s">
        <v>33</v>
      </c>
      <c r="M25" s="779"/>
    </row>
    <row r="26" spans="1:17" s="63" customFormat="1" x14ac:dyDescent="0.2">
      <c r="A26" s="85"/>
    </row>
    <row r="27" spans="1:17" s="63" customFormat="1" ht="36" customHeight="1" x14ac:dyDescent="0.2">
      <c r="A27" s="771" t="s">
        <v>154</v>
      </c>
      <c r="B27" s="771" t="s">
        <v>15</v>
      </c>
      <c r="C27" s="771" t="s">
        <v>155</v>
      </c>
      <c r="D27" s="771"/>
      <c r="E27" s="771"/>
      <c r="F27" s="771" t="s">
        <v>156</v>
      </c>
      <c r="G27" s="771" t="s">
        <v>157</v>
      </c>
      <c r="H27" s="771"/>
      <c r="I27" s="771"/>
      <c r="J27" s="771" t="s">
        <v>158</v>
      </c>
      <c r="K27" s="771"/>
      <c r="L27" s="771"/>
      <c r="M27" s="771" t="s">
        <v>159</v>
      </c>
      <c r="N27" s="771" t="s">
        <v>160</v>
      </c>
    </row>
    <row r="28" spans="1:17" s="63" customFormat="1" ht="36.75" customHeight="1" x14ac:dyDescent="0.2">
      <c r="A28" s="771"/>
      <c r="B28" s="771"/>
      <c r="C28" s="771"/>
      <c r="D28" s="771"/>
      <c r="E28" s="771"/>
      <c r="F28" s="771"/>
      <c r="G28" s="771"/>
      <c r="H28" s="771"/>
      <c r="I28" s="771"/>
      <c r="J28" s="771"/>
      <c r="K28" s="771"/>
      <c r="L28" s="771"/>
      <c r="M28" s="771"/>
      <c r="N28" s="771"/>
    </row>
    <row r="29" spans="1:17" s="63" customFormat="1" ht="42.75" customHeight="1" x14ac:dyDescent="0.2">
      <c r="A29" s="771"/>
      <c r="B29" s="771"/>
      <c r="C29" s="771"/>
      <c r="D29" s="771"/>
      <c r="E29" s="771"/>
      <c r="F29" s="771"/>
      <c r="G29" s="86" t="s">
        <v>161</v>
      </c>
      <c r="H29" s="86" t="s">
        <v>162</v>
      </c>
      <c r="I29" s="86" t="s">
        <v>163</v>
      </c>
      <c r="J29" s="86" t="s">
        <v>161</v>
      </c>
      <c r="K29" s="86" t="s">
        <v>162</v>
      </c>
      <c r="L29" s="86" t="s">
        <v>20</v>
      </c>
      <c r="M29" s="771"/>
      <c r="N29" s="771"/>
    </row>
    <row r="30" spans="1:17" s="63" customFormat="1" x14ac:dyDescent="0.2">
      <c r="A30" s="87">
        <v>1</v>
      </c>
      <c r="B30" s="87">
        <v>2</v>
      </c>
      <c r="C30" s="772">
        <v>3</v>
      </c>
      <c r="D30" s="772"/>
      <c r="E30" s="772"/>
      <c r="F30" s="87">
        <v>4</v>
      </c>
      <c r="G30" s="87">
        <v>5</v>
      </c>
      <c r="H30" s="87">
        <v>6</v>
      </c>
      <c r="I30" s="87">
        <v>7</v>
      </c>
      <c r="J30" s="87">
        <v>8</v>
      </c>
      <c r="K30" s="87">
        <v>9</v>
      </c>
      <c r="L30" s="87">
        <v>10</v>
      </c>
      <c r="M30" s="87">
        <v>11</v>
      </c>
      <c r="N30" s="87">
        <v>12</v>
      </c>
    </row>
    <row r="31" spans="1:17" s="63" customFormat="1" x14ac:dyDescent="0.2">
      <c r="A31" s="773" t="s">
        <v>2543</v>
      </c>
      <c r="B31" s="774"/>
      <c r="C31" s="774"/>
      <c r="D31" s="774"/>
      <c r="E31" s="774"/>
      <c r="F31" s="774"/>
      <c r="G31" s="774"/>
      <c r="H31" s="774"/>
      <c r="I31" s="774"/>
      <c r="J31" s="774"/>
      <c r="K31" s="774"/>
      <c r="L31" s="774"/>
      <c r="M31" s="774"/>
      <c r="N31" s="775"/>
      <c r="P31" s="68" t="s">
        <v>2543</v>
      </c>
    </row>
    <row r="32" spans="1:17" s="63" customFormat="1" ht="22.5" x14ac:dyDescent="0.2">
      <c r="A32" s="88" t="s">
        <v>165</v>
      </c>
      <c r="B32" s="89" t="s">
        <v>1518</v>
      </c>
      <c r="C32" s="776" t="s">
        <v>1519</v>
      </c>
      <c r="D32" s="776"/>
      <c r="E32" s="776"/>
      <c r="F32" s="90" t="s">
        <v>484</v>
      </c>
      <c r="G32" s="90" t="s">
        <v>33</v>
      </c>
      <c r="H32" s="90" t="s">
        <v>33</v>
      </c>
      <c r="I32" s="90" t="s">
        <v>173</v>
      </c>
      <c r="J32" s="91" t="s">
        <v>33</v>
      </c>
      <c r="K32" s="90" t="s">
        <v>33</v>
      </c>
      <c r="L32" s="91" t="s">
        <v>33</v>
      </c>
      <c r="M32" s="92" t="s">
        <v>33</v>
      </c>
      <c r="N32" s="93" t="s">
        <v>33</v>
      </c>
      <c r="Q32" s="68" t="s">
        <v>1519</v>
      </c>
    </row>
    <row r="33" spans="1:23" s="63" customFormat="1" ht="22.5" x14ac:dyDescent="0.2">
      <c r="A33" s="96"/>
      <c r="B33" s="97" t="s">
        <v>171</v>
      </c>
      <c r="C33" s="767" t="s">
        <v>172</v>
      </c>
      <c r="D33" s="767"/>
      <c r="E33" s="767"/>
      <c r="F33" s="767"/>
      <c r="G33" s="767"/>
      <c r="H33" s="767"/>
      <c r="I33" s="767"/>
      <c r="J33" s="767"/>
      <c r="K33" s="767"/>
      <c r="L33" s="767"/>
      <c r="M33" s="767"/>
      <c r="N33" s="781"/>
      <c r="R33" s="68" t="s">
        <v>172</v>
      </c>
    </row>
    <row r="34" spans="1:23" s="63" customFormat="1" x14ac:dyDescent="0.2">
      <c r="A34" s="98"/>
      <c r="B34" s="97" t="s">
        <v>165</v>
      </c>
      <c r="C34" s="767" t="s">
        <v>251</v>
      </c>
      <c r="D34" s="767"/>
      <c r="E34" s="767"/>
      <c r="F34" s="99" t="s">
        <v>33</v>
      </c>
      <c r="G34" s="99" t="s">
        <v>33</v>
      </c>
      <c r="H34" s="99" t="s">
        <v>33</v>
      </c>
      <c r="I34" s="99" t="s">
        <v>33</v>
      </c>
      <c r="J34" s="100">
        <v>18.14</v>
      </c>
      <c r="K34" s="99" t="s">
        <v>175</v>
      </c>
      <c r="L34" s="100">
        <v>45.35</v>
      </c>
      <c r="M34" s="101" t="s">
        <v>33</v>
      </c>
      <c r="N34" s="102" t="s">
        <v>33</v>
      </c>
      <c r="S34" s="68" t="s">
        <v>251</v>
      </c>
    </row>
    <row r="35" spans="1:23" s="63" customFormat="1" x14ac:dyDescent="0.2">
      <c r="A35" s="98"/>
      <c r="B35" s="97" t="s">
        <v>212</v>
      </c>
      <c r="C35" s="767" t="s">
        <v>252</v>
      </c>
      <c r="D35" s="767"/>
      <c r="E35" s="767"/>
      <c r="F35" s="99" t="s">
        <v>33</v>
      </c>
      <c r="G35" s="99" t="s">
        <v>33</v>
      </c>
      <c r="H35" s="99" t="s">
        <v>33</v>
      </c>
      <c r="I35" s="99" t="s">
        <v>33</v>
      </c>
      <c r="J35" s="100">
        <v>12.63</v>
      </c>
      <c r="K35" s="99" t="s">
        <v>33</v>
      </c>
      <c r="L35" s="100">
        <v>25.26</v>
      </c>
      <c r="M35" s="101" t="s">
        <v>33</v>
      </c>
      <c r="N35" s="102" t="s">
        <v>33</v>
      </c>
      <c r="S35" s="68" t="s">
        <v>252</v>
      </c>
    </row>
    <row r="36" spans="1:23" s="63" customFormat="1" x14ac:dyDescent="0.2">
      <c r="A36" s="98"/>
      <c r="B36" s="97" t="s">
        <v>33</v>
      </c>
      <c r="C36" s="767" t="s">
        <v>253</v>
      </c>
      <c r="D36" s="767"/>
      <c r="E36" s="767"/>
      <c r="F36" s="99" t="s">
        <v>179</v>
      </c>
      <c r="G36" s="99" t="s">
        <v>173</v>
      </c>
      <c r="H36" s="99" t="s">
        <v>175</v>
      </c>
      <c r="I36" s="99" t="s">
        <v>219</v>
      </c>
      <c r="J36" s="100" t="s">
        <v>33</v>
      </c>
      <c r="K36" s="99" t="s">
        <v>33</v>
      </c>
      <c r="L36" s="100" t="s">
        <v>33</v>
      </c>
      <c r="M36" s="101" t="s">
        <v>33</v>
      </c>
      <c r="N36" s="102" t="s">
        <v>33</v>
      </c>
      <c r="T36" s="68" t="s">
        <v>253</v>
      </c>
    </row>
    <row r="37" spans="1:23" s="63" customFormat="1" x14ac:dyDescent="0.2">
      <c r="A37" s="98"/>
      <c r="B37" s="97" t="s">
        <v>33</v>
      </c>
      <c r="C37" s="776" t="s">
        <v>182</v>
      </c>
      <c r="D37" s="776"/>
      <c r="E37" s="776"/>
      <c r="F37" s="90" t="s">
        <v>33</v>
      </c>
      <c r="G37" s="90" t="s">
        <v>33</v>
      </c>
      <c r="H37" s="90" t="s">
        <v>33</v>
      </c>
      <c r="I37" s="90" t="s">
        <v>33</v>
      </c>
      <c r="J37" s="91">
        <v>30.77</v>
      </c>
      <c r="K37" s="90" t="s">
        <v>33</v>
      </c>
      <c r="L37" s="91">
        <v>70.61</v>
      </c>
      <c r="M37" s="92" t="s">
        <v>33</v>
      </c>
      <c r="N37" s="93" t="s">
        <v>33</v>
      </c>
      <c r="U37" s="68" t="s">
        <v>182</v>
      </c>
    </row>
    <row r="38" spans="1:23" s="63" customFormat="1" x14ac:dyDescent="0.2">
      <c r="A38" s="98"/>
      <c r="B38" s="97" t="s">
        <v>33</v>
      </c>
      <c r="C38" s="767" t="s">
        <v>183</v>
      </c>
      <c r="D38" s="767"/>
      <c r="E38" s="767"/>
      <c r="F38" s="99" t="s">
        <v>33</v>
      </c>
      <c r="G38" s="99" t="s">
        <v>33</v>
      </c>
      <c r="H38" s="99" t="s">
        <v>33</v>
      </c>
      <c r="I38" s="99" t="s">
        <v>33</v>
      </c>
      <c r="J38" s="100" t="s">
        <v>33</v>
      </c>
      <c r="K38" s="99" t="s">
        <v>33</v>
      </c>
      <c r="L38" s="100">
        <v>45.35</v>
      </c>
      <c r="M38" s="101" t="s">
        <v>33</v>
      </c>
      <c r="N38" s="102" t="s">
        <v>33</v>
      </c>
      <c r="T38" s="68" t="s">
        <v>183</v>
      </c>
    </row>
    <row r="39" spans="1:23" s="63" customFormat="1" ht="22.5" x14ac:dyDescent="0.2">
      <c r="A39" s="98"/>
      <c r="B39" s="97" t="s">
        <v>907</v>
      </c>
      <c r="C39" s="767" t="s">
        <v>908</v>
      </c>
      <c r="D39" s="767"/>
      <c r="E39" s="767"/>
      <c r="F39" s="99" t="s">
        <v>186</v>
      </c>
      <c r="G39" s="99" t="s">
        <v>909</v>
      </c>
      <c r="H39" s="99" t="s">
        <v>33</v>
      </c>
      <c r="I39" s="99" t="s">
        <v>909</v>
      </c>
      <c r="J39" s="100" t="s">
        <v>33</v>
      </c>
      <c r="K39" s="99" t="s">
        <v>33</v>
      </c>
      <c r="L39" s="100">
        <v>41.72</v>
      </c>
      <c r="M39" s="101" t="s">
        <v>33</v>
      </c>
      <c r="N39" s="102" t="s">
        <v>33</v>
      </c>
      <c r="T39" s="68" t="s">
        <v>908</v>
      </c>
    </row>
    <row r="40" spans="1:23" s="63" customFormat="1" ht="22.5" x14ac:dyDescent="0.2">
      <c r="A40" s="98"/>
      <c r="B40" s="97" t="s">
        <v>910</v>
      </c>
      <c r="C40" s="767" t="s">
        <v>911</v>
      </c>
      <c r="D40" s="767"/>
      <c r="E40" s="767"/>
      <c r="F40" s="99" t="s">
        <v>186</v>
      </c>
      <c r="G40" s="99" t="s">
        <v>594</v>
      </c>
      <c r="H40" s="99" t="s">
        <v>33</v>
      </c>
      <c r="I40" s="99" t="s">
        <v>594</v>
      </c>
      <c r="J40" s="100" t="s">
        <v>33</v>
      </c>
      <c r="K40" s="99" t="s">
        <v>33</v>
      </c>
      <c r="L40" s="100">
        <v>29.48</v>
      </c>
      <c r="M40" s="101" t="s">
        <v>33</v>
      </c>
      <c r="N40" s="102" t="s">
        <v>33</v>
      </c>
      <c r="T40" s="68" t="s">
        <v>911</v>
      </c>
    </row>
    <row r="41" spans="1:23" s="63" customFormat="1" x14ac:dyDescent="0.2">
      <c r="A41" s="103"/>
      <c r="B41" s="104"/>
      <c r="C41" s="780" t="s">
        <v>191</v>
      </c>
      <c r="D41" s="780"/>
      <c r="E41" s="780"/>
      <c r="F41" s="105" t="s">
        <v>33</v>
      </c>
      <c r="G41" s="105" t="s">
        <v>33</v>
      </c>
      <c r="H41" s="105" t="s">
        <v>33</v>
      </c>
      <c r="I41" s="105" t="s">
        <v>33</v>
      </c>
      <c r="J41" s="106" t="s">
        <v>33</v>
      </c>
      <c r="K41" s="105" t="s">
        <v>33</v>
      </c>
      <c r="L41" s="106">
        <v>141.81</v>
      </c>
      <c r="M41" s="92" t="s">
        <v>33</v>
      </c>
      <c r="N41" s="107" t="s">
        <v>33</v>
      </c>
      <c r="V41" s="68" t="s">
        <v>191</v>
      </c>
    </row>
    <row r="42" spans="1:23" s="63" customFormat="1" ht="22.5" x14ac:dyDescent="0.2">
      <c r="A42" s="88" t="s">
        <v>173</v>
      </c>
      <c r="B42" s="89" t="s">
        <v>1511</v>
      </c>
      <c r="C42" s="776" t="s">
        <v>2611</v>
      </c>
      <c r="D42" s="776"/>
      <c r="E42" s="776"/>
      <c r="F42" s="90" t="s">
        <v>484</v>
      </c>
      <c r="G42" s="90" t="s">
        <v>33</v>
      </c>
      <c r="H42" s="90" t="s">
        <v>33</v>
      </c>
      <c r="I42" s="90" t="s">
        <v>173</v>
      </c>
      <c r="J42" s="91">
        <v>746.1</v>
      </c>
      <c r="K42" s="90" t="s">
        <v>33</v>
      </c>
      <c r="L42" s="91">
        <v>1492.2</v>
      </c>
      <c r="M42" s="92" t="s">
        <v>33</v>
      </c>
      <c r="N42" s="93" t="s">
        <v>33</v>
      </c>
      <c r="Q42" s="68" t="s">
        <v>2611</v>
      </c>
    </row>
    <row r="43" spans="1:23" s="63" customFormat="1" ht="45" x14ac:dyDescent="0.2">
      <c r="A43" s="88" t="s">
        <v>176</v>
      </c>
      <c r="B43" s="89" t="s">
        <v>1333</v>
      </c>
      <c r="C43" s="776" t="s">
        <v>1334</v>
      </c>
      <c r="D43" s="776"/>
      <c r="E43" s="776"/>
      <c r="F43" s="90" t="s">
        <v>711</v>
      </c>
      <c r="G43" s="90" t="s">
        <v>33</v>
      </c>
      <c r="H43" s="90" t="s">
        <v>33</v>
      </c>
      <c r="I43" s="90" t="s">
        <v>335</v>
      </c>
      <c r="J43" s="91" t="s">
        <v>33</v>
      </c>
      <c r="K43" s="90" t="s">
        <v>33</v>
      </c>
      <c r="L43" s="91" t="s">
        <v>33</v>
      </c>
      <c r="M43" s="92" t="s">
        <v>33</v>
      </c>
      <c r="N43" s="93" t="s">
        <v>33</v>
      </c>
      <c r="Q43" s="68" t="s">
        <v>1334</v>
      </c>
    </row>
    <row r="44" spans="1:23" s="63" customFormat="1" x14ac:dyDescent="0.2">
      <c r="A44" s="94"/>
      <c r="B44" s="95"/>
      <c r="C44" s="767" t="s">
        <v>336</v>
      </c>
      <c r="D44" s="767"/>
      <c r="E44" s="767"/>
      <c r="F44" s="767"/>
      <c r="G44" s="767"/>
      <c r="H44" s="767"/>
      <c r="I44" s="767"/>
      <c r="J44" s="767"/>
      <c r="K44" s="767"/>
      <c r="L44" s="767"/>
      <c r="M44" s="767"/>
      <c r="N44" s="781"/>
      <c r="W44" s="68" t="s">
        <v>336</v>
      </c>
    </row>
    <row r="45" spans="1:23" s="63" customFormat="1" ht="22.5" x14ac:dyDescent="0.2">
      <c r="A45" s="96"/>
      <c r="B45" s="97" t="s">
        <v>171</v>
      </c>
      <c r="C45" s="767" t="s">
        <v>172</v>
      </c>
      <c r="D45" s="767"/>
      <c r="E45" s="767"/>
      <c r="F45" s="767"/>
      <c r="G45" s="767"/>
      <c r="H45" s="767"/>
      <c r="I45" s="767"/>
      <c r="J45" s="767"/>
      <c r="K45" s="767"/>
      <c r="L45" s="767"/>
      <c r="M45" s="767"/>
      <c r="N45" s="781"/>
      <c r="R45" s="68" t="s">
        <v>172</v>
      </c>
    </row>
    <row r="46" spans="1:23" s="63" customFormat="1" x14ac:dyDescent="0.2">
      <c r="A46" s="98"/>
      <c r="B46" s="97" t="s">
        <v>165</v>
      </c>
      <c r="C46" s="767" t="s">
        <v>251</v>
      </c>
      <c r="D46" s="767"/>
      <c r="E46" s="767"/>
      <c r="F46" s="99" t="s">
        <v>33</v>
      </c>
      <c r="G46" s="99" t="s">
        <v>33</v>
      </c>
      <c r="H46" s="99" t="s">
        <v>33</v>
      </c>
      <c r="I46" s="99" t="s">
        <v>33</v>
      </c>
      <c r="J46" s="100">
        <v>139.54</v>
      </c>
      <c r="K46" s="99" t="s">
        <v>175</v>
      </c>
      <c r="L46" s="100">
        <v>113.38</v>
      </c>
      <c r="M46" s="101" t="s">
        <v>33</v>
      </c>
      <c r="N46" s="102" t="s">
        <v>33</v>
      </c>
      <c r="S46" s="68" t="s">
        <v>251</v>
      </c>
    </row>
    <row r="47" spans="1:23" s="63" customFormat="1" x14ac:dyDescent="0.2">
      <c r="A47" s="98"/>
      <c r="B47" s="97" t="s">
        <v>212</v>
      </c>
      <c r="C47" s="767" t="s">
        <v>252</v>
      </c>
      <c r="D47" s="767"/>
      <c r="E47" s="767"/>
      <c r="F47" s="99" t="s">
        <v>33</v>
      </c>
      <c r="G47" s="99" t="s">
        <v>33</v>
      </c>
      <c r="H47" s="99" t="s">
        <v>33</v>
      </c>
      <c r="I47" s="99" t="s">
        <v>33</v>
      </c>
      <c r="J47" s="100">
        <v>16.79</v>
      </c>
      <c r="K47" s="99" t="s">
        <v>33</v>
      </c>
      <c r="L47" s="100">
        <v>10.91</v>
      </c>
      <c r="M47" s="101" t="s">
        <v>33</v>
      </c>
      <c r="N47" s="102" t="s">
        <v>33</v>
      </c>
      <c r="S47" s="68" t="s">
        <v>252</v>
      </c>
    </row>
    <row r="48" spans="1:23" s="63" customFormat="1" x14ac:dyDescent="0.2">
      <c r="A48" s="98"/>
      <c r="B48" s="97" t="s">
        <v>33</v>
      </c>
      <c r="C48" s="767" t="s">
        <v>253</v>
      </c>
      <c r="D48" s="767"/>
      <c r="E48" s="767"/>
      <c r="F48" s="99" t="s">
        <v>179</v>
      </c>
      <c r="G48" s="99" t="s">
        <v>1335</v>
      </c>
      <c r="H48" s="99" t="s">
        <v>175</v>
      </c>
      <c r="I48" s="99" t="s">
        <v>2612</v>
      </c>
      <c r="J48" s="100" t="s">
        <v>33</v>
      </c>
      <c r="K48" s="99" t="s">
        <v>33</v>
      </c>
      <c r="L48" s="100" t="s">
        <v>33</v>
      </c>
      <c r="M48" s="101" t="s">
        <v>33</v>
      </c>
      <c r="N48" s="102" t="s">
        <v>33</v>
      </c>
      <c r="T48" s="68" t="s">
        <v>253</v>
      </c>
    </row>
    <row r="49" spans="1:23" s="63" customFormat="1" x14ac:dyDescent="0.2">
      <c r="A49" s="98"/>
      <c r="B49" s="97" t="s">
        <v>33</v>
      </c>
      <c r="C49" s="776" t="s">
        <v>182</v>
      </c>
      <c r="D49" s="776"/>
      <c r="E49" s="776"/>
      <c r="F49" s="90" t="s">
        <v>33</v>
      </c>
      <c r="G49" s="90" t="s">
        <v>33</v>
      </c>
      <c r="H49" s="90" t="s">
        <v>33</v>
      </c>
      <c r="I49" s="90" t="s">
        <v>33</v>
      </c>
      <c r="J49" s="91">
        <v>156.33000000000001</v>
      </c>
      <c r="K49" s="90" t="s">
        <v>33</v>
      </c>
      <c r="L49" s="91">
        <v>124.29</v>
      </c>
      <c r="M49" s="92" t="s">
        <v>33</v>
      </c>
      <c r="N49" s="93" t="s">
        <v>33</v>
      </c>
      <c r="U49" s="68" t="s">
        <v>182</v>
      </c>
    </row>
    <row r="50" spans="1:23" s="63" customFormat="1" x14ac:dyDescent="0.2">
      <c r="A50" s="98"/>
      <c r="B50" s="97" t="s">
        <v>33</v>
      </c>
      <c r="C50" s="767" t="s">
        <v>183</v>
      </c>
      <c r="D50" s="767"/>
      <c r="E50" s="767"/>
      <c r="F50" s="99" t="s">
        <v>33</v>
      </c>
      <c r="G50" s="99" t="s">
        <v>33</v>
      </c>
      <c r="H50" s="99" t="s">
        <v>33</v>
      </c>
      <c r="I50" s="99" t="s">
        <v>33</v>
      </c>
      <c r="J50" s="100" t="s">
        <v>33</v>
      </c>
      <c r="K50" s="99" t="s">
        <v>33</v>
      </c>
      <c r="L50" s="100">
        <v>113.38</v>
      </c>
      <c r="M50" s="101" t="s">
        <v>33</v>
      </c>
      <c r="N50" s="102" t="s">
        <v>33</v>
      </c>
      <c r="T50" s="68" t="s">
        <v>183</v>
      </c>
    </row>
    <row r="51" spans="1:23" s="63" customFormat="1" ht="22.5" x14ac:dyDescent="0.2">
      <c r="A51" s="98"/>
      <c r="B51" s="97" t="s">
        <v>959</v>
      </c>
      <c r="C51" s="767" t="s">
        <v>960</v>
      </c>
      <c r="D51" s="767"/>
      <c r="E51" s="767"/>
      <c r="F51" s="99" t="s">
        <v>186</v>
      </c>
      <c r="G51" s="99" t="s">
        <v>187</v>
      </c>
      <c r="H51" s="99" t="s">
        <v>33</v>
      </c>
      <c r="I51" s="99" t="s">
        <v>187</v>
      </c>
      <c r="J51" s="100" t="s">
        <v>33</v>
      </c>
      <c r="K51" s="99" t="s">
        <v>33</v>
      </c>
      <c r="L51" s="100">
        <v>107.71</v>
      </c>
      <c r="M51" s="101" t="s">
        <v>33</v>
      </c>
      <c r="N51" s="102" t="s">
        <v>33</v>
      </c>
      <c r="T51" s="68" t="s">
        <v>960</v>
      </c>
    </row>
    <row r="52" spans="1:23" s="63" customFormat="1" ht="22.5" x14ac:dyDescent="0.2">
      <c r="A52" s="98"/>
      <c r="B52" s="97" t="s">
        <v>961</v>
      </c>
      <c r="C52" s="767" t="s">
        <v>962</v>
      </c>
      <c r="D52" s="767"/>
      <c r="E52" s="767"/>
      <c r="F52" s="99" t="s">
        <v>186</v>
      </c>
      <c r="G52" s="99" t="s">
        <v>594</v>
      </c>
      <c r="H52" s="99" t="s">
        <v>33</v>
      </c>
      <c r="I52" s="99" t="s">
        <v>594</v>
      </c>
      <c r="J52" s="100" t="s">
        <v>33</v>
      </c>
      <c r="K52" s="99" t="s">
        <v>33</v>
      </c>
      <c r="L52" s="100">
        <v>73.7</v>
      </c>
      <c r="M52" s="101" t="s">
        <v>33</v>
      </c>
      <c r="N52" s="102" t="s">
        <v>33</v>
      </c>
      <c r="T52" s="68" t="s">
        <v>962</v>
      </c>
    </row>
    <row r="53" spans="1:23" s="63" customFormat="1" x14ac:dyDescent="0.2">
      <c r="A53" s="103"/>
      <c r="B53" s="104"/>
      <c r="C53" s="780" t="s">
        <v>191</v>
      </c>
      <c r="D53" s="780"/>
      <c r="E53" s="780"/>
      <c r="F53" s="105" t="s">
        <v>33</v>
      </c>
      <c r="G53" s="105" t="s">
        <v>33</v>
      </c>
      <c r="H53" s="105" t="s">
        <v>33</v>
      </c>
      <c r="I53" s="105" t="s">
        <v>33</v>
      </c>
      <c r="J53" s="106" t="s">
        <v>33</v>
      </c>
      <c r="K53" s="105" t="s">
        <v>33</v>
      </c>
      <c r="L53" s="106">
        <v>305.7</v>
      </c>
      <c r="M53" s="92" t="s">
        <v>33</v>
      </c>
      <c r="N53" s="107" t="s">
        <v>33</v>
      </c>
      <c r="V53" s="68" t="s">
        <v>191</v>
      </c>
    </row>
    <row r="54" spans="1:23" s="63" customFormat="1" ht="33.75" x14ac:dyDescent="0.2">
      <c r="A54" s="88" t="s">
        <v>212</v>
      </c>
      <c r="B54" s="89" t="s">
        <v>2613</v>
      </c>
      <c r="C54" s="776" t="s">
        <v>2614</v>
      </c>
      <c r="D54" s="776"/>
      <c r="E54" s="776"/>
      <c r="F54" s="90" t="s">
        <v>815</v>
      </c>
      <c r="G54" s="90" t="s">
        <v>33</v>
      </c>
      <c r="H54" s="90" t="s">
        <v>33</v>
      </c>
      <c r="I54" s="90" t="s">
        <v>2615</v>
      </c>
      <c r="J54" s="91">
        <v>2.2400000000000002</v>
      </c>
      <c r="K54" s="90" t="s">
        <v>33</v>
      </c>
      <c r="L54" s="91">
        <v>148.51</v>
      </c>
      <c r="M54" s="92" t="s">
        <v>33</v>
      </c>
      <c r="N54" s="93" t="s">
        <v>33</v>
      </c>
      <c r="Q54" s="68" t="s">
        <v>2614</v>
      </c>
    </row>
    <row r="55" spans="1:23" s="63" customFormat="1" x14ac:dyDescent="0.2">
      <c r="A55" s="94"/>
      <c r="B55" s="95"/>
      <c r="C55" s="767" t="s">
        <v>2616</v>
      </c>
      <c r="D55" s="767"/>
      <c r="E55" s="767"/>
      <c r="F55" s="767"/>
      <c r="G55" s="767"/>
      <c r="H55" s="767"/>
      <c r="I55" s="767"/>
      <c r="J55" s="767"/>
      <c r="K55" s="767"/>
      <c r="L55" s="767"/>
      <c r="M55" s="767"/>
      <c r="N55" s="781"/>
      <c r="W55" s="68" t="s">
        <v>2616</v>
      </c>
    </row>
    <row r="56" spans="1:23" s="63" customFormat="1" ht="45" x14ac:dyDescent="0.2">
      <c r="A56" s="88" t="s">
        <v>219</v>
      </c>
      <c r="B56" s="89" t="s">
        <v>1341</v>
      </c>
      <c r="C56" s="776" t="s">
        <v>1342</v>
      </c>
      <c r="D56" s="776"/>
      <c r="E56" s="776"/>
      <c r="F56" s="90" t="s">
        <v>711</v>
      </c>
      <c r="G56" s="90" t="s">
        <v>33</v>
      </c>
      <c r="H56" s="90" t="s">
        <v>33</v>
      </c>
      <c r="I56" s="90" t="s">
        <v>335</v>
      </c>
      <c r="J56" s="91" t="s">
        <v>33</v>
      </c>
      <c r="K56" s="90" t="s">
        <v>33</v>
      </c>
      <c r="L56" s="91" t="s">
        <v>33</v>
      </c>
      <c r="M56" s="92" t="s">
        <v>33</v>
      </c>
      <c r="N56" s="93" t="s">
        <v>33</v>
      </c>
      <c r="Q56" s="68" t="s">
        <v>1342</v>
      </c>
    </row>
    <row r="57" spans="1:23" s="63" customFormat="1" x14ac:dyDescent="0.2">
      <c r="A57" s="94"/>
      <c r="B57" s="95"/>
      <c r="C57" s="767" t="s">
        <v>336</v>
      </c>
      <c r="D57" s="767"/>
      <c r="E57" s="767"/>
      <c r="F57" s="767"/>
      <c r="G57" s="767"/>
      <c r="H57" s="767"/>
      <c r="I57" s="767"/>
      <c r="J57" s="767"/>
      <c r="K57" s="767"/>
      <c r="L57" s="767"/>
      <c r="M57" s="767"/>
      <c r="N57" s="781"/>
      <c r="W57" s="68" t="s">
        <v>336</v>
      </c>
    </row>
    <row r="58" spans="1:23" s="63" customFormat="1" ht="22.5" x14ac:dyDescent="0.2">
      <c r="A58" s="96"/>
      <c r="B58" s="97" t="s">
        <v>171</v>
      </c>
      <c r="C58" s="767" t="s">
        <v>172</v>
      </c>
      <c r="D58" s="767"/>
      <c r="E58" s="767"/>
      <c r="F58" s="767"/>
      <c r="G58" s="767"/>
      <c r="H58" s="767"/>
      <c r="I58" s="767"/>
      <c r="J58" s="767"/>
      <c r="K58" s="767"/>
      <c r="L58" s="767"/>
      <c r="M58" s="767"/>
      <c r="N58" s="781"/>
      <c r="R58" s="68" t="s">
        <v>172</v>
      </c>
    </row>
    <row r="59" spans="1:23" s="63" customFormat="1" x14ac:dyDescent="0.2">
      <c r="A59" s="98"/>
      <c r="B59" s="97" t="s">
        <v>165</v>
      </c>
      <c r="C59" s="767" t="s">
        <v>251</v>
      </c>
      <c r="D59" s="767"/>
      <c r="E59" s="767"/>
      <c r="F59" s="99" t="s">
        <v>33</v>
      </c>
      <c r="G59" s="99" t="s">
        <v>33</v>
      </c>
      <c r="H59" s="99" t="s">
        <v>33</v>
      </c>
      <c r="I59" s="99" t="s">
        <v>33</v>
      </c>
      <c r="J59" s="100">
        <v>42.21</v>
      </c>
      <c r="K59" s="99" t="s">
        <v>175</v>
      </c>
      <c r="L59" s="100">
        <v>34.299999999999997</v>
      </c>
      <c r="M59" s="101" t="s">
        <v>33</v>
      </c>
      <c r="N59" s="102" t="s">
        <v>33</v>
      </c>
      <c r="S59" s="68" t="s">
        <v>251</v>
      </c>
    </row>
    <row r="60" spans="1:23" s="63" customFormat="1" x14ac:dyDescent="0.2">
      <c r="A60" s="98"/>
      <c r="B60" s="97" t="s">
        <v>173</v>
      </c>
      <c r="C60" s="767" t="s">
        <v>174</v>
      </c>
      <c r="D60" s="767"/>
      <c r="E60" s="767"/>
      <c r="F60" s="99" t="s">
        <v>33</v>
      </c>
      <c r="G60" s="99" t="s">
        <v>33</v>
      </c>
      <c r="H60" s="99" t="s">
        <v>33</v>
      </c>
      <c r="I60" s="99" t="s">
        <v>33</v>
      </c>
      <c r="J60" s="100">
        <v>1.81</v>
      </c>
      <c r="K60" s="99" t="s">
        <v>175</v>
      </c>
      <c r="L60" s="100">
        <v>1.47</v>
      </c>
      <c r="M60" s="101" t="s">
        <v>33</v>
      </c>
      <c r="N60" s="102" t="s">
        <v>33</v>
      </c>
      <c r="S60" s="68" t="s">
        <v>174</v>
      </c>
    </row>
    <row r="61" spans="1:23" s="63" customFormat="1" x14ac:dyDescent="0.2">
      <c r="A61" s="98"/>
      <c r="B61" s="97" t="s">
        <v>176</v>
      </c>
      <c r="C61" s="767" t="s">
        <v>177</v>
      </c>
      <c r="D61" s="767"/>
      <c r="E61" s="767"/>
      <c r="F61" s="99" t="s">
        <v>33</v>
      </c>
      <c r="G61" s="99" t="s">
        <v>33</v>
      </c>
      <c r="H61" s="99" t="s">
        <v>33</v>
      </c>
      <c r="I61" s="99" t="s">
        <v>33</v>
      </c>
      <c r="J61" s="100">
        <v>0.26</v>
      </c>
      <c r="K61" s="99" t="s">
        <v>175</v>
      </c>
      <c r="L61" s="100">
        <v>0.21</v>
      </c>
      <c r="M61" s="101" t="s">
        <v>33</v>
      </c>
      <c r="N61" s="102" t="s">
        <v>33</v>
      </c>
      <c r="S61" s="68" t="s">
        <v>177</v>
      </c>
    </row>
    <row r="62" spans="1:23" s="63" customFormat="1" x14ac:dyDescent="0.2">
      <c r="A62" s="98"/>
      <c r="B62" s="97" t="s">
        <v>212</v>
      </c>
      <c r="C62" s="767" t="s">
        <v>252</v>
      </c>
      <c r="D62" s="767"/>
      <c r="E62" s="767"/>
      <c r="F62" s="99" t="s">
        <v>33</v>
      </c>
      <c r="G62" s="99" t="s">
        <v>33</v>
      </c>
      <c r="H62" s="99" t="s">
        <v>33</v>
      </c>
      <c r="I62" s="99" t="s">
        <v>33</v>
      </c>
      <c r="J62" s="100">
        <v>11.27</v>
      </c>
      <c r="K62" s="99" t="s">
        <v>33</v>
      </c>
      <c r="L62" s="100">
        <v>7.33</v>
      </c>
      <c r="M62" s="101" t="s">
        <v>33</v>
      </c>
      <c r="N62" s="102" t="s">
        <v>33</v>
      </c>
      <c r="S62" s="68" t="s">
        <v>252</v>
      </c>
    </row>
    <row r="63" spans="1:23" s="63" customFormat="1" x14ac:dyDescent="0.2">
      <c r="A63" s="98"/>
      <c r="B63" s="97" t="s">
        <v>33</v>
      </c>
      <c r="C63" s="767" t="s">
        <v>253</v>
      </c>
      <c r="D63" s="767"/>
      <c r="E63" s="767"/>
      <c r="F63" s="99" t="s">
        <v>179</v>
      </c>
      <c r="G63" s="99" t="s">
        <v>1343</v>
      </c>
      <c r="H63" s="99" t="s">
        <v>175</v>
      </c>
      <c r="I63" s="99" t="s">
        <v>2617</v>
      </c>
      <c r="J63" s="100" t="s">
        <v>33</v>
      </c>
      <c r="K63" s="99" t="s">
        <v>33</v>
      </c>
      <c r="L63" s="100" t="s">
        <v>33</v>
      </c>
      <c r="M63" s="101" t="s">
        <v>33</v>
      </c>
      <c r="N63" s="102" t="s">
        <v>33</v>
      </c>
      <c r="T63" s="68" t="s">
        <v>253</v>
      </c>
    </row>
    <row r="64" spans="1:23" s="63" customFormat="1" x14ac:dyDescent="0.2">
      <c r="A64" s="98"/>
      <c r="B64" s="97" t="s">
        <v>33</v>
      </c>
      <c r="C64" s="767" t="s">
        <v>178</v>
      </c>
      <c r="D64" s="767"/>
      <c r="E64" s="767"/>
      <c r="F64" s="99" t="s">
        <v>179</v>
      </c>
      <c r="G64" s="99" t="s">
        <v>981</v>
      </c>
      <c r="H64" s="99" t="s">
        <v>175</v>
      </c>
      <c r="I64" s="99" t="s">
        <v>1930</v>
      </c>
      <c r="J64" s="100" t="s">
        <v>33</v>
      </c>
      <c r="K64" s="99" t="s">
        <v>33</v>
      </c>
      <c r="L64" s="100" t="s">
        <v>33</v>
      </c>
      <c r="M64" s="101" t="s">
        <v>33</v>
      </c>
      <c r="N64" s="102" t="s">
        <v>33</v>
      </c>
      <c r="T64" s="68" t="s">
        <v>178</v>
      </c>
    </row>
    <row r="65" spans="1:23" s="63" customFormat="1" x14ac:dyDescent="0.2">
      <c r="A65" s="98"/>
      <c r="B65" s="97" t="s">
        <v>33</v>
      </c>
      <c r="C65" s="776" t="s">
        <v>182</v>
      </c>
      <c r="D65" s="776"/>
      <c r="E65" s="776"/>
      <c r="F65" s="90" t="s">
        <v>33</v>
      </c>
      <c r="G65" s="90" t="s">
        <v>33</v>
      </c>
      <c r="H65" s="90" t="s">
        <v>33</v>
      </c>
      <c r="I65" s="90" t="s">
        <v>33</v>
      </c>
      <c r="J65" s="91">
        <v>55.29</v>
      </c>
      <c r="K65" s="90" t="s">
        <v>33</v>
      </c>
      <c r="L65" s="91">
        <v>43.1</v>
      </c>
      <c r="M65" s="92" t="s">
        <v>33</v>
      </c>
      <c r="N65" s="93" t="s">
        <v>33</v>
      </c>
      <c r="U65" s="68" t="s">
        <v>182</v>
      </c>
    </row>
    <row r="66" spans="1:23" s="63" customFormat="1" x14ac:dyDescent="0.2">
      <c r="A66" s="98"/>
      <c r="B66" s="97" t="s">
        <v>33</v>
      </c>
      <c r="C66" s="767" t="s">
        <v>183</v>
      </c>
      <c r="D66" s="767"/>
      <c r="E66" s="767"/>
      <c r="F66" s="99" t="s">
        <v>33</v>
      </c>
      <c r="G66" s="99" t="s">
        <v>33</v>
      </c>
      <c r="H66" s="99" t="s">
        <v>33</v>
      </c>
      <c r="I66" s="99" t="s">
        <v>33</v>
      </c>
      <c r="J66" s="100" t="s">
        <v>33</v>
      </c>
      <c r="K66" s="99" t="s">
        <v>33</v>
      </c>
      <c r="L66" s="100">
        <v>34.51</v>
      </c>
      <c r="M66" s="101" t="s">
        <v>33</v>
      </c>
      <c r="N66" s="102" t="s">
        <v>33</v>
      </c>
      <c r="T66" s="68" t="s">
        <v>183</v>
      </c>
    </row>
    <row r="67" spans="1:23" s="63" customFormat="1" ht="22.5" x14ac:dyDescent="0.2">
      <c r="A67" s="98"/>
      <c r="B67" s="97" t="s">
        <v>959</v>
      </c>
      <c r="C67" s="767" t="s">
        <v>960</v>
      </c>
      <c r="D67" s="767"/>
      <c r="E67" s="767"/>
      <c r="F67" s="99" t="s">
        <v>186</v>
      </c>
      <c r="G67" s="99" t="s">
        <v>187</v>
      </c>
      <c r="H67" s="99" t="s">
        <v>33</v>
      </c>
      <c r="I67" s="99" t="s">
        <v>187</v>
      </c>
      <c r="J67" s="100" t="s">
        <v>33</v>
      </c>
      <c r="K67" s="99" t="s">
        <v>33</v>
      </c>
      <c r="L67" s="100">
        <v>32.78</v>
      </c>
      <c r="M67" s="101" t="s">
        <v>33</v>
      </c>
      <c r="N67" s="102" t="s">
        <v>33</v>
      </c>
      <c r="T67" s="68" t="s">
        <v>960</v>
      </c>
    </row>
    <row r="68" spans="1:23" s="63" customFormat="1" ht="22.5" x14ac:dyDescent="0.2">
      <c r="A68" s="98"/>
      <c r="B68" s="97" t="s">
        <v>961</v>
      </c>
      <c r="C68" s="767" t="s">
        <v>962</v>
      </c>
      <c r="D68" s="767"/>
      <c r="E68" s="767"/>
      <c r="F68" s="99" t="s">
        <v>186</v>
      </c>
      <c r="G68" s="99" t="s">
        <v>594</v>
      </c>
      <c r="H68" s="99" t="s">
        <v>33</v>
      </c>
      <c r="I68" s="99" t="s">
        <v>594</v>
      </c>
      <c r="J68" s="100" t="s">
        <v>33</v>
      </c>
      <c r="K68" s="99" t="s">
        <v>33</v>
      </c>
      <c r="L68" s="100">
        <v>22.43</v>
      </c>
      <c r="M68" s="101" t="s">
        <v>33</v>
      </c>
      <c r="N68" s="102" t="s">
        <v>33</v>
      </c>
      <c r="T68" s="68" t="s">
        <v>962</v>
      </c>
    </row>
    <row r="69" spans="1:23" s="63" customFormat="1" x14ac:dyDescent="0.2">
      <c r="A69" s="103"/>
      <c r="B69" s="104"/>
      <c r="C69" s="780" t="s">
        <v>191</v>
      </c>
      <c r="D69" s="780"/>
      <c r="E69" s="780"/>
      <c r="F69" s="105" t="s">
        <v>33</v>
      </c>
      <c r="G69" s="105" t="s">
        <v>33</v>
      </c>
      <c r="H69" s="105" t="s">
        <v>33</v>
      </c>
      <c r="I69" s="105" t="s">
        <v>33</v>
      </c>
      <c r="J69" s="106" t="s">
        <v>33</v>
      </c>
      <c r="K69" s="105" t="s">
        <v>33</v>
      </c>
      <c r="L69" s="106">
        <v>98.31</v>
      </c>
      <c r="M69" s="92" t="s">
        <v>33</v>
      </c>
      <c r="N69" s="107" t="s">
        <v>33</v>
      </c>
      <c r="V69" s="68" t="s">
        <v>191</v>
      </c>
    </row>
    <row r="70" spans="1:23" s="63" customFormat="1" ht="22.5" x14ac:dyDescent="0.2">
      <c r="A70" s="88" t="s">
        <v>228</v>
      </c>
      <c r="B70" s="89" t="s">
        <v>1532</v>
      </c>
      <c r="C70" s="776" t="s">
        <v>1533</v>
      </c>
      <c r="D70" s="776"/>
      <c r="E70" s="776"/>
      <c r="F70" s="90" t="s">
        <v>1092</v>
      </c>
      <c r="G70" s="90" t="s">
        <v>33</v>
      </c>
      <c r="H70" s="90" t="s">
        <v>33</v>
      </c>
      <c r="I70" s="90" t="s">
        <v>2618</v>
      </c>
      <c r="J70" s="91">
        <v>5545.45</v>
      </c>
      <c r="K70" s="90" t="s">
        <v>33</v>
      </c>
      <c r="L70" s="91">
        <v>367.66</v>
      </c>
      <c r="M70" s="92" t="s">
        <v>33</v>
      </c>
      <c r="N70" s="93" t="s">
        <v>33</v>
      </c>
      <c r="Q70" s="68" t="s">
        <v>1533</v>
      </c>
    </row>
    <row r="71" spans="1:23" s="63" customFormat="1" x14ac:dyDescent="0.2">
      <c r="A71" s="94"/>
      <c r="B71" s="95"/>
      <c r="C71" s="767" t="s">
        <v>2619</v>
      </c>
      <c r="D71" s="767"/>
      <c r="E71" s="767"/>
      <c r="F71" s="767"/>
      <c r="G71" s="767"/>
      <c r="H71" s="767"/>
      <c r="I71" s="767"/>
      <c r="J71" s="767"/>
      <c r="K71" s="767"/>
      <c r="L71" s="767"/>
      <c r="M71" s="767"/>
      <c r="N71" s="781"/>
      <c r="W71" s="68" t="s">
        <v>2619</v>
      </c>
    </row>
    <row r="72" spans="1:23" s="63" customFormat="1" ht="22.5" x14ac:dyDescent="0.2">
      <c r="A72" s="88" t="s">
        <v>235</v>
      </c>
      <c r="B72" s="89" t="s">
        <v>1101</v>
      </c>
      <c r="C72" s="776" t="s">
        <v>1102</v>
      </c>
      <c r="D72" s="776"/>
      <c r="E72" s="776"/>
      <c r="F72" s="90" t="s">
        <v>334</v>
      </c>
      <c r="G72" s="90" t="s">
        <v>33</v>
      </c>
      <c r="H72" s="90" t="s">
        <v>33</v>
      </c>
      <c r="I72" s="90" t="s">
        <v>614</v>
      </c>
      <c r="J72" s="91">
        <v>125</v>
      </c>
      <c r="K72" s="90" t="s">
        <v>33</v>
      </c>
      <c r="L72" s="91">
        <v>25</v>
      </c>
      <c r="M72" s="92" t="s">
        <v>33</v>
      </c>
      <c r="N72" s="93" t="s">
        <v>33</v>
      </c>
      <c r="Q72" s="68" t="s">
        <v>1102</v>
      </c>
    </row>
    <row r="73" spans="1:23" s="63" customFormat="1" x14ac:dyDescent="0.2">
      <c r="A73" s="94"/>
      <c r="B73" s="95"/>
      <c r="C73" s="767" t="s">
        <v>1070</v>
      </c>
      <c r="D73" s="767"/>
      <c r="E73" s="767"/>
      <c r="F73" s="767"/>
      <c r="G73" s="767"/>
      <c r="H73" s="767"/>
      <c r="I73" s="767"/>
      <c r="J73" s="767"/>
      <c r="K73" s="767"/>
      <c r="L73" s="767"/>
      <c r="M73" s="767"/>
      <c r="N73" s="781"/>
      <c r="W73" s="68" t="s">
        <v>1070</v>
      </c>
    </row>
    <row r="74" spans="1:23" s="63" customFormat="1" ht="45" x14ac:dyDescent="0.2">
      <c r="A74" s="88" t="s">
        <v>240</v>
      </c>
      <c r="B74" s="89" t="s">
        <v>999</v>
      </c>
      <c r="C74" s="776" t="s">
        <v>1000</v>
      </c>
      <c r="D74" s="776"/>
      <c r="E74" s="776"/>
      <c r="F74" s="90" t="s">
        <v>484</v>
      </c>
      <c r="G74" s="90" t="s">
        <v>33</v>
      </c>
      <c r="H74" s="90" t="s">
        <v>33</v>
      </c>
      <c r="I74" s="90" t="s">
        <v>741</v>
      </c>
      <c r="J74" s="91" t="s">
        <v>33</v>
      </c>
      <c r="K74" s="90" t="s">
        <v>33</v>
      </c>
      <c r="L74" s="91" t="s">
        <v>33</v>
      </c>
      <c r="M74" s="92" t="s">
        <v>33</v>
      </c>
      <c r="N74" s="93" t="s">
        <v>33</v>
      </c>
      <c r="Q74" s="68" t="s">
        <v>1000</v>
      </c>
    </row>
    <row r="75" spans="1:23" s="63" customFormat="1" ht="22.5" x14ac:dyDescent="0.2">
      <c r="A75" s="96"/>
      <c r="B75" s="97" t="s">
        <v>171</v>
      </c>
      <c r="C75" s="767" t="s">
        <v>172</v>
      </c>
      <c r="D75" s="767"/>
      <c r="E75" s="767"/>
      <c r="F75" s="767"/>
      <c r="G75" s="767"/>
      <c r="H75" s="767"/>
      <c r="I75" s="767"/>
      <c r="J75" s="767"/>
      <c r="K75" s="767"/>
      <c r="L75" s="767"/>
      <c r="M75" s="767"/>
      <c r="N75" s="781"/>
      <c r="R75" s="68" t="s">
        <v>172</v>
      </c>
    </row>
    <row r="76" spans="1:23" s="63" customFormat="1" x14ac:dyDescent="0.2">
      <c r="A76" s="98"/>
      <c r="B76" s="97" t="s">
        <v>165</v>
      </c>
      <c r="C76" s="767" t="s">
        <v>251</v>
      </c>
      <c r="D76" s="767"/>
      <c r="E76" s="767"/>
      <c r="F76" s="99" t="s">
        <v>33</v>
      </c>
      <c r="G76" s="99" t="s">
        <v>33</v>
      </c>
      <c r="H76" s="99" t="s">
        <v>33</v>
      </c>
      <c r="I76" s="99" t="s">
        <v>33</v>
      </c>
      <c r="J76" s="100">
        <v>3.57</v>
      </c>
      <c r="K76" s="99" t="s">
        <v>175</v>
      </c>
      <c r="L76" s="100">
        <v>133.88</v>
      </c>
      <c r="M76" s="101" t="s">
        <v>33</v>
      </c>
      <c r="N76" s="102" t="s">
        <v>33</v>
      </c>
      <c r="S76" s="68" t="s">
        <v>251</v>
      </c>
    </row>
    <row r="77" spans="1:23" s="63" customFormat="1" x14ac:dyDescent="0.2">
      <c r="A77" s="98"/>
      <c r="B77" s="97" t="s">
        <v>212</v>
      </c>
      <c r="C77" s="767" t="s">
        <v>252</v>
      </c>
      <c r="D77" s="767"/>
      <c r="E77" s="767"/>
      <c r="F77" s="99" t="s">
        <v>33</v>
      </c>
      <c r="G77" s="99" t="s">
        <v>33</v>
      </c>
      <c r="H77" s="99" t="s">
        <v>33</v>
      </c>
      <c r="I77" s="99" t="s">
        <v>33</v>
      </c>
      <c r="J77" s="100">
        <v>15.07</v>
      </c>
      <c r="K77" s="99" t="s">
        <v>33</v>
      </c>
      <c r="L77" s="100">
        <v>2.1</v>
      </c>
      <c r="M77" s="101" t="s">
        <v>33</v>
      </c>
      <c r="N77" s="102" t="s">
        <v>33</v>
      </c>
      <c r="S77" s="68" t="s">
        <v>252</v>
      </c>
    </row>
    <row r="78" spans="1:23" s="63" customFormat="1" x14ac:dyDescent="0.2">
      <c r="A78" s="98"/>
      <c r="B78" s="97" t="s">
        <v>33</v>
      </c>
      <c r="C78" s="767" t="s">
        <v>253</v>
      </c>
      <c r="D78" s="767"/>
      <c r="E78" s="767"/>
      <c r="F78" s="99" t="s">
        <v>179</v>
      </c>
      <c r="G78" s="99" t="s">
        <v>1001</v>
      </c>
      <c r="H78" s="99" t="s">
        <v>175</v>
      </c>
      <c r="I78" s="99" t="s">
        <v>1002</v>
      </c>
      <c r="J78" s="100" t="s">
        <v>33</v>
      </c>
      <c r="K78" s="99" t="s">
        <v>33</v>
      </c>
      <c r="L78" s="100" t="s">
        <v>33</v>
      </c>
      <c r="M78" s="101" t="s">
        <v>33</v>
      </c>
      <c r="N78" s="102" t="s">
        <v>33</v>
      </c>
      <c r="T78" s="68" t="s">
        <v>253</v>
      </c>
    </row>
    <row r="79" spans="1:23" s="63" customFormat="1" x14ac:dyDescent="0.2">
      <c r="A79" s="98"/>
      <c r="B79" s="97" t="s">
        <v>33</v>
      </c>
      <c r="C79" s="776" t="s">
        <v>182</v>
      </c>
      <c r="D79" s="776"/>
      <c r="E79" s="776"/>
      <c r="F79" s="90" t="s">
        <v>33</v>
      </c>
      <c r="G79" s="90" t="s">
        <v>33</v>
      </c>
      <c r="H79" s="90" t="s">
        <v>33</v>
      </c>
      <c r="I79" s="90" t="s">
        <v>33</v>
      </c>
      <c r="J79" s="91">
        <v>3.64</v>
      </c>
      <c r="K79" s="90" t="s">
        <v>33</v>
      </c>
      <c r="L79" s="91">
        <v>135.97999999999999</v>
      </c>
      <c r="M79" s="92" t="s">
        <v>33</v>
      </c>
      <c r="N79" s="93" t="s">
        <v>33</v>
      </c>
      <c r="U79" s="68" t="s">
        <v>182</v>
      </c>
    </row>
    <row r="80" spans="1:23" s="63" customFormat="1" x14ac:dyDescent="0.2">
      <c r="A80" s="98"/>
      <c r="B80" s="97" t="s">
        <v>33</v>
      </c>
      <c r="C80" s="767" t="s">
        <v>183</v>
      </c>
      <c r="D80" s="767"/>
      <c r="E80" s="767"/>
      <c r="F80" s="99" t="s">
        <v>33</v>
      </c>
      <c r="G80" s="99" t="s">
        <v>33</v>
      </c>
      <c r="H80" s="99" t="s">
        <v>33</v>
      </c>
      <c r="I80" s="99" t="s">
        <v>33</v>
      </c>
      <c r="J80" s="100" t="s">
        <v>33</v>
      </c>
      <c r="K80" s="99" t="s">
        <v>33</v>
      </c>
      <c r="L80" s="100">
        <v>133.88</v>
      </c>
      <c r="M80" s="101" t="s">
        <v>33</v>
      </c>
      <c r="N80" s="102" t="s">
        <v>33</v>
      </c>
      <c r="T80" s="68" t="s">
        <v>183</v>
      </c>
    </row>
    <row r="81" spans="1:25" s="63" customFormat="1" ht="22.5" x14ac:dyDescent="0.2">
      <c r="A81" s="98"/>
      <c r="B81" s="97" t="s">
        <v>959</v>
      </c>
      <c r="C81" s="767" t="s">
        <v>960</v>
      </c>
      <c r="D81" s="767"/>
      <c r="E81" s="767"/>
      <c r="F81" s="99" t="s">
        <v>186</v>
      </c>
      <c r="G81" s="99" t="s">
        <v>187</v>
      </c>
      <c r="H81" s="99" t="s">
        <v>33</v>
      </c>
      <c r="I81" s="99" t="s">
        <v>187</v>
      </c>
      <c r="J81" s="100" t="s">
        <v>33</v>
      </c>
      <c r="K81" s="99" t="s">
        <v>33</v>
      </c>
      <c r="L81" s="100">
        <v>127.19</v>
      </c>
      <c r="M81" s="101" t="s">
        <v>33</v>
      </c>
      <c r="N81" s="102" t="s">
        <v>33</v>
      </c>
      <c r="T81" s="68" t="s">
        <v>960</v>
      </c>
    </row>
    <row r="82" spans="1:25" s="63" customFormat="1" ht="22.5" x14ac:dyDescent="0.2">
      <c r="A82" s="98"/>
      <c r="B82" s="97" t="s">
        <v>961</v>
      </c>
      <c r="C82" s="767" t="s">
        <v>962</v>
      </c>
      <c r="D82" s="767"/>
      <c r="E82" s="767"/>
      <c r="F82" s="99" t="s">
        <v>186</v>
      </c>
      <c r="G82" s="99" t="s">
        <v>594</v>
      </c>
      <c r="H82" s="99" t="s">
        <v>33</v>
      </c>
      <c r="I82" s="99" t="s">
        <v>594</v>
      </c>
      <c r="J82" s="100" t="s">
        <v>33</v>
      </c>
      <c r="K82" s="99" t="s">
        <v>33</v>
      </c>
      <c r="L82" s="100">
        <v>87.02</v>
      </c>
      <c r="M82" s="101" t="s">
        <v>33</v>
      </c>
      <c r="N82" s="102" t="s">
        <v>33</v>
      </c>
      <c r="T82" s="68" t="s">
        <v>962</v>
      </c>
    </row>
    <row r="83" spans="1:25" s="63" customFormat="1" x14ac:dyDescent="0.2">
      <c r="A83" s="103"/>
      <c r="B83" s="104"/>
      <c r="C83" s="780" t="s">
        <v>191</v>
      </c>
      <c r="D83" s="780"/>
      <c r="E83" s="780"/>
      <c r="F83" s="105" t="s">
        <v>33</v>
      </c>
      <c r="G83" s="105" t="s">
        <v>33</v>
      </c>
      <c r="H83" s="105" t="s">
        <v>33</v>
      </c>
      <c r="I83" s="105" t="s">
        <v>33</v>
      </c>
      <c r="J83" s="106" t="s">
        <v>33</v>
      </c>
      <c r="K83" s="105" t="s">
        <v>33</v>
      </c>
      <c r="L83" s="106">
        <v>350.19</v>
      </c>
      <c r="M83" s="92" t="s">
        <v>33</v>
      </c>
      <c r="N83" s="107" t="s">
        <v>33</v>
      </c>
      <c r="V83" s="68" t="s">
        <v>191</v>
      </c>
    </row>
    <row r="84" spans="1:25" s="63" customFormat="1" ht="78.75" x14ac:dyDescent="0.2">
      <c r="A84" s="88" t="s">
        <v>246</v>
      </c>
      <c r="B84" s="89" t="s">
        <v>1003</v>
      </c>
      <c r="C84" s="776" t="s">
        <v>1004</v>
      </c>
      <c r="D84" s="776"/>
      <c r="E84" s="776"/>
      <c r="F84" s="90" t="s">
        <v>484</v>
      </c>
      <c r="G84" s="90" t="s">
        <v>33</v>
      </c>
      <c r="H84" s="90" t="s">
        <v>33</v>
      </c>
      <c r="I84" s="90" t="s">
        <v>165</v>
      </c>
      <c r="J84" s="91">
        <v>110.11</v>
      </c>
      <c r="K84" s="90" t="s">
        <v>33</v>
      </c>
      <c r="L84" s="91">
        <v>110.11</v>
      </c>
      <c r="M84" s="92" t="s">
        <v>33</v>
      </c>
      <c r="N84" s="93" t="s">
        <v>33</v>
      </c>
      <c r="Q84" s="68" t="s">
        <v>1004</v>
      </c>
    </row>
    <row r="85" spans="1:25" s="63" customFormat="1" ht="1.5" customHeight="1" x14ac:dyDescent="0.2">
      <c r="A85" s="108"/>
      <c r="B85" s="104"/>
      <c r="C85" s="104"/>
      <c r="D85" s="104"/>
      <c r="E85" s="104"/>
      <c r="F85" s="108"/>
      <c r="G85" s="108"/>
      <c r="H85" s="108"/>
      <c r="I85" s="108"/>
      <c r="J85" s="109"/>
      <c r="K85" s="108"/>
      <c r="L85" s="109"/>
      <c r="M85" s="99"/>
      <c r="N85" s="109"/>
    </row>
    <row r="86" spans="1:25" s="63" customFormat="1" ht="2.25" customHeight="1" x14ac:dyDescent="0.2"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122"/>
      <c r="M86" s="123"/>
      <c r="N86" s="124"/>
    </row>
    <row r="87" spans="1:25" s="63" customFormat="1" x14ac:dyDescent="0.2">
      <c r="A87" s="110"/>
      <c r="B87" s="111" t="s">
        <v>33</v>
      </c>
      <c r="C87" s="780" t="s">
        <v>321</v>
      </c>
      <c r="D87" s="780"/>
      <c r="E87" s="780"/>
      <c r="F87" s="780"/>
      <c r="G87" s="780"/>
      <c r="H87" s="780"/>
      <c r="I87" s="780"/>
      <c r="J87" s="780"/>
      <c r="K87" s="780"/>
      <c r="L87" s="112" t="s">
        <v>33</v>
      </c>
      <c r="M87" s="113" t="s">
        <v>33</v>
      </c>
      <c r="N87" s="114" t="s">
        <v>33</v>
      </c>
      <c r="X87" s="68" t="s">
        <v>321</v>
      </c>
    </row>
    <row r="88" spans="1:25" s="63" customFormat="1" x14ac:dyDescent="0.2">
      <c r="A88" s="115"/>
      <c r="B88" s="97" t="s">
        <v>165</v>
      </c>
      <c r="C88" s="767" t="s">
        <v>876</v>
      </c>
      <c r="D88" s="767"/>
      <c r="E88" s="767"/>
      <c r="F88" s="767"/>
      <c r="G88" s="767"/>
      <c r="H88" s="767"/>
      <c r="I88" s="767"/>
      <c r="J88" s="767"/>
      <c r="K88" s="767"/>
      <c r="L88" s="116">
        <v>1547.29</v>
      </c>
      <c r="M88" s="117">
        <v>7.3</v>
      </c>
      <c r="N88" s="118">
        <v>11295</v>
      </c>
      <c r="Y88" s="68" t="s">
        <v>876</v>
      </c>
    </row>
    <row r="89" spans="1:25" s="63" customFormat="1" x14ac:dyDescent="0.2">
      <c r="A89" s="115"/>
      <c r="B89" s="97" t="s">
        <v>33</v>
      </c>
      <c r="C89" s="767" t="s">
        <v>203</v>
      </c>
      <c r="D89" s="767"/>
      <c r="E89" s="767"/>
      <c r="F89" s="767"/>
      <c r="G89" s="767"/>
      <c r="H89" s="767"/>
      <c r="I89" s="767"/>
      <c r="J89" s="767"/>
      <c r="K89" s="767"/>
      <c r="L89" s="116" t="s">
        <v>33</v>
      </c>
      <c r="M89" s="117" t="s">
        <v>33</v>
      </c>
      <c r="N89" s="118" t="s">
        <v>33</v>
      </c>
      <c r="Y89" s="68" t="s">
        <v>203</v>
      </c>
    </row>
    <row r="90" spans="1:25" s="63" customFormat="1" x14ac:dyDescent="0.2">
      <c r="A90" s="115"/>
      <c r="B90" s="97" t="s">
        <v>33</v>
      </c>
      <c r="C90" s="767" t="s">
        <v>296</v>
      </c>
      <c r="D90" s="767"/>
      <c r="E90" s="767"/>
      <c r="F90" s="767"/>
      <c r="G90" s="767"/>
      <c r="H90" s="767"/>
      <c r="I90" s="767"/>
      <c r="J90" s="767"/>
      <c r="K90" s="767"/>
      <c r="L90" s="116">
        <v>326.91000000000003</v>
      </c>
      <c r="M90" s="117" t="s">
        <v>33</v>
      </c>
      <c r="N90" s="118" t="s">
        <v>33</v>
      </c>
      <c r="Y90" s="68" t="s">
        <v>296</v>
      </c>
    </row>
    <row r="91" spans="1:25" s="63" customFormat="1" x14ac:dyDescent="0.2">
      <c r="A91" s="115"/>
      <c r="B91" s="97" t="s">
        <v>33</v>
      </c>
      <c r="C91" s="767" t="s">
        <v>204</v>
      </c>
      <c r="D91" s="767"/>
      <c r="E91" s="767"/>
      <c r="F91" s="767"/>
      <c r="G91" s="767"/>
      <c r="H91" s="767"/>
      <c r="I91" s="767"/>
      <c r="J91" s="767"/>
      <c r="K91" s="767"/>
      <c r="L91" s="116">
        <v>1.47</v>
      </c>
      <c r="M91" s="117" t="s">
        <v>33</v>
      </c>
      <c r="N91" s="118" t="s">
        <v>33</v>
      </c>
      <c r="Y91" s="68" t="s">
        <v>204</v>
      </c>
    </row>
    <row r="92" spans="1:25" s="63" customFormat="1" x14ac:dyDescent="0.2">
      <c r="A92" s="115"/>
      <c r="B92" s="97" t="s">
        <v>33</v>
      </c>
      <c r="C92" s="767" t="s">
        <v>297</v>
      </c>
      <c r="D92" s="767"/>
      <c r="E92" s="767"/>
      <c r="F92" s="767"/>
      <c r="G92" s="767"/>
      <c r="H92" s="767"/>
      <c r="I92" s="767"/>
      <c r="J92" s="767"/>
      <c r="K92" s="767"/>
      <c r="L92" s="116">
        <v>696.88</v>
      </c>
      <c r="M92" s="117" t="s">
        <v>33</v>
      </c>
      <c r="N92" s="118" t="s">
        <v>33</v>
      </c>
      <c r="Y92" s="68" t="s">
        <v>297</v>
      </c>
    </row>
    <row r="93" spans="1:25" s="63" customFormat="1" x14ac:dyDescent="0.2">
      <c r="A93" s="115"/>
      <c r="B93" s="97" t="s">
        <v>33</v>
      </c>
      <c r="C93" s="767" t="s">
        <v>205</v>
      </c>
      <c r="D93" s="767"/>
      <c r="E93" s="767"/>
      <c r="F93" s="767"/>
      <c r="G93" s="767"/>
      <c r="H93" s="767"/>
      <c r="I93" s="767"/>
      <c r="J93" s="767"/>
      <c r="K93" s="767"/>
      <c r="L93" s="116">
        <v>309.39999999999998</v>
      </c>
      <c r="M93" s="117" t="s">
        <v>33</v>
      </c>
      <c r="N93" s="118" t="s">
        <v>33</v>
      </c>
      <c r="Y93" s="68" t="s">
        <v>205</v>
      </c>
    </row>
    <row r="94" spans="1:25" s="63" customFormat="1" x14ac:dyDescent="0.2">
      <c r="A94" s="115"/>
      <c r="B94" s="97" t="s">
        <v>33</v>
      </c>
      <c r="C94" s="767" t="s">
        <v>206</v>
      </c>
      <c r="D94" s="767"/>
      <c r="E94" s="767"/>
      <c r="F94" s="767"/>
      <c r="G94" s="767"/>
      <c r="H94" s="767"/>
      <c r="I94" s="767"/>
      <c r="J94" s="767"/>
      <c r="K94" s="767"/>
      <c r="L94" s="116">
        <v>212.63</v>
      </c>
      <c r="M94" s="117" t="s">
        <v>33</v>
      </c>
      <c r="N94" s="118" t="s">
        <v>33</v>
      </c>
      <c r="Y94" s="68" t="s">
        <v>206</v>
      </c>
    </row>
    <row r="95" spans="1:25" s="63" customFormat="1" x14ac:dyDescent="0.2">
      <c r="A95" s="115"/>
      <c r="B95" s="97" t="s">
        <v>33</v>
      </c>
      <c r="C95" s="767" t="s">
        <v>877</v>
      </c>
      <c r="D95" s="767"/>
      <c r="E95" s="767"/>
      <c r="F95" s="767"/>
      <c r="G95" s="767"/>
      <c r="H95" s="767"/>
      <c r="I95" s="767"/>
      <c r="J95" s="767"/>
      <c r="K95" s="767"/>
      <c r="L95" s="116">
        <v>1492.2</v>
      </c>
      <c r="M95" s="117" t="s">
        <v>33</v>
      </c>
      <c r="N95" s="118">
        <v>6730</v>
      </c>
      <c r="Y95" s="68" t="s">
        <v>877</v>
      </c>
    </row>
    <row r="96" spans="1:25" s="63" customFormat="1" x14ac:dyDescent="0.2">
      <c r="A96" s="115"/>
      <c r="B96" s="97" t="s">
        <v>173</v>
      </c>
      <c r="C96" s="767" t="s">
        <v>1006</v>
      </c>
      <c r="D96" s="767"/>
      <c r="E96" s="767"/>
      <c r="F96" s="767"/>
      <c r="G96" s="767"/>
      <c r="H96" s="767"/>
      <c r="I96" s="767"/>
      <c r="J96" s="767"/>
      <c r="K96" s="767"/>
      <c r="L96" s="116">
        <v>1492.2</v>
      </c>
      <c r="M96" s="117">
        <v>4.51</v>
      </c>
      <c r="N96" s="118">
        <v>6730</v>
      </c>
      <c r="Y96" s="68" t="s">
        <v>1006</v>
      </c>
    </row>
    <row r="97" spans="1:26" x14ac:dyDescent="0.2">
      <c r="A97" s="115"/>
      <c r="B97" s="97" t="s">
        <v>33</v>
      </c>
      <c r="C97" s="767" t="s">
        <v>207</v>
      </c>
      <c r="D97" s="767"/>
      <c r="E97" s="767"/>
      <c r="F97" s="767"/>
      <c r="G97" s="767"/>
      <c r="H97" s="767"/>
      <c r="I97" s="767"/>
      <c r="J97" s="767"/>
      <c r="K97" s="767"/>
      <c r="L97" s="116">
        <v>327.12</v>
      </c>
      <c r="M97" s="117" t="s">
        <v>33</v>
      </c>
      <c r="N97" s="118" t="s">
        <v>33</v>
      </c>
      <c r="O97" s="63"/>
      <c r="P97" s="63"/>
      <c r="Q97" s="63"/>
      <c r="R97" s="63"/>
      <c r="S97" s="63"/>
      <c r="T97" s="63"/>
      <c r="U97" s="63"/>
      <c r="V97" s="63"/>
      <c r="W97" s="63"/>
      <c r="X97" s="63"/>
      <c r="Y97" s="68" t="s">
        <v>207</v>
      </c>
      <c r="Z97" s="63"/>
    </row>
    <row r="98" spans="1:26" x14ac:dyDescent="0.2">
      <c r="A98" s="115"/>
      <c r="B98" s="97" t="s">
        <v>33</v>
      </c>
      <c r="C98" s="767" t="s">
        <v>208</v>
      </c>
      <c r="D98" s="767"/>
      <c r="E98" s="767"/>
      <c r="F98" s="767"/>
      <c r="G98" s="767"/>
      <c r="H98" s="767"/>
      <c r="I98" s="767"/>
      <c r="J98" s="767"/>
      <c r="K98" s="767"/>
      <c r="L98" s="116">
        <v>309.39999999999998</v>
      </c>
      <c r="M98" s="117" t="s">
        <v>33</v>
      </c>
      <c r="N98" s="118" t="s">
        <v>33</v>
      </c>
      <c r="O98" s="63"/>
      <c r="P98" s="63"/>
      <c r="Q98" s="63"/>
      <c r="R98" s="63"/>
      <c r="S98" s="63"/>
      <c r="T98" s="63"/>
      <c r="U98" s="63"/>
      <c r="V98" s="63"/>
      <c r="W98" s="63"/>
      <c r="X98" s="63"/>
      <c r="Y98" s="68" t="s">
        <v>208</v>
      </c>
      <c r="Z98" s="63"/>
    </row>
    <row r="99" spans="1:26" x14ac:dyDescent="0.2">
      <c r="A99" s="115"/>
      <c r="B99" s="97" t="s">
        <v>33</v>
      </c>
      <c r="C99" s="767" t="s">
        <v>209</v>
      </c>
      <c r="D99" s="767"/>
      <c r="E99" s="767"/>
      <c r="F99" s="767"/>
      <c r="G99" s="767"/>
      <c r="H99" s="767"/>
      <c r="I99" s="767"/>
      <c r="J99" s="767"/>
      <c r="K99" s="767"/>
      <c r="L99" s="116">
        <v>212.63</v>
      </c>
      <c r="M99" s="117" t="s">
        <v>33</v>
      </c>
      <c r="N99" s="118" t="s">
        <v>33</v>
      </c>
      <c r="O99" s="63"/>
      <c r="P99" s="63"/>
      <c r="Q99" s="63"/>
      <c r="R99" s="63"/>
      <c r="S99" s="63"/>
      <c r="T99" s="63"/>
      <c r="U99" s="63"/>
      <c r="V99" s="63"/>
      <c r="W99" s="63"/>
      <c r="X99" s="63"/>
      <c r="Y99" s="68" t="s">
        <v>209</v>
      </c>
      <c r="Z99" s="63"/>
    </row>
    <row r="100" spans="1:26" x14ac:dyDescent="0.2">
      <c r="A100" s="115"/>
      <c r="B100" s="109" t="s">
        <v>33</v>
      </c>
      <c r="C100" s="782" t="s">
        <v>322</v>
      </c>
      <c r="D100" s="782"/>
      <c r="E100" s="782"/>
      <c r="F100" s="782"/>
      <c r="G100" s="782"/>
      <c r="H100" s="782"/>
      <c r="I100" s="782"/>
      <c r="J100" s="782"/>
      <c r="K100" s="782"/>
      <c r="L100" s="119">
        <v>3039.49</v>
      </c>
      <c r="M100" s="120" t="s">
        <v>33</v>
      </c>
      <c r="N100" s="125">
        <v>18025</v>
      </c>
      <c r="O100" s="63"/>
      <c r="P100" s="63"/>
      <c r="Q100" s="63"/>
      <c r="R100" s="63"/>
      <c r="S100" s="63"/>
      <c r="T100" s="63"/>
      <c r="U100" s="63"/>
      <c r="V100" s="63"/>
      <c r="W100" s="63"/>
      <c r="X100" s="63"/>
      <c r="Y100" s="63"/>
      <c r="Z100" s="68" t="s">
        <v>322</v>
      </c>
    </row>
    <row r="101" spans="1:26" ht="1.5" customHeight="1" x14ac:dyDescent="0.2">
      <c r="B101" s="109"/>
      <c r="C101" s="104"/>
      <c r="D101" s="104"/>
      <c r="E101" s="104"/>
      <c r="F101" s="104"/>
      <c r="G101" s="104"/>
      <c r="H101" s="104"/>
      <c r="I101" s="104"/>
      <c r="J101" s="104"/>
      <c r="K101" s="104"/>
      <c r="L101" s="119"/>
      <c r="M101" s="120"/>
      <c r="N101" s="126"/>
      <c r="O101" s="63"/>
      <c r="P101" s="63"/>
      <c r="Q101" s="63"/>
      <c r="R101" s="63"/>
      <c r="S101" s="63"/>
      <c r="T101" s="63"/>
      <c r="U101" s="63"/>
      <c r="V101" s="63"/>
      <c r="W101" s="63"/>
      <c r="X101" s="63"/>
      <c r="Y101" s="63"/>
      <c r="Z101" s="63"/>
    </row>
    <row r="102" spans="1:26" ht="53.25" customHeight="1" x14ac:dyDescent="0.2">
      <c r="A102" s="127"/>
      <c r="B102" s="127"/>
      <c r="C102" s="127"/>
      <c r="D102" s="127"/>
      <c r="E102" s="127"/>
      <c r="F102" s="127"/>
      <c r="G102" s="127"/>
      <c r="H102" s="127"/>
      <c r="I102" s="127"/>
      <c r="J102" s="127"/>
      <c r="K102" s="127"/>
      <c r="L102" s="127"/>
      <c r="M102" s="127"/>
      <c r="N102" s="127"/>
      <c r="O102" s="63"/>
      <c r="P102" s="63"/>
      <c r="Q102" s="63"/>
      <c r="R102" s="63"/>
      <c r="S102" s="63"/>
      <c r="T102" s="63"/>
      <c r="U102" s="63"/>
      <c r="V102" s="63"/>
      <c r="W102" s="63"/>
      <c r="X102" s="63"/>
      <c r="Y102" s="63"/>
      <c r="Z102" s="63"/>
    </row>
    <row r="103" spans="1:26" x14ac:dyDescent="0.2">
      <c r="B103" s="128" t="s">
        <v>323</v>
      </c>
      <c r="C103" s="786" t="s">
        <v>33</v>
      </c>
      <c r="D103" s="786"/>
      <c r="E103" s="786"/>
      <c r="F103" s="786"/>
      <c r="G103" s="786"/>
      <c r="H103" s="786"/>
      <c r="I103" s="786"/>
      <c r="J103" s="786"/>
      <c r="K103" s="786"/>
      <c r="L103" s="786"/>
      <c r="O103" s="63"/>
      <c r="P103" s="63"/>
      <c r="Q103" s="63"/>
      <c r="R103" s="63"/>
      <c r="S103" s="63"/>
      <c r="T103" s="63"/>
      <c r="U103" s="63"/>
      <c r="V103" s="63"/>
      <c r="W103" s="63"/>
      <c r="X103" s="63"/>
      <c r="Y103" s="63"/>
      <c r="Z103" s="63"/>
    </row>
    <row r="104" spans="1:26" ht="13.5" customHeight="1" x14ac:dyDescent="0.2">
      <c r="B104" s="64"/>
      <c r="C104" s="787" t="s">
        <v>11</v>
      </c>
      <c r="D104" s="787"/>
      <c r="E104" s="787"/>
      <c r="F104" s="787"/>
      <c r="G104" s="787"/>
      <c r="H104" s="787"/>
      <c r="I104" s="787"/>
      <c r="J104" s="787"/>
      <c r="K104" s="787"/>
      <c r="L104" s="787"/>
      <c r="O104" s="63"/>
      <c r="P104" s="63"/>
      <c r="Q104" s="63"/>
      <c r="R104" s="63"/>
      <c r="S104" s="63"/>
      <c r="T104" s="63"/>
      <c r="U104" s="63"/>
      <c r="V104" s="63"/>
      <c r="W104" s="63"/>
      <c r="X104" s="63"/>
      <c r="Y104" s="63"/>
      <c r="Z104" s="63"/>
    </row>
    <row r="105" spans="1:26" ht="12.75" customHeight="1" x14ac:dyDescent="0.2">
      <c r="B105" s="128" t="s">
        <v>324</v>
      </c>
      <c r="C105" s="786" t="s">
        <v>33</v>
      </c>
      <c r="D105" s="786"/>
      <c r="E105" s="786"/>
      <c r="F105" s="786"/>
      <c r="G105" s="786"/>
      <c r="H105" s="786"/>
      <c r="I105" s="786"/>
      <c r="J105" s="786"/>
      <c r="K105" s="786"/>
      <c r="L105" s="786"/>
      <c r="O105" s="63"/>
      <c r="P105" s="63"/>
      <c r="Q105" s="63"/>
      <c r="R105" s="63"/>
      <c r="S105" s="63"/>
      <c r="T105" s="63"/>
      <c r="U105" s="63"/>
      <c r="V105" s="63"/>
      <c r="W105" s="63"/>
      <c r="X105" s="63"/>
      <c r="Y105" s="63"/>
      <c r="Z105" s="63"/>
    </row>
    <row r="106" spans="1:26" ht="13.5" customHeight="1" x14ac:dyDescent="0.2">
      <c r="C106" s="787" t="s">
        <v>11</v>
      </c>
      <c r="D106" s="787"/>
      <c r="E106" s="787"/>
      <c r="F106" s="787"/>
      <c r="G106" s="787"/>
      <c r="H106" s="787"/>
      <c r="I106" s="787"/>
      <c r="J106" s="787"/>
      <c r="K106" s="787"/>
      <c r="L106" s="787"/>
      <c r="O106" s="63"/>
      <c r="P106" s="63"/>
      <c r="Q106" s="63"/>
      <c r="R106" s="63"/>
      <c r="S106" s="63"/>
      <c r="T106" s="63"/>
      <c r="U106" s="63"/>
      <c r="V106" s="63"/>
      <c r="W106" s="63"/>
      <c r="X106" s="63"/>
      <c r="Y106" s="63"/>
      <c r="Z106" s="63"/>
    </row>
    <row r="120" s="63" customFormat="1" x14ac:dyDescent="0.2"/>
  </sheetData>
  <mergeCells count="92">
    <mergeCell ref="C103:L103"/>
    <mergeCell ref="C104:L104"/>
    <mergeCell ref="C105:L105"/>
    <mergeCell ref="C106:L106"/>
    <mergeCell ref="C95:K95"/>
    <mergeCell ref="C96:K96"/>
    <mergeCell ref="C97:K97"/>
    <mergeCell ref="C98:K98"/>
    <mergeCell ref="C99:K99"/>
    <mergeCell ref="C100:K100"/>
    <mergeCell ref="C94:K94"/>
    <mergeCell ref="C81:E81"/>
    <mergeCell ref="C82:E82"/>
    <mergeCell ref="C83:E83"/>
    <mergeCell ref="C84:E84"/>
    <mergeCell ref="C87:K87"/>
    <mergeCell ref="C88:K88"/>
    <mergeCell ref="C89:K89"/>
    <mergeCell ref="C90:K90"/>
    <mergeCell ref="C91:K91"/>
    <mergeCell ref="C92:K92"/>
    <mergeCell ref="C93:K93"/>
    <mergeCell ref="C80:E80"/>
    <mergeCell ref="C69:E69"/>
    <mergeCell ref="C70:E70"/>
    <mergeCell ref="C71:N71"/>
    <mergeCell ref="C72:E72"/>
    <mergeCell ref="C73:N73"/>
    <mergeCell ref="C74:E74"/>
    <mergeCell ref="C75:N75"/>
    <mergeCell ref="C76:E76"/>
    <mergeCell ref="C77:E77"/>
    <mergeCell ref="C78:E78"/>
    <mergeCell ref="C79:E79"/>
    <mergeCell ref="C68:E68"/>
    <mergeCell ref="C57:N57"/>
    <mergeCell ref="C58:N58"/>
    <mergeCell ref="C59:E59"/>
    <mergeCell ref="C60:E60"/>
    <mergeCell ref="C61:E61"/>
    <mergeCell ref="C62:E62"/>
    <mergeCell ref="C63:E63"/>
    <mergeCell ref="C64:E64"/>
    <mergeCell ref="C65:E65"/>
    <mergeCell ref="C66:E66"/>
    <mergeCell ref="C67:E67"/>
    <mergeCell ref="C56:E56"/>
    <mergeCell ref="C45:N45"/>
    <mergeCell ref="C46:E46"/>
    <mergeCell ref="C47:E47"/>
    <mergeCell ref="C48:E48"/>
    <mergeCell ref="C49:E49"/>
    <mergeCell ref="C50:E50"/>
    <mergeCell ref="C51:E51"/>
    <mergeCell ref="C52:E52"/>
    <mergeCell ref="C53:E53"/>
    <mergeCell ref="C54:E54"/>
    <mergeCell ref="C55:N55"/>
    <mergeCell ref="C44:N44"/>
    <mergeCell ref="C33:N33"/>
    <mergeCell ref="C34:E34"/>
    <mergeCell ref="C35:E35"/>
    <mergeCell ref="C36:E36"/>
    <mergeCell ref="C37:E37"/>
    <mergeCell ref="C38:E38"/>
    <mergeCell ref="C39:E39"/>
    <mergeCell ref="C40:E40"/>
    <mergeCell ref="C41:E41"/>
    <mergeCell ref="C42:E42"/>
    <mergeCell ref="C43:E43"/>
    <mergeCell ref="C32:E32"/>
    <mergeCell ref="A12:N12"/>
    <mergeCell ref="A13:N13"/>
    <mergeCell ref="B15:F15"/>
    <mergeCell ref="B16:F16"/>
    <mergeCell ref="L25:M25"/>
    <mergeCell ref="A27:A29"/>
    <mergeCell ref="B27:B29"/>
    <mergeCell ref="C27:E29"/>
    <mergeCell ref="F27:F29"/>
    <mergeCell ref="G27:I28"/>
    <mergeCell ref="J27:L28"/>
    <mergeCell ref="M27:M29"/>
    <mergeCell ref="N27:N29"/>
    <mergeCell ref="C30:E30"/>
    <mergeCell ref="A31:N31"/>
    <mergeCell ref="A11:N11"/>
    <mergeCell ref="D5:N5"/>
    <mergeCell ref="A7:N7"/>
    <mergeCell ref="A8:N8"/>
    <mergeCell ref="A9:N9"/>
    <mergeCell ref="A10:N10"/>
  </mergeCells>
  <printOptions horizontalCentered="1"/>
  <pageMargins left="0.39370077848434398" right="0.39370077848434398" top="0.78740155696868896" bottom="0.74803149700164795" header="0.118110239505768" footer="0.118110239505768"/>
  <pageSetup paperSize="9" orientation="landscape"/>
  <headerFooter>
    <oddHeader>&amp;LГРАНД-Смета 2021</oddHeader>
  </headerFooter>
  <rowBreaks count="1" manualBreakCount="1">
    <brk id="26" max="119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87"/>
  <sheetViews>
    <sheetView zoomScale="115" zoomScaleNormal="115" workbookViewId="0">
      <selection activeCell="AB20" sqref="AB20"/>
    </sheetView>
  </sheetViews>
  <sheetFormatPr defaultColWidth="9.140625" defaultRowHeight="11.25" customHeight="1" x14ac:dyDescent="0.2"/>
  <cols>
    <col min="1" max="1" width="8.140625" style="63" customWidth="1"/>
    <col min="2" max="2" width="20.140625" style="63" customWidth="1"/>
    <col min="3" max="4" width="10.42578125" style="63" customWidth="1"/>
    <col min="5" max="5" width="13.28515625" style="63" customWidth="1"/>
    <col min="6" max="6" width="8.5703125" style="63" customWidth="1"/>
    <col min="7" max="7" width="7.85546875" style="63" customWidth="1"/>
    <col min="8" max="8" width="8.42578125" style="63" customWidth="1"/>
    <col min="9" max="9" width="8.7109375" style="63" customWidth="1"/>
    <col min="10" max="10" width="8.140625" style="63" customWidth="1"/>
    <col min="11" max="11" width="8.5703125" style="63" customWidth="1"/>
    <col min="12" max="12" width="10" style="63" customWidth="1"/>
    <col min="13" max="13" width="6" style="63" customWidth="1"/>
    <col min="14" max="14" width="9.7109375" style="63" customWidth="1"/>
    <col min="15" max="15" width="99.7109375" style="68" hidden="1" customWidth="1"/>
    <col min="16" max="16" width="138.42578125" style="68" hidden="1" customWidth="1"/>
    <col min="17" max="17" width="34.140625" style="68" hidden="1" customWidth="1"/>
    <col min="18" max="18" width="110.140625" style="68" hidden="1" customWidth="1"/>
    <col min="19" max="22" width="34.140625" style="68" hidden="1" customWidth="1"/>
    <col min="23" max="24" width="110.140625" style="68" hidden="1" customWidth="1"/>
    <col min="25" max="27" width="84.42578125" style="68" hidden="1" customWidth="1"/>
    <col min="28" max="16384" width="9.140625" style="63"/>
  </cols>
  <sheetData>
    <row r="1" spans="1:15" s="63" customFormat="1" x14ac:dyDescent="0.2">
      <c r="N1" s="64" t="s">
        <v>128</v>
      </c>
    </row>
    <row r="2" spans="1:15" s="63" customFormat="1" x14ac:dyDescent="0.2">
      <c r="N2" s="64" t="s">
        <v>12</v>
      </c>
    </row>
    <row r="3" spans="1:15" s="63" customFormat="1" x14ac:dyDescent="0.2">
      <c r="N3" s="64"/>
    </row>
    <row r="4" spans="1:15" s="63" customFormat="1" x14ac:dyDescent="0.2">
      <c r="F4" s="65"/>
    </row>
    <row r="5" spans="1:15" s="63" customFormat="1" ht="33.75" x14ac:dyDescent="0.2">
      <c r="A5" s="66" t="s">
        <v>129</v>
      </c>
      <c r="B5" s="67"/>
      <c r="D5" s="767" t="s">
        <v>550</v>
      </c>
      <c r="E5" s="767"/>
      <c r="F5" s="767"/>
      <c r="G5" s="767"/>
      <c r="H5" s="767"/>
      <c r="I5" s="767"/>
      <c r="J5" s="767"/>
      <c r="K5" s="767"/>
      <c r="L5" s="767"/>
      <c r="M5" s="767"/>
      <c r="N5" s="767"/>
      <c r="O5" s="68" t="s">
        <v>550</v>
      </c>
    </row>
    <row r="6" spans="1:15" s="63" customFormat="1" ht="15" customHeight="1" x14ac:dyDescent="0.2">
      <c r="A6" s="69" t="s">
        <v>130</v>
      </c>
      <c r="D6" s="70" t="s">
        <v>131</v>
      </c>
      <c r="E6" s="70"/>
      <c r="F6" s="71"/>
      <c r="G6" s="71"/>
      <c r="H6" s="71"/>
      <c r="I6" s="71"/>
      <c r="J6" s="71"/>
      <c r="K6" s="71"/>
      <c r="L6" s="71"/>
      <c r="M6" s="71"/>
      <c r="N6" s="71"/>
    </row>
    <row r="7" spans="1:15" s="63" customFormat="1" ht="43.5" customHeight="1" x14ac:dyDescent="0.2">
      <c r="A7" s="768" t="s">
        <v>24</v>
      </c>
      <c r="B7" s="768"/>
      <c r="C7" s="768"/>
      <c r="D7" s="768"/>
      <c r="E7" s="768"/>
      <c r="F7" s="768"/>
      <c r="G7" s="768"/>
      <c r="H7" s="768"/>
      <c r="I7" s="768"/>
      <c r="J7" s="768"/>
      <c r="K7" s="768"/>
      <c r="L7" s="768"/>
      <c r="M7" s="768"/>
      <c r="N7" s="768"/>
    </row>
    <row r="8" spans="1:15" s="63" customFormat="1" x14ac:dyDescent="0.2">
      <c r="A8" s="769" t="s">
        <v>3</v>
      </c>
      <c r="B8" s="769"/>
      <c r="C8" s="769"/>
      <c r="D8" s="769"/>
      <c r="E8" s="769"/>
      <c r="F8" s="769"/>
      <c r="G8" s="769"/>
      <c r="H8" s="769"/>
      <c r="I8" s="769"/>
      <c r="J8" s="769"/>
      <c r="K8" s="769"/>
      <c r="L8" s="769"/>
      <c r="M8" s="769"/>
      <c r="N8" s="769"/>
    </row>
    <row r="9" spans="1:15" s="63" customFormat="1" ht="30" customHeight="1" x14ac:dyDescent="0.2">
      <c r="A9" s="768" t="s">
        <v>41</v>
      </c>
      <c r="B9" s="768"/>
      <c r="C9" s="768"/>
      <c r="D9" s="768"/>
      <c r="E9" s="768"/>
      <c r="F9" s="768"/>
      <c r="G9" s="768"/>
      <c r="H9" s="768"/>
      <c r="I9" s="768"/>
      <c r="J9" s="768"/>
      <c r="K9" s="768"/>
      <c r="L9" s="768"/>
      <c r="M9" s="768"/>
      <c r="N9" s="768"/>
    </row>
    <row r="10" spans="1:15" s="63" customFormat="1" x14ac:dyDescent="0.2">
      <c r="A10" s="769" t="s">
        <v>132</v>
      </c>
      <c r="B10" s="769"/>
      <c r="C10" s="769"/>
      <c r="D10" s="769"/>
      <c r="E10" s="769"/>
      <c r="F10" s="769"/>
      <c r="G10" s="769"/>
      <c r="H10" s="769"/>
      <c r="I10" s="769"/>
      <c r="J10" s="769"/>
      <c r="K10" s="769"/>
      <c r="L10" s="769"/>
      <c r="M10" s="769"/>
      <c r="N10" s="769"/>
    </row>
    <row r="11" spans="1:15" s="63" customFormat="1" ht="28.5" customHeight="1" x14ac:dyDescent="0.25">
      <c r="A11" s="770" t="s">
        <v>2620</v>
      </c>
      <c r="B11" s="770"/>
      <c r="C11" s="770"/>
      <c r="D11" s="770"/>
      <c r="E11" s="770"/>
      <c r="F11" s="770"/>
      <c r="G11" s="770"/>
      <c r="H11" s="770"/>
      <c r="I11" s="770"/>
      <c r="J11" s="770"/>
      <c r="K11" s="770"/>
      <c r="L11" s="770"/>
      <c r="M11" s="770"/>
      <c r="N11" s="770"/>
    </row>
    <row r="12" spans="1:15" s="63" customFormat="1" ht="29.25" customHeight="1" x14ac:dyDescent="0.2">
      <c r="A12" s="768" t="s">
        <v>1941</v>
      </c>
      <c r="B12" s="768"/>
      <c r="C12" s="768"/>
      <c r="D12" s="768"/>
      <c r="E12" s="768"/>
      <c r="F12" s="768"/>
      <c r="G12" s="768"/>
      <c r="H12" s="768"/>
      <c r="I12" s="768"/>
      <c r="J12" s="768"/>
      <c r="K12" s="768"/>
      <c r="L12" s="768"/>
      <c r="M12" s="768"/>
      <c r="N12" s="768"/>
    </row>
    <row r="13" spans="1:15" s="63" customFormat="1" ht="33.75" customHeight="1" x14ac:dyDescent="0.2">
      <c r="A13" s="769" t="s">
        <v>134</v>
      </c>
      <c r="B13" s="769"/>
      <c r="C13" s="769"/>
      <c r="D13" s="769"/>
      <c r="E13" s="769"/>
      <c r="F13" s="769"/>
      <c r="G13" s="769"/>
      <c r="H13" s="769"/>
      <c r="I13" s="769"/>
      <c r="J13" s="769"/>
      <c r="K13" s="769"/>
      <c r="L13" s="769"/>
      <c r="M13" s="769"/>
      <c r="N13" s="769"/>
    </row>
    <row r="14" spans="1:15" s="63" customFormat="1" ht="18" customHeight="1" x14ac:dyDescent="0.2">
      <c r="A14" s="63" t="s">
        <v>135</v>
      </c>
      <c r="B14" s="72" t="s">
        <v>136</v>
      </c>
      <c r="C14" s="63" t="s">
        <v>137</v>
      </c>
      <c r="F14" s="68"/>
      <c r="G14" s="68"/>
      <c r="H14" s="68"/>
      <c r="I14" s="68"/>
      <c r="J14" s="68"/>
      <c r="K14" s="68"/>
      <c r="L14" s="68"/>
      <c r="M14" s="68"/>
      <c r="N14" s="68"/>
    </row>
    <row r="15" spans="1:15" s="63" customFormat="1" ht="30.75" customHeight="1" x14ac:dyDescent="0.2">
      <c r="A15" s="63" t="s">
        <v>138</v>
      </c>
      <c r="B15" s="777" t="s">
        <v>1383</v>
      </c>
      <c r="C15" s="777"/>
      <c r="D15" s="777"/>
      <c r="E15" s="777"/>
      <c r="F15" s="777"/>
      <c r="G15" s="68"/>
      <c r="H15" s="68"/>
      <c r="I15" s="68"/>
      <c r="J15" s="68"/>
      <c r="K15" s="68"/>
      <c r="L15" s="68"/>
      <c r="M15" s="68"/>
      <c r="N15" s="68"/>
    </row>
    <row r="16" spans="1:15" s="63" customFormat="1" x14ac:dyDescent="0.2">
      <c r="B16" s="778" t="s">
        <v>140</v>
      </c>
      <c r="C16" s="778"/>
      <c r="D16" s="778"/>
      <c r="E16" s="778"/>
      <c r="F16" s="778"/>
      <c r="G16" s="73"/>
      <c r="H16" s="73"/>
      <c r="I16" s="73"/>
      <c r="J16" s="73"/>
      <c r="K16" s="73"/>
      <c r="L16" s="73"/>
      <c r="M16" s="74"/>
      <c r="N16" s="73"/>
    </row>
    <row r="17" spans="1:17" s="63" customFormat="1" ht="25.5" customHeight="1" x14ac:dyDescent="0.2">
      <c r="D17" s="75"/>
      <c r="E17" s="75"/>
      <c r="F17" s="75"/>
      <c r="G17" s="75"/>
      <c r="H17" s="75"/>
      <c r="I17" s="75"/>
      <c r="J17" s="75"/>
      <c r="K17" s="75"/>
      <c r="L17" s="75"/>
      <c r="M17" s="73"/>
      <c r="N17" s="73"/>
    </row>
    <row r="18" spans="1:17" s="63" customFormat="1" x14ac:dyDescent="0.2">
      <c r="A18" s="76" t="s">
        <v>141</v>
      </c>
      <c r="D18" s="70" t="s">
        <v>33</v>
      </c>
      <c r="F18" s="77"/>
      <c r="G18" s="77"/>
      <c r="H18" s="77"/>
      <c r="I18" s="77"/>
      <c r="J18" s="77"/>
      <c r="K18" s="77"/>
      <c r="L18" s="77"/>
      <c r="M18" s="77"/>
      <c r="N18" s="77"/>
    </row>
    <row r="19" spans="1:17" s="63" customFormat="1" ht="25.5" customHeight="1" x14ac:dyDescent="0.2"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</row>
    <row r="20" spans="1:17" s="63" customFormat="1" ht="12.75" customHeight="1" x14ac:dyDescent="0.2">
      <c r="A20" s="76" t="s">
        <v>142</v>
      </c>
      <c r="C20" s="78">
        <v>490.12</v>
      </c>
      <c r="D20" s="79" t="s">
        <v>2621</v>
      </c>
      <c r="E20" s="66" t="s">
        <v>144</v>
      </c>
      <c r="L20" s="80"/>
      <c r="M20" s="80"/>
    </row>
    <row r="21" spans="1:17" s="63" customFormat="1" ht="12.75" customHeight="1" x14ac:dyDescent="0.2">
      <c r="B21" s="63" t="s">
        <v>145</v>
      </c>
      <c r="C21" s="81"/>
      <c r="D21" s="82"/>
      <c r="E21" s="66"/>
    </row>
    <row r="22" spans="1:17" s="63" customFormat="1" ht="12.75" customHeight="1" x14ac:dyDescent="0.2">
      <c r="B22" s="63" t="s">
        <v>146</v>
      </c>
      <c r="C22" s="78">
        <v>0</v>
      </c>
      <c r="D22" s="79" t="s">
        <v>149</v>
      </c>
      <c r="E22" s="66" t="s">
        <v>144</v>
      </c>
      <c r="G22" s="63" t="s">
        <v>147</v>
      </c>
      <c r="L22" s="78">
        <v>0</v>
      </c>
      <c r="M22" s="79" t="s">
        <v>2622</v>
      </c>
      <c r="N22" s="66" t="s">
        <v>144</v>
      </c>
    </row>
    <row r="23" spans="1:17" s="63" customFormat="1" ht="12.75" customHeight="1" x14ac:dyDescent="0.2">
      <c r="B23" s="63" t="s">
        <v>5</v>
      </c>
      <c r="C23" s="78">
        <v>193.71</v>
      </c>
      <c r="D23" s="83" t="s">
        <v>2623</v>
      </c>
      <c r="E23" s="66" t="s">
        <v>144</v>
      </c>
      <c r="G23" s="63" t="s">
        <v>150</v>
      </c>
      <c r="L23" s="84"/>
      <c r="M23" s="84">
        <v>434.77</v>
      </c>
      <c r="N23" s="69" t="s">
        <v>151</v>
      </c>
    </row>
    <row r="24" spans="1:17" s="63" customFormat="1" ht="12.75" customHeight="1" x14ac:dyDescent="0.2">
      <c r="B24" s="63" t="s">
        <v>18</v>
      </c>
      <c r="C24" s="78">
        <v>296.41000000000003</v>
      </c>
      <c r="D24" s="83" t="s">
        <v>2624</v>
      </c>
      <c r="E24" s="66" t="s">
        <v>144</v>
      </c>
      <c r="G24" s="63" t="s">
        <v>152</v>
      </c>
      <c r="L24" s="84"/>
      <c r="M24" s="84">
        <v>2.95</v>
      </c>
      <c r="N24" s="69" t="s">
        <v>151</v>
      </c>
    </row>
    <row r="25" spans="1:17" s="63" customFormat="1" ht="12.75" customHeight="1" x14ac:dyDescent="0.2">
      <c r="B25" s="63" t="s">
        <v>19</v>
      </c>
      <c r="C25" s="78">
        <v>0</v>
      </c>
      <c r="D25" s="79" t="s">
        <v>149</v>
      </c>
      <c r="E25" s="66" t="s">
        <v>144</v>
      </c>
      <c r="G25" s="63" t="s">
        <v>153</v>
      </c>
      <c r="L25" s="779" t="s">
        <v>33</v>
      </c>
      <c r="M25" s="779"/>
    </row>
    <row r="26" spans="1:17" s="63" customFormat="1" x14ac:dyDescent="0.2">
      <c r="A26" s="85"/>
    </row>
    <row r="27" spans="1:17" s="63" customFormat="1" ht="36" customHeight="1" x14ac:dyDescent="0.2">
      <c r="A27" s="771" t="s">
        <v>154</v>
      </c>
      <c r="B27" s="771" t="s">
        <v>15</v>
      </c>
      <c r="C27" s="771" t="s">
        <v>155</v>
      </c>
      <c r="D27" s="771"/>
      <c r="E27" s="771"/>
      <c r="F27" s="771" t="s">
        <v>156</v>
      </c>
      <c r="G27" s="771" t="s">
        <v>157</v>
      </c>
      <c r="H27" s="771"/>
      <c r="I27" s="771"/>
      <c r="J27" s="771" t="s">
        <v>158</v>
      </c>
      <c r="K27" s="771"/>
      <c r="L27" s="771"/>
      <c r="M27" s="771" t="s">
        <v>159</v>
      </c>
      <c r="N27" s="771" t="s">
        <v>160</v>
      </c>
    </row>
    <row r="28" spans="1:17" s="63" customFormat="1" ht="36.75" customHeight="1" x14ac:dyDescent="0.2">
      <c r="A28" s="771"/>
      <c r="B28" s="771"/>
      <c r="C28" s="771"/>
      <c r="D28" s="771"/>
      <c r="E28" s="771"/>
      <c r="F28" s="771"/>
      <c r="G28" s="771"/>
      <c r="H28" s="771"/>
      <c r="I28" s="771"/>
      <c r="J28" s="771"/>
      <c r="K28" s="771"/>
      <c r="L28" s="771"/>
      <c r="M28" s="771"/>
      <c r="N28" s="771"/>
    </row>
    <row r="29" spans="1:17" s="63" customFormat="1" ht="42.75" customHeight="1" x14ac:dyDescent="0.2">
      <c r="A29" s="771"/>
      <c r="B29" s="771"/>
      <c r="C29" s="771"/>
      <c r="D29" s="771"/>
      <c r="E29" s="771"/>
      <c r="F29" s="771"/>
      <c r="G29" s="86" t="s">
        <v>161</v>
      </c>
      <c r="H29" s="86" t="s">
        <v>162</v>
      </c>
      <c r="I29" s="86" t="s">
        <v>163</v>
      </c>
      <c r="J29" s="86" t="s">
        <v>161</v>
      </c>
      <c r="K29" s="86" t="s">
        <v>162</v>
      </c>
      <c r="L29" s="86" t="s">
        <v>20</v>
      </c>
      <c r="M29" s="771"/>
      <c r="N29" s="771"/>
    </row>
    <row r="30" spans="1:17" s="63" customFormat="1" x14ac:dyDescent="0.2">
      <c r="A30" s="87">
        <v>1</v>
      </c>
      <c r="B30" s="87">
        <v>2</v>
      </c>
      <c r="C30" s="772">
        <v>3</v>
      </c>
      <c r="D30" s="772"/>
      <c r="E30" s="772"/>
      <c r="F30" s="87">
        <v>4</v>
      </c>
      <c r="G30" s="87">
        <v>5</v>
      </c>
      <c r="H30" s="87">
        <v>6</v>
      </c>
      <c r="I30" s="87">
        <v>7</v>
      </c>
      <c r="J30" s="87">
        <v>8</v>
      </c>
      <c r="K30" s="87">
        <v>9</v>
      </c>
      <c r="L30" s="87">
        <v>10</v>
      </c>
      <c r="M30" s="87">
        <v>11</v>
      </c>
      <c r="N30" s="87">
        <v>12</v>
      </c>
    </row>
    <row r="31" spans="1:17" s="63" customFormat="1" x14ac:dyDescent="0.2">
      <c r="A31" s="773" t="s">
        <v>2543</v>
      </c>
      <c r="B31" s="774"/>
      <c r="C31" s="774"/>
      <c r="D31" s="774"/>
      <c r="E31" s="774"/>
      <c r="F31" s="774"/>
      <c r="G31" s="774"/>
      <c r="H31" s="774"/>
      <c r="I31" s="774"/>
      <c r="J31" s="774"/>
      <c r="K31" s="774"/>
      <c r="L31" s="774"/>
      <c r="M31" s="774"/>
      <c r="N31" s="775"/>
      <c r="P31" s="68" t="s">
        <v>2543</v>
      </c>
    </row>
    <row r="32" spans="1:17" s="63" customFormat="1" ht="22.5" x14ac:dyDescent="0.2">
      <c r="A32" s="88" t="s">
        <v>165</v>
      </c>
      <c r="B32" s="89" t="s">
        <v>1389</v>
      </c>
      <c r="C32" s="776" t="s">
        <v>1390</v>
      </c>
      <c r="D32" s="776"/>
      <c r="E32" s="776"/>
      <c r="F32" s="90" t="s">
        <v>484</v>
      </c>
      <c r="G32" s="90" t="s">
        <v>33</v>
      </c>
      <c r="H32" s="90" t="s">
        <v>33</v>
      </c>
      <c r="I32" s="90" t="s">
        <v>165</v>
      </c>
      <c r="J32" s="91" t="s">
        <v>33</v>
      </c>
      <c r="K32" s="90" t="s">
        <v>33</v>
      </c>
      <c r="L32" s="91" t="s">
        <v>33</v>
      </c>
      <c r="M32" s="92" t="s">
        <v>33</v>
      </c>
      <c r="N32" s="93" t="s">
        <v>33</v>
      </c>
      <c r="Q32" s="68" t="s">
        <v>1390</v>
      </c>
    </row>
    <row r="33" spans="1:22" s="63" customFormat="1" ht="22.5" x14ac:dyDescent="0.2">
      <c r="A33" s="96"/>
      <c r="B33" s="97" t="s">
        <v>171</v>
      </c>
      <c r="C33" s="767" t="s">
        <v>172</v>
      </c>
      <c r="D33" s="767"/>
      <c r="E33" s="767"/>
      <c r="F33" s="767"/>
      <c r="G33" s="767"/>
      <c r="H33" s="767"/>
      <c r="I33" s="767"/>
      <c r="J33" s="767"/>
      <c r="K33" s="767"/>
      <c r="L33" s="767"/>
      <c r="M33" s="767"/>
      <c r="N33" s="781"/>
      <c r="R33" s="68" t="s">
        <v>172</v>
      </c>
    </row>
    <row r="34" spans="1:22" s="63" customFormat="1" x14ac:dyDescent="0.2">
      <c r="A34" s="98"/>
      <c r="B34" s="97" t="s">
        <v>165</v>
      </c>
      <c r="C34" s="767" t="s">
        <v>251</v>
      </c>
      <c r="D34" s="767"/>
      <c r="E34" s="767"/>
      <c r="F34" s="99" t="s">
        <v>33</v>
      </c>
      <c r="G34" s="99" t="s">
        <v>33</v>
      </c>
      <c r="H34" s="99" t="s">
        <v>33</v>
      </c>
      <c r="I34" s="99" t="s">
        <v>33</v>
      </c>
      <c r="J34" s="100">
        <v>59</v>
      </c>
      <c r="K34" s="99" t="s">
        <v>175</v>
      </c>
      <c r="L34" s="100">
        <v>73.75</v>
      </c>
      <c r="M34" s="101" t="s">
        <v>33</v>
      </c>
      <c r="N34" s="102" t="s">
        <v>33</v>
      </c>
      <c r="S34" s="68" t="s">
        <v>251</v>
      </c>
    </row>
    <row r="35" spans="1:22" s="63" customFormat="1" x14ac:dyDescent="0.2">
      <c r="A35" s="98"/>
      <c r="B35" s="97" t="s">
        <v>212</v>
      </c>
      <c r="C35" s="767" t="s">
        <v>252</v>
      </c>
      <c r="D35" s="767"/>
      <c r="E35" s="767"/>
      <c r="F35" s="99" t="s">
        <v>33</v>
      </c>
      <c r="G35" s="99" t="s">
        <v>33</v>
      </c>
      <c r="H35" s="99" t="s">
        <v>33</v>
      </c>
      <c r="I35" s="99" t="s">
        <v>33</v>
      </c>
      <c r="J35" s="100">
        <v>4.38</v>
      </c>
      <c r="K35" s="99" t="s">
        <v>33</v>
      </c>
      <c r="L35" s="100">
        <v>4.38</v>
      </c>
      <c r="M35" s="101" t="s">
        <v>33</v>
      </c>
      <c r="N35" s="102" t="s">
        <v>33</v>
      </c>
      <c r="S35" s="68" t="s">
        <v>252</v>
      </c>
    </row>
    <row r="36" spans="1:22" s="63" customFormat="1" x14ac:dyDescent="0.2">
      <c r="A36" s="98"/>
      <c r="B36" s="97" t="s">
        <v>33</v>
      </c>
      <c r="C36" s="767" t="s">
        <v>253</v>
      </c>
      <c r="D36" s="767"/>
      <c r="E36" s="767"/>
      <c r="F36" s="99" t="s">
        <v>179</v>
      </c>
      <c r="G36" s="99" t="s">
        <v>1120</v>
      </c>
      <c r="H36" s="99" t="s">
        <v>175</v>
      </c>
      <c r="I36" s="99" t="s">
        <v>1391</v>
      </c>
      <c r="J36" s="100" t="s">
        <v>33</v>
      </c>
      <c r="K36" s="99" t="s">
        <v>33</v>
      </c>
      <c r="L36" s="100" t="s">
        <v>33</v>
      </c>
      <c r="M36" s="101" t="s">
        <v>33</v>
      </c>
      <c r="N36" s="102" t="s">
        <v>33</v>
      </c>
      <c r="T36" s="68" t="s">
        <v>253</v>
      </c>
    </row>
    <row r="37" spans="1:22" s="63" customFormat="1" x14ac:dyDescent="0.2">
      <c r="A37" s="98"/>
      <c r="B37" s="97" t="s">
        <v>33</v>
      </c>
      <c r="C37" s="776" t="s">
        <v>182</v>
      </c>
      <c r="D37" s="776"/>
      <c r="E37" s="776"/>
      <c r="F37" s="90" t="s">
        <v>33</v>
      </c>
      <c r="G37" s="90" t="s">
        <v>33</v>
      </c>
      <c r="H37" s="90" t="s">
        <v>33</v>
      </c>
      <c r="I37" s="90" t="s">
        <v>33</v>
      </c>
      <c r="J37" s="91">
        <v>63.38</v>
      </c>
      <c r="K37" s="90" t="s">
        <v>33</v>
      </c>
      <c r="L37" s="91">
        <v>78.13</v>
      </c>
      <c r="M37" s="92" t="s">
        <v>33</v>
      </c>
      <c r="N37" s="93" t="s">
        <v>33</v>
      </c>
      <c r="U37" s="68" t="s">
        <v>182</v>
      </c>
    </row>
    <row r="38" spans="1:22" s="63" customFormat="1" x14ac:dyDescent="0.2">
      <c r="A38" s="98"/>
      <c r="B38" s="97" t="s">
        <v>33</v>
      </c>
      <c r="C38" s="767" t="s">
        <v>183</v>
      </c>
      <c r="D38" s="767"/>
      <c r="E38" s="767"/>
      <c r="F38" s="99" t="s">
        <v>33</v>
      </c>
      <c r="G38" s="99" t="s">
        <v>33</v>
      </c>
      <c r="H38" s="99" t="s">
        <v>33</v>
      </c>
      <c r="I38" s="99" t="s">
        <v>33</v>
      </c>
      <c r="J38" s="100" t="s">
        <v>33</v>
      </c>
      <c r="K38" s="99" t="s">
        <v>33</v>
      </c>
      <c r="L38" s="100">
        <v>73.75</v>
      </c>
      <c r="M38" s="101" t="s">
        <v>33</v>
      </c>
      <c r="N38" s="102" t="s">
        <v>33</v>
      </c>
      <c r="T38" s="68" t="s">
        <v>183</v>
      </c>
    </row>
    <row r="39" spans="1:22" s="63" customFormat="1" ht="22.5" x14ac:dyDescent="0.2">
      <c r="A39" s="98"/>
      <c r="B39" s="97" t="s">
        <v>771</v>
      </c>
      <c r="C39" s="767" t="s">
        <v>772</v>
      </c>
      <c r="D39" s="767"/>
      <c r="E39" s="767"/>
      <c r="F39" s="99" t="s">
        <v>186</v>
      </c>
      <c r="G39" s="99" t="s">
        <v>341</v>
      </c>
      <c r="H39" s="99" t="s">
        <v>33</v>
      </c>
      <c r="I39" s="99" t="s">
        <v>341</v>
      </c>
      <c r="J39" s="100" t="s">
        <v>33</v>
      </c>
      <c r="K39" s="99" t="s">
        <v>33</v>
      </c>
      <c r="L39" s="100">
        <v>59</v>
      </c>
      <c r="M39" s="101" t="s">
        <v>33</v>
      </c>
      <c r="N39" s="102" t="s">
        <v>33</v>
      </c>
      <c r="T39" s="68" t="s">
        <v>772</v>
      </c>
    </row>
    <row r="40" spans="1:22" s="63" customFormat="1" ht="22.5" x14ac:dyDescent="0.2">
      <c r="A40" s="98"/>
      <c r="B40" s="97" t="s">
        <v>773</v>
      </c>
      <c r="C40" s="767" t="s">
        <v>774</v>
      </c>
      <c r="D40" s="767"/>
      <c r="E40" s="767"/>
      <c r="F40" s="99" t="s">
        <v>186</v>
      </c>
      <c r="G40" s="99" t="s">
        <v>775</v>
      </c>
      <c r="H40" s="99" t="s">
        <v>33</v>
      </c>
      <c r="I40" s="99" t="s">
        <v>775</v>
      </c>
      <c r="J40" s="100" t="s">
        <v>33</v>
      </c>
      <c r="K40" s="99" t="s">
        <v>33</v>
      </c>
      <c r="L40" s="100">
        <v>44.25</v>
      </c>
      <c r="M40" s="101" t="s">
        <v>33</v>
      </c>
      <c r="N40" s="102" t="s">
        <v>33</v>
      </c>
      <c r="T40" s="68" t="s">
        <v>774</v>
      </c>
    </row>
    <row r="41" spans="1:22" s="63" customFormat="1" x14ac:dyDescent="0.2">
      <c r="A41" s="103"/>
      <c r="B41" s="104"/>
      <c r="C41" s="780" t="s">
        <v>191</v>
      </c>
      <c r="D41" s="780"/>
      <c r="E41" s="780"/>
      <c r="F41" s="105" t="s">
        <v>33</v>
      </c>
      <c r="G41" s="105" t="s">
        <v>33</v>
      </c>
      <c r="H41" s="105" t="s">
        <v>33</v>
      </c>
      <c r="I41" s="105" t="s">
        <v>33</v>
      </c>
      <c r="J41" s="106" t="s">
        <v>33</v>
      </c>
      <c r="K41" s="105" t="s">
        <v>33</v>
      </c>
      <c r="L41" s="106">
        <v>181.38</v>
      </c>
      <c r="M41" s="92" t="s">
        <v>33</v>
      </c>
      <c r="N41" s="107" t="s">
        <v>33</v>
      </c>
      <c r="V41" s="68" t="s">
        <v>191</v>
      </c>
    </row>
    <row r="42" spans="1:22" s="63" customFormat="1" ht="33.75" x14ac:dyDescent="0.2">
      <c r="A42" s="88" t="s">
        <v>173</v>
      </c>
      <c r="B42" s="89" t="s">
        <v>2625</v>
      </c>
      <c r="C42" s="776" t="s">
        <v>2626</v>
      </c>
      <c r="D42" s="776"/>
      <c r="E42" s="776"/>
      <c r="F42" s="90" t="s">
        <v>484</v>
      </c>
      <c r="G42" s="90" t="s">
        <v>33</v>
      </c>
      <c r="H42" s="90" t="s">
        <v>33</v>
      </c>
      <c r="I42" s="90" t="s">
        <v>165</v>
      </c>
      <c r="J42" s="91">
        <v>622.48</v>
      </c>
      <c r="K42" s="90" t="s">
        <v>33</v>
      </c>
      <c r="L42" s="91">
        <v>622.48</v>
      </c>
      <c r="M42" s="92" t="s">
        <v>33</v>
      </c>
      <c r="N42" s="93" t="s">
        <v>33</v>
      </c>
      <c r="Q42" s="68" t="s">
        <v>2626</v>
      </c>
    </row>
    <row r="43" spans="1:22" s="63" customFormat="1" ht="22.5" x14ac:dyDescent="0.2">
      <c r="A43" s="88" t="s">
        <v>176</v>
      </c>
      <c r="B43" s="89" t="s">
        <v>1043</v>
      </c>
      <c r="C43" s="776" t="s">
        <v>1044</v>
      </c>
      <c r="D43" s="776"/>
      <c r="E43" s="776"/>
      <c r="F43" s="90" t="s">
        <v>484</v>
      </c>
      <c r="G43" s="90" t="s">
        <v>33</v>
      </c>
      <c r="H43" s="90" t="s">
        <v>33</v>
      </c>
      <c r="I43" s="90" t="s">
        <v>165</v>
      </c>
      <c r="J43" s="91">
        <v>175.63</v>
      </c>
      <c r="K43" s="90" t="s">
        <v>33</v>
      </c>
      <c r="L43" s="91">
        <v>175.63</v>
      </c>
      <c r="M43" s="92" t="s">
        <v>33</v>
      </c>
      <c r="N43" s="93" t="s">
        <v>33</v>
      </c>
      <c r="Q43" s="68" t="s">
        <v>1044</v>
      </c>
    </row>
    <row r="44" spans="1:22" s="63" customFormat="1" ht="22.5" x14ac:dyDescent="0.2">
      <c r="A44" s="88" t="s">
        <v>212</v>
      </c>
      <c r="B44" s="89" t="s">
        <v>1060</v>
      </c>
      <c r="C44" s="776" t="s">
        <v>2627</v>
      </c>
      <c r="D44" s="776"/>
      <c r="E44" s="776"/>
      <c r="F44" s="90" t="s">
        <v>484</v>
      </c>
      <c r="G44" s="90" t="s">
        <v>33</v>
      </c>
      <c r="H44" s="90" t="s">
        <v>33</v>
      </c>
      <c r="I44" s="90" t="s">
        <v>173</v>
      </c>
      <c r="J44" s="91">
        <v>230.51</v>
      </c>
      <c r="K44" s="90" t="s">
        <v>33</v>
      </c>
      <c r="L44" s="91">
        <v>461.02</v>
      </c>
      <c r="M44" s="92" t="s">
        <v>33</v>
      </c>
      <c r="N44" s="93" t="s">
        <v>33</v>
      </c>
      <c r="Q44" s="68" t="s">
        <v>2627</v>
      </c>
    </row>
    <row r="45" spans="1:22" s="63" customFormat="1" ht="45" x14ac:dyDescent="0.2">
      <c r="A45" s="88" t="s">
        <v>219</v>
      </c>
      <c r="B45" s="89" t="s">
        <v>2628</v>
      </c>
      <c r="C45" s="776" t="s">
        <v>2629</v>
      </c>
      <c r="D45" s="776"/>
      <c r="E45" s="776"/>
      <c r="F45" s="90" t="s">
        <v>484</v>
      </c>
      <c r="G45" s="90" t="s">
        <v>33</v>
      </c>
      <c r="H45" s="90" t="s">
        <v>33</v>
      </c>
      <c r="I45" s="90" t="s">
        <v>173</v>
      </c>
      <c r="J45" s="91">
        <v>70.45</v>
      </c>
      <c r="K45" s="90" t="s">
        <v>33</v>
      </c>
      <c r="L45" s="91">
        <v>140.9</v>
      </c>
      <c r="M45" s="92" t="s">
        <v>33</v>
      </c>
      <c r="N45" s="93" t="s">
        <v>33</v>
      </c>
      <c r="Q45" s="68" t="s">
        <v>2629</v>
      </c>
    </row>
    <row r="46" spans="1:22" s="63" customFormat="1" ht="56.25" x14ac:dyDescent="0.2">
      <c r="A46" s="88" t="s">
        <v>228</v>
      </c>
      <c r="B46" s="89" t="s">
        <v>1021</v>
      </c>
      <c r="C46" s="776" t="s">
        <v>1022</v>
      </c>
      <c r="D46" s="776"/>
      <c r="E46" s="776"/>
      <c r="F46" s="90" t="s">
        <v>484</v>
      </c>
      <c r="G46" s="90" t="s">
        <v>33</v>
      </c>
      <c r="H46" s="90" t="s">
        <v>33</v>
      </c>
      <c r="I46" s="90" t="s">
        <v>165</v>
      </c>
      <c r="J46" s="91" t="s">
        <v>33</v>
      </c>
      <c r="K46" s="90" t="s">
        <v>33</v>
      </c>
      <c r="L46" s="91" t="s">
        <v>33</v>
      </c>
      <c r="M46" s="92" t="s">
        <v>33</v>
      </c>
      <c r="N46" s="93" t="s">
        <v>33</v>
      </c>
      <c r="Q46" s="68" t="s">
        <v>1022</v>
      </c>
    </row>
    <row r="47" spans="1:22" s="63" customFormat="1" ht="22.5" x14ac:dyDescent="0.2">
      <c r="A47" s="96"/>
      <c r="B47" s="97" t="s">
        <v>171</v>
      </c>
      <c r="C47" s="767" t="s">
        <v>172</v>
      </c>
      <c r="D47" s="767"/>
      <c r="E47" s="767"/>
      <c r="F47" s="767"/>
      <c r="G47" s="767"/>
      <c r="H47" s="767"/>
      <c r="I47" s="767"/>
      <c r="J47" s="767"/>
      <c r="K47" s="767"/>
      <c r="L47" s="767"/>
      <c r="M47" s="767"/>
      <c r="N47" s="781"/>
      <c r="R47" s="68" t="s">
        <v>172</v>
      </c>
    </row>
    <row r="48" spans="1:22" s="63" customFormat="1" x14ac:dyDescent="0.2">
      <c r="A48" s="98"/>
      <c r="B48" s="97" t="s">
        <v>165</v>
      </c>
      <c r="C48" s="767" t="s">
        <v>251</v>
      </c>
      <c r="D48" s="767"/>
      <c r="E48" s="767"/>
      <c r="F48" s="99" t="s">
        <v>33</v>
      </c>
      <c r="G48" s="99" t="s">
        <v>33</v>
      </c>
      <c r="H48" s="99" t="s">
        <v>33</v>
      </c>
      <c r="I48" s="99" t="s">
        <v>33</v>
      </c>
      <c r="J48" s="100">
        <v>9.91</v>
      </c>
      <c r="K48" s="99" t="s">
        <v>175</v>
      </c>
      <c r="L48" s="100">
        <v>12.39</v>
      </c>
      <c r="M48" s="101" t="s">
        <v>33</v>
      </c>
      <c r="N48" s="102" t="s">
        <v>33</v>
      </c>
      <c r="S48" s="68" t="s">
        <v>251</v>
      </c>
    </row>
    <row r="49" spans="1:22" s="63" customFormat="1" x14ac:dyDescent="0.2">
      <c r="A49" s="98"/>
      <c r="B49" s="97" t="s">
        <v>173</v>
      </c>
      <c r="C49" s="767" t="s">
        <v>174</v>
      </c>
      <c r="D49" s="767"/>
      <c r="E49" s="767"/>
      <c r="F49" s="99" t="s">
        <v>33</v>
      </c>
      <c r="G49" s="99" t="s">
        <v>33</v>
      </c>
      <c r="H49" s="99" t="s">
        <v>33</v>
      </c>
      <c r="I49" s="99" t="s">
        <v>33</v>
      </c>
      <c r="J49" s="100">
        <v>5.43</v>
      </c>
      <c r="K49" s="99" t="s">
        <v>175</v>
      </c>
      <c r="L49" s="100">
        <v>6.79</v>
      </c>
      <c r="M49" s="101" t="s">
        <v>33</v>
      </c>
      <c r="N49" s="102" t="s">
        <v>33</v>
      </c>
      <c r="S49" s="68" t="s">
        <v>174</v>
      </c>
    </row>
    <row r="50" spans="1:22" s="63" customFormat="1" x14ac:dyDescent="0.2">
      <c r="A50" s="98"/>
      <c r="B50" s="97" t="s">
        <v>176</v>
      </c>
      <c r="C50" s="767" t="s">
        <v>177</v>
      </c>
      <c r="D50" s="767"/>
      <c r="E50" s="767"/>
      <c r="F50" s="99" t="s">
        <v>33</v>
      </c>
      <c r="G50" s="99" t="s">
        <v>33</v>
      </c>
      <c r="H50" s="99" t="s">
        <v>33</v>
      </c>
      <c r="I50" s="99" t="s">
        <v>33</v>
      </c>
      <c r="J50" s="100">
        <v>0.76</v>
      </c>
      <c r="K50" s="99" t="s">
        <v>175</v>
      </c>
      <c r="L50" s="100">
        <v>0.95</v>
      </c>
      <c r="M50" s="101" t="s">
        <v>33</v>
      </c>
      <c r="N50" s="102" t="s">
        <v>33</v>
      </c>
      <c r="S50" s="68" t="s">
        <v>177</v>
      </c>
    </row>
    <row r="51" spans="1:22" s="63" customFormat="1" x14ac:dyDescent="0.2">
      <c r="A51" s="98"/>
      <c r="B51" s="97" t="s">
        <v>212</v>
      </c>
      <c r="C51" s="767" t="s">
        <v>252</v>
      </c>
      <c r="D51" s="767"/>
      <c r="E51" s="767"/>
      <c r="F51" s="99" t="s">
        <v>33</v>
      </c>
      <c r="G51" s="99" t="s">
        <v>33</v>
      </c>
      <c r="H51" s="99" t="s">
        <v>33</v>
      </c>
      <c r="I51" s="99" t="s">
        <v>33</v>
      </c>
      <c r="J51" s="100">
        <v>0.74</v>
      </c>
      <c r="K51" s="99" t="s">
        <v>33</v>
      </c>
      <c r="L51" s="100">
        <v>0.74</v>
      </c>
      <c r="M51" s="101" t="s">
        <v>33</v>
      </c>
      <c r="N51" s="102" t="s">
        <v>33</v>
      </c>
      <c r="S51" s="68" t="s">
        <v>252</v>
      </c>
    </row>
    <row r="52" spans="1:22" s="63" customFormat="1" x14ac:dyDescent="0.2">
      <c r="A52" s="98"/>
      <c r="B52" s="97" t="s">
        <v>33</v>
      </c>
      <c r="C52" s="767" t="s">
        <v>253</v>
      </c>
      <c r="D52" s="767"/>
      <c r="E52" s="767"/>
      <c r="F52" s="99" t="s">
        <v>179</v>
      </c>
      <c r="G52" s="99" t="s">
        <v>1023</v>
      </c>
      <c r="H52" s="99" t="s">
        <v>175</v>
      </c>
      <c r="I52" s="99" t="s">
        <v>1231</v>
      </c>
      <c r="J52" s="100" t="s">
        <v>33</v>
      </c>
      <c r="K52" s="99" t="s">
        <v>33</v>
      </c>
      <c r="L52" s="100" t="s">
        <v>33</v>
      </c>
      <c r="M52" s="101" t="s">
        <v>33</v>
      </c>
      <c r="N52" s="102" t="s">
        <v>33</v>
      </c>
      <c r="T52" s="68" t="s">
        <v>253</v>
      </c>
    </row>
    <row r="53" spans="1:22" s="63" customFormat="1" x14ac:dyDescent="0.2">
      <c r="A53" s="98"/>
      <c r="B53" s="97" t="s">
        <v>33</v>
      </c>
      <c r="C53" s="767" t="s">
        <v>178</v>
      </c>
      <c r="D53" s="767"/>
      <c r="E53" s="767"/>
      <c r="F53" s="99" t="s">
        <v>179</v>
      </c>
      <c r="G53" s="99" t="s">
        <v>809</v>
      </c>
      <c r="H53" s="99" t="s">
        <v>175</v>
      </c>
      <c r="I53" s="99" t="s">
        <v>2630</v>
      </c>
      <c r="J53" s="100" t="s">
        <v>33</v>
      </c>
      <c r="K53" s="99" t="s">
        <v>33</v>
      </c>
      <c r="L53" s="100" t="s">
        <v>33</v>
      </c>
      <c r="M53" s="101" t="s">
        <v>33</v>
      </c>
      <c r="N53" s="102" t="s">
        <v>33</v>
      </c>
      <c r="T53" s="68" t="s">
        <v>178</v>
      </c>
    </row>
    <row r="54" spans="1:22" s="63" customFormat="1" x14ac:dyDescent="0.2">
      <c r="A54" s="98"/>
      <c r="B54" s="97" t="s">
        <v>33</v>
      </c>
      <c r="C54" s="776" t="s">
        <v>182</v>
      </c>
      <c r="D54" s="776"/>
      <c r="E54" s="776"/>
      <c r="F54" s="90" t="s">
        <v>33</v>
      </c>
      <c r="G54" s="90" t="s">
        <v>33</v>
      </c>
      <c r="H54" s="90" t="s">
        <v>33</v>
      </c>
      <c r="I54" s="90" t="s">
        <v>33</v>
      </c>
      <c r="J54" s="91">
        <v>16.079999999999998</v>
      </c>
      <c r="K54" s="90" t="s">
        <v>33</v>
      </c>
      <c r="L54" s="91">
        <v>19.920000000000002</v>
      </c>
      <c r="M54" s="92" t="s">
        <v>33</v>
      </c>
      <c r="N54" s="93" t="s">
        <v>33</v>
      </c>
      <c r="U54" s="68" t="s">
        <v>182</v>
      </c>
    </row>
    <row r="55" spans="1:22" s="63" customFormat="1" x14ac:dyDescent="0.2">
      <c r="A55" s="98"/>
      <c r="B55" s="97" t="s">
        <v>33</v>
      </c>
      <c r="C55" s="767" t="s">
        <v>183</v>
      </c>
      <c r="D55" s="767"/>
      <c r="E55" s="767"/>
      <c r="F55" s="99" t="s">
        <v>33</v>
      </c>
      <c r="G55" s="99" t="s">
        <v>33</v>
      </c>
      <c r="H55" s="99" t="s">
        <v>33</v>
      </c>
      <c r="I55" s="99" t="s">
        <v>33</v>
      </c>
      <c r="J55" s="100" t="s">
        <v>33</v>
      </c>
      <c r="K55" s="99" t="s">
        <v>33</v>
      </c>
      <c r="L55" s="100">
        <v>13.34</v>
      </c>
      <c r="M55" s="101" t="s">
        <v>33</v>
      </c>
      <c r="N55" s="102" t="s">
        <v>33</v>
      </c>
      <c r="T55" s="68" t="s">
        <v>183</v>
      </c>
    </row>
    <row r="56" spans="1:22" s="63" customFormat="1" ht="22.5" x14ac:dyDescent="0.2">
      <c r="A56" s="98"/>
      <c r="B56" s="97" t="s">
        <v>959</v>
      </c>
      <c r="C56" s="767" t="s">
        <v>960</v>
      </c>
      <c r="D56" s="767"/>
      <c r="E56" s="767"/>
      <c r="F56" s="99" t="s">
        <v>186</v>
      </c>
      <c r="G56" s="99" t="s">
        <v>187</v>
      </c>
      <c r="H56" s="99" t="s">
        <v>33</v>
      </c>
      <c r="I56" s="99" t="s">
        <v>187</v>
      </c>
      <c r="J56" s="100" t="s">
        <v>33</v>
      </c>
      <c r="K56" s="99" t="s">
        <v>33</v>
      </c>
      <c r="L56" s="100">
        <v>12.67</v>
      </c>
      <c r="M56" s="101" t="s">
        <v>33</v>
      </c>
      <c r="N56" s="102" t="s">
        <v>33</v>
      </c>
      <c r="T56" s="68" t="s">
        <v>960</v>
      </c>
    </row>
    <row r="57" spans="1:22" s="63" customFormat="1" ht="22.5" x14ac:dyDescent="0.2">
      <c r="A57" s="98"/>
      <c r="B57" s="97" t="s">
        <v>961</v>
      </c>
      <c r="C57" s="767" t="s">
        <v>962</v>
      </c>
      <c r="D57" s="767"/>
      <c r="E57" s="767"/>
      <c r="F57" s="99" t="s">
        <v>186</v>
      </c>
      <c r="G57" s="99" t="s">
        <v>594</v>
      </c>
      <c r="H57" s="99" t="s">
        <v>33</v>
      </c>
      <c r="I57" s="99" t="s">
        <v>594</v>
      </c>
      <c r="J57" s="100" t="s">
        <v>33</v>
      </c>
      <c r="K57" s="99" t="s">
        <v>33</v>
      </c>
      <c r="L57" s="100">
        <v>8.67</v>
      </c>
      <c r="M57" s="101" t="s">
        <v>33</v>
      </c>
      <c r="N57" s="102" t="s">
        <v>33</v>
      </c>
      <c r="T57" s="68" t="s">
        <v>962</v>
      </c>
    </row>
    <row r="58" spans="1:22" s="63" customFormat="1" x14ac:dyDescent="0.2">
      <c r="A58" s="103"/>
      <c r="B58" s="104"/>
      <c r="C58" s="780" t="s">
        <v>191</v>
      </c>
      <c r="D58" s="780"/>
      <c r="E58" s="780"/>
      <c r="F58" s="105" t="s">
        <v>33</v>
      </c>
      <c r="G58" s="105" t="s">
        <v>33</v>
      </c>
      <c r="H58" s="105" t="s">
        <v>33</v>
      </c>
      <c r="I58" s="105" t="s">
        <v>33</v>
      </c>
      <c r="J58" s="106" t="s">
        <v>33</v>
      </c>
      <c r="K58" s="105" t="s">
        <v>33</v>
      </c>
      <c r="L58" s="106">
        <v>41.26</v>
      </c>
      <c r="M58" s="92" t="s">
        <v>33</v>
      </c>
      <c r="N58" s="107" t="s">
        <v>33</v>
      </c>
      <c r="V58" s="68" t="s">
        <v>191</v>
      </c>
    </row>
    <row r="59" spans="1:22" s="63" customFormat="1" ht="45" x14ac:dyDescent="0.2">
      <c r="A59" s="88" t="s">
        <v>235</v>
      </c>
      <c r="B59" s="89" t="s">
        <v>1414</v>
      </c>
      <c r="C59" s="776" t="s">
        <v>1415</v>
      </c>
      <c r="D59" s="776"/>
      <c r="E59" s="776"/>
      <c r="F59" s="90" t="s">
        <v>484</v>
      </c>
      <c r="G59" s="90" t="s">
        <v>33</v>
      </c>
      <c r="H59" s="90" t="s">
        <v>33</v>
      </c>
      <c r="I59" s="90" t="s">
        <v>165</v>
      </c>
      <c r="J59" s="91">
        <v>145.41999999999999</v>
      </c>
      <c r="K59" s="90" t="s">
        <v>33</v>
      </c>
      <c r="L59" s="91">
        <v>145.41999999999999</v>
      </c>
      <c r="M59" s="92" t="s">
        <v>33</v>
      </c>
      <c r="N59" s="93" t="s">
        <v>33</v>
      </c>
      <c r="Q59" s="68" t="s">
        <v>1415</v>
      </c>
    </row>
    <row r="60" spans="1:22" s="63" customFormat="1" ht="22.5" x14ac:dyDescent="0.2">
      <c r="A60" s="88" t="s">
        <v>240</v>
      </c>
      <c r="B60" s="89" t="s">
        <v>1039</v>
      </c>
      <c r="C60" s="776" t="s">
        <v>1040</v>
      </c>
      <c r="D60" s="776"/>
      <c r="E60" s="776"/>
      <c r="F60" s="90" t="s">
        <v>484</v>
      </c>
      <c r="G60" s="90" t="s">
        <v>33</v>
      </c>
      <c r="H60" s="90" t="s">
        <v>33</v>
      </c>
      <c r="I60" s="90" t="s">
        <v>212</v>
      </c>
      <c r="J60" s="91" t="s">
        <v>33</v>
      </c>
      <c r="K60" s="90" t="s">
        <v>33</v>
      </c>
      <c r="L60" s="91" t="s">
        <v>33</v>
      </c>
      <c r="M60" s="92" t="s">
        <v>33</v>
      </c>
      <c r="N60" s="93" t="s">
        <v>33</v>
      </c>
      <c r="Q60" s="68" t="s">
        <v>1040</v>
      </c>
    </row>
    <row r="61" spans="1:22" s="63" customFormat="1" ht="22.5" x14ac:dyDescent="0.2">
      <c r="A61" s="96"/>
      <c r="B61" s="97" t="s">
        <v>171</v>
      </c>
      <c r="C61" s="767" t="s">
        <v>172</v>
      </c>
      <c r="D61" s="767"/>
      <c r="E61" s="767"/>
      <c r="F61" s="767"/>
      <c r="G61" s="767"/>
      <c r="H61" s="767"/>
      <c r="I61" s="767"/>
      <c r="J61" s="767"/>
      <c r="K61" s="767"/>
      <c r="L61" s="767"/>
      <c r="M61" s="767"/>
      <c r="N61" s="781"/>
      <c r="R61" s="68" t="s">
        <v>172</v>
      </c>
    </row>
    <row r="62" spans="1:22" s="63" customFormat="1" x14ac:dyDescent="0.2">
      <c r="A62" s="98"/>
      <c r="B62" s="97" t="s">
        <v>165</v>
      </c>
      <c r="C62" s="767" t="s">
        <v>251</v>
      </c>
      <c r="D62" s="767"/>
      <c r="E62" s="767"/>
      <c r="F62" s="99" t="s">
        <v>33</v>
      </c>
      <c r="G62" s="99" t="s">
        <v>33</v>
      </c>
      <c r="H62" s="99" t="s">
        <v>33</v>
      </c>
      <c r="I62" s="99" t="s">
        <v>33</v>
      </c>
      <c r="J62" s="100">
        <v>36.76</v>
      </c>
      <c r="K62" s="99" t="s">
        <v>175</v>
      </c>
      <c r="L62" s="100">
        <v>183.8</v>
      </c>
      <c r="M62" s="101" t="s">
        <v>33</v>
      </c>
      <c r="N62" s="102" t="s">
        <v>33</v>
      </c>
      <c r="S62" s="68" t="s">
        <v>251</v>
      </c>
    </row>
    <row r="63" spans="1:22" s="63" customFormat="1" x14ac:dyDescent="0.2">
      <c r="A63" s="98"/>
      <c r="B63" s="97" t="s">
        <v>212</v>
      </c>
      <c r="C63" s="767" t="s">
        <v>252</v>
      </c>
      <c r="D63" s="767"/>
      <c r="E63" s="767"/>
      <c r="F63" s="99" t="s">
        <v>33</v>
      </c>
      <c r="G63" s="99" t="s">
        <v>33</v>
      </c>
      <c r="H63" s="99" t="s">
        <v>33</v>
      </c>
      <c r="I63" s="99" t="s">
        <v>33</v>
      </c>
      <c r="J63" s="100">
        <v>4.5999999999999996</v>
      </c>
      <c r="K63" s="99" t="s">
        <v>33</v>
      </c>
      <c r="L63" s="100">
        <v>18.399999999999999</v>
      </c>
      <c r="M63" s="101" t="s">
        <v>33</v>
      </c>
      <c r="N63" s="102" t="s">
        <v>33</v>
      </c>
      <c r="S63" s="68" t="s">
        <v>252</v>
      </c>
    </row>
    <row r="64" spans="1:22" s="63" customFormat="1" x14ac:dyDescent="0.2">
      <c r="A64" s="98"/>
      <c r="B64" s="97" t="s">
        <v>33</v>
      </c>
      <c r="C64" s="767" t="s">
        <v>253</v>
      </c>
      <c r="D64" s="767"/>
      <c r="E64" s="767"/>
      <c r="F64" s="99" t="s">
        <v>179</v>
      </c>
      <c r="G64" s="99" t="s">
        <v>1041</v>
      </c>
      <c r="H64" s="99" t="s">
        <v>175</v>
      </c>
      <c r="I64" s="99" t="s">
        <v>293</v>
      </c>
      <c r="J64" s="100" t="s">
        <v>33</v>
      </c>
      <c r="K64" s="99" t="s">
        <v>33</v>
      </c>
      <c r="L64" s="100" t="s">
        <v>33</v>
      </c>
      <c r="M64" s="101" t="s">
        <v>33</v>
      </c>
      <c r="N64" s="102" t="s">
        <v>33</v>
      </c>
      <c r="T64" s="68" t="s">
        <v>253</v>
      </c>
    </row>
    <row r="65" spans="1:22" s="63" customFormat="1" x14ac:dyDescent="0.2">
      <c r="A65" s="98"/>
      <c r="B65" s="97" t="s">
        <v>33</v>
      </c>
      <c r="C65" s="776" t="s">
        <v>182</v>
      </c>
      <c r="D65" s="776"/>
      <c r="E65" s="776"/>
      <c r="F65" s="90" t="s">
        <v>33</v>
      </c>
      <c r="G65" s="90" t="s">
        <v>33</v>
      </c>
      <c r="H65" s="90" t="s">
        <v>33</v>
      </c>
      <c r="I65" s="90" t="s">
        <v>33</v>
      </c>
      <c r="J65" s="91">
        <v>41.36</v>
      </c>
      <c r="K65" s="90" t="s">
        <v>33</v>
      </c>
      <c r="L65" s="91">
        <v>202.2</v>
      </c>
      <c r="M65" s="92" t="s">
        <v>33</v>
      </c>
      <c r="N65" s="93" t="s">
        <v>33</v>
      </c>
      <c r="U65" s="68" t="s">
        <v>182</v>
      </c>
    </row>
    <row r="66" spans="1:22" s="63" customFormat="1" x14ac:dyDescent="0.2">
      <c r="A66" s="98"/>
      <c r="B66" s="97" t="s">
        <v>33</v>
      </c>
      <c r="C66" s="767" t="s">
        <v>183</v>
      </c>
      <c r="D66" s="767"/>
      <c r="E66" s="767"/>
      <c r="F66" s="99" t="s">
        <v>33</v>
      </c>
      <c r="G66" s="99" t="s">
        <v>33</v>
      </c>
      <c r="H66" s="99" t="s">
        <v>33</v>
      </c>
      <c r="I66" s="99" t="s">
        <v>33</v>
      </c>
      <c r="J66" s="100" t="s">
        <v>33</v>
      </c>
      <c r="K66" s="99" t="s">
        <v>33</v>
      </c>
      <c r="L66" s="100">
        <v>183.8</v>
      </c>
      <c r="M66" s="101" t="s">
        <v>33</v>
      </c>
      <c r="N66" s="102" t="s">
        <v>33</v>
      </c>
      <c r="T66" s="68" t="s">
        <v>183</v>
      </c>
    </row>
    <row r="67" spans="1:22" s="63" customFormat="1" ht="22.5" x14ac:dyDescent="0.2">
      <c r="A67" s="98"/>
      <c r="B67" s="97" t="s">
        <v>771</v>
      </c>
      <c r="C67" s="767" t="s">
        <v>772</v>
      </c>
      <c r="D67" s="767"/>
      <c r="E67" s="767"/>
      <c r="F67" s="99" t="s">
        <v>186</v>
      </c>
      <c r="G67" s="99" t="s">
        <v>341</v>
      </c>
      <c r="H67" s="99" t="s">
        <v>33</v>
      </c>
      <c r="I67" s="99" t="s">
        <v>341</v>
      </c>
      <c r="J67" s="100" t="s">
        <v>33</v>
      </c>
      <c r="K67" s="99" t="s">
        <v>33</v>
      </c>
      <c r="L67" s="100">
        <v>147.04</v>
      </c>
      <c r="M67" s="101" t="s">
        <v>33</v>
      </c>
      <c r="N67" s="102" t="s">
        <v>33</v>
      </c>
      <c r="T67" s="68" t="s">
        <v>772</v>
      </c>
    </row>
    <row r="68" spans="1:22" s="63" customFormat="1" ht="22.5" x14ac:dyDescent="0.2">
      <c r="A68" s="98"/>
      <c r="B68" s="97" t="s">
        <v>773</v>
      </c>
      <c r="C68" s="767" t="s">
        <v>774</v>
      </c>
      <c r="D68" s="767"/>
      <c r="E68" s="767"/>
      <c r="F68" s="99" t="s">
        <v>186</v>
      </c>
      <c r="G68" s="99" t="s">
        <v>775</v>
      </c>
      <c r="H68" s="99" t="s">
        <v>33</v>
      </c>
      <c r="I68" s="99" t="s">
        <v>775</v>
      </c>
      <c r="J68" s="100" t="s">
        <v>33</v>
      </c>
      <c r="K68" s="99" t="s">
        <v>33</v>
      </c>
      <c r="L68" s="100">
        <v>110.28</v>
      </c>
      <c r="M68" s="101" t="s">
        <v>33</v>
      </c>
      <c r="N68" s="102" t="s">
        <v>33</v>
      </c>
      <c r="T68" s="68" t="s">
        <v>774</v>
      </c>
    </row>
    <row r="69" spans="1:22" s="63" customFormat="1" x14ac:dyDescent="0.2">
      <c r="A69" s="103"/>
      <c r="B69" s="104"/>
      <c r="C69" s="780" t="s">
        <v>191</v>
      </c>
      <c r="D69" s="780"/>
      <c r="E69" s="780"/>
      <c r="F69" s="105" t="s">
        <v>33</v>
      </c>
      <c r="G69" s="105" t="s">
        <v>33</v>
      </c>
      <c r="H69" s="105" t="s">
        <v>33</v>
      </c>
      <c r="I69" s="105" t="s">
        <v>33</v>
      </c>
      <c r="J69" s="106" t="s">
        <v>33</v>
      </c>
      <c r="K69" s="105" t="s">
        <v>33</v>
      </c>
      <c r="L69" s="106">
        <v>459.52</v>
      </c>
      <c r="M69" s="92" t="s">
        <v>33</v>
      </c>
      <c r="N69" s="107" t="s">
        <v>33</v>
      </c>
      <c r="V69" s="68" t="s">
        <v>191</v>
      </c>
    </row>
    <row r="70" spans="1:22" s="63" customFormat="1" ht="22.5" x14ac:dyDescent="0.2">
      <c r="A70" s="88" t="s">
        <v>246</v>
      </c>
      <c r="B70" s="89" t="s">
        <v>2631</v>
      </c>
      <c r="C70" s="776" t="s">
        <v>2632</v>
      </c>
      <c r="D70" s="776"/>
      <c r="E70" s="776"/>
      <c r="F70" s="90" t="s">
        <v>484</v>
      </c>
      <c r="G70" s="90" t="s">
        <v>33</v>
      </c>
      <c r="H70" s="90" t="s">
        <v>33</v>
      </c>
      <c r="I70" s="90" t="s">
        <v>212</v>
      </c>
      <c r="J70" s="91">
        <v>243.85</v>
      </c>
      <c r="K70" s="90" t="s">
        <v>33</v>
      </c>
      <c r="L70" s="91">
        <v>975.4</v>
      </c>
      <c r="M70" s="92" t="s">
        <v>33</v>
      </c>
      <c r="N70" s="93" t="s">
        <v>33</v>
      </c>
      <c r="Q70" s="68" t="s">
        <v>2632</v>
      </c>
    </row>
    <row r="71" spans="1:22" s="63" customFormat="1" ht="33.75" x14ac:dyDescent="0.2">
      <c r="A71" s="88" t="s">
        <v>258</v>
      </c>
      <c r="B71" s="89" t="s">
        <v>1062</v>
      </c>
      <c r="C71" s="776" t="s">
        <v>1063</v>
      </c>
      <c r="D71" s="776"/>
      <c r="E71" s="776"/>
      <c r="F71" s="90" t="s">
        <v>484</v>
      </c>
      <c r="G71" s="90" t="s">
        <v>33</v>
      </c>
      <c r="H71" s="90" t="s">
        <v>33</v>
      </c>
      <c r="I71" s="90" t="s">
        <v>165</v>
      </c>
      <c r="J71" s="91" t="s">
        <v>33</v>
      </c>
      <c r="K71" s="90" t="s">
        <v>33</v>
      </c>
      <c r="L71" s="91" t="s">
        <v>33</v>
      </c>
      <c r="M71" s="92" t="s">
        <v>33</v>
      </c>
      <c r="N71" s="93" t="s">
        <v>33</v>
      </c>
      <c r="Q71" s="68" t="s">
        <v>1063</v>
      </c>
    </row>
    <row r="72" spans="1:22" s="63" customFormat="1" ht="22.5" x14ac:dyDescent="0.2">
      <c r="A72" s="96"/>
      <c r="B72" s="97" t="s">
        <v>171</v>
      </c>
      <c r="C72" s="767" t="s">
        <v>172</v>
      </c>
      <c r="D72" s="767"/>
      <c r="E72" s="767"/>
      <c r="F72" s="767"/>
      <c r="G72" s="767"/>
      <c r="H72" s="767"/>
      <c r="I72" s="767"/>
      <c r="J72" s="767"/>
      <c r="K72" s="767"/>
      <c r="L72" s="767"/>
      <c r="M72" s="767"/>
      <c r="N72" s="781"/>
      <c r="R72" s="68" t="s">
        <v>172</v>
      </c>
    </row>
    <row r="73" spans="1:22" s="63" customFormat="1" x14ac:dyDescent="0.2">
      <c r="A73" s="98"/>
      <c r="B73" s="97" t="s">
        <v>165</v>
      </c>
      <c r="C73" s="767" t="s">
        <v>251</v>
      </c>
      <c r="D73" s="767"/>
      <c r="E73" s="767"/>
      <c r="F73" s="99" t="s">
        <v>33</v>
      </c>
      <c r="G73" s="99" t="s">
        <v>33</v>
      </c>
      <c r="H73" s="99" t="s">
        <v>33</v>
      </c>
      <c r="I73" s="99" t="s">
        <v>33</v>
      </c>
      <c r="J73" s="100">
        <v>20.440000000000001</v>
      </c>
      <c r="K73" s="99" t="s">
        <v>175</v>
      </c>
      <c r="L73" s="100">
        <v>25.55</v>
      </c>
      <c r="M73" s="101" t="s">
        <v>33</v>
      </c>
      <c r="N73" s="102" t="s">
        <v>33</v>
      </c>
      <c r="S73" s="68" t="s">
        <v>251</v>
      </c>
    </row>
    <row r="74" spans="1:22" s="63" customFormat="1" x14ac:dyDescent="0.2">
      <c r="A74" s="98"/>
      <c r="B74" s="97" t="s">
        <v>173</v>
      </c>
      <c r="C74" s="767" t="s">
        <v>174</v>
      </c>
      <c r="D74" s="767"/>
      <c r="E74" s="767"/>
      <c r="F74" s="99" t="s">
        <v>33</v>
      </c>
      <c r="G74" s="99" t="s">
        <v>33</v>
      </c>
      <c r="H74" s="99" t="s">
        <v>33</v>
      </c>
      <c r="I74" s="99" t="s">
        <v>33</v>
      </c>
      <c r="J74" s="100">
        <v>33.47</v>
      </c>
      <c r="K74" s="99" t="s">
        <v>175</v>
      </c>
      <c r="L74" s="100">
        <v>41.84</v>
      </c>
      <c r="M74" s="101" t="s">
        <v>33</v>
      </c>
      <c r="N74" s="102" t="s">
        <v>33</v>
      </c>
      <c r="S74" s="68" t="s">
        <v>174</v>
      </c>
    </row>
    <row r="75" spans="1:22" s="63" customFormat="1" x14ac:dyDescent="0.2">
      <c r="A75" s="98"/>
      <c r="B75" s="97" t="s">
        <v>176</v>
      </c>
      <c r="C75" s="767" t="s">
        <v>177</v>
      </c>
      <c r="D75" s="767"/>
      <c r="E75" s="767"/>
      <c r="F75" s="99" t="s">
        <v>33</v>
      </c>
      <c r="G75" s="99" t="s">
        <v>33</v>
      </c>
      <c r="H75" s="99" t="s">
        <v>33</v>
      </c>
      <c r="I75" s="99" t="s">
        <v>33</v>
      </c>
      <c r="J75" s="100">
        <v>3.42</v>
      </c>
      <c r="K75" s="99" t="s">
        <v>175</v>
      </c>
      <c r="L75" s="100">
        <v>4.28</v>
      </c>
      <c r="M75" s="101" t="s">
        <v>33</v>
      </c>
      <c r="N75" s="102" t="s">
        <v>33</v>
      </c>
      <c r="S75" s="68" t="s">
        <v>177</v>
      </c>
    </row>
    <row r="76" spans="1:22" s="63" customFormat="1" x14ac:dyDescent="0.2">
      <c r="A76" s="98"/>
      <c r="B76" s="97" t="s">
        <v>212</v>
      </c>
      <c r="C76" s="767" t="s">
        <v>252</v>
      </c>
      <c r="D76" s="767"/>
      <c r="E76" s="767"/>
      <c r="F76" s="99" t="s">
        <v>33</v>
      </c>
      <c r="G76" s="99" t="s">
        <v>33</v>
      </c>
      <c r="H76" s="99" t="s">
        <v>33</v>
      </c>
      <c r="I76" s="99" t="s">
        <v>33</v>
      </c>
      <c r="J76" s="100">
        <v>2.94</v>
      </c>
      <c r="K76" s="99" t="s">
        <v>33</v>
      </c>
      <c r="L76" s="100">
        <v>2.94</v>
      </c>
      <c r="M76" s="101" t="s">
        <v>33</v>
      </c>
      <c r="N76" s="102" t="s">
        <v>33</v>
      </c>
      <c r="S76" s="68" t="s">
        <v>252</v>
      </c>
    </row>
    <row r="77" spans="1:22" s="63" customFormat="1" x14ac:dyDescent="0.2">
      <c r="A77" s="98"/>
      <c r="B77" s="97" t="s">
        <v>33</v>
      </c>
      <c r="C77" s="767" t="s">
        <v>253</v>
      </c>
      <c r="D77" s="767"/>
      <c r="E77" s="767"/>
      <c r="F77" s="99" t="s">
        <v>179</v>
      </c>
      <c r="G77" s="99" t="s">
        <v>1064</v>
      </c>
      <c r="H77" s="99" t="s">
        <v>175</v>
      </c>
      <c r="I77" s="99" t="s">
        <v>1024</v>
      </c>
      <c r="J77" s="100" t="s">
        <v>33</v>
      </c>
      <c r="K77" s="99" t="s">
        <v>33</v>
      </c>
      <c r="L77" s="100" t="s">
        <v>33</v>
      </c>
      <c r="M77" s="101" t="s">
        <v>33</v>
      </c>
      <c r="N77" s="102" t="s">
        <v>33</v>
      </c>
      <c r="T77" s="68" t="s">
        <v>253</v>
      </c>
    </row>
    <row r="78" spans="1:22" s="63" customFormat="1" x14ac:dyDescent="0.2">
      <c r="A78" s="98"/>
      <c r="B78" s="97" t="s">
        <v>33</v>
      </c>
      <c r="C78" s="767" t="s">
        <v>178</v>
      </c>
      <c r="D78" s="767"/>
      <c r="E78" s="767"/>
      <c r="F78" s="99" t="s">
        <v>179</v>
      </c>
      <c r="G78" s="99" t="s">
        <v>1065</v>
      </c>
      <c r="H78" s="99" t="s">
        <v>175</v>
      </c>
      <c r="I78" s="99" t="s">
        <v>1066</v>
      </c>
      <c r="J78" s="100" t="s">
        <v>33</v>
      </c>
      <c r="K78" s="99" t="s">
        <v>33</v>
      </c>
      <c r="L78" s="100" t="s">
        <v>33</v>
      </c>
      <c r="M78" s="101" t="s">
        <v>33</v>
      </c>
      <c r="N78" s="102" t="s">
        <v>33</v>
      </c>
      <c r="T78" s="68" t="s">
        <v>178</v>
      </c>
    </row>
    <row r="79" spans="1:22" s="63" customFormat="1" x14ac:dyDescent="0.2">
      <c r="A79" s="98"/>
      <c r="B79" s="97" t="s">
        <v>33</v>
      </c>
      <c r="C79" s="776" t="s">
        <v>182</v>
      </c>
      <c r="D79" s="776"/>
      <c r="E79" s="776"/>
      <c r="F79" s="90" t="s">
        <v>33</v>
      </c>
      <c r="G79" s="90" t="s">
        <v>33</v>
      </c>
      <c r="H79" s="90" t="s">
        <v>33</v>
      </c>
      <c r="I79" s="90" t="s">
        <v>33</v>
      </c>
      <c r="J79" s="91">
        <v>56.85</v>
      </c>
      <c r="K79" s="90" t="s">
        <v>33</v>
      </c>
      <c r="L79" s="91">
        <v>70.33</v>
      </c>
      <c r="M79" s="92" t="s">
        <v>33</v>
      </c>
      <c r="N79" s="93" t="s">
        <v>33</v>
      </c>
      <c r="U79" s="68" t="s">
        <v>182</v>
      </c>
    </row>
    <row r="80" spans="1:22" s="63" customFormat="1" x14ac:dyDescent="0.2">
      <c r="A80" s="98"/>
      <c r="B80" s="97" t="s">
        <v>33</v>
      </c>
      <c r="C80" s="767" t="s">
        <v>183</v>
      </c>
      <c r="D80" s="767"/>
      <c r="E80" s="767"/>
      <c r="F80" s="99" t="s">
        <v>33</v>
      </c>
      <c r="G80" s="99" t="s">
        <v>33</v>
      </c>
      <c r="H80" s="99" t="s">
        <v>33</v>
      </c>
      <c r="I80" s="99" t="s">
        <v>33</v>
      </c>
      <c r="J80" s="100" t="s">
        <v>33</v>
      </c>
      <c r="K80" s="99" t="s">
        <v>33</v>
      </c>
      <c r="L80" s="100">
        <v>29.83</v>
      </c>
      <c r="M80" s="101" t="s">
        <v>33</v>
      </c>
      <c r="N80" s="102" t="s">
        <v>33</v>
      </c>
      <c r="T80" s="68" t="s">
        <v>183</v>
      </c>
    </row>
    <row r="81" spans="1:24" s="63" customFormat="1" ht="22.5" x14ac:dyDescent="0.2">
      <c r="A81" s="98"/>
      <c r="B81" s="97" t="s">
        <v>959</v>
      </c>
      <c r="C81" s="767" t="s">
        <v>960</v>
      </c>
      <c r="D81" s="767"/>
      <c r="E81" s="767"/>
      <c r="F81" s="99" t="s">
        <v>186</v>
      </c>
      <c r="G81" s="99" t="s">
        <v>187</v>
      </c>
      <c r="H81" s="99" t="s">
        <v>33</v>
      </c>
      <c r="I81" s="99" t="s">
        <v>187</v>
      </c>
      <c r="J81" s="100" t="s">
        <v>33</v>
      </c>
      <c r="K81" s="99" t="s">
        <v>33</v>
      </c>
      <c r="L81" s="100">
        <v>28.34</v>
      </c>
      <c r="M81" s="101" t="s">
        <v>33</v>
      </c>
      <c r="N81" s="102" t="s">
        <v>33</v>
      </c>
      <c r="T81" s="68" t="s">
        <v>960</v>
      </c>
    </row>
    <row r="82" spans="1:24" s="63" customFormat="1" ht="22.5" x14ac:dyDescent="0.2">
      <c r="A82" s="98"/>
      <c r="B82" s="97" t="s">
        <v>961</v>
      </c>
      <c r="C82" s="767" t="s">
        <v>962</v>
      </c>
      <c r="D82" s="767"/>
      <c r="E82" s="767"/>
      <c r="F82" s="99" t="s">
        <v>186</v>
      </c>
      <c r="G82" s="99" t="s">
        <v>594</v>
      </c>
      <c r="H82" s="99" t="s">
        <v>33</v>
      </c>
      <c r="I82" s="99" t="s">
        <v>594</v>
      </c>
      <c r="J82" s="100" t="s">
        <v>33</v>
      </c>
      <c r="K82" s="99" t="s">
        <v>33</v>
      </c>
      <c r="L82" s="100">
        <v>19.39</v>
      </c>
      <c r="M82" s="101" t="s">
        <v>33</v>
      </c>
      <c r="N82" s="102" t="s">
        <v>33</v>
      </c>
      <c r="T82" s="68" t="s">
        <v>962</v>
      </c>
    </row>
    <row r="83" spans="1:24" s="63" customFormat="1" x14ac:dyDescent="0.2">
      <c r="A83" s="103"/>
      <c r="B83" s="104"/>
      <c r="C83" s="780" t="s">
        <v>191</v>
      </c>
      <c r="D83" s="780"/>
      <c r="E83" s="780"/>
      <c r="F83" s="105" t="s">
        <v>33</v>
      </c>
      <c r="G83" s="105" t="s">
        <v>33</v>
      </c>
      <c r="H83" s="105" t="s">
        <v>33</v>
      </c>
      <c r="I83" s="105" t="s">
        <v>33</v>
      </c>
      <c r="J83" s="106" t="s">
        <v>33</v>
      </c>
      <c r="K83" s="105" t="s">
        <v>33</v>
      </c>
      <c r="L83" s="106">
        <v>118.06</v>
      </c>
      <c r="M83" s="92" t="s">
        <v>33</v>
      </c>
      <c r="N83" s="107" t="s">
        <v>33</v>
      </c>
      <c r="V83" s="68" t="s">
        <v>191</v>
      </c>
    </row>
    <row r="84" spans="1:24" s="63" customFormat="1" ht="33.75" x14ac:dyDescent="0.2">
      <c r="A84" s="88" t="s">
        <v>262</v>
      </c>
      <c r="B84" s="89" t="s">
        <v>1815</v>
      </c>
      <c r="C84" s="776" t="s">
        <v>1068</v>
      </c>
      <c r="D84" s="776"/>
      <c r="E84" s="776"/>
      <c r="F84" s="90" t="s">
        <v>484</v>
      </c>
      <c r="G84" s="90" t="s">
        <v>33</v>
      </c>
      <c r="H84" s="90" t="s">
        <v>33</v>
      </c>
      <c r="I84" s="90" t="s">
        <v>165</v>
      </c>
      <c r="J84" s="91">
        <v>3258.43</v>
      </c>
      <c r="K84" s="90" t="s">
        <v>778</v>
      </c>
      <c r="L84" s="91">
        <v>3297.53</v>
      </c>
      <c r="M84" s="92" t="s">
        <v>33</v>
      </c>
      <c r="N84" s="93" t="s">
        <v>33</v>
      </c>
      <c r="Q84" s="68" t="s">
        <v>1068</v>
      </c>
    </row>
    <row r="85" spans="1:24" s="63" customFormat="1" x14ac:dyDescent="0.2">
      <c r="A85" s="94"/>
      <c r="B85" s="95"/>
      <c r="C85" s="767" t="s">
        <v>1069</v>
      </c>
      <c r="D85" s="767"/>
      <c r="E85" s="767"/>
      <c r="F85" s="767"/>
      <c r="G85" s="767"/>
      <c r="H85" s="767"/>
      <c r="I85" s="767"/>
      <c r="J85" s="767"/>
      <c r="K85" s="767"/>
      <c r="L85" s="767"/>
      <c r="M85" s="767"/>
      <c r="N85" s="781"/>
      <c r="W85" s="68" t="s">
        <v>1069</v>
      </c>
    </row>
    <row r="86" spans="1:24" s="63" customFormat="1" ht="22.5" x14ac:dyDescent="0.2">
      <c r="A86" s="96"/>
      <c r="B86" s="97" t="s">
        <v>780</v>
      </c>
      <c r="C86" s="767" t="s">
        <v>781</v>
      </c>
      <c r="D86" s="767"/>
      <c r="E86" s="767"/>
      <c r="F86" s="767"/>
      <c r="G86" s="767"/>
      <c r="H86" s="767"/>
      <c r="I86" s="767"/>
      <c r="J86" s="767"/>
      <c r="K86" s="767"/>
      <c r="L86" s="767"/>
      <c r="M86" s="767"/>
      <c r="N86" s="781"/>
      <c r="R86" s="68" t="s">
        <v>781</v>
      </c>
    </row>
    <row r="87" spans="1:24" s="63" customFormat="1" ht="22.5" x14ac:dyDescent="0.2">
      <c r="A87" s="88" t="s">
        <v>267</v>
      </c>
      <c r="B87" s="89" t="s">
        <v>1060</v>
      </c>
      <c r="C87" s="776" t="s">
        <v>2627</v>
      </c>
      <c r="D87" s="776"/>
      <c r="E87" s="776"/>
      <c r="F87" s="90" t="s">
        <v>484</v>
      </c>
      <c r="G87" s="90" t="s">
        <v>33</v>
      </c>
      <c r="H87" s="90" t="s">
        <v>33</v>
      </c>
      <c r="I87" s="90" t="s">
        <v>173</v>
      </c>
      <c r="J87" s="91">
        <v>230.51</v>
      </c>
      <c r="K87" s="90" t="s">
        <v>33</v>
      </c>
      <c r="L87" s="91">
        <v>461.02</v>
      </c>
      <c r="M87" s="92" t="s">
        <v>33</v>
      </c>
      <c r="N87" s="93" t="s">
        <v>33</v>
      </c>
      <c r="Q87" s="68" t="s">
        <v>2627</v>
      </c>
    </row>
    <row r="88" spans="1:24" s="63" customFormat="1" ht="22.5" x14ac:dyDescent="0.2">
      <c r="A88" s="88" t="s">
        <v>274</v>
      </c>
      <c r="B88" s="89" t="s">
        <v>1393</v>
      </c>
      <c r="C88" s="776" t="s">
        <v>1394</v>
      </c>
      <c r="D88" s="776"/>
      <c r="E88" s="776"/>
      <c r="F88" s="90" t="s">
        <v>334</v>
      </c>
      <c r="G88" s="90" t="s">
        <v>33</v>
      </c>
      <c r="H88" s="90" t="s">
        <v>33</v>
      </c>
      <c r="I88" s="90" t="s">
        <v>2633</v>
      </c>
      <c r="J88" s="91" t="s">
        <v>33</v>
      </c>
      <c r="K88" s="90" t="s">
        <v>33</v>
      </c>
      <c r="L88" s="91" t="s">
        <v>33</v>
      </c>
      <c r="M88" s="92" t="s">
        <v>33</v>
      </c>
      <c r="N88" s="93" t="s">
        <v>33</v>
      </c>
      <c r="Q88" s="68" t="s">
        <v>1394</v>
      </c>
    </row>
    <row r="89" spans="1:24" s="63" customFormat="1" x14ac:dyDescent="0.2">
      <c r="A89" s="94"/>
      <c r="B89" s="95"/>
      <c r="C89" s="767" t="s">
        <v>2634</v>
      </c>
      <c r="D89" s="767"/>
      <c r="E89" s="767"/>
      <c r="F89" s="767"/>
      <c r="G89" s="767"/>
      <c r="H89" s="767"/>
      <c r="I89" s="767"/>
      <c r="J89" s="767"/>
      <c r="K89" s="767"/>
      <c r="L89" s="767"/>
      <c r="M89" s="767"/>
      <c r="N89" s="781"/>
      <c r="X89" s="68" t="s">
        <v>2634</v>
      </c>
    </row>
    <row r="90" spans="1:24" s="63" customFormat="1" ht="22.5" x14ac:dyDescent="0.2">
      <c r="A90" s="96"/>
      <c r="B90" s="97" t="s">
        <v>171</v>
      </c>
      <c r="C90" s="767" t="s">
        <v>172</v>
      </c>
      <c r="D90" s="767"/>
      <c r="E90" s="767"/>
      <c r="F90" s="767"/>
      <c r="G90" s="767"/>
      <c r="H90" s="767"/>
      <c r="I90" s="767"/>
      <c r="J90" s="767"/>
      <c r="K90" s="767"/>
      <c r="L90" s="767"/>
      <c r="M90" s="767"/>
      <c r="N90" s="781"/>
      <c r="R90" s="68" t="s">
        <v>172</v>
      </c>
    </row>
    <row r="91" spans="1:24" s="63" customFormat="1" x14ac:dyDescent="0.2">
      <c r="A91" s="98"/>
      <c r="B91" s="97" t="s">
        <v>165</v>
      </c>
      <c r="C91" s="767" t="s">
        <v>251</v>
      </c>
      <c r="D91" s="767"/>
      <c r="E91" s="767"/>
      <c r="F91" s="99" t="s">
        <v>33</v>
      </c>
      <c r="G91" s="99" t="s">
        <v>33</v>
      </c>
      <c r="H91" s="99" t="s">
        <v>33</v>
      </c>
      <c r="I91" s="99" t="s">
        <v>33</v>
      </c>
      <c r="J91" s="100">
        <v>394.42</v>
      </c>
      <c r="K91" s="99" t="s">
        <v>175</v>
      </c>
      <c r="L91" s="100">
        <v>138.05000000000001</v>
      </c>
      <c r="M91" s="101" t="s">
        <v>33</v>
      </c>
      <c r="N91" s="102" t="s">
        <v>33</v>
      </c>
      <c r="S91" s="68" t="s">
        <v>251</v>
      </c>
    </row>
    <row r="92" spans="1:24" s="63" customFormat="1" x14ac:dyDescent="0.2">
      <c r="A92" s="98"/>
      <c r="B92" s="97" t="s">
        <v>173</v>
      </c>
      <c r="C92" s="767" t="s">
        <v>174</v>
      </c>
      <c r="D92" s="767"/>
      <c r="E92" s="767"/>
      <c r="F92" s="99" t="s">
        <v>33</v>
      </c>
      <c r="G92" s="99" t="s">
        <v>33</v>
      </c>
      <c r="H92" s="99" t="s">
        <v>33</v>
      </c>
      <c r="I92" s="99" t="s">
        <v>33</v>
      </c>
      <c r="J92" s="100">
        <v>7.45</v>
      </c>
      <c r="K92" s="99" t="s">
        <v>175</v>
      </c>
      <c r="L92" s="100">
        <v>2.61</v>
      </c>
      <c r="M92" s="101" t="s">
        <v>33</v>
      </c>
      <c r="N92" s="102" t="s">
        <v>33</v>
      </c>
      <c r="S92" s="68" t="s">
        <v>174</v>
      </c>
    </row>
    <row r="93" spans="1:24" s="63" customFormat="1" x14ac:dyDescent="0.2">
      <c r="A93" s="98"/>
      <c r="B93" s="97" t="s">
        <v>176</v>
      </c>
      <c r="C93" s="767" t="s">
        <v>177</v>
      </c>
      <c r="D93" s="767"/>
      <c r="E93" s="767"/>
      <c r="F93" s="99" t="s">
        <v>33</v>
      </c>
      <c r="G93" s="99" t="s">
        <v>33</v>
      </c>
      <c r="H93" s="99" t="s">
        <v>33</v>
      </c>
      <c r="I93" s="99" t="s">
        <v>33</v>
      </c>
      <c r="J93" s="100">
        <v>1</v>
      </c>
      <c r="K93" s="99" t="s">
        <v>175</v>
      </c>
      <c r="L93" s="100">
        <v>0.35</v>
      </c>
      <c r="M93" s="101" t="s">
        <v>33</v>
      </c>
      <c r="N93" s="102" t="s">
        <v>33</v>
      </c>
      <c r="S93" s="68" t="s">
        <v>177</v>
      </c>
    </row>
    <row r="94" spans="1:24" s="63" customFormat="1" x14ac:dyDescent="0.2">
      <c r="A94" s="98"/>
      <c r="B94" s="97" t="s">
        <v>212</v>
      </c>
      <c r="C94" s="767" t="s">
        <v>252</v>
      </c>
      <c r="D94" s="767"/>
      <c r="E94" s="767"/>
      <c r="F94" s="99" t="s">
        <v>33</v>
      </c>
      <c r="G94" s="99" t="s">
        <v>33</v>
      </c>
      <c r="H94" s="99" t="s">
        <v>33</v>
      </c>
      <c r="I94" s="99" t="s">
        <v>33</v>
      </c>
      <c r="J94" s="100">
        <v>96.2</v>
      </c>
      <c r="K94" s="99" t="s">
        <v>33</v>
      </c>
      <c r="L94" s="100">
        <v>26.94</v>
      </c>
      <c r="M94" s="101" t="s">
        <v>33</v>
      </c>
      <c r="N94" s="102" t="s">
        <v>33</v>
      </c>
      <c r="S94" s="68" t="s">
        <v>252</v>
      </c>
    </row>
    <row r="95" spans="1:24" s="63" customFormat="1" x14ac:dyDescent="0.2">
      <c r="A95" s="98"/>
      <c r="B95" s="97" t="s">
        <v>33</v>
      </c>
      <c r="C95" s="767" t="s">
        <v>253</v>
      </c>
      <c r="D95" s="767"/>
      <c r="E95" s="767"/>
      <c r="F95" s="99" t="s">
        <v>179</v>
      </c>
      <c r="G95" s="99" t="s">
        <v>1396</v>
      </c>
      <c r="H95" s="99" t="s">
        <v>175</v>
      </c>
      <c r="I95" s="99" t="s">
        <v>2635</v>
      </c>
      <c r="J95" s="100" t="s">
        <v>33</v>
      </c>
      <c r="K95" s="99" t="s">
        <v>33</v>
      </c>
      <c r="L95" s="100" t="s">
        <v>33</v>
      </c>
      <c r="M95" s="101" t="s">
        <v>33</v>
      </c>
      <c r="N95" s="102" t="s">
        <v>33</v>
      </c>
      <c r="T95" s="68" t="s">
        <v>253</v>
      </c>
    </row>
    <row r="96" spans="1:24" s="63" customFormat="1" x14ac:dyDescent="0.2">
      <c r="A96" s="98"/>
      <c r="B96" s="97" t="s">
        <v>33</v>
      </c>
      <c r="C96" s="767" t="s">
        <v>178</v>
      </c>
      <c r="D96" s="767"/>
      <c r="E96" s="767"/>
      <c r="F96" s="99" t="s">
        <v>179</v>
      </c>
      <c r="G96" s="99" t="s">
        <v>849</v>
      </c>
      <c r="H96" s="99" t="s">
        <v>175</v>
      </c>
      <c r="I96" s="99" t="s">
        <v>2636</v>
      </c>
      <c r="J96" s="100" t="s">
        <v>33</v>
      </c>
      <c r="K96" s="99" t="s">
        <v>33</v>
      </c>
      <c r="L96" s="100" t="s">
        <v>33</v>
      </c>
      <c r="M96" s="101" t="s">
        <v>33</v>
      </c>
      <c r="N96" s="102" t="s">
        <v>33</v>
      </c>
      <c r="T96" s="68" t="s">
        <v>178</v>
      </c>
    </row>
    <row r="97" spans="1:23" s="63" customFormat="1" x14ac:dyDescent="0.2">
      <c r="A97" s="98"/>
      <c r="B97" s="97" t="s">
        <v>33</v>
      </c>
      <c r="C97" s="776" t="s">
        <v>182</v>
      </c>
      <c r="D97" s="776"/>
      <c r="E97" s="776"/>
      <c r="F97" s="90" t="s">
        <v>33</v>
      </c>
      <c r="G97" s="90" t="s">
        <v>33</v>
      </c>
      <c r="H97" s="90" t="s">
        <v>33</v>
      </c>
      <c r="I97" s="90" t="s">
        <v>33</v>
      </c>
      <c r="J97" s="91">
        <v>498.07</v>
      </c>
      <c r="K97" s="90" t="s">
        <v>33</v>
      </c>
      <c r="L97" s="91">
        <v>167.6</v>
      </c>
      <c r="M97" s="92" t="s">
        <v>33</v>
      </c>
      <c r="N97" s="93" t="s">
        <v>33</v>
      </c>
      <c r="U97" s="68" t="s">
        <v>182</v>
      </c>
    </row>
    <row r="98" spans="1:23" s="63" customFormat="1" x14ac:dyDescent="0.2">
      <c r="A98" s="98"/>
      <c r="B98" s="97" t="s">
        <v>33</v>
      </c>
      <c r="C98" s="767" t="s">
        <v>183</v>
      </c>
      <c r="D98" s="767"/>
      <c r="E98" s="767"/>
      <c r="F98" s="99" t="s">
        <v>33</v>
      </c>
      <c r="G98" s="99" t="s">
        <v>33</v>
      </c>
      <c r="H98" s="99" t="s">
        <v>33</v>
      </c>
      <c r="I98" s="99" t="s">
        <v>33</v>
      </c>
      <c r="J98" s="100" t="s">
        <v>33</v>
      </c>
      <c r="K98" s="99" t="s">
        <v>33</v>
      </c>
      <c r="L98" s="100">
        <v>138.4</v>
      </c>
      <c r="M98" s="101" t="s">
        <v>33</v>
      </c>
      <c r="N98" s="102" t="s">
        <v>33</v>
      </c>
      <c r="T98" s="68" t="s">
        <v>183</v>
      </c>
    </row>
    <row r="99" spans="1:23" s="63" customFormat="1" ht="22.5" x14ac:dyDescent="0.2">
      <c r="A99" s="98"/>
      <c r="B99" s="97" t="s">
        <v>771</v>
      </c>
      <c r="C99" s="767" t="s">
        <v>772</v>
      </c>
      <c r="D99" s="767"/>
      <c r="E99" s="767"/>
      <c r="F99" s="99" t="s">
        <v>186</v>
      </c>
      <c r="G99" s="99" t="s">
        <v>341</v>
      </c>
      <c r="H99" s="99" t="s">
        <v>33</v>
      </c>
      <c r="I99" s="99" t="s">
        <v>341</v>
      </c>
      <c r="J99" s="100" t="s">
        <v>33</v>
      </c>
      <c r="K99" s="99" t="s">
        <v>33</v>
      </c>
      <c r="L99" s="100">
        <v>110.72</v>
      </c>
      <c r="M99" s="101" t="s">
        <v>33</v>
      </c>
      <c r="N99" s="102" t="s">
        <v>33</v>
      </c>
      <c r="T99" s="68" t="s">
        <v>772</v>
      </c>
    </row>
    <row r="100" spans="1:23" s="63" customFormat="1" ht="22.5" x14ac:dyDescent="0.2">
      <c r="A100" s="98"/>
      <c r="B100" s="97" t="s">
        <v>773</v>
      </c>
      <c r="C100" s="767" t="s">
        <v>774</v>
      </c>
      <c r="D100" s="767"/>
      <c r="E100" s="767"/>
      <c r="F100" s="99" t="s">
        <v>186</v>
      </c>
      <c r="G100" s="99" t="s">
        <v>775</v>
      </c>
      <c r="H100" s="99" t="s">
        <v>33</v>
      </c>
      <c r="I100" s="99" t="s">
        <v>775</v>
      </c>
      <c r="J100" s="100" t="s">
        <v>33</v>
      </c>
      <c r="K100" s="99" t="s">
        <v>33</v>
      </c>
      <c r="L100" s="100">
        <v>83.04</v>
      </c>
      <c r="M100" s="101" t="s">
        <v>33</v>
      </c>
      <c r="N100" s="102" t="s">
        <v>33</v>
      </c>
      <c r="T100" s="68" t="s">
        <v>774</v>
      </c>
    </row>
    <row r="101" spans="1:23" s="63" customFormat="1" x14ac:dyDescent="0.2">
      <c r="A101" s="103"/>
      <c r="B101" s="104"/>
      <c r="C101" s="780" t="s">
        <v>191</v>
      </c>
      <c r="D101" s="780"/>
      <c r="E101" s="780"/>
      <c r="F101" s="105" t="s">
        <v>33</v>
      </c>
      <c r="G101" s="105" t="s">
        <v>33</v>
      </c>
      <c r="H101" s="105" t="s">
        <v>33</v>
      </c>
      <c r="I101" s="105" t="s">
        <v>33</v>
      </c>
      <c r="J101" s="106" t="s">
        <v>33</v>
      </c>
      <c r="K101" s="105" t="s">
        <v>33</v>
      </c>
      <c r="L101" s="106">
        <v>361.36</v>
      </c>
      <c r="M101" s="92" t="s">
        <v>33</v>
      </c>
      <c r="N101" s="107" t="s">
        <v>33</v>
      </c>
      <c r="V101" s="68" t="s">
        <v>191</v>
      </c>
    </row>
    <row r="102" spans="1:23" s="63" customFormat="1" ht="33.75" x14ac:dyDescent="0.2">
      <c r="A102" s="88" t="s">
        <v>282</v>
      </c>
      <c r="B102" s="89" t="s">
        <v>2637</v>
      </c>
      <c r="C102" s="776" t="s">
        <v>2638</v>
      </c>
      <c r="D102" s="776"/>
      <c r="E102" s="776"/>
      <c r="F102" s="90" t="s">
        <v>484</v>
      </c>
      <c r="G102" s="90" t="s">
        <v>33</v>
      </c>
      <c r="H102" s="90" t="s">
        <v>33</v>
      </c>
      <c r="I102" s="90" t="s">
        <v>722</v>
      </c>
      <c r="J102" s="91">
        <v>1777.19</v>
      </c>
      <c r="K102" s="90" t="s">
        <v>778</v>
      </c>
      <c r="L102" s="91">
        <v>50358.46</v>
      </c>
      <c r="M102" s="92" t="s">
        <v>33</v>
      </c>
      <c r="N102" s="93" t="s">
        <v>33</v>
      </c>
      <c r="Q102" s="68" t="s">
        <v>2638</v>
      </c>
    </row>
    <row r="103" spans="1:23" s="63" customFormat="1" x14ac:dyDescent="0.2">
      <c r="A103" s="94"/>
      <c r="B103" s="95"/>
      <c r="C103" s="767" t="s">
        <v>2639</v>
      </c>
      <c r="D103" s="767"/>
      <c r="E103" s="767"/>
      <c r="F103" s="767"/>
      <c r="G103" s="767"/>
      <c r="H103" s="767"/>
      <c r="I103" s="767"/>
      <c r="J103" s="767"/>
      <c r="K103" s="767"/>
      <c r="L103" s="767"/>
      <c r="M103" s="767"/>
      <c r="N103" s="781"/>
      <c r="W103" s="68" t="s">
        <v>2639</v>
      </c>
    </row>
    <row r="104" spans="1:23" s="63" customFormat="1" ht="22.5" x14ac:dyDescent="0.2">
      <c r="A104" s="96"/>
      <c r="B104" s="97" t="s">
        <v>780</v>
      </c>
      <c r="C104" s="767" t="s">
        <v>781</v>
      </c>
      <c r="D104" s="767"/>
      <c r="E104" s="767"/>
      <c r="F104" s="767"/>
      <c r="G104" s="767"/>
      <c r="H104" s="767"/>
      <c r="I104" s="767"/>
      <c r="J104" s="767"/>
      <c r="K104" s="767"/>
      <c r="L104" s="767"/>
      <c r="M104" s="767"/>
      <c r="N104" s="781"/>
      <c r="R104" s="68" t="s">
        <v>781</v>
      </c>
    </row>
    <row r="105" spans="1:23" s="63" customFormat="1" ht="56.25" x14ac:dyDescent="0.2">
      <c r="A105" s="88" t="s">
        <v>287</v>
      </c>
      <c r="B105" s="89" t="s">
        <v>1021</v>
      </c>
      <c r="C105" s="776" t="s">
        <v>1022</v>
      </c>
      <c r="D105" s="776"/>
      <c r="E105" s="776"/>
      <c r="F105" s="90" t="s">
        <v>484</v>
      </c>
      <c r="G105" s="90" t="s">
        <v>33</v>
      </c>
      <c r="H105" s="90" t="s">
        <v>33</v>
      </c>
      <c r="I105" s="90" t="s">
        <v>165</v>
      </c>
      <c r="J105" s="91" t="s">
        <v>33</v>
      </c>
      <c r="K105" s="90" t="s">
        <v>33</v>
      </c>
      <c r="L105" s="91" t="s">
        <v>33</v>
      </c>
      <c r="M105" s="92" t="s">
        <v>33</v>
      </c>
      <c r="N105" s="93" t="s">
        <v>33</v>
      </c>
      <c r="Q105" s="68" t="s">
        <v>1022</v>
      </c>
    </row>
    <row r="106" spans="1:23" s="63" customFormat="1" ht="22.5" x14ac:dyDescent="0.2">
      <c r="A106" s="96"/>
      <c r="B106" s="97" t="s">
        <v>171</v>
      </c>
      <c r="C106" s="767" t="s">
        <v>172</v>
      </c>
      <c r="D106" s="767"/>
      <c r="E106" s="767"/>
      <c r="F106" s="767"/>
      <c r="G106" s="767"/>
      <c r="H106" s="767"/>
      <c r="I106" s="767"/>
      <c r="J106" s="767"/>
      <c r="K106" s="767"/>
      <c r="L106" s="767"/>
      <c r="M106" s="767"/>
      <c r="N106" s="781"/>
      <c r="R106" s="68" t="s">
        <v>172</v>
      </c>
    </row>
    <row r="107" spans="1:23" s="63" customFormat="1" x14ac:dyDescent="0.2">
      <c r="A107" s="98"/>
      <c r="B107" s="97" t="s">
        <v>165</v>
      </c>
      <c r="C107" s="767" t="s">
        <v>251</v>
      </c>
      <c r="D107" s="767"/>
      <c r="E107" s="767"/>
      <c r="F107" s="99" t="s">
        <v>33</v>
      </c>
      <c r="G107" s="99" t="s">
        <v>33</v>
      </c>
      <c r="H107" s="99" t="s">
        <v>33</v>
      </c>
      <c r="I107" s="99" t="s">
        <v>33</v>
      </c>
      <c r="J107" s="100">
        <v>9.91</v>
      </c>
      <c r="K107" s="99" t="s">
        <v>175</v>
      </c>
      <c r="L107" s="100">
        <v>12.39</v>
      </c>
      <c r="M107" s="101" t="s">
        <v>33</v>
      </c>
      <c r="N107" s="102" t="s">
        <v>33</v>
      </c>
      <c r="S107" s="68" t="s">
        <v>251</v>
      </c>
    </row>
    <row r="108" spans="1:23" s="63" customFormat="1" x14ac:dyDescent="0.2">
      <c r="A108" s="98"/>
      <c r="B108" s="97" t="s">
        <v>173</v>
      </c>
      <c r="C108" s="767" t="s">
        <v>174</v>
      </c>
      <c r="D108" s="767"/>
      <c r="E108" s="767"/>
      <c r="F108" s="99" t="s">
        <v>33</v>
      </c>
      <c r="G108" s="99" t="s">
        <v>33</v>
      </c>
      <c r="H108" s="99" t="s">
        <v>33</v>
      </c>
      <c r="I108" s="99" t="s">
        <v>33</v>
      </c>
      <c r="J108" s="100">
        <v>5.43</v>
      </c>
      <c r="K108" s="99" t="s">
        <v>175</v>
      </c>
      <c r="L108" s="100">
        <v>6.79</v>
      </c>
      <c r="M108" s="101" t="s">
        <v>33</v>
      </c>
      <c r="N108" s="102" t="s">
        <v>33</v>
      </c>
      <c r="S108" s="68" t="s">
        <v>174</v>
      </c>
    </row>
    <row r="109" spans="1:23" s="63" customFormat="1" x14ac:dyDescent="0.2">
      <c r="A109" s="98"/>
      <c r="B109" s="97" t="s">
        <v>176</v>
      </c>
      <c r="C109" s="767" t="s">
        <v>177</v>
      </c>
      <c r="D109" s="767"/>
      <c r="E109" s="767"/>
      <c r="F109" s="99" t="s">
        <v>33</v>
      </c>
      <c r="G109" s="99" t="s">
        <v>33</v>
      </c>
      <c r="H109" s="99" t="s">
        <v>33</v>
      </c>
      <c r="I109" s="99" t="s">
        <v>33</v>
      </c>
      <c r="J109" s="100">
        <v>0.76</v>
      </c>
      <c r="K109" s="99" t="s">
        <v>175</v>
      </c>
      <c r="L109" s="100">
        <v>0.95</v>
      </c>
      <c r="M109" s="101" t="s">
        <v>33</v>
      </c>
      <c r="N109" s="102" t="s">
        <v>33</v>
      </c>
      <c r="S109" s="68" t="s">
        <v>177</v>
      </c>
    </row>
    <row r="110" spans="1:23" s="63" customFormat="1" x14ac:dyDescent="0.2">
      <c r="A110" s="98"/>
      <c r="B110" s="97" t="s">
        <v>212</v>
      </c>
      <c r="C110" s="767" t="s">
        <v>252</v>
      </c>
      <c r="D110" s="767"/>
      <c r="E110" s="767"/>
      <c r="F110" s="99" t="s">
        <v>33</v>
      </c>
      <c r="G110" s="99" t="s">
        <v>33</v>
      </c>
      <c r="H110" s="99" t="s">
        <v>33</v>
      </c>
      <c r="I110" s="99" t="s">
        <v>33</v>
      </c>
      <c r="J110" s="100">
        <v>0.74</v>
      </c>
      <c r="K110" s="99" t="s">
        <v>33</v>
      </c>
      <c r="L110" s="100">
        <v>0.74</v>
      </c>
      <c r="M110" s="101" t="s">
        <v>33</v>
      </c>
      <c r="N110" s="102" t="s">
        <v>33</v>
      </c>
      <c r="S110" s="68" t="s">
        <v>252</v>
      </c>
    </row>
    <row r="111" spans="1:23" s="63" customFormat="1" x14ac:dyDescent="0.2">
      <c r="A111" s="98"/>
      <c r="B111" s="97" t="s">
        <v>33</v>
      </c>
      <c r="C111" s="767" t="s">
        <v>253</v>
      </c>
      <c r="D111" s="767"/>
      <c r="E111" s="767"/>
      <c r="F111" s="99" t="s">
        <v>179</v>
      </c>
      <c r="G111" s="99" t="s">
        <v>1023</v>
      </c>
      <c r="H111" s="99" t="s">
        <v>175</v>
      </c>
      <c r="I111" s="99" t="s">
        <v>1231</v>
      </c>
      <c r="J111" s="100" t="s">
        <v>33</v>
      </c>
      <c r="K111" s="99" t="s">
        <v>33</v>
      </c>
      <c r="L111" s="100" t="s">
        <v>33</v>
      </c>
      <c r="M111" s="101" t="s">
        <v>33</v>
      </c>
      <c r="N111" s="102" t="s">
        <v>33</v>
      </c>
      <c r="T111" s="68" t="s">
        <v>253</v>
      </c>
    </row>
    <row r="112" spans="1:23" s="63" customFormat="1" x14ac:dyDescent="0.2">
      <c r="A112" s="98"/>
      <c r="B112" s="97" t="s">
        <v>33</v>
      </c>
      <c r="C112" s="767" t="s">
        <v>178</v>
      </c>
      <c r="D112" s="767"/>
      <c r="E112" s="767"/>
      <c r="F112" s="99" t="s">
        <v>179</v>
      </c>
      <c r="G112" s="99" t="s">
        <v>809</v>
      </c>
      <c r="H112" s="99" t="s">
        <v>175</v>
      </c>
      <c r="I112" s="99" t="s">
        <v>2630</v>
      </c>
      <c r="J112" s="100" t="s">
        <v>33</v>
      </c>
      <c r="K112" s="99" t="s">
        <v>33</v>
      </c>
      <c r="L112" s="100" t="s">
        <v>33</v>
      </c>
      <c r="M112" s="101" t="s">
        <v>33</v>
      </c>
      <c r="N112" s="102" t="s">
        <v>33</v>
      </c>
      <c r="T112" s="68" t="s">
        <v>178</v>
      </c>
    </row>
    <row r="113" spans="1:24" s="63" customFormat="1" x14ac:dyDescent="0.2">
      <c r="A113" s="98"/>
      <c r="B113" s="97" t="s">
        <v>33</v>
      </c>
      <c r="C113" s="776" t="s">
        <v>182</v>
      </c>
      <c r="D113" s="776"/>
      <c r="E113" s="776"/>
      <c r="F113" s="90" t="s">
        <v>33</v>
      </c>
      <c r="G113" s="90" t="s">
        <v>33</v>
      </c>
      <c r="H113" s="90" t="s">
        <v>33</v>
      </c>
      <c r="I113" s="90" t="s">
        <v>33</v>
      </c>
      <c r="J113" s="91">
        <v>16.079999999999998</v>
      </c>
      <c r="K113" s="90" t="s">
        <v>33</v>
      </c>
      <c r="L113" s="91">
        <v>19.920000000000002</v>
      </c>
      <c r="M113" s="92" t="s">
        <v>33</v>
      </c>
      <c r="N113" s="93" t="s">
        <v>33</v>
      </c>
      <c r="U113" s="68" t="s">
        <v>182</v>
      </c>
    </row>
    <row r="114" spans="1:24" s="63" customFormat="1" x14ac:dyDescent="0.2">
      <c r="A114" s="98"/>
      <c r="B114" s="97" t="s">
        <v>33</v>
      </c>
      <c r="C114" s="767" t="s">
        <v>183</v>
      </c>
      <c r="D114" s="767"/>
      <c r="E114" s="767"/>
      <c r="F114" s="99" t="s">
        <v>33</v>
      </c>
      <c r="G114" s="99" t="s">
        <v>33</v>
      </c>
      <c r="H114" s="99" t="s">
        <v>33</v>
      </c>
      <c r="I114" s="99" t="s">
        <v>33</v>
      </c>
      <c r="J114" s="100" t="s">
        <v>33</v>
      </c>
      <c r="K114" s="99" t="s">
        <v>33</v>
      </c>
      <c r="L114" s="100">
        <v>13.34</v>
      </c>
      <c r="M114" s="101" t="s">
        <v>33</v>
      </c>
      <c r="N114" s="102" t="s">
        <v>33</v>
      </c>
      <c r="T114" s="68" t="s">
        <v>183</v>
      </c>
    </row>
    <row r="115" spans="1:24" s="63" customFormat="1" ht="22.5" x14ac:dyDescent="0.2">
      <c r="A115" s="98"/>
      <c r="B115" s="97" t="s">
        <v>959</v>
      </c>
      <c r="C115" s="767" t="s">
        <v>960</v>
      </c>
      <c r="D115" s="767"/>
      <c r="E115" s="767"/>
      <c r="F115" s="99" t="s">
        <v>186</v>
      </c>
      <c r="G115" s="99" t="s">
        <v>187</v>
      </c>
      <c r="H115" s="99" t="s">
        <v>33</v>
      </c>
      <c r="I115" s="99" t="s">
        <v>187</v>
      </c>
      <c r="J115" s="100" t="s">
        <v>33</v>
      </c>
      <c r="K115" s="99" t="s">
        <v>33</v>
      </c>
      <c r="L115" s="100">
        <v>12.67</v>
      </c>
      <c r="M115" s="101" t="s">
        <v>33</v>
      </c>
      <c r="N115" s="102" t="s">
        <v>33</v>
      </c>
      <c r="T115" s="68" t="s">
        <v>960</v>
      </c>
    </row>
    <row r="116" spans="1:24" s="63" customFormat="1" ht="22.5" x14ac:dyDescent="0.2">
      <c r="A116" s="98"/>
      <c r="B116" s="97" t="s">
        <v>961</v>
      </c>
      <c r="C116" s="767" t="s">
        <v>962</v>
      </c>
      <c r="D116" s="767"/>
      <c r="E116" s="767"/>
      <c r="F116" s="99" t="s">
        <v>186</v>
      </c>
      <c r="G116" s="99" t="s">
        <v>594</v>
      </c>
      <c r="H116" s="99" t="s">
        <v>33</v>
      </c>
      <c r="I116" s="99" t="s">
        <v>594</v>
      </c>
      <c r="J116" s="100" t="s">
        <v>33</v>
      </c>
      <c r="K116" s="99" t="s">
        <v>33</v>
      </c>
      <c r="L116" s="100">
        <v>8.67</v>
      </c>
      <c r="M116" s="101" t="s">
        <v>33</v>
      </c>
      <c r="N116" s="102" t="s">
        <v>33</v>
      </c>
      <c r="T116" s="68" t="s">
        <v>962</v>
      </c>
    </row>
    <row r="117" spans="1:24" s="63" customFormat="1" x14ac:dyDescent="0.2">
      <c r="A117" s="103"/>
      <c r="B117" s="104"/>
      <c r="C117" s="780" t="s">
        <v>191</v>
      </c>
      <c r="D117" s="780"/>
      <c r="E117" s="780"/>
      <c r="F117" s="105" t="s">
        <v>33</v>
      </c>
      <c r="G117" s="105" t="s">
        <v>33</v>
      </c>
      <c r="H117" s="105" t="s">
        <v>33</v>
      </c>
      <c r="I117" s="105" t="s">
        <v>33</v>
      </c>
      <c r="J117" s="106" t="s">
        <v>33</v>
      </c>
      <c r="K117" s="105" t="s">
        <v>33</v>
      </c>
      <c r="L117" s="106">
        <v>41.26</v>
      </c>
      <c r="M117" s="92" t="s">
        <v>33</v>
      </c>
      <c r="N117" s="107" t="s">
        <v>33</v>
      </c>
      <c r="V117" s="68" t="s">
        <v>191</v>
      </c>
    </row>
    <row r="118" spans="1:24" s="63" customFormat="1" ht="33.75" x14ac:dyDescent="0.2">
      <c r="A118" s="88" t="s">
        <v>217</v>
      </c>
      <c r="B118" s="89" t="s">
        <v>2640</v>
      </c>
      <c r="C118" s="776" t="s">
        <v>2641</v>
      </c>
      <c r="D118" s="776"/>
      <c r="E118" s="776"/>
      <c r="F118" s="90" t="s">
        <v>484</v>
      </c>
      <c r="G118" s="90" t="s">
        <v>33</v>
      </c>
      <c r="H118" s="90" t="s">
        <v>33</v>
      </c>
      <c r="I118" s="90" t="s">
        <v>165</v>
      </c>
      <c r="J118" s="91">
        <v>82.6</v>
      </c>
      <c r="K118" s="90" t="s">
        <v>778</v>
      </c>
      <c r="L118" s="91">
        <v>83.59</v>
      </c>
      <c r="M118" s="92" t="s">
        <v>33</v>
      </c>
      <c r="N118" s="93" t="s">
        <v>33</v>
      </c>
      <c r="Q118" s="68" t="s">
        <v>2641</v>
      </c>
    </row>
    <row r="119" spans="1:24" s="63" customFormat="1" x14ac:dyDescent="0.2">
      <c r="A119" s="94"/>
      <c r="B119" s="95"/>
      <c r="C119" s="767" t="s">
        <v>2642</v>
      </c>
      <c r="D119" s="767"/>
      <c r="E119" s="767"/>
      <c r="F119" s="767"/>
      <c r="G119" s="767"/>
      <c r="H119" s="767"/>
      <c r="I119" s="767"/>
      <c r="J119" s="767"/>
      <c r="K119" s="767"/>
      <c r="L119" s="767"/>
      <c r="M119" s="767"/>
      <c r="N119" s="781"/>
      <c r="W119" s="68" t="s">
        <v>2642</v>
      </c>
    </row>
    <row r="120" spans="1:24" s="63" customFormat="1" ht="22.5" x14ac:dyDescent="0.2">
      <c r="A120" s="96"/>
      <c r="B120" s="97" t="s">
        <v>780</v>
      </c>
      <c r="C120" s="767" t="s">
        <v>781</v>
      </c>
      <c r="D120" s="767"/>
      <c r="E120" s="767"/>
      <c r="F120" s="767"/>
      <c r="G120" s="767"/>
      <c r="H120" s="767"/>
      <c r="I120" s="767"/>
      <c r="J120" s="767"/>
      <c r="K120" s="767"/>
      <c r="L120" s="767"/>
      <c r="M120" s="767"/>
      <c r="N120" s="781"/>
      <c r="R120" s="68" t="s">
        <v>781</v>
      </c>
    </row>
    <row r="121" spans="1:24" s="63" customFormat="1" ht="33.75" x14ac:dyDescent="0.2">
      <c r="A121" s="88" t="s">
        <v>291</v>
      </c>
      <c r="B121" s="89" t="s">
        <v>2643</v>
      </c>
      <c r="C121" s="776" t="s">
        <v>2644</v>
      </c>
      <c r="D121" s="776"/>
      <c r="E121" s="776"/>
      <c r="F121" s="90" t="s">
        <v>484</v>
      </c>
      <c r="G121" s="90" t="s">
        <v>33</v>
      </c>
      <c r="H121" s="90" t="s">
        <v>33</v>
      </c>
      <c r="I121" s="90" t="s">
        <v>173</v>
      </c>
      <c r="J121" s="91">
        <v>3.9</v>
      </c>
      <c r="K121" s="90" t="s">
        <v>778</v>
      </c>
      <c r="L121" s="91">
        <v>7.89</v>
      </c>
      <c r="M121" s="92" t="s">
        <v>33</v>
      </c>
      <c r="N121" s="93" t="s">
        <v>33</v>
      </c>
      <c r="Q121" s="68" t="s">
        <v>2644</v>
      </c>
    </row>
    <row r="122" spans="1:24" s="63" customFormat="1" x14ac:dyDescent="0.2">
      <c r="A122" s="94"/>
      <c r="B122" s="95"/>
      <c r="C122" s="767" t="s">
        <v>2645</v>
      </c>
      <c r="D122" s="767"/>
      <c r="E122" s="767"/>
      <c r="F122" s="767"/>
      <c r="G122" s="767"/>
      <c r="H122" s="767"/>
      <c r="I122" s="767"/>
      <c r="J122" s="767"/>
      <c r="K122" s="767"/>
      <c r="L122" s="767"/>
      <c r="M122" s="767"/>
      <c r="N122" s="781"/>
      <c r="W122" s="68" t="s">
        <v>2645</v>
      </c>
    </row>
    <row r="123" spans="1:24" s="63" customFormat="1" ht="22.5" x14ac:dyDescent="0.2">
      <c r="A123" s="96"/>
      <c r="B123" s="97" t="s">
        <v>780</v>
      </c>
      <c r="C123" s="767" t="s">
        <v>781</v>
      </c>
      <c r="D123" s="767"/>
      <c r="E123" s="767"/>
      <c r="F123" s="767"/>
      <c r="G123" s="767"/>
      <c r="H123" s="767"/>
      <c r="I123" s="767"/>
      <c r="J123" s="767"/>
      <c r="K123" s="767"/>
      <c r="L123" s="767"/>
      <c r="M123" s="767"/>
      <c r="N123" s="781"/>
      <c r="R123" s="68" t="s">
        <v>781</v>
      </c>
    </row>
    <row r="124" spans="1:24" s="63" customFormat="1" x14ac:dyDescent="0.2">
      <c r="A124" s="88" t="s">
        <v>293</v>
      </c>
      <c r="B124" s="89" t="s">
        <v>1522</v>
      </c>
      <c r="C124" s="776" t="s">
        <v>1523</v>
      </c>
      <c r="D124" s="776"/>
      <c r="E124" s="776"/>
      <c r="F124" s="90" t="s">
        <v>334</v>
      </c>
      <c r="G124" s="90" t="s">
        <v>33</v>
      </c>
      <c r="H124" s="90" t="s">
        <v>33</v>
      </c>
      <c r="I124" s="90" t="s">
        <v>967</v>
      </c>
      <c r="J124" s="91" t="s">
        <v>33</v>
      </c>
      <c r="K124" s="90" t="s">
        <v>33</v>
      </c>
      <c r="L124" s="91" t="s">
        <v>33</v>
      </c>
      <c r="M124" s="92" t="s">
        <v>33</v>
      </c>
      <c r="N124" s="93" t="s">
        <v>33</v>
      </c>
      <c r="Q124" s="68" t="s">
        <v>1523</v>
      </c>
    </row>
    <row r="125" spans="1:24" s="63" customFormat="1" x14ac:dyDescent="0.2">
      <c r="A125" s="94"/>
      <c r="B125" s="95"/>
      <c r="C125" s="767" t="s">
        <v>2646</v>
      </c>
      <c r="D125" s="767"/>
      <c r="E125" s="767"/>
      <c r="F125" s="767"/>
      <c r="G125" s="767"/>
      <c r="H125" s="767"/>
      <c r="I125" s="767"/>
      <c r="J125" s="767"/>
      <c r="K125" s="767"/>
      <c r="L125" s="767"/>
      <c r="M125" s="767"/>
      <c r="N125" s="781"/>
      <c r="X125" s="68" t="s">
        <v>2646</v>
      </c>
    </row>
    <row r="126" spans="1:24" s="63" customFormat="1" ht="22.5" x14ac:dyDescent="0.2">
      <c r="A126" s="96"/>
      <c r="B126" s="97" t="s">
        <v>171</v>
      </c>
      <c r="C126" s="767" t="s">
        <v>172</v>
      </c>
      <c r="D126" s="767"/>
      <c r="E126" s="767"/>
      <c r="F126" s="767"/>
      <c r="G126" s="767"/>
      <c r="H126" s="767"/>
      <c r="I126" s="767"/>
      <c r="J126" s="767"/>
      <c r="K126" s="767"/>
      <c r="L126" s="767"/>
      <c r="M126" s="767"/>
      <c r="N126" s="781"/>
      <c r="R126" s="68" t="s">
        <v>172</v>
      </c>
    </row>
    <row r="127" spans="1:24" s="63" customFormat="1" x14ac:dyDescent="0.2">
      <c r="A127" s="98"/>
      <c r="B127" s="97" t="s">
        <v>165</v>
      </c>
      <c r="C127" s="767" t="s">
        <v>251</v>
      </c>
      <c r="D127" s="767"/>
      <c r="E127" s="767"/>
      <c r="F127" s="99" t="s">
        <v>33</v>
      </c>
      <c r="G127" s="99" t="s">
        <v>33</v>
      </c>
      <c r="H127" s="99" t="s">
        <v>33</v>
      </c>
      <c r="I127" s="99" t="s">
        <v>33</v>
      </c>
      <c r="J127" s="100">
        <v>779.32</v>
      </c>
      <c r="K127" s="99" t="s">
        <v>175</v>
      </c>
      <c r="L127" s="100">
        <v>29.22</v>
      </c>
      <c r="M127" s="101" t="s">
        <v>33</v>
      </c>
      <c r="N127" s="102" t="s">
        <v>33</v>
      </c>
      <c r="S127" s="68" t="s">
        <v>251</v>
      </c>
    </row>
    <row r="128" spans="1:24" s="63" customFormat="1" x14ac:dyDescent="0.2">
      <c r="A128" s="98"/>
      <c r="B128" s="97" t="s">
        <v>173</v>
      </c>
      <c r="C128" s="767" t="s">
        <v>174</v>
      </c>
      <c r="D128" s="767"/>
      <c r="E128" s="767"/>
      <c r="F128" s="99" t="s">
        <v>33</v>
      </c>
      <c r="G128" s="99" t="s">
        <v>33</v>
      </c>
      <c r="H128" s="99" t="s">
        <v>33</v>
      </c>
      <c r="I128" s="99" t="s">
        <v>33</v>
      </c>
      <c r="J128" s="100">
        <v>36.22</v>
      </c>
      <c r="K128" s="99" t="s">
        <v>175</v>
      </c>
      <c r="L128" s="100">
        <v>1.36</v>
      </c>
      <c r="M128" s="101" t="s">
        <v>33</v>
      </c>
      <c r="N128" s="102" t="s">
        <v>33</v>
      </c>
      <c r="S128" s="68" t="s">
        <v>174</v>
      </c>
    </row>
    <row r="129" spans="1:23" s="63" customFormat="1" x14ac:dyDescent="0.2">
      <c r="A129" s="98"/>
      <c r="B129" s="97" t="s">
        <v>176</v>
      </c>
      <c r="C129" s="767" t="s">
        <v>177</v>
      </c>
      <c r="D129" s="767"/>
      <c r="E129" s="767"/>
      <c r="F129" s="99" t="s">
        <v>33</v>
      </c>
      <c r="G129" s="99" t="s">
        <v>33</v>
      </c>
      <c r="H129" s="99" t="s">
        <v>33</v>
      </c>
      <c r="I129" s="99" t="s">
        <v>33</v>
      </c>
      <c r="J129" s="100">
        <v>5.0199999999999996</v>
      </c>
      <c r="K129" s="99" t="s">
        <v>175</v>
      </c>
      <c r="L129" s="100">
        <v>0.19</v>
      </c>
      <c r="M129" s="101" t="s">
        <v>33</v>
      </c>
      <c r="N129" s="102" t="s">
        <v>33</v>
      </c>
      <c r="S129" s="68" t="s">
        <v>177</v>
      </c>
    </row>
    <row r="130" spans="1:23" s="63" customFormat="1" x14ac:dyDescent="0.2">
      <c r="A130" s="98"/>
      <c r="B130" s="97" t="s">
        <v>212</v>
      </c>
      <c r="C130" s="767" t="s">
        <v>252</v>
      </c>
      <c r="D130" s="767"/>
      <c r="E130" s="767"/>
      <c r="F130" s="99" t="s">
        <v>33</v>
      </c>
      <c r="G130" s="99" t="s">
        <v>33</v>
      </c>
      <c r="H130" s="99" t="s">
        <v>33</v>
      </c>
      <c r="I130" s="99" t="s">
        <v>33</v>
      </c>
      <c r="J130" s="100">
        <v>520.4</v>
      </c>
      <c r="K130" s="99" t="s">
        <v>33</v>
      </c>
      <c r="L130" s="100">
        <v>15.61</v>
      </c>
      <c r="M130" s="101" t="s">
        <v>33</v>
      </c>
      <c r="N130" s="102" t="s">
        <v>33</v>
      </c>
      <c r="S130" s="68" t="s">
        <v>252</v>
      </c>
    </row>
    <row r="131" spans="1:23" s="63" customFormat="1" x14ac:dyDescent="0.2">
      <c r="A131" s="98"/>
      <c r="B131" s="97" t="s">
        <v>33</v>
      </c>
      <c r="C131" s="767" t="s">
        <v>253</v>
      </c>
      <c r="D131" s="767"/>
      <c r="E131" s="767"/>
      <c r="F131" s="99" t="s">
        <v>179</v>
      </c>
      <c r="G131" s="99" t="s">
        <v>1524</v>
      </c>
      <c r="H131" s="99" t="s">
        <v>175</v>
      </c>
      <c r="I131" s="99" t="s">
        <v>2647</v>
      </c>
      <c r="J131" s="100" t="s">
        <v>33</v>
      </c>
      <c r="K131" s="99" t="s">
        <v>33</v>
      </c>
      <c r="L131" s="100" t="s">
        <v>33</v>
      </c>
      <c r="M131" s="101" t="s">
        <v>33</v>
      </c>
      <c r="N131" s="102" t="s">
        <v>33</v>
      </c>
      <c r="T131" s="68" t="s">
        <v>253</v>
      </c>
    </row>
    <row r="132" spans="1:23" s="63" customFormat="1" x14ac:dyDescent="0.2">
      <c r="A132" s="98"/>
      <c r="B132" s="97" t="s">
        <v>33</v>
      </c>
      <c r="C132" s="767" t="s">
        <v>178</v>
      </c>
      <c r="D132" s="767"/>
      <c r="E132" s="767"/>
      <c r="F132" s="99" t="s">
        <v>179</v>
      </c>
      <c r="G132" s="99" t="s">
        <v>925</v>
      </c>
      <c r="H132" s="99" t="s">
        <v>175</v>
      </c>
      <c r="I132" s="99" t="s">
        <v>304</v>
      </c>
      <c r="J132" s="100" t="s">
        <v>33</v>
      </c>
      <c r="K132" s="99" t="s">
        <v>33</v>
      </c>
      <c r="L132" s="100" t="s">
        <v>33</v>
      </c>
      <c r="M132" s="101" t="s">
        <v>33</v>
      </c>
      <c r="N132" s="102" t="s">
        <v>33</v>
      </c>
      <c r="T132" s="68" t="s">
        <v>178</v>
      </c>
    </row>
    <row r="133" spans="1:23" s="63" customFormat="1" x14ac:dyDescent="0.2">
      <c r="A133" s="98"/>
      <c r="B133" s="97" t="s">
        <v>33</v>
      </c>
      <c r="C133" s="776" t="s">
        <v>182</v>
      </c>
      <c r="D133" s="776"/>
      <c r="E133" s="776"/>
      <c r="F133" s="90" t="s">
        <v>33</v>
      </c>
      <c r="G133" s="90" t="s">
        <v>33</v>
      </c>
      <c r="H133" s="90" t="s">
        <v>33</v>
      </c>
      <c r="I133" s="90" t="s">
        <v>33</v>
      </c>
      <c r="J133" s="91">
        <v>1335.94</v>
      </c>
      <c r="K133" s="90" t="s">
        <v>33</v>
      </c>
      <c r="L133" s="91">
        <v>46.19</v>
      </c>
      <c r="M133" s="92" t="s">
        <v>33</v>
      </c>
      <c r="N133" s="93" t="s">
        <v>33</v>
      </c>
      <c r="U133" s="68" t="s">
        <v>182</v>
      </c>
    </row>
    <row r="134" spans="1:23" s="63" customFormat="1" x14ac:dyDescent="0.2">
      <c r="A134" s="98"/>
      <c r="B134" s="97" t="s">
        <v>33</v>
      </c>
      <c r="C134" s="767" t="s">
        <v>183</v>
      </c>
      <c r="D134" s="767"/>
      <c r="E134" s="767"/>
      <c r="F134" s="99" t="s">
        <v>33</v>
      </c>
      <c r="G134" s="99" t="s">
        <v>33</v>
      </c>
      <c r="H134" s="99" t="s">
        <v>33</v>
      </c>
      <c r="I134" s="99" t="s">
        <v>33</v>
      </c>
      <c r="J134" s="100" t="s">
        <v>33</v>
      </c>
      <c r="K134" s="99" t="s">
        <v>33</v>
      </c>
      <c r="L134" s="100">
        <v>29.41</v>
      </c>
      <c r="M134" s="101" t="s">
        <v>33</v>
      </c>
      <c r="N134" s="102" t="s">
        <v>33</v>
      </c>
      <c r="T134" s="68" t="s">
        <v>183</v>
      </c>
    </row>
    <row r="135" spans="1:23" s="63" customFormat="1" ht="22.5" x14ac:dyDescent="0.2">
      <c r="A135" s="98"/>
      <c r="B135" s="97" t="s">
        <v>959</v>
      </c>
      <c r="C135" s="767" t="s">
        <v>960</v>
      </c>
      <c r="D135" s="767"/>
      <c r="E135" s="767"/>
      <c r="F135" s="99" t="s">
        <v>186</v>
      </c>
      <c r="G135" s="99" t="s">
        <v>187</v>
      </c>
      <c r="H135" s="99" t="s">
        <v>33</v>
      </c>
      <c r="I135" s="99" t="s">
        <v>187</v>
      </c>
      <c r="J135" s="100" t="s">
        <v>33</v>
      </c>
      <c r="K135" s="99" t="s">
        <v>33</v>
      </c>
      <c r="L135" s="100">
        <v>27.94</v>
      </c>
      <c r="M135" s="101" t="s">
        <v>33</v>
      </c>
      <c r="N135" s="102" t="s">
        <v>33</v>
      </c>
      <c r="T135" s="68" t="s">
        <v>960</v>
      </c>
    </row>
    <row r="136" spans="1:23" s="63" customFormat="1" ht="22.5" x14ac:dyDescent="0.2">
      <c r="A136" s="98"/>
      <c r="B136" s="97" t="s">
        <v>961</v>
      </c>
      <c r="C136" s="767" t="s">
        <v>962</v>
      </c>
      <c r="D136" s="767"/>
      <c r="E136" s="767"/>
      <c r="F136" s="99" t="s">
        <v>186</v>
      </c>
      <c r="G136" s="99" t="s">
        <v>594</v>
      </c>
      <c r="H136" s="99" t="s">
        <v>33</v>
      </c>
      <c r="I136" s="99" t="s">
        <v>594</v>
      </c>
      <c r="J136" s="100" t="s">
        <v>33</v>
      </c>
      <c r="K136" s="99" t="s">
        <v>33</v>
      </c>
      <c r="L136" s="100">
        <v>19.12</v>
      </c>
      <c r="M136" s="101" t="s">
        <v>33</v>
      </c>
      <c r="N136" s="102" t="s">
        <v>33</v>
      </c>
      <c r="T136" s="68" t="s">
        <v>962</v>
      </c>
    </row>
    <row r="137" spans="1:23" s="63" customFormat="1" x14ac:dyDescent="0.2">
      <c r="A137" s="103"/>
      <c r="B137" s="104"/>
      <c r="C137" s="780" t="s">
        <v>191</v>
      </c>
      <c r="D137" s="780"/>
      <c r="E137" s="780"/>
      <c r="F137" s="105" t="s">
        <v>33</v>
      </c>
      <c r="G137" s="105" t="s">
        <v>33</v>
      </c>
      <c r="H137" s="105" t="s">
        <v>33</v>
      </c>
      <c r="I137" s="105" t="s">
        <v>33</v>
      </c>
      <c r="J137" s="106" t="s">
        <v>33</v>
      </c>
      <c r="K137" s="105" t="s">
        <v>33</v>
      </c>
      <c r="L137" s="106">
        <v>93.25</v>
      </c>
      <c r="M137" s="92" t="s">
        <v>33</v>
      </c>
      <c r="N137" s="107" t="s">
        <v>33</v>
      </c>
      <c r="V137" s="68" t="s">
        <v>191</v>
      </c>
    </row>
    <row r="138" spans="1:23" s="63" customFormat="1" ht="33.75" x14ac:dyDescent="0.2">
      <c r="A138" s="88" t="s">
        <v>301</v>
      </c>
      <c r="B138" s="89" t="s">
        <v>2648</v>
      </c>
      <c r="C138" s="776" t="s">
        <v>2649</v>
      </c>
      <c r="D138" s="776"/>
      <c r="E138" s="776"/>
      <c r="F138" s="90" t="s">
        <v>484</v>
      </c>
      <c r="G138" s="90" t="s">
        <v>33</v>
      </c>
      <c r="H138" s="90" t="s">
        <v>33</v>
      </c>
      <c r="I138" s="90" t="s">
        <v>165</v>
      </c>
      <c r="J138" s="91">
        <v>83.17</v>
      </c>
      <c r="K138" s="90" t="s">
        <v>778</v>
      </c>
      <c r="L138" s="91">
        <v>84.17</v>
      </c>
      <c r="M138" s="92" t="s">
        <v>33</v>
      </c>
      <c r="N138" s="93" t="s">
        <v>33</v>
      </c>
      <c r="Q138" s="68" t="s">
        <v>2649</v>
      </c>
    </row>
    <row r="139" spans="1:23" s="63" customFormat="1" x14ac:dyDescent="0.2">
      <c r="A139" s="94"/>
      <c r="B139" s="95"/>
      <c r="C139" s="767" t="s">
        <v>2650</v>
      </c>
      <c r="D139" s="767"/>
      <c r="E139" s="767"/>
      <c r="F139" s="767"/>
      <c r="G139" s="767"/>
      <c r="H139" s="767"/>
      <c r="I139" s="767"/>
      <c r="J139" s="767"/>
      <c r="K139" s="767"/>
      <c r="L139" s="767"/>
      <c r="M139" s="767"/>
      <c r="N139" s="781"/>
      <c r="W139" s="68" t="s">
        <v>2650</v>
      </c>
    </row>
    <row r="140" spans="1:23" s="63" customFormat="1" ht="22.5" x14ac:dyDescent="0.2">
      <c r="A140" s="96"/>
      <c r="B140" s="97" t="s">
        <v>780</v>
      </c>
      <c r="C140" s="767" t="s">
        <v>781</v>
      </c>
      <c r="D140" s="767"/>
      <c r="E140" s="767"/>
      <c r="F140" s="767"/>
      <c r="G140" s="767"/>
      <c r="H140" s="767"/>
      <c r="I140" s="767"/>
      <c r="J140" s="767"/>
      <c r="K140" s="767"/>
      <c r="L140" s="767"/>
      <c r="M140" s="767"/>
      <c r="N140" s="781"/>
      <c r="R140" s="68" t="s">
        <v>781</v>
      </c>
    </row>
    <row r="141" spans="1:23" s="63" customFormat="1" ht="33.75" x14ac:dyDescent="0.2">
      <c r="A141" s="88" t="s">
        <v>308</v>
      </c>
      <c r="B141" s="89" t="s">
        <v>2651</v>
      </c>
      <c r="C141" s="776" t="s">
        <v>2652</v>
      </c>
      <c r="D141" s="776"/>
      <c r="E141" s="776"/>
      <c r="F141" s="90" t="s">
        <v>484</v>
      </c>
      <c r="G141" s="90" t="s">
        <v>33</v>
      </c>
      <c r="H141" s="90" t="s">
        <v>33</v>
      </c>
      <c r="I141" s="90" t="s">
        <v>165</v>
      </c>
      <c r="J141" s="91">
        <v>83.17</v>
      </c>
      <c r="K141" s="90" t="s">
        <v>778</v>
      </c>
      <c r="L141" s="91">
        <v>84.17</v>
      </c>
      <c r="M141" s="92" t="s">
        <v>33</v>
      </c>
      <c r="N141" s="93" t="s">
        <v>33</v>
      </c>
      <c r="Q141" s="68" t="s">
        <v>2652</v>
      </c>
    </row>
    <row r="142" spans="1:23" s="63" customFormat="1" x14ac:dyDescent="0.2">
      <c r="A142" s="94"/>
      <c r="B142" s="95"/>
      <c r="C142" s="767" t="s">
        <v>2650</v>
      </c>
      <c r="D142" s="767"/>
      <c r="E142" s="767"/>
      <c r="F142" s="767"/>
      <c r="G142" s="767"/>
      <c r="H142" s="767"/>
      <c r="I142" s="767"/>
      <c r="J142" s="767"/>
      <c r="K142" s="767"/>
      <c r="L142" s="767"/>
      <c r="M142" s="767"/>
      <c r="N142" s="781"/>
      <c r="W142" s="68" t="s">
        <v>2650</v>
      </c>
    </row>
    <row r="143" spans="1:23" s="63" customFormat="1" ht="22.5" x14ac:dyDescent="0.2">
      <c r="A143" s="96"/>
      <c r="B143" s="97" t="s">
        <v>780</v>
      </c>
      <c r="C143" s="767" t="s">
        <v>781</v>
      </c>
      <c r="D143" s="767"/>
      <c r="E143" s="767"/>
      <c r="F143" s="767"/>
      <c r="G143" s="767"/>
      <c r="H143" s="767"/>
      <c r="I143" s="767"/>
      <c r="J143" s="767"/>
      <c r="K143" s="767"/>
      <c r="L143" s="767"/>
      <c r="M143" s="767"/>
      <c r="N143" s="781"/>
      <c r="R143" s="68" t="s">
        <v>781</v>
      </c>
    </row>
    <row r="144" spans="1:23" s="63" customFormat="1" ht="33.75" x14ac:dyDescent="0.2">
      <c r="A144" s="88" t="s">
        <v>312</v>
      </c>
      <c r="B144" s="89" t="s">
        <v>2653</v>
      </c>
      <c r="C144" s="776" t="s">
        <v>2654</v>
      </c>
      <c r="D144" s="776"/>
      <c r="E144" s="776"/>
      <c r="F144" s="90" t="s">
        <v>484</v>
      </c>
      <c r="G144" s="90" t="s">
        <v>33</v>
      </c>
      <c r="H144" s="90" t="s">
        <v>33</v>
      </c>
      <c r="I144" s="90" t="s">
        <v>165</v>
      </c>
      <c r="J144" s="91">
        <v>83.17</v>
      </c>
      <c r="K144" s="90" t="s">
        <v>778</v>
      </c>
      <c r="L144" s="91">
        <v>84.17</v>
      </c>
      <c r="M144" s="92" t="s">
        <v>33</v>
      </c>
      <c r="N144" s="93" t="s">
        <v>33</v>
      </c>
      <c r="Q144" s="68" t="s">
        <v>2654</v>
      </c>
    </row>
    <row r="145" spans="1:23" s="63" customFormat="1" x14ac:dyDescent="0.2">
      <c r="A145" s="94"/>
      <c r="B145" s="95"/>
      <c r="C145" s="767" t="s">
        <v>2650</v>
      </c>
      <c r="D145" s="767"/>
      <c r="E145" s="767"/>
      <c r="F145" s="767"/>
      <c r="G145" s="767"/>
      <c r="H145" s="767"/>
      <c r="I145" s="767"/>
      <c r="J145" s="767"/>
      <c r="K145" s="767"/>
      <c r="L145" s="767"/>
      <c r="M145" s="767"/>
      <c r="N145" s="781"/>
      <c r="W145" s="68" t="s">
        <v>2650</v>
      </c>
    </row>
    <row r="146" spans="1:23" s="63" customFormat="1" ht="22.5" x14ac:dyDescent="0.2">
      <c r="A146" s="96"/>
      <c r="B146" s="97" t="s">
        <v>780</v>
      </c>
      <c r="C146" s="767" t="s">
        <v>781</v>
      </c>
      <c r="D146" s="767"/>
      <c r="E146" s="767"/>
      <c r="F146" s="767"/>
      <c r="G146" s="767"/>
      <c r="H146" s="767"/>
      <c r="I146" s="767"/>
      <c r="J146" s="767"/>
      <c r="K146" s="767"/>
      <c r="L146" s="767"/>
      <c r="M146" s="767"/>
      <c r="N146" s="781"/>
      <c r="R146" s="68" t="s">
        <v>781</v>
      </c>
    </row>
    <row r="147" spans="1:23" s="63" customFormat="1" ht="22.5" x14ac:dyDescent="0.2">
      <c r="A147" s="88" t="s">
        <v>316</v>
      </c>
      <c r="B147" s="89" t="s">
        <v>921</v>
      </c>
      <c r="C147" s="776" t="s">
        <v>922</v>
      </c>
      <c r="D147" s="776"/>
      <c r="E147" s="776"/>
      <c r="F147" s="90" t="s">
        <v>484</v>
      </c>
      <c r="G147" s="90" t="s">
        <v>33</v>
      </c>
      <c r="H147" s="90" t="s">
        <v>33</v>
      </c>
      <c r="I147" s="90" t="s">
        <v>212</v>
      </c>
      <c r="J147" s="91" t="s">
        <v>33</v>
      </c>
      <c r="K147" s="90" t="s">
        <v>33</v>
      </c>
      <c r="L147" s="91" t="s">
        <v>33</v>
      </c>
      <c r="M147" s="92" t="s">
        <v>33</v>
      </c>
      <c r="N147" s="93" t="s">
        <v>33</v>
      </c>
      <c r="Q147" s="68" t="s">
        <v>922</v>
      </c>
    </row>
    <row r="148" spans="1:23" s="63" customFormat="1" ht="22.5" x14ac:dyDescent="0.2">
      <c r="A148" s="96"/>
      <c r="B148" s="97" t="s">
        <v>171</v>
      </c>
      <c r="C148" s="767" t="s">
        <v>172</v>
      </c>
      <c r="D148" s="767"/>
      <c r="E148" s="767"/>
      <c r="F148" s="767"/>
      <c r="G148" s="767"/>
      <c r="H148" s="767"/>
      <c r="I148" s="767"/>
      <c r="J148" s="767"/>
      <c r="K148" s="767"/>
      <c r="L148" s="767"/>
      <c r="M148" s="767"/>
      <c r="N148" s="781"/>
      <c r="R148" s="68" t="s">
        <v>172</v>
      </c>
    </row>
    <row r="149" spans="1:23" s="63" customFormat="1" x14ac:dyDescent="0.2">
      <c r="A149" s="98"/>
      <c r="B149" s="97" t="s">
        <v>165</v>
      </c>
      <c r="C149" s="767" t="s">
        <v>251</v>
      </c>
      <c r="D149" s="767"/>
      <c r="E149" s="767"/>
      <c r="F149" s="99" t="s">
        <v>33</v>
      </c>
      <c r="G149" s="99" t="s">
        <v>33</v>
      </c>
      <c r="H149" s="99" t="s">
        <v>33</v>
      </c>
      <c r="I149" s="99" t="s">
        <v>33</v>
      </c>
      <c r="J149" s="100">
        <v>103.14</v>
      </c>
      <c r="K149" s="99" t="s">
        <v>175</v>
      </c>
      <c r="L149" s="100">
        <v>515.70000000000005</v>
      </c>
      <c r="M149" s="101" t="s">
        <v>33</v>
      </c>
      <c r="N149" s="102" t="s">
        <v>33</v>
      </c>
      <c r="S149" s="68" t="s">
        <v>251</v>
      </c>
    </row>
    <row r="150" spans="1:23" s="63" customFormat="1" x14ac:dyDescent="0.2">
      <c r="A150" s="98"/>
      <c r="B150" s="97" t="s">
        <v>173</v>
      </c>
      <c r="C150" s="767" t="s">
        <v>174</v>
      </c>
      <c r="D150" s="767"/>
      <c r="E150" s="767"/>
      <c r="F150" s="99" t="s">
        <v>33</v>
      </c>
      <c r="G150" s="99" t="s">
        <v>33</v>
      </c>
      <c r="H150" s="99" t="s">
        <v>33</v>
      </c>
      <c r="I150" s="99" t="s">
        <v>33</v>
      </c>
      <c r="J150" s="100">
        <v>36</v>
      </c>
      <c r="K150" s="99" t="s">
        <v>175</v>
      </c>
      <c r="L150" s="100">
        <v>180</v>
      </c>
      <c r="M150" s="101" t="s">
        <v>33</v>
      </c>
      <c r="N150" s="102" t="s">
        <v>33</v>
      </c>
      <c r="S150" s="68" t="s">
        <v>174</v>
      </c>
    </row>
    <row r="151" spans="1:23" s="63" customFormat="1" x14ac:dyDescent="0.2">
      <c r="A151" s="98"/>
      <c r="B151" s="97" t="s">
        <v>176</v>
      </c>
      <c r="C151" s="767" t="s">
        <v>177</v>
      </c>
      <c r="D151" s="767"/>
      <c r="E151" s="767"/>
      <c r="F151" s="99" t="s">
        <v>33</v>
      </c>
      <c r="G151" s="99" t="s">
        <v>33</v>
      </c>
      <c r="H151" s="99" t="s">
        <v>33</v>
      </c>
      <c r="I151" s="99" t="s">
        <v>33</v>
      </c>
      <c r="J151" s="100">
        <v>4.0199999999999996</v>
      </c>
      <c r="K151" s="99" t="s">
        <v>175</v>
      </c>
      <c r="L151" s="100">
        <v>20.100000000000001</v>
      </c>
      <c r="M151" s="101" t="s">
        <v>33</v>
      </c>
      <c r="N151" s="102" t="s">
        <v>33</v>
      </c>
      <c r="S151" s="68" t="s">
        <v>177</v>
      </c>
    </row>
    <row r="152" spans="1:23" s="63" customFormat="1" x14ac:dyDescent="0.2">
      <c r="A152" s="98"/>
      <c r="B152" s="97" t="s">
        <v>212</v>
      </c>
      <c r="C152" s="767" t="s">
        <v>252</v>
      </c>
      <c r="D152" s="767"/>
      <c r="E152" s="767"/>
      <c r="F152" s="99" t="s">
        <v>33</v>
      </c>
      <c r="G152" s="99" t="s">
        <v>33</v>
      </c>
      <c r="H152" s="99" t="s">
        <v>33</v>
      </c>
      <c r="I152" s="99" t="s">
        <v>33</v>
      </c>
      <c r="J152" s="100">
        <v>48.16</v>
      </c>
      <c r="K152" s="99" t="s">
        <v>33</v>
      </c>
      <c r="L152" s="100">
        <v>192.64</v>
      </c>
      <c r="M152" s="101" t="s">
        <v>33</v>
      </c>
      <c r="N152" s="102" t="s">
        <v>33</v>
      </c>
      <c r="S152" s="68" t="s">
        <v>252</v>
      </c>
    </row>
    <row r="153" spans="1:23" s="63" customFormat="1" x14ac:dyDescent="0.2">
      <c r="A153" s="98"/>
      <c r="B153" s="97" t="s">
        <v>33</v>
      </c>
      <c r="C153" s="767" t="s">
        <v>253</v>
      </c>
      <c r="D153" s="767"/>
      <c r="E153" s="767"/>
      <c r="F153" s="99" t="s">
        <v>179</v>
      </c>
      <c r="G153" s="99" t="s">
        <v>923</v>
      </c>
      <c r="H153" s="99" t="s">
        <v>175</v>
      </c>
      <c r="I153" s="99" t="s">
        <v>2655</v>
      </c>
      <c r="J153" s="100" t="s">
        <v>33</v>
      </c>
      <c r="K153" s="99" t="s">
        <v>33</v>
      </c>
      <c r="L153" s="100" t="s">
        <v>33</v>
      </c>
      <c r="M153" s="101" t="s">
        <v>33</v>
      </c>
      <c r="N153" s="102" t="s">
        <v>33</v>
      </c>
      <c r="T153" s="68" t="s">
        <v>253</v>
      </c>
    </row>
    <row r="154" spans="1:23" s="63" customFormat="1" x14ac:dyDescent="0.2">
      <c r="A154" s="98"/>
      <c r="B154" s="97" t="s">
        <v>33</v>
      </c>
      <c r="C154" s="767" t="s">
        <v>178</v>
      </c>
      <c r="D154" s="767"/>
      <c r="E154" s="767"/>
      <c r="F154" s="99" t="s">
        <v>179</v>
      </c>
      <c r="G154" s="99" t="s">
        <v>925</v>
      </c>
      <c r="H154" s="99" t="s">
        <v>175</v>
      </c>
      <c r="I154" s="99" t="s">
        <v>173</v>
      </c>
      <c r="J154" s="100" t="s">
        <v>33</v>
      </c>
      <c r="K154" s="99" t="s">
        <v>33</v>
      </c>
      <c r="L154" s="100" t="s">
        <v>33</v>
      </c>
      <c r="M154" s="101" t="s">
        <v>33</v>
      </c>
      <c r="N154" s="102" t="s">
        <v>33</v>
      </c>
      <c r="T154" s="68" t="s">
        <v>178</v>
      </c>
    </row>
    <row r="155" spans="1:23" s="63" customFormat="1" x14ac:dyDescent="0.2">
      <c r="A155" s="98"/>
      <c r="B155" s="97" t="s">
        <v>33</v>
      </c>
      <c r="C155" s="776" t="s">
        <v>182</v>
      </c>
      <c r="D155" s="776"/>
      <c r="E155" s="776"/>
      <c r="F155" s="90" t="s">
        <v>33</v>
      </c>
      <c r="G155" s="90" t="s">
        <v>33</v>
      </c>
      <c r="H155" s="90" t="s">
        <v>33</v>
      </c>
      <c r="I155" s="90" t="s">
        <v>33</v>
      </c>
      <c r="J155" s="91">
        <v>187.3</v>
      </c>
      <c r="K155" s="90" t="s">
        <v>33</v>
      </c>
      <c r="L155" s="91">
        <v>888.34</v>
      </c>
      <c r="M155" s="92" t="s">
        <v>33</v>
      </c>
      <c r="N155" s="93" t="s">
        <v>33</v>
      </c>
      <c r="U155" s="68" t="s">
        <v>182</v>
      </c>
    </row>
    <row r="156" spans="1:23" s="63" customFormat="1" x14ac:dyDescent="0.2">
      <c r="A156" s="98"/>
      <c r="B156" s="97" t="s">
        <v>33</v>
      </c>
      <c r="C156" s="767" t="s">
        <v>183</v>
      </c>
      <c r="D156" s="767"/>
      <c r="E156" s="767"/>
      <c r="F156" s="99" t="s">
        <v>33</v>
      </c>
      <c r="G156" s="99" t="s">
        <v>33</v>
      </c>
      <c r="H156" s="99" t="s">
        <v>33</v>
      </c>
      <c r="I156" s="99" t="s">
        <v>33</v>
      </c>
      <c r="J156" s="100" t="s">
        <v>33</v>
      </c>
      <c r="K156" s="99" t="s">
        <v>33</v>
      </c>
      <c r="L156" s="100">
        <v>535.79999999999995</v>
      </c>
      <c r="M156" s="101" t="s">
        <v>33</v>
      </c>
      <c r="N156" s="102" t="s">
        <v>33</v>
      </c>
      <c r="T156" s="68" t="s">
        <v>183</v>
      </c>
    </row>
    <row r="157" spans="1:23" s="63" customFormat="1" ht="22.5" x14ac:dyDescent="0.2">
      <c r="A157" s="98"/>
      <c r="B157" s="97" t="s">
        <v>771</v>
      </c>
      <c r="C157" s="767" t="s">
        <v>772</v>
      </c>
      <c r="D157" s="767"/>
      <c r="E157" s="767"/>
      <c r="F157" s="99" t="s">
        <v>186</v>
      </c>
      <c r="G157" s="99" t="s">
        <v>341</v>
      </c>
      <c r="H157" s="99" t="s">
        <v>33</v>
      </c>
      <c r="I157" s="99" t="s">
        <v>341</v>
      </c>
      <c r="J157" s="100" t="s">
        <v>33</v>
      </c>
      <c r="K157" s="99" t="s">
        <v>33</v>
      </c>
      <c r="L157" s="100">
        <v>428.64</v>
      </c>
      <c r="M157" s="101" t="s">
        <v>33</v>
      </c>
      <c r="N157" s="102" t="s">
        <v>33</v>
      </c>
      <c r="T157" s="68" t="s">
        <v>772</v>
      </c>
    </row>
    <row r="158" spans="1:23" s="63" customFormat="1" ht="22.5" x14ac:dyDescent="0.2">
      <c r="A158" s="98"/>
      <c r="B158" s="97" t="s">
        <v>773</v>
      </c>
      <c r="C158" s="767" t="s">
        <v>774</v>
      </c>
      <c r="D158" s="767"/>
      <c r="E158" s="767"/>
      <c r="F158" s="99" t="s">
        <v>186</v>
      </c>
      <c r="G158" s="99" t="s">
        <v>775</v>
      </c>
      <c r="H158" s="99" t="s">
        <v>33</v>
      </c>
      <c r="I158" s="99" t="s">
        <v>775</v>
      </c>
      <c r="J158" s="100" t="s">
        <v>33</v>
      </c>
      <c r="K158" s="99" t="s">
        <v>33</v>
      </c>
      <c r="L158" s="100">
        <v>321.48</v>
      </c>
      <c r="M158" s="101" t="s">
        <v>33</v>
      </c>
      <c r="N158" s="102" t="s">
        <v>33</v>
      </c>
      <c r="T158" s="68" t="s">
        <v>774</v>
      </c>
    </row>
    <row r="159" spans="1:23" s="63" customFormat="1" x14ac:dyDescent="0.2">
      <c r="A159" s="103"/>
      <c r="B159" s="104"/>
      <c r="C159" s="780" t="s">
        <v>191</v>
      </c>
      <c r="D159" s="780"/>
      <c r="E159" s="780"/>
      <c r="F159" s="105" t="s">
        <v>33</v>
      </c>
      <c r="G159" s="105" t="s">
        <v>33</v>
      </c>
      <c r="H159" s="105" t="s">
        <v>33</v>
      </c>
      <c r="I159" s="105" t="s">
        <v>33</v>
      </c>
      <c r="J159" s="106" t="s">
        <v>33</v>
      </c>
      <c r="K159" s="105" t="s">
        <v>33</v>
      </c>
      <c r="L159" s="106">
        <v>1638.46</v>
      </c>
      <c r="M159" s="92" t="s">
        <v>33</v>
      </c>
      <c r="N159" s="107" t="s">
        <v>33</v>
      </c>
      <c r="V159" s="68" t="s">
        <v>191</v>
      </c>
    </row>
    <row r="160" spans="1:23" s="63" customFormat="1" ht="22.5" x14ac:dyDescent="0.2">
      <c r="A160" s="88" t="s">
        <v>689</v>
      </c>
      <c r="B160" s="89" t="s">
        <v>2656</v>
      </c>
      <c r="C160" s="776" t="s">
        <v>2657</v>
      </c>
      <c r="D160" s="776"/>
      <c r="E160" s="776"/>
      <c r="F160" s="90" t="s">
        <v>484</v>
      </c>
      <c r="G160" s="90" t="s">
        <v>33</v>
      </c>
      <c r="H160" s="90" t="s">
        <v>33</v>
      </c>
      <c r="I160" s="90" t="s">
        <v>212</v>
      </c>
      <c r="J160" s="91">
        <v>1105.2</v>
      </c>
      <c r="K160" s="90" t="s">
        <v>33</v>
      </c>
      <c r="L160" s="91">
        <v>4420.8</v>
      </c>
      <c r="M160" s="92" t="s">
        <v>33</v>
      </c>
      <c r="N160" s="93" t="s">
        <v>33</v>
      </c>
      <c r="Q160" s="68" t="s">
        <v>2657</v>
      </c>
    </row>
    <row r="161" spans="1:22" s="63" customFormat="1" ht="22.5" x14ac:dyDescent="0.2">
      <c r="A161" s="88" t="s">
        <v>692</v>
      </c>
      <c r="B161" s="89" t="s">
        <v>1060</v>
      </c>
      <c r="C161" s="776" t="s">
        <v>2627</v>
      </c>
      <c r="D161" s="776"/>
      <c r="E161" s="776"/>
      <c r="F161" s="90" t="s">
        <v>484</v>
      </c>
      <c r="G161" s="90" t="s">
        <v>33</v>
      </c>
      <c r="H161" s="90" t="s">
        <v>33</v>
      </c>
      <c r="I161" s="90" t="s">
        <v>240</v>
      </c>
      <c r="J161" s="91">
        <v>230.51</v>
      </c>
      <c r="K161" s="90" t="s">
        <v>33</v>
      </c>
      <c r="L161" s="91">
        <v>1844.08</v>
      </c>
      <c r="M161" s="92" t="s">
        <v>33</v>
      </c>
      <c r="N161" s="93" t="s">
        <v>33</v>
      </c>
      <c r="Q161" s="68" t="s">
        <v>2627</v>
      </c>
    </row>
    <row r="162" spans="1:22" s="63" customFormat="1" ht="45" x14ac:dyDescent="0.2">
      <c r="A162" s="88" t="s">
        <v>233</v>
      </c>
      <c r="B162" s="89" t="s">
        <v>1408</v>
      </c>
      <c r="C162" s="776" t="s">
        <v>1409</v>
      </c>
      <c r="D162" s="776"/>
      <c r="E162" s="776"/>
      <c r="F162" s="90" t="s">
        <v>484</v>
      </c>
      <c r="G162" s="90" t="s">
        <v>33</v>
      </c>
      <c r="H162" s="90" t="s">
        <v>33</v>
      </c>
      <c r="I162" s="90" t="s">
        <v>308</v>
      </c>
      <c r="J162" s="91" t="s">
        <v>33</v>
      </c>
      <c r="K162" s="90" t="s">
        <v>33</v>
      </c>
      <c r="L162" s="91" t="s">
        <v>33</v>
      </c>
      <c r="M162" s="92" t="s">
        <v>33</v>
      </c>
      <c r="N162" s="93" t="s">
        <v>33</v>
      </c>
      <c r="Q162" s="68" t="s">
        <v>1409</v>
      </c>
    </row>
    <row r="163" spans="1:22" s="63" customFormat="1" ht="22.5" x14ac:dyDescent="0.2">
      <c r="A163" s="96"/>
      <c r="B163" s="97" t="s">
        <v>171</v>
      </c>
      <c r="C163" s="767" t="s">
        <v>172</v>
      </c>
      <c r="D163" s="767"/>
      <c r="E163" s="767"/>
      <c r="F163" s="767"/>
      <c r="G163" s="767"/>
      <c r="H163" s="767"/>
      <c r="I163" s="767"/>
      <c r="J163" s="767"/>
      <c r="K163" s="767"/>
      <c r="L163" s="767"/>
      <c r="M163" s="767"/>
      <c r="N163" s="781"/>
      <c r="R163" s="68" t="s">
        <v>172</v>
      </c>
    </row>
    <row r="164" spans="1:22" s="63" customFormat="1" x14ac:dyDescent="0.2">
      <c r="A164" s="98"/>
      <c r="B164" s="97" t="s">
        <v>165</v>
      </c>
      <c r="C164" s="767" t="s">
        <v>251</v>
      </c>
      <c r="D164" s="767"/>
      <c r="E164" s="767"/>
      <c r="F164" s="99" t="s">
        <v>33</v>
      </c>
      <c r="G164" s="99" t="s">
        <v>33</v>
      </c>
      <c r="H164" s="99" t="s">
        <v>33</v>
      </c>
      <c r="I164" s="99" t="s">
        <v>33</v>
      </c>
      <c r="J164" s="100">
        <v>16.16</v>
      </c>
      <c r="K164" s="99" t="s">
        <v>175</v>
      </c>
      <c r="L164" s="100">
        <v>404</v>
      </c>
      <c r="M164" s="101" t="s">
        <v>33</v>
      </c>
      <c r="N164" s="102" t="s">
        <v>33</v>
      </c>
      <c r="S164" s="68" t="s">
        <v>251</v>
      </c>
    </row>
    <row r="165" spans="1:22" s="63" customFormat="1" x14ac:dyDescent="0.2">
      <c r="A165" s="98"/>
      <c r="B165" s="97" t="s">
        <v>212</v>
      </c>
      <c r="C165" s="767" t="s">
        <v>252</v>
      </c>
      <c r="D165" s="767"/>
      <c r="E165" s="767"/>
      <c r="F165" s="99" t="s">
        <v>33</v>
      </c>
      <c r="G165" s="99" t="s">
        <v>33</v>
      </c>
      <c r="H165" s="99" t="s">
        <v>33</v>
      </c>
      <c r="I165" s="99" t="s">
        <v>33</v>
      </c>
      <c r="J165" s="100">
        <v>3.08</v>
      </c>
      <c r="K165" s="99" t="s">
        <v>33</v>
      </c>
      <c r="L165" s="100">
        <v>61.6</v>
      </c>
      <c r="M165" s="101" t="s">
        <v>33</v>
      </c>
      <c r="N165" s="102" t="s">
        <v>33</v>
      </c>
      <c r="S165" s="68" t="s">
        <v>252</v>
      </c>
    </row>
    <row r="166" spans="1:22" s="63" customFormat="1" x14ac:dyDescent="0.2">
      <c r="A166" s="98"/>
      <c r="B166" s="97" t="s">
        <v>33</v>
      </c>
      <c r="C166" s="767" t="s">
        <v>253</v>
      </c>
      <c r="D166" s="767"/>
      <c r="E166" s="767"/>
      <c r="F166" s="99" t="s">
        <v>179</v>
      </c>
      <c r="G166" s="99" t="s">
        <v>1410</v>
      </c>
      <c r="H166" s="99" t="s">
        <v>175</v>
      </c>
      <c r="I166" s="99" t="s">
        <v>1721</v>
      </c>
      <c r="J166" s="100" t="s">
        <v>33</v>
      </c>
      <c r="K166" s="99" t="s">
        <v>33</v>
      </c>
      <c r="L166" s="100" t="s">
        <v>33</v>
      </c>
      <c r="M166" s="101" t="s">
        <v>33</v>
      </c>
      <c r="N166" s="102" t="s">
        <v>33</v>
      </c>
      <c r="T166" s="68" t="s">
        <v>253</v>
      </c>
    </row>
    <row r="167" spans="1:22" s="63" customFormat="1" x14ac:dyDescent="0.2">
      <c r="A167" s="98"/>
      <c r="B167" s="97" t="s">
        <v>33</v>
      </c>
      <c r="C167" s="776" t="s">
        <v>182</v>
      </c>
      <c r="D167" s="776"/>
      <c r="E167" s="776"/>
      <c r="F167" s="90" t="s">
        <v>33</v>
      </c>
      <c r="G167" s="90" t="s">
        <v>33</v>
      </c>
      <c r="H167" s="90" t="s">
        <v>33</v>
      </c>
      <c r="I167" s="90" t="s">
        <v>33</v>
      </c>
      <c r="J167" s="91">
        <v>19.239999999999998</v>
      </c>
      <c r="K167" s="90" t="s">
        <v>33</v>
      </c>
      <c r="L167" s="91">
        <v>465.6</v>
      </c>
      <c r="M167" s="92" t="s">
        <v>33</v>
      </c>
      <c r="N167" s="93" t="s">
        <v>33</v>
      </c>
      <c r="U167" s="68" t="s">
        <v>182</v>
      </c>
    </row>
    <row r="168" spans="1:22" s="63" customFormat="1" x14ac:dyDescent="0.2">
      <c r="A168" s="98"/>
      <c r="B168" s="97" t="s">
        <v>33</v>
      </c>
      <c r="C168" s="767" t="s">
        <v>183</v>
      </c>
      <c r="D168" s="767"/>
      <c r="E168" s="767"/>
      <c r="F168" s="99" t="s">
        <v>33</v>
      </c>
      <c r="G168" s="99" t="s">
        <v>33</v>
      </c>
      <c r="H168" s="99" t="s">
        <v>33</v>
      </c>
      <c r="I168" s="99" t="s">
        <v>33</v>
      </c>
      <c r="J168" s="100" t="s">
        <v>33</v>
      </c>
      <c r="K168" s="99" t="s">
        <v>33</v>
      </c>
      <c r="L168" s="100">
        <v>404</v>
      </c>
      <c r="M168" s="101" t="s">
        <v>33</v>
      </c>
      <c r="N168" s="102" t="s">
        <v>33</v>
      </c>
      <c r="T168" s="68" t="s">
        <v>183</v>
      </c>
    </row>
    <row r="169" spans="1:22" s="63" customFormat="1" ht="22.5" x14ac:dyDescent="0.2">
      <c r="A169" s="98"/>
      <c r="B169" s="97" t="s">
        <v>771</v>
      </c>
      <c r="C169" s="767" t="s">
        <v>772</v>
      </c>
      <c r="D169" s="767"/>
      <c r="E169" s="767"/>
      <c r="F169" s="99" t="s">
        <v>186</v>
      </c>
      <c r="G169" s="99" t="s">
        <v>341</v>
      </c>
      <c r="H169" s="99" t="s">
        <v>33</v>
      </c>
      <c r="I169" s="99" t="s">
        <v>341</v>
      </c>
      <c r="J169" s="100" t="s">
        <v>33</v>
      </c>
      <c r="K169" s="99" t="s">
        <v>33</v>
      </c>
      <c r="L169" s="100">
        <v>323.2</v>
      </c>
      <c r="M169" s="101" t="s">
        <v>33</v>
      </c>
      <c r="N169" s="102" t="s">
        <v>33</v>
      </c>
      <c r="T169" s="68" t="s">
        <v>772</v>
      </c>
    </row>
    <row r="170" spans="1:22" s="63" customFormat="1" ht="22.5" x14ac:dyDescent="0.2">
      <c r="A170" s="98"/>
      <c r="B170" s="97" t="s">
        <v>773</v>
      </c>
      <c r="C170" s="767" t="s">
        <v>774</v>
      </c>
      <c r="D170" s="767"/>
      <c r="E170" s="767"/>
      <c r="F170" s="99" t="s">
        <v>186</v>
      </c>
      <c r="G170" s="99" t="s">
        <v>775</v>
      </c>
      <c r="H170" s="99" t="s">
        <v>33</v>
      </c>
      <c r="I170" s="99" t="s">
        <v>775</v>
      </c>
      <c r="J170" s="100" t="s">
        <v>33</v>
      </c>
      <c r="K170" s="99" t="s">
        <v>33</v>
      </c>
      <c r="L170" s="100">
        <v>242.4</v>
      </c>
      <c r="M170" s="101" t="s">
        <v>33</v>
      </c>
      <c r="N170" s="102" t="s">
        <v>33</v>
      </c>
      <c r="T170" s="68" t="s">
        <v>774</v>
      </c>
    </row>
    <row r="171" spans="1:22" s="63" customFormat="1" x14ac:dyDescent="0.2">
      <c r="A171" s="103"/>
      <c r="B171" s="104"/>
      <c r="C171" s="780" t="s">
        <v>191</v>
      </c>
      <c r="D171" s="780"/>
      <c r="E171" s="780"/>
      <c r="F171" s="105" t="s">
        <v>33</v>
      </c>
      <c r="G171" s="105" t="s">
        <v>33</v>
      </c>
      <c r="H171" s="105" t="s">
        <v>33</v>
      </c>
      <c r="I171" s="105" t="s">
        <v>33</v>
      </c>
      <c r="J171" s="106" t="s">
        <v>33</v>
      </c>
      <c r="K171" s="105" t="s">
        <v>33</v>
      </c>
      <c r="L171" s="106">
        <v>1031.2</v>
      </c>
      <c r="M171" s="92" t="s">
        <v>33</v>
      </c>
      <c r="N171" s="107" t="s">
        <v>33</v>
      </c>
      <c r="V171" s="68" t="s">
        <v>191</v>
      </c>
    </row>
    <row r="172" spans="1:22" s="63" customFormat="1" ht="45" x14ac:dyDescent="0.2">
      <c r="A172" s="88" t="s">
        <v>704</v>
      </c>
      <c r="B172" s="89" t="s">
        <v>1412</v>
      </c>
      <c r="C172" s="776" t="s">
        <v>1413</v>
      </c>
      <c r="D172" s="776"/>
      <c r="E172" s="776"/>
      <c r="F172" s="90" t="s">
        <v>484</v>
      </c>
      <c r="G172" s="90" t="s">
        <v>33</v>
      </c>
      <c r="H172" s="90" t="s">
        <v>33</v>
      </c>
      <c r="I172" s="90" t="s">
        <v>308</v>
      </c>
      <c r="J172" s="91">
        <v>116.52</v>
      </c>
      <c r="K172" s="90" t="s">
        <v>33</v>
      </c>
      <c r="L172" s="91">
        <v>2330.4</v>
      </c>
      <c r="M172" s="92" t="s">
        <v>33</v>
      </c>
      <c r="N172" s="93" t="s">
        <v>33</v>
      </c>
      <c r="Q172" s="68" t="s">
        <v>1413</v>
      </c>
    </row>
    <row r="173" spans="1:22" s="63" customFormat="1" ht="56.25" x14ac:dyDescent="0.2">
      <c r="A173" s="88" t="s">
        <v>309</v>
      </c>
      <c r="B173" s="89" t="s">
        <v>1021</v>
      </c>
      <c r="C173" s="776" t="s">
        <v>1022</v>
      </c>
      <c r="D173" s="776"/>
      <c r="E173" s="776"/>
      <c r="F173" s="90" t="s">
        <v>484</v>
      </c>
      <c r="G173" s="90" t="s">
        <v>33</v>
      </c>
      <c r="H173" s="90" t="s">
        <v>33</v>
      </c>
      <c r="I173" s="90" t="s">
        <v>165</v>
      </c>
      <c r="J173" s="91" t="s">
        <v>33</v>
      </c>
      <c r="K173" s="90" t="s">
        <v>33</v>
      </c>
      <c r="L173" s="91" t="s">
        <v>33</v>
      </c>
      <c r="M173" s="92" t="s">
        <v>33</v>
      </c>
      <c r="N173" s="93" t="s">
        <v>33</v>
      </c>
      <c r="Q173" s="68" t="s">
        <v>1022</v>
      </c>
    </row>
    <row r="174" spans="1:22" s="63" customFormat="1" ht="22.5" x14ac:dyDescent="0.2">
      <c r="A174" s="96"/>
      <c r="B174" s="97" t="s">
        <v>171</v>
      </c>
      <c r="C174" s="767" t="s">
        <v>172</v>
      </c>
      <c r="D174" s="767"/>
      <c r="E174" s="767"/>
      <c r="F174" s="767"/>
      <c r="G174" s="767"/>
      <c r="H174" s="767"/>
      <c r="I174" s="767"/>
      <c r="J174" s="767"/>
      <c r="K174" s="767"/>
      <c r="L174" s="767"/>
      <c r="M174" s="767"/>
      <c r="N174" s="781"/>
      <c r="R174" s="68" t="s">
        <v>172</v>
      </c>
    </row>
    <row r="175" spans="1:22" s="63" customFormat="1" x14ac:dyDescent="0.2">
      <c r="A175" s="98"/>
      <c r="B175" s="97" t="s">
        <v>165</v>
      </c>
      <c r="C175" s="767" t="s">
        <v>251</v>
      </c>
      <c r="D175" s="767"/>
      <c r="E175" s="767"/>
      <c r="F175" s="99" t="s">
        <v>33</v>
      </c>
      <c r="G175" s="99" t="s">
        <v>33</v>
      </c>
      <c r="H175" s="99" t="s">
        <v>33</v>
      </c>
      <c r="I175" s="99" t="s">
        <v>33</v>
      </c>
      <c r="J175" s="100">
        <v>9.91</v>
      </c>
      <c r="K175" s="99" t="s">
        <v>175</v>
      </c>
      <c r="L175" s="100">
        <v>12.39</v>
      </c>
      <c r="M175" s="101" t="s">
        <v>33</v>
      </c>
      <c r="N175" s="102" t="s">
        <v>33</v>
      </c>
      <c r="S175" s="68" t="s">
        <v>251</v>
      </c>
    </row>
    <row r="176" spans="1:22" s="63" customFormat="1" x14ac:dyDescent="0.2">
      <c r="A176" s="98"/>
      <c r="B176" s="97" t="s">
        <v>173</v>
      </c>
      <c r="C176" s="767" t="s">
        <v>174</v>
      </c>
      <c r="D176" s="767"/>
      <c r="E176" s="767"/>
      <c r="F176" s="99" t="s">
        <v>33</v>
      </c>
      <c r="G176" s="99" t="s">
        <v>33</v>
      </c>
      <c r="H176" s="99" t="s">
        <v>33</v>
      </c>
      <c r="I176" s="99" t="s">
        <v>33</v>
      </c>
      <c r="J176" s="100">
        <v>5.43</v>
      </c>
      <c r="K176" s="99" t="s">
        <v>175</v>
      </c>
      <c r="L176" s="100">
        <v>6.79</v>
      </c>
      <c r="M176" s="101" t="s">
        <v>33</v>
      </c>
      <c r="N176" s="102" t="s">
        <v>33</v>
      </c>
      <c r="S176" s="68" t="s">
        <v>174</v>
      </c>
    </row>
    <row r="177" spans="1:24" s="63" customFormat="1" x14ac:dyDescent="0.2">
      <c r="A177" s="98"/>
      <c r="B177" s="97" t="s">
        <v>176</v>
      </c>
      <c r="C177" s="767" t="s">
        <v>177</v>
      </c>
      <c r="D177" s="767"/>
      <c r="E177" s="767"/>
      <c r="F177" s="99" t="s">
        <v>33</v>
      </c>
      <c r="G177" s="99" t="s">
        <v>33</v>
      </c>
      <c r="H177" s="99" t="s">
        <v>33</v>
      </c>
      <c r="I177" s="99" t="s">
        <v>33</v>
      </c>
      <c r="J177" s="100">
        <v>0.76</v>
      </c>
      <c r="K177" s="99" t="s">
        <v>175</v>
      </c>
      <c r="L177" s="100">
        <v>0.95</v>
      </c>
      <c r="M177" s="101" t="s">
        <v>33</v>
      </c>
      <c r="N177" s="102" t="s">
        <v>33</v>
      </c>
      <c r="S177" s="68" t="s">
        <v>177</v>
      </c>
    </row>
    <row r="178" spans="1:24" s="63" customFormat="1" x14ac:dyDescent="0.2">
      <c r="A178" s="98"/>
      <c r="B178" s="97" t="s">
        <v>212</v>
      </c>
      <c r="C178" s="767" t="s">
        <v>252</v>
      </c>
      <c r="D178" s="767"/>
      <c r="E178" s="767"/>
      <c r="F178" s="99" t="s">
        <v>33</v>
      </c>
      <c r="G178" s="99" t="s">
        <v>33</v>
      </c>
      <c r="H178" s="99" t="s">
        <v>33</v>
      </c>
      <c r="I178" s="99" t="s">
        <v>33</v>
      </c>
      <c r="J178" s="100">
        <v>0.74</v>
      </c>
      <c r="K178" s="99" t="s">
        <v>33</v>
      </c>
      <c r="L178" s="100">
        <v>0.74</v>
      </c>
      <c r="M178" s="101" t="s">
        <v>33</v>
      </c>
      <c r="N178" s="102" t="s">
        <v>33</v>
      </c>
      <c r="S178" s="68" t="s">
        <v>252</v>
      </c>
    </row>
    <row r="179" spans="1:24" s="63" customFormat="1" x14ac:dyDescent="0.2">
      <c r="A179" s="98"/>
      <c r="B179" s="97" t="s">
        <v>33</v>
      </c>
      <c r="C179" s="767" t="s">
        <v>253</v>
      </c>
      <c r="D179" s="767"/>
      <c r="E179" s="767"/>
      <c r="F179" s="99" t="s">
        <v>179</v>
      </c>
      <c r="G179" s="99" t="s">
        <v>1023</v>
      </c>
      <c r="H179" s="99" t="s">
        <v>175</v>
      </c>
      <c r="I179" s="99" t="s">
        <v>1231</v>
      </c>
      <c r="J179" s="100" t="s">
        <v>33</v>
      </c>
      <c r="K179" s="99" t="s">
        <v>33</v>
      </c>
      <c r="L179" s="100" t="s">
        <v>33</v>
      </c>
      <c r="M179" s="101" t="s">
        <v>33</v>
      </c>
      <c r="N179" s="102" t="s">
        <v>33</v>
      </c>
      <c r="T179" s="68" t="s">
        <v>253</v>
      </c>
    </row>
    <row r="180" spans="1:24" s="63" customFormat="1" x14ac:dyDescent="0.2">
      <c r="A180" s="98"/>
      <c r="B180" s="97" t="s">
        <v>33</v>
      </c>
      <c r="C180" s="767" t="s">
        <v>178</v>
      </c>
      <c r="D180" s="767"/>
      <c r="E180" s="767"/>
      <c r="F180" s="99" t="s">
        <v>179</v>
      </c>
      <c r="G180" s="99" t="s">
        <v>809</v>
      </c>
      <c r="H180" s="99" t="s">
        <v>175</v>
      </c>
      <c r="I180" s="99" t="s">
        <v>2630</v>
      </c>
      <c r="J180" s="100" t="s">
        <v>33</v>
      </c>
      <c r="K180" s="99" t="s">
        <v>33</v>
      </c>
      <c r="L180" s="100" t="s">
        <v>33</v>
      </c>
      <c r="M180" s="101" t="s">
        <v>33</v>
      </c>
      <c r="N180" s="102" t="s">
        <v>33</v>
      </c>
      <c r="T180" s="68" t="s">
        <v>178</v>
      </c>
    </row>
    <row r="181" spans="1:24" s="63" customFormat="1" x14ac:dyDescent="0.2">
      <c r="A181" s="98"/>
      <c r="B181" s="97" t="s">
        <v>33</v>
      </c>
      <c r="C181" s="776" t="s">
        <v>182</v>
      </c>
      <c r="D181" s="776"/>
      <c r="E181" s="776"/>
      <c r="F181" s="90" t="s">
        <v>33</v>
      </c>
      <c r="G181" s="90" t="s">
        <v>33</v>
      </c>
      <c r="H181" s="90" t="s">
        <v>33</v>
      </c>
      <c r="I181" s="90" t="s">
        <v>33</v>
      </c>
      <c r="J181" s="91">
        <v>16.079999999999998</v>
      </c>
      <c r="K181" s="90" t="s">
        <v>33</v>
      </c>
      <c r="L181" s="91">
        <v>19.920000000000002</v>
      </c>
      <c r="M181" s="92" t="s">
        <v>33</v>
      </c>
      <c r="N181" s="93" t="s">
        <v>33</v>
      </c>
      <c r="U181" s="68" t="s">
        <v>182</v>
      </c>
    </row>
    <row r="182" spans="1:24" s="63" customFormat="1" x14ac:dyDescent="0.2">
      <c r="A182" s="98"/>
      <c r="B182" s="97" t="s">
        <v>33</v>
      </c>
      <c r="C182" s="767" t="s">
        <v>183</v>
      </c>
      <c r="D182" s="767"/>
      <c r="E182" s="767"/>
      <c r="F182" s="99" t="s">
        <v>33</v>
      </c>
      <c r="G182" s="99" t="s">
        <v>33</v>
      </c>
      <c r="H182" s="99" t="s">
        <v>33</v>
      </c>
      <c r="I182" s="99" t="s">
        <v>33</v>
      </c>
      <c r="J182" s="100" t="s">
        <v>33</v>
      </c>
      <c r="K182" s="99" t="s">
        <v>33</v>
      </c>
      <c r="L182" s="100">
        <v>13.34</v>
      </c>
      <c r="M182" s="101" t="s">
        <v>33</v>
      </c>
      <c r="N182" s="102" t="s">
        <v>33</v>
      </c>
      <c r="T182" s="68" t="s">
        <v>183</v>
      </c>
    </row>
    <row r="183" spans="1:24" s="63" customFormat="1" ht="22.5" x14ac:dyDescent="0.2">
      <c r="A183" s="98"/>
      <c r="B183" s="97" t="s">
        <v>959</v>
      </c>
      <c r="C183" s="767" t="s">
        <v>960</v>
      </c>
      <c r="D183" s="767"/>
      <c r="E183" s="767"/>
      <c r="F183" s="99" t="s">
        <v>186</v>
      </c>
      <c r="G183" s="99" t="s">
        <v>187</v>
      </c>
      <c r="H183" s="99" t="s">
        <v>33</v>
      </c>
      <c r="I183" s="99" t="s">
        <v>187</v>
      </c>
      <c r="J183" s="100" t="s">
        <v>33</v>
      </c>
      <c r="K183" s="99" t="s">
        <v>33</v>
      </c>
      <c r="L183" s="100">
        <v>12.67</v>
      </c>
      <c r="M183" s="101" t="s">
        <v>33</v>
      </c>
      <c r="N183" s="102" t="s">
        <v>33</v>
      </c>
      <c r="T183" s="68" t="s">
        <v>960</v>
      </c>
    </row>
    <row r="184" spans="1:24" s="63" customFormat="1" ht="22.5" x14ac:dyDescent="0.2">
      <c r="A184" s="98"/>
      <c r="B184" s="97" t="s">
        <v>961</v>
      </c>
      <c r="C184" s="767" t="s">
        <v>962</v>
      </c>
      <c r="D184" s="767"/>
      <c r="E184" s="767"/>
      <c r="F184" s="99" t="s">
        <v>186</v>
      </c>
      <c r="G184" s="99" t="s">
        <v>594</v>
      </c>
      <c r="H184" s="99" t="s">
        <v>33</v>
      </c>
      <c r="I184" s="99" t="s">
        <v>594</v>
      </c>
      <c r="J184" s="100" t="s">
        <v>33</v>
      </c>
      <c r="K184" s="99" t="s">
        <v>33</v>
      </c>
      <c r="L184" s="100">
        <v>8.67</v>
      </c>
      <c r="M184" s="101" t="s">
        <v>33</v>
      </c>
      <c r="N184" s="102" t="s">
        <v>33</v>
      </c>
      <c r="T184" s="68" t="s">
        <v>962</v>
      </c>
    </row>
    <row r="185" spans="1:24" s="63" customFormat="1" x14ac:dyDescent="0.2">
      <c r="A185" s="103"/>
      <c r="B185" s="104"/>
      <c r="C185" s="780" t="s">
        <v>191</v>
      </c>
      <c r="D185" s="780"/>
      <c r="E185" s="780"/>
      <c r="F185" s="105" t="s">
        <v>33</v>
      </c>
      <c r="G185" s="105" t="s">
        <v>33</v>
      </c>
      <c r="H185" s="105" t="s">
        <v>33</v>
      </c>
      <c r="I185" s="105" t="s">
        <v>33</v>
      </c>
      <c r="J185" s="106" t="s">
        <v>33</v>
      </c>
      <c r="K185" s="105" t="s">
        <v>33</v>
      </c>
      <c r="L185" s="106">
        <v>41.26</v>
      </c>
      <c r="M185" s="92" t="s">
        <v>33</v>
      </c>
      <c r="N185" s="107" t="s">
        <v>33</v>
      </c>
      <c r="V185" s="68" t="s">
        <v>191</v>
      </c>
    </row>
    <row r="186" spans="1:24" s="63" customFormat="1" ht="45" x14ac:dyDescent="0.2">
      <c r="A186" s="88" t="s">
        <v>722</v>
      </c>
      <c r="B186" s="89" t="s">
        <v>1414</v>
      </c>
      <c r="C186" s="776" t="s">
        <v>1415</v>
      </c>
      <c r="D186" s="776"/>
      <c r="E186" s="776"/>
      <c r="F186" s="90" t="s">
        <v>484</v>
      </c>
      <c r="G186" s="90" t="s">
        <v>33</v>
      </c>
      <c r="H186" s="90" t="s">
        <v>33</v>
      </c>
      <c r="I186" s="90" t="s">
        <v>165</v>
      </c>
      <c r="J186" s="91">
        <v>145.41999999999999</v>
      </c>
      <c r="K186" s="90" t="s">
        <v>33</v>
      </c>
      <c r="L186" s="91">
        <v>145.41999999999999</v>
      </c>
      <c r="M186" s="92" t="s">
        <v>33</v>
      </c>
      <c r="N186" s="93" t="s">
        <v>33</v>
      </c>
      <c r="Q186" s="68" t="s">
        <v>1415</v>
      </c>
    </row>
    <row r="187" spans="1:24" s="63" customFormat="1" ht="45" x14ac:dyDescent="0.2">
      <c r="A187" s="88" t="s">
        <v>736</v>
      </c>
      <c r="B187" s="89" t="s">
        <v>1333</v>
      </c>
      <c r="C187" s="776" t="s">
        <v>1334</v>
      </c>
      <c r="D187" s="776"/>
      <c r="E187" s="776"/>
      <c r="F187" s="90" t="s">
        <v>711</v>
      </c>
      <c r="G187" s="90" t="s">
        <v>33</v>
      </c>
      <c r="H187" s="90" t="s">
        <v>33</v>
      </c>
      <c r="I187" s="90" t="s">
        <v>2658</v>
      </c>
      <c r="J187" s="91" t="s">
        <v>33</v>
      </c>
      <c r="K187" s="90" t="s">
        <v>33</v>
      </c>
      <c r="L187" s="91" t="s">
        <v>33</v>
      </c>
      <c r="M187" s="92" t="s">
        <v>33</v>
      </c>
      <c r="N187" s="93" t="s">
        <v>33</v>
      </c>
      <c r="Q187" s="68" t="s">
        <v>1334</v>
      </c>
    </row>
    <row r="188" spans="1:24" s="63" customFormat="1" x14ac:dyDescent="0.2">
      <c r="A188" s="94"/>
      <c r="B188" s="95"/>
      <c r="C188" s="767" t="s">
        <v>2659</v>
      </c>
      <c r="D188" s="767"/>
      <c r="E188" s="767"/>
      <c r="F188" s="767"/>
      <c r="G188" s="767"/>
      <c r="H188" s="767"/>
      <c r="I188" s="767"/>
      <c r="J188" s="767"/>
      <c r="K188" s="767"/>
      <c r="L188" s="767"/>
      <c r="M188" s="767"/>
      <c r="N188" s="781"/>
      <c r="X188" s="68" t="s">
        <v>2659</v>
      </c>
    </row>
    <row r="189" spans="1:24" s="63" customFormat="1" ht="22.5" x14ac:dyDescent="0.2">
      <c r="A189" s="96"/>
      <c r="B189" s="97" t="s">
        <v>171</v>
      </c>
      <c r="C189" s="767" t="s">
        <v>172</v>
      </c>
      <c r="D189" s="767"/>
      <c r="E189" s="767"/>
      <c r="F189" s="767"/>
      <c r="G189" s="767"/>
      <c r="H189" s="767"/>
      <c r="I189" s="767"/>
      <c r="J189" s="767"/>
      <c r="K189" s="767"/>
      <c r="L189" s="767"/>
      <c r="M189" s="767"/>
      <c r="N189" s="781"/>
      <c r="R189" s="68" t="s">
        <v>172</v>
      </c>
    </row>
    <row r="190" spans="1:24" s="63" customFormat="1" x14ac:dyDescent="0.2">
      <c r="A190" s="98"/>
      <c r="B190" s="97" t="s">
        <v>165</v>
      </c>
      <c r="C190" s="767" t="s">
        <v>251</v>
      </c>
      <c r="D190" s="767"/>
      <c r="E190" s="767"/>
      <c r="F190" s="99" t="s">
        <v>33</v>
      </c>
      <c r="G190" s="99" t="s">
        <v>33</v>
      </c>
      <c r="H190" s="99" t="s">
        <v>33</v>
      </c>
      <c r="I190" s="99" t="s">
        <v>33</v>
      </c>
      <c r="J190" s="100">
        <v>139.54</v>
      </c>
      <c r="K190" s="99" t="s">
        <v>175</v>
      </c>
      <c r="L190" s="100">
        <v>1997.17</v>
      </c>
      <c r="M190" s="101" t="s">
        <v>33</v>
      </c>
      <c r="N190" s="102" t="s">
        <v>33</v>
      </c>
      <c r="S190" s="68" t="s">
        <v>251</v>
      </c>
    </row>
    <row r="191" spans="1:24" s="63" customFormat="1" x14ac:dyDescent="0.2">
      <c r="A191" s="98"/>
      <c r="B191" s="97" t="s">
        <v>212</v>
      </c>
      <c r="C191" s="767" t="s">
        <v>252</v>
      </c>
      <c r="D191" s="767"/>
      <c r="E191" s="767"/>
      <c r="F191" s="99" t="s">
        <v>33</v>
      </c>
      <c r="G191" s="99" t="s">
        <v>33</v>
      </c>
      <c r="H191" s="99" t="s">
        <v>33</v>
      </c>
      <c r="I191" s="99" t="s">
        <v>33</v>
      </c>
      <c r="J191" s="100">
        <v>16.79</v>
      </c>
      <c r="K191" s="99" t="s">
        <v>33</v>
      </c>
      <c r="L191" s="100">
        <v>192.25</v>
      </c>
      <c r="M191" s="101" t="s">
        <v>33</v>
      </c>
      <c r="N191" s="102" t="s">
        <v>33</v>
      </c>
      <c r="S191" s="68" t="s">
        <v>252</v>
      </c>
    </row>
    <row r="192" spans="1:24" s="63" customFormat="1" x14ac:dyDescent="0.2">
      <c r="A192" s="98"/>
      <c r="B192" s="97" t="s">
        <v>33</v>
      </c>
      <c r="C192" s="767" t="s">
        <v>253</v>
      </c>
      <c r="D192" s="767"/>
      <c r="E192" s="767"/>
      <c r="F192" s="99" t="s">
        <v>179</v>
      </c>
      <c r="G192" s="99" t="s">
        <v>1335</v>
      </c>
      <c r="H192" s="99" t="s">
        <v>175</v>
      </c>
      <c r="I192" s="99" t="s">
        <v>2660</v>
      </c>
      <c r="J192" s="100" t="s">
        <v>33</v>
      </c>
      <c r="K192" s="99" t="s">
        <v>33</v>
      </c>
      <c r="L192" s="100" t="s">
        <v>33</v>
      </c>
      <c r="M192" s="101" t="s">
        <v>33</v>
      </c>
      <c r="N192" s="102" t="s">
        <v>33</v>
      </c>
      <c r="T192" s="68" t="s">
        <v>253</v>
      </c>
    </row>
    <row r="193" spans="1:24" s="63" customFormat="1" x14ac:dyDescent="0.2">
      <c r="A193" s="98"/>
      <c r="B193" s="97" t="s">
        <v>33</v>
      </c>
      <c r="C193" s="776" t="s">
        <v>182</v>
      </c>
      <c r="D193" s="776"/>
      <c r="E193" s="776"/>
      <c r="F193" s="90" t="s">
        <v>33</v>
      </c>
      <c r="G193" s="90" t="s">
        <v>33</v>
      </c>
      <c r="H193" s="90" t="s">
        <v>33</v>
      </c>
      <c r="I193" s="90" t="s">
        <v>33</v>
      </c>
      <c r="J193" s="91">
        <v>156.33000000000001</v>
      </c>
      <c r="K193" s="90" t="s">
        <v>33</v>
      </c>
      <c r="L193" s="91">
        <v>2189.42</v>
      </c>
      <c r="M193" s="92" t="s">
        <v>33</v>
      </c>
      <c r="N193" s="93" t="s">
        <v>33</v>
      </c>
      <c r="U193" s="68" t="s">
        <v>182</v>
      </c>
    </row>
    <row r="194" spans="1:24" s="63" customFormat="1" x14ac:dyDescent="0.2">
      <c r="A194" s="98"/>
      <c r="B194" s="97" t="s">
        <v>33</v>
      </c>
      <c r="C194" s="767" t="s">
        <v>183</v>
      </c>
      <c r="D194" s="767"/>
      <c r="E194" s="767"/>
      <c r="F194" s="99" t="s">
        <v>33</v>
      </c>
      <c r="G194" s="99" t="s">
        <v>33</v>
      </c>
      <c r="H194" s="99" t="s">
        <v>33</v>
      </c>
      <c r="I194" s="99" t="s">
        <v>33</v>
      </c>
      <c r="J194" s="100" t="s">
        <v>33</v>
      </c>
      <c r="K194" s="99" t="s">
        <v>33</v>
      </c>
      <c r="L194" s="100">
        <v>1997.17</v>
      </c>
      <c r="M194" s="101" t="s">
        <v>33</v>
      </c>
      <c r="N194" s="102" t="s">
        <v>33</v>
      </c>
      <c r="T194" s="68" t="s">
        <v>183</v>
      </c>
    </row>
    <row r="195" spans="1:24" s="63" customFormat="1" ht="22.5" x14ac:dyDescent="0.2">
      <c r="A195" s="98"/>
      <c r="B195" s="97" t="s">
        <v>959</v>
      </c>
      <c r="C195" s="767" t="s">
        <v>960</v>
      </c>
      <c r="D195" s="767"/>
      <c r="E195" s="767"/>
      <c r="F195" s="99" t="s">
        <v>186</v>
      </c>
      <c r="G195" s="99" t="s">
        <v>187</v>
      </c>
      <c r="H195" s="99" t="s">
        <v>33</v>
      </c>
      <c r="I195" s="99" t="s">
        <v>187</v>
      </c>
      <c r="J195" s="100" t="s">
        <v>33</v>
      </c>
      <c r="K195" s="99" t="s">
        <v>33</v>
      </c>
      <c r="L195" s="100">
        <v>1897.31</v>
      </c>
      <c r="M195" s="101" t="s">
        <v>33</v>
      </c>
      <c r="N195" s="102" t="s">
        <v>33</v>
      </c>
      <c r="T195" s="68" t="s">
        <v>960</v>
      </c>
    </row>
    <row r="196" spans="1:24" s="63" customFormat="1" ht="22.5" x14ac:dyDescent="0.2">
      <c r="A196" s="98"/>
      <c r="B196" s="97" t="s">
        <v>961</v>
      </c>
      <c r="C196" s="767" t="s">
        <v>962</v>
      </c>
      <c r="D196" s="767"/>
      <c r="E196" s="767"/>
      <c r="F196" s="99" t="s">
        <v>186</v>
      </c>
      <c r="G196" s="99" t="s">
        <v>594</v>
      </c>
      <c r="H196" s="99" t="s">
        <v>33</v>
      </c>
      <c r="I196" s="99" t="s">
        <v>594</v>
      </c>
      <c r="J196" s="100" t="s">
        <v>33</v>
      </c>
      <c r="K196" s="99" t="s">
        <v>33</v>
      </c>
      <c r="L196" s="100">
        <v>1298.1600000000001</v>
      </c>
      <c r="M196" s="101" t="s">
        <v>33</v>
      </c>
      <c r="N196" s="102" t="s">
        <v>33</v>
      </c>
      <c r="T196" s="68" t="s">
        <v>962</v>
      </c>
    </row>
    <row r="197" spans="1:24" s="63" customFormat="1" x14ac:dyDescent="0.2">
      <c r="A197" s="103"/>
      <c r="B197" s="104"/>
      <c r="C197" s="780" t="s">
        <v>191</v>
      </c>
      <c r="D197" s="780"/>
      <c r="E197" s="780"/>
      <c r="F197" s="105" t="s">
        <v>33</v>
      </c>
      <c r="G197" s="105" t="s">
        <v>33</v>
      </c>
      <c r="H197" s="105" t="s">
        <v>33</v>
      </c>
      <c r="I197" s="105" t="s">
        <v>33</v>
      </c>
      <c r="J197" s="106" t="s">
        <v>33</v>
      </c>
      <c r="K197" s="105" t="s">
        <v>33</v>
      </c>
      <c r="L197" s="106">
        <v>5384.89</v>
      </c>
      <c r="M197" s="92" t="s">
        <v>33</v>
      </c>
      <c r="N197" s="107" t="s">
        <v>33</v>
      </c>
      <c r="V197" s="68" t="s">
        <v>191</v>
      </c>
    </row>
    <row r="198" spans="1:24" s="63" customFormat="1" ht="33.75" x14ac:dyDescent="0.2">
      <c r="A198" s="88" t="s">
        <v>741</v>
      </c>
      <c r="B198" s="89" t="s">
        <v>2613</v>
      </c>
      <c r="C198" s="776" t="s">
        <v>2614</v>
      </c>
      <c r="D198" s="776"/>
      <c r="E198" s="776"/>
      <c r="F198" s="90" t="s">
        <v>815</v>
      </c>
      <c r="G198" s="90" t="s">
        <v>33</v>
      </c>
      <c r="H198" s="90" t="s">
        <v>33</v>
      </c>
      <c r="I198" s="90" t="s">
        <v>2661</v>
      </c>
      <c r="J198" s="91">
        <v>2.2400000000000002</v>
      </c>
      <c r="K198" s="90" t="s">
        <v>33</v>
      </c>
      <c r="L198" s="91">
        <v>2616.1</v>
      </c>
      <c r="M198" s="92" t="s">
        <v>33</v>
      </c>
      <c r="N198" s="93" t="s">
        <v>33</v>
      </c>
      <c r="Q198" s="68" t="s">
        <v>2614</v>
      </c>
    </row>
    <row r="199" spans="1:24" s="63" customFormat="1" x14ac:dyDescent="0.2">
      <c r="A199" s="94"/>
      <c r="B199" s="95"/>
      <c r="C199" s="767" t="s">
        <v>2662</v>
      </c>
      <c r="D199" s="767"/>
      <c r="E199" s="767"/>
      <c r="F199" s="767"/>
      <c r="G199" s="767"/>
      <c r="H199" s="767"/>
      <c r="I199" s="767"/>
      <c r="J199" s="767"/>
      <c r="K199" s="767"/>
      <c r="L199" s="767"/>
      <c r="M199" s="767"/>
      <c r="N199" s="781"/>
      <c r="X199" s="68" t="s">
        <v>2662</v>
      </c>
    </row>
    <row r="200" spans="1:24" s="63" customFormat="1" ht="45" x14ac:dyDescent="0.2">
      <c r="A200" s="88" t="s">
        <v>745</v>
      </c>
      <c r="B200" s="89" t="s">
        <v>1341</v>
      </c>
      <c r="C200" s="776" t="s">
        <v>1342</v>
      </c>
      <c r="D200" s="776"/>
      <c r="E200" s="776"/>
      <c r="F200" s="90" t="s">
        <v>711</v>
      </c>
      <c r="G200" s="90" t="s">
        <v>33</v>
      </c>
      <c r="H200" s="90" t="s">
        <v>33</v>
      </c>
      <c r="I200" s="90" t="s">
        <v>2658</v>
      </c>
      <c r="J200" s="91" t="s">
        <v>33</v>
      </c>
      <c r="K200" s="90" t="s">
        <v>33</v>
      </c>
      <c r="L200" s="91" t="s">
        <v>33</v>
      </c>
      <c r="M200" s="92" t="s">
        <v>33</v>
      </c>
      <c r="N200" s="93" t="s">
        <v>33</v>
      </c>
      <c r="Q200" s="68" t="s">
        <v>1342</v>
      </c>
    </row>
    <row r="201" spans="1:24" s="63" customFormat="1" x14ac:dyDescent="0.2">
      <c r="A201" s="94"/>
      <c r="B201" s="95"/>
      <c r="C201" s="767" t="s">
        <v>2659</v>
      </c>
      <c r="D201" s="767"/>
      <c r="E201" s="767"/>
      <c r="F201" s="767"/>
      <c r="G201" s="767"/>
      <c r="H201" s="767"/>
      <c r="I201" s="767"/>
      <c r="J201" s="767"/>
      <c r="K201" s="767"/>
      <c r="L201" s="767"/>
      <c r="M201" s="767"/>
      <c r="N201" s="781"/>
      <c r="X201" s="68" t="s">
        <v>2659</v>
      </c>
    </row>
    <row r="202" spans="1:24" s="63" customFormat="1" ht="22.5" x14ac:dyDescent="0.2">
      <c r="A202" s="96"/>
      <c r="B202" s="97" t="s">
        <v>171</v>
      </c>
      <c r="C202" s="767" t="s">
        <v>172</v>
      </c>
      <c r="D202" s="767"/>
      <c r="E202" s="767"/>
      <c r="F202" s="767"/>
      <c r="G202" s="767"/>
      <c r="H202" s="767"/>
      <c r="I202" s="767"/>
      <c r="J202" s="767"/>
      <c r="K202" s="767"/>
      <c r="L202" s="767"/>
      <c r="M202" s="767"/>
      <c r="N202" s="781"/>
      <c r="R202" s="68" t="s">
        <v>172</v>
      </c>
    </row>
    <row r="203" spans="1:24" s="63" customFormat="1" x14ac:dyDescent="0.2">
      <c r="A203" s="98"/>
      <c r="B203" s="97" t="s">
        <v>165</v>
      </c>
      <c r="C203" s="767" t="s">
        <v>251</v>
      </c>
      <c r="D203" s="767"/>
      <c r="E203" s="767"/>
      <c r="F203" s="99" t="s">
        <v>33</v>
      </c>
      <c r="G203" s="99" t="s">
        <v>33</v>
      </c>
      <c r="H203" s="99" t="s">
        <v>33</v>
      </c>
      <c r="I203" s="99" t="s">
        <v>33</v>
      </c>
      <c r="J203" s="100">
        <v>42.21</v>
      </c>
      <c r="K203" s="99" t="s">
        <v>175</v>
      </c>
      <c r="L203" s="100">
        <v>604.13</v>
      </c>
      <c r="M203" s="101" t="s">
        <v>33</v>
      </c>
      <c r="N203" s="102" t="s">
        <v>33</v>
      </c>
      <c r="S203" s="68" t="s">
        <v>251</v>
      </c>
    </row>
    <row r="204" spans="1:24" s="63" customFormat="1" x14ac:dyDescent="0.2">
      <c r="A204" s="98"/>
      <c r="B204" s="97" t="s">
        <v>173</v>
      </c>
      <c r="C204" s="767" t="s">
        <v>174</v>
      </c>
      <c r="D204" s="767"/>
      <c r="E204" s="767"/>
      <c r="F204" s="99" t="s">
        <v>33</v>
      </c>
      <c r="G204" s="99" t="s">
        <v>33</v>
      </c>
      <c r="H204" s="99" t="s">
        <v>33</v>
      </c>
      <c r="I204" s="99" t="s">
        <v>33</v>
      </c>
      <c r="J204" s="100">
        <v>1.81</v>
      </c>
      <c r="K204" s="99" t="s">
        <v>175</v>
      </c>
      <c r="L204" s="100">
        <v>25.91</v>
      </c>
      <c r="M204" s="101" t="s">
        <v>33</v>
      </c>
      <c r="N204" s="102" t="s">
        <v>33</v>
      </c>
      <c r="S204" s="68" t="s">
        <v>174</v>
      </c>
    </row>
    <row r="205" spans="1:24" s="63" customFormat="1" x14ac:dyDescent="0.2">
      <c r="A205" s="98"/>
      <c r="B205" s="97" t="s">
        <v>176</v>
      </c>
      <c r="C205" s="767" t="s">
        <v>177</v>
      </c>
      <c r="D205" s="767"/>
      <c r="E205" s="767"/>
      <c r="F205" s="99" t="s">
        <v>33</v>
      </c>
      <c r="G205" s="99" t="s">
        <v>33</v>
      </c>
      <c r="H205" s="99" t="s">
        <v>33</v>
      </c>
      <c r="I205" s="99" t="s">
        <v>33</v>
      </c>
      <c r="J205" s="100">
        <v>0.26</v>
      </c>
      <c r="K205" s="99" t="s">
        <v>175</v>
      </c>
      <c r="L205" s="100">
        <v>3.72</v>
      </c>
      <c r="M205" s="101" t="s">
        <v>33</v>
      </c>
      <c r="N205" s="102" t="s">
        <v>33</v>
      </c>
      <c r="S205" s="68" t="s">
        <v>177</v>
      </c>
    </row>
    <row r="206" spans="1:24" s="63" customFormat="1" x14ac:dyDescent="0.2">
      <c r="A206" s="98"/>
      <c r="B206" s="97" t="s">
        <v>212</v>
      </c>
      <c r="C206" s="767" t="s">
        <v>252</v>
      </c>
      <c r="D206" s="767"/>
      <c r="E206" s="767"/>
      <c r="F206" s="99" t="s">
        <v>33</v>
      </c>
      <c r="G206" s="99" t="s">
        <v>33</v>
      </c>
      <c r="H206" s="99" t="s">
        <v>33</v>
      </c>
      <c r="I206" s="99" t="s">
        <v>33</v>
      </c>
      <c r="J206" s="100">
        <v>11.27</v>
      </c>
      <c r="K206" s="99" t="s">
        <v>33</v>
      </c>
      <c r="L206" s="100">
        <v>129.04</v>
      </c>
      <c r="M206" s="101" t="s">
        <v>33</v>
      </c>
      <c r="N206" s="102" t="s">
        <v>33</v>
      </c>
      <c r="S206" s="68" t="s">
        <v>252</v>
      </c>
    </row>
    <row r="207" spans="1:24" s="63" customFormat="1" x14ac:dyDescent="0.2">
      <c r="A207" s="98"/>
      <c r="B207" s="97" t="s">
        <v>33</v>
      </c>
      <c r="C207" s="767" t="s">
        <v>253</v>
      </c>
      <c r="D207" s="767"/>
      <c r="E207" s="767"/>
      <c r="F207" s="99" t="s">
        <v>179</v>
      </c>
      <c r="G207" s="99" t="s">
        <v>1343</v>
      </c>
      <c r="H207" s="99" t="s">
        <v>175</v>
      </c>
      <c r="I207" s="99" t="s">
        <v>2663</v>
      </c>
      <c r="J207" s="100" t="s">
        <v>33</v>
      </c>
      <c r="K207" s="99" t="s">
        <v>33</v>
      </c>
      <c r="L207" s="100" t="s">
        <v>33</v>
      </c>
      <c r="M207" s="101" t="s">
        <v>33</v>
      </c>
      <c r="N207" s="102" t="s">
        <v>33</v>
      </c>
      <c r="T207" s="68" t="s">
        <v>253</v>
      </c>
    </row>
    <row r="208" spans="1:24" s="63" customFormat="1" x14ac:dyDescent="0.2">
      <c r="A208" s="98"/>
      <c r="B208" s="97" t="s">
        <v>33</v>
      </c>
      <c r="C208" s="767" t="s">
        <v>178</v>
      </c>
      <c r="D208" s="767"/>
      <c r="E208" s="767"/>
      <c r="F208" s="99" t="s">
        <v>179</v>
      </c>
      <c r="G208" s="99" t="s">
        <v>981</v>
      </c>
      <c r="H208" s="99" t="s">
        <v>175</v>
      </c>
      <c r="I208" s="99" t="s">
        <v>2664</v>
      </c>
      <c r="J208" s="100" t="s">
        <v>33</v>
      </c>
      <c r="K208" s="99" t="s">
        <v>33</v>
      </c>
      <c r="L208" s="100" t="s">
        <v>33</v>
      </c>
      <c r="M208" s="101" t="s">
        <v>33</v>
      </c>
      <c r="N208" s="102" t="s">
        <v>33</v>
      </c>
      <c r="T208" s="68" t="s">
        <v>178</v>
      </c>
    </row>
    <row r="209" spans="1:24" s="63" customFormat="1" x14ac:dyDescent="0.2">
      <c r="A209" s="98"/>
      <c r="B209" s="97" t="s">
        <v>33</v>
      </c>
      <c r="C209" s="776" t="s">
        <v>182</v>
      </c>
      <c r="D209" s="776"/>
      <c r="E209" s="776"/>
      <c r="F209" s="90" t="s">
        <v>33</v>
      </c>
      <c r="G209" s="90" t="s">
        <v>33</v>
      </c>
      <c r="H209" s="90" t="s">
        <v>33</v>
      </c>
      <c r="I209" s="90" t="s">
        <v>33</v>
      </c>
      <c r="J209" s="91">
        <v>55.29</v>
      </c>
      <c r="K209" s="90" t="s">
        <v>33</v>
      </c>
      <c r="L209" s="91">
        <v>759.08</v>
      </c>
      <c r="M209" s="92" t="s">
        <v>33</v>
      </c>
      <c r="N209" s="93" t="s">
        <v>33</v>
      </c>
      <c r="U209" s="68" t="s">
        <v>182</v>
      </c>
    </row>
    <row r="210" spans="1:24" s="63" customFormat="1" x14ac:dyDescent="0.2">
      <c r="A210" s="98"/>
      <c r="B210" s="97" t="s">
        <v>33</v>
      </c>
      <c r="C210" s="767" t="s">
        <v>183</v>
      </c>
      <c r="D210" s="767"/>
      <c r="E210" s="767"/>
      <c r="F210" s="99" t="s">
        <v>33</v>
      </c>
      <c r="G210" s="99" t="s">
        <v>33</v>
      </c>
      <c r="H210" s="99" t="s">
        <v>33</v>
      </c>
      <c r="I210" s="99" t="s">
        <v>33</v>
      </c>
      <c r="J210" s="100" t="s">
        <v>33</v>
      </c>
      <c r="K210" s="99" t="s">
        <v>33</v>
      </c>
      <c r="L210" s="100">
        <v>607.85</v>
      </c>
      <c r="M210" s="101" t="s">
        <v>33</v>
      </c>
      <c r="N210" s="102" t="s">
        <v>33</v>
      </c>
      <c r="T210" s="68" t="s">
        <v>183</v>
      </c>
    </row>
    <row r="211" spans="1:24" s="63" customFormat="1" ht="22.5" x14ac:dyDescent="0.2">
      <c r="A211" s="98"/>
      <c r="B211" s="97" t="s">
        <v>959</v>
      </c>
      <c r="C211" s="767" t="s">
        <v>960</v>
      </c>
      <c r="D211" s="767"/>
      <c r="E211" s="767"/>
      <c r="F211" s="99" t="s">
        <v>186</v>
      </c>
      <c r="G211" s="99" t="s">
        <v>187</v>
      </c>
      <c r="H211" s="99" t="s">
        <v>33</v>
      </c>
      <c r="I211" s="99" t="s">
        <v>187</v>
      </c>
      <c r="J211" s="100" t="s">
        <v>33</v>
      </c>
      <c r="K211" s="99" t="s">
        <v>33</v>
      </c>
      <c r="L211" s="100">
        <v>577.46</v>
      </c>
      <c r="M211" s="101" t="s">
        <v>33</v>
      </c>
      <c r="N211" s="102" t="s">
        <v>33</v>
      </c>
      <c r="T211" s="68" t="s">
        <v>960</v>
      </c>
    </row>
    <row r="212" spans="1:24" s="63" customFormat="1" ht="22.5" x14ac:dyDescent="0.2">
      <c r="A212" s="98"/>
      <c r="B212" s="97" t="s">
        <v>961</v>
      </c>
      <c r="C212" s="767" t="s">
        <v>962</v>
      </c>
      <c r="D212" s="767"/>
      <c r="E212" s="767"/>
      <c r="F212" s="99" t="s">
        <v>186</v>
      </c>
      <c r="G212" s="99" t="s">
        <v>594</v>
      </c>
      <c r="H212" s="99" t="s">
        <v>33</v>
      </c>
      <c r="I212" s="99" t="s">
        <v>594</v>
      </c>
      <c r="J212" s="100" t="s">
        <v>33</v>
      </c>
      <c r="K212" s="99" t="s">
        <v>33</v>
      </c>
      <c r="L212" s="100">
        <v>395.1</v>
      </c>
      <c r="M212" s="101" t="s">
        <v>33</v>
      </c>
      <c r="N212" s="102" t="s">
        <v>33</v>
      </c>
      <c r="T212" s="68" t="s">
        <v>962</v>
      </c>
    </row>
    <row r="213" spans="1:24" s="63" customFormat="1" x14ac:dyDescent="0.2">
      <c r="A213" s="103"/>
      <c r="B213" s="104"/>
      <c r="C213" s="780" t="s">
        <v>191</v>
      </c>
      <c r="D213" s="780"/>
      <c r="E213" s="780"/>
      <c r="F213" s="105" t="s">
        <v>33</v>
      </c>
      <c r="G213" s="105" t="s">
        <v>33</v>
      </c>
      <c r="H213" s="105" t="s">
        <v>33</v>
      </c>
      <c r="I213" s="105" t="s">
        <v>33</v>
      </c>
      <c r="J213" s="106" t="s">
        <v>33</v>
      </c>
      <c r="K213" s="105" t="s">
        <v>33</v>
      </c>
      <c r="L213" s="106">
        <v>1731.64</v>
      </c>
      <c r="M213" s="92" t="s">
        <v>33</v>
      </c>
      <c r="N213" s="107" t="s">
        <v>33</v>
      </c>
      <c r="V213" s="68" t="s">
        <v>191</v>
      </c>
    </row>
    <row r="214" spans="1:24" s="63" customFormat="1" ht="45" x14ac:dyDescent="0.2">
      <c r="A214" s="88" t="s">
        <v>749</v>
      </c>
      <c r="B214" s="89" t="s">
        <v>2665</v>
      </c>
      <c r="C214" s="776" t="s">
        <v>2666</v>
      </c>
      <c r="D214" s="776"/>
      <c r="E214" s="776"/>
      <c r="F214" s="90" t="s">
        <v>711</v>
      </c>
      <c r="G214" s="90" t="s">
        <v>33</v>
      </c>
      <c r="H214" s="90" t="s">
        <v>33</v>
      </c>
      <c r="I214" s="90" t="s">
        <v>614</v>
      </c>
      <c r="J214" s="91" t="s">
        <v>33</v>
      </c>
      <c r="K214" s="90" t="s">
        <v>33</v>
      </c>
      <c r="L214" s="91" t="s">
        <v>33</v>
      </c>
      <c r="M214" s="92" t="s">
        <v>33</v>
      </c>
      <c r="N214" s="93" t="s">
        <v>33</v>
      </c>
      <c r="Q214" s="68" t="s">
        <v>2666</v>
      </c>
    </row>
    <row r="215" spans="1:24" s="63" customFormat="1" x14ac:dyDescent="0.2">
      <c r="A215" s="94"/>
      <c r="B215" s="95"/>
      <c r="C215" s="767" t="s">
        <v>1070</v>
      </c>
      <c r="D215" s="767"/>
      <c r="E215" s="767"/>
      <c r="F215" s="767"/>
      <c r="G215" s="767"/>
      <c r="H215" s="767"/>
      <c r="I215" s="767"/>
      <c r="J215" s="767"/>
      <c r="K215" s="767"/>
      <c r="L215" s="767"/>
      <c r="M215" s="767"/>
      <c r="N215" s="781"/>
      <c r="X215" s="68" t="s">
        <v>1070</v>
      </c>
    </row>
    <row r="216" spans="1:24" s="63" customFormat="1" ht="22.5" x14ac:dyDescent="0.2">
      <c r="A216" s="96"/>
      <c r="B216" s="97" t="s">
        <v>171</v>
      </c>
      <c r="C216" s="767" t="s">
        <v>172</v>
      </c>
      <c r="D216" s="767"/>
      <c r="E216" s="767"/>
      <c r="F216" s="767"/>
      <c r="G216" s="767"/>
      <c r="H216" s="767"/>
      <c r="I216" s="767"/>
      <c r="J216" s="767"/>
      <c r="K216" s="767"/>
      <c r="L216" s="767"/>
      <c r="M216" s="767"/>
      <c r="N216" s="781"/>
      <c r="R216" s="68" t="s">
        <v>172</v>
      </c>
    </row>
    <row r="217" spans="1:24" s="63" customFormat="1" x14ac:dyDescent="0.2">
      <c r="A217" s="98"/>
      <c r="B217" s="97" t="s">
        <v>165</v>
      </c>
      <c r="C217" s="767" t="s">
        <v>251</v>
      </c>
      <c r="D217" s="767"/>
      <c r="E217" s="767"/>
      <c r="F217" s="99" t="s">
        <v>33</v>
      </c>
      <c r="G217" s="99" t="s">
        <v>33</v>
      </c>
      <c r="H217" s="99" t="s">
        <v>33</v>
      </c>
      <c r="I217" s="99" t="s">
        <v>33</v>
      </c>
      <c r="J217" s="100">
        <v>50.67</v>
      </c>
      <c r="K217" s="99" t="s">
        <v>175</v>
      </c>
      <c r="L217" s="100">
        <v>12.67</v>
      </c>
      <c r="M217" s="101" t="s">
        <v>33</v>
      </c>
      <c r="N217" s="102" t="s">
        <v>33</v>
      </c>
      <c r="S217" s="68" t="s">
        <v>251</v>
      </c>
    </row>
    <row r="218" spans="1:24" s="63" customFormat="1" x14ac:dyDescent="0.2">
      <c r="A218" s="98"/>
      <c r="B218" s="97" t="s">
        <v>173</v>
      </c>
      <c r="C218" s="767" t="s">
        <v>174</v>
      </c>
      <c r="D218" s="767"/>
      <c r="E218" s="767"/>
      <c r="F218" s="99" t="s">
        <v>33</v>
      </c>
      <c r="G218" s="99" t="s">
        <v>33</v>
      </c>
      <c r="H218" s="99" t="s">
        <v>33</v>
      </c>
      <c r="I218" s="99" t="s">
        <v>33</v>
      </c>
      <c r="J218" s="100">
        <v>3.62</v>
      </c>
      <c r="K218" s="99" t="s">
        <v>175</v>
      </c>
      <c r="L218" s="100">
        <v>0.91</v>
      </c>
      <c r="M218" s="101" t="s">
        <v>33</v>
      </c>
      <c r="N218" s="102" t="s">
        <v>33</v>
      </c>
      <c r="S218" s="68" t="s">
        <v>174</v>
      </c>
    </row>
    <row r="219" spans="1:24" s="63" customFormat="1" x14ac:dyDescent="0.2">
      <c r="A219" s="98"/>
      <c r="B219" s="97" t="s">
        <v>176</v>
      </c>
      <c r="C219" s="767" t="s">
        <v>177</v>
      </c>
      <c r="D219" s="767"/>
      <c r="E219" s="767"/>
      <c r="F219" s="99" t="s">
        <v>33</v>
      </c>
      <c r="G219" s="99" t="s">
        <v>33</v>
      </c>
      <c r="H219" s="99" t="s">
        <v>33</v>
      </c>
      <c r="I219" s="99" t="s">
        <v>33</v>
      </c>
      <c r="J219" s="100">
        <v>0.5</v>
      </c>
      <c r="K219" s="99" t="s">
        <v>175</v>
      </c>
      <c r="L219" s="100">
        <v>0.13</v>
      </c>
      <c r="M219" s="101" t="s">
        <v>33</v>
      </c>
      <c r="N219" s="102" t="s">
        <v>33</v>
      </c>
      <c r="S219" s="68" t="s">
        <v>177</v>
      </c>
    </row>
    <row r="220" spans="1:24" s="63" customFormat="1" x14ac:dyDescent="0.2">
      <c r="A220" s="98"/>
      <c r="B220" s="97" t="s">
        <v>212</v>
      </c>
      <c r="C220" s="767" t="s">
        <v>252</v>
      </c>
      <c r="D220" s="767"/>
      <c r="E220" s="767"/>
      <c r="F220" s="99" t="s">
        <v>33</v>
      </c>
      <c r="G220" s="99" t="s">
        <v>33</v>
      </c>
      <c r="H220" s="99" t="s">
        <v>33</v>
      </c>
      <c r="I220" s="99" t="s">
        <v>33</v>
      </c>
      <c r="J220" s="100">
        <v>14.48</v>
      </c>
      <c r="K220" s="99" t="s">
        <v>33</v>
      </c>
      <c r="L220" s="100">
        <v>2.9</v>
      </c>
      <c r="M220" s="101" t="s">
        <v>33</v>
      </c>
      <c r="N220" s="102" t="s">
        <v>33</v>
      </c>
      <c r="S220" s="68" t="s">
        <v>252</v>
      </c>
    </row>
    <row r="221" spans="1:24" s="63" customFormat="1" x14ac:dyDescent="0.2">
      <c r="A221" s="98"/>
      <c r="B221" s="97" t="s">
        <v>33</v>
      </c>
      <c r="C221" s="767" t="s">
        <v>253</v>
      </c>
      <c r="D221" s="767"/>
      <c r="E221" s="767"/>
      <c r="F221" s="99" t="s">
        <v>179</v>
      </c>
      <c r="G221" s="99" t="s">
        <v>2667</v>
      </c>
      <c r="H221" s="99" t="s">
        <v>175</v>
      </c>
      <c r="I221" s="99" t="s">
        <v>2668</v>
      </c>
      <c r="J221" s="100" t="s">
        <v>33</v>
      </c>
      <c r="K221" s="99" t="s">
        <v>33</v>
      </c>
      <c r="L221" s="100" t="s">
        <v>33</v>
      </c>
      <c r="M221" s="101" t="s">
        <v>33</v>
      </c>
      <c r="N221" s="102" t="s">
        <v>33</v>
      </c>
      <c r="T221" s="68" t="s">
        <v>253</v>
      </c>
    </row>
    <row r="222" spans="1:24" s="63" customFormat="1" x14ac:dyDescent="0.2">
      <c r="A222" s="98"/>
      <c r="B222" s="97" t="s">
        <v>33</v>
      </c>
      <c r="C222" s="767" t="s">
        <v>178</v>
      </c>
      <c r="D222" s="767"/>
      <c r="E222" s="767"/>
      <c r="F222" s="99" t="s">
        <v>179</v>
      </c>
      <c r="G222" s="99" t="s">
        <v>1923</v>
      </c>
      <c r="H222" s="99" t="s">
        <v>175</v>
      </c>
      <c r="I222" s="99" t="s">
        <v>957</v>
      </c>
      <c r="J222" s="100" t="s">
        <v>33</v>
      </c>
      <c r="K222" s="99" t="s">
        <v>33</v>
      </c>
      <c r="L222" s="100" t="s">
        <v>33</v>
      </c>
      <c r="M222" s="101" t="s">
        <v>33</v>
      </c>
      <c r="N222" s="102" t="s">
        <v>33</v>
      </c>
      <c r="T222" s="68" t="s">
        <v>178</v>
      </c>
    </row>
    <row r="223" spans="1:24" s="63" customFormat="1" x14ac:dyDescent="0.2">
      <c r="A223" s="98"/>
      <c r="B223" s="97" t="s">
        <v>33</v>
      </c>
      <c r="C223" s="776" t="s">
        <v>182</v>
      </c>
      <c r="D223" s="776"/>
      <c r="E223" s="776"/>
      <c r="F223" s="90" t="s">
        <v>33</v>
      </c>
      <c r="G223" s="90" t="s">
        <v>33</v>
      </c>
      <c r="H223" s="90" t="s">
        <v>33</v>
      </c>
      <c r="I223" s="90" t="s">
        <v>33</v>
      </c>
      <c r="J223" s="91">
        <v>68.77</v>
      </c>
      <c r="K223" s="90" t="s">
        <v>33</v>
      </c>
      <c r="L223" s="91">
        <v>16.48</v>
      </c>
      <c r="M223" s="92" t="s">
        <v>33</v>
      </c>
      <c r="N223" s="93" t="s">
        <v>33</v>
      </c>
      <c r="U223" s="68" t="s">
        <v>182</v>
      </c>
    </row>
    <row r="224" spans="1:24" s="63" customFormat="1" x14ac:dyDescent="0.2">
      <c r="A224" s="98"/>
      <c r="B224" s="97" t="s">
        <v>33</v>
      </c>
      <c r="C224" s="767" t="s">
        <v>183</v>
      </c>
      <c r="D224" s="767"/>
      <c r="E224" s="767"/>
      <c r="F224" s="99" t="s">
        <v>33</v>
      </c>
      <c r="G224" s="99" t="s">
        <v>33</v>
      </c>
      <c r="H224" s="99" t="s">
        <v>33</v>
      </c>
      <c r="I224" s="99" t="s">
        <v>33</v>
      </c>
      <c r="J224" s="100" t="s">
        <v>33</v>
      </c>
      <c r="K224" s="99" t="s">
        <v>33</v>
      </c>
      <c r="L224" s="100">
        <v>12.8</v>
      </c>
      <c r="M224" s="101" t="s">
        <v>33</v>
      </c>
      <c r="N224" s="102" t="s">
        <v>33</v>
      </c>
      <c r="T224" s="68" t="s">
        <v>183</v>
      </c>
    </row>
    <row r="225" spans="1:24" s="63" customFormat="1" ht="22.5" x14ac:dyDescent="0.2">
      <c r="A225" s="98"/>
      <c r="B225" s="97" t="s">
        <v>959</v>
      </c>
      <c r="C225" s="767" t="s">
        <v>960</v>
      </c>
      <c r="D225" s="767"/>
      <c r="E225" s="767"/>
      <c r="F225" s="99" t="s">
        <v>186</v>
      </c>
      <c r="G225" s="99" t="s">
        <v>187</v>
      </c>
      <c r="H225" s="99" t="s">
        <v>33</v>
      </c>
      <c r="I225" s="99" t="s">
        <v>187</v>
      </c>
      <c r="J225" s="100" t="s">
        <v>33</v>
      </c>
      <c r="K225" s="99" t="s">
        <v>33</v>
      </c>
      <c r="L225" s="100">
        <v>12.16</v>
      </c>
      <c r="M225" s="101" t="s">
        <v>33</v>
      </c>
      <c r="N225" s="102" t="s">
        <v>33</v>
      </c>
      <c r="T225" s="68" t="s">
        <v>960</v>
      </c>
    </row>
    <row r="226" spans="1:24" s="63" customFormat="1" ht="22.5" x14ac:dyDescent="0.2">
      <c r="A226" s="98"/>
      <c r="B226" s="97" t="s">
        <v>961</v>
      </c>
      <c r="C226" s="767" t="s">
        <v>962</v>
      </c>
      <c r="D226" s="767"/>
      <c r="E226" s="767"/>
      <c r="F226" s="99" t="s">
        <v>186</v>
      </c>
      <c r="G226" s="99" t="s">
        <v>594</v>
      </c>
      <c r="H226" s="99" t="s">
        <v>33</v>
      </c>
      <c r="I226" s="99" t="s">
        <v>594</v>
      </c>
      <c r="J226" s="100" t="s">
        <v>33</v>
      </c>
      <c r="K226" s="99" t="s">
        <v>33</v>
      </c>
      <c r="L226" s="100">
        <v>8.32</v>
      </c>
      <c r="M226" s="101" t="s">
        <v>33</v>
      </c>
      <c r="N226" s="102" t="s">
        <v>33</v>
      </c>
      <c r="T226" s="68" t="s">
        <v>962</v>
      </c>
    </row>
    <row r="227" spans="1:24" s="63" customFormat="1" x14ac:dyDescent="0.2">
      <c r="A227" s="103"/>
      <c r="B227" s="104"/>
      <c r="C227" s="780" t="s">
        <v>191</v>
      </c>
      <c r="D227" s="780"/>
      <c r="E227" s="780"/>
      <c r="F227" s="105" t="s">
        <v>33</v>
      </c>
      <c r="G227" s="105" t="s">
        <v>33</v>
      </c>
      <c r="H227" s="105" t="s">
        <v>33</v>
      </c>
      <c r="I227" s="105" t="s">
        <v>33</v>
      </c>
      <c r="J227" s="106" t="s">
        <v>33</v>
      </c>
      <c r="K227" s="105" t="s">
        <v>33</v>
      </c>
      <c r="L227" s="106">
        <v>36.96</v>
      </c>
      <c r="M227" s="92" t="s">
        <v>33</v>
      </c>
      <c r="N227" s="107" t="s">
        <v>33</v>
      </c>
      <c r="V227" s="68" t="s">
        <v>191</v>
      </c>
    </row>
    <row r="228" spans="1:24" s="63" customFormat="1" ht="112.5" x14ac:dyDescent="0.2">
      <c r="A228" s="88" t="s">
        <v>306</v>
      </c>
      <c r="B228" s="89" t="s">
        <v>2669</v>
      </c>
      <c r="C228" s="776" t="s">
        <v>2670</v>
      </c>
      <c r="D228" s="776"/>
      <c r="E228" s="776"/>
      <c r="F228" s="90" t="s">
        <v>1092</v>
      </c>
      <c r="G228" s="90" t="s">
        <v>33</v>
      </c>
      <c r="H228" s="90" t="s">
        <v>33</v>
      </c>
      <c r="I228" s="90" t="s">
        <v>2671</v>
      </c>
      <c r="J228" s="91">
        <v>8965.73</v>
      </c>
      <c r="K228" s="90" t="s">
        <v>33</v>
      </c>
      <c r="L228" s="91">
        <v>9693.75</v>
      </c>
      <c r="M228" s="92" t="s">
        <v>33</v>
      </c>
      <c r="N228" s="93" t="s">
        <v>33</v>
      </c>
      <c r="Q228" s="68" t="s">
        <v>2670</v>
      </c>
    </row>
    <row r="229" spans="1:24" s="63" customFormat="1" x14ac:dyDescent="0.2">
      <c r="A229" s="94"/>
      <c r="B229" s="95"/>
      <c r="C229" s="767" t="s">
        <v>2672</v>
      </c>
      <c r="D229" s="767"/>
      <c r="E229" s="767"/>
      <c r="F229" s="767"/>
      <c r="G229" s="767"/>
      <c r="H229" s="767"/>
      <c r="I229" s="767"/>
      <c r="J229" s="767"/>
      <c r="K229" s="767"/>
      <c r="L229" s="767"/>
      <c r="M229" s="767"/>
      <c r="N229" s="781"/>
      <c r="X229" s="68" t="s">
        <v>2672</v>
      </c>
    </row>
    <row r="230" spans="1:24" s="63" customFormat="1" ht="112.5" x14ac:dyDescent="0.2">
      <c r="A230" s="88" t="s">
        <v>1273</v>
      </c>
      <c r="B230" s="89" t="s">
        <v>1441</v>
      </c>
      <c r="C230" s="776" t="s">
        <v>2673</v>
      </c>
      <c r="D230" s="776"/>
      <c r="E230" s="776"/>
      <c r="F230" s="90" t="s">
        <v>1092</v>
      </c>
      <c r="G230" s="90" t="s">
        <v>33</v>
      </c>
      <c r="H230" s="90" t="s">
        <v>33</v>
      </c>
      <c r="I230" s="90" t="s">
        <v>2674</v>
      </c>
      <c r="J230" s="91">
        <v>16358.22</v>
      </c>
      <c r="K230" s="90" t="s">
        <v>33</v>
      </c>
      <c r="L230" s="91">
        <v>834.27</v>
      </c>
      <c r="M230" s="92" t="s">
        <v>33</v>
      </c>
      <c r="N230" s="93" t="s">
        <v>33</v>
      </c>
      <c r="Q230" s="68" t="s">
        <v>2673</v>
      </c>
    </row>
    <row r="231" spans="1:24" s="63" customFormat="1" x14ac:dyDescent="0.2">
      <c r="A231" s="94"/>
      <c r="B231" s="95"/>
      <c r="C231" s="767" t="s">
        <v>2675</v>
      </c>
      <c r="D231" s="767"/>
      <c r="E231" s="767"/>
      <c r="F231" s="767"/>
      <c r="G231" s="767"/>
      <c r="H231" s="767"/>
      <c r="I231" s="767"/>
      <c r="J231" s="767"/>
      <c r="K231" s="767"/>
      <c r="L231" s="767"/>
      <c r="M231" s="767"/>
      <c r="N231" s="781"/>
      <c r="X231" s="68" t="s">
        <v>2675</v>
      </c>
    </row>
    <row r="232" spans="1:24" s="63" customFormat="1" ht="101.25" x14ac:dyDescent="0.2">
      <c r="A232" s="88" t="s">
        <v>194</v>
      </c>
      <c r="B232" s="89" t="s">
        <v>2676</v>
      </c>
      <c r="C232" s="776" t="s">
        <v>2677</v>
      </c>
      <c r="D232" s="776"/>
      <c r="E232" s="776"/>
      <c r="F232" s="90" t="s">
        <v>1092</v>
      </c>
      <c r="G232" s="90" t="s">
        <v>33</v>
      </c>
      <c r="H232" s="90" t="s">
        <v>33</v>
      </c>
      <c r="I232" s="90" t="s">
        <v>1097</v>
      </c>
      <c r="J232" s="91">
        <v>8108.11</v>
      </c>
      <c r="K232" s="90" t="s">
        <v>33</v>
      </c>
      <c r="L232" s="91">
        <v>165.41</v>
      </c>
      <c r="M232" s="92" t="s">
        <v>33</v>
      </c>
      <c r="N232" s="93" t="s">
        <v>33</v>
      </c>
      <c r="Q232" s="68" t="s">
        <v>2677</v>
      </c>
    </row>
    <row r="233" spans="1:24" s="63" customFormat="1" x14ac:dyDescent="0.2">
      <c r="A233" s="94"/>
      <c r="B233" s="95"/>
      <c r="C233" s="767" t="s">
        <v>1098</v>
      </c>
      <c r="D233" s="767"/>
      <c r="E233" s="767"/>
      <c r="F233" s="767"/>
      <c r="G233" s="767"/>
      <c r="H233" s="767"/>
      <c r="I233" s="767"/>
      <c r="J233" s="767"/>
      <c r="K233" s="767"/>
      <c r="L233" s="767"/>
      <c r="M233" s="767"/>
      <c r="N233" s="781"/>
      <c r="X233" s="68" t="s">
        <v>1098</v>
      </c>
    </row>
    <row r="234" spans="1:24" s="63" customFormat="1" ht="33.75" x14ac:dyDescent="0.2">
      <c r="A234" s="88" t="s">
        <v>1276</v>
      </c>
      <c r="B234" s="89" t="s">
        <v>2572</v>
      </c>
      <c r="C234" s="776" t="s">
        <v>2678</v>
      </c>
      <c r="D234" s="776"/>
      <c r="E234" s="776"/>
      <c r="F234" s="90" t="s">
        <v>815</v>
      </c>
      <c r="G234" s="90" t="s">
        <v>33</v>
      </c>
      <c r="H234" s="90" t="s">
        <v>33</v>
      </c>
      <c r="I234" s="90" t="s">
        <v>1764</v>
      </c>
      <c r="J234" s="91">
        <v>33.79</v>
      </c>
      <c r="K234" s="90" t="s">
        <v>856</v>
      </c>
      <c r="L234" s="91">
        <v>1230.43</v>
      </c>
      <c r="M234" s="92" t="s">
        <v>33</v>
      </c>
      <c r="N234" s="93" t="s">
        <v>33</v>
      </c>
      <c r="Q234" s="68" t="s">
        <v>2678</v>
      </c>
    </row>
    <row r="235" spans="1:24" s="63" customFormat="1" x14ac:dyDescent="0.2">
      <c r="A235" s="94"/>
      <c r="B235" s="95"/>
      <c r="C235" s="767" t="s">
        <v>1765</v>
      </c>
      <c r="D235" s="767"/>
      <c r="E235" s="767"/>
      <c r="F235" s="767"/>
      <c r="G235" s="767"/>
      <c r="H235" s="767"/>
      <c r="I235" s="767"/>
      <c r="J235" s="767"/>
      <c r="K235" s="767"/>
      <c r="L235" s="767"/>
      <c r="M235" s="767"/>
      <c r="N235" s="781"/>
      <c r="X235" s="68" t="s">
        <v>1765</v>
      </c>
    </row>
    <row r="236" spans="1:24" s="63" customFormat="1" x14ac:dyDescent="0.2">
      <c r="A236" s="94"/>
      <c r="B236" s="95"/>
      <c r="C236" s="767" t="s">
        <v>2679</v>
      </c>
      <c r="D236" s="767"/>
      <c r="E236" s="767"/>
      <c r="F236" s="767"/>
      <c r="G236" s="767"/>
      <c r="H236" s="767"/>
      <c r="I236" s="767"/>
      <c r="J236" s="767"/>
      <c r="K236" s="767"/>
      <c r="L236" s="767"/>
      <c r="M236" s="767"/>
      <c r="N236" s="781"/>
      <c r="W236" s="68" t="s">
        <v>2679</v>
      </c>
    </row>
    <row r="237" spans="1:24" s="63" customFormat="1" ht="22.5" x14ac:dyDescent="0.2">
      <c r="A237" s="96"/>
      <c r="B237" s="97" t="s">
        <v>858</v>
      </c>
      <c r="C237" s="767" t="s">
        <v>859</v>
      </c>
      <c r="D237" s="767"/>
      <c r="E237" s="767"/>
      <c r="F237" s="767"/>
      <c r="G237" s="767"/>
      <c r="H237" s="767"/>
      <c r="I237" s="767"/>
      <c r="J237" s="767"/>
      <c r="K237" s="767"/>
      <c r="L237" s="767"/>
      <c r="M237" s="767"/>
      <c r="N237" s="781"/>
      <c r="R237" s="68" t="s">
        <v>859</v>
      </c>
    </row>
    <row r="238" spans="1:24" s="63" customFormat="1" ht="22.5" x14ac:dyDescent="0.2">
      <c r="A238" s="88" t="s">
        <v>1449</v>
      </c>
      <c r="B238" s="89" t="s">
        <v>1101</v>
      </c>
      <c r="C238" s="776" t="s">
        <v>1102</v>
      </c>
      <c r="D238" s="776"/>
      <c r="E238" s="776"/>
      <c r="F238" s="90" t="s">
        <v>334</v>
      </c>
      <c r="G238" s="90" t="s">
        <v>33</v>
      </c>
      <c r="H238" s="90" t="s">
        <v>33</v>
      </c>
      <c r="I238" s="90" t="s">
        <v>176</v>
      </c>
      <c r="J238" s="91">
        <v>125</v>
      </c>
      <c r="K238" s="90" t="s">
        <v>33</v>
      </c>
      <c r="L238" s="91">
        <v>375</v>
      </c>
      <c r="M238" s="92" t="s">
        <v>33</v>
      </c>
      <c r="N238" s="93" t="s">
        <v>33</v>
      </c>
      <c r="Q238" s="68" t="s">
        <v>1102</v>
      </c>
    </row>
    <row r="239" spans="1:24" s="63" customFormat="1" x14ac:dyDescent="0.2">
      <c r="A239" s="94"/>
      <c r="B239" s="95"/>
      <c r="C239" s="767" t="s">
        <v>2680</v>
      </c>
      <c r="D239" s="767"/>
      <c r="E239" s="767"/>
      <c r="F239" s="767"/>
      <c r="G239" s="767"/>
      <c r="H239" s="767"/>
      <c r="I239" s="767"/>
      <c r="J239" s="767"/>
      <c r="K239" s="767"/>
      <c r="L239" s="767"/>
      <c r="M239" s="767"/>
      <c r="N239" s="781"/>
      <c r="X239" s="68" t="s">
        <v>2680</v>
      </c>
    </row>
    <row r="240" spans="1:24" s="63" customFormat="1" ht="45" x14ac:dyDescent="0.2">
      <c r="A240" s="88" t="s">
        <v>1450</v>
      </c>
      <c r="B240" s="89" t="s">
        <v>999</v>
      </c>
      <c r="C240" s="776" t="s">
        <v>1000</v>
      </c>
      <c r="D240" s="776"/>
      <c r="E240" s="776"/>
      <c r="F240" s="90" t="s">
        <v>484</v>
      </c>
      <c r="G240" s="90" t="s">
        <v>33</v>
      </c>
      <c r="H240" s="90" t="s">
        <v>33</v>
      </c>
      <c r="I240" s="90" t="s">
        <v>741</v>
      </c>
      <c r="J240" s="91" t="s">
        <v>33</v>
      </c>
      <c r="K240" s="90" t="s">
        <v>33</v>
      </c>
      <c r="L240" s="91" t="s">
        <v>33</v>
      </c>
      <c r="M240" s="92" t="s">
        <v>33</v>
      </c>
      <c r="N240" s="93" t="s">
        <v>33</v>
      </c>
      <c r="Q240" s="68" t="s">
        <v>1000</v>
      </c>
    </row>
    <row r="241" spans="1:26" s="63" customFormat="1" ht="22.5" x14ac:dyDescent="0.2">
      <c r="A241" s="96"/>
      <c r="B241" s="97" t="s">
        <v>171</v>
      </c>
      <c r="C241" s="767" t="s">
        <v>172</v>
      </c>
      <c r="D241" s="767"/>
      <c r="E241" s="767"/>
      <c r="F241" s="767"/>
      <c r="G241" s="767"/>
      <c r="H241" s="767"/>
      <c r="I241" s="767"/>
      <c r="J241" s="767"/>
      <c r="K241" s="767"/>
      <c r="L241" s="767"/>
      <c r="M241" s="767"/>
      <c r="N241" s="781"/>
      <c r="R241" s="68" t="s">
        <v>172</v>
      </c>
    </row>
    <row r="242" spans="1:26" s="63" customFormat="1" x14ac:dyDescent="0.2">
      <c r="A242" s="98"/>
      <c r="B242" s="97" t="s">
        <v>165</v>
      </c>
      <c r="C242" s="767" t="s">
        <v>251</v>
      </c>
      <c r="D242" s="767"/>
      <c r="E242" s="767"/>
      <c r="F242" s="99" t="s">
        <v>33</v>
      </c>
      <c r="G242" s="99" t="s">
        <v>33</v>
      </c>
      <c r="H242" s="99" t="s">
        <v>33</v>
      </c>
      <c r="I242" s="99" t="s">
        <v>33</v>
      </c>
      <c r="J242" s="100">
        <v>3.57</v>
      </c>
      <c r="K242" s="99" t="s">
        <v>175</v>
      </c>
      <c r="L242" s="100">
        <v>133.88</v>
      </c>
      <c r="M242" s="101" t="s">
        <v>33</v>
      </c>
      <c r="N242" s="102" t="s">
        <v>33</v>
      </c>
      <c r="S242" s="68" t="s">
        <v>251</v>
      </c>
    </row>
    <row r="243" spans="1:26" s="63" customFormat="1" x14ac:dyDescent="0.2">
      <c r="A243" s="98"/>
      <c r="B243" s="97" t="s">
        <v>212</v>
      </c>
      <c r="C243" s="767" t="s">
        <v>252</v>
      </c>
      <c r="D243" s="767"/>
      <c r="E243" s="767"/>
      <c r="F243" s="99" t="s">
        <v>33</v>
      </c>
      <c r="G243" s="99" t="s">
        <v>33</v>
      </c>
      <c r="H243" s="99" t="s">
        <v>33</v>
      </c>
      <c r="I243" s="99" t="s">
        <v>33</v>
      </c>
      <c r="J243" s="100">
        <v>15.07</v>
      </c>
      <c r="K243" s="99" t="s">
        <v>33</v>
      </c>
      <c r="L243" s="100">
        <v>2.1</v>
      </c>
      <c r="M243" s="101" t="s">
        <v>33</v>
      </c>
      <c r="N243" s="102" t="s">
        <v>33</v>
      </c>
      <c r="S243" s="68" t="s">
        <v>252</v>
      </c>
    </row>
    <row r="244" spans="1:26" s="63" customFormat="1" x14ac:dyDescent="0.2">
      <c r="A244" s="98"/>
      <c r="B244" s="97" t="s">
        <v>33</v>
      </c>
      <c r="C244" s="767" t="s">
        <v>253</v>
      </c>
      <c r="D244" s="767"/>
      <c r="E244" s="767"/>
      <c r="F244" s="99" t="s">
        <v>179</v>
      </c>
      <c r="G244" s="99" t="s">
        <v>1001</v>
      </c>
      <c r="H244" s="99" t="s">
        <v>175</v>
      </c>
      <c r="I244" s="99" t="s">
        <v>1002</v>
      </c>
      <c r="J244" s="100" t="s">
        <v>33</v>
      </c>
      <c r="K244" s="99" t="s">
        <v>33</v>
      </c>
      <c r="L244" s="100" t="s">
        <v>33</v>
      </c>
      <c r="M244" s="101" t="s">
        <v>33</v>
      </c>
      <c r="N244" s="102" t="s">
        <v>33</v>
      </c>
      <c r="T244" s="68" t="s">
        <v>253</v>
      </c>
    </row>
    <row r="245" spans="1:26" s="63" customFormat="1" x14ac:dyDescent="0.2">
      <c r="A245" s="98"/>
      <c r="B245" s="97" t="s">
        <v>33</v>
      </c>
      <c r="C245" s="776" t="s">
        <v>182</v>
      </c>
      <c r="D245" s="776"/>
      <c r="E245" s="776"/>
      <c r="F245" s="90" t="s">
        <v>33</v>
      </c>
      <c r="G245" s="90" t="s">
        <v>33</v>
      </c>
      <c r="H245" s="90" t="s">
        <v>33</v>
      </c>
      <c r="I245" s="90" t="s">
        <v>33</v>
      </c>
      <c r="J245" s="91">
        <v>3.64</v>
      </c>
      <c r="K245" s="90" t="s">
        <v>33</v>
      </c>
      <c r="L245" s="91">
        <v>135.97999999999999</v>
      </c>
      <c r="M245" s="92" t="s">
        <v>33</v>
      </c>
      <c r="N245" s="93" t="s">
        <v>33</v>
      </c>
      <c r="U245" s="68" t="s">
        <v>182</v>
      </c>
    </row>
    <row r="246" spans="1:26" s="63" customFormat="1" x14ac:dyDescent="0.2">
      <c r="A246" s="98"/>
      <c r="B246" s="97" t="s">
        <v>33</v>
      </c>
      <c r="C246" s="767" t="s">
        <v>183</v>
      </c>
      <c r="D246" s="767"/>
      <c r="E246" s="767"/>
      <c r="F246" s="99" t="s">
        <v>33</v>
      </c>
      <c r="G246" s="99" t="s">
        <v>33</v>
      </c>
      <c r="H246" s="99" t="s">
        <v>33</v>
      </c>
      <c r="I246" s="99" t="s">
        <v>33</v>
      </c>
      <c r="J246" s="100" t="s">
        <v>33</v>
      </c>
      <c r="K246" s="99" t="s">
        <v>33</v>
      </c>
      <c r="L246" s="100">
        <v>133.88</v>
      </c>
      <c r="M246" s="101" t="s">
        <v>33</v>
      </c>
      <c r="N246" s="102" t="s">
        <v>33</v>
      </c>
      <c r="T246" s="68" t="s">
        <v>183</v>
      </c>
    </row>
    <row r="247" spans="1:26" s="63" customFormat="1" ht="22.5" x14ac:dyDescent="0.2">
      <c r="A247" s="98"/>
      <c r="B247" s="97" t="s">
        <v>959</v>
      </c>
      <c r="C247" s="767" t="s">
        <v>960</v>
      </c>
      <c r="D247" s="767"/>
      <c r="E247" s="767"/>
      <c r="F247" s="99" t="s">
        <v>186</v>
      </c>
      <c r="G247" s="99" t="s">
        <v>187</v>
      </c>
      <c r="H247" s="99" t="s">
        <v>33</v>
      </c>
      <c r="I247" s="99" t="s">
        <v>187</v>
      </c>
      <c r="J247" s="100" t="s">
        <v>33</v>
      </c>
      <c r="K247" s="99" t="s">
        <v>33</v>
      </c>
      <c r="L247" s="100">
        <v>127.19</v>
      </c>
      <c r="M247" s="101" t="s">
        <v>33</v>
      </c>
      <c r="N247" s="102" t="s">
        <v>33</v>
      </c>
      <c r="T247" s="68" t="s">
        <v>960</v>
      </c>
    </row>
    <row r="248" spans="1:26" s="63" customFormat="1" ht="22.5" x14ac:dyDescent="0.2">
      <c r="A248" s="98"/>
      <c r="B248" s="97" t="s">
        <v>961</v>
      </c>
      <c r="C248" s="767" t="s">
        <v>962</v>
      </c>
      <c r="D248" s="767"/>
      <c r="E248" s="767"/>
      <c r="F248" s="99" t="s">
        <v>186</v>
      </c>
      <c r="G248" s="99" t="s">
        <v>594</v>
      </c>
      <c r="H248" s="99" t="s">
        <v>33</v>
      </c>
      <c r="I248" s="99" t="s">
        <v>594</v>
      </c>
      <c r="J248" s="100" t="s">
        <v>33</v>
      </c>
      <c r="K248" s="99" t="s">
        <v>33</v>
      </c>
      <c r="L248" s="100">
        <v>87.02</v>
      </c>
      <c r="M248" s="101" t="s">
        <v>33</v>
      </c>
      <c r="N248" s="102" t="s">
        <v>33</v>
      </c>
      <c r="T248" s="68" t="s">
        <v>962</v>
      </c>
    </row>
    <row r="249" spans="1:26" s="63" customFormat="1" x14ac:dyDescent="0.2">
      <c r="A249" s="103"/>
      <c r="B249" s="104"/>
      <c r="C249" s="780" t="s">
        <v>191</v>
      </c>
      <c r="D249" s="780"/>
      <c r="E249" s="780"/>
      <c r="F249" s="105" t="s">
        <v>33</v>
      </c>
      <c r="G249" s="105" t="s">
        <v>33</v>
      </c>
      <c r="H249" s="105" t="s">
        <v>33</v>
      </c>
      <c r="I249" s="105" t="s">
        <v>33</v>
      </c>
      <c r="J249" s="106" t="s">
        <v>33</v>
      </c>
      <c r="K249" s="105" t="s">
        <v>33</v>
      </c>
      <c r="L249" s="106">
        <v>350.19</v>
      </c>
      <c r="M249" s="92" t="s">
        <v>33</v>
      </c>
      <c r="N249" s="107" t="s">
        <v>33</v>
      </c>
      <c r="V249" s="68" t="s">
        <v>191</v>
      </c>
    </row>
    <row r="250" spans="1:26" s="63" customFormat="1" ht="78.75" x14ac:dyDescent="0.2">
      <c r="A250" s="88" t="s">
        <v>1716</v>
      </c>
      <c r="B250" s="89" t="s">
        <v>1003</v>
      </c>
      <c r="C250" s="776" t="s">
        <v>1004</v>
      </c>
      <c r="D250" s="776"/>
      <c r="E250" s="776"/>
      <c r="F250" s="90" t="s">
        <v>484</v>
      </c>
      <c r="G250" s="90" t="s">
        <v>33</v>
      </c>
      <c r="H250" s="90" t="s">
        <v>33</v>
      </c>
      <c r="I250" s="90" t="s">
        <v>165</v>
      </c>
      <c r="J250" s="91">
        <v>110.11</v>
      </c>
      <c r="K250" s="90" t="s">
        <v>33</v>
      </c>
      <c r="L250" s="91">
        <v>110.11</v>
      </c>
      <c r="M250" s="92" t="s">
        <v>33</v>
      </c>
      <c r="N250" s="93" t="s">
        <v>33</v>
      </c>
      <c r="Q250" s="68" t="s">
        <v>1004</v>
      </c>
    </row>
    <row r="251" spans="1:26" s="63" customFormat="1" ht="1.5" customHeight="1" x14ac:dyDescent="0.2">
      <c r="A251" s="108"/>
      <c r="B251" s="104"/>
      <c r="C251" s="104"/>
      <c r="D251" s="104"/>
      <c r="E251" s="104"/>
      <c r="F251" s="108"/>
      <c r="G251" s="108"/>
      <c r="H251" s="108"/>
      <c r="I251" s="108"/>
      <c r="J251" s="109"/>
      <c r="K251" s="108"/>
      <c r="L251" s="109"/>
      <c r="M251" s="99"/>
      <c r="N251" s="109"/>
    </row>
    <row r="252" spans="1:26" s="63" customFormat="1" ht="2.25" customHeight="1" x14ac:dyDescent="0.2">
      <c r="B252" s="67"/>
      <c r="C252" s="67"/>
      <c r="D252" s="67"/>
      <c r="E252" s="67"/>
      <c r="F252" s="67"/>
      <c r="G252" s="67"/>
      <c r="H252" s="67"/>
      <c r="I252" s="67"/>
      <c r="J252" s="67"/>
      <c r="K252" s="67"/>
      <c r="L252" s="122"/>
      <c r="M252" s="123"/>
      <c r="N252" s="124"/>
    </row>
    <row r="253" spans="1:26" s="63" customFormat="1" x14ac:dyDescent="0.2">
      <c r="A253" s="110"/>
      <c r="B253" s="111" t="s">
        <v>33</v>
      </c>
      <c r="C253" s="780" t="s">
        <v>321</v>
      </c>
      <c r="D253" s="780"/>
      <c r="E253" s="780"/>
      <c r="F253" s="780"/>
      <c r="G253" s="780"/>
      <c r="H253" s="780"/>
      <c r="I253" s="780"/>
      <c r="J253" s="780"/>
      <c r="K253" s="780"/>
      <c r="L253" s="112" t="s">
        <v>33</v>
      </c>
      <c r="M253" s="113" t="s">
        <v>33</v>
      </c>
      <c r="N253" s="114" t="s">
        <v>33</v>
      </c>
      <c r="Y253" s="68" t="s">
        <v>321</v>
      </c>
    </row>
    <row r="254" spans="1:26" s="63" customFormat="1" x14ac:dyDescent="0.2">
      <c r="A254" s="115"/>
      <c r="B254" s="97" t="s">
        <v>165</v>
      </c>
      <c r="C254" s="767" t="s">
        <v>876</v>
      </c>
      <c r="D254" s="767"/>
      <c r="E254" s="767"/>
      <c r="F254" s="767"/>
      <c r="G254" s="767"/>
      <c r="H254" s="767"/>
      <c r="I254" s="767"/>
      <c r="J254" s="767"/>
      <c r="K254" s="767"/>
      <c r="L254" s="116">
        <v>26535.759999999998</v>
      </c>
      <c r="M254" s="117">
        <v>7.3</v>
      </c>
      <c r="N254" s="118">
        <v>193711</v>
      </c>
      <c r="Z254" s="68" t="s">
        <v>876</v>
      </c>
    </row>
    <row r="255" spans="1:26" s="63" customFormat="1" x14ac:dyDescent="0.2">
      <c r="A255" s="115"/>
      <c r="B255" s="97" t="s">
        <v>33</v>
      </c>
      <c r="C255" s="767" t="s">
        <v>203</v>
      </c>
      <c r="D255" s="767"/>
      <c r="E255" s="767"/>
      <c r="F255" s="767"/>
      <c r="G255" s="767"/>
      <c r="H255" s="767"/>
      <c r="I255" s="767"/>
      <c r="J255" s="767"/>
      <c r="K255" s="767"/>
      <c r="L255" s="116" t="s">
        <v>33</v>
      </c>
      <c r="M255" s="117" t="s">
        <v>33</v>
      </c>
      <c r="N255" s="118" t="s">
        <v>33</v>
      </c>
      <c r="Z255" s="68" t="s">
        <v>203</v>
      </c>
    </row>
    <row r="256" spans="1:26" s="63" customFormat="1" x14ac:dyDescent="0.2">
      <c r="A256" s="115"/>
      <c r="B256" s="97" t="s">
        <v>33</v>
      </c>
      <c r="C256" s="767" t="s">
        <v>296</v>
      </c>
      <c r="D256" s="767"/>
      <c r="E256" s="767"/>
      <c r="F256" s="767"/>
      <c r="G256" s="767"/>
      <c r="H256" s="767"/>
      <c r="I256" s="767"/>
      <c r="J256" s="767"/>
      <c r="K256" s="767"/>
      <c r="L256" s="116">
        <v>4155.09</v>
      </c>
      <c r="M256" s="117" t="s">
        <v>33</v>
      </c>
      <c r="N256" s="118" t="s">
        <v>33</v>
      </c>
      <c r="Z256" s="68" t="s">
        <v>296</v>
      </c>
    </row>
    <row r="257" spans="1:27" x14ac:dyDescent="0.2">
      <c r="A257" s="115"/>
      <c r="B257" s="97" t="s">
        <v>33</v>
      </c>
      <c r="C257" s="767" t="s">
        <v>204</v>
      </c>
      <c r="D257" s="767"/>
      <c r="E257" s="767"/>
      <c r="F257" s="767"/>
      <c r="G257" s="767"/>
      <c r="H257" s="767"/>
      <c r="I257" s="767"/>
      <c r="J257" s="767"/>
      <c r="K257" s="767"/>
      <c r="L257" s="116">
        <v>273</v>
      </c>
      <c r="M257" s="117" t="s">
        <v>33</v>
      </c>
      <c r="N257" s="118" t="s">
        <v>33</v>
      </c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  <c r="Z257" s="68" t="s">
        <v>204</v>
      </c>
      <c r="AA257" s="63"/>
    </row>
    <row r="258" spans="1:27" x14ac:dyDescent="0.2">
      <c r="A258" s="115"/>
      <c r="B258" s="97" t="s">
        <v>33</v>
      </c>
      <c r="C258" s="767" t="s">
        <v>297</v>
      </c>
      <c r="D258" s="767"/>
      <c r="E258" s="767"/>
      <c r="F258" s="767"/>
      <c r="G258" s="767"/>
      <c r="H258" s="767"/>
      <c r="I258" s="767"/>
      <c r="J258" s="767"/>
      <c r="K258" s="767"/>
      <c r="L258" s="116">
        <v>15676.09</v>
      </c>
      <c r="M258" s="117" t="s">
        <v>33</v>
      </c>
      <c r="N258" s="118" t="s">
        <v>33</v>
      </c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  <c r="Z258" s="68" t="s">
        <v>297</v>
      </c>
      <c r="AA258" s="63"/>
    </row>
    <row r="259" spans="1:27" x14ac:dyDescent="0.2">
      <c r="A259" s="115"/>
      <c r="B259" s="97" t="s">
        <v>33</v>
      </c>
      <c r="C259" s="767" t="s">
        <v>205</v>
      </c>
      <c r="D259" s="767"/>
      <c r="E259" s="767"/>
      <c r="F259" s="767"/>
      <c r="G259" s="767"/>
      <c r="H259" s="767"/>
      <c r="I259" s="767"/>
      <c r="J259" s="767"/>
      <c r="K259" s="767"/>
      <c r="L259" s="116">
        <v>3777.01</v>
      </c>
      <c r="M259" s="117" t="s">
        <v>33</v>
      </c>
      <c r="N259" s="118" t="s">
        <v>33</v>
      </c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  <c r="Z259" s="68" t="s">
        <v>205</v>
      </c>
      <c r="AA259" s="63"/>
    </row>
    <row r="260" spans="1:27" x14ac:dyDescent="0.2">
      <c r="A260" s="115"/>
      <c r="B260" s="97" t="s">
        <v>33</v>
      </c>
      <c r="C260" s="767" t="s">
        <v>206</v>
      </c>
      <c r="D260" s="767"/>
      <c r="E260" s="767"/>
      <c r="F260" s="767"/>
      <c r="G260" s="767"/>
      <c r="H260" s="767"/>
      <c r="I260" s="767"/>
      <c r="J260" s="767"/>
      <c r="K260" s="767"/>
      <c r="L260" s="116">
        <v>2654.57</v>
      </c>
      <c r="M260" s="117" t="s">
        <v>33</v>
      </c>
      <c r="N260" s="118" t="s">
        <v>33</v>
      </c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  <c r="Z260" s="68" t="s">
        <v>206</v>
      </c>
      <c r="AA260" s="63"/>
    </row>
    <row r="261" spans="1:27" x14ac:dyDescent="0.2">
      <c r="A261" s="115"/>
      <c r="B261" s="97" t="s">
        <v>33</v>
      </c>
      <c r="C261" s="767" t="s">
        <v>877</v>
      </c>
      <c r="D261" s="767"/>
      <c r="E261" s="767"/>
      <c r="F261" s="767"/>
      <c r="G261" s="767"/>
      <c r="H261" s="767"/>
      <c r="I261" s="767"/>
      <c r="J261" s="767"/>
      <c r="K261" s="767"/>
      <c r="L261" s="116">
        <v>65722.55</v>
      </c>
      <c r="M261" s="117" t="s">
        <v>33</v>
      </c>
      <c r="N261" s="118">
        <v>296409</v>
      </c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  <c r="Z261" s="68" t="s">
        <v>877</v>
      </c>
      <c r="AA261" s="63"/>
    </row>
    <row r="262" spans="1:27" x14ac:dyDescent="0.2">
      <c r="A262" s="115"/>
      <c r="B262" s="97" t="s">
        <v>173</v>
      </c>
      <c r="C262" s="767" t="s">
        <v>1005</v>
      </c>
      <c r="D262" s="767"/>
      <c r="E262" s="767"/>
      <c r="F262" s="767"/>
      <c r="G262" s="767"/>
      <c r="H262" s="767"/>
      <c r="I262" s="767"/>
      <c r="J262" s="767"/>
      <c r="K262" s="767"/>
      <c r="L262" s="116">
        <v>53999.98</v>
      </c>
      <c r="M262" s="117">
        <v>4.51</v>
      </c>
      <c r="N262" s="118">
        <v>243540</v>
      </c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  <c r="Z262" s="68" t="s">
        <v>1005</v>
      </c>
      <c r="AA262" s="63"/>
    </row>
    <row r="263" spans="1:27" x14ac:dyDescent="0.2">
      <c r="A263" s="115"/>
      <c r="B263" s="97" t="s">
        <v>173</v>
      </c>
      <c r="C263" s="767" t="s">
        <v>1006</v>
      </c>
      <c r="D263" s="767"/>
      <c r="E263" s="767"/>
      <c r="F263" s="767"/>
      <c r="G263" s="767"/>
      <c r="H263" s="767"/>
      <c r="I263" s="767"/>
      <c r="J263" s="767"/>
      <c r="K263" s="767"/>
      <c r="L263" s="116">
        <v>11722.57</v>
      </c>
      <c r="M263" s="117">
        <v>4.51</v>
      </c>
      <c r="N263" s="118">
        <v>52869</v>
      </c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  <c r="Z263" s="68" t="s">
        <v>1006</v>
      </c>
      <c r="AA263" s="63"/>
    </row>
    <row r="264" spans="1:27" x14ac:dyDescent="0.2">
      <c r="A264" s="115"/>
      <c r="B264" s="97" t="s">
        <v>33</v>
      </c>
      <c r="C264" s="767" t="s">
        <v>207</v>
      </c>
      <c r="D264" s="767"/>
      <c r="E264" s="767"/>
      <c r="F264" s="767"/>
      <c r="G264" s="767"/>
      <c r="H264" s="767"/>
      <c r="I264" s="767"/>
      <c r="J264" s="767"/>
      <c r="K264" s="767"/>
      <c r="L264" s="116">
        <v>4186.71</v>
      </c>
      <c r="M264" s="117" t="s">
        <v>33</v>
      </c>
      <c r="N264" s="118" t="s">
        <v>33</v>
      </c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8" t="s">
        <v>207</v>
      </c>
      <c r="AA264" s="63"/>
    </row>
    <row r="265" spans="1:27" x14ac:dyDescent="0.2">
      <c r="A265" s="115"/>
      <c r="B265" s="97" t="s">
        <v>33</v>
      </c>
      <c r="C265" s="767" t="s">
        <v>208</v>
      </c>
      <c r="D265" s="767"/>
      <c r="E265" s="767"/>
      <c r="F265" s="767"/>
      <c r="G265" s="767"/>
      <c r="H265" s="767"/>
      <c r="I265" s="767"/>
      <c r="J265" s="767"/>
      <c r="K265" s="767"/>
      <c r="L265" s="116">
        <v>3777.01</v>
      </c>
      <c r="M265" s="117" t="s">
        <v>33</v>
      </c>
      <c r="N265" s="118" t="s">
        <v>33</v>
      </c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  <c r="Z265" s="68" t="s">
        <v>208</v>
      </c>
      <c r="AA265" s="63"/>
    </row>
    <row r="266" spans="1:27" x14ac:dyDescent="0.2">
      <c r="A266" s="115"/>
      <c r="B266" s="97" t="s">
        <v>33</v>
      </c>
      <c r="C266" s="767" t="s">
        <v>209</v>
      </c>
      <c r="D266" s="767"/>
      <c r="E266" s="767"/>
      <c r="F266" s="767"/>
      <c r="G266" s="767"/>
      <c r="H266" s="767"/>
      <c r="I266" s="767"/>
      <c r="J266" s="767"/>
      <c r="K266" s="767"/>
      <c r="L266" s="116">
        <v>2654.57</v>
      </c>
      <c r="M266" s="117" t="s">
        <v>33</v>
      </c>
      <c r="N266" s="118" t="s">
        <v>33</v>
      </c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  <c r="Z266" s="68" t="s">
        <v>209</v>
      </c>
      <c r="AA266" s="63"/>
    </row>
    <row r="267" spans="1:27" x14ac:dyDescent="0.2">
      <c r="A267" s="115"/>
      <c r="B267" s="109" t="s">
        <v>33</v>
      </c>
      <c r="C267" s="782" t="s">
        <v>322</v>
      </c>
      <c r="D267" s="782"/>
      <c r="E267" s="782"/>
      <c r="F267" s="782"/>
      <c r="G267" s="782"/>
      <c r="H267" s="782"/>
      <c r="I267" s="782"/>
      <c r="J267" s="782"/>
      <c r="K267" s="782"/>
      <c r="L267" s="119">
        <v>92258.31</v>
      </c>
      <c r="M267" s="120" t="s">
        <v>33</v>
      </c>
      <c r="N267" s="125">
        <v>490120</v>
      </c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  <c r="Z267" s="63"/>
      <c r="AA267" s="68" t="s">
        <v>322</v>
      </c>
    </row>
    <row r="268" spans="1:27" ht="1.5" customHeight="1" x14ac:dyDescent="0.2">
      <c r="B268" s="109"/>
      <c r="C268" s="104"/>
      <c r="D268" s="104"/>
      <c r="E268" s="104"/>
      <c r="F268" s="104"/>
      <c r="G268" s="104"/>
      <c r="H268" s="104"/>
      <c r="I268" s="104"/>
      <c r="J268" s="104"/>
      <c r="K268" s="104"/>
      <c r="L268" s="119"/>
      <c r="M268" s="120"/>
      <c r="N268" s="126"/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  <c r="Z268" s="63"/>
      <c r="AA268" s="63"/>
    </row>
    <row r="269" spans="1:27" ht="53.25" customHeight="1" x14ac:dyDescent="0.2">
      <c r="A269" s="127"/>
      <c r="B269" s="127"/>
      <c r="C269" s="127"/>
      <c r="D269" s="127"/>
      <c r="E269" s="127"/>
      <c r="F269" s="127"/>
      <c r="G269" s="127"/>
      <c r="H269" s="127"/>
      <c r="I269" s="127"/>
      <c r="J269" s="127"/>
      <c r="K269" s="127"/>
      <c r="L269" s="127"/>
      <c r="M269" s="127"/>
      <c r="N269" s="127"/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  <c r="Z269" s="63"/>
      <c r="AA269" s="63"/>
    </row>
    <row r="270" spans="1:27" x14ac:dyDescent="0.2">
      <c r="B270" s="128" t="s">
        <v>323</v>
      </c>
      <c r="C270" s="786" t="s">
        <v>33</v>
      </c>
      <c r="D270" s="786"/>
      <c r="E270" s="786"/>
      <c r="F270" s="786"/>
      <c r="G270" s="786"/>
      <c r="H270" s="786"/>
      <c r="I270" s="786"/>
      <c r="J270" s="786"/>
      <c r="K270" s="786"/>
      <c r="L270" s="786"/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  <c r="Z270" s="63"/>
      <c r="AA270" s="63"/>
    </row>
    <row r="271" spans="1:27" ht="13.5" customHeight="1" x14ac:dyDescent="0.2">
      <c r="B271" s="64"/>
      <c r="C271" s="787" t="s">
        <v>11</v>
      </c>
      <c r="D271" s="787"/>
      <c r="E271" s="787"/>
      <c r="F271" s="787"/>
      <c r="G271" s="787"/>
      <c r="H271" s="787"/>
      <c r="I271" s="787"/>
      <c r="J271" s="787"/>
      <c r="K271" s="787"/>
      <c r="L271" s="787"/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  <c r="Z271" s="63"/>
      <c r="AA271" s="63"/>
    </row>
    <row r="272" spans="1:27" ht="12.75" customHeight="1" x14ac:dyDescent="0.2">
      <c r="B272" s="128" t="s">
        <v>324</v>
      </c>
      <c r="C272" s="786" t="s">
        <v>33</v>
      </c>
      <c r="D272" s="786"/>
      <c r="E272" s="786"/>
      <c r="F272" s="786"/>
      <c r="G272" s="786"/>
      <c r="H272" s="786"/>
      <c r="I272" s="786"/>
      <c r="J272" s="786"/>
      <c r="K272" s="786"/>
      <c r="L272" s="786"/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  <c r="Z272" s="63"/>
      <c r="AA272" s="63"/>
    </row>
    <row r="273" spans="3:12" s="63" customFormat="1" ht="13.5" customHeight="1" x14ac:dyDescent="0.2">
      <c r="C273" s="787" t="s">
        <v>11</v>
      </c>
      <c r="D273" s="787"/>
      <c r="E273" s="787"/>
      <c r="F273" s="787"/>
      <c r="G273" s="787"/>
      <c r="H273" s="787"/>
      <c r="I273" s="787"/>
      <c r="J273" s="787"/>
      <c r="K273" s="787"/>
      <c r="L273" s="787"/>
    </row>
    <row r="287" spans="3:12" s="63" customFormat="1" x14ac:dyDescent="0.2"/>
  </sheetData>
  <mergeCells count="259">
    <mergeCell ref="C271:L271"/>
    <mergeCell ref="C272:L272"/>
    <mergeCell ref="C273:L273"/>
    <mergeCell ref="C263:K263"/>
    <mergeCell ref="C264:K264"/>
    <mergeCell ref="C265:K265"/>
    <mergeCell ref="C266:K266"/>
    <mergeCell ref="C267:K267"/>
    <mergeCell ref="C270:L270"/>
    <mergeCell ref="C257:K257"/>
    <mergeCell ref="C258:K258"/>
    <mergeCell ref="C259:K259"/>
    <mergeCell ref="C260:K260"/>
    <mergeCell ref="C261:K261"/>
    <mergeCell ref="C262:K262"/>
    <mergeCell ref="C249:E249"/>
    <mergeCell ref="C250:E250"/>
    <mergeCell ref="C253:K253"/>
    <mergeCell ref="C254:K254"/>
    <mergeCell ref="C255:K255"/>
    <mergeCell ref="C256:K256"/>
    <mergeCell ref="C243:E243"/>
    <mergeCell ref="C244:E244"/>
    <mergeCell ref="C245:E245"/>
    <mergeCell ref="C246:E246"/>
    <mergeCell ref="C247:E247"/>
    <mergeCell ref="C248:E248"/>
    <mergeCell ref="C237:N237"/>
    <mergeCell ref="C238:E238"/>
    <mergeCell ref="C239:N239"/>
    <mergeCell ref="C240:E240"/>
    <mergeCell ref="C241:N241"/>
    <mergeCell ref="C242:E242"/>
    <mergeCell ref="C231:N231"/>
    <mergeCell ref="C232:E232"/>
    <mergeCell ref="C233:N233"/>
    <mergeCell ref="C234:E234"/>
    <mergeCell ref="C235:N235"/>
    <mergeCell ref="C236:N236"/>
    <mergeCell ref="C225:E225"/>
    <mergeCell ref="C226:E226"/>
    <mergeCell ref="C227:E227"/>
    <mergeCell ref="C228:E228"/>
    <mergeCell ref="C229:N229"/>
    <mergeCell ref="C230:E230"/>
    <mergeCell ref="C219:E219"/>
    <mergeCell ref="C220:E220"/>
    <mergeCell ref="C221:E221"/>
    <mergeCell ref="C222:E222"/>
    <mergeCell ref="C223:E223"/>
    <mergeCell ref="C224:E224"/>
    <mergeCell ref="C213:E213"/>
    <mergeCell ref="C214:E214"/>
    <mergeCell ref="C215:N215"/>
    <mergeCell ref="C216:N216"/>
    <mergeCell ref="C217:E217"/>
    <mergeCell ref="C218:E218"/>
    <mergeCell ref="C207:E207"/>
    <mergeCell ref="C208:E208"/>
    <mergeCell ref="C209:E209"/>
    <mergeCell ref="C210:E210"/>
    <mergeCell ref="C211:E211"/>
    <mergeCell ref="C212:E212"/>
    <mergeCell ref="C201:N201"/>
    <mergeCell ref="C202:N202"/>
    <mergeCell ref="C203:E203"/>
    <mergeCell ref="C204:E204"/>
    <mergeCell ref="C205:E205"/>
    <mergeCell ref="C206:E206"/>
    <mergeCell ref="C195:E195"/>
    <mergeCell ref="C196:E196"/>
    <mergeCell ref="C197:E197"/>
    <mergeCell ref="C198:E198"/>
    <mergeCell ref="C199:N199"/>
    <mergeCell ref="C200:E200"/>
    <mergeCell ref="C189:N189"/>
    <mergeCell ref="C190:E190"/>
    <mergeCell ref="C191:E191"/>
    <mergeCell ref="C192:E192"/>
    <mergeCell ref="C193:E193"/>
    <mergeCell ref="C194:E194"/>
    <mergeCell ref="C183:E183"/>
    <mergeCell ref="C184:E184"/>
    <mergeCell ref="C185:E185"/>
    <mergeCell ref="C186:E186"/>
    <mergeCell ref="C187:E187"/>
    <mergeCell ref="C188:N188"/>
    <mergeCell ref="C177:E177"/>
    <mergeCell ref="C178:E178"/>
    <mergeCell ref="C179:E179"/>
    <mergeCell ref="C180:E180"/>
    <mergeCell ref="C181:E181"/>
    <mergeCell ref="C182:E182"/>
    <mergeCell ref="C171:E171"/>
    <mergeCell ref="C172:E172"/>
    <mergeCell ref="C173:E173"/>
    <mergeCell ref="C174:N174"/>
    <mergeCell ref="C175:E175"/>
    <mergeCell ref="C176:E176"/>
    <mergeCell ref="C165:E165"/>
    <mergeCell ref="C166:E166"/>
    <mergeCell ref="C167:E167"/>
    <mergeCell ref="C168:E168"/>
    <mergeCell ref="C169:E169"/>
    <mergeCell ref="C170:E170"/>
    <mergeCell ref="C159:E159"/>
    <mergeCell ref="C160:E160"/>
    <mergeCell ref="C161:E161"/>
    <mergeCell ref="C162:E162"/>
    <mergeCell ref="C163:N163"/>
    <mergeCell ref="C164:E164"/>
    <mergeCell ref="C153:E153"/>
    <mergeCell ref="C154:E154"/>
    <mergeCell ref="C155:E155"/>
    <mergeCell ref="C156:E156"/>
    <mergeCell ref="C157:E157"/>
    <mergeCell ref="C158:E158"/>
    <mergeCell ref="C147:E147"/>
    <mergeCell ref="C148:N148"/>
    <mergeCell ref="C149:E149"/>
    <mergeCell ref="C150:E150"/>
    <mergeCell ref="C151:E151"/>
    <mergeCell ref="C152:E152"/>
    <mergeCell ref="C141:E141"/>
    <mergeCell ref="C142:N142"/>
    <mergeCell ref="C143:N143"/>
    <mergeCell ref="C144:E144"/>
    <mergeCell ref="C145:N145"/>
    <mergeCell ref="C146:N146"/>
    <mergeCell ref="C135:E135"/>
    <mergeCell ref="C136:E136"/>
    <mergeCell ref="C137:E137"/>
    <mergeCell ref="C138:E138"/>
    <mergeCell ref="C139:N139"/>
    <mergeCell ref="C140:N140"/>
    <mergeCell ref="C129:E129"/>
    <mergeCell ref="C130:E130"/>
    <mergeCell ref="C131:E131"/>
    <mergeCell ref="C132:E132"/>
    <mergeCell ref="C133:E133"/>
    <mergeCell ref="C134:E134"/>
    <mergeCell ref="C123:N123"/>
    <mergeCell ref="C124:E124"/>
    <mergeCell ref="C125:N125"/>
    <mergeCell ref="C126:N126"/>
    <mergeCell ref="C127:E127"/>
    <mergeCell ref="C128:E128"/>
    <mergeCell ref="C117:E117"/>
    <mergeCell ref="C118:E118"/>
    <mergeCell ref="C119:N119"/>
    <mergeCell ref="C120:N120"/>
    <mergeCell ref="C121:E121"/>
    <mergeCell ref="C122:N122"/>
    <mergeCell ref="C111:E111"/>
    <mergeCell ref="C112:E112"/>
    <mergeCell ref="C113:E113"/>
    <mergeCell ref="C114:E114"/>
    <mergeCell ref="C115:E115"/>
    <mergeCell ref="C116:E116"/>
    <mergeCell ref="C105:E105"/>
    <mergeCell ref="C106:N106"/>
    <mergeCell ref="C107:E107"/>
    <mergeCell ref="C108:E108"/>
    <mergeCell ref="C109:E109"/>
    <mergeCell ref="C110:E110"/>
    <mergeCell ref="C99:E99"/>
    <mergeCell ref="C100:E100"/>
    <mergeCell ref="C101:E101"/>
    <mergeCell ref="C102:E102"/>
    <mergeCell ref="C103:N103"/>
    <mergeCell ref="C104:N104"/>
    <mergeCell ref="C93:E93"/>
    <mergeCell ref="C94:E94"/>
    <mergeCell ref="C95:E95"/>
    <mergeCell ref="C96:E96"/>
    <mergeCell ref="C97:E97"/>
    <mergeCell ref="C98:E98"/>
    <mergeCell ref="C87:E87"/>
    <mergeCell ref="C88:E88"/>
    <mergeCell ref="C89:N89"/>
    <mergeCell ref="C90:N90"/>
    <mergeCell ref="C91:E91"/>
    <mergeCell ref="C92:E92"/>
    <mergeCell ref="C81:E81"/>
    <mergeCell ref="C82:E82"/>
    <mergeCell ref="C83:E83"/>
    <mergeCell ref="C84:E84"/>
    <mergeCell ref="C85:N85"/>
    <mergeCell ref="C86:N86"/>
    <mergeCell ref="C75:E75"/>
    <mergeCell ref="C76:E76"/>
    <mergeCell ref="C77:E77"/>
    <mergeCell ref="C78:E78"/>
    <mergeCell ref="C79:E79"/>
    <mergeCell ref="C80:E80"/>
    <mergeCell ref="C69:E69"/>
    <mergeCell ref="C70:E70"/>
    <mergeCell ref="C71:E71"/>
    <mergeCell ref="C72:N72"/>
    <mergeCell ref="C73:E73"/>
    <mergeCell ref="C74:E74"/>
    <mergeCell ref="C63:E63"/>
    <mergeCell ref="C64:E64"/>
    <mergeCell ref="C65:E65"/>
    <mergeCell ref="C66:E66"/>
    <mergeCell ref="C67:E67"/>
    <mergeCell ref="C68:E68"/>
    <mergeCell ref="C57:E57"/>
    <mergeCell ref="C58:E58"/>
    <mergeCell ref="C59:E59"/>
    <mergeCell ref="C60:E60"/>
    <mergeCell ref="C61:N61"/>
    <mergeCell ref="C62:E62"/>
    <mergeCell ref="C51:E51"/>
    <mergeCell ref="C52:E52"/>
    <mergeCell ref="C53:E53"/>
    <mergeCell ref="C54:E54"/>
    <mergeCell ref="C55:E55"/>
    <mergeCell ref="C56:E56"/>
    <mergeCell ref="C45:E45"/>
    <mergeCell ref="C46:E46"/>
    <mergeCell ref="C47:N47"/>
    <mergeCell ref="C48:E48"/>
    <mergeCell ref="C49:E49"/>
    <mergeCell ref="C50:E50"/>
    <mergeCell ref="C39:E39"/>
    <mergeCell ref="C40:E40"/>
    <mergeCell ref="C41:E41"/>
    <mergeCell ref="C42:E42"/>
    <mergeCell ref="C43:E43"/>
    <mergeCell ref="C44:E44"/>
    <mergeCell ref="C33:N33"/>
    <mergeCell ref="C34:E34"/>
    <mergeCell ref="C35:E35"/>
    <mergeCell ref="C36:E36"/>
    <mergeCell ref="C37:E37"/>
    <mergeCell ref="C38:E38"/>
    <mergeCell ref="C30:E30"/>
    <mergeCell ref="A31:N31"/>
    <mergeCell ref="C32:E32"/>
    <mergeCell ref="A12:N12"/>
    <mergeCell ref="A13:N13"/>
    <mergeCell ref="B15:F15"/>
    <mergeCell ref="B16:F16"/>
    <mergeCell ref="L25:M25"/>
    <mergeCell ref="A27:A29"/>
    <mergeCell ref="B27:B29"/>
    <mergeCell ref="C27:E29"/>
    <mergeCell ref="F27:F29"/>
    <mergeCell ref="G27:I28"/>
    <mergeCell ref="D5:N5"/>
    <mergeCell ref="A7:N7"/>
    <mergeCell ref="A8:N8"/>
    <mergeCell ref="A9:N9"/>
    <mergeCell ref="A10:N10"/>
    <mergeCell ref="A11:N11"/>
    <mergeCell ref="J27:L28"/>
    <mergeCell ref="M27:M29"/>
    <mergeCell ref="N27:N29"/>
  </mergeCells>
  <printOptions horizontalCentered="1"/>
  <pageMargins left="0.39370077848434398" right="0.39370077848434398" top="0.78740155696868896" bottom="0.74803149700164795" header="0.118110239505768" footer="0.118110239505768"/>
  <pageSetup paperSize="9" orientation="landscape"/>
  <headerFooter>
    <oddHeader>&amp;LГРАНД-Смета 2021</oddHeader>
  </headerFooter>
  <rowBreaks count="1" manualBreakCount="1">
    <brk id="26" max="286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279"/>
  <sheetViews>
    <sheetView topLeftCell="A88" zoomScale="115" zoomScaleNormal="115" workbookViewId="0">
      <selection activeCell="M19" sqref="M19"/>
    </sheetView>
  </sheetViews>
  <sheetFormatPr defaultColWidth="9.140625" defaultRowHeight="11.25" customHeight="1" x14ac:dyDescent="0.2"/>
  <cols>
    <col min="1" max="1" width="8.140625" style="63" customWidth="1"/>
    <col min="2" max="2" width="20.140625" style="63" customWidth="1"/>
    <col min="3" max="4" width="10.42578125" style="63" customWidth="1"/>
    <col min="5" max="5" width="13.28515625" style="63" customWidth="1"/>
    <col min="6" max="6" width="8.5703125" style="63" customWidth="1"/>
    <col min="7" max="7" width="7.85546875" style="63" customWidth="1"/>
    <col min="8" max="8" width="8.42578125" style="63" customWidth="1"/>
    <col min="9" max="9" width="8.7109375" style="63" customWidth="1"/>
    <col min="10" max="10" width="8.140625" style="63" customWidth="1"/>
    <col min="11" max="11" width="8.5703125" style="63" customWidth="1"/>
    <col min="12" max="12" width="10" style="63" customWidth="1"/>
    <col min="13" max="13" width="6" style="63" customWidth="1"/>
    <col min="14" max="14" width="9.7109375" style="63" customWidth="1"/>
    <col min="15" max="15" width="99.7109375" style="68" hidden="1" customWidth="1"/>
    <col min="16" max="16" width="138.42578125" style="68" hidden="1" customWidth="1"/>
    <col min="17" max="17" width="34.140625" style="68" hidden="1" customWidth="1"/>
    <col min="18" max="19" width="110.140625" style="68" hidden="1" customWidth="1"/>
    <col min="20" max="23" width="34.140625" style="68" hidden="1" customWidth="1"/>
    <col min="24" max="26" width="84.42578125" style="68" hidden="1" customWidth="1"/>
    <col min="27" max="27" width="110.140625" style="68" hidden="1" customWidth="1"/>
    <col min="28" max="30" width="84.42578125" style="68" hidden="1" customWidth="1"/>
    <col min="31" max="16384" width="9.140625" style="63"/>
  </cols>
  <sheetData>
    <row r="1" spans="1:15" s="63" customFormat="1" x14ac:dyDescent="0.2">
      <c r="N1" s="64" t="s">
        <v>128</v>
      </c>
    </row>
    <row r="2" spans="1:15" s="63" customFormat="1" x14ac:dyDescent="0.2">
      <c r="N2" s="64" t="s">
        <v>12</v>
      </c>
    </row>
    <row r="3" spans="1:15" s="63" customFormat="1" x14ac:dyDescent="0.2">
      <c r="N3" s="64"/>
    </row>
    <row r="4" spans="1:15" s="63" customFormat="1" x14ac:dyDescent="0.2">
      <c r="F4" s="65"/>
    </row>
    <row r="5" spans="1:15" s="63" customFormat="1" ht="33.75" x14ac:dyDescent="0.2">
      <c r="A5" s="66" t="s">
        <v>129</v>
      </c>
      <c r="B5" s="67"/>
      <c r="D5" s="767" t="s">
        <v>550</v>
      </c>
      <c r="E5" s="767"/>
      <c r="F5" s="767"/>
      <c r="G5" s="767"/>
      <c r="H5" s="767"/>
      <c r="I5" s="767"/>
      <c r="J5" s="767"/>
      <c r="K5" s="767"/>
      <c r="L5" s="767"/>
      <c r="M5" s="767"/>
      <c r="N5" s="767"/>
      <c r="O5" s="68" t="s">
        <v>550</v>
      </c>
    </row>
    <row r="6" spans="1:15" s="63" customFormat="1" ht="15" customHeight="1" x14ac:dyDescent="0.2">
      <c r="A6" s="69" t="s">
        <v>130</v>
      </c>
      <c r="D6" s="70" t="s">
        <v>131</v>
      </c>
      <c r="E6" s="70"/>
      <c r="F6" s="71"/>
      <c r="G6" s="71"/>
      <c r="H6" s="71"/>
      <c r="I6" s="71"/>
      <c r="J6" s="71"/>
      <c r="K6" s="71"/>
      <c r="L6" s="71"/>
      <c r="M6" s="71"/>
      <c r="N6" s="71"/>
    </row>
    <row r="7" spans="1:15" s="63" customFormat="1" ht="43.5" customHeight="1" x14ac:dyDescent="0.2">
      <c r="A7" s="768" t="s">
        <v>24</v>
      </c>
      <c r="B7" s="768"/>
      <c r="C7" s="768"/>
      <c r="D7" s="768"/>
      <c r="E7" s="768"/>
      <c r="F7" s="768"/>
      <c r="G7" s="768"/>
      <c r="H7" s="768"/>
      <c r="I7" s="768"/>
      <c r="J7" s="768"/>
      <c r="K7" s="768"/>
      <c r="L7" s="768"/>
      <c r="M7" s="768"/>
      <c r="N7" s="768"/>
    </row>
    <row r="8" spans="1:15" s="63" customFormat="1" x14ac:dyDescent="0.2">
      <c r="A8" s="769" t="s">
        <v>3</v>
      </c>
      <c r="B8" s="769"/>
      <c r="C8" s="769"/>
      <c r="D8" s="769"/>
      <c r="E8" s="769"/>
      <c r="F8" s="769"/>
      <c r="G8" s="769"/>
      <c r="H8" s="769"/>
      <c r="I8" s="769"/>
      <c r="J8" s="769"/>
      <c r="K8" s="769"/>
      <c r="L8" s="769"/>
      <c r="M8" s="769"/>
      <c r="N8" s="769"/>
    </row>
    <row r="9" spans="1:15" s="63" customFormat="1" ht="30" customHeight="1" x14ac:dyDescent="0.2">
      <c r="A9" s="768" t="s">
        <v>41</v>
      </c>
      <c r="B9" s="768"/>
      <c r="C9" s="768"/>
      <c r="D9" s="768"/>
      <c r="E9" s="768"/>
      <c r="F9" s="768"/>
      <c r="G9" s="768"/>
      <c r="H9" s="768"/>
      <c r="I9" s="768"/>
      <c r="J9" s="768"/>
      <c r="K9" s="768"/>
      <c r="L9" s="768"/>
      <c r="M9" s="768"/>
      <c r="N9" s="768"/>
    </row>
    <row r="10" spans="1:15" s="63" customFormat="1" x14ac:dyDescent="0.2">
      <c r="A10" s="769" t="s">
        <v>132</v>
      </c>
      <c r="B10" s="769"/>
      <c r="C10" s="769"/>
      <c r="D10" s="769"/>
      <c r="E10" s="769"/>
      <c r="F10" s="769"/>
      <c r="G10" s="769"/>
      <c r="H10" s="769"/>
      <c r="I10" s="769"/>
      <c r="J10" s="769"/>
      <c r="K10" s="769"/>
      <c r="L10" s="769"/>
      <c r="M10" s="769"/>
      <c r="N10" s="769"/>
    </row>
    <row r="11" spans="1:15" s="63" customFormat="1" ht="28.5" customHeight="1" x14ac:dyDescent="0.25">
      <c r="A11" s="770" t="s">
        <v>2681</v>
      </c>
      <c r="B11" s="770"/>
      <c r="C11" s="770"/>
      <c r="D11" s="770"/>
      <c r="E11" s="770"/>
      <c r="F11" s="770"/>
      <c r="G11" s="770"/>
      <c r="H11" s="770"/>
      <c r="I11" s="770"/>
      <c r="J11" s="770"/>
      <c r="K11" s="770"/>
      <c r="L11" s="770"/>
      <c r="M11" s="770"/>
      <c r="N11" s="770"/>
    </row>
    <row r="12" spans="1:15" s="63" customFormat="1" ht="29.25" customHeight="1" x14ac:dyDescent="0.2">
      <c r="A12" s="768" t="s">
        <v>1943</v>
      </c>
      <c r="B12" s="768"/>
      <c r="C12" s="768"/>
      <c r="D12" s="768"/>
      <c r="E12" s="768"/>
      <c r="F12" s="768"/>
      <c r="G12" s="768"/>
      <c r="H12" s="768"/>
      <c r="I12" s="768"/>
      <c r="J12" s="768"/>
      <c r="K12" s="768"/>
      <c r="L12" s="768"/>
      <c r="M12" s="768"/>
      <c r="N12" s="768"/>
    </row>
    <row r="13" spans="1:15" s="63" customFormat="1" ht="33.75" customHeight="1" x14ac:dyDescent="0.2">
      <c r="A13" s="769" t="s">
        <v>134</v>
      </c>
      <c r="B13" s="769"/>
      <c r="C13" s="769"/>
      <c r="D13" s="769"/>
      <c r="E13" s="769"/>
      <c r="F13" s="769"/>
      <c r="G13" s="769"/>
      <c r="H13" s="769"/>
      <c r="I13" s="769"/>
      <c r="J13" s="769"/>
      <c r="K13" s="769"/>
      <c r="L13" s="769"/>
      <c r="M13" s="769"/>
      <c r="N13" s="769"/>
    </row>
    <row r="14" spans="1:15" s="63" customFormat="1" ht="18" customHeight="1" x14ac:dyDescent="0.2">
      <c r="A14" s="63" t="s">
        <v>135</v>
      </c>
      <c r="B14" s="72" t="s">
        <v>136</v>
      </c>
      <c r="C14" s="63" t="s">
        <v>137</v>
      </c>
      <c r="F14" s="68"/>
      <c r="G14" s="68"/>
      <c r="H14" s="68"/>
      <c r="I14" s="68"/>
      <c r="J14" s="68"/>
      <c r="K14" s="68"/>
      <c r="L14" s="68"/>
      <c r="M14" s="68"/>
      <c r="N14" s="68"/>
    </row>
    <row r="15" spans="1:15" s="63" customFormat="1" ht="30.75" customHeight="1" x14ac:dyDescent="0.2">
      <c r="A15" s="63" t="s">
        <v>138</v>
      </c>
      <c r="B15" s="777" t="s">
        <v>2682</v>
      </c>
      <c r="C15" s="777"/>
      <c r="D15" s="777"/>
      <c r="E15" s="777"/>
      <c r="F15" s="777"/>
      <c r="G15" s="68"/>
      <c r="H15" s="68"/>
      <c r="I15" s="68"/>
      <c r="J15" s="68"/>
      <c r="K15" s="68"/>
      <c r="L15" s="68"/>
      <c r="M15" s="68"/>
      <c r="N15" s="68"/>
    </row>
    <row r="16" spans="1:15" s="63" customFormat="1" x14ac:dyDescent="0.2">
      <c r="B16" s="778" t="s">
        <v>140</v>
      </c>
      <c r="C16" s="778"/>
      <c r="D16" s="778"/>
      <c r="E16" s="778"/>
      <c r="F16" s="778"/>
      <c r="G16" s="73"/>
      <c r="H16" s="73"/>
      <c r="I16" s="73"/>
      <c r="J16" s="73"/>
      <c r="K16" s="73"/>
      <c r="L16" s="73"/>
      <c r="M16" s="74"/>
      <c r="N16" s="73"/>
    </row>
    <row r="17" spans="1:17" s="63" customFormat="1" ht="25.5" customHeight="1" x14ac:dyDescent="0.2">
      <c r="D17" s="75"/>
      <c r="E17" s="75"/>
      <c r="F17" s="75"/>
      <c r="G17" s="75"/>
      <c r="H17" s="75"/>
      <c r="I17" s="75"/>
      <c r="J17" s="75"/>
      <c r="K17" s="75"/>
      <c r="L17" s="75"/>
      <c r="M17" s="73"/>
      <c r="N17" s="73"/>
    </row>
    <row r="18" spans="1:17" s="63" customFormat="1" x14ac:dyDescent="0.2">
      <c r="A18" s="76" t="s">
        <v>141</v>
      </c>
      <c r="D18" s="70" t="s">
        <v>33</v>
      </c>
      <c r="F18" s="77"/>
      <c r="G18" s="77"/>
      <c r="H18" s="77"/>
      <c r="I18" s="77"/>
      <c r="J18" s="77"/>
      <c r="K18" s="77"/>
      <c r="L18" s="77"/>
      <c r="M18" s="77"/>
      <c r="N18" s="77"/>
    </row>
    <row r="19" spans="1:17" s="63" customFormat="1" ht="25.5" customHeight="1" x14ac:dyDescent="0.2"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</row>
    <row r="20" spans="1:17" s="63" customFormat="1" ht="12.75" customHeight="1" x14ac:dyDescent="0.2">
      <c r="A20" s="76" t="s">
        <v>142</v>
      </c>
      <c r="C20" s="78">
        <v>114.47</v>
      </c>
      <c r="D20" s="79" t="s">
        <v>2683</v>
      </c>
      <c r="E20" s="66" t="s">
        <v>144</v>
      </c>
      <c r="L20" s="80"/>
      <c r="M20" s="80"/>
    </row>
    <row r="21" spans="1:17" s="63" customFormat="1" ht="12.75" customHeight="1" x14ac:dyDescent="0.2">
      <c r="B21" s="63" t="s">
        <v>145</v>
      </c>
      <c r="C21" s="81"/>
      <c r="D21" s="82"/>
      <c r="E21" s="66"/>
    </row>
    <row r="22" spans="1:17" s="63" customFormat="1" ht="12.75" customHeight="1" x14ac:dyDescent="0.2">
      <c r="B22" s="63" t="s">
        <v>146</v>
      </c>
      <c r="C22" s="78">
        <v>2.4900000000000002</v>
      </c>
      <c r="D22" s="79" t="s">
        <v>2684</v>
      </c>
      <c r="E22" s="66" t="s">
        <v>144</v>
      </c>
      <c r="G22" s="63" t="s">
        <v>147</v>
      </c>
      <c r="L22" s="78">
        <v>0</v>
      </c>
      <c r="M22" s="79" t="s">
        <v>2685</v>
      </c>
      <c r="N22" s="66" t="s">
        <v>144</v>
      </c>
    </row>
    <row r="23" spans="1:17" s="63" customFormat="1" ht="12.75" customHeight="1" x14ac:dyDescent="0.2">
      <c r="B23" s="63" t="s">
        <v>5</v>
      </c>
      <c r="C23" s="78">
        <v>111.98</v>
      </c>
      <c r="D23" s="83" t="s">
        <v>2686</v>
      </c>
      <c r="E23" s="66" t="s">
        <v>144</v>
      </c>
      <c r="G23" s="63" t="s">
        <v>150</v>
      </c>
      <c r="L23" s="84"/>
      <c r="M23" s="84">
        <v>45.23</v>
      </c>
      <c r="N23" s="69" t="s">
        <v>151</v>
      </c>
    </row>
    <row r="24" spans="1:17" s="63" customFormat="1" ht="12.75" customHeight="1" x14ac:dyDescent="0.2">
      <c r="B24" s="63" t="s">
        <v>18</v>
      </c>
      <c r="C24" s="78">
        <v>0</v>
      </c>
      <c r="D24" s="83" t="s">
        <v>149</v>
      </c>
      <c r="E24" s="66" t="s">
        <v>144</v>
      </c>
      <c r="G24" s="63" t="s">
        <v>152</v>
      </c>
      <c r="L24" s="84"/>
      <c r="M24" s="84">
        <v>3.84</v>
      </c>
      <c r="N24" s="69" t="s">
        <v>151</v>
      </c>
    </row>
    <row r="25" spans="1:17" s="63" customFormat="1" ht="12.75" customHeight="1" x14ac:dyDescent="0.2">
      <c r="B25" s="63" t="s">
        <v>19</v>
      </c>
      <c r="C25" s="78">
        <v>0</v>
      </c>
      <c r="D25" s="79" t="s">
        <v>149</v>
      </c>
      <c r="E25" s="66" t="s">
        <v>144</v>
      </c>
      <c r="G25" s="63" t="s">
        <v>153</v>
      </c>
      <c r="L25" s="779" t="s">
        <v>33</v>
      </c>
      <c r="M25" s="779"/>
    </row>
    <row r="26" spans="1:17" s="63" customFormat="1" x14ac:dyDescent="0.2">
      <c r="A26" s="85"/>
    </row>
    <row r="27" spans="1:17" s="63" customFormat="1" ht="36" customHeight="1" x14ac:dyDescent="0.2">
      <c r="A27" s="771" t="s">
        <v>154</v>
      </c>
      <c r="B27" s="771" t="s">
        <v>15</v>
      </c>
      <c r="C27" s="771" t="s">
        <v>155</v>
      </c>
      <c r="D27" s="771"/>
      <c r="E27" s="771"/>
      <c r="F27" s="771" t="s">
        <v>156</v>
      </c>
      <c r="G27" s="771" t="s">
        <v>157</v>
      </c>
      <c r="H27" s="771"/>
      <c r="I27" s="771"/>
      <c r="J27" s="771" t="s">
        <v>158</v>
      </c>
      <c r="K27" s="771"/>
      <c r="L27" s="771"/>
      <c r="M27" s="771" t="s">
        <v>159</v>
      </c>
      <c r="N27" s="771" t="s">
        <v>160</v>
      </c>
    </row>
    <row r="28" spans="1:17" s="63" customFormat="1" ht="36.75" customHeight="1" x14ac:dyDescent="0.2">
      <c r="A28" s="771"/>
      <c r="B28" s="771"/>
      <c r="C28" s="771"/>
      <c r="D28" s="771"/>
      <c r="E28" s="771"/>
      <c r="F28" s="771"/>
      <c r="G28" s="771"/>
      <c r="H28" s="771"/>
      <c r="I28" s="771"/>
      <c r="J28" s="771"/>
      <c r="K28" s="771"/>
      <c r="L28" s="771"/>
      <c r="M28" s="771"/>
      <c r="N28" s="771"/>
    </row>
    <row r="29" spans="1:17" s="63" customFormat="1" ht="42.75" customHeight="1" x14ac:dyDescent="0.2">
      <c r="A29" s="771"/>
      <c r="B29" s="771"/>
      <c r="C29" s="771"/>
      <c r="D29" s="771"/>
      <c r="E29" s="771"/>
      <c r="F29" s="771"/>
      <c r="G29" s="86" t="s">
        <v>161</v>
      </c>
      <c r="H29" s="86" t="s">
        <v>162</v>
      </c>
      <c r="I29" s="86" t="s">
        <v>163</v>
      </c>
      <c r="J29" s="86" t="s">
        <v>161</v>
      </c>
      <c r="K29" s="86" t="s">
        <v>162</v>
      </c>
      <c r="L29" s="86" t="s">
        <v>20</v>
      </c>
      <c r="M29" s="771"/>
      <c r="N29" s="771"/>
    </row>
    <row r="30" spans="1:17" s="63" customFormat="1" x14ac:dyDescent="0.2">
      <c r="A30" s="87">
        <v>1</v>
      </c>
      <c r="B30" s="87">
        <v>2</v>
      </c>
      <c r="C30" s="772">
        <v>3</v>
      </c>
      <c r="D30" s="772"/>
      <c r="E30" s="772"/>
      <c r="F30" s="87">
        <v>4</v>
      </c>
      <c r="G30" s="87">
        <v>5</v>
      </c>
      <c r="H30" s="87">
        <v>6</v>
      </c>
      <c r="I30" s="87">
        <v>7</v>
      </c>
      <c r="J30" s="87">
        <v>8</v>
      </c>
      <c r="K30" s="87">
        <v>9</v>
      </c>
      <c r="L30" s="87">
        <v>10</v>
      </c>
      <c r="M30" s="87">
        <v>11</v>
      </c>
      <c r="N30" s="87">
        <v>12</v>
      </c>
    </row>
    <row r="31" spans="1:17" s="63" customFormat="1" x14ac:dyDescent="0.2">
      <c r="A31" s="773" t="s">
        <v>2687</v>
      </c>
      <c r="B31" s="774"/>
      <c r="C31" s="774"/>
      <c r="D31" s="774"/>
      <c r="E31" s="774"/>
      <c r="F31" s="774"/>
      <c r="G31" s="774"/>
      <c r="H31" s="774"/>
      <c r="I31" s="774"/>
      <c r="J31" s="774"/>
      <c r="K31" s="774"/>
      <c r="L31" s="774"/>
      <c r="M31" s="774"/>
      <c r="N31" s="775"/>
      <c r="P31" s="68" t="s">
        <v>2687</v>
      </c>
    </row>
    <row r="32" spans="1:17" s="63" customFormat="1" ht="56.25" x14ac:dyDescent="0.2">
      <c r="A32" s="88" t="s">
        <v>165</v>
      </c>
      <c r="B32" s="89" t="s">
        <v>2688</v>
      </c>
      <c r="C32" s="776" t="s">
        <v>2689</v>
      </c>
      <c r="D32" s="776"/>
      <c r="E32" s="776"/>
      <c r="F32" s="90" t="s">
        <v>168</v>
      </c>
      <c r="G32" s="90" t="s">
        <v>33</v>
      </c>
      <c r="H32" s="90" t="s">
        <v>33</v>
      </c>
      <c r="I32" s="90" t="s">
        <v>2690</v>
      </c>
      <c r="J32" s="91" t="s">
        <v>33</v>
      </c>
      <c r="K32" s="90" t="s">
        <v>33</v>
      </c>
      <c r="L32" s="91" t="s">
        <v>33</v>
      </c>
      <c r="M32" s="92" t="s">
        <v>33</v>
      </c>
      <c r="N32" s="93" t="s">
        <v>33</v>
      </c>
      <c r="Q32" s="68" t="s">
        <v>2689</v>
      </c>
    </row>
    <row r="33" spans="1:23" s="63" customFormat="1" x14ac:dyDescent="0.2">
      <c r="A33" s="94"/>
      <c r="B33" s="95"/>
      <c r="C33" s="767" t="s">
        <v>2691</v>
      </c>
      <c r="D33" s="767"/>
      <c r="E33" s="767"/>
      <c r="F33" s="767"/>
      <c r="G33" s="767"/>
      <c r="H33" s="767"/>
      <c r="I33" s="767"/>
      <c r="J33" s="767"/>
      <c r="K33" s="767"/>
      <c r="L33" s="767"/>
      <c r="M33" s="767"/>
      <c r="N33" s="781"/>
      <c r="R33" s="68" t="s">
        <v>2691</v>
      </c>
    </row>
    <row r="34" spans="1:23" s="63" customFormat="1" ht="33.75" x14ac:dyDescent="0.2">
      <c r="A34" s="96"/>
      <c r="B34" s="97" t="s">
        <v>558</v>
      </c>
      <c r="C34" s="767" t="s">
        <v>2692</v>
      </c>
      <c r="D34" s="767"/>
      <c r="E34" s="767"/>
      <c r="F34" s="767"/>
      <c r="G34" s="767"/>
      <c r="H34" s="767"/>
      <c r="I34" s="767"/>
      <c r="J34" s="767"/>
      <c r="K34" s="767"/>
      <c r="L34" s="767"/>
      <c r="M34" s="767"/>
      <c r="N34" s="781"/>
      <c r="S34" s="68" t="s">
        <v>2692</v>
      </c>
    </row>
    <row r="35" spans="1:23" s="63" customFormat="1" x14ac:dyDescent="0.2">
      <c r="A35" s="98"/>
      <c r="B35" s="97" t="s">
        <v>173</v>
      </c>
      <c r="C35" s="767" t="s">
        <v>174</v>
      </c>
      <c r="D35" s="767"/>
      <c r="E35" s="767"/>
      <c r="F35" s="99" t="s">
        <v>33</v>
      </c>
      <c r="G35" s="99" t="s">
        <v>33</v>
      </c>
      <c r="H35" s="99" t="s">
        <v>33</v>
      </c>
      <c r="I35" s="99" t="s">
        <v>33</v>
      </c>
      <c r="J35" s="100">
        <v>2335.1</v>
      </c>
      <c r="K35" s="99" t="s">
        <v>175</v>
      </c>
      <c r="L35" s="100">
        <v>13.13</v>
      </c>
      <c r="M35" s="101" t="s">
        <v>33</v>
      </c>
      <c r="N35" s="102" t="s">
        <v>33</v>
      </c>
      <c r="T35" s="68" t="s">
        <v>174</v>
      </c>
    </row>
    <row r="36" spans="1:23" s="63" customFormat="1" x14ac:dyDescent="0.2">
      <c r="A36" s="98"/>
      <c r="B36" s="97" t="s">
        <v>176</v>
      </c>
      <c r="C36" s="767" t="s">
        <v>177</v>
      </c>
      <c r="D36" s="767"/>
      <c r="E36" s="767"/>
      <c r="F36" s="99" t="s">
        <v>33</v>
      </c>
      <c r="G36" s="99" t="s">
        <v>33</v>
      </c>
      <c r="H36" s="99" t="s">
        <v>33</v>
      </c>
      <c r="I36" s="99" t="s">
        <v>33</v>
      </c>
      <c r="J36" s="100">
        <v>256.5</v>
      </c>
      <c r="K36" s="99" t="s">
        <v>175</v>
      </c>
      <c r="L36" s="100">
        <v>1.44</v>
      </c>
      <c r="M36" s="101" t="s">
        <v>33</v>
      </c>
      <c r="N36" s="102" t="s">
        <v>33</v>
      </c>
      <c r="T36" s="68" t="s">
        <v>177</v>
      </c>
    </row>
    <row r="37" spans="1:23" s="63" customFormat="1" x14ac:dyDescent="0.2">
      <c r="A37" s="98"/>
      <c r="B37" s="97" t="s">
        <v>33</v>
      </c>
      <c r="C37" s="767" t="s">
        <v>178</v>
      </c>
      <c r="D37" s="767"/>
      <c r="E37" s="767"/>
      <c r="F37" s="99" t="s">
        <v>179</v>
      </c>
      <c r="G37" s="99" t="s">
        <v>301</v>
      </c>
      <c r="H37" s="99" t="s">
        <v>175</v>
      </c>
      <c r="I37" s="99" t="s">
        <v>2693</v>
      </c>
      <c r="J37" s="100" t="s">
        <v>33</v>
      </c>
      <c r="K37" s="99" t="s">
        <v>33</v>
      </c>
      <c r="L37" s="100" t="s">
        <v>33</v>
      </c>
      <c r="M37" s="101" t="s">
        <v>33</v>
      </c>
      <c r="N37" s="102" t="s">
        <v>33</v>
      </c>
      <c r="U37" s="68" t="s">
        <v>178</v>
      </c>
    </row>
    <row r="38" spans="1:23" s="63" customFormat="1" x14ac:dyDescent="0.2">
      <c r="A38" s="98"/>
      <c r="B38" s="97" t="s">
        <v>33</v>
      </c>
      <c r="C38" s="776" t="s">
        <v>182</v>
      </c>
      <c r="D38" s="776"/>
      <c r="E38" s="776"/>
      <c r="F38" s="90" t="s">
        <v>33</v>
      </c>
      <c r="G38" s="90" t="s">
        <v>33</v>
      </c>
      <c r="H38" s="90" t="s">
        <v>33</v>
      </c>
      <c r="I38" s="90" t="s">
        <v>33</v>
      </c>
      <c r="J38" s="91">
        <v>2335.1</v>
      </c>
      <c r="K38" s="90" t="s">
        <v>33</v>
      </c>
      <c r="L38" s="91">
        <v>13.13</v>
      </c>
      <c r="M38" s="92" t="s">
        <v>33</v>
      </c>
      <c r="N38" s="93" t="s">
        <v>33</v>
      </c>
      <c r="V38" s="68" t="s">
        <v>182</v>
      </c>
    </row>
    <row r="39" spans="1:23" s="63" customFormat="1" x14ac:dyDescent="0.2">
      <c r="A39" s="98"/>
      <c r="B39" s="97" t="s">
        <v>33</v>
      </c>
      <c r="C39" s="767" t="s">
        <v>183</v>
      </c>
      <c r="D39" s="767"/>
      <c r="E39" s="767"/>
      <c r="F39" s="99" t="s">
        <v>33</v>
      </c>
      <c r="G39" s="99" t="s">
        <v>33</v>
      </c>
      <c r="H39" s="99" t="s">
        <v>33</v>
      </c>
      <c r="I39" s="99" t="s">
        <v>33</v>
      </c>
      <c r="J39" s="100" t="s">
        <v>33</v>
      </c>
      <c r="K39" s="99" t="s">
        <v>33</v>
      </c>
      <c r="L39" s="100">
        <v>1.44</v>
      </c>
      <c r="M39" s="101" t="s">
        <v>33</v>
      </c>
      <c r="N39" s="102" t="s">
        <v>33</v>
      </c>
      <c r="U39" s="68" t="s">
        <v>183</v>
      </c>
    </row>
    <row r="40" spans="1:23" s="63" customFormat="1" ht="33.75" x14ac:dyDescent="0.2">
      <c r="A40" s="98"/>
      <c r="B40" s="97" t="s">
        <v>184</v>
      </c>
      <c r="C40" s="767" t="s">
        <v>185</v>
      </c>
      <c r="D40" s="767"/>
      <c r="E40" s="767"/>
      <c r="F40" s="99" t="s">
        <v>186</v>
      </c>
      <c r="G40" s="99" t="s">
        <v>187</v>
      </c>
      <c r="H40" s="99" t="s">
        <v>33</v>
      </c>
      <c r="I40" s="99" t="s">
        <v>187</v>
      </c>
      <c r="J40" s="100" t="s">
        <v>33</v>
      </c>
      <c r="K40" s="99" t="s">
        <v>33</v>
      </c>
      <c r="L40" s="100">
        <v>1.37</v>
      </c>
      <c r="M40" s="101" t="s">
        <v>33</v>
      </c>
      <c r="N40" s="102" t="s">
        <v>33</v>
      </c>
      <c r="U40" s="68" t="s">
        <v>185</v>
      </c>
    </row>
    <row r="41" spans="1:23" s="63" customFormat="1" ht="22.5" x14ac:dyDescent="0.2">
      <c r="A41" s="98"/>
      <c r="B41" s="97" t="s">
        <v>188</v>
      </c>
      <c r="C41" s="767" t="s">
        <v>189</v>
      </c>
      <c r="D41" s="767"/>
      <c r="E41" s="767"/>
      <c r="F41" s="99" t="s">
        <v>186</v>
      </c>
      <c r="G41" s="99" t="s">
        <v>190</v>
      </c>
      <c r="H41" s="99" t="s">
        <v>33</v>
      </c>
      <c r="I41" s="99" t="s">
        <v>190</v>
      </c>
      <c r="J41" s="100" t="s">
        <v>33</v>
      </c>
      <c r="K41" s="99" t="s">
        <v>33</v>
      </c>
      <c r="L41" s="100">
        <v>0.72</v>
      </c>
      <c r="M41" s="101" t="s">
        <v>33</v>
      </c>
      <c r="N41" s="102" t="s">
        <v>33</v>
      </c>
      <c r="U41" s="68" t="s">
        <v>189</v>
      </c>
    </row>
    <row r="42" spans="1:23" s="63" customFormat="1" x14ac:dyDescent="0.2">
      <c r="A42" s="103"/>
      <c r="B42" s="104"/>
      <c r="C42" s="780" t="s">
        <v>191</v>
      </c>
      <c r="D42" s="780"/>
      <c r="E42" s="780"/>
      <c r="F42" s="105" t="s">
        <v>33</v>
      </c>
      <c r="G42" s="105" t="s">
        <v>33</v>
      </c>
      <c r="H42" s="105" t="s">
        <v>33</v>
      </c>
      <c r="I42" s="105" t="s">
        <v>33</v>
      </c>
      <c r="J42" s="106" t="s">
        <v>33</v>
      </c>
      <c r="K42" s="105" t="s">
        <v>33</v>
      </c>
      <c r="L42" s="106">
        <v>15.22</v>
      </c>
      <c r="M42" s="92" t="s">
        <v>33</v>
      </c>
      <c r="N42" s="107" t="s">
        <v>33</v>
      </c>
      <c r="W42" s="68" t="s">
        <v>191</v>
      </c>
    </row>
    <row r="43" spans="1:23" s="63" customFormat="1" ht="45" x14ac:dyDescent="0.2">
      <c r="A43" s="88" t="s">
        <v>173</v>
      </c>
      <c r="B43" s="89" t="s">
        <v>196</v>
      </c>
      <c r="C43" s="776" t="s">
        <v>259</v>
      </c>
      <c r="D43" s="776"/>
      <c r="E43" s="776"/>
      <c r="F43" s="90" t="s">
        <v>198</v>
      </c>
      <c r="G43" s="90" t="s">
        <v>33</v>
      </c>
      <c r="H43" s="90" t="s">
        <v>33</v>
      </c>
      <c r="I43" s="90" t="s">
        <v>2694</v>
      </c>
      <c r="J43" s="91">
        <v>2.91</v>
      </c>
      <c r="K43" s="90" t="s">
        <v>33</v>
      </c>
      <c r="L43" s="91">
        <v>25.54</v>
      </c>
      <c r="M43" s="92" t="s">
        <v>33</v>
      </c>
      <c r="N43" s="93" t="s">
        <v>33</v>
      </c>
      <c r="Q43" s="68" t="s">
        <v>259</v>
      </c>
    </row>
    <row r="44" spans="1:23" s="63" customFormat="1" x14ac:dyDescent="0.2">
      <c r="A44" s="94"/>
      <c r="B44" s="95"/>
      <c r="C44" s="767" t="s">
        <v>2695</v>
      </c>
      <c r="D44" s="767"/>
      <c r="E44" s="767"/>
      <c r="F44" s="767"/>
      <c r="G44" s="767"/>
      <c r="H44" s="767"/>
      <c r="I44" s="767"/>
      <c r="J44" s="767"/>
      <c r="K44" s="767"/>
      <c r="L44" s="767"/>
      <c r="M44" s="767"/>
      <c r="N44" s="781"/>
      <c r="R44" s="68" t="s">
        <v>2695</v>
      </c>
    </row>
    <row r="45" spans="1:23" s="63" customFormat="1" ht="45" x14ac:dyDescent="0.2">
      <c r="A45" s="88" t="s">
        <v>176</v>
      </c>
      <c r="B45" s="89" t="s">
        <v>2696</v>
      </c>
      <c r="C45" s="776" t="s">
        <v>2697</v>
      </c>
      <c r="D45" s="776"/>
      <c r="E45" s="776"/>
      <c r="F45" s="90" t="s">
        <v>168</v>
      </c>
      <c r="G45" s="90" t="s">
        <v>33</v>
      </c>
      <c r="H45" s="90" t="s">
        <v>33</v>
      </c>
      <c r="I45" s="90" t="s">
        <v>2698</v>
      </c>
      <c r="J45" s="91" t="s">
        <v>33</v>
      </c>
      <c r="K45" s="90" t="s">
        <v>33</v>
      </c>
      <c r="L45" s="91" t="s">
        <v>33</v>
      </c>
      <c r="M45" s="92" t="s">
        <v>33</v>
      </c>
      <c r="N45" s="93" t="s">
        <v>33</v>
      </c>
      <c r="Q45" s="68" t="s">
        <v>2697</v>
      </c>
    </row>
    <row r="46" spans="1:23" s="63" customFormat="1" x14ac:dyDescent="0.2">
      <c r="A46" s="94"/>
      <c r="B46" s="95"/>
      <c r="C46" s="767" t="s">
        <v>2699</v>
      </c>
      <c r="D46" s="767"/>
      <c r="E46" s="767"/>
      <c r="F46" s="767"/>
      <c r="G46" s="767"/>
      <c r="H46" s="767"/>
      <c r="I46" s="767"/>
      <c r="J46" s="767"/>
      <c r="K46" s="767"/>
      <c r="L46" s="767"/>
      <c r="M46" s="767"/>
      <c r="N46" s="781"/>
      <c r="R46" s="68" t="s">
        <v>2699</v>
      </c>
    </row>
    <row r="47" spans="1:23" s="63" customFormat="1" ht="22.5" x14ac:dyDescent="0.2">
      <c r="A47" s="96"/>
      <c r="B47" s="97" t="s">
        <v>2700</v>
      </c>
      <c r="C47" s="767" t="s">
        <v>2701</v>
      </c>
      <c r="D47" s="767"/>
      <c r="E47" s="767"/>
      <c r="F47" s="767"/>
      <c r="G47" s="767"/>
      <c r="H47" s="767"/>
      <c r="I47" s="767"/>
      <c r="J47" s="767"/>
      <c r="K47" s="767"/>
      <c r="L47" s="767"/>
      <c r="M47" s="767"/>
      <c r="N47" s="781"/>
      <c r="S47" s="68" t="s">
        <v>2701</v>
      </c>
    </row>
    <row r="48" spans="1:23" s="63" customFormat="1" ht="33.75" x14ac:dyDescent="0.2">
      <c r="A48" s="96"/>
      <c r="B48" s="97" t="s">
        <v>558</v>
      </c>
      <c r="C48" s="767" t="s">
        <v>2692</v>
      </c>
      <c r="D48" s="767"/>
      <c r="E48" s="767"/>
      <c r="F48" s="767"/>
      <c r="G48" s="767"/>
      <c r="H48" s="767"/>
      <c r="I48" s="767"/>
      <c r="J48" s="767"/>
      <c r="K48" s="767"/>
      <c r="L48" s="767"/>
      <c r="M48" s="767"/>
      <c r="N48" s="781"/>
      <c r="S48" s="68" t="s">
        <v>2692</v>
      </c>
    </row>
    <row r="49" spans="1:23" s="63" customFormat="1" x14ac:dyDescent="0.2">
      <c r="A49" s="98"/>
      <c r="B49" s="97" t="s">
        <v>173</v>
      </c>
      <c r="C49" s="767" t="s">
        <v>174</v>
      </c>
      <c r="D49" s="767"/>
      <c r="E49" s="767"/>
      <c r="F49" s="99" t="s">
        <v>33</v>
      </c>
      <c r="G49" s="99" t="s">
        <v>33</v>
      </c>
      <c r="H49" s="99" t="s">
        <v>33</v>
      </c>
      <c r="I49" s="99" t="s">
        <v>33</v>
      </c>
      <c r="J49" s="100">
        <v>1843.5</v>
      </c>
      <c r="K49" s="99" t="s">
        <v>2702</v>
      </c>
      <c r="L49" s="100">
        <v>17.63</v>
      </c>
      <c r="M49" s="101" t="s">
        <v>33</v>
      </c>
      <c r="N49" s="102" t="s">
        <v>33</v>
      </c>
      <c r="T49" s="68" t="s">
        <v>174</v>
      </c>
    </row>
    <row r="50" spans="1:23" s="63" customFormat="1" x14ac:dyDescent="0.2">
      <c r="A50" s="98"/>
      <c r="B50" s="97" t="s">
        <v>176</v>
      </c>
      <c r="C50" s="767" t="s">
        <v>177</v>
      </c>
      <c r="D50" s="767"/>
      <c r="E50" s="767"/>
      <c r="F50" s="99" t="s">
        <v>33</v>
      </c>
      <c r="G50" s="99" t="s">
        <v>33</v>
      </c>
      <c r="H50" s="99" t="s">
        <v>33</v>
      </c>
      <c r="I50" s="99" t="s">
        <v>33</v>
      </c>
      <c r="J50" s="100">
        <v>202.5</v>
      </c>
      <c r="K50" s="99" t="s">
        <v>2702</v>
      </c>
      <c r="L50" s="100">
        <v>1.94</v>
      </c>
      <c r="M50" s="101" t="s">
        <v>33</v>
      </c>
      <c r="N50" s="102" t="s">
        <v>33</v>
      </c>
      <c r="T50" s="68" t="s">
        <v>177</v>
      </c>
    </row>
    <row r="51" spans="1:23" s="63" customFormat="1" x14ac:dyDescent="0.2">
      <c r="A51" s="98"/>
      <c r="B51" s="97" t="s">
        <v>33</v>
      </c>
      <c r="C51" s="767" t="s">
        <v>178</v>
      </c>
      <c r="D51" s="767"/>
      <c r="E51" s="767"/>
      <c r="F51" s="99" t="s">
        <v>179</v>
      </c>
      <c r="G51" s="99" t="s">
        <v>287</v>
      </c>
      <c r="H51" s="99" t="s">
        <v>2702</v>
      </c>
      <c r="I51" s="99" t="s">
        <v>2703</v>
      </c>
      <c r="J51" s="100" t="s">
        <v>33</v>
      </c>
      <c r="K51" s="99" t="s">
        <v>33</v>
      </c>
      <c r="L51" s="100" t="s">
        <v>33</v>
      </c>
      <c r="M51" s="101" t="s">
        <v>33</v>
      </c>
      <c r="N51" s="102" t="s">
        <v>33</v>
      </c>
      <c r="U51" s="68" t="s">
        <v>178</v>
      </c>
    </row>
    <row r="52" spans="1:23" s="63" customFormat="1" x14ac:dyDescent="0.2">
      <c r="A52" s="98"/>
      <c r="B52" s="97" t="s">
        <v>33</v>
      </c>
      <c r="C52" s="776" t="s">
        <v>182</v>
      </c>
      <c r="D52" s="776"/>
      <c r="E52" s="776"/>
      <c r="F52" s="90" t="s">
        <v>33</v>
      </c>
      <c r="G52" s="90" t="s">
        <v>33</v>
      </c>
      <c r="H52" s="90" t="s">
        <v>33</v>
      </c>
      <c r="I52" s="90" t="s">
        <v>33</v>
      </c>
      <c r="J52" s="91">
        <v>1843.5</v>
      </c>
      <c r="K52" s="90" t="s">
        <v>33</v>
      </c>
      <c r="L52" s="91">
        <v>17.63</v>
      </c>
      <c r="M52" s="92" t="s">
        <v>33</v>
      </c>
      <c r="N52" s="93" t="s">
        <v>33</v>
      </c>
      <c r="V52" s="68" t="s">
        <v>182</v>
      </c>
    </row>
    <row r="53" spans="1:23" s="63" customFormat="1" x14ac:dyDescent="0.2">
      <c r="A53" s="98"/>
      <c r="B53" s="97" t="s">
        <v>33</v>
      </c>
      <c r="C53" s="767" t="s">
        <v>183</v>
      </c>
      <c r="D53" s="767"/>
      <c r="E53" s="767"/>
      <c r="F53" s="99" t="s">
        <v>33</v>
      </c>
      <c r="G53" s="99" t="s">
        <v>33</v>
      </c>
      <c r="H53" s="99" t="s">
        <v>33</v>
      </c>
      <c r="I53" s="99" t="s">
        <v>33</v>
      </c>
      <c r="J53" s="100" t="s">
        <v>33</v>
      </c>
      <c r="K53" s="99" t="s">
        <v>33</v>
      </c>
      <c r="L53" s="100">
        <v>1.94</v>
      </c>
      <c r="M53" s="101" t="s">
        <v>33</v>
      </c>
      <c r="N53" s="102" t="s">
        <v>33</v>
      </c>
      <c r="U53" s="68" t="s">
        <v>183</v>
      </c>
    </row>
    <row r="54" spans="1:23" s="63" customFormat="1" ht="33.75" x14ac:dyDescent="0.2">
      <c r="A54" s="98"/>
      <c r="B54" s="97" t="s">
        <v>184</v>
      </c>
      <c r="C54" s="767" t="s">
        <v>185</v>
      </c>
      <c r="D54" s="767"/>
      <c r="E54" s="767"/>
      <c r="F54" s="99" t="s">
        <v>186</v>
      </c>
      <c r="G54" s="99" t="s">
        <v>187</v>
      </c>
      <c r="H54" s="99" t="s">
        <v>33</v>
      </c>
      <c r="I54" s="99" t="s">
        <v>187</v>
      </c>
      <c r="J54" s="100" t="s">
        <v>33</v>
      </c>
      <c r="K54" s="99" t="s">
        <v>33</v>
      </c>
      <c r="L54" s="100">
        <v>1.84</v>
      </c>
      <c r="M54" s="101" t="s">
        <v>33</v>
      </c>
      <c r="N54" s="102" t="s">
        <v>33</v>
      </c>
      <c r="U54" s="68" t="s">
        <v>185</v>
      </c>
    </row>
    <row r="55" spans="1:23" s="63" customFormat="1" ht="22.5" x14ac:dyDescent="0.2">
      <c r="A55" s="98"/>
      <c r="B55" s="97" t="s">
        <v>188</v>
      </c>
      <c r="C55" s="767" t="s">
        <v>189</v>
      </c>
      <c r="D55" s="767"/>
      <c r="E55" s="767"/>
      <c r="F55" s="99" t="s">
        <v>186</v>
      </c>
      <c r="G55" s="99" t="s">
        <v>190</v>
      </c>
      <c r="H55" s="99" t="s">
        <v>33</v>
      </c>
      <c r="I55" s="99" t="s">
        <v>190</v>
      </c>
      <c r="J55" s="100" t="s">
        <v>33</v>
      </c>
      <c r="K55" s="99" t="s">
        <v>33</v>
      </c>
      <c r="L55" s="100">
        <v>0.97</v>
      </c>
      <c r="M55" s="101" t="s">
        <v>33</v>
      </c>
      <c r="N55" s="102" t="s">
        <v>33</v>
      </c>
      <c r="U55" s="68" t="s">
        <v>189</v>
      </c>
    </row>
    <row r="56" spans="1:23" s="63" customFormat="1" x14ac:dyDescent="0.2">
      <c r="A56" s="103"/>
      <c r="B56" s="104"/>
      <c r="C56" s="780" t="s">
        <v>191</v>
      </c>
      <c r="D56" s="780"/>
      <c r="E56" s="780"/>
      <c r="F56" s="105" t="s">
        <v>33</v>
      </c>
      <c r="G56" s="105" t="s">
        <v>33</v>
      </c>
      <c r="H56" s="105" t="s">
        <v>33</v>
      </c>
      <c r="I56" s="105" t="s">
        <v>33</v>
      </c>
      <c r="J56" s="106" t="s">
        <v>33</v>
      </c>
      <c r="K56" s="105" t="s">
        <v>33</v>
      </c>
      <c r="L56" s="106">
        <v>20.440000000000001</v>
      </c>
      <c r="M56" s="92" t="s">
        <v>33</v>
      </c>
      <c r="N56" s="107" t="s">
        <v>33</v>
      </c>
      <c r="W56" s="68" t="s">
        <v>191</v>
      </c>
    </row>
    <row r="57" spans="1:23" s="63" customFormat="1" ht="45" x14ac:dyDescent="0.2">
      <c r="A57" s="88" t="s">
        <v>212</v>
      </c>
      <c r="B57" s="89" t="s">
        <v>1965</v>
      </c>
      <c r="C57" s="776" t="s">
        <v>2704</v>
      </c>
      <c r="D57" s="776"/>
      <c r="E57" s="776"/>
      <c r="F57" s="90" t="s">
        <v>168</v>
      </c>
      <c r="G57" s="90" t="s">
        <v>33</v>
      </c>
      <c r="H57" s="90" t="s">
        <v>33</v>
      </c>
      <c r="I57" s="90" t="s">
        <v>2698</v>
      </c>
      <c r="J57" s="91" t="s">
        <v>33</v>
      </c>
      <c r="K57" s="90" t="s">
        <v>33</v>
      </c>
      <c r="L57" s="91" t="s">
        <v>33</v>
      </c>
      <c r="M57" s="92" t="s">
        <v>33</v>
      </c>
      <c r="N57" s="93" t="s">
        <v>33</v>
      </c>
      <c r="Q57" s="68" t="s">
        <v>2704</v>
      </c>
    </row>
    <row r="58" spans="1:23" s="63" customFormat="1" x14ac:dyDescent="0.2">
      <c r="A58" s="94"/>
      <c r="B58" s="95"/>
      <c r="C58" s="767" t="s">
        <v>2705</v>
      </c>
      <c r="D58" s="767"/>
      <c r="E58" s="767"/>
      <c r="F58" s="767"/>
      <c r="G58" s="767"/>
      <c r="H58" s="767"/>
      <c r="I58" s="767"/>
      <c r="J58" s="767"/>
      <c r="K58" s="767"/>
      <c r="L58" s="767"/>
      <c r="M58" s="767"/>
      <c r="N58" s="781"/>
      <c r="R58" s="68" t="s">
        <v>2705</v>
      </c>
    </row>
    <row r="59" spans="1:23" s="63" customFormat="1" ht="33.75" x14ac:dyDescent="0.2">
      <c r="A59" s="96"/>
      <c r="B59" s="97" t="s">
        <v>558</v>
      </c>
      <c r="C59" s="767" t="s">
        <v>2692</v>
      </c>
      <c r="D59" s="767"/>
      <c r="E59" s="767"/>
      <c r="F59" s="767"/>
      <c r="G59" s="767"/>
      <c r="H59" s="767"/>
      <c r="I59" s="767"/>
      <c r="J59" s="767"/>
      <c r="K59" s="767"/>
      <c r="L59" s="767"/>
      <c r="M59" s="767"/>
      <c r="N59" s="781"/>
      <c r="S59" s="68" t="s">
        <v>2692</v>
      </c>
    </row>
    <row r="60" spans="1:23" s="63" customFormat="1" x14ac:dyDescent="0.2">
      <c r="A60" s="98"/>
      <c r="B60" s="97" t="s">
        <v>173</v>
      </c>
      <c r="C60" s="767" t="s">
        <v>174</v>
      </c>
      <c r="D60" s="767"/>
      <c r="E60" s="767"/>
      <c r="F60" s="99" t="s">
        <v>33</v>
      </c>
      <c r="G60" s="99" t="s">
        <v>33</v>
      </c>
      <c r="H60" s="99" t="s">
        <v>33</v>
      </c>
      <c r="I60" s="99" t="s">
        <v>33</v>
      </c>
      <c r="J60" s="100">
        <v>284.17</v>
      </c>
      <c r="K60" s="99" t="s">
        <v>175</v>
      </c>
      <c r="L60" s="100">
        <v>3.2</v>
      </c>
      <c r="M60" s="101" t="s">
        <v>33</v>
      </c>
      <c r="N60" s="102" t="s">
        <v>33</v>
      </c>
      <c r="T60" s="68" t="s">
        <v>174</v>
      </c>
    </row>
    <row r="61" spans="1:23" s="63" customFormat="1" x14ac:dyDescent="0.2">
      <c r="A61" s="98"/>
      <c r="B61" s="97" t="s">
        <v>176</v>
      </c>
      <c r="C61" s="767" t="s">
        <v>177</v>
      </c>
      <c r="D61" s="767"/>
      <c r="E61" s="767"/>
      <c r="F61" s="99" t="s">
        <v>33</v>
      </c>
      <c r="G61" s="99" t="s">
        <v>33</v>
      </c>
      <c r="H61" s="99" t="s">
        <v>33</v>
      </c>
      <c r="I61" s="99" t="s">
        <v>33</v>
      </c>
      <c r="J61" s="100">
        <v>28.89</v>
      </c>
      <c r="K61" s="99" t="s">
        <v>175</v>
      </c>
      <c r="L61" s="100">
        <v>0.33</v>
      </c>
      <c r="M61" s="101" t="s">
        <v>33</v>
      </c>
      <c r="N61" s="102" t="s">
        <v>33</v>
      </c>
      <c r="T61" s="68" t="s">
        <v>177</v>
      </c>
    </row>
    <row r="62" spans="1:23" s="63" customFormat="1" x14ac:dyDescent="0.2">
      <c r="A62" s="98"/>
      <c r="B62" s="97" t="s">
        <v>33</v>
      </c>
      <c r="C62" s="767" t="s">
        <v>178</v>
      </c>
      <c r="D62" s="767"/>
      <c r="E62" s="767"/>
      <c r="F62" s="99" t="s">
        <v>179</v>
      </c>
      <c r="G62" s="99" t="s">
        <v>1969</v>
      </c>
      <c r="H62" s="99" t="s">
        <v>175</v>
      </c>
      <c r="I62" s="99" t="s">
        <v>2706</v>
      </c>
      <c r="J62" s="100" t="s">
        <v>33</v>
      </c>
      <c r="K62" s="99" t="s">
        <v>33</v>
      </c>
      <c r="L62" s="100" t="s">
        <v>33</v>
      </c>
      <c r="M62" s="101" t="s">
        <v>33</v>
      </c>
      <c r="N62" s="102" t="s">
        <v>33</v>
      </c>
      <c r="U62" s="68" t="s">
        <v>178</v>
      </c>
    </row>
    <row r="63" spans="1:23" s="63" customFormat="1" x14ac:dyDescent="0.2">
      <c r="A63" s="98"/>
      <c r="B63" s="97" t="s">
        <v>33</v>
      </c>
      <c r="C63" s="776" t="s">
        <v>182</v>
      </c>
      <c r="D63" s="776"/>
      <c r="E63" s="776"/>
      <c r="F63" s="90" t="s">
        <v>33</v>
      </c>
      <c r="G63" s="90" t="s">
        <v>33</v>
      </c>
      <c r="H63" s="90" t="s">
        <v>33</v>
      </c>
      <c r="I63" s="90" t="s">
        <v>33</v>
      </c>
      <c r="J63" s="91">
        <v>284.17</v>
      </c>
      <c r="K63" s="90" t="s">
        <v>33</v>
      </c>
      <c r="L63" s="91">
        <v>3.2</v>
      </c>
      <c r="M63" s="92" t="s">
        <v>33</v>
      </c>
      <c r="N63" s="93" t="s">
        <v>33</v>
      </c>
      <c r="V63" s="68" t="s">
        <v>182</v>
      </c>
    </row>
    <row r="64" spans="1:23" s="63" customFormat="1" x14ac:dyDescent="0.2">
      <c r="A64" s="98"/>
      <c r="B64" s="97" t="s">
        <v>33</v>
      </c>
      <c r="C64" s="767" t="s">
        <v>183</v>
      </c>
      <c r="D64" s="767"/>
      <c r="E64" s="767"/>
      <c r="F64" s="99" t="s">
        <v>33</v>
      </c>
      <c r="G64" s="99" t="s">
        <v>33</v>
      </c>
      <c r="H64" s="99" t="s">
        <v>33</v>
      </c>
      <c r="I64" s="99" t="s">
        <v>33</v>
      </c>
      <c r="J64" s="100" t="s">
        <v>33</v>
      </c>
      <c r="K64" s="99" t="s">
        <v>33</v>
      </c>
      <c r="L64" s="100">
        <v>0.33</v>
      </c>
      <c r="M64" s="101" t="s">
        <v>33</v>
      </c>
      <c r="N64" s="102" t="s">
        <v>33</v>
      </c>
      <c r="U64" s="68" t="s">
        <v>183</v>
      </c>
    </row>
    <row r="65" spans="1:23" s="63" customFormat="1" ht="33.75" x14ac:dyDescent="0.2">
      <c r="A65" s="98"/>
      <c r="B65" s="97" t="s">
        <v>184</v>
      </c>
      <c r="C65" s="767" t="s">
        <v>185</v>
      </c>
      <c r="D65" s="767"/>
      <c r="E65" s="767"/>
      <c r="F65" s="99" t="s">
        <v>186</v>
      </c>
      <c r="G65" s="99" t="s">
        <v>187</v>
      </c>
      <c r="H65" s="99" t="s">
        <v>33</v>
      </c>
      <c r="I65" s="99" t="s">
        <v>187</v>
      </c>
      <c r="J65" s="100" t="s">
        <v>33</v>
      </c>
      <c r="K65" s="99" t="s">
        <v>33</v>
      </c>
      <c r="L65" s="100">
        <v>0.31</v>
      </c>
      <c r="M65" s="101" t="s">
        <v>33</v>
      </c>
      <c r="N65" s="102" t="s">
        <v>33</v>
      </c>
      <c r="U65" s="68" t="s">
        <v>185</v>
      </c>
    </row>
    <row r="66" spans="1:23" s="63" customFormat="1" ht="22.5" x14ac:dyDescent="0.2">
      <c r="A66" s="98"/>
      <c r="B66" s="97" t="s">
        <v>188</v>
      </c>
      <c r="C66" s="767" t="s">
        <v>189</v>
      </c>
      <c r="D66" s="767"/>
      <c r="E66" s="767"/>
      <c r="F66" s="99" t="s">
        <v>186</v>
      </c>
      <c r="G66" s="99" t="s">
        <v>190</v>
      </c>
      <c r="H66" s="99" t="s">
        <v>33</v>
      </c>
      <c r="I66" s="99" t="s">
        <v>190</v>
      </c>
      <c r="J66" s="100" t="s">
        <v>33</v>
      </c>
      <c r="K66" s="99" t="s">
        <v>33</v>
      </c>
      <c r="L66" s="100">
        <v>0.17</v>
      </c>
      <c r="M66" s="101" t="s">
        <v>33</v>
      </c>
      <c r="N66" s="102" t="s">
        <v>33</v>
      </c>
      <c r="U66" s="68" t="s">
        <v>189</v>
      </c>
    </row>
    <row r="67" spans="1:23" s="63" customFormat="1" x14ac:dyDescent="0.2">
      <c r="A67" s="103"/>
      <c r="B67" s="104"/>
      <c r="C67" s="780" t="s">
        <v>191</v>
      </c>
      <c r="D67" s="780"/>
      <c r="E67" s="780"/>
      <c r="F67" s="105" t="s">
        <v>33</v>
      </c>
      <c r="G67" s="105" t="s">
        <v>33</v>
      </c>
      <c r="H67" s="105" t="s">
        <v>33</v>
      </c>
      <c r="I67" s="105" t="s">
        <v>33</v>
      </c>
      <c r="J67" s="106" t="s">
        <v>33</v>
      </c>
      <c r="K67" s="105" t="s">
        <v>33</v>
      </c>
      <c r="L67" s="106">
        <v>3.68</v>
      </c>
      <c r="M67" s="92" t="s">
        <v>33</v>
      </c>
      <c r="N67" s="107" t="s">
        <v>33</v>
      </c>
      <c r="W67" s="68" t="s">
        <v>191</v>
      </c>
    </row>
    <row r="68" spans="1:23" s="63" customFormat="1" ht="22.5" x14ac:dyDescent="0.2">
      <c r="A68" s="88" t="s">
        <v>219</v>
      </c>
      <c r="B68" s="89" t="s">
        <v>2707</v>
      </c>
      <c r="C68" s="776" t="s">
        <v>2708</v>
      </c>
      <c r="D68" s="776"/>
      <c r="E68" s="776"/>
      <c r="F68" s="90" t="s">
        <v>711</v>
      </c>
      <c r="G68" s="90" t="s">
        <v>33</v>
      </c>
      <c r="H68" s="90" t="s">
        <v>33</v>
      </c>
      <c r="I68" s="90" t="s">
        <v>690</v>
      </c>
      <c r="J68" s="91" t="s">
        <v>33</v>
      </c>
      <c r="K68" s="90" t="s">
        <v>33</v>
      </c>
      <c r="L68" s="91" t="s">
        <v>33</v>
      </c>
      <c r="M68" s="92" t="s">
        <v>33</v>
      </c>
      <c r="N68" s="93" t="s">
        <v>33</v>
      </c>
      <c r="Q68" s="68" t="s">
        <v>2708</v>
      </c>
    </row>
    <row r="69" spans="1:23" s="63" customFormat="1" x14ac:dyDescent="0.2">
      <c r="A69" s="94"/>
      <c r="B69" s="95"/>
      <c r="C69" s="767" t="s">
        <v>1251</v>
      </c>
      <c r="D69" s="767"/>
      <c r="E69" s="767"/>
      <c r="F69" s="767"/>
      <c r="G69" s="767"/>
      <c r="H69" s="767"/>
      <c r="I69" s="767"/>
      <c r="J69" s="767"/>
      <c r="K69" s="767"/>
      <c r="L69" s="767"/>
      <c r="M69" s="767"/>
      <c r="N69" s="781"/>
      <c r="R69" s="68" t="s">
        <v>1251</v>
      </c>
    </row>
    <row r="70" spans="1:23" s="63" customFormat="1" ht="33.75" x14ac:dyDescent="0.2">
      <c r="A70" s="96"/>
      <c r="B70" s="97" t="s">
        <v>558</v>
      </c>
      <c r="C70" s="767" t="s">
        <v>2692</v>
      </c>
      <c r="D70" s="767"/>
      <c r="E70" s="767"/>
      <c r="F70" s="767"/>
      <c r="G70" s="767"/>
      <c r="H70" s="767"/>
      <c r="I70" s="767"/>
      <c r="J70" s="767"/>
      <c r="K70" s="767"/>
      <c r="L70" s="767"/>
      <c r="M70" s="767"/>
      <c r="N70" s="781"/>
      <c r="S70" s="68" t="s">
        <v>2692</v>
      </c>
    </row>
    <row r="71" spans="1:23" s="63" customFormat="1" x14ac:dyDescent="0.2">
      <c r="A71" s="98"/>
      <c r="B71" s="97" t="s">
        <v>165</v>
      </c>
      <c r="C71" s="767" t="s">
        <v>251</v>
      </c>
      <c r="D71" s="767"/>
      <c r="E71" s="767"/>
      <c r="F71" s="99" t="s">
        <v>33</v>
      </c>
      <c r="G71" s="99" t="s">
        <v>33</v>
      </c>
      <c r="H71" s="99" t="s">
        <v>33</v>
      </c>
      <c r="I71" s="99" t="s">
        <v>33</v>
      </c>
      <c r="J71" s="100">
        <v>49.82</v>
      </c>
      <c r="K71" s="99" t="s">
        <v>175</v>
      </c>
      <c r="L71" s="100">
        <v>31.14</v>
      </c>
      <c r="M71" s="101" t="s">
        <v>33</v>
      </c>
      <c r="N71" s="102" t="s">
        <v>33</v>
      </c>
      <c r="T71" s="68" t="s">
        <v>251</v>
      </c>
    </row>
    <row r="72" spans="1:23" s="63" customFormat="1" x14ac:dyDescent="0.2">
      <c r="A72" s="98"/>
      <c r="B72" s="97" t="s">
        <v>173</v>
      </c>
      <c r="C72" s="767" t="s">
        <v>174</v>
      </c>
      <c r="D72" s="767"/>
      <c r="E72" s="767"/>
      <c r="F72" s="99" t="s">
        <v>33</v>
      </c>
      <c r="G72" s="99" t="s">
        <v>33</v>
      </c>
      <c r="H72" s="99" t="s">
        <v>33</v>
      </c>
      <c r="I72" s="99" t="s">
        <v>33</v>
      </c>
      <c r="J72" s="100">
        <v>256.27</v>
      </c>
      <c r="K72" s="99" t="s">
        <v>175</v>
      </c>
      <c r="L72" s="100">
        <v>160.16999999999999</v>
      </c>
      <c r="M72" s="101" t="s">
        <v>33</v>
      </c>
      <c r="N72" s="102" t="s">
        <v>33</v>
      </c>
      <c r="T72" s="68" t="s">
        <v>174</v>
      </c>
    </row>
    <row r="73" spans="1:23" s="63" customFormat="1" x14ac:dyDescent="0.2">
      <c r="A73" s="98"/>
      <c r="B73" s="97" t="s">
        <v>176</v>
      </c>
      <c r="C73" s="767" t="s">
        <v>177</v>
      </c>
      <c r="D73" s="767"/>
      <c r="E73" s="767"/>
      <c r="F73" s="99" t="s">
        <v>33</v>
      </c>
      <c r="G73" s="99" t="s">
        <v>33</v>
      </c>
      <c r="H73" s="99" t="s">
        <v>33</v>
      </c>
      <c r="I73" s="99" t="s">
        <v>33</v>
      </c>
      <c r="J73" s="100">
        <v>45.24</v>
      </c>
      <c r="K73" s="99" t="s">
        <v>175</v>
      </c>
      <c r="L73" s="100">
        <v>28.28</v>
      </c>
      <c r="M73" s="101" t="s">
        <v>33</v>
      </c>
      <c r="N73" s="102" t="s">
        <v>33</v>
      </c>
      <c r="T73" s="68" t="s">
        <v>177</v>
      </c>
    </row>
    <row r="74" spans="1:23" s="63" customFormat="1" x14ac:dyDescent="0.2">
      <c r="A74" s="98"/>
      <c r="B74" s="97" t="s">
        <v>212</v>
      </c>
      <c r="C74" s="767" t="s">
        <v>252</v>
      </c>
      <c r="D74" s="767"/>
      <c r="E74" s="767"/>
      <c r="F74" s="99" t="s">
        <v>33</v>
      </c>
      <c r="G74" s="99" t="s">
        <v>33</v>
      </c>
      <c r="H74" s="99" t="s">
        <v>33</v>
      </c>
      <c r="I74" s="99" t="s">
        <v>33</v>
      </c>
      <c r="J74" s="100">
        <v>1</v>
      </c>
      <c r="K74" s="99" t="s">
        <v>33</v>
      </c>
      <c r="L74" s="100">
        <v>0.5</v>
      </c>
      <c r="M74" s="101" t="s">
        <v>33</v>
      </c>
      <c r="N74" s="102" t="s">
        <v>33</v>
      </c>
      <c r="T74" s="68" t="s">
        <v>252</v>
      </c>
    </row>
    <row r="75" spans="1:23" s="63" customFormat="1" x14ac:dyDescent="0.2">
      <c r="A75" s="98"/>
      <c r="B75" s="97" t="s">
        <v>33</v>
      </c>
      <c r="C75" s="767" t="s">
        <v>253</v>
      </c>
      <c r="D75" s="767"/>
      <c r="E75" s="767"/>
      <c r="F75" s="99" t="s">
        <v>179</v>
      </c>
      <c r="G75" s="99" t="s">
        <v>769</v>
      </c>
      <c r="H75" s="99" t="s">
        <v>175</v>
      </c>
      <c r="I75" s="99" t="s">
        <v>2709</v>
      </c>
      <c r="J75" s="100" t="s">
        <v>33</v>
      </c>
      <c r="K75" s="99" t="s">
        <v>33</v>
      </c>
      <c r="L75" s="100" t="s">
        <v>33</v>
      </c>
      <c r="M75" s="101" t="s">
        <v>33</v>
      </c>
      <c r="N75" s="102" t="s">
        <v>33</v>
      </c>
      <c r="U75" s="68" t="s">
        <v>253</v>
      </c>
    </row>
    <row r="76" spans="1:23" s="63" customFormat="1" x14ac:dyDescent="0.2">
      <c r="A76" s="98"/>
      <c r="B76" s="97" t="s">
        <v>33</v>
      </c>
      <c r="C76" s="767" t="s">
        <v>178</v>
      </c>
      <c r="D76" s="767"/>
      <c r="E76" s="767"/>
      <c r="F76" s="99" t="s">
        <v>179</v>
      </c>
      <c r="G76" s="99" t="s">
        <v>2710</v>
      </c>
      <c r="H76" s="99" t="s">
        <v>175</v>
      </c>
      <c r="I76" s="99" t="s">
        <v>2711</v>
      </c>
      <c r="J76" s="100" t="s">
        <v>33</v>
      </c>
      <c r="K76" s="99" t="s">
        <v>33</v>
      </c>
      <c r="L76" s="100" t="s">
        <v>33</v>
      </c>
      <c r="M76" s="101" t="s">
        <v>33</v>
      </c>
      <c r="N76" s="102" t="s">
        <v>33</v>
      </c>
      <c r="U76" s="68" t="s">
        <v>178</v>
      </c>
    </row>
    <row r="77" spans="1:23" s="63" customFormat="1" x14ac:dyDescent="0.2">
      <c r="A77" s="98"/>
      <c r="B77" s="97" t="s">
        <v>33</v>
      </c>
      <c r="C77" s="776" t="s">
        <v>182</v>
      </c>
      <c r="D77" s="776"/>
      <c r="E77" s="776"/>
      <c r="F77" s="90" t="s">
        <v>33</v>
      </c>
      <c r="G77" s="90" t="s">
        <v>33</v>
      </c>
      <c r="H77" s="90" t="s">
        <v>33</v>
      </c>
      <c r="I77" s="90" t="s">
        <v>33</v>
      </c>
      <c r="J77" s="91">
        <v>307.08999999999997</v>
      </c>
      <c r="K77" s="90" t="s">
        <v>33</v>
      </c>
      <c r="L77" s="91">
        <v>191.81</v>
      </c>
      <c r="M77" s="92" t="s">
        <v>33</v>
      </c>
      <c r="N77" s="93" t="s">
        <v>33</v>
      </c>
      <c r="V77" s="68" t="s">
        <v>182</v>
      </c>
    </row>
    <row r="78" spans="1:23" s="63" customFormat="1" x14ac:dyDescent="0.2">
      <c r="A78" s="98"/>
      <c r="B78" s="97" t="s">
        <v>33</v>
      </c>
      <c r="C78" s="767" t="s">
        <v>183</v>
      </c>
      <c r="D78" s="767"/>
      <c r="E78" s="767"/>
      <c r="F78" s="99" t="s">
        <v>33</v>
      </c>
      <c r="G78" s="99" t="s">
        <v>33</v>
      </c>
      <c r="H78" s="99" t="s">
        <v>33</v>
      </c>
      <c r="I78" s="99" t="s">
        <v>33</v>
      </c>
      <c r="J78" s="100" t="s">
        <v>33</v>
      </c>
      <c r="K78" s="99" t="s">
        <v>33</v>
      </c>
      <c r="L78" s="100">
        <v>59.42</v>
      </c>
      <c r="M78" s="101" t="s">
        <v>33</v>
      </c>
      <c r="N78" s="102" t="s">
        <v>33</v>
      </c>
      <c r="U78" s="68" t="s">
        <v>183</v>
      </c>
    </row>
    <row r="79" spans="1:23" s="63" customFormat="1" ht="22.5" x14ac:dyDescent="0.2">
      <c r="A79" s="98"/>
      <c r="B79" s="97" t="s">
        <v>959</v>
      </c>
      <c r="C79" s="767" t="s">
        <v>960</v>
      </c>
      <c r="D79" s="767"/>
      <c r="E79" s="767"/>
      <c r="F79" s="99" t="s">
        <v>186</v>
      </c>
      <c r="G79" s="99" t="s">
        <v>187</v>
      </c>
      <c r="H79" s="99" t="s">
        <v>33</v>
      </c>
      <c r="I79" s="99" t="s">
        <v>187</v>
      </c>
      <c r="J79" s="100" t="s">
        <v>33</v>
      </c>
      <c r="K79" s="99" t="s">
        <v>33</v>
      </c>
      <c r="L79" s="100">
        <v>56.45</v>
      </c>
      <c r="M79" s="101" t="s">
        <v>33</v>
      </c>
      <c r="N79" s="102" t="s">
        <v>33</v>
      </c>
      <c r="U79" s="68" t="s">
        <v>960</v>
      </c>
    </row>
    <row r="80" spans="1:23" s="63" customFormat="1" ht="22.5" x14ac:dyDescent="0.2">
      <c r="A80" s="98"/>
      <c r="B80" s="97" t="s">
        <v>961</v>
      </c>
      <c r="C80" s="767" t="s">
        <v>962</v>
      </c>
      <c r="D80" s="767"/>
      <c r="E80" s="767"/>
      <c r="F80" s="99" t="s">
        <v>186</v>
      </c>
      <c r="G80" s="99" t="s">
        <v>594</v>
      </c>
      <c r="H80" s="99" t="s">
        <v>33</v>
      </c>
      <c r="I80" s="99" t="s">
        <v>594</v>
      </c>
      <c r="J80" s="100" t="s">
        <v>33</v>
      </c>
      <c r="K80" s="99" t="s">
        <v>33</v>
      </c>
      <c r="L80" s="100">
        <v>38.619999999999997</v>
      </c>
      <c r="M80" s="101" t="s">
        <v>33</v>
      </c>
      <c r="N80" s="102" t="s">
        <v>33</v>
      </c>
      <c r="U80" s="68" t="s">
        <v>962</v>
      </c>
    </row>
    <row r="81" spans="1:23" s="63" customFormat="1" x14ac:dyDescent="0.2">
      <c r="A81" s="103"/>
      <c r="B81" s="104"/>
      <c r="C81" s="780" t="s">
        <v>191</v>
      </c>
      <c r="D81" s="780"/>
      <c r="E81" s="780"/>
      <c r="F81" s="105" t="s">
        <v>33</v>
      </c>
      <c r="G81" s="105" t="s">
        <v>33</v>
      </c>
      <c r="H81" s="105" t="s">
        <v>33</v>
      </c>
      <c r="I81" s="105" t="s">
        <v>33</v>
      </c>
      <c r="J81" s="106" t="s">
        <v>33</v>
      </c>
      <c r="K81" s="105" t="s">
        <v>33</v>
      </c>
      <c r="L81" s="106">
        <v>286.88</v>
      </c>
      <c r="M81" s="92" t="s">
        <v>33</v>
      </c>
      <c r="N81" s="107" t="s">
        <v>33</v>
      </c>
      <c r="W81" s="68" t="s">
        <v>191</v>
      </c>
    </row>
    <row r="82" spans="1:23" s="63" customFormat="1" ht="33.75" x14ac:dyDescent="0.2">
      <c r="A82" s="88" t="s">
        <v>228</v>
      </c>
      <c r="B82" s="89" t="s">
        <v>660</v>
      </c>
      <c r="C82" s="776" t="s">
        <v>661</v>
      </c>
      <c r="D82" s="776"/>
      <c r="E82" s="776"/>
      <c r="F82" s="90" t="s">
        <v>566</v>
      </c>
      <c r="G82" s="90" t="s">
        <v>33</v>
      </c>
      <c r="H82" s="90" t="s">
        <v>33</v>
      </c>
      <c r="I82" s="90" t="s">
        <v>1042</v>
      </c>
      <c r="J82" s="91">
        <v>55.26</v>
      </c>
      <c r="K82" s="90" t="s">
        <v>33</v>
      </c>
      <c r="L82" s="91">
        <v>248.67</v>
      </c>
      <c r="M82" s="92" t="s">
        <v>33</v>
      </c>
      <c r="N82" s="93" t="s">
        <v>33</v>
      </c>
      <c r="Q82" s="68" t="s">
        <v>661</v>
      </c>
    </row>
    <row r="83" spans="1:23" s="63" customFormat="1" ht="22.5" x14ac:dyDescent="0.2">
      <c r="A83" s="88" t="s">
        <v>235</v>
      </c>
      <c r="B83" s="89" t="s">
        <v>2712</v>
      </c>
      <c r="C83" s="776" t="s">
        <v>2713</v>
      </c>
      <c r="D83" s="776"/>
      <c r="E83" s="776"/>
      <c r="F83" s="90" t="s">
        <v>711</v>
      </c>
      <c r="G83" s="90" t="s">
        <v>33</v>
      </c>
      <c r="H83" s="90" t="s">
        <v>33</v>
      </c>
      <c r="I83" s="90" t="s">
        <v>690</v>
      </c>
      <c r="J83" s="91" t="s">
        <v>33</v>
      </c>
      <c r="K83" s="90" t="s">
        <v>33</v>
      </c>
      <c r="L83" s="91" t="s">
        <v>33</v>
      </c>
      <c r="M83" s="92" t="s">
        <v>33</v>
      </c>
      <c r="N83" s="93" t="s">
        <v>33</v>
      </c>
      <c r="Q83" s="68" t="s">
        <v>2713</v>
      </c>
    </row>
    <row r="84" spans="1:23" s="63" customFormat="1" x14ac:dyDescent="0.2">
      <c r="A84" s="94"/>
      <c r="B84" s="95"/>
      <c r="C84" s="767" t="s">
        <v>1251</v>
      </c>
      <c r="D84" s="767"/>
      <c r="E84" s="767"/>
      <c r="F84" s="767"/>
      <c r="G84" s="767"/>
      <c r="H84" s="767"/>
      <c r="I84" s="767"/>
      <c r="J84" s="767"/>
      <c r="K84" s="767"/>
      <c r="L84" s="767"/>
      <c r="M84" s="767"/>
      <c r="N84" s="781"/>
      <c r="R84" s="68" t="s">
        <v>1251</v>
      </c>
    </row>
    <row r="85" spans="1:23" s="63" customFormat="1" ht="33.75" x14ac:dyDescent="0.2">
      <c r="A85" s="96"/>
      <c r="B85" s="97" t="s">
        <v>558</v>
      </c>
      <c r="C85" s="767" t="s">
        <v>2692</v>
      </c>
      <c r="D85" s="767"/>
      <c r="E85" s="767"/>
      <c r="F85" s="767"/>
      <c r="G85" s="767"/>
      <c r="H85" s="767"/>
      <c r="I85" s="767"/>
      <c r="J85" s="767"/>
      <c r="K85" s="767"/>
      <c r="L85" s="767"/>
      <c r="M85" s="767"/>
      <c r="N85" s="781"/>
      <c r="S85" s="68" t="s">
        <v>2692</v>
      </c>
    </row>
    <row r="86" spans="1:23" s="63" customFormat="1" x14ac:dyDescent="0.2">
      <c r="A86" s="98"/>
      <c r="B86" s="97" t="s">
        <v>165</v>
      </c>
      <c r="C86" s="767" t="s">
        <v>251</v>
      </c>
      <c r="D86" s="767"/>
      <c r="E86" s="767"/>
      <c r="F86" s="99" t="s">
        <v>33</v>
      </c>
      <c r="G86" s="99" t="s">
        <v>33</v>
      </c>
      <c r="H86" s="99" t="s">
        <v>33</v>
      </c>
      <c r="I86" s="99" t="s">
        <v>33</v>
      </c>
      <c r="J86" s="100">
        <v>103.02</v>
      </c>
      <c r="K86" s="99" t="s">
        <v>175</v>
      </c>
      <c r="L86" s="100">
        <v>64.39</v>
      </c>
      <c r="M86" s="101" t="s">
        <v>33</v>
      </c>
      <c r="N86" s="102" t="s">
        <v>33</v>
      </c>
      <c r="T86" s="68" t="s">
        <v>251</v>
      </c>
    </row>
    <row r="87" spans="1:23" s="63" customFormat="1" x14ac:dyDescent="0.2">
      <c r="A87" s="98"/>
      <c r="B87" s="97" t="s">
        <v>173</v>
      </c>
      <c r="C87" s="767" t="s">
        <v>174</v>
      </c>
      <c r="D87" s="767"/>
      <c r="E87" s="767"/>
      <c r="F87" s="99" t="s">
        <v>33</v>
      </c>
      <c r="G87" s="99" t="s">
        <v>33</v>
      </c>
      <c r="H87" s="99" t="s">
        <v>33</v>
      </c>
      <c r="I87" s="99" t="s">
        <v>33</v>
      </c>
      <c r="J87" s="100">
        <v>92.28</v>
      </c>
      <c r="K87" s="99" t="s">
        <v>175</v>
      </c>
      <c r="L87" s="100">
        <v>57.68</v>
      </c>
      <c r="M87" s="101" t="s">
        <v>33</v>
      </c>
      <c r="N87" s="102" t="s">
        <v>33</v>
      </c>
      <c r="T87" s="68" t="s">
        <v>174</v>
      </c>
    </row>
    <row r="88" spans="1:23" s="63" customFormat="1" x14ac:dyDescent="0.2">
      <c r="A88" s="98"/>
      <c r="B88" s="97" t="s">
        <v>176</v>
      </c>
      <c r="C88" s="767" t="s">
        <v>177</v>
      </c>
      <c r="D88" s="767"/>
      <c r="E88" s="767"/>
      <c r="F88" s="99" t="s">
        <v>33</v>
      </c>
      <c r="G88" s="99" t="s">
        <v>33</v>
      </c>
      <c r="H88" s="99" t="s">
        <v>33</v>
      </c>
      <c r="I88" s="99" t="s">
        <v>33</v>
      </c>
      <c r="J88" s="100">
        <v>11.3</v>
      </c>
      <c r="K88" s="99" t="s">
        <v>175</v>
      </c>
      <c r="L88" s="100">
        <v>7.06</v>
      </c>
      <c r="M88" s="101" t="s">
        <v>33</v>
      </c>
      <c r="N88" s="102" t="s">
        <v>33</v>
      </c>
      <c r="T88" s="68" t="s">
        <v>177</v>
      </c>
    </row>
    <row r="89" spans="1:23" s="63" customFormat="1" x14ac:dyDescent="0.2">
      <c r="A89" s="98"/>
      <c r="B89" s="97" t="s">
        <v>212</v>
      </c>
      <c r="C89" s="767" t="s">
        <v>252</v>
      </c>
      <c r="D89" s="767"/>
      <c r="E89" s="767"/>
      <c r="F89" s="99" t="s">
        <v>33</v>
      </c>
      <c r="G89" s="99" t="s">
        <v>33</v>
      </c>
      <c r="H89" s="99" t="s">
        <v>33</v>
      </c>
      <c r="I89" s="99" t="s">
        <v>33</v>
      </c>
      <c r="J89" s="100">
        <v>72.97</v>
      </c>
      <c r="K89" s="99" t="s">
        <v>33</v>
      </c>
      <c r="L89" s="100">
        <v>36.49</v>
      </c>
      <c r="M89" s="101" t="s">
        <v>33</v>
      </c>
      <c r="N89" s="102" t="s">
        <v>33</v>
      </c>
      <c r="T89" s="68" t="s">
        <v>252</v>
      </c>
    </row>
    <row r="90" spans="1:23" s="63" customFormat="1" x14ac:dyDescent="0.2">
      <c r="A90" s="98"/>
      <c r="B90" s="97" t="s">
        <v>33</v>
      </c>
      <c r="C90" s="767" t="s">
        <v>253</v>
      </c>
      <c r="D90" s="767"/>
      <c r="E90" s="767"/>
      <c r="F90" s="99" t="s">
        <v>179</v>
      </c>
      <c r="G90" s="99" t="s">
        <v>2714</v>
      </c>
      <c r="H90" s="99" t="s">
        <v>175</v>
      </c>
      <c r="I90" s="99" t="s">
        <v>2715</v>
      </c>
      <c r="J90" s="100" t="s">
        <v>33</v>
      </c>
      <c r="K90" s="99" t="s">
        <v>33</v>
      </c>
      <c r="L90" s="100" t="s">
        <v>33</v>
      </c>
      <c r="M90" s="101" t="s">
        <v>33</v>
      </c>
      <c r="N90" s="102" t="s">
        <v>33</v>
      </c>
      <c r="U90" s="68" t="s">
        <v>253</v>
      </c>
    </row>
    <row r="91" spans="1:23" s="63" customFormat="1" x14ac:dyDescent="0.2">
      <c r="A91" s="98"/>
      <c r="B91" s="97" t="s">
        <v>33</v>
      </c>
      <c r="C91" s="767" t="s">
        <v>178</v>
      </c>
      <c r="D91" s="767"/>
      <c r="E91" s="767"/>
      <c r="F91" s="99" t="s">
        <v>179</v>
      </c>
      <c r="G91" s="99" t="s">
        <v>1608</v>
      </c>
      <c r="H91" s="99" t="s">
        <v>175</v>
      </c>
      <c r="I91" s="99" t="s">
        <v>2716</v>
      </c>
      <c r="J91" s="100" t="s">
        <v>33</v>
      </c>
      <c r="K91" s="99" t="s">
        <v>33</v>
      </c>
      <c r="L91" s="100" t="s">
        <v>33</v>
      </c>
      <c r="M91" s="101" t="s">
        <v>33</v>
      </c>
      <c r="N91" s="102" t="s">
        <v>33</v>
      </c>
      <c r="U91" s="68" t="s">
        <v>178</v>
      </c>
    </row>
    <row r="92" spans="1:23" s="63" customFormat="1" x14ac:dyDescent="0.2">
      <c r="A92" s="98"/>
      <c r="B92" s="97" t="s">
        <v>33</v>
      </c>
      <c r="C92" s="776" t="s">
        <v>182</v>
      </c>
      <c r="D92" s="776"/>
      <c r="E92" s="776"/>
      <c r="F92" s="90" t="s">
        <v>33</v>
      </c>
      <c r="G92" s="90" t="s">
        <v>33</v>
      </c>
      <c r="H92" s="90" t="s">
        <v>33</v>
      </c>
      <c r="I92" s="90" t="s">
        <v>33</v>
      </c>
      <c r="J92" s="91">
        <v>268.27</v>
      </c>
      <c r="K92" s="90" t="s">
        <v>33</v>
      </c>
      <c r="L92" s="91">
        <v>158.56</v>
      </c>
      <c r="M92" s="92" t="s">
        <v>33</v>
      </c>
      <c r="N92" s="93" t="s">
        <v>33</v>
      </c>
      <c r="V92" s="68" t="s">
        <v>182</v>
      </c>
    </row>
    <row r="93" spans="1:23" s="63" customFormat="1" x14ac:dyDescent="0.2">
      <c r="A93" s="98"/>
      <c r="B93" s="97" t="s">
        <v>33</v>
      </c>
      <c r="C93" s="767" t="s">
        <v>183</v>
      </c>
      <c r="D93" s="767"/>
      <c r="E93" s="767"/>
      <c r="F93" s="99" t="s">
        <v>33</v>
      </c>
      <c r="G93" s="99" t="s">
        <v>33</v>
      </c>
      <c r="H93" s="99" t="s">
        <v>33</v>
      </c>
      <c r="I93" s="99" t="s">
        <v>33</v>
      </c>
      <c r="J93" s="100" t="s">
        <v>33</v>
      </c>
      <c r="K93" s="99" t="s">
        <v>33</v>
      </c>
      <c r="L93" s="100">
        <v>71.45</v>
      </c>
      <c r="M93" s="101" t="s">
        <v>33</v>
      </c>
      <c r="N93" s="102" t="s">
        <v>33</v>
      </c>
      <c r="U93" s="68" t="s">
        <v>183</v>
      </c>
    </row>
    <row r="94" spans="1:23" s="63" customFormat="1" ht="22.5" x14ac:dyDescent="0.2">
      <c r="A94" s="98"/>
      <c r="B94" s="97" t="s">
        <v>959</v>
      </c>
      <c r="C94" s="767" t="s">
        <v>960</v>
      </c>
      <c r="D94" s="767"/>
      <c r="E94" s="767"/>
      <c r="F94" s="99" t="s">
        <v>186</v>
      </c>
      <c r="G94" s="99" t="s">
        <v>187</v>
      </c>
      <c r="H94" s="99" t="s">
        <v>33</v>
      </c>
      <c r="I94" s="99" t="s">
        <v>187</v>
      </c>
      <c r="J94" s="100" t="s">
        <v>33</v>
      </c>
      <c r="K94" s="99" t="s">
        <v>33</v>
      </c>
      <c r="L94" s="100">
        <v>67.88</v>
      </c>
      <c r="M94" s="101" t="s">
        <v>33</v>
      </c>
      <c r="N94" s="102" t="s">
        <v>33</v>
      </c>
      <c r="U94" s="68" t="s">
        <v>960</v>
      </c>
    </row>
    <row r="95" spans="1:23" s="63" customFormat="1" ht="22.5" x14ac:dyDescent="0.2">
      <c r="A95" s="98"/>
      <c r="B95" s="97" t="s">
        <v>961</v>
      </c>
      <c r="C95" s="767" t="s">
        <v>962</v>
      </c>
      <c r="D95" s="767"/>
      <c r="E95" s="767"/>
      <c r="F95" s="99" t="s">
        <v>186</v>
      </c>
      <c r="G95" s="99" t="s">
        <v>594</v>
      </c>
      <c r="H95" s="99" t="s">
        <v>33</v>
      </c>
      <c r="I95" s="99" t="s">
        <v>594</v>
      </c>
      <c r="J95" s="100" t="s">
        <v>33</v>
      </c>
      <c r="K95" s="99" t="s">
        <v>33</v>
      </c>
      <c r="L95" s="100">
        <v>46.44</v>
      </c>
      <c r="M95" s="101" t="s">
        <v>33</v>
      </c>
      <c r="N95" s="102" t="s">
        <v>33</v>
      </c>
      <c r="U95" s="68" t="s">
        <v>962</v>
      </c>
    </row>
    <row r="96" spans="1:23" s="63" customFormat="1" x14ac:dyDescent="0.2">
      <c r="A96" s="103"/>
      <c r="B96" s="104"/>
      <c r="C96" s="780" t="s">
        <v>191</v>
      </c>
      <c r="D96" s="780"/>
      <c r="E96" s="780"/>
      <c r="F96" s="105" t="s">
        <v>33</v>
      </c>
      <c r="G96" s="105" t="s">
        <v>33</v>
      </c>
      <c r="H96" s="105" t="s">
        <v>33</v>
      </c>
      <c r="I96" s="105" t="s">
        <v>33</v>
      </c>
      <c r="J96" s="106" t="s">
        <v>33</v>
      </c>
      <c r="K96" s="105" t="s">
        <v>33</v>
      </c>
      <c r="L96" s="106">
        <v>272.88</v>
      </c>
      <c r="M96" s="92" t="s">
        <v>33</v>
      </c>
      <c r="N96" s="107" t="s">
        <v>33</v>
      </c>
      <c r="W96" s="68" t="s">
        <v>191</v>
      </c>
    </row>
    <row r="97" spans="1:23" s="63" customFormat="1" ht="45" x14ac:dyDescent="0.2">
      <c r="A97" s="88" t="s">
        <v>240</v>
      </c>
      <c r="B97" s="89" t="s">
        <v>2717</v>
      </c>
      <c r="C97" s="776" t="s">
        <v>2718</v>
      </c>
      <c r="D97" s="776"/>
      <c r="E97" s="776"/>
      <c r="F97" s="90" t="s">
        <v>711</v>
      </c>
      <c r="G97" s="90" t="s">
        <v>33</v>
      </c>
      <c r="H97" s="90" t="s">
        <v>33</v>
      </c>
      <c r="I97" s="90" t="s">
        <v>648</v>
      </c>
      <c r="J97" s="91" t="s">
        <v>33</v>
      </c>
      <c r="K97" s="90" t="s">
        <v>33</v>
      </c>
      <c r="L97" s="91" t="s">
        <v>33</v>
      </c>
      <c r="M97" s="92" t="s">
        <v>33</v>
      </c>
      <c r="N97" s="93" t="s">
        <v>33</v>
      </c>
      <c r="Q97" s="68" t="s">
        <v>2718</v>
      </c>
    </row>
    <row r="98" spans="1:23" s="63" customFormat="1" x14ac:dyDescent="0.2">
      <c r="A98" s="94"/>
      <c r="B98" s="95"/>
      <c r="C98" s="767" t="s">
        <v>1103</v>
      </c>
      <c r="D98" s="767"/>
      <c r="E98" s="767"/>
      <c r="F98" s="767"/>
      <c r="G98" s="767"/>
      <c r="H98" s="767"/>
      <c r="I98" s="767"/>
      <c r="J98" s="767"/>
      <c r="K98" s="767"/>
      <c r="L98" s="767"/>
      <c r="M98" s="767"/>
      <c r="N98" s="781"/>
      <c r="R98" s="68" t="s">
        <v>1103</v>
      </c>
    </row>
    <row r="99" spans="1:23" s="63" customFormat="1" ht="33.75" x14ac:dyDescent="0.2">
      <c r="A99" s="96"/>
      <c r="B99" s="97" t="s">
        <v>558</v>
      </c>
      <c r="C99" s="767" t="s">
        <v>2692</v>
      </c>
      <c r="D99" s="767"/>
      <c r="E99" s="767"/>
      <c r="F99" s="767"/>
      <c r="G99" s="767"/>
      <c r="H99" s="767"/>
      <c r="I99" s="767"/>
      <c r="J99" s="767"/>
      <c r="K99" s="767"/>
      <c r="L99" s="767"/>
      <c r="M99" s="767"/>
      <c r="N99" s="781"/>
      <c r="S99" s="68" t="s">
        <v>2692</v>
      </c>
    </row>
    <row r="100" spans="1:23" s="63" customFormat="1" x14ac:dyDescent="0.2">
      <c r="A100" s="98"/>
      <c r="B100" s="97" t="s">
        <v>165</v>
      </c>
      <c r="C100" s="767" t="s">
        <v>251</v>
      </c>
      <c r="D100" s="767"/>
      <c r="E100" s="767"/>
      <c r="F100" s="99" t="s">
        <v>33</v>
      </c>
      <c r="G100" s="99" t="s">
        <v>33</v>
      </c>
      <c r="H100" s="99" t="s">
        <v>33</v>
      </c>
      <c r="I100" s="99" t="s">
        <v>33</v>
      </c>
      <c r="J100" s="100">
        <v>115.81</v>
      </c>
      <c r="K100" s="99" t="s">
        <v>175</v>
      </c>
      <c r="L100" s="100">
        <v>14.48</v>
      </c>
      <c r="M100" s="101" t="s">
        <v>33</v>
      </c>
      <c r="N100" s="102" t="s">
        <v>33</v>
      </c>
      <c r="T100" s="68" t="s">
        <v>251</v>
      </c>
    </row>
    <row r="101" spans="1:23" s="63" customFormat="1" x14ac:dyDescent="0.2">
      <c r="A101" s="98"/>
      <c r="B101" s="97" t="s">
        <v>173</v>
      </c>
      <c r="C101" s="767" t="s">
        <v>174</v>
      </c>
      <c r="D101" s="767"/>
      <c r="E101" s="767"/>
      <c r="F101" s="99" t="s">
        <v>33</v>
      </c>
      <c r="G101" s="99" t="s">
        <v>33</v>
      </c>
      <c r="H101" s="99" t="s">
        <v>33</v>
      </c>
      <c r="I101" s="99" t="s">
        <v>33</v>
      </c>
      <c r="J101" s="100">
        <v>48.26</v>
      </c>
      <c r="K101" s="99" t="s">
        <v>175</v>
      </c>
      <c r="L101" s="100">
        <v>6.03</v>
      </c>
      <c r="M101" s="101" t="s">
        <v>33</v>
      </c>
      <c r="N101" s="102" t="s">
        <v>33</v>
      </c>
      <c r="T101" s="68" t="s">
        <v>174</v>
      </c>
    </row>
    <row r="102" spans="1:23" s="63" customFormat="1" x14ac:dyDescent="0.2">
      <c r="A102" s="98"/>
      <c r="B102" s="97" t="s">
        <v>176</v>
      </c>
      <c r="C102" s="767" t="s">
        <v>177</v>
      </c>
      <c r="D102" s="767"/>
      <c r="E102" s="767"/>
      <c r="F102" s="99" t="s">
        <v>33</v>
      </c>
      <c r="G102" s="99" t="s">
        <v>33</v>
      </c>
      <c r="H102" s="99" t="s">
        <v>33</v>
      </c>
      <c r="I102" s="99" t="s">
        <v>33</v>
      </c>
      <c r="J102" s="100">
        <v>5.0199999999999996</v>
      </c>
      <c r="K102" s="99" t="s">
        <v>175</v>
      </c>
      <c r="L102" s="100">
        <v>0.63</v>
      </c>
      <c r="M102" s="101" t="s">
        <v>33</v>
      </c>
      <c r="N102" s="102" t="s">
        <v>33</v>
      </c>
      <c r="T102" s="68" t="s">
        <v>177</v>
      </c>
    </row>
    <row r="103" spans="1:23" s="63" customFormat="1" x14ac:dyDescent="0.2">
      <c r="A103" s="98"/>
      <c r="B103" s="97" t="s">
        <v>212</v>
      </c>
      <c r="C103" s="767" t="s">
        <v>252</v>
      </c>
      <c r="D103" s="767"/>
      <c r="E103" s="767"/>
      <c r="F103" s="99" t="s">
        <v>33</v>
      </c>
      <c r="G103" s="99" t="s">
        <v>33</v>
      </c>
      <c r="H103" s="99" t="s">
        <v>33</v>
      </c>
      <c r="I103" s="99" t="s">
        <v>33</v>
      </c>
      <c r="J103" s="100">
        <v>28.03</v>
      </c>
      <c r="K103" s="99" t="s">
        <v>33</v>
      </c>
      <c r="L103" s="100">
        <v>2.8</v>
      </c>
      <c r="M103" s="101" t="s">
        <v>33</v>
      </c>
      <c r="N103" s="102" t="s">
        <v>33</v>
      </c>
      <c r="T103" s="68" t="s">
        <v>252</v>
      </c>
    </row>
    <row r="104" spans="1:23" s="63" customFormat="1" x14ac:dyDescent="0.2">
      <c r="A104" s="98"/>
      <c r="B104" s="97" t="s">
        <v>33</v>
      </c>
      <c r="C104" s="767" t="s">
        <v>253</v>
      </c>
      <c r="D104" s="767"/>
      <c r="E104" s="767"/>
      <c r="F104" s="99" t="s">
        <v>179</v>
      </c>
      <c r="G104" s="99" t="s">
        <v>2719</v>
      </c>
      <c r="H104" s="99" t="s">
        <v>175</v>
      </c>
      <c r="I104" s="99" t="s">
        <v>2720</v>
      </c>
      <c r="J104" s="100" t="s">
        <v>33</v>
      </c>
      <c r="K104" s="99" t="s">
        <v>33</v>
      </c>
      <c r="L104" s="100" t="s">
        <v>33</v>
      </c>
      <c r="M104" s="101" t="s">
        <v>33</v>
      </c>
      <c r="N104" s="102" t="s">
        <v>33</v>
      </c>
      <c r="U104" s="68" t="s">
        <v>253</v>
      </c>
    </row>
    <row r="105" spans="1:23" s="63" customFormat="1" x14ac:dyDescent="0.2">
      <c r="A105" s="98"/>
      <c r="B105" s="97" t="s">
        <v>33</v>
      </c>
      <c r="C105" s="767" t="s">
        <v>178</v>
      </c>
      <c r="D105" s="767"/>
      <c r="E105" s="767"/>
      <c r="F105" s="99" t="s">
        <v>179</v>
      </c>
      <c r="G105" s="99" t="s">
        <v>925</v>
      </c>
      <c r="H105" s="99" t="s">
        <v>175</v>
      </c>
      <c r="I105" s="99" t="s">
        <v>973</v>
      </c>
      <c r="J105" s="100" t="s">
        <v>33</v>
      </c>
      <c r="K105" s="99" t="s">
        <v>33</v>
      </c>
      <c r="L105" s="100" t="s">
        <v>33</v>
      </c>
      <c r="M105" s="101" t="s">
        <v>33</v>
      </c>
      <c r="N105" s="102" t="s">
        <v>33</v>
      </c>
      <c r="U105" s="68" t="s">
        <v>178</v>
      </c>
    </row>
    <row r="106" spans="1:23" s="63" customFormat="1" x14ac:dyDescent="0.2">
      <c r="A106" s="98"/>
      <c r="B106" s="97" t="s">
        <v>33</v>
      </c>
      <c r="C106" s="776" t="s">
        <v>182</v>
      </c>
      <c r="D106" s="776"/>
      <c r="E106" s="776"/>
      <c r="F106" s="90" t="s">
        <v>33</v>
      </c>
      <c r="G106" s="90" t="s">
        <v>33</v>
      </c>
      <c r="H106" s="90" t="s">
        <v>33</v>
      </c>
      <c r="I106" s="90" t="s">
        <v>33</v>
      </c>
      <c r="J106" s="91">
        <v>192.1</v>
      </c>
      <c r="K106" s="90" t="s">
        <v>33</v>
      </c>
      <c r="L106" s="91">
        <v>23.31</v>
      </c>
      <c r="M106" s="92" t="s">
        <v>33</v>
      </c>
      <c r="N106" s="93" t="s">
        <v>33</v>
      </c>
      <c r="V106" s="68" t="s">
        <v>182</v>
      </c>
    </row>
    <row r="107" spans="1:23" s="63" customFormat="1" x14ac:dyDescent="0.2">
      <c r="A107" s="98"/>
      <c r="B107" s="97" t="s">
        <v>33</v>
      </c>
      <c r="C107" s="767" t="s">
        <v>183</v>
      </c>
      <c r="D107" s="767"/>
      <c r="E107" s="767"/>
      <c r="F107" s="99" t="s">
        <v>33</v>
      </c>
      <c r="G107" s="99" t="s">
        <v>33</v>
      </c>
      <c r="H107" s="99" t="s">
        <v>33</v>
      </c>
      <c r="I107" s="99" t="s">
        <v>33</v>
      </c>
      <c r="J107" s="100" t="s">
        <v>33</v>
      </c>
      <c r="K107" s="99" t="s">
        <v>33</v>
      </c>
      <c r="L107" s="100">
        <v>15.11</v>
      </c>
      <c r="M107" s="101" t="s">
        <v>33</v>
      </c>
      <c r="N107" s="102" t="s">
        <v>33</v>
      </c>
      <c r="U107" s="68" t="s">
        <v>183</v>
      </c>
    </row>
    <row r="108" spans="1:23" s="63" customFormat="1" ht="22.5" x14ac:dyDescent="0.2">
      <c r="A108" s="98"/>
      <c r="B108" s="97" t="s">
        <v>959</v>
      </c>
      <c r="C108" s="767" t="s">
        <v>960</v>
      </c>
      <c r="D108" s="767"/>
      <c r="E108" s="767"/>
      <c r="F108" s="99" t="s">
        <v>186</v>
      </c>
      <c r="G108" s="99" t="s">
        <v>187</v>
      </c>
      <c r="H108" s="99" t="s">
        <v>33</v>
      </c>
      <c r="I108" s="99" t="s">
        <v>187</v>
      </c>
      <c r="J108" s="100" t="s">
        <v>33</v>
      </c>
      <c r="K108" s="99" t="s">
        <v>33</v>
      </c>
      <c r="L108" s="100">
        <v>14.35</v>
      </c>
      <c r="M108" s="101" t="s">
        <v>33</v>
      </c>
      <c r="N108" s="102" t="s">
        <v>33</v>
      </c>
      <c r="U108" s="68" t="s">
        <v>960</v>
      </c>
    </row>
    <row r="109" spans="1:23" s="63" customFormat="1" ht="22.5" x14ac:dyDescent="0.2">
      <c r="A109" s="98"/>
      <c r="B109" s="97" t="s">
        <v>961</v>
      </c>
      <c r="C109" s="767" t="s">
        <v>962</v>
      </c>
      <c r="D109" s="767"/>
      <c r="E109" s="767"/>
      <c r="F109" s="99" t="s">
        <v>186</v>
      </c>
      <c r="G109" s="99" t="s">
        <v>594</v>
      </c>
      <c r="H109" s="99" t="s">
        <v>33</v>
      </c>
      <c r="I109" s="99" t="s">
        <v>594</v>
      </c>
      <c r="J109" s="100" t="s">
        <v>33</v>
      </c>
      <c r="K109" s="99" t="s">
        <v>33</v>
      </c>
      <c r="L109" s="100">
        <v>9.82</v>
      </c>
      <c r="M109" s="101" t="s">
        <v>33</v>
      </c>
      <c r="N109" s="102" t="s">
        <v>33</v>
      </c>
      <c r="U109" s="68" t="s">
        <v>962</v>
      </c>
    </row>
    <row r="110" spans="1:23" s="63" customFormat="1" x14ac:dyDescent="0.2">
      <c r="A110" s="103"/>
      <c r="B110" s="104"/>
      <c r="C110" s="780" t="s">
        <v>191</v>
      </c>
      <c r="D110" s="780"/>
      <c r="E110" s="780"/>
      <c r="F110" s="105" t="s">
        <v>33</v>
      </c>
      <c r="G110" s="105" t="s">
        <v>33</v>
      </c>
      <c r="H110" s="105" t="s">
        <v>33</v>
      </c>
      <c r="I110" s="105" t="s">
        <v>33</v>
      </c>
      <c r="J110" s="106" t="s">
        <v>33</v>
      </c>
      <c r="K110" s="105" t="s">
        <v>33</v>
      </c>
      <c r="L110" s="106">
        <v>47.48</v>
      </c>
      <c r="M110" s="92" t="s">
        <v>33</v>
      </c>
      <c r="N110" s="107" t="s">
        <v>33</v>
      </c>
      <c r="W110" s="68" t="s">
        <v>191</v>
      </c>
    </row>
    <row r="111" spans="1:23" s="63" customFormat="1" ht="22.5" x14ac:dyDescent="0.2">
      <c r="A111" s="88" t="s">
        <v>246</v>
      </c>
      <c r="B111" s="89" t="s">
        <v>2721</v>
      </c>
      <c r="C111" s="776" t="s">
        <v>2722</v>
      </c>
      <c r="D111" s="776"/>
      <c r="E111" s="776"/>
      <c r="F111" s="90" t="s">
        <v>1092</v>
      </c>
      <c r="G111" s="90" t="s">
        <v>33</v>
      </c>
      <c r="H111" s="90" t="s">
        <v>33</v>
      </c>
      <c r="I111" s="90" t="s">
        <v>2723</v>
      </c>
      <c r="J111" s="91">
        <v>27479.34</v>
      </c>
      <c r="K111" s="90" t="s">
        <v>33</v>
      </c>
      <c r="L111" s="91">
        <v>1681.74</v>
      </c>
      <c r="M111" s="92" t="s">
        <v>33</v>
      </c>
      <c r="N111" s="93" t="s">
        <v>33</v>
      </c>
      <c r="Q111" s="68" t="s">
        <v>2722</v>
      </c>
    </row>
    <row r="112" spans="1:23" s="63" customFormat="1" x14ac:dyDescent="0.2">
      <c r="A112" s="94"/>
      <c r="B112" s="95"/>
      <c r="C112" s="767" t="s">
        <v>2724</v>
      </c>
      <c r="D112" s="767"/>
      <c r="E112" s="767"/>
      <c r="F112" s="767"/>
      <c r="G112" s="767"/>
      <c r="H112" s="767"/>
      <c r="I112" s="767"/>
      <c r="J112" s="767"/>
      <c r="K112" s="767"/>
      <c r="L112" s="767"/>
      <c r="M112" s="767"/>
      <c r="N112" s="781"/>
      <c r="R112" s="68" t="s">
        <v>2724</v>
      </c>
    </row>
    <row r="113" spans="1:23" s="63" customFormat="1" ht="22.5" x14ac:dyDescent="0.2">
      <c r="A113" s="88" t="s">
        <v>258</v>
      </c>
      <c r="B113" s="89" t="s">
        <v>2725</v>
      </c>
      <c r="C113" s="776" t="s">
        <v>2726</v>
      </c>
      <c r="D113" s="776"/>
      <c r="E113" s="776"/>
      <c r="F113" s="90" t="s">
        <v>711</v>
      </c>
      <c r="G113" s="90" t="s">
        <v>33</v>
      </c>
      <c r="H113" s="90" t="s">
        <v>33</v>
      </c>
      <c r="I113" s="90" t="s">
        <v>690</v>
      </c>
      <c r="J113" s="91" t="s">
        <v>33</v>
      </c>
      <c r="K113" s="90" t="s">
        <v>33</v>
      </c>
      <c r="L113" s="91" t="s">
        <v>33</v>
      </c>
      <c r="M113" s="92" t="s">
        <v>33</v>
      </c>
      <c r="N113" s="93" t="s">
        <v>33</v>
      </c>
      <c r="Q113" s="68" t="s">
        <v>2726</v>
      </c>
    </row>
    <row r="114" spans="1:23" s="63" customFormat="1" x14ac:dyDescent="0.2">
      <c r="A114" s="94"/>
      <c r="B114" s="95"/>
      <c r="C114" s="767" t="s">
        <v>1251</v>
      </c>
      <c r="D114" s="767"/>
      <c r="E114" s="767"/>
      <c r="F114" s="767"/>
      <c r="G114" s="767"/>
      <c r="H114" s="767"/>
      <c r="I114" s="767"/>
      <c r="J114" s="767"/>
      <c r="K114" s="767"/>
      <c r="L114" s="767"/>
      <c r="M114" s="767"/>
      <c r="N114" s="781"/>
      <c r="R114" s="68" t="s">
        <v>1251</v>
      </c>
    </row>
    <row r="115" spans="1:23" s="63" customFormat="1" ht="33.75" x14ac:dyDescent="0.2">
      <c r="A115" s="96"/>
      <c r="B115" s="97" t="s">
        <v>558</v>
      </c>
      <c r="C115" s="767" t="s">
        <v>2692</v>
      </c>
      <c r="D115" s="767"/>
      <c r="E115" s="767"/>
      <c r="F115" s="767"/>
      <c r="G115" s="767"/>
      <c r="H115" s="767"/>
      <c r="I115" s="767"/>
      <c r="J115" s="767"/>
      <c r="K115" s="767"/>
      <c r="L115" s="767"/>
      <c r="M115" s="767"/>
      <c r="N115" s="781"/>
      <c r="S115" s="68" t="s">
        <v>2692</v>
      </c>
    </row>
    <row r="116" spans="1:23" s="63" customFormat="1" x14ac:dyDescent="0.2">
      <c r="A116" s="98"/>
      <c r="B116" s="97" t="s">
        <v>165</v>
      </c>
      <c r="C116" s="767" t="s">
        <v>251</v>
      </c>
      <c r="D116" s="767"/>
      <c r="E116" s="767"/>
      <c r="F116" s="99" t="s">
        <v>33</v>
      </c>
      <c r="G116" s="99" t="s">
        <v>33</v>
      </c>
      <c r="H116" s="99" t="s">
        <v>33</v>
      </c>
      <c r="I116" s="99" t="s">
        <v>33</v>
      </c>
      <c r="J116" s="100">
        <v>3.85</v>
      </c>
      <c r="K116" s="99" t="s">
        <v>175</v>
      </c>
      <c r="L116" s="100">
        <v>2.41</v>
      </c>
      <c r="M116" s="101" t="s">
        <v>33</v>
      </c>
      <c r="N116" s="102" t="s">
        <v>33</v>
      </c>
      <c r="T116" s="68" t="s">
        <v>251</v>
      </c>
    </row>
    <row r="117" spans="1:23" s="63" customFormat="1" x14ac:dyDescent="0.2">
      <c r="A117" s="98"/>
      <c r="B117" s="97" t="s">
        <v>173</v>
      </c>
      <c r="C117" s="767" t="s">
        <v>174</v>
      </c>
      <c r="D117" s="767"/>
      <c r="E117" s="767"/>
      <c r="F117" s="99" t="s">
        <v>33</v>
      </c>
      <c r="G117" s="99" t="s">
        <v>33</v>
      </c>
      <c r="H117" s="99" t="s">
        <v>33</v>
      </c>
      <c r="I117" s="99" t="s">
        <v>33</v>
      </c>
      <c r="J117" s="100">
        <v>1.31</v>
      </c>
      <c r="K117" s="99" t="s">
        <v>175</v>
      </c>
      <c r="L117" s="100">
        <v>0.82</v>
      </c>
      <c r="M117" s="101" t="s">
        <v>33</v>
      </c>
      <c r="N117" s="102" t="s">
        <v>33</v>
      </c>
      <c r="T117" s="68" t="s">
        <v>174</v>
      </c>
    </row>
    <row r="118" spans="1:23" s="63" customFormat="1" x14ac:dyDescent="0.2">
      <c r="A118" s="98"/>
      <c r="B118" s="97" t="s">
        <v>176</v>
      </c>
      <c r="C118" s="767" t="s">
        <v>177</v>
      </c>
      <c r="D118" s="767"/>
      <c r="E118" s="767"/>
      <c r="F118" s="99" t="s">
        <v>33</v>
      </c>
      <c r="G118" s="99" t="s">
        <v>33</v>
      </c>
      <c r="H118" s="99" t="s">
        <v>33</v>
      </c>
      <c r="I118" s="99" t="s">
        <v>33</v>
      </c>
      <c r="J118" s="100">
        <v>0.23</v>
      </c>
      <c r="K118" s="99" t="s">
        <v>175</v>
      </c>
      <c r="L118" s="100">
        <v>0.14000000000000001</v>
      </c>
      <c r="M118" s="101" t="s">
        <v>33</v>
      </c>
      <c r="N118" s="102" t="s">
        <v>33</v>
      </c>
      <c r="T118" s="68" t="s">
        <v>177</v>
      </c>
    </row>
    <row r="119" spans="1:23" s="63" customFormat="1" x14ac:dyDescent="0.2">
      <c r="A119" s="98"/>
      <c r="B119" s="97" t="s">
        <v>212</v>
      </c>
      <c r="C119" s="767" t="s">
        <v>252</v>
      </c>
      <c r="D119" s="767"/>
      <c r="E119" s="767"/>
      <c r="F119" s="99" t="s">
        <v>33</v>
      </c>
      <c r="G119" s="99" t="s">
        <v>33</v>
      </c>
      <c r="H119" s="99" t="s">
        <v>33</v>
      </c>
      <c r="I119" s="99" t="s">
        <v>33</v>
      </c>
      <c r="J119" s="100">
        <v>0.08</v>
      </c>
      <c r="K119" s="99" t="s">
        <v>33</v>
      </c>
      <c r="L119" s="100">
        <v>0.04</v>
      </c>
      <c r="M119" s="101" t="s">
        <v>33</v>
      </c>
      <c r="N119" s="102" t="s">
        <v>33</v>
      </c>
      <c r="T119" s="68" t="s">
        <v>252</v>
      </c>
    </row>
    <row r="120" spans="1:23" s="63" customFormat="1" x14ac:dyDescent="0.2">
      <c r="A120" s="98"/>
      <c r="B120" s="97" t="s">
        <v>33</v>
      </c>
      <c r="C120" s="767" t="s">
        <v>253</v>
      </c>
      <c r="D120" s="767"/>
      <c r="E120" s="767"/>
      <c r="F120" s="99" t="s">
        <v>179</v>
      </c>
      <c r="G120" s="99" t="s">
        <v>2727</v>
      </c>
      <c r="H120" s="99" t="s">
        <v>175</v>
      </c>
      <c r="I120" s="99" t="s">
        <v>977</v>
      </c>
      <c r="J120" s="100" t="s">
        <v>33</v>
      </c>
      <c r="K120" s="99" t="s">
        <v>33</v>
      </c>
      <c r="L120" s="100" t="s">
        <v>33</v>
      </c>
      <c r="M120" s="101" t="s">
        <v>33</v>
      </c>
      <c r="N120" s="102" t="s">
        <v>33</v>
      </c>
      <c r="U120" s="68" t="s">
        <v>253</v>
      </c>
    </row>
    <row r="121" spans="1:23" s="63" customFormat="1" x14ac:dyDescent="0.2">
      <c r="A121" s="98"/>
      <c r="B121" s="97" t="s">
        <v>33</v>
      </c>
      <c r="C121" s="767" t="s">
        <v>178</v>
      </c>
      <c r="D121" s="767"/>
      <c r="E121" s="767"/>
      <c r="F121" s="99" t="s">
        <v>179</v>
      </c>
      <c r="G121" s="99" t="s">
        <v>981</v>
      </c>
      <c r="H121" s="99" t="s">
        <v>175</v>
      </c>
      <c r="I121" s="99" t="s">
        <v>1143</v>
      </c>
      <c r="J121" s="100" t="s">
        <v>33</v>
      </c>
      <c r="K121" s="99" t="s">
        <v>33</v>
      </c>
      <c r="L121" s="100" t="s">
        <v>33</v>
      </c>
      <c r="M121" s="101" t="s">
        <v>33</v>
      </c>
      <c r="N121" s="102" t="s">
        <v>33</v>
      </c>
      <c r="U121" s="68" t="s">
        <v>178</v>
      </c>
    </row>
    <row r="122" spans="1:23" s="63" customFormat="1" x14ac:dyDescent="0.2">
      <c r="A122" s="98"/>
      <c r="B122" s="97" t="s">
        <v>33</v>
      </c>
      <c r="C122" s="776" t="s">
        <v>182</v>
      </c>
      <c r="D122" s="776"/>
      <c r="E122" s="776"/>
      <c r="F122" s="90" t="s">
        <v>33</v>
      </c>
      <c r="G122" s="90" t="s">
        <v>33</v>
      </c>
      <c r="H122" s="90" t="s">
        <v>33</v>
      </c>
      <c r="I122" s="90" t="s">
        <v>33</v>
      </c>
      <c r="J122" s="91">
        <v>5.24</v>
      </c>
      <c r="K122" s="90" t="s">
        <v>33</v>
      </c>
      <c r="L122" s="91">
        <v>3.27</v>
      </c>
      <c r="M122" s="92" t="s">
        <v>33</v>
      </c>
      <c r="N122" s="93" t="s">
        <v>33</v>
      </c>
      <c r="V122" s="68" t="s">
        <v>182</v>
      </c>
    </row>
    <row r="123" spans="1:23" s="63" customFormat="1" x14ac:dyDescent="0.2">
      <c r="A123" s="98"/>
      <c r="B123" s="97" t="s">
        <v>33</v>
      </c>
      <c r="C123" s="767" t="s">
        <v>183</v>
      </c>
      <c r="D123" s="767"/>
      <c r="E123" s="767"/>
      <c r="F123" s="99" t="s">
        <v>33</v>
      </c>
      <c r="G123" s="99" t="s">
        <v>33</v>
      </c>
      <c r="H123" s="99" t="s">
        <v>33</v>
      </c>
      <c r="I123" s="99" t="s">
        <v>33</v>
      </c>
      <c r="J123" s="100" t="s">
        <v>33</v>
      </c>
      <c r="K123" s="99" t="s">
        <v>33</v>
      </c>
      <c r="L123" s="100">
        <v>2.5499999999999998</v>
      </c>
      <c r="M123" s="101" t="s">
        <v>33</v>
      </c>
      <c r="N123" s="102" t="s">
        <v>33</v>
      </c>
      <c r="U123" s="68" t="s">
        <v>183</v>
      </c>
    </row>
    <row r="124" spans="1:23" s="63" customFormat="1" ht="22.5" x14ac:dyDescent="0.2">
      <c r="A124" s="98"/>
      <c r="B124" s="97" t="s">
        <v>959</v>
      </c>
      <c r="C124" s="767" t="s">
        <v>960</v>
      </c>
      <c r="D124" s="767"/>
      <c r="E124" s="767"/>
      <c r="F124" s="99" t="s">
        <v>186</v>
      </c>
      <c r="G124" s="99" t="s">
        <v>187</v>
      </c>
      <c r="H124" s="99" t="s">
        <v>33</v>
      </c>
      <c r="I124" s="99" t="s">
        <v>187</v>
      </c>
      <c r="J124" s="100" t="s">
        <v>33</v>
      </c>
      <c r="K124" s="99" t="s">
        <v>33</v>
      </c>
      <c r="L124" s="100">
        <v>2.42</v>
      </c>
      <c r="M124" s="101" t="s">
        <v>33</v>
      </c>
      <c r="N124" s="102" t="s">
        <v>33</v>
      </c>
      <c r="U124" s="68" t="s">
        <v>960</v>
      </c>
    </row>
    <row r="125" spans="1:23" s="63" customFormat="1" ht="22.5" x14ac:dyDescent="0.2">
      <c r="A125" s="98"/>
      <c r="B125" s="97" t="s">
        <v>961</v>
      </c>
      <c r="C125" s="767" t="s">
        <v>962</v>
      </c>
      <c r="D125" s="767"/>
      <c r="E125" s="767"/>
      <c r="F125" s="99" t="s">
        <v>186</v>
      </c>
      <c r="G125" s="99" t="s">
        <v>594</v>
      </c>
      <c r="H125" s="99" t="s">
        <v>33</v>
      </c>
      <c r="I125" s="99" t="s">
        <v>594</v>
      </c>
      <c r="J125" s="100" t="s">
        <v>33</v>
      </c>
      <c r="K125" s="99" t="s">
        <v>33</v>
      </c>
      <c r="L125" s="100">
        <v>1.66</v>
      </c>
      <c r="M125" s="101" t="s">
        <v>33</v>
      </c>
      <c r="N125" s="102" t="s">
        <v>33</v>
      </c>
      <c r="U125" s="68" t="s">
        <v>962</v>
      </c>
    </row>
    <row r="126" spans="1:23" s="63" customFormat="1" x14ac:dyDescent="0.2">
      <c r="A126" s="103"/>
      <c r="B126" s="104"/>
      <c r="C126" s="780" t="s">
        <v>191</v>
      </c>
      <c r="D126" s="780"/>
      <c r="E126" s="780"/>
      <c r="F126" s="105" t="s">
        <v>33</v>
      </c>
      <c r="G126" s="105" t="s">
        <v>33</v>
      </c>
      <c r="H126" s="105" t="s">
        <v>33</v>
      </c>
      <c r="I126" s="105" t="s">
        <v>33</v>
      </c>
      <c r="J126" s="106" t="s">
        <v>33</v>
      </c>
      <c r="K126" s="105" t="s">
        <v>33</v>
      </c>
      <c r="L126" s="106">
        <v>7.35</v>
      </c>
      <c r="M126" s="92" t="s">
        <v>33</v>
      </c>
      <c r="N126" s="107" t="s">
        <v>33</v>
      </c>
      <c r="W126" s="68" t="s">
        <v>191</v>
      </c>
    </row>
    <row r="127" spans="1:23" s="63" customFormat="1" ht="22.5" x14ac:dyDescent="0.2">
      <c r="A127" s="88" t="s">
        <v>262</v>
      </c>
      <c r="B127" s="89" t="s">
        <v>2728</v>
      </c>
      <c r="C127" s="776" t="s">
        <v>2729</v>
      </c>
      <c r="D127" s="776"/>
      <c r="E127" s="776"/>
      <c r="F127" s="90" t="s">
        <v>484</v>
      </c>
      <c r="G127" s="90" t="s">
        <v>33</v>
      </c>
      <c r="H127" s="90" t="s">
        <v>33</v>
      </c>
      <c r="I127" s="90" t="s">
        <v>165</v>
      </c>
      <c r="J127" s="91">
        <v>376.94</v>
      </c>
      <c r="K127" s="90" t="s">
        <v>33</v>
      </c>
      <c r="L127" s="91">
        <v>376.94</v>
      </c>
      <c r="M127" s="92" t="s">
        <v>33</v>
      </c>
      <c r="N127" s="93" t="s">
        <v>33</v>
      </c>
      <c r="Q127" s="68" t="s">
        <v>2729</v>
      </c>
    </row>
    <row r="128" spans="1:23" s="63" customFormat="1" ht="1.5" customHeight="1" x14ac:dyDescent="0.2">
      <c r="A128" s="108"/>
      <c r="B128" s="104"/>
      <c r="C128" s="104"/>
      <c r="D128" s="104"/>
      <c r="E128" s="104"/>
      <c r="F128" s="108"/>
      <c r="G128" s="108"/>
      <c r="H128" s="108"/>
      <c r="I128" s="108"/>
      <c r="J128" s="109"/>
      <c r="K128" s="108"/>
      <c r="L128" s="109"/>
      <c r="M128" s="99"/>
      <c r="N128" s="109"/>
    </row>
    <row r="129" spans="1:25" s="63" customFormat="1" x14ac:dyDescent="0.2">
      <c r="A129" s="110"/>
      <c r="B129" s="111" t="s">
        <v>33</v>
      </c>
      <c r="C129" s="780" t="s">
        <v>2730</v>
      </c>
      <c r="D129" s="780"/>
      <c r="E129" s="780"/>
      <c r="F129" s="780"/>
      <c r="G129" s="780"/>
      <c r="H129" s="780"/>
      <c r="I129" s="780"/>
      <c r="J129" s="780"/>
      <c r="K129" s="780"/>
      <c r="L129" s="112" t="s">
        <v>33</v>
      </c>
      <c r="M129" s="113"/>
      <c r="N129" s="114"/>
      <c r="X129" s="68" t="s">
        <v>2730</v>
      </c>
    </row>
    <row r="130" spans="1:25" s="63" customFormat="1" x14ac:dyDescent="0.2">
      <c r="A130" s="115"/>
      <c r="B130" s="97" t="s">
        <v>33</v>
      </c>
      <c r="C130" s="767" t="s">
        <v>202</v>
      </c>
      <c r="D130" s="767"/>
      <c r="E130" s="767"/>
      <c r="F130" s="767"/>
      <c r="G130" s="767"/>
      <c r="H130" s="767"/>
      <c r="I130" s="767"/>
      <c r="J130" s="767"/>
      <c r="K130" s="767"/>
      <c r="L130" s="116">
        <v>64.88</v>
      </c>
      <c r="M130" s="117"/>
      <c r="N130" s="118" t="s">
        <v>33</v>
      </c>
      <c r="Y130" s="68" t="s">
        <v>202</v>
      </c>
    </row>
    <row r="131" spans="1:25" s="63" customFormat="1" x14ac:dyDescent="0.2">
      <c r="A131" s="115"/>
      <c r="B131" s="97" t="s">
        <v>165</v>
      </c>
      <c r="C131" s="767" t="s">
        <v>726</v>
      </c>
      <c r="D131" s="767"/>
      <c r="E131" s="767"/>
      <c r="F131" s="767"/>
      <c r="G131" s="767"/>
      <c r="H131" s="767"/>
      <c r="I131" s="767"/>
      <c r="J131" s="767"/>
      <c r="K131" s="767"/>
      <c r="L131" s="116">
        <v>39.340000000000003</v>
      </c>
      <c r="M131" s="117"/>
      <c r="N131" s="118" t="s">
        <v>33</v>
      </c>
      <c r="Y131" s="68" t="s">
        <v>726</v>
      </c>
    </row>
    <row r="132" spans="1:25" s="63" customFormat="1" x14ac:dyDescent="0.2">
      <c r="A132" s="115"/>
      <c r="B132" s="97" t="s">
        <v>33</v>
      </c>
      <c r="C132" s="767" t="s">
        <v>727</v>
      </c>
      <c r="D132" s="767"/>
      <c r="E132" s="767"/>
      <c r="F132" s="767"/>
      <c r="G132" s="767"/>
      <c r="H132" s="767"/>
      <c r="I132" s="767"/>
      <c r="J132" s="767"/>
      <c r="K132" s="767"/>
      <c r="L132" s="116" t="s">
        <v>33</v>
      </c>
      <c r="M132" s="117"/>
      <c r="N132" s="118" t="s">
        <v>33</v>
      </c>
      <c r="Y132" s="68" t="s">
        <v>727</v>
      </c>
    </row>
    <row r="133" spans="1:25" s="63" customFormat="1" x14ac:dyDescent="0.2">
      <c r="A133" s="115"/>
      <c r="B133" s="97" t="s">
        <v>33</v>
      </c>
      <c r="C133" s="767" t="s">
        <v>729</v>
      </c>
      <c r="D133" s="767"/>
      <c r="E133" s="767"/>
      <c r="F133" s="767"/>
      <c r="G133" s="767"/>
      <c r="H133" s="767"/>
      <c r="I133" s="767"/>
      <c r="J133" s="767"/>
      <c r="K133" s="767"/>
      <c r="L133" s="116">
        <v>33.96</v>
      </c>
      <c r="M133" s="117"/>
      <c r="N133" s="118" t="s">
        <v>33</v>
      </c>
      <c r="Y133" s="68" t="s">
        <v>729</v>
      </c>
    </row>
    <row r="134" spans="1:25" s="63" customFormat="1" x14ac:dyDescent="0.2">
      <c r="A134" s="115"/>
      <c r="B134" s="97" t="s">
        <v>33</v>
      </c>
      <c r="C134" s="767" t="s">
        <v>731</v>
      </c>
      <c r="D134" s="767"/>
      <c r="E134" s="767"/>
      <c r="F134" s="767"/>
      <c r="G134" s="767"/>
      <c r="H134" s="767"/>
      <c r="I134" s="767"/>
      <c r="J134" s="767"/>
      <c r="K134" s="767"/>
      <c r="L134" s="116">
        <v>3.52</v>
      </c>
      <c r="M134" s="117"/>
      <c r="N134" s="118" t="s">
        <v>33</v>
      </c>
      <c r="Y134" s="68" t="s">
        <v>731</v>
      </c>
    </row>
    <row r="135" spans="1:25" s="63" customFormat="1" x14ac:dyDescent="0.2">
      <c r="A135" s="115"/>
      <c r="B135" s="97" t="s">
        <v>33</v>
      </c>
      <c r="C135" s="767" t="s">
        <v>732</v>
      </c>
      <c r="D135" s="767"/>
      <c r="E135" s="767"/>
      <c r="F135" s="767"/>
      <c r="G135" s="767"/>
      <c r="H135" s="767"/>
      <c r="I135" s="767"/>
      <c r="J135" s="767"/>
      <c r="K135" s="767"/>
      <c r="L135" s="116">
        <v>1.86</v>
      </c>
      <c r="M135" s="117"/>
      <c r="N135" s="118" t="s">
        <v>33</v>
      </c>
      <c r="Y135" s="68" t="s">
        <v>732</v>
      </c>
    </row>
    <row r="136" spans="1:25" s="63" customFormat="1" x14ac:dyDescent="0.2">
      <c r="A136" s="115"/>
      <c r="B136" s="97" t="s">
        <v>165</v>
      </c>
      <c r="C136" s="767" t="s">
        <v>733</v>
      </c>
      <c r="D136" s="767"/>
      <c r="E136" s="767"/>
      <c r="F136" s="767"/>
      <c r="G136" s="767"/>
      <c r="H136" s="767"/>
      <c r="I136" s="767"/>
      <c r="J136" s="767"/>
      <c r="K136" s="767"/>
      <c r="L136" s="116">
        <v>25.54</v>
      </c>
      <c r="M136" s="117"/>
      <c r="N136" s="118" t="s">
        <v>33</v>
      </c>
      <c r="Y136" s="68" t="s">
        <v>733</v>
      </c>
    </row>
    <row r="137" spans="1:25" s="63" customFormat="1" x14ac:dyDescent="0.2">
      <c r="A137" s="115"/>
      <c r="B137" s="97" t="s">
        <v>165</v>
      </c>
      <c r="C137" s="767" t="s">
        <v>876</v>
      </c>
      <c r="D137" s="767"/>
      <c r="E137" s="767"/>
      <c r="F137" s="767"/>
      <c r="G137" s="767"/>
      <c r="H137" s="767"/>
      <c r="I137" s="767"/>
      <c r="J137" s="767"/>
      <c r="K137" s="767"/>
      <c r="L137" s="116">
        <v>2921.94</v>
      </c>
      <c r="M137" s="117"/>
      <c r="N137" s="118" t="s">
        <v>33</v>
      </c>
      <c r="Y137" s="68" t="s">
        <v>876</v>
      </c>
    </row>
    <row r="138" spans="1:25" s="63" customFormat="1" x14ac:dyDescent="0.2">
      <c r="A138" s="115"/>
      <c r="B138" s="97" t="s">
        <v>33</v>
      </c>
      <c r="C138" s="767" t="s">
        <v>203</v>
      </c>
      <c r="D138" s="767"/>
      <c r="E138" s="767"/>
      <c r="F138" s="767"/>
      <c r="G138" s="767"/>
      <c r="H138" s="767"/>
      <c r="I138" s="767"/>
      <c r="J138" s="767"/>
      <c r="K138" s="767"/>
      <c r="L138" s="116" t="s">
        <v>33</v>
      </c>
      <c r="M138" s="117"/>
      <c r="N138" s="118" t="s">
        <v>33</v>
      </c>
      <c r="Y138" s="68" t="s">
        <v>203</v>
      </c>
    </row>
    <row r="139" spans="1:25" s="63" customFormat="1" x14ac:dyDescent="0.2">
      <c r="A139" s="115"/>
      <c r="B139" s="97" t="s">
        <v>33</v>
      </c>
      <c r="C139" s="767" t="s">
        <v>296</v>
      </c>
      <c r="D139" s="767"/>
      <c r="E139" s="767"/>
      <c r="F139" s="767"/>
      <c r="G139" s="767"/>
      <c r="H139" s="767"/>
      <c r="I139" s="767"/>
      <c r="J139" s="767"/>
      <c r="K139" s="767"/>
      <c r="L139" s="116">
        <v>112.42</v>
      </c>
      <c r="M139" s="117"/>
      <c r="N139" s="118" t="s">
        <v>33</v>
      </c>
      <c r="Y139" s="68" t="s">
        <v>296</v>
      </c>
    </row>
    <row r="140" spans="1:25" s="63" customFormat="1" x14ac:dyDescent="0.2">
      <c r="A140" s="115"/>
      <c r="B140" s="97" t="s">
        <v>33</v>
      </c>
      <c r="C140" s="767" t="s">
        <v>204</v>
      </c>
      <c r="D140" s="767"/>
      <c r="E140" s="767"/>
      <c r="F140" s="767"/>
      <c r="G140" s="767"/>
      <c r="H140" s="767"/>
      <c r="I140" s="767"/>
      <c r="J140" s="767"/>
      <c r="K140" s="767"/>
      <c r="L140" s="116">
        <v>224.7</v>
      </c>
      <c r="M140" s="117"/>
      <c r="N140" s="118" t="s">
        <v>33</v>
      </c>
      <c r="Y140" s="68" t="s">
        <v>204</v>
      </c>
    </row>
    <row r="141" spans="1:25" s="63" customFormat="1" x14ac:dyDescent="0.2">
      <c r="A141" s="115"/>
      <c r="B141" s="97" t="s">
        <v>33</v>
      </c>
      <c r="C141" s="767" t="s">
        <v>297</v>
      </c>
      <c r="D141" s="767"/>
      <c r="E141" s="767"/>
      <c r="F141" s="767"/>
      <c r="G141" s="767"/>
      <c r="H141" s="767"/>
      <c r="I141" s="767"/>
      <c r="J141" s="767"/>
      <c r="K141" s="767"/>
      <c r="L141" s="116">
        <v>2347.1799999999998</v>
      </c>
      <c r="M141" s="117"/>
      <c r="N141" s="118" t="s">
        <v>33</v>
      </c>
      <c r="Y141" s="68" t="s">
        <v>297</v>
      </c>
    </row>
    <row r="142" spans="1:25" s="63" customFormat="1" x14ac:dyDescent="0.2">
      <c r="A142" s="115"/>
      <c r="B142" s="97" t="s">
        <v>33</v>
      </c>
      <c r="C142" s="767" t="s">
        <v>205</v>
      </c>
      <c r="D142" s="767"/>
      <c r="E142" s="767"/>
      <c r="F142" s="767"/>
      <c r="G142" s="767"/>
      <c r="H142" s="767"/>
      <c r="I142" s="767"/>
      <c r="J142" s="767"/>
      <c r="K142" s="767"/>
      <c r="L142" s="116">
        <v>141.1</v>
      </c>
      <c r="M142" s="117"/>
      <c r="N142" s="118" t="s">
        <v>33</v>
      </c>
      <c r="Y142" s="68" t="s">
        <v>205</v>
      </c>
    </row>
    <row r="143" spans="1:25" s="63" customFormat="1" x14ac:dyDescent="0.2">
      <c r="A143" s="115"/>
      <c r="B143" s="97" t="s">
        <v>33</v>
      </c>
      <c r="C143" s="767" t="s">
        <v>206</v>
      </c>
      <c r="D143" s="767"/>
      <c r="E143" s="767"/>
      <c r="F143" s="767"/>
      <c r="G143" s="767"/>
      <c r="H143" s="767"/>
      <c r="I143" s="767"/>
      <c r="J143" s="767"/>
      <c r="K143" s="767"/>
      <c r="L143" s="116">
        <v>96.54</v>
      </c>
      <c r="M143" s="117"/>
      <c r="N143" s="118" t="s">
        <v>33</v>
      </c>
      <c r="Y143" s="68" t="s">
        <v>206</v>
      </c>
    </row>
    <row r="144" spans="1:25" s="63" customFormat="1" x14ac:dyDescent="0.2">
      <c r="A144" s="115"/>
      <c r="B144" s="97" t="s">
        <v>33</v>
      </c>
      <c r="C144" s="767" t="s">
        <v>207</v>
      </c>
      <c r="D144" s="767"/>
      <c r="E144" s="767"/>
      <c r="F144" s="767"/>
      <c r="G144" s="767"/>
      <c r="H144" s="767"/>
      <c r="I144" s="767"/>
      <c r="J144" s="767"/>
      <c r="K144" s="767"/>
      <c r="L144" s="116">
        <v>152.24</v>
      </c>
      <c r="M144" s="117"/>
      <c r="N144" s="118" t="s">
        <v>33</v>
      </c>
      <c r="Y144" s="68" t="s">
        <v>207</v>
      </c>
    </row>
    <row r="145" spans="1:26" s="63" customFormat="1" x14ac:dyDescent="0.2">
      <c r="A145" s="115"/>
      <c r="B145" s="97" t="s">
        <v>33</v>
      </c>
      <c r="C145" s="767" t="s">
        <v>208</v>
      </c>
      <c r="D145" s="767"/>
      <c r="E145" s="767"/>
      <c r="F145" s="767"/>
      <c r="G145" s="767"/>
      <c r="H145" s="767"/>
      <c r="I145" s="767"/>
      <c r="J145" s="767"/>
      <c r="K145" s="767"/>
      <c r="L145" s="116">
        <v>144.62</v>
      </c>
      <c r="M145" s="117"/>
      <c r="N145" s="118" t="s">
        <v>33</v>
      </c>
      <c r="Y145" s="68" t="s">
        <v>208</v>
      </c>
    </row>
    <row r="146" spans="1:26" s="63" customFormat="1" x14ac:dyDescent="0.2">
      <c r="A146" s="115"/>
      <c r="B146" s="97" t="s">
        <v>33</v>
      </c>
      <c r="C146" s="767" t="s">
        <v>209</v>
      </c>
      <c r="D146" s="767"/>
      <c r="E146" s="767"/>
      <c r="F146" s="767"/>
      <c r="G146" s="767"/>
      <c r="H146" s="767"/>
      <c r="I146" s="767"/>
      <c r="J146" s="767"/>
      <c r="K146" s="767"/>
      <c r="L146" s="116">
        <v>98.4</v>
      </c>
      <c r="M146" s="117"/>
      <c r="N146" s="118" t="s">
        <v>33</v>
      </c>
      <c r="Y146" s="68" t="s">
        <v>209</v>
      </c>
    </row>
    <row r="147" spans="1:26" s="63" customFormat="1" x14ac:dyDescent="0.2">
      <c r="A147" s="115"/>
      <c r="B147" s="109" t="s">
        <v>33</v>
      </c>
      <c r="C147" s="782" t="s">
        <v>2731</v>
      </c>
      <c r="D147" s="782"/>
      <c r="E147" s="782"/>
      <c r="F147" s="782"/>
      <c r="G147" s="782"/>
      <c r="H147" s="782"/>
      <c r="I147" s="782"/>
      <c r="J147" s="782"/>
      <c r="K147" s="782"/>
      <c r="L147" s="119">
        <v>2986.82</v>
      </c>
      <c r="M147" s="120"/>
      <c r="N147" s="121"/>
      <c r="Z147" s="68" t="s">
        <v>2731</v>
      </c>
    </row>
    <row r="148" spans="1:26" s="63" customFormat="1" x14ac:dyDescent="0.2">
      <c r="A148" s="773" t="s">
        <v>2732</v>
      </c>
      <c r="B148" s="774"/>
      <c r="C148" s="774"/>
      <c r="D148" s="774"/>
      <c r="E148" s="774"/>
      <c r="F148" s="774"/>
      <c r="G148" s="774"/>
      <c r="H148" s="774"/>
      <c r="I148" s="774"/>
      <c r="J148" s="774"/>
      <c r="K148" s="774"/>
      <c r="L148" s="774"/>
      <c r="M148" s="774"/>
      <c r="N148" s="775"/>
      <c r="P148" s="68" t="s">
        <v>2732</v>
      </c>
    </row>
    <row r="149" spans="1:26" s="63" customFormat="1" ht="45" x14ac:dyDescent="0.2">
      <c r="A149" s="88" t="s">
        <v>267</v>
      </c>
      <c r="B149" s="89" t="s">
        <v>2717</v>
      </c>
      <c r="C149" s="776" t="s">
        <v>2718</v>
      </c>
      <c r="D149" s="776"/>
      <c r="E149" s="776"/>
      <c r="F149" s="90" t="s">
        <v>711</v>
      </c>
      <c r="G149" s="90" t="s">
        <v>33</v>
      </c>
      <c r="H149" s="90" t="s">
        <v>33</v>
      </c>
      <c r="I149" s="90" t="s">
        <v>1582</v>
      </c>
      <c r="J149" s="91" t="s">
        <v>33</v>
      </c>
      <c r="K149" s="90" t="s">
        <v>33</v>
      </c>
      <c r="L149" s="91" t="s">
        <v>33</v>
      </c>
      <c r="M149" s="92" t="s">
        <v>33</v>
      </c>
      <c r="N149" s="93" t="s">
        <v>33</v>
      </c>
      <c r="Q149" s="68" t="s">
        <v>2718</v>
      </c>
    </row>
    <row r="150" spans="1:26" s="63" customFormat="1" x14ac:dyDescent="0.2">
      <c r="A150" s="94"/>
      <c r="B150" s="95"/>
      <c r="C150" s="767" t="s">
        <v>2733</v>
      </c>
      <c r="D150" s="767"/>
      <c r="E150" s="767"/>
      <c r="F150" s="767"/>
      <c r="G150" s="767"/>
      <c r="H150" s="767"/>
      <c r="I150" s="767"/>
      <c r="J150" s="767"/>
      <c r="K150" s="767"/>
      <c r="L150" s="767"/>
      <c r="M150" s="767"/>
      <c r="N150" s="781"/>
      <c r="R150" s="68" t="s">
        <v>2733</v>
      </c>
    </row>
    <row r="151" spans="1:26" s="63" customFormat="1" ht="33.75" x14ac:dyDescent="0.2">
      <c r="A151" s="96"/>
      <c r="B151" s="97" t="s">
        <v>558</v>
      </c>
      <c r="C151" s="767" t="s">
        <v>2692</v>
      </c>
      <c r="D151" s="767"/>
      <c r="E151" s="767"/>
      <c r="F151" s="767"/>
      <c r="G151" s="767"/>
      <c r="H151" s="767"/>
      <c r="I151" s="767"/>
      <c r="J151" s="767"/>
      <c r="K151" s="767"/>
      <c r="L151" s="767"/>
      <c r="M151" s="767"/>
      <c r="N151" s="781"/>
      <c r="S151" s="68" t="s">
        <v>2692</v>
      </c>
    </row>
    <row r="152" spans="1:26" s="63" customFormat="1" x14ac:dyDescent="0.2">
      <c r="A152" s="98"/>
      <c r="B152" s="97" t="s">
        <v>165</v>
      </c>
      <c r="C152" s="767" t="s">
        <v>251</v>
      </c>
      <c r="D152" s="767"/>
      <c r="E152" s="767"/>
      <c r="F152" s="99" t="s">
        <v>33</v>
      </c>
      <c r="G152" s="99" t="s">
        <v>33</v>
      </c>
      <c r="H152" s="99" t="s">
        <v>33</v>
      </c>
      <c r="I152" s="99" t="s">
        <v>33</v>
      </c>
      <c r="J152" s="100">
        <v>115.81</v>
      </c>
      <c r="K152" s="99" t="s">
        <v>175</v>
      </c>
      <c r="L152" s="100">
        <v>115.81</v>
      </c>
      <c r="M152" s="101" t="s">
        <v>33</v>
      </c>
      <c r="N152" s="102" t="s">
        <v>33</v>
      </c>
      <c r="T152" s="68" t="s">
        <v>251</v>
      </c>
    </row>
    <row r="153" spans="1:26" s="63" customFormat="1" x14ac:dyDescent="0.2">
      <c r="A153" s="98"/>
      <c r="B153" s="97" t="s">
        <v>173</v>
      </c>
      <c r="C153" s="767" t="s">
        <v>174</v>
      </c>
      <c r="D153" s="767"/>
      <c r="E153" s="767"/>
      <c r="F153" s="99" t="s">
        <v>33</v>
      </c>
      <c r="G153" s="99" t="s">
        <v>33</v>
      </c>
      <c r="H153" s="99" t="s">
        <v>33</v>
      </c>
      <c r="I153" s="99" t="s">
        <v>33</v>
      </c>
      <c r="J153" s="100">
        <v>48.26</v>
      </c>
      <c r="K153" s="99" t="s">
        <v>175</v>
      </c>
      <c r="L153" s="100">
        <v>48.26</v>
      </c>
      <c r="M153" s="101" t="s">
        <v>33</v>
      </c>
      <c r="N153" s="102" t="s">
        <v>33</v>
      </c>
      <c r="T153" s="68" t="s">
        <v>174</v>
      </c>
    </row>
    <row r="154" spans="1:26" s="63" customFormat="1" x14ac:dyDescent="0.2">
      <c r="A154" s="98"/>
      <c r="B154" s="97" t="s">
        <v>176</v>
      </c>
      <c r="C154" s="767" t="s">
        <v>177</v>
      </c>
      <c r="D154" s="767"/>
      <c r="E154" s="767"/>
      <c r="F154" s="99" t="s">
        <v>33</v>
      </c>
      <c r="G154" s="99" t="s">
        <v>33</v>
      </c>
      <c r="H154" s="99" t="s">
        <v>33</v>
      </c>
      <c r="I154" s="99" t="s">
        <v>33</v>
      </c>
      <c r="J154" s="100">
        <v>5.0199999999999996</v>
      </c>
      <c r="K154" s="99" t="s">
        <v>175</v>
      </c>
      <c r="L154" s="100">
        <v>5.0199999999999996</v>
      </c>
      <c r="M154" s="101" t="s">
        <v>33</v>
      </c>
      <c r="N154" s="102" t="s">
        <v>33</v>
      </c>
      <c r="T154" s="68" t="s">
        <v>177</v>
      </c>
    </row>
    <row r="155" spans="1:26" s="63" customFormat="1" x14ac:dyDescent="0.2">
      <c r="A155" s="98"/>
      <c r="B155" s="97" t="s">
        <v>212</v>
      </c>
      <c r="C155" s="767" t="s">
        <v>252</v>
      </c>
      <c r="D155" s="767"/>
      <c r="E155" s="767"/>
      <c r="F155" s="99" t="s">
        <v>33</v>
      </c>
      <c r="G155" s="99" t="s">
        <v>33</v>
      </c>
      <c r="H155" s="99" t="s">
        <v>33</v>
      </c>
      <c r="I155" s="99" t="s">
        <v>33</v>
      </c>
      <c r="J155" s="100">
        <v>28.03</v>
      </c>
      <c r="K155" s="99" t="s">
        <v>33</v>
      </c>
      <c r="L155" s="100">
        <v>22.42</v>
      </c>
      <c r="M155" s="101" t="s">
        <v>33</v>
      </c>
      <c r="N155" s="102" t="s">
        <v>33</v>
      </c>
      <c r="T155" s="68" t="s">
        <v>252</v>
      </c>
    </row>
    <row r="156" spans="1:26" s="63" customFormat="1" x14ac:dyDescent="0.2">
      <c r="A156" s="98"/>
      <c r="B156" s="97" t="s">
        <v>33</v>
      </c>
      <c r="C156" s="767" t="s">
        <v>253</v>
      </c>
      <c r="D156" s="767"/>
      <c r="E156" s="767"/>
      <c r="F156" s="99" t="s">
        <v>179</v>
      </c>
      <c r="G156" s="99" t="s">
        <v>2719</v>
      </c>
      <c r="H156" s="99" t="s">
        <v>175</v>
      </c>
      <c r="I156" s="99" t="s">
        <v>2719</v>
      </c>
      <c r="J156" s="100" t="s">
        <v>33</v>
      </c>
      <c r="K156" s="99" t="s">
        <v>33</v>
      </c>
      <c r="L156" s="100" t="s">
        <v>33</v>
      </c>
      <c r="M156" s="101" t="s">
        <v>33</v>
      </c>
      <c r="N156" s="102" t="s">
        <v>33</v>
      </c>
      <c r="U156" s="68" t="s">
        <v>253</v>
      </c>
    </row>
    <row r="157" spans="1:26" s="63" customFormat="1" x14ac:dyDescent="0.2">
      <c r="A157" s="98"/>
      <c r="B157" s="97" t="s">
        <v>33</v>
      </c>
      <c r="C157" s="767" t="s">
        <v>178</v>
      </c>
      <c r="D157" s="767"/>
      <c r="E157" s="767"/>
      <c r="F157" s="99" t="s">
        <v>179</v>
      </c>
      <c r="G157" s="99" t="s">
        <v>925</v>
      </c>
      <c r="H157" s="99" t="s">
        <v>175</v>
      </c>
      <c r="I157" s="99" t="s">
        <v>925</v>
      </c>
      <c r="J157" s="100" t="s">
        <v>33</v>
      </c>
      <c r="K157" s="99" t="s">
        <v>33</v>
      </c>
      <c r="L157" s="100" t="s">
        <v>33</v>
      </c>
      <c r="M157" s="101" t="s">
        <v>33</v>
      </c>
      <c r="N157" s="102" t="s">
        <v>33</v>
      </c>
      <c r="U157" s="68" t="s">
        <v>178</v>
      </c>
    </row>
    <row r="158" spans="1:26" s="63" customFormat="1" x14ac:dyDescent="0.2">
      <c r="A158" s="98"/>
      <c r="B158" s="97" t="s">
        <v>33</v>
      </c>
      <c r="C158" s="776" t="s">
        <v>182</v>
      </c>
      <c r="D158" s="776"/>
      <c r="E158" s="776"/>
      <c r="F158" s="90" t="s">
        <v>33</v>
      </c>
      <c r="G158" s="90" t="s">
        <v>33</v>
      </c>
      <c r="H158" s="90" t="s">
        <v>33</v>
      </c>
      <c r="I158" s="90" t="s">
        <v>33</v>
      </c>
      <c r="J158" s="91">
        <v>192.1</v>
      </c>
      <c r="K158" s="90" t="s">
        <v>33</v>
      </c>
      <c r="L158" s="91">
        <v>186.49</v>
      </c>
      <c r="M158" s="92" t="s">
        <v>33</v>
      </c>
      <c r="N158" s="93" t="s">
        <v>33</v>
      </c>
      <c r="V158" s="68" t="s">
        <v>182</v>
      </c>
    </row>
    <row r="159" spans="1:26" s="63" customFormat="1" x14ac:dyDescent="0.2">
      <c r="A159" s="98"/>
      <c r="B159" s="97" t="s">
        <v>33</v>
      </c>
      <c r="C159" s="767" t="s">
        <v>183</v>
      </c>
      <c r="D159" s="767"/>
      <c r="E159" s="767"/>
      <c r="F159" s="99" t="s">
        <v>33</v>
      </c>
      <c r="G159" s="99" t="s">
        <v>33</v>
      </c>
      <c r="H159" s="99" t="s">
        <v>33</v>
      </c>
      <c r="I159" s="99" t="s">
        <v>33</v>
      </c>
      <c r="J159" s="100" t="s">
        <v>33</v>
      </c>
      <c r="K159" s="99" t="s">
        <v>33</v>
      </c>
      <c r="L159" s="100">
        <v>120.83</v>
      </c>
      <c r="M159" s="101" t="s">
        <v>33</v>
      </c>
      <c r="N159" s="102" t="s">
        <v>33</v>
      </c>
      <c r="U159" s="68" t="s">
        <v>183</v>
      </c>
    </row>
    <row r="160" spans="1:26" s="63" customFormat="1" ht="22.5" x14ac:dyDescent="0.2">
      <c r="A160" s="98"/>
      <c r="B160" s="97" t="s">
        <v>959</v>
      </c>
      <c r="C160" s="767" t="s">
        <v>960</v>
      </c>
      <c r="D160" s="767"/>
      <c r="E160" s="767"/>
      <c r="F160" s="99" t="s">
        <v>186</v>
      </c>
      <c r="G160" s="99" t="s">
        <v>187</v>
      </c>
      <c r="H160" s="99" t="s">
        <v>33</v>
      </c>
      <c r="I160" s="99" t="s">
        <v>187</v>
      </c>
      <c r="J160" s="100" t="s">
        <v>33</v>
      </c>
      <c r="K160" s="99" t="s">
        <v>33</v>
      </c>
      <c r="L160" s="100">
        <v>114.79</v>
      </c>
      <c r="M160" s="101" t="s">
        <v>33</v>
      </c>
      <c r="N160" s="102" t="s">
        <v>33</v>
      </c>
      <c r="U160" s="68" t="s">
        <v>960</v>
      </c>
    </row>
    <row r="161" spans="1:23" s="63" customFormat="1" ht="22.5" x14ac:dyDescent="0.2">
      <c r="A161" s="98"/>
      <c r="B161" s="97" t="s">
        <v>961</v>
      </c>
      <c r="C161" s="767" t="s">
        <v>962</v>
      </c>
      <c r="D161" s="767"/>
      <c r="E161" s="767"/>
      <c r="F161" s="99" t="s">
        <v>186</v>
      </c>
      <c r="G161" s="99" t="s">
        <v>594</v>
      </c>
      <c r="H161" s="99" t="s">
        <v>33</v>
      </c>
      <c r="I161" s="99" t="s">
        <v>594</v>
      </c>
      <c r="J161" s="100" t="s">
        <v>33</v>
      </c>
      <c r="K161" s="99" t="s">
        <v>33</v>
      </c>
      <c r="L161" s="100">
        <v>78.540000000000006</v>
      </c>
      <c r="M161" s="101" t="s">
        <v>33</v>
      </c>
      <c r="N161" s="102" t="s">
        <v>33</v>
      </c>
      <c r="U161" s="68" t="s">
        <v>962</v>
      </c>
    </row>
    <row r="162" spans="1:23" s="63" customFormat="1" x14ac:dyDescent="0.2">
      <c r="A162" s="103"/>
      <c r="B162" s="104"/>
      <c r="C162" s="780" t="s">
        <v>191</v>
      </c>
      <c r="D162" s="780"/>
      <c r="E162" s="780"/>
      <c r="F162" s="105" t="s">
        <v>33</v>
      </c>
      <c r="G162" s="105" t="s">
        <v>33</v>
      </c>
      <c r="H162" s="105" t="s">
        <v>33</v>
      </c>
      <c r="I162" s="105" t="s">
        <v>33</v>
      </c>
      <c r="J162" s="106" t="s">
        <v>33</v>
      </c>
      <c r="K162" s="105" t="s">
        <v>33</v>
      </c>
      <c r="L162" s="106">
        <v>379.82</v>
      </c>
      <c r="M162" s="92" t="s">
        <v>33</v>
      </c>
      <c r="N162" s="107" t="s">
        <v>33</v>
      </c>
      <c r="W162" s="68" t="s">
        <v>191</v>
      </c>
    </row>
    <row r="163" spans="1:23" s="63" customFormat="1" ht="22.5" x14ac:dyDescent="0.2">
      <c r="A163" s="88" t="s">
        <v>274</v>
      </c>
      <c r="B163" s="89" t="s">
        <v>2734</v>
      </c>
      <c r="C163" s="776" t="s">
        <v>2735</v>
      </c>
      <c r="D163" s="776"/>
      <c r="E163" s="776"/>
      <c r="F163" s="90" t="s">
        <v>1092</v>
      </c>
      <c r="G163" s="90" t="s">
        <v>33</v>
      </c>
      <c r="H163" s="90" t="s">
        <v>33</v>
      </c>
      <c r="I163" s="90" t="s">
        <v>2674</v>
      </c>
      <c r="J163" s="91">
        <v>14498.24</v>
      </c>
      <c r="K163" s="90" t="s">
        <v>33</v>
      </c>
      <c r="L163" s="91">
        <v>739.41</v>
      </c>
      <c r="M163" s="92" t="s">
        <v>33</v>
      </c>
      <c r="N163" s="93" t="s">
        <v>33</v>
      </c>
      <c r="Q163" s="68" t="s">
        <v>2735</v>
      </c>
    </row>
    <row r="164" spans="1:23" s="63" customFormat="1" x14ac:dyDescent="0.2">
      <c r="A164" s="94"/>
      <c r="B164" s="95"/>
      <c r="C164" s="767" t="s">
        <v>2736</v>
      </c>
      <c r="D164" s="767"/>
      <c r="E164" s="767"/>
      <c r="F164" s="767"/>
      <c r="G164" s="767"/>
      <c r="H164" s="767"/>
      <c r="I164" s="767"/>
      <c r="J164" s="767"/>
      <c r="K164" s="767"/>
      <c r="L164" s="767"/>
      <c r="M164" s="767"/>
      <c r="N164" s="781"/>
      <c r="R164" s="68" t="s">
        <v>2736</v>
      </c>
    </row>
    <row r="165" spans="1:23" s="63" customFormat="1" ht="22.5" x14ac:dyDescent="0.2">
      <c r="A165" s="88" t="s">
        <v>282</v>
      </c>
      <c r="B165" s="89" t="s">
        <v>2737</v>
      </c>
      <c r="C165" s="776" t="s">
        <v>2738</v>
      </c>
      <c r="D165" s="776"/>
      <c r="E165" s="776"/>
      <c r="F165" s="90" t="s">
        <v>1092</v>
      </c>
      <c r="G165" s="90" t="s">
        <v>33</v>
      </c>
      <c r="H165" s="90" t="s">
        <v>33</v>
      </c>
      <c r="I165" s="90" t="s">
        <v>2739</v>
      </c>
      <c r="J165" s="91">
        <v>10960.87</v>
      </c>
      <c r="K165" s="90" t="s">
        <v>33</v>
      </c>
      <c r="L165" s="91">
        <v>335.4</v>
      </c>
      <c r="M165" s="92" t="s">
        <v>33</v>
      </c>
      <c r="N165" s="93" t="s">
        <v>33</v>
      </c>
      <c r="Q165" s="68" t="s">
        <v>2738</v>
      </c>
    </row>
    <row r="166" spans="1:23" s="63" customFormat="1" x14ac:dyDescent="0.2">
      <c r="A166" s="94"/>
      <c r="B166" s="95"/>
      <c r="C166" s="767" t="s">
        <v>2740</v>
      </c>
      <c r="D166" s="767"/>
      <c r="E166" s="767"/>
      <c r="F166" s="767"/>
      <c r="G166" s="767"/>
      <c r="H166" s="767"/>
      <c r="I166" s="767"/>
      <c r="J166" s="767"/>
      <c r="K166" s="767"/>
      <c r="L166" s="767"/>
      <c r="M166" s="767"/>
      <c r="N166" s="781"/>
      <c r="R166" s="68" t="s">
        <v>2740</v>
      </c>
    </row>
    <row r="167" spans="1:23" s="63" customFormat="1" ht="33.75" x14ac:dyDescent="0.2">
      <c r="A167" s="88" t="s">
        <v>287</v>
      </c>
      <c r="B167" s="89" t="s">
        <v>2741</v>
      </c>
      <c r="C167" s="776" t="s">
        <v>2742</v>
      </c>
      <c r="D167" s="776"/>
      <c r="E167" s="776"/>
      <c r="F167" s="90" t="s">
        <v>334</v>
      </c>
      <c r="G167" s="90" t="s">
        <v>33</v>
      </c>
      <c r="H167" s="90" t="s">
        <v>33</v>
      </c>
      <c r="I167" s="90" t="s">
        <v>614</v>
      </c>
      <c r="J167" s="91" t="s">
        <v>33</v>
      </c>
      <c r="K167" s="90" t="s">
        <v>33</v>
      </c>
      <c r="L167" s="91" t="s">
        <v>33</v>
      </c>
      <c r="M167" s="92" t="s">
        <v>33</v>
      </c>
      <c r="N167" s="93" t="s">
        <v>33</v>
      </c>
      <c r="Q167" s="68" t="s">
        <v>2742</v>
      </c>
    </row>
    <row r="168" spans="1:23" s="63" customFormat="1" x14ac:dyDescent="0.2">
      <c r="A168" s="94"/>
      <c r="B168" s="95"/>
      <c r="C168" s="767" t="s">
        <v>2743</v>
      </c>
      <c r="D168" s="767"/>
      <c r="E168" s="767"/>
      <c r="F168" s="767"/>
      <c r="G168" s="767"/>
      <c r="H168" s="767"/>
      <c r="I168" s="767"/>
      <c r="J168" s="767"/>
      <c r="K168" s="767"/>
      <c r="L168" s="767"/>
      <c r="M168" s="767"/>
      <c r="N168" s="781"/>
      <c r="R168" s="68" t="s">
        <v>2743</v>
      </c>
    </row>
    <row r="169" spans="1:23" s="63" customFormat="1" ht="33.75" x14ac:dyDescent="0.2">
      <c r="A169" s="96"/>
      <c r="B169" s="97" t="s">
        <v>558</v>
      </c>
      <c r="C169" s="767" t="s">
        <v>2692</v>
      </c>
      <c r="D169" s="767"/>
      <c r="E169" s="767"/>
      <c r="F169" s="767"/>
      <c r="G169" s="767"/>
      <c r="H169" s="767"/>
      <c r="I169" s="767"/>
      <c r="J169" s="767"/>
      <c r="K169" s="767"/>
      <c r="L169" s="767"/>
      <c r="M169" s="767"/>
      <c r="N169" s="781"/>
      <c r="S169" s="68" t="s">
        <v>2692</v>
      </c>
    </row>
    <row r="170" spans="1:23" s="63" customFormat="1" x14ac:dyDescent="0.2">
      <c r="A170" s="98"/>
      <c r="B170" s="97" t="s">
        <v>165</v>
      </c>
      <c r="C170" s="767" t="s">
        <v>251</v>
      </c>
      <c r="D170" s="767"/>
      <c r="E170" s="767"/>
      <c r="F170" s="99" t="s">
        <v>33</v>
      </c>
      <c r="G170" s="99" t="s">
        <v>33</v>
      </c>
      <c r="H170" s="99" t="s">
        <v>33</v>
      </c>
      <c r="I170" s="99" t="s">
        <v>33</v>
      </c>
      <c r="J170" s="100">
        <v>698.37</v>
      </c>
      <c r="K170" s="99" t="s">
        <v>175</v>
      </c>
      <c r="L170" s="100">
        <v>174.59</v>
      </c>
      <c r="M170" s="101" t="s">
        <v>33</v>
      </c>
      <c r="N170" s="102" t="s">
        <v>33</v>
      </c>
      <c r="T170" s="68" t="s">
        <v>251</v>
      </c>
    </row>
    <row r="171" spans="1:23" s="63" customFormat="1" x14ac:dyDescent="0.2">
      <c r="A171" s="98"/>
      <c r="B171" s="97" t="s">
        <v>173</v>
      </c>
      <c r="C171" s="767" t="s">
        <v>174</v>
      </c>
      <c r="D171" s="767"/>
      <c r="E171" s="767"/>
      <c r="F171" s="99" t="s">
        <v>33</v>
      </c>
      <c r="G171" s="99" t="s">
        <v>33</v>
      </c>
      <c r="H171" s="99" t="s">
        <v>33</v>
      </c>
      <c r="I171" s="99" t="s">
        <v>33</v>
      </c>
      <c r="J171" s="100">
        <v>36.22</v>
      </c>
      <c r="K171" s="99" t="s">
        <v>175</v>
      </c>
      <c r="L171" s="100">
        <v>9.06</v>
      </c>
      <c r="M171" s="101" t="s">
        <v>33</v>
      </c>
      <c r="N171" s="102" t="s">
        <v>33</v>
      </c>
      <c r="T171" s="68" t="s">
        <v>174</v>
      </c>
    </row>
    <row r="172" spans="1:23" s="63" customFormat="1" x14ac:dyDescent="0.2">
      <c r="A172" s="98"/>
      <c r="B172" s="97" t="s">
        <v>176</v>
      </c>
      <c r="C172" s="767" t="s">
        <v>177</v>
      </c>
      <c r="D172" s="767"/>
      <c r="E172" s="767"/>
      <c r="F172" s="99" t="s">
        <v>33</v>
      </c>
      <c r="G172" s="99" t="s">
        <v>33</v>
      </c>
      <c r="H172" s="99" t="s">
        <v>33</v>
      </c>
      <c r="I172" s="99" t="s">
        <v>33</v>
      </c>
      <c r="J172" s="100">
        <v>5.0199999999999996</v>
      </c>
      <c r="K172" s="99" t="s">
        <v>175</v>
      </c>
      <c r="L172" s="100">
        <v>1.26</v>
      </c>
      <c r="M172" s="101" t="s">
        <v>33</v>
      </c>
      <c r="N172" s="102" t="s">
        <v>33</v>
      </c>
      <c r="T172" s="68" t="s">
        <v>177</v>
      </c>
    </row>
    <row r="173" spans="1:23" s="63" customFormat="1" x14ac:dyDescent="0.2">
      <c r="A173" s="98"/>
      <c r="B173" s="97" t="s">
        <v>212</v>
      </c>
      <c r="C173" s="767" t="s">
        <v>252</v>
      </c>
      <c r="D173" s="767"/>
      <c r="E173" s="767"/>
      <c r="F173" s="99" t="s">
        <v>33</v>
      </c>
      <c r="G173" s="99" t="s">
        <v>33</v>
      </c>
      <c r="H173" s="99" t="s">
        <v>33</v>
      </c>
      <c r="I173" s="99" t="s">
        <v>33</v>
      </c>
      <c r="J173" s="100">
        <v>116.23</v>
      </c>
      <c r="K173" s="99" t="s">
        <v>33</v>
      </c>
      <c r="L173" s="100">
        <v>23.25</v>
      </c>
      <c r="M173" s="101" t="s">
        <v>33</v>
      </c>
      <c r="N173" s="102" t="s">
        <v>33</v>
      </c>
      <c r="T173" s="68" t="s">
        <v>252</v>
      </c>
    </row>
    <row r="174" spans="1:23" s="63" customFormat="1" x14ac:dyDescent="0.2">
      <c r="A174" s="98"/>
      <c r="B174" s="97" t="s">
        <v>33</v>
      </c>
      <c r="C174" s="767" t="s">
        <v>253</v>
      </c>
      <c r="D174" s="767"/>
      <c r="E174" s="767"/>
      <c r="F174" s="99" t="s">
        <v>179</v>
      </c>
      <c r="G174" s="99" t="s">
        <v>2744</v>
      </c>
      <c r="H174" s="99" t="s">
        <v>175</v>
      </c>
      <c r="I174" s="99" t="s">
        <v>2745</v>
      </c>
      <c r="J174" s="100" t="s">
        <v>33</v>
      </c>
      <c r="K174" s="99" t="s">
        <v>33</v>
      </c>
      <c r="L174" s="100" t="s">
        <v>33</v>
      </c>
      <c r="M174" s="101" t="s">
        <v>33</v>
      </c>
      <c r="N174" s="102" t="s">
        <v>33</v>
      </c>
      <c r="U174" s="68" t="s">
        <v>253</v>
      </c>
    </row>
    <row r="175" spans="1:23" s="63" customFormat="1" x14ac:dyDescent="0.2">
      <c r="A175" s="98"/>
      <c r="B175" s="97" t="s">
        <v>33</v>
      </c>
      <c r="C175" s="767" t="s">
        <v>178</v>
      </c>
      <c r="D175" s="767"/>
      <c r="E175" s="767"/>
      <c r="F175" s="99" t="s">
        <v>179</v>
      </c>
      <c r="G175" s="99" t="s">
        <v>925</v>
      </c>
      <c r="H175" s="99" t="s">
        <v>175</v>
      </c>
      <c r="I175" s="99" t="s">
        <v>648</v>
      </c>
      <c r="J175" s="100" t="s">
        <v>33</v>
      </c>
      <c r="K175" s="99" t="s">
        <v>33</v>
      </c>
      <c r="L175" s="100" t="s">
        <v>33</v>
      </c>
      <c r="M175" s="101" t="s">
        <v>33</v>
      </c>
      <c r="N175" s="102" t="s">
        <v>33</v>
      </c>
      <c r="U175" s="68" t="s">
        <v>178</v>
      </c>
    </row>
    <row r="176" spans="1:23" s="63" customFormat="1" x14ac:dyDescent="0.2">
      <c r="A176" s="98"/>
      <c r="B176" s="97" t="s">
        <v>33</v>
      </c>
      <c r="C176" s="776" t="s">
        <v>182</v>
      </c>
      <c r="D176" s="776"/>
      <c r="E176" s="776"/>
      <c r="F176" s="90" t="s">
        <v>33</v>
      </c>
      <c r="G176" s="90" t="s">
        <v>33</v>
      </c>
      <c r="H176" s="90" t="s">
        <v>33</v>
      </c>
      <c r="I176" s="90" t="s">
        <v>33</v>
      </c>
      <c r="J176" s="91">
        <v>850.82</v>
      </c>
      <c r="K176" s="90" t="s">
        <v>33</v>
      </c>
      <c r="L176" s="91">
        <v>206.9</v>
      </c>
      <c r="M176" s="92" t="s">
        <v>33</v>
      </c>
      <c r="N176" s="93" t="s">
        <v>33</v>
      </c>
      <c r="V176" s="68" t="s">
        <v>182</v>
      </c>
    </row>
    <row r="177" spans="1:27" s="63" customFormat="1" x14ac:dyDescent="0.2">
      <c r="A177" s="98"/>
      <c r="B177" s="97" t="s">
        <v>33</v>
      </c>
      <c r="C177" s="767" t="s">
        <v>183</v>
      </c>
      <c r="D177" s="767"/>
      <c r="E177" s="767"/>
      <c r="F177" s="99" t="s">
        <v>33</v>
      </c>
      <c r="G177" s="99" t="s">
        <v>33</v>
      </c>
      <c r="H177" s="99" t="s">
        <v>33</v>
      </c>
      <c r="I177" s="99" t="s">
        <v>33</v>
      </c>
      <c r="J177" s="100" t="s">
        <v>33</v>
      </c>
      <c r="K177" s="99" t="s">
        <v>33</v>
      </c>
      <c r="L177" s="100">
        <v>175.85</v>
      </c>
      <c r="M177" s="101" t="s">
        <v>33</v>
      </c>
      <c r="N177" s="102" t="s">
        <v>33</v>
      </c>
      <c r="U177" s="68" t="s">
        <v>183</v>
      </c>
    </row>
    <row r="178" spans="1:27" s="63" customFormat="1" ht="22.5" x14ac:dyDescent="0.2">
      <c r="A178" s="98"/>
      <c r="B178" s="97" t="s">
        <v>959</v>
      </c>
      <c r="C178" s="767" t="s">
        <v>960</v>
      </c>
      <c r="D178" s="767"/>
      <c r="E178" s="767"/>
      <c r="F178" s="99" t="s">
        <v>186</v>
      </c>
      <c r="G178" s="99" t="s">
        <v>187</v>
      </c>
      <c r="H178" s="99" t="s">
        <v>33</v>
      </c>
      <c r="I178" s="99" t="s">
        <v>187</v>
      </c>
      <c r="J178" s="100" t="s">
        <v>33</v>
      </c>
      <c r="K178" s="99" t="s">
        <v>33</v>
      </c>
      <c r="L178" s="100">
        <v>167.06</v>
      </c>
      <c r="M178" s="101" t="s">
        <v>33</v>
      </c>
      <c r="N178" s="102" t="s">
        <v>33</v>
      </c>
      <c r="U178" s="68" t="s">
        <v>960</v>
      </c>
    </row>
    <row r="179" spans="1:27" s="63" customFormat="1" ht="22.5" x14ac:dyDescent="0.2">
      <c r="A179" s="98"/>
      <c r="B179" s="97" t="s">
        <v>961</v>
      </c>
      <c r="C179" s="767" t="s">
        <v>962</v>
      </c>
      <c r="D179" s="767"/>
      <c r="E179" s="767"/>
      <c r="F179" s="99" t="s">
        <v>186</v>
      </c>
      <c r="G179" s="99" t="s">
        <v>594</v>
      </c>
      <c r="H179" s="99" t="s">
        <v>33</v>
      </c>
      <c r="I179" s="99" t="s">
        <v>594</v>
      </c>
      <c r="J179" s="100" t="s">
        <v>33</v>
      </c>
      <c r="K179" s="99" t="s">
        <v>33</v>
      </c>
      <c r="L179" s="100">
        <v>114.3</v>
      </c>
      <c r="M179" s="101" t="s">
        <v>33</v>
      </c>
      <c r="N179" s="102" t="s">
        <v>33</v>
      </c>
      <c r="U179" s="68" t="s">
        <v>962</v>
      </c>
    </row>
    <row r="180" spans="1:27" s="63" customFormat="1" x14ac:dyDescent="0.2">
      <c r="A180" s="103"/>
      <c r="B180" s="104"/>
      <c r="C180" s="780" t="s">
        <v>191</v>
      </c>
      <c r="D180" s="780"/>
      <c r="E180" s="780"/>
      <c r="F180" s="105" t="s">
        <v>33</v>
      </c>
      <c r="G180" s="105" t="s">
        <v>33</v>
      </c>
      <c r="H180" s="105" t="s">
        <v>33</v>
      </c>
      <c r="I180" s="105" t="s">
        <v>33</v>
      </c>
      <c r="J180" s="106" t="s">
        <v>33</v>
      </c>
      <c r="K180" s="105" t="s">
        <v>33</v>
      </c>
      <c r="L180" s="106">
        <v>488.26</v>
      </c>
      <c r="M180" s="92" t="s">
        <v>33</v>
      </c>
      <c r="N180" s="107" t="s">
        <v>33</v>
      </c>
      <c r="W180" s="68" t="s">
        <v>191</v>
      </c>
    </row>
    <row r="181" spans="1:27" s="63" customFormat="1" ht="33.75" x14ac:dyDescent="0.2">
      <c r="A181" s="88" t="s">
        <v>217</v>
      </c>
      <c r="B181" s="89" t="s">
        <v>2746</v>
      </c>
      <c r="C181" s="776" t="s">
        <v>2747</v>
      </c>
      <c r="D181" s="776"/>
      <c r="E181" s="776"/>
      <c r="F181" s="90" t="s">
        <v>484</v>
      </c>
      <c r="G181" s="90" t="s">
        <v>33</v>
      </c>
      <c r="H181" s="90" t="s">
        <v>33</v>
      </c>
      <c r="I181" s="90" t="s">
        <v>282</v>
      </c>
      <c r="J181" s="91">
        <v>385.68</v>
      </c>
      <c r="K181" s="90" t="s">
        <v>856</v>
      </c>
      <c r="L181" s="91">
        <v>5507.51</v>
      </c>
      <c r="M181" s="92" t="s">
        <v>33</v>
      </c>
      <c r="N181" s="93" t="s">
        <v>33</v>
      </c>
      <c r="Q181" s="68" t="s">
        <v>2747</v>
      </c>
    </row>
    <row r="182" spans="1:27" s="63" customFormat="1" x14ac:dyDescent="0.2">
      <c r="A182" s="94"/>
      <c r="B182" s="95"/>
      <c r="C182" s="767" t="s">
        <v>2748</v>
      </c>
      <c r="D182" s="767"/>
      <c r="E182" s="767"/>
      <c r="F182" s="767"/>
      <c r="G182" s="767"/>
      <c r="H182" s="767"/>
      <c r="I182" s="767"/>
      <c r="J182" s="767"/>
      <c r="K182" s="767"/>
      <c r="L182" s="767"/>
      <c r="M182" s="767"/>
      <c r="N182" s="781"/>
      <c r="AA182" s="68" t="s">
        <v>2748</v>
      </c>
    </row>
    <row r="183" spans="1:27" s="63" customFormat="1" ht="22.5" x14ac:dyDescent="0.2">
      <c r="A183" s="96"/>
      <c r="B183" s="97" t="s">
        <v>858</v>
      </c>
      <c r="C183" s="767" t="s">
        <v>859</v>
      </c>
      <c r="D183" s="767"/>
      <c r="E183" s="767"/>
      <c r="F183" s="767"/>
      <c r="G183" s="767"/>
      <c r="H183" s="767"/>
      <c r="I183" s="767"/>
      <c r="J183" s="767"/>
      <c r="K183" s="767"/>
      <c r="L183" s="767"/>
      <c r="M183" s="767"/>
      <c r="N183" s="781"/>
      <c r="S183" s="68" t="s">
        <v>859</v>
      </c>
    </row>
    <row r="184" spans="1:27" s="63" customFormat="1" ht="33.75" x14ac:dyDescent="0.2">
      <c r="A184" s="88" t="s">
        <v>291</v>
      </c>
      <c r="B184" s="89" t="s">
        <v>2749</v>
      </c>
      <c r="C184" s="776" t="s">
        <v>2750</v>
      </c>
      <c r="D184" s="776"/>
      <c r="E184" s="776"/>
      <c r="F184" s="90" t="s">
        <v>484</v>
      </c>
      <c r="G184" s="90" t="s">
        <v>33</v>
      </c>
      <c r="H184" s="90" t="s">
        <v>33</v>
      </c>
      <c r="I184" s="90" t="s">
        <v>228</v>
      </c>
      <c r="J184" s="91">
        <v>786.83</v>
      </c>
      <c r="K184" s="90" t="s">
        <v>856</v>
      </c>
      <c r="L184" s="91">
        <v>4815.3999999999996</v>
      </c>
      <c r="M184" s="92" t="s">
        <v>33</v>
      </c>
      <c r="N184" s="93" t="s">
        <v>33</v>
      </c>
      <c r="Q184" s="68" t="s">
        <v>2750</v>
      </c>
    </row>
    <row r="185" spans="1:27" s="63" customFormat="1" x14ac:dyDescent="0.2">
      <c r="A185" s="94"/>
      <c r="B185" s="95"/>
      <c r="C185" s="767" t="s">
        <v>2751</v>
      </c>
      <c r="D185" s="767"/>
      <c r="E185" s="767"/>
      <c r="F185" s="767"/>
      <c r="G185" s="767"/>
      <c r="H185" s="767"/>
      <c r="I185" s="767"/>
      <c r="J185" s="767"/>
      <c r="K185" s="767"/>
      <c r="L185" s="767"/>
      <c r="M185" s="767"/>
      <c r="N185" s="781"/>
      <c r="AA185" s="68" t="s">
        <v>2751</v>
      </c>
    </row>
    <row r="186" spans="1:27" s="63" customFormat="1" ht="22.5" x14ac:dyDescent="0.2">
      <c r="A186" s="96"/>
      <c r="B186" s="97" t="s">
        <v>858</v>
      </c>
      <c r="C186" s="767" t="s">
        <v>859</v>
      </c>
      <c r="D186" s="767"/>
      <c r="E186" s="767"/>
      <c r="F186" s="767"/>
      <c r="G186" s="767"/>
      <c r="H186" s="767"/>
      <c r="I186" s="767"/>
      <c r="J186" s="767"/>
      <c r="K186" s="767"/>
      <c r="L186" s="767"/>
      <c r="M186" s="767"/>
      <c r="N186" s="781"/>
      <c r="S186" s="68" t="s">
        <v>859</v>
      </c>
    </row>
    <row r="187" spans="1:27" s="63" customFormat="1" ht="33.75" x14ac:dyDescent="0.2">
      <c r="A187" s="88" t="s">
        <v>293</v>
      </c>
      <c r="B187" s="89" t="s">
        <v>2752</v>
      </c>
      <c r="C187" s="776" t="s">
        <v>2753</v>
      </c>
      <c r="D187" s="776"/>
      <c r="E187" s="776"/>
      <c r="F187" s="90" t="s">
        <v>334</v>
      </c>
      <c r="G187" s="90" t="s">
        <v>33</v>
      </c>
      <c r="H187" s="90" t="s">
        <v>33</v>
      </c>
      <c r="I187" s="90" t="s">
        <v>1923</v>
      </c>
      <c r="J187" s="91" t="s">
        <v>33</v>
      </c>
      <c r="K187" s="90" t="s">
        <v>33</v>
      </c>
      <c r="L187" s="91" t="s">
        <v>33</v>
      </c>
      <c r="M187" s="92" t="s">
        <v>33</v>
      </c>
      <c r="N187" s="93" t="s">
        <v>33</v>
      </c>
      <c r="Q187" s="68" t="s">
        <v>2753</v>
      </c>
    </row>
    <row r="188" spans="1:27" s="63" customFormat="1" x14ac:dyDescent="0.2">
      <c r="A188" s="94"/>
      <c r="B188" s="95"/>
      <c r="C188" s="767" t="s">
        <v>1924</v>
      </c>
      <c r="D188" s="767"/>
      <c r="E188" s="767"/>
      <c r="F188" s="767"/>
      <c r="G188" s="767"/>
      <c r="H188" s="767"/>
      <c r="I188" s="767"/>
      <c r="J188" s="767"/>
      <c r="K188" s="767"/>
      <c r="L188" s="767"/>
      <c r="M188" s="767"/>
      <c r="N188" s="781"/>
      <c r="R188" s="68" t="s">
        <v>1924</v>
      </c>
    </row>
    <row r="189" spans="1:27" s="63" customFormat="1" ht="33.75" x14ac:dyDescent="0.2">
      <c r="A189" s="96"/>
      <c r="B189" s="97" t="s">
        <v>558</v>
      </c>
      <c r="C189" s="767" t="s">
        <v>2692</v>
      </c>
      <c r="D189" s="767"/>
      <c r="E189" s="767"/>
      <c r="F189" s="767"/>
      <c r="G189" s="767"/>
      <c r="H189" s="767"/>
      <c r="I189" s="767"/>
      <c r="J189" s="767"/>
      <c r="K189" s="767"/>
      <c r="L189" s="767"/>
      <c r="M189" s="767"/>
      <c r="N189" s="781"/>
      <c r="S189" s="68" t="s">
        <v>2692</v>
      </c>
    </row>
    <row r="190" spans="1:27" s="63" customFormat="1" x14ac:dyDescent="0.2">
      <c r="A190" s="98"/>
      <c r="B190" s="97" t="s">
        <v>165</v>
      </c>
      <c r="C190" s="767" t="s">
        <v>251</v>
      </c>
      <c r="D190" s="767"/>
      <c r="E190" s="767"/>
      <c r="F190" s="99" t="s">
        <v>33</v>
      </c>
      <c r="G190" s="99" t="s">
        <v>33</v>
      </c>
      <c r="H190" s="99" t="s">
        <v>33</v>
      </c>
      <c r="I190" s="99" t="s">
        <v>33</v>
      </c>
      <c r="J190" s="100">
        <v>313.47000000000003</v>
      </c>
      <c r="K190" s="99" t="s">
        <v>175</v>
      </c>
      <c r="L190" s="100">
        <v>15.67</v>
      </c>
      <c r="M190" s="101" t="s">
        <v>33</v>
      </c>
      <c r="N190" s="102" t="s">
        <v>33</v>
      </c>
      <c r="T190" s="68" t="s">
        <v>251</v>
      </c>
    </row>
    <row r="191" spans="1:27" s="63" customFormat="1" x14ac:dyDescent="0.2">
      <c r="A191" s="98"/>
      <c r="B191" s="97" t="s">
        <v>173</v>
      </c>
      <c r="C191" s="767" t="s">
        <v>174</v>
      </c>
      <c r="D191" s="767"/>
      <c r="E191" s="767"/>
      <c r="F191" s="99" t="s">
        <v>33</v>
      </c>
      <c r="G191" s="99" t="s">
        <v>33</v>
      </c>
      <c r="H191" s="99" t="s">
        <v>33</v>
      </c>
      <c r="I191" s="99" t="s">
        <v>33</v>
      </c>
      <c r="J191" s="100">
        <v>4.7699999999999996</v>
      </c>
      <c r="K191" s="99" t="s">
        <v>175</v>
      </c>
      <c r="L191" s="100">
        <v>0.24</v>
      </c>
      <c r="M191" s="101" t="s">
        <v>33</v>
      </c>
      <c r="N191" s="102" t="s">
        <v>33</v>
      </c>
      <c r="T191" s="68" t="s">
        <v>174</v>
      </c>
    </row>
    <row r="192" spans="1:27" s="63" customFormat="1" x14ac:dyDescent="0.2">
      <c r="A192" s="98"/>
      <c r="B192" s="97" t="s">
        <v>176</v>
      </c>
      <c r="C192" s="767" t="s">
        <v>177</v>
      </c>
      <c r="D192" s="767"/>
      <c r="E192" s="767"/>
      <c r="F192" s="99" t="s">
        <v>33</v>
      </c>
      <c r="G192" s="99" t="s">
        <v>33</v>
      </c>
      <c r="H192" s="99" t="s">
        <v>33</v>
      </c>
      <c r="I192" s="99" t="s">
        <v>33</v>
      </c>
      <c r="J192" s="100">
        <v>0.64</v>
      </c>
      <c r="K192" s="99" t="s">
        <v>175</v>
      </c>
      <c r="L192" s="100">
        <v>0.03</v>
      </c>
      <c r="M192" s="101" t="s">
        <v>33</v>
      </c>
      <c r="N192" s="102" t="s">
        <v>33</v>
      </c>
      <c r="T192" s="68" t="s">
        <v>177</v>
      </c>
    </row>
    <row r="193" spans="1:23" s="63" customFormat="1" x14ac:dyDescent="0.2">
      <c r="A193" s="98"/>
      <c r="B193" s="97" t="s">
        <v>212</v>
      </c>
      <c r="C193" s="767" t="s">
        <v>252</v>
      </c>
      <c r="D193" s="767"/>
      <c r="E193" s="767"/>
      <c r="F193" s="99" t="s">
        <v>33</v>
      </c>
      <c r="G193" s="99" t="s">
        <v>33</v>
      </c>
      <c r="H193" s="99" t="s">
        <v>33</v>
      </c>
      <c r="I193" s="99" t="s">
        <v>33</v>
      </c>
      <c r="J193" s="100">
        <v>105.83</v>
      </c>
      <c r="K193" s="99" t="s">
        <v>33</v>
      </c>
      <c r="L193" s="100">
        <v>4.2300000000000004</v>
      </c>
      <c r="M193" s="101" t="s">
        <v>33</v>
      </c>
      <c r="N193" s="102" t="s">
        <v>33</v>
      </c>
      <c r="T193" s="68" t="s">
        <v>252</v>
      </c>
    </row>
    <row r="194" spans="1:23" s="63" customFormat="1" x14ac:dyDescent="0.2">
      <c r="A194" s="98"/>
      <c r="B194" s="97" t="s">
        <v>33</v>
      </c>
      <c r="C194" s="767" t="s">
        <v>253</v>
      </c>
      <c r="D194" s="767"/>
      <c r="E194" s="767"/>
      <c r="F194" s="99" t="s">
        <v>179</v>
      </c>
      <c r="G194" s="99" t="s">
        <v>2754</v>
      </c>
      <c r="H194" s="99" t="s">
        <v>175</v>
      </c>
      <c r="I194" s="99" t="s">
        <v>2755</v>
      </c>
      <c r="J194" s="100" t="s">
        <v>33</v>
      </c>
      <c r="K194" s="99" t="s">
        <v>33</v>
      </c>
      <c r="L194" s="100" t="s">
        <v>33</v>
      </c>
      <c r="M194" s="101" t="s">
        <v>33</v>
      </c>
      <c r="N194" s="102" t="s">
        <v>33</v>
      </c>
      <c r="U194" s="68" t="s">
        <v>253</v>
      </c>
    </row>
    <row r="195" spans="1:23" s="63" customFormat="1" x14ac:dyDescent="0.2">
      <c r="A195" s="98"/>
      <c r="B195" s="97" t="s">
        <v>33</v>
      </c>
      <c r="C195" s="767" t="s">
        <v>178</v>
      </c>
      <c r="D195" s="767"/>
      <c r="E195" s="767"/>
      <c r="F195" s="99" t="s">
        <v>179</v>
      </c>
      <c r="G195" s="99" t="s">
        <v>973</v>
      </c>
      <c r="H195" s="99" t="s">
        <v>175</v>
      </c>
      <c r="I195" s="99" t="s">
        <v>1072</v>
      </c>
      <c r="J195" s="100" t="s">
        <v>33</v>
      </c>
      <c r="K195" s="99" t="s">
        <v>33</v>
      </c>
      <c r="L195" s="100" t="s">
        <v>33</v>
      </c>
      <c r="M195" s="101" t="s">
        <v>33</v>
      </c>
      <c r="N195" s="102" t="s">
        <v>33</v>
      </c>
      <c r="U195" s="68" t="s">
        <v>178</v>
      </c>
    </row>
    <row r="196" spans="1:23" s="63" customFormat="1" x14ac:dyDescent="0.2">
      <c r="A196" s="98"/>
      <c r="B196" s="97" t="s">
        <v>33</v>
      </c>
      <c r="C196" s="776" t="s">
        <v>182</v>
      </c>
      <c r="D196" s="776"/>
      <c r="E196" s="776"/>
      <c r="F196" s="90" t="s">
        <v>33</v>
      </c>
      <c r="G196" s="90" t="s">
        <v>33</v>
      </c>
      <c r="H196" s="90" t="s">
        <v>33</v>
      </c>
      <c r="I196" s="90" t="s">
        <v>33</v>
      </c>
      <c r="J196" s="91">
        <v>424.07</v>
      </c>
      <c r="K196" s="90" t="s">
        <v>33</v>
      </c>
      <c r="L196" s="91">
        <v>20.14</v>
      </c>
      <c r="M196" s="92" t="s">
        <v>33</v>
      </c>
      <c r="N196" s="93" t="s">
        <v>33</v>
      </c>
      <c r="V196" s="68" t="s">
        <v>182</v>
      </c>
    </row>
    <row r="197" spans="1:23" s="63" customFormat="1" x14ac:dyDescent="0.2">
      <c r="A197" s="98"/>
      <c r="B197" s="97" t="s">
        <v>33</v>
      </c>
      <c r="C197" s="767" t="s">
        <v>183</v>
      </c>
      <c r="D197" s="767"/>
      <c r="E197" s="767"/>
      <c r="F197" s="99" t="s">
        <v>33</v>
      </c>
      <c r="G197" s="99" t="s">
        <v>33</v>
      </c>
      <c r="H197" s="99" t="s">
        <v>33</v>
      </c>
      <c r="I197" s="99" t="s">
        <v>33</v>
      </c>
      <c r="J197" s="100" t="s">
        <v>33</v>
      </c>
      <c r="K197" s="99" t="s">
        <v>33</v>
      </c>
      <c r="L197" s="100">
        <v>15.7</v>
      </c>
      <c r="M197" s="101" t="s">
        <v>33</v>
      </c>
      <c r="N197" s="102" t="s">
        <v>33</v>
      </c>
      <c r="U197" s="68" t="s">
        <v>183</v>
      </c>
    </row>
    <row r="198" spans="1:23" s="63" customFormat="1" ht="22.5" x14ac:dyDescent="0.2">
      <c r="A198" s="98"/>
      <c r="B198" s="97" t="s">
        <v>959</v>
      </c>
      <c r="C198" s="767" t="s">
        <v>960</v>
      </c>
      <c r="D198" s="767"/>
      <c r="E198" s="767"/>
      <c r="F198" s="99" t="s">
        <v>186</v>
      </c>
      <c r="G198" s="99" t="s">
        <v>187</v>
      </c>
      <c r="H198" s="99" t="s">
        <v>33</v>
      </c>
      <c r="I198" s="99" t="s">
        <v>187</v>
      </c>
      <c r="J198" s="100" t="s">
        <v>33</v>
      </c>
      <c r="K198" s="99" t="s">
        <v>33</v>
      </c>
      <c r="L198" s="100">
        <v>14.92</v>
      </c>
      <c r="M198" s="101" t="s">
        <v>33</v>
      </c>
      <c r="N198" s="102" t="s">
        <v>33</v>
      </c>
      <c r="U198" s="68" t="s">
        <v>960</v>
      </c>
    </row>
    <row r="199" spans="1:23" s="63" customFormat="1" ht="22.5" x14ac:dyDescent="0.2">
      <c r="A199" s="98"/>
      <c r="B199" s="97" t="s">
        <v>961</v>
      </c>
      <c r="C199" s="767" t="s">
        <v>962</v>
      </c>
      <c r="D199" s="767"/>
      <c r="E199" s="767"/>
      <c r="F199" s="99" t="s">
        <v>186</v>
      </c>
      <c r="G199" s="99" t="s">
        <v>594</v>
      </c>
      <c r="H199" s="99" t="s">
        <v>33</v>
      </c>
      <c r="I199" s="99" t="s">
        <v>594</v>
      </c>
      <c r="J199" s="100" t="s">
        <v>33</v>
      </c>
      <c r="K199" s="99" t="s">
        <v>33</v>
      </c>
      <c r="L199" s="100">
        <v>10.210000000000001</v>
      </c>
      <c r="M199" s="101" t="s">
        <v>33</v>
      </c>
      <c r="N199" s="102" t="s">
        <v>33</v>
      </c>
      <c r="U199" s="68" t="s">
        <v>962</v>
      </c>
    </row>
    <row r="200" spans="1:23" s="63" customFormat="1" x14ac:dyDescent="0.2">
      <c r="A200" s="103"/>
      <c r="B200" s="104"/>
      <c r="C200" s="780" t="s">
        <v>191</v>
      </c>
      <c r="D200" s="780"/>
      <c r="E200" s="780"/>
      <c r="F200" s="105" t="s">
        <v>33</v>
      </c>
      <c r="G200" s="105" t="s">
        <v>33</v>
      </c>
      <c r="H200" s="105" t="s">
        <v>33</v>
      </c>
      <c r="I200" s="105" t="s">
        <v>33</v>
      </c>
      <c r="J200" s="106" t="s">
        <v>33</v>
      </c>
      <c r="K200" s="105" t="s">
        <v>33</v>
      </c>
      <c r="L200" s="106">
        <v>45.27</v>
      </c>
      <c r="M200" s="92" t="s">
        <v>33</v>
      </c>
      <c r="N200" s="107" t="s">
        <v>33</v>
      </c>
      <c r="W200" s="68" t="s">
        <v>191</v>
      </c>
    </row>
    <row r="201" spans="1:23" s="63" customFormat="1" ht="33.75" x14ac:dyDescent="0.2">
      <c r="A201" s="88" t="s">
        <v>301</v>
      </c>
      <c r="B201" s="89" t="s">
        <v>2756</v>
      </c>
      <c r="C201" s="776" t="s">
        <v>2757</v>
      </c>
      <c r="D201" s="776"/>
      <c r="E201" s="776"/>
      <c r="F201" s="90" t="s">
        <v>1019</v>
      </c>
      <c r="G201" s="90" t="s">
        <v>33</v>
      </c>
      <c r="H201" s="90" t="s">
        <v>33</v>
      </c>
      <c r="I201" s="90" t="s">
        <v>925</v>
      </c>
      <c r="J201" s="91">
        <v>96.2</v>
      </c>
      <c r="K201" s="90" t="s">
        <v>33</v>
      </c>
      <c r="L201" s="91">
        <v>38.479999999999997</v>
      </c>
      <c r="M201" s="92" t="s">
        <v>33</v>
      </c>
      <c r="N201" s="93" t="s">
        <v>33</v>
      </c>
      <c r="Q201" s="68" t="s">
        <v>2757</v>
      </c>
    </row>
    <row r="202" spans="1:23" s="63" customFormat="1" x14ac:dyDescent="0.2">
      <c r="A202" s="94"/>
      <c r="B202" s="95"/>
      <c r="C202" s="767" t="s">
        <v>2560</v>
      </c>
      <c r="D202" s="767"/>
      <c r="E202" s="767"/>
      <c r="F202" s="767"/>
      <c r="G202" s="767"/>
      <c r="H202" s="767"/>
      <c r="I202" s="767"/>
      <c r="J202" s="767"/>
      <c r="K202" s="767"/>
      <c r="L202" s="767"/>
      <c r="M202" s="767"/>
      <c r="N202" s="781"/>
      <c r="R202" s="68" t="s">
        <v>2560</v>
      </c>
    </row>
    <row r="203" spans="1:23" s="63" customFormat="1" ht="22.5" x14ac:dyDescent="0.2">
      <c r="A203" s="88" t="s">
        <v>308</v>
      </c>
      <c r="B203" s="89" t="s">
        <v>2758</v>
      </c>
      <c r="C203" s="776" t="s">
        <v>2759</v>
      </c>
      <c r="D203" s="776"/>
      <c r="E203" s="776"/>
      <c r="F203" s="90" t="s">
        <v>334</v>
      </c>
      <c r="G203" s="90" t="s">
        <v>33</v>
      </c>
      <c r="H203" s="90" t="s">
        <v>33</v>
      </c>
      <c r="I203" s="90" t="s">
        <v>1923</v>
      </c>
      <c r="J203" s="91" t="s">
        <v>33</v>
      </c>
      <c r="K203" s="90" t="s">
        <v>33</v>
      </c>
      <c r="L203" s="91" t="s">
        <v>33</v>
      </c>
      <c r="M203" s="92" t="s">
        <v>33</v>
      </c>
      <c r="N203" s="93" t="s">
        <v>33</v>
      </c>
      <c r="Q203" s="68" t="s">
        <v>2759</v>
      </c>
    </row>
    <row r="204" spans="1:23" s="63" customFormat="1" x14ac:dyDescent="0.2">
      <c r="A204" s="94"/>
      <c r="B204" s="95"/>
      <c r="C204" s="767" t="s">
        <v>1924</v>
      </c>
      <c r="D204" s="767"/>
      <c r="E204" s="767"/>
      <c r="F204" s="767"/>
      <c r="G204" s="767"/>
      <c r="H204" s="767"/>
      <c r="I204" s="767"/>
      <c r="J204" s="767"/>
      <c r="K204" s="767"/>
      <c r="L204" s="767"/>
      <c r="M204" s="767"/>
      <c r="N204" s="781"/>
      <c r="R204" s="68" t="s">
        <v>1924</v>
      </c>
    </row>
    <row r="205" spans="1:23" s="63" customFormat="1" ht="33.75" x14ac:dyDescent="0.2">
      <c r="A205" s="96"/>
      <c r="B205" s="97" t="s">
        <v>558</v>
      </c>
      <c r="C205" s="767" t="s">
        <v>2692</v>
      </c>
      <c r="D205" s="767"/>
      <c r="E205" s="767"/>
      <c r="F205" s="767"/>
      <c r="G205" s="767"/>
      <c r="H205" s="767"/>
      <c r="I205" s="767"/>
      <c r="J205" s="767"/>
      <c r="K205" s="767"/>
      <c r="L205" s="767"/>
      <c r="M205" s="767"/>
      <c r="N205" s="781"/>
      <c r="S205" s="68" t="s">
        <v>2692</v>
      </c>
    </row>
    <row r="206" spans="1:23" s="63" customFormat="1" x14ac:dyDescent="0.2">
      <c r="A206" s="98"/>
      <c r="B206" s="97" t="s">
        <v>165</v>
      </c>
      <c r="C206" s="767" t="s">
        <v>251</v>
      </c>
      <c r="D206" s="767"/>
      <c r="E206" s="767"/>
      <c r="F206" s="99" t="s">
        <v>33</v>
      </c>
      <c r="G206" s="99" t="s">
        <v>33</v>
      </c>
      <c r="H206" s="99" t="s">
        <v>33</v>
      </c>
      <c r="I206" s="99" t="s">
        <v>33</v>
      </c>
      <c r="J206" s="100">
        <v>342.84</v>
      </c>
      <c r="K206" s="99" t="s">
        <v>175</v>
      </c>
      <c r="L206" s="100">
        <v>17.14</v>
      </c>
      <c r="M206" s="101" t="s">
        <v>33</v>
      </c>
      <c r="N206" s="102" t="s">
        <v>33</v>
      </c>
      <c r="T206" s="68" t="s">
        <v>251</v>
      </c>
    </row>
    <row r="207" spans="1:23" s="63" customFormat="1" x14ac:dyDescent="0.2">
      <c r="A207" s="98"/>
      <c r="B207" s="97" t="s">
        <v>173</v>
      </c>
      <c r="C207" s="767" t="s">
        <v>174</v>
      </c>
      <c r="D207" s="767"/>
      <c r="E207" s="767"/>
      <c r="F207" s="99" t="s">
        <v>33</v>
      </c>
      <c r="G207" s="99" t="s">
        <v>33</v>
      </c>
      <c r="H207" s="99" t="s">
        <v>33</v>
      </c>
      <c r="I207" s="99" t="s">
        <v>33</v>
      </c>
      <c r="J207" s="100">
        <v>4.7699999999999996</v>
      </c>
      <c r="K207" s="99" t="s">
        <v>175</v>
      </c>
      <c r="L207" s="100">
        <v>0.24</v>
      </c>
      <c r="M207" s="101" t="s">
        <v>33</v>
      </c>
      <c r="N207" s="102" t="s">
        <v>33</v>
      </c>
      <c r="T207" s="68" t="s">
        <v>174</v>
      </c>
    </row>
    <row r="208" spans="1:23" s="63" customFormat="1" x14ac:dyDescent="0.2">
      <c r="A208" s="98"/>
      <c r="B208" s="97" t="s">
        <v>176</v>
      </c>
      <c r="C208" s="767" t="s">
        <v>177</v>
      </c>
      <c r="D208" s="767"/>
      <c r="E208" s="767"/>
      <c r="F208" s="99" t="s">
        <v>33</v>
      </c>
      <c r="G208" s="99" t="s">
        <v>33</v>
      </c>
      <c r="H208" s="99" t="s">
        <v>33</v>
      </c>
      <c r="I208" s="99" t="s">
        <v>33</v>
      </c>
      <c r="J208" s="100">
        <v>0.64</v>
      </c>
      <c r="K208" s="99" t="s">
        <v>175</v>
      </c>
      <c r="L208" s="100">
        <v>0.03</v>
      </c>
      <c r="M208" s="101" t="s">
        <v>33</v>
      </c>
      <c r="N208" s="102" t="s">
        <v>33</v>
      </c>
      <c r="T208" s="68" t="s">
        <v>177</v>
      </c>
    </row>
    <row r="209" spans="1:25" s="63" customFormat="1" x14ac:dyDescent="0.2">
      <c r="A209" s="98"/>
      <c r="B209" s="97" t="s">
        <v>212</v>
      </c>
      <c r="C209" s="767" t="s">
        <v>252</v>
      </c>
      <c r="D209" s="767"/>
      <c r="E209" s="767"/>
      <c r="F209" s="99" t="s">
        <v>33</v>
      </c>
      <c r="G209" s="99" t="s">
        <v>33</v>
      </c>
      <c r="H209" s="99" t="s">
        <v>33</v>
      </c>
      <c r="I209" s="99" t="s">
        <v>33</v>
      </c>
      <c r="J209" s="100">
        <v>106.42</v>
      </c>
      <c r="K209" s="99" t="s">
        <v>33</v>
      </c>
      <c r="L209" s="100">
        <v>4.26</v>
      </c>
      <c r="M209" s="101" t="s">
        <v>33</v>
      </c>
      <c r="N209" s="102" t="s">
        <v>33</v>
      </c>
      <c r="T209" s="68" t="s">
        <v>252</v>
      </c>
    </row>
    <row r="210" spans="1:25" s="63" customFormat="1" x14ac:dyDescent="0.2">
      <c r="A210" s="98"/>
      <c r="B210" s="97" t="s">
        <v>33</v>
      </c>
      <c r="C210" s="767" t="s">
        <v>253</v>
      </c>
      <c r="D210" s="767"/>
      <c r="E210" s="767"/>
      <c r="F210" s="99" t="s">
        <v>179</v>
      </c>
      <c r="G210" s="99" t="s">
        <v>2760</v>
      </c>
      <c r="H210" s="99" t="s">
        <v>175</v>
      </c>
      <c r="I210" s="99" t="s">
        <v>2761</v>
      </c>
      <c r="J210" s="100" t="s">
        <v>33</v>
      </c>
      <c r="K210" s="99" t="s">
        <v>33</v>
      </c>
      <c r="L210" s="100" t="s">
        <v>33</v>
      </c>
      <c r="M210" s="101" t="s">
        <v>33</v>
      </c>
      <c r="N210" s="102" t="s">
        <v>33</v>
      </c>
      <c r="U210" s="68" t="s">
        <v>253</v>
      </c>
    </row>
    <row r="211" spans="1:25" s="63" customFormat="1" x14ac:dyDescent="0.2">
      <c r="A211" s="98"/>
      <c r="B211" s="97" t="s">
        <v>33</v>
      </c>
      <c r="C211" s="767" t="s">
        <v>178</v>
      </c>
      <c r="D211" s="767"/>
      <c r="E211" s="767"/>
      <c r="F211" s="99" t="s">
        <v>179</v>
      </c>
      <c r="G211" s="99" t="s">
        <v>973</v>
      </c>
      <c r="H211" s="99" t="s">
        <v>175</v>
      </c>
      <c r="I211" s="99" t="s">
        <v>1072</v>
      </c>
      <c r="J211" s="100" t="s">
        <v>33</v>
      </c>
      <c r="K211" s="99" t="s">
        <v>33</v>
      </c>
      <c r="L211" s="100" t="s">
        <v>33</v>
      </c>
      <c r="M211" s="101" t="s">
        <v>33</v>
      </c>
      <c r="N211" s="102" t="s">
        <v>33</v>
      </c>
      <c r="U211" s="68" t="s">
        <v>178</v>
      </c>
    </row>
    <row r="212" spans="1:25" s="63" customFormat="1" x14ac:dyDescent="0.2">
      <c r="A212" s="98"/>
      <c r="B212" s="97" t="s">
        <v>33</v>
      </c>
      <c r="C212" s="776" t="s">
        <v>182</v>
      </c>
      <c r="D212" s="776"/>
      <c r="E212" s="776"/>
      <c r="F212" s="90" t="s">
        <v>33</v>
      </c>
      <c r="G212" s="90" t="s">
        <v>33</v>
      </c>
      <c r="H212" s="90" t="s">
        <v>33</v>
      </c>
      <c r="I212" s="90" t="s">
        <v>33</v>
      </c>
      <c r="J212" s="91">
        <v>454.03</v>
      </c>
      <c r="K212" s="90" t="s">
        <v>33</v>
      </c>
      <c r="L212" s="91">
        <v>21.64</v>
      </c>
      <c r="M212" s="92" t="s">
        <v>33</v>
      </c>
      <c r="N212" s="93" t="s">
        <v>33</v>
      </c>
      <c r="V212" s="68" t="s">
        <v>182</v>
      </c>
    </row>
    <row r="213" spans="1:25" s="63" customFormat="1" x14ac:dyDescent="0.2">
      <c r="A213" s="98"/>
      <c r="B213" s="97" t="s">
        <v>33</v>
      </c>
      <c r="C213" s="767" t="s">
        <v>183</v>
      </c>
      <c r="D213" s="767"/>
      <c r="E213" s="767"/>
      <c r="F213" s="99" t="s">
        <v>33</v>
      </c>
      <c r="G213" s="99" t="s">
        <v>33</v>
      </c>
      <c r="H213" s="99" t="s">
        <v>33</v>
      </c>
      <c r="I213" s="99" t="s">
        <v>33</v>
      </c>
      <c r="J213" s="100" t="s">
        <v>33</v>
      </c>
      <c r="K213" s="99" t="s">
        <v>33</v>
      </c>
      <c r="L213" s="100">
        <v>17.170000000000002</v>
      </c>
      <c r="M213" s="101" t="s">
        <v>33</v>
      </c>
      <c r="N213" s="102" t="s">
        <v>33</v>
      </c>
      <c r="U213" s="68" t="s">
        <v>183</v>
      </c>
    </row>
    <row r="214" spans="1:25" s="63" customFormat="1" ht="22.5" x14ac:dyDescent="0.2">
      <c r="A214" s="98"/>
      <c r="B214" s="97" t="s">
        <v>959</v>
      </c>
      <c r="C214" s="767" t="s">
        <v>960</v>
      </c>
      <c r="D214" s="767"/>
      <c r="E214" s="767"/>
      <c r="F214" s="99" t="s">
        <v>186</v>
      </c>
      <c r="G214" s="99" t="s">
        <v>187</v>
      </c>
      <c r="H214" s="99" t="s">
        <v>33</v>
      </c>
      <c r="I214" s="99" t="s">
        <v>187</v>
      </c>
      <c r="J214" s="100" t="s">
        <v>33</v>
      </c>
      <c r="K214" s="99" t="s">
        <v>33</v>
      </c>
      <c r="L214" s="100">
        <v>16.309999999999999</v>
      </c>
      <c r="M214" s="101" t="s">
        <v>33</v>
      </c>
      <c r="N214" s="102" t="s">
        <v>33</v>
      </c>
      <c r="U214" s="68" t="s">
        <v>960</v>
      </c>
    </row>
    <row r="215" spans="1:25" s="63" customFormat="1" ht="22.5" x14ac:dyDescent="0.2">
      <c r="A215" s="98"/>
      <c r="B215" s="97" t="s">
        <v>961</v>
      </c>
      <c r="C215" s="767" t="s">
        <v>962</v>
      </c>
      <c r="D215" s="767"/>
      <c r="E215" s="767"/>
      <c r="F215" s="99" t="s">
        <v>186</v>
      </c>
      <c r="G215" s="99" t="s">
        <v>594</v>
      </c>
      <c r="H215" s="99" t="s">
        <v>33</v>
      </c>
      <c r="I215" s="99" t="s">
        <v>594</v>
      </c>
      <c r="J215" s="100" t="s">
        <v>33</v>
      </c>
      <c r="K215" s="99" t="s">
        <v>33</v>
      </c>
      <c r="L215" s="100">
        <v>11.16</v>
      </c>
      <c r="M215" s="101" t="s">
        <v>33</v>
      </c>
      <c r="N215" s="102" t="s">
        <v>33</v>
      </c>
      <c r="U215" s="68" t="s">
        <v>962</v>
      </c>
    </row>
    <row r="216" spans="1:25" s="63" customFormat="1" x14ac:dyDescent="0.2">
      <c r="A216" s="103"/>
      <c r="B216" s="104"/>
      <c r="C216" s="780" t="s">
        <v>191</v>
      </c>
      <c r="D216" s="780"/>
      <c r="E216" s="780"/>
      <c r="F216" s="105" t="s">
        <v>33</v>
      </c>
      <c r="G216" s="105" t="s">
        <v>33</v>
      </c>
      <c r="H216" s="105" t="s">
        <v>33</v>
      </c>
      <c r="I216" s="105" t="s">
        <v>33</v>
      </c>
      <c r="J216" s="106" t="s">
        <v>33</v>
      </c>
      <c r="K216" s="105" t="s">
        <v>33</v>
      </c>
      <c r="L216" s="106">
        <v>49.11</v>
      </c>
      <c r="M216" s="92" t="s">
        <v>33</v>
      </c>
      <c r="N216" s="107" t="s">
        <v>33</v>
      </c>
      <c r="W216" s="68" t="s">
        <v>191</v>
      </c>
    </row>
    <row r="217" spans="1:25" s="63" customFormat="1" ht="45" x14ac:dyDescent="0.2">
      <c r="A217" s="88" t="s">
        <v>312</v>
      </c>
      <c r="B217" s="89" t="s">
        <v>2762</v>
      </c>
      <c r="C217" s="776" t="s">
        <v>2763</v>
      </c>
      <c r="D217" s="776"/>
      <c r="E217" s="776"/>
      <c r="F217" s="90" t="s">
        <v>334</v>
      </c>
      <c r="G217" s="90" t="s">
        <v>33</v>
      </c>
      <c r="H217" s="90" t="s">
        <v>33</v>
      </c>
      <c r="I217" s="90" t="s">
        <v>1923</v>
      </c>
      <c r="J217" s="91">
        <v>479.26</v>
      </c>
      <c r="K217" s="90" t="s">
        <v>33</v>
      </c>
      <c r="L217" s="91">
        <v>19.170000000000002</v>
      </c>
      <c r="M217" s="92" t="s">
        <v>33</v>
      </c>
      <c r="N217" s="93" t="s">
        <v>33</v>
      </c>
      <c r="Q217" s="68" t="s">
        <v>2763</v>
      </c>
    </row>
    <row r="218" spans="1:25" s="63" customFormat="1" x14ac:dyDescent="0.2">
      <c r="A218" s="94"/>
      <c r="B218" s="95"/>
      <c r="C218" s="767" t="s">
        <v>1924</v>
      </c>
      <c r="D218" s="767"/>
      <c r="E218" s="767"/>
      <c r="F218" s="767"/>
      <c r="G218" s="767"/>
      <c r="H218" s="767"/>
      <c r="I218" s="767"/>
      <c r="J218" s="767"/>
      <c r="K218" s="767"/>
      <c r="L218" s="767"/>
      <c r="M218" s="767"/>
      <c r="N218" s="781"/>
      <c r="R218" s="68" t="s">
        <v>1924</v>
      </c>
    </row>
    <row r="219" spans="1:25" s="63" customFormat="1" ht="1.5" customHeight="1" x14ac:dyDescent="0.2">
      <c r="A219" s="108"/>
      <c r="B219" s="104"/>
      <c r="C219" s="104"/>
      <c r="D219" s="104"/>
      <c r="E219" s="104"/>
      <c r="F219" s="108"/>
      <c r="G219" s="108"/>
      <c r="H219" s="108"/>
      <c r="I219" s="108"/>
      <c r="J219" s="109"/>
      <c r="K219" s="108"/>
      <c r="L219" s="109"/>
      <c r="M219" s="99"/>
      <c r="N219" s="109"/>
    </row>
    <row r="220" spans="1:25" s="63" customFormat="1" x14ac:dyDescent="0.2">
      <c r="A220" s="110"/>
      <c r="B220" s="111" t="s">
        <v>33</v>
      </c>
      <c r="C220" s="780" t="s">
        <v>2764</v>
      </c>
      <c r="D220" s="780"/>
      <c r="E220" s="780"/>
      <c r="F220" s="780"/>
      <c r="G220" s="780"/>
      <c r="H220" s="780"/>
      <c r="I220" s="780"/>
      <c r="J220" s="780"/>
      <c r="K220" s="780"/>
      <c r="L220" s="112" t="s">
        <v>33</v>
      </c>
      <c r="M220" s="113"/>
      <c r="N220" s="114"/>
      <c r="X220" s="68" t="s">
        <v>2764</v>
      </c>
    </row>
    <row r="221" spans="1:25" s="63" customFormat="1" x14ac:dyDescent="0.2">
      <c r="A221" s="115"/>
      <c r="B221" s="97" t="s">
        <v>165</v>
      </c>
      <c r="C221" s="767" t="s">
        <v>876</v>
      </c>
      <c r="D221" s="767"/>
      <c r="E221" s="767"/>
      <c r="F221" s="767"/>
      <c r="G221" s="767"/>
      <c r="H221" s="767"/>
      <c r="I221" s="767"/>
      <c r="J221" s="767"/>
      <c r="K221" s="767"/>
      <c r="L221" s="116">
        <v>12417.83</v>
      </c>
      <c r="M221" s="117"/>
      <c r="N221" s="118" t="s">
        <v>33</v>
      </c>
      <c r="Y221" s="68" t="s">
        <v>876</v>
      </c>
    </row>
    <row r="222" spans="1:25" s="63" customFormat="1" x14ac:dyDescent="0.2">
      <c r="A222" s="115"/>
      <c r="B222" s="97" t="s">
        <v>33</v>
      </c>
      <c r="C222" s="767" t="s">
        <v>203</v>
      </c>
      <c r="D222" s="767"/>
      <c r="E222" s="767"/>
      <c r="F222" s="767"/>
      <c r="G222" s="767"/>
      <c r="H222" s="767"/>
      <c r="I222" s="767"/>
      <c r="J222" s="767"/>
      <c r="K222" s="767"/>
      <c r="L222" s="116" t="s">
        <v>33</v>
      </c>
      <c r="M222" s="117"/>
      <c r="N222" s="118" t="s">
        <v>33</v>
      </c>
      <c r="Y222" s="68" t="s">
        <v>203</v>
      </c>
    </row>
    <row r="223" spans="1:25" s="63" customFormat="1" x14ac:dyDescent="0.2">
      <c r="A223" s="115"/>
      <c r="B223" s="97" t="s">
        <v>33</v>
      </c>
      <c r="C223" s="767" t="s">
        <v>296</v>
      </c>
      <c r="D223" s="767"/>
      <c r="E223" s="767"/>
      <c r="F223" s="767"/>
      <c r="G223" s="767"/>
      <c r="H223" s="767"/>
      <c r="I223" s="767"/>
      <c r="J223" s="767"/>
      <c r="K223" s="767"/>
      <c r="L223" s="116">
        <v>323.20999999999998</v>
      </c>
      <c r="M223" s="117"/>
      <c r="N223" s="118" t="s">
        <v>33</v>
      </c>
      <c r="Y223" s="68" t="s">
        <v>296</v>
      </c>
    </row>
    <row r="224" spans="1:25" s="63" customFormat="1" x14ac:dyDescent="0.2">
      <c r="A224" s="115"/>
      <c r="B224" s="97" t="s">
        <v>33</v>
      </c>
      <c r="C224" s="767" t="s">
        <v>204</v>
      </c>
      <c r="D224" s="767"/>
      <c r="E224" s="767"/>
      <c r="F224" s="767"/>
      <c r="G224" s="767"/>
      <c r="H224" s="767"/>
      <c r="I224" s="767"/>
      <c r="J224" s="767"/>
      <c r="K224" s="767"/>
      <c r="L224" s="116">
        <v>57.8</v>
      </c>
      <c r="M224" s="117"/>
      <c r="N224" s="118" t="s">
        <v>33</v>
      </c>
      <c r="Y224" s="68" t="s">
        <v>204</v>
      </c>
    </row>
    <row r="225" spans="1:26" s="63" customFormat="1" x14ac:dyDescent="0.2">
      <c r="A225" s="115"/>
      <c r="B225" s="97" t="s">
        <v>33</v>
      </c>
      <c r="C225" s="767" t="s">
        <v>297</v>
      </c>
      <c r="D225" s="767"/>
      <c r="E225" s="767"/>
      <c r="F225" s="767"/>
      <c r="G225" s="767"/>
      <c r="H225" s="767"/>
      <c r="I225" s="767"/>
      <c r="J225" s="767"/>
      <c r="K225" s="767"/>
      <c r="L225" s="116">
        <v>11509.53</v>
      </c>
      <c r="M225" s="117"/>
      <c r="N225" s="118" t="s">
        <v>33</v>
      </c>
      <c r="Y225" s="68" t="s">
        <v>297</v>
      </c>
    </row>
    <row r="226" spans="1:26" s="63" customFormat="1" x14ac:dyDescent="0.2">
      <c r="A226" s="115"/>
      <c r="B226" s="97" t="s">
        <v>33</v>
      </c>
      <c r="C226" s="767" t="s">
        <v>205</v>
      </c>
      <c r="D226" s="767"/>
      <c r="E226" s="767"/>
      <c r="F226" s="767"/>
      <c r="G226" s="767"/>
      <c r="H226" s="767"/>
      <c r="I226" s="767"/>
      <c r="J226" s="767"/>
      <c r="K226" s="767"/>
      <c r="L226" s="116">
        <v>313.08</v>
      </c>
      <c r="M226" s="117"/>
      <c r="N226" s="118" t="s">
        <v>33</v>
      </c>
      <c r="Y226" s="68" t="s">
        <v>205</v>
      </c>
    </row>
    <row r="227" spans="1:26" s="63" customFormat="1" x14ac:dyDescent="0.2">
      <c r="A227" s="115"/>
      <c r="B227" s="97" t="s">
        <v>33</v>
      </c>
      <c r="C227" s="767" t="s">
        <v>206</v>
      </c>
      <c r="D227" s="767"/>
      <c r="E227" s="767"/>
      <c r="F227" s="767"/>
      <c r="G227" s="767"/>
      <c r="H227" s="767"/>
      <c r="I227" s="767"/>
      <c r="J227" s="767"/>
      <c r="K227" s="767"/>
      <c r="L227" s="116">
        <v>214.21</v>
      </c>
      <c r="M227" s="117"/>
      <c r="N227" s="118" t="s">
        <v>33</v>
      </c>
      <c r="Y227" s="68" t="s">
        <v>206</v>
      </c>
    </row>
    <row r="228" spans="1:26" s="63" customFormat="1" x14ac:dyDescent="0.2">
      <c r="A228" s="115"/>
      <c r="B228" s="97" t="s">
        <v>33</v>
      </c>
      <c r="C228" s="767" t="s">
        <v>207</v>
      </c>
      <c r="D228" s="767"/>
      <c r="E228" s="767"/>
      <c r="F228" s="767"/>
      <c r="G228" s="767"/>
      <c r="H228" s="767"/>
      <c r="I228" s="767"/>
      <c r="J228" s="767"/>
      <c r="K228" s="767"/>
      <c r="L228" s="116">
        <v>329.55</v>
      </c>
      <c r="M228" s="117"/>
      <c r="N228" s="118" t="s">
        <v>33</v>
      </c>
      <c r="Y228" s="68" t="s">
        <v>207</v>
      </c>
    </row>
    <row r="229" spans="1:26" s="63" customFormat="1" x14ac:dyDescent="0.2">
      <c r="A229" s="115"/>
      <c r="B229" s="97" t="s">
        <v>33</v>
      </c>
      <c r="C229" s="767" t="s">
        <v>208</v>
      </c>
      <c r="D229" s="767"/>
      <c r="E229" s="767"/>
      <c r="F229" s="767"/>
      <c r="G229" s="767"/>
      <c r="H229" s="767"/>
      <c r="I229" s="767"/>
      <c r="J229" s="767"/>
      <c r="K229" s="767"/>
      <c r="L229" s="116">
        <v>313.08</v>
      </c>
      <c r="M229" s="117"/>
      <c r="N229" s="118" t="s">
        <v>33</v>
      </c>
      <c r="Y229" s="68" t="s">
        <v>208</v>
      </c>
    </row>
    <row r="230" spans="1:26" s="63" customFormat="1" x14ac:dyDescent="0.2">
      <c r="A230" s="115"/>
      <c r="B230" s="97" t="s">
        <v>33</v>
      </c>
      <c r="C230" s="767" t="s">
        <v>209</v>
      </c>
      <c r="D230" s="767"/>
      <c r="E230" s="767"/>
      <c r="F230" s="767"/>
      <c r="G230" s="767"/>
      <c r="H230" s="767"/>
      <c r="I230" s="767"/>
      <c r="J230" s="767"/>
      <c r="K230" s="767"/>
      <c r="L230" s="116">
        <v>214.21</v>
      </c>
      <c r="M230" s="117"/>
      <c r="N230" s="118" t="s">
        <v>33</v>
      </c>
      <c r="Y230" s="68" t="s">
        <v>209</v>
      </c>
    </row>
    <row r="231" spans="1:26" s="63" customFormat="1" x14ac:dyDescent="0.2">
      <c r="A231" s="115"/>
      <c r="B231" s="109" t="s">
        <v>33</v>
      </c>
      <c r="C231" s="782" t="s">
        <v>2765</v>
      </c>
      <c r="D231" s="782"/>
      <c r="E231" s="782"/>
      <c r="F231" s="782"/>
      <c r="G231" s="782"/>
      <c r="H231" s="782"/>
      <c r="I231" s="782"/>
      <c r="J231" s="782"/>
      <c r="K231" s="782"/>
      <c r="L231" s="119">
        <v>12417.83</v>
      </c>
      <c r="M231" s="120"/>
      <c r="N231" s="121"/>
      <c r="Z231" s="68" t="s">
        <v>2765</v>
      </c>
    </row>
    <row r="232" spans="1:26" s="63" customFormat="1" x14ac:dyDescent="0.2">
      <c r="A232" s="773" t="s">
        <v>2766</v>
      </c>
      <c r="B232" s="774"/>
      <c r="C232" s="774"/>
      <c r="D232" s="774"/>
      <c r="E232" s="774"/>
      <c r="F232" s="774"/>
      <c r="G232" s="774"/>
      <c r="H232" s="774"/>
      <c r="I232" s="774"/>
      <c r="J232" s="774"/>
      <c r="K232" s="774"/>
      <c r="L232" s="774"/>
      <c r="M232" s="774"/>
      <c r="N232" s="775"/>
      <c r="P232" s="68" t="s">
        <v>2766</v>
      </c>
    </row>
    <row r="233" spans="1:26" s="63" customFormat="1" ht="56.25" x14ac:dyDescent="0.2">
      <c r="A233" s="88" t="s">
        <v>316</v>
      </c>
      <c r="B233" s="89" t="s">
        <v>742</v>
      </c>
      <c r="C233" s="776" t="s">
        <v>743</v>
      </c>
      <c r="D233" s="776"/>
      <c r="E233" s="776"/>
      <c r="F233" s="90" t="s">
        <v>198</v>
      </c>
      <c r="G233" s="90" t="s">
        <v>33</v>
      </c>
      <c r="H233" s="90" t="s">
        <v>33</v>
      </c>
      <c r="I233" s="90" t="s">
        <v>2767</v>
      </c>
      <c r="J233" s="91">
        <v>40.94</v>
      </c>
      <c r="K233" s="90" t="s">
        <v>33</v>
      </c>
      <c r="L233" s="91">
        <v>276.35000000000002</v>
      </c>
      <c r="M233" s="92" t="s">
        <v>33</v>
      </c>
      <c r="N233" s="93" t="s">
        <v>33</v>
      </c>
      <c r="Q233" s="68" t="s">
        <v>743</v>
      </c>
    </row>
    <row r="234" spans="1:26" s="63" customFormat="1" x14ac:dyDescent="0.2">
      <c r="A234" s="94"/>
      <c r="B234" s="95"/>
      <c r="C234" s="767" t="s">
        <v>2768</v>
      </c>
      <c r="D234" s="767"/>
      <c r="E234" s="767"/>
      <c r="F234" s="767"/>
      <c r="G234" s="767"/>
      <c r="H234" s="767"/>
      <c r="I234" s="767"/>
      <c r="J234" s="767"/>
      <c r="K234" s="767"/>
      <c r="L234" s="767"/>
      <c r="M234" s="767"/>
      <c r="N234" s="781"/>
      <c r="R234" s="68" t="s">
        <v>2768</v>
      </c>
    </row>
    <row r="235" spans="1:26" s="63" customFormat="1" ht="1.5" customHeight="1" x14ac:dyDescent="0.2">
      <c r="A235" s="108"/>
      <c r="B235" s="104"/>
      <c r="C235" s="104"/>
      <c r="D235" s="104"/>
      <c r="E235" s="104"/>
      <c r="F235" s="108"/>
      <c r="G235" s="108"/>
      <c r="H235" s="108"/>
      <c r="I235" s="108"/>
      <c r="J235" s="109"/>
      <c r="K235" s="108"/>
      <c r="L235" s="109"/>
      <c r="M235" s="99"/>
      <c r="N235" s="109"/>
    </row>
    <row r="236" spans="1:26" s="63" customFormat="1" ht="22.5" x14ac:dyDescent="0.2">
      <c r="A236" s="110"/>
      <c r="B236" s="111" t="s">
        <v>33</v>
      </c>
      <c r="C236" s="780" t="s">
        <v>2769</v>
      </c>
      <c r="D236" s="780"/>
      <c r="E236" s="780"/>
      <c r="F236" s="780"/>
      <c r="G236" s="780"/>
      <c r="H236" s="780"/>
      <c r="I236" s="780"/>
      <c r="J236" s="780"/>
      <c r="K236" s="780"/>
      <c r="L236" s="112" t="s">
        <v>33</v>
      </c>
      <c r="M236" s="113"/>
      <c r="N236" s="114"/>
      <c r="X236" s="68" t="s">
        <v>2769</v>
      </c>
    </row>
    <row r="237" spans="1:26" s="63" customFormat="1" x14ac:dyDescent="0.2">
      <c r="A237" s="115"/>
      <c r="B237" s="97" t="s">
        <v>33</v>
      </c>
      <c r="C237" s="767" t="s">
        <v>202</v>
      </c>
      <c r="D237" s="767"/>
      <c r="E237" s="767"/>
      <c r="F237" s="767"/>
      <c r="G237" s="767"/>
      <c r="H237" s="767"/>
      <c r="I237" s="767"/>
      <c r="J237" s="767"/>
      <c r="K237" s="767"/>
      <c r="L237" s="116">
        <v>276.35000000000002</v>
      </c>
      <c r="M237" s="117"/>
      <c r="N237" s="118" t="s">
        <v>33</v>
      </c>
      <c r="Y237" s="68" t="s">
        <v>202</v>
      </c>
    </row>
    <row r="238" spans="1:26" s="63" customFormat="1" x14ac:dyDescent="0.2">
      <c r="A238" s="115"/>
      <c r="B238" s="97" t="s">
        <v>165</v>
      </c>
      <c r="C238" s="767" t="s">
        <v>733</v>
      </c>
      <c r="D238" s="767"/>
      <c r="E238" s="767"/>
      <c r="F238" s="767"/>
      <c r="G238" s="767"/>
      <c r="H238" s="767"/>
      <c r="I238" s="767"/>
      <c r="J238" s="767"/>
      <c r="K238" s="767"/>
      <c r="L238" s="116">
        <v>276.35000000000002</v>
      </c>
      <c r="M238" s="117"/>
      <c r="N238" s="118" t="s">
        <v>33</v>
      </c>
      <c r="Y238" s="68" t="s">
        <v>733</v>
      </c>
    </row>
    <row r="239" spans="1:26" s="63" customFormat="1" ht="22.5" x14ac:dyDescent="0.2">
      <c r="A239" s="115"/>
      <c r="B239" s="109" t="s">
        <v>33</v>
      </c>
      <c r="C239" s="782" t="s">
        <v>2770</v>
      </c>
      <c r="D239" s="782"/>
      <c r="E239" s="782"/>
      <c r="F239" s="782"/>
      <c r="G239" s="782"/>
      <c r="H239" s="782"/>
      <c r="I239" s="782"/>
      <c r="J239" s="782"/>
      <c r="K239" s="782"/>
      <c r="L239" s="119">
        <v>276.35000000000002</v>
      </c>
      <c r="M239" s="120"/>
      <c r="N239" s="121"/>
      <c r="Z239" s="68" t="s">
        <v>2770</v>
      </c>
    </row>
    <row r="240" spans="1:26" s="63" customFormat="1" ht="2.25" customHeight="1" x14ac:dyDescent="0.2">
      <c r="B240" s="67"/>
      <c r="C240" s="67"/>
      <c r="D240" s="67"/>
      <c r="E240" s="67"/>
      <c r="F240" s="67"/>
      <c r="G240" s="67"/>
      <c r="H240" s="67"/>
      <c r="I240" s="67"/>
      <c r="J240" s="67"/>
      <c r="K240" s="67"/>
      <c r="L240" s="122"/>
      <c r="M240" s="123"/>
      <c r="N240" s="124"/>
    </row>
    <row r="241" spans="1:29" s="63" customFormat="1" x14ac:dyDescent="0.2">
      <c r="A241" s="110"/>
      <c r="B241" s="111" t="s">
        <v>33</v>
      </c>
      <c r="C241" s="780" t="s">
        <v>321</v>
      </c>
      <c r="D241" s="780"/>
      <c r="E241" s="780"/>
      <c r="F241" s="780"/>
      <c r="G241" s="780"/>
      <c r="H241" s="780"/>
      <c r="I241" s="780"/>
      <c r="J241" s="780"/>
      <c r="K241" s="780"/>
      <c r="L241" s="112" t="s">
        <v>33</v>
      </c>
      <c r="M241" s="113" t="s">
        <v>33</v>
      </c>
      <c r="N241" s="114" t="s">
        <v>33</v>
      </c>
      <c r="AB241" s="68" t="s">
        <v>321</v>
      </c>
    </row>
    <row r="242" spans="1:29" s="63" customFormat="1" x14ac:dyDescent="0.2">
      <c r="A242" s="115"/>
      <c r="B242" s="97" t="s">
        <v>33</v>
      </c>
      <c r="C242" s="767" t="s">
        <v>202</v>
      </c>
      <c r="D242" s="767"/>
      <c r="E242" s="767"/>
      <c r="F242" s="767"/>
      <c r="G242" s="767"/>
      <c r="H242" s="767"/>
      <c r="I242" s="767"/>
      <c r="J242" s="767"/>
      <c r="K242" s="767"/>
      <c r="L242" s="116">
        <v>341.23</v>
      </c>
      <c r="M242" s="117" t="s">
        <v>33</v>
      </c>
      <c r="N242" s="118">
        <v>2491</v>
      </c>
      <c r="AC242" s="68" t="s">
        <v>202</v>
      </c>
    </row>
    <row r="243" spans="1:29" s="63" customFormat="1" x14ac:dyDescent="0.2">
      <c r="A243" s="115"/>
      <c r="B243" s="97" t="s">
        <v>165</v>
      </c>
      <c r="C243" s="767" t="s">
        <v>726</v>
      </c>
      <c r="D243" s="767"/>
      <c r="E243" s="767"/>
      <c r="F243" s="767"/>
      <c r="G243" s="767"/>
      <c r="H243" s="767"/>
      <c r="I243" s="767"/>
      <c r="J243" s="767"/>
      <c r="K243" s="767"/>
      <c r="L243" s="116">
        <v>39.340000000000003</v>
      </c>
      <c r="M243" s="117">
        <v>7.3</v>
      </c>
      <c r="N243" s="118">
        <v>287</v>
      </c>
      <c r="AC243" s="68" t="s">
        <v>726</v>
      </c>
    </row>
    <row r="244" spans="1:29" s="63" customFormat="1" x14ac:dyDescent="0.2">
      <c r="A244" s="115"/>
      <c r="B244" s="97" t="s">
        <v>33</v>
      </c>
      <c r="C244" s="767" t="s">
        <v>727</v>
      </c>
      <c r="D244" s="767"/>
      <c r="E244" s="767"/>
      <c r="F244" s="767"/>
      <c r="G244" s="767"/>
      <c r="H244" s="767"/>
      <c r="I244" s="767"/>
      <c r="J244" s="767"/>
      <c r="K244" s="767"/>
      <c r="L244" s="116" t="s">
        <v>33</v>
      </c>
      <c r="M244" s="117" t="s">
        <v>33</v>
      </c>
      <c r="N244" s="118" t="s">
        <v>33</v>
      </c>
      <c r="AC244" s="68" t="s">
        <v>727</v>
      </c>
    </row>
    <row r="245" spans="1:29" s="63" customFormat="1" x14ac:dyDescent="0.2">
      <c r="A245" s="115"/>
      <c r="B245" s="97" t="s">
        <v>33</v>
      </c>
      <c r="C245" s="767" t="s">
        <v>729</v>
      </c>
      <c r="D245" s="767"/>
      <c r="E245" s="767"/>
      <c r="F245" s="767"/>
      <c r="G245" s="767"/>
      <c r="H245" s="767"/>
      <c r="I245" s="767"/>
      <c r="J245" s="767"/>
      <c r="K245" s="767"/>
      <c r="L245" s="116">
        <v>33.96</v>
      </c>
      <c r="M245" s="117" t="s">
        <v>33</v>
      </c>
      <c r="N245" s="118" t="s">
        <v>33</v>
      </c>
      <c r="AC245" s="68" t="s">
        <v>729</v>
      </c>
    </row>
    <row r="246" spans="1:29" s="63" customFormat="1" x14ac:dyDescent="0.2">
      <c r="A246" s="115"/>
      <c r="B246" s="97" t="s">
        <v>33</v>
      </c>
      <c r="C246" s="767" t="s">
        <v>731</v>
      </c>
      <c r="D246" s="767"/>
      <c r="E246" s="767"/>
      <c r="F246" s="767"/>
      <c r="G246" s="767"/>
      <c r="H246" s="767"/>
      <c r="I246" s="767"/>
      <c r="J246" s="767"/>
      <c r="K246" s="767"/>
      <c r="L246" s="116">
        <v>3.52</v>
      </c>
      <c r="M246" s="117" t="s">
        <v>33</v>
      </c>
      <c r="N246" s="118" t="s">
        <v>33</v>
      </c>
      <c r="AC246" s="68" t="s">
        <v>731</v>
      </c>
    </row>
    <row r="247" spans="1:29" s="63" customFormat="1" x14ac:dyDescent="0.2">
      <c r="A247" s="115"/>
      <c r="B247" s="97" t="s">
        <v>33</v>
      </c>
      <c r="C247" s="767" t="s">
        <v>732</v>
      </c>
      <c r="D247" s="767"/>
      <c r="E247" s="767"/>
      <c r="F247" s="767"/>
      <c r="G247" s="767"/>
      <c r="H247" s="767"/>
      <c r="I247" s="767"/>
      <c r="J247" s="767"/>
      <c r="K247" s="767"/>
      <c r="L247" s="116">
        <v>1.86</v>
      </c>
      <c r="M247" s="117" t="s">
        <v>33</v>
      </c>
      <c r="N247" s="118" t="s">
        <v>33</v>
      </c>
      <c r="AC247" s="68" t="s">
        <v>732</v>
      </c>
    </row>
    <row r="248" spans="1:29" s="63" customFormat="1" x14ac:dyDescent="0.2">
      <c r="A248" s="115"/>
      <c r="B248" s="97" t="s">
        <v>165</v>
      </c>
      <c r="C248" s="767" t="s">
        <v>733</v>
      </c>
      <c r="D248" s="767"/>
      <c r="E248" s="767"/>
      <c r="F248" s="767"/>
      <c r="G248" s="767"/>
      <c r="H248" s="767"/>
      <c r="I248" s="767"/>
      <c r="J248" s="767"/>
      <c r="K248" s="767"/>
      <c r="L248" s="116">
        <v>301.89</v>
      </c>
      <c r="M248" s="117">
        <v>7.3</v>
      </c>
      <c r="N248" s="118">
        <v>2204</v>
      </c>
      <c r="AC248" s="68" t="s">
        <v>733</v>
      </c>
    </row>
    <row r="249" spans="1:29" s="63" customFormat="1" x14ac:dyDescent="0.2">
      <c r="A249" s="115"/>
      <c r="B249" s="97" t="s">
        <v>165</v>
      </c>
      <c r="C249" s="767" t="s">
        <v>876</v>
      </c>
      <c r="D249" s="767"/>
      <c r="E249" s="767"/>
      <c r="F249" s="767"/>
      <c r="G249" s="767"/>
      <c r="H249" s="767"/>
      <c r="I249" s="767"/>
      <c r="J249" s="767"/>
      <c r="K249" s="767"/>
      <c r="L249" s="116">
        <v>15339.77</v>
      </c>
      <c r="M249" s="117">
        <v>7.3</v>
      </c>
      <c r="N249" s="118">
        <v>111980</v>
      </c>
      <c r="AC249" s="68" t="s">
        <v>876</v>
      </c>
    </row>
    <row r="250" spans="1:29" s="63" customFormat="1" x14ac:dyDescent="0.2">
      <c r="A250" s="115"/>
      <c r="B250" s="97" t="s">
        <v>33</v>
      </c>
      <c r="C250" s="767" t="s">
        <v>203</v>
      </c>
      <c r="D250" s="767"/>
      <c r="E250" s="767"/>
      <c r="F250" s="767"/>
      <c r="G250" s="767"/>
      <c r="H250" s="767"/>
      <c r="I250" s="767"/>
      <c r="J250" s="767"/>
      <c r="K250" s="767"/>
      <c r="L250" s="116" t="s">
        <v>33</v>
      </c>
      <c r="M250" s="117" t="s">
        <v>33</v>
      </c>
      <c r="N250" s="118" t="s">
        <v>33</v>
      </c>
      <c r="AC250" s="68" t="s">
        <v>203</v>
      </c>
    </row>
    <row r="251" spans="1:29" s="63" customFormat="1" x14ac:dyDescent="0.2">
      <c r="A251" s="115"/>
      <c r="B251" s="97" t="s">
        <v>33</v>
      </c>
      <c r="C251" s="767" t="s">
        <v>296</v>
      </c>
      <c r="D251" s="767"/>
      <c r="E251" s="767"/>
      <c r="F251" s="767"/>
      <c r="G251" s="767"/>
      <c r="H251" s="767"/>
      <c r="I251" s="767"/>
      <c r="J251" s="767"/>
      <c r="K251" s="767"/>
      <c r="L251" s="116">
        <v>435.63</v>
      </c>
      <c r="M251" s="117" t="s">
        <v>33</v>
      </c>
      <c r="N251" s="118" t="s">
        <v>33</v>
      </c>
      <c r="AC251" s="68" t="s">
        <v>296</v>
      </c>
    </row>
    <row r="252" spans="1:29" s="63" customFormat="1" x14ac:dyDescent="0.2">
      <c r="A252" s="115"/>
      <c r="B252" s="97" t="s">
        <v>33</v>
      </c>
      <c r="C252" s="767" t="s">
        <v>204</v>
      </c>
      <c r="D252" s="767"/>
      <c r="E252" s="767"/>
      <c r="F252" s="767"/>
      <c r="G252" s="767"/>
      <c r="H252" s="767"/>
      <c r="I252" s="767"/>
      <c r="J252" s="767"/>
      <c r="K252" s="767"/>
      <c r="L252" s="116">
        <v>282.5</v>
      </c>
      <c r="M252" s="117" t="s">
        <v>33</v>
      </c>
      <c r="N252" s="118" t="s">
        <v>33</v>
      </c>
      <c r="AC252" s="68" t="s">
        <v>204</v>
      </c>
    </row>
    <row r="253" spans="1:29" s="63" customFormat="1" x14ac:dyDescent="0.2">
      <c r="A253" s="115"/>
      <c r="B253" s="97" t="s">
        <v>33</v>
      </c>
      <c r="C253" s="767" t="s">
        <v>297</v>
      </c>
      <c r="D253" s="767"/>
      <c r="E253" s="767"/>
      <c r="F253" s="767"/>
      <c r="G253" s="767"/>
      <c r="H253" s="767"/>
      <c r="I253" s="767"/>
      <c r="J253" s="767"/>
      <c r="K253" s="767"/>
      <c r="L253" s="116">
        <v>13856.71</v>
      </c>
      <c r="M253" s="117" t="s">
        <v>33</v>
      </c>
      <c r="N253" s="118" t="s">
        <v>33</v>
      </c>
      <c r="AC253" s="68" t="s">
        <v>297</v>
      </c>
    </row>
    <row r="254" spans="1:29" s="63" customFormat="1" x14ac:dyDescent="0.2">
      <c r="A254" s="115"/>
      <c r="B254" s="97" t="s">
        <v>33</v>
      </c>
      <c r="C254" s="767" t="s">
        <v>205</v>
      </c>
      <c r="D254" s="767"/>
      <c r="E254" s="767"/>
      <c r="F254" s="767"/>
      <c r="G254" s="767"/>
      <c r="H254" s="767"/>
      <c r="I254" s="767"/>
      <c r="J254" s="767"/>
      <c r="K254" s="767"/>
      <c r="L254" s="116">
        <v>454.18</v>
      </c>
      <c r="M254" s="117" t="s">
        <v>33</v>
      </c>
      <c r="N254" s="118" t="s">
        <v>33</v>
      </c>
      <c r="AC254" s="68" t="s">
        <v>205</v>
      </c>
    </row>
    <row r="255" spans="1:29" s="63" customFormat="1" x14ac:dyDescent="0.2">
      <c r="A255" s="115"/>
      <c r="B255" s="97" t="s">
        <v>33</v>
      </c>
      <c r="C255" s="767" t="s">
        <v>206</v>
      </c>
      <c r="D255" s="767"/>
      <c r="E255" s="767"/>
      <c r="F255" s="767"/>
      <c r="G255" s="767"/>
      <c r="H255" s="767"/>
      <c r="I255" s="767"/>
      <c r="J255" s="767"/>
      <c r="K255" s="767"/>
      <c r="L255" s="116">
        <v>310.75</v>
      </c>
      <c r="M255" s="117" t="s">
        <v>33</v>
      </c>
      <c r="N255" s="118" t="s">
        <v>33</v>
      </c>
      <c r="AC255" s="68" t="s">
        <v>206</v>
      </c>
    </row>
    <row r="256" spans="1:29" s="63" customFormat="1" x14ac:dyDescent="0.2">
      <c r="A256" s="115"/>
      <c r="B256" s="97" t="s">
        <v>33</v>
      </c>
      <c r="C256" s="767" t="s">
        <v>207</v>
      </c>
      <c r="D256" s="767"/>
      <c r="E256" s="767"/>
      <c r="F256" s="767"/>
      <c r="G256" s="767"/>
      <c r="H256" s="767"/>
      <c r="I256" s="767"/>
      <c r="J256" s="767"/>
      <c r="K256" s="767"/>
      <c r="L256" s="116">
        <v>481.79</v>
      </c>
      <c r="M256" s="117" t="s">
        <v>33</v>
      </c>
      <c r="N256" s="118" t="s">
        <v>33</v>
      </c>
      <c r="AC256" s="68" t="s">
        <v>207</v>
      </c>
    </row>
    <row r="257" spans="1:30" x14ac:dyDescent="0.2">
      <c r="A257" s="115"/>
      <c r="B257" s="97" t="s">
        <v>33</v>
      </c>
      <c r="C257" s="767" t="s">
        <v>208</v>
      </c>
      <c r="D257" s="767"/>
      <c r="E257" s="767"/>
      <c r="F257" s="767"/>
      <c r="G257" s="767"/>
      <c r="H257" s="767"/>
      <c r="I257" s="767"/>
      <c r="J257" s="767"/>
      <c r="K257" s="767"/>
      <c r="L257" s="116">
        <v>457.7</v>
      </c>
      <c r="M257" s="117" t="s">
        <v>33</v>
      </c>
      <c r="N257" s="118" t="s">
        <v>33</v>
      </c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  <c r="Z257" s="63"/>
      <c r="AA257" s="63"/>
      <c r="AB257" s="63"/>
      <c r="AC257" s="68" t="s">
        <v>208</v>
      </c>
      <c r="AD257" s="63"/>
    </row>
    <row r="258" spans="1:30" x14ac:dyDescent="0.2">
      <c r="A258" s="115"/>
      <c r="B258" s="97" t="s">
        <v>33</v>
      </c>
      <c r="C258" s="767" t="s">
        <v>209</v>
      </c>
      <c r="D258" s="767"/>
      <c r="E258" s="767"/>
      <c r="F258" s="767"/>
      <c r="G258" s="767"/>
      <c r="H258" s="767"/>
      <c r="I258" s="767"/>
      <c r="J258" s="767"/>
      <c r="K258" s="767"/>
      <c r="L258" s="116">
        <v>312.61</v>
      </c>
      <c r="M258" s="117" t="s">
        <v>33</v>
      </c>
      <c r="N258" s="118" t="s">
        <v>33</v>
      </c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  <c r="Z258" s="63"/>
      <c r="AA258" s="63"/>
      <c r="AB258" s="63"/>
      <c r="AC258" s="68" t="s">
        <v>209</v>
      </c>
      <c r="AD258" s="63"/>
    </row>
    <row r="259" spans="1:30" x14ac:dyDescent="0.2">
      <c r="A259" s="115"/>
      <c r="B259" s="109" t="s">
        <v>33</v>
      </c>
      <c r="C259" s="782" t="s">
        <v>322</v>
      </c>
      <c r="D259" s="782"/>
      <c r="E259" s="782"/>
      <c r="F259" s="782"/>
      <c r="G259" s="782"/>
      <c r="H259" s="782"/>
      <c r="I259" s="782"/>
      <c r="J259" s="782"/>
      <c r="K259" s="782"/>
      <c r="L259" s="119">
        <v>15681</v>
      </c>
      <c r="M259" s="120" t="s">
        <v>33</v>
      </c>
      <c r="N259" s="125">
        <v>114471</v>
      </c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  <c r="Z259" s="63"/>
      <c r="AA259" s="63"/>
      <c r="AB259" s="63"/>
      <c r="AC259" s="63"/>
      <c r="AD259" s="68" t="s">
        <v>322</v>
      </c>
    </row>
    <row r="260" spans="1:30" ht="1.5" customHeight="1" x14ac:dyDescent="0.2">
      <c r="B260" s="109"/>
      <c r="C260" s="104"/>
      <c r="D260" s="104"/>
      <c r="E260" s="104"/>
      <c r="F260" s="104"/>
      <c r="G260" s="104"/>
      <c r="H260" s="104"/>
      <c r="I260" s="104"/>
      <c r="J260" s="104"/>
      <c r="K260" s="104"/>
      <c r="L260" s="119"/>
      <c r="M260" s="120"/>
      <c r="N260" s="126"/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  <c r="Z260" s="63"/>
      <c r="AA260" s="63"/>
      <c r="AB260" s="63"/>
      <c r="AC260" s="63"/>
      <c r="AD260" s="63"/>
    </row>
    <row r="261" spans="1:30" ht="53.25" customHeight="1" x14ac:dyDescent="0.2">
      <c r="A261" s="127"/>
      <c r="B261" s="127"/>
      <c r="C261" s="127"/>
      <c r="D261" s="127"/>
      <c r="E261" s="127"/>
      <c r="F261" s="127"/>
      <c r="G261" s="127"/>
      <c r="H261" s="127"/>
      <c r="I261" s="127"/>
      <c r="J261" s="127"/>
      <c r="K261" s="127"/>
      <c r="L261" s="127"/>
      <c r="M261" s="127"/>
      <c r="N261" s="127"/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  <c r="Z261" s="63"/>
      <c r="AA261" s="63"/>
      <c r="AB261" s="63"/>
      <c r="AC261" s="63"/>
      <c r="AD261" s="63"/>
    </row>
    <row r="262" spans="1:30" x14ac:dyDescent="0.2">
      <c r="B262" s="128" t="s">
        <v>323</v>
      </c>
      <c r="C262" s="786" t="s">
        <v>33</v>
      </c>
      <c r="D262" s="786"/>
      <c r="E262" s="786"/>
      <c r="F262" s="786"/>
      <c r="G262" s="786"/>
      <c r="H262" s="786"/>
      <c r="I262" s="786"/>
      <c r="J262" s="786"/>
      <c r="K262" s="786"/>
      <c r="L262" s="786"/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  <c r="Z262" s="63"/>
      <c r="AA262" s="63"/>
      <c r="AB262" s="63"/>
      <c r="AC262" s="63"/>
      <c r="AD262" s="63"/>
    </row>
    <row r="263" spans="1:30" ht="13.5" customHeight="1" x14ac:dyDescent="0.2">
      <c r="B263" s="64"/>
      <c r="C263" s="787" t="s">
        <v>11</v>
      </c>
      <c r="D263" s="787"/>
      <c r="E263" s="787"/>
      <c r="F263" s="787"/>
      <c r="G263" s="787"/>
      <c r="H263" s="787"/>
      <c r="I263" s="787"/>
      <c r="J263" s="787"/>
      <c r="K263" s="787"/>
      <c r="L263" s="787"/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  <c r="Z263" s="63"/>
      <c r="AA263" s="63"/>
      <c r="AB263" s="63"/>
      <c r="AC263" s="63"/>
      <c r="AD263" s="63"/>
    </row>
    <row r="264" spans="1:30" ht="12.75" customHeight="1" x14ac:dyDescent="0.2">
      <c r="B264" s="128" t="s">
        <v>324</v>
      </c>
      <c r="C264" s="786" t="s">
        <v>33</v>
      </c>
      <c r="D264" s="786"/>
      <c r="E264" s="786"/>
      <c r="F264" s="786"/>
      <c r="G264" s="786"/>
      <c r="H264" s="786"/>
      <c r="I264" s="786"/>
      <c r="J264" s="786"/>
      <c r="K264" s="786"/>
      <c r="L264" s="786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3"/>
      <c r="AA264" s="63"/>
      <c r="AB264" s="63"/>
      <c r="AC264" s="63"/>
      <c r="AD264" s="63"/>
    </row>
    <row r="265" spans="1:30" ht="13.5" customHeight="1" x14ac:dyDescent="0.2">
      <c r="C265" s="787" t="s">
        <v>11</v>
      </c>
      <c r="D265" s="787"/>
      <c r="E265" s="787"/>
      <c r="F265" s="787"/>
      <c r="G265" s="787"/>
      <c r="H265" s="787"/>
      <c r="I265" s="787"/>
      <c r="J265" s="787"/>
      <c r="K265" s="787"/>
      <c r="L265" s="787"/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  <c r="Z265" s="63"/>
      <c r="AA265" s="63"/>
      <c r="AB265" s="63"/>
      <c r="AC265" s="63"/>
      <c r="AD265" s="63"/>
    </row>
    <row r="279" s="63" customFormat="1" x14ac:dyDescent="0.2"/>
  </sheetData>
  <mergeCells count="249">
    <mergeCell ref="C259:K259"/>
    <mergeCell ref="C262:L262"/>
    <mergeCell ref="C263:L263"/>
    <mergeCell ref="C264:L264"/>
    <mergeCell ref="C265:L265"/>
    <mergeCell ref="C253:K253"/>
    <mergeCell ref="C254:K254"/>
    <mergeCell ref="C255:K255"/>
    <mergeCell ref="C256:K256"/>
    <mergeCell ref="C257:K257"/>
    <mergeCell ref="C258:K258"/>
    <mergeCell ref="C247:K247"/>
    <mergeCell ref="C248:K248"/>
    <mergeCell ref="C249:K249"/>
    <mergeCell ref="C250:K250"/>
    <mergeCell ref="C251:K251"/>
    <mergeCell ref="C252:K252"/>
    <mergeCell ref="C241:K241"/>
    <mergeCell ref="C242:K242"/>
    <mergeCell ref="C243:K243"/>
    <mergeCell ref="C244:K244"/>
    <mergeCell ref="C245:K245"/>
    <mergeCell ref="C246:K246"/>
    <mergeCell ref="C233:E233"/>
    <mergeCell ref="C234:N234"/>
    <mergeCell ref="C236:K236"/>
    <mergeCell ref="C237:K237"/>
    <mergeCell ref="C238:K238"/>
    <mergeCell ref="C239:K239"/>
    <mergeCell ref="C227:K227"/>
    <mergeCell ref="C228:K228"/>
    <mergeCell ref="C229:K229"/>
    <mergeCell ref="C230:K230"/>
    <mergeCell ref="C231:K231"/>
    <mergeCell ref="A232:N232"/>
    <mergeCell ref="C221:K221"/>
    <mergeCell ref="C222:K222"/>
    <mergeCell ref="C223:K223"/>
    <mergeCell ref="C224:K224"/>
    <mergeCell ref="C225:K225"/>
    <mergeCell ref="C226:K226"/>
    <mergeCell ref="C214:E214"/>
    <mergeCell ref="C215:E215"/>
    <mergeCell ref="C216:E216"/>
    <mergeCell ref="C217:E217"/>
    <mergeCell ref="C218:N218"/>
    <mergeCell ref="C220:K220"/>
    <mergeCell ref="C208:E208"/>
    <mergeCell ref="C209:E209"/>
    <mergeCell ref="C210:E210"/>
    <mergeCell ref="C211:E211"/>
    <mergeCell ref="C212:E212"/>
    <mergeCell ref="C213:E213"/>
    <mergeCell ref="C202:N202"/>
    <mergeCell ref="C203:E203"/>
    <mergeCell ref="C204:N204"/>
    <mergeCell ref="C205:N205"/>
    <mergeCell ref="C206:E206"/>
    <mergeCell ref="C207:E207"/>
    <mergeCell ref="C196:E196"/>
    <mergeCell ref="C197:E197"/>
    <mergeCell ref="C198:E198"/>
    <mergeCell ref="C199:E199"/>
    <mergeCell ref="C200:E200"/>
    <mergeCell ref="C201:E201"/>
    <mergeCell ref="C190:E190"/>
    <mergeCell ref="C191:E191"/>
    <mergeCell ref="C192:E192"/>
    <mergeCell ref="C193:E193"/>
    <mergeCell ref="C194:E194"/>
    <mergeCell ref="C195:E195"/>
    <mergeCell ref="C184:E184"/>
    <mergeCell ref="C185:N185"/>
    <mergeCell ref="C186:N186"/>
    <mergeCell ref="C187:E187"/>
    <mergeCell ref="C188:N188"/>
    <mergeCell ref="C189:N189"/>
    <mergeCell ref="C178:E178"/>
    <mergeCell ref="C179:E179"/>
    <mergeCell ref="C180:E180"/>
    <mergeCell ref="C181:E181"/>
    <mergeCell ref="C182:N182"/>
    <mergeCell ref="C183:N183"/>
    <mergeCell ref="C172:E172"/>
    <mergeCell ref="C173:E173"/>
    <mergeCell ref="C174:E174"/>
    <mergeCell ref="C175:E175"/>
    <mergeCell ref="C176:E176"/>
    <mergeCell ref="C177:E177"/>
    <mergeCell ref="C166:N166"/>
    <mergeCell ref="C167:E167"/>
    <mergeCell ref="C168:N168"/>
    <mergeCell ref="C169:N169"/>
    <mergeCell ref="C170:E170"/>
    <mergeCell ref="C171:E171"/>
    <mergeCell ref="C160:E160"/>
    <mergeCell ref="C161:E161"/>
    <mergeCell ref="C162:E162"/>
    <mergeCell ref="C163:E163"/>
    <mergeCell ref="C164:N164"/>
    <mergeCell ref="C165:E165"/>
    <mergeCell ref="C154:E154"/>
    <mergeCell ref="C155:E155"/>
    <mergeCell ref="C156:E156"/>
    <mergeCell ref="C157:E157"/>
    <mergeCell ref="C158:E158"/>
    <mergeCell ref="C159:E159"/>
    <mergeCell ref="A148:N148"/>
    <mergeCell ref="C149:E149"/>
    <mergeCell ref="C150:N150"/>
    <mergeCell ref="C151:N151"/>
    <mergeCell ref="C152:E152"/>
    <mergeCell ref="C153:E153"/>
    <mergeCell ref="C142:K142"/>
    <mergeCell ref="C143:K143"/>
    <mergeCell ref="C144:K144"/>
    <mergeCell ref="C145:K145"/>
    <mergeCell ref="C146:K146"/>
    <mergeCell ref="C147:K147"/>
    <mergeCell ref="C136:K136"/>
    <mergeCell ref="C137:K137"/>
    <mergeCell ref="C138:K138"/>
    <mergeCell ref="C139:K139"/>
    <mergeCell ref="C140:K140"/>
    <mergeCell ref="C141:K141"/>
    <mergeCell ref="C130:K130"/>
    <mergeCell ref="C131:K131"/>
    <mergeCell ref="C132:K132"/>
    <mergeCell ref="C133:K133"/>
    <mergeCell ref="C134:K134"/>
    <mergeCell ref="C135:K135"/>
    <mergeCell ref="C123:E123"/>
    <mergeCell ref="C124:E124"/>
    <mergeCell ref="C125:E125"/>
    <mergeCell ref="C126:E126"/>
    <mergeCell ref="C127:E127"/>
    <mergeCell ref="C129:K129"/>
    <mergeCell ref="C117:E117"/>
    <mergeCell ref="C118:E118"/>
    <mergeCell ref="C119:E119"/>
    <mergeCell ref="C120:E120"/>
    <mergeCell ref="C121:E121"/>
    <mergeCell ref="C122:E122"/>
    <mergeCell ref="C111:E111"/>
    <mergeCell ref="C112:N112"/>
    <mergeCell ref="C113:E113"/>
    <mergeCell ref="C114:N114"/>
    <mergeCell ref="C115:N115"/>
    <mergeCell ref="C116:E116"/>
    <mergeCell ref="C105:E105"/>
    <mergeCell ref="C106:E106"/>
    <mergeCell ref="C107:E107"/>
    <mergeCell ref="C108:E108"/>
    <mergeCell ref="C109:E109"/>
    <mergeCell ref="C110:E110"/>
    <mergeCell ref="C99:N99"/>
    <mergeCell ref="C100:E100"/>
    <mergeCell ref="C101:E101"/>
    <mergeCell ref="C102:E102"/>
    <mergeCell ref="C103:E103"/>
    <mergeCell ref="C104:E104"/>
    <mergeCell ref="C93:E93"/>
    <mergeCell ref="C94:E94"/>
    <mergeCell ref="C95:E95"/>
    <mergeCell ref="C96:E96"/>
    <mergeCell ref="C97:E97"/>
    <mergeCell ref="C98:N98"/>
    <mergeCell ref="C87:E87"/>
    <mergeCell ref="C88:E88"/>
    <mergeCell ref="C89:E89"/>
    <mergeCell ref="C90:E90"/>
    <mergeCell ref="C91:E91"/>
    <mergeCell ref="C92:E92"/>
    <mergeCell ref="C81:E81"/>
    <mergeCell ref="C82:E82"/>
    <mergeCell ref="C83:E83"/>
    <mergeCell ref="C84:N84"/>
    <mergeCell ref="C85:N85"/>
    <mergeCell ref="C86:E86"/>
    <mergeCell ref="C75:E75"/>
    <mergeCell ref="C76:E76"/>
    <mergeCell ref="C77:E77"/>
    <mergeCell ref="C78:E78"/>
    <mergeCell ref="C79:E79"/>
    <mergeCell ref="C80:E80"/>
    <mergeCell ref="C69:N69"/>
    <mergeCell ref="C70:N70"/>
    <mergeCell ref="C71:E71"/>
    <mergeCell ref="C72:E72"/>
    <mergeCell ref="C73:E73"/>
    <mergeCell ref="C74:E74"/>
    <mergeCell ref="C63:E63"/>
    <mergeCell ref="C64:E64"/>
    <mergeCell ref="C65:E65"/>
    <mergeCell ref="C66:E66"/>
    <mergeCell ref="C67:E67"/>
    <mergeCell ref="C68:E68"/>
    <mergeCell ref="C57:E57"/>
    <mergeCell ref="C58:N58"/>
    <mergeCell ref="C59:N59"/>
    <mergeCell ref="C60:E60"/>
    <mergeCell ref="C61:E61"/>
    <mergeCell ref="C62:E62"/>
    <mergeCell ref="C51:E51"/>
    <mergeCell ref="C52:E52"/>
    <mergeCell ref="C53:E53"/>
    <mergeCell ref="C54:E54"/>
    <mergeCell ref="C55:E55"/>
    <mergeCell ref="C56:E56"/>
    <mergeCell ref="C45:E45"/>
    <mergeCell ref="C46:N46"/>
    <mergeCell ref="C47:N47"/>
    <mergeCell ref="C48:N48"/>
    <mergeCell ref="C49:E49"/>
    <mergeCell ref="C50:E50"/>
    <mergeCell ref="C39:E39"/>
    <mergeCell ref="C40:E40"/>
    <mergeCell ref="C41:E41"/>
    <mergeCell ref="C42:E42"/>
    <mergeCell ref="C43:E43"/>
    <mergeCell ref="C44:N44"/>
    <mergeCell ref="C33:N33"/>
    <mergeCell ref="C34:N34"/>
    <mergeCell ref="C35:E35"/>
    <mergeCell ref="C36:E36"/>
    <mergeCell ref="C37:E37"/>
    <mergeCell ref="C38:E38"/>
    <mergeCell ref="C30:E30"/>
    <mergeCell ref="A31:N31"/>
    <mergeCell ref="C32:E32"/>
    <mergeCell ref="A12:N12"/>
    <mergeCell ref="A13:N13"/>
    <mergeCell ref="B15:F15"/>
    <mergeCell ref="B16:F16"/>
    <mergeCell ref="L25:M25"/>
    <mergeCell ref="A27:A29"/>
    <mergeCell ref="B27:B29"/>
    <mergeCell ref="C27:E29"/>
    <mergeCell ref="F27:F29"/>
    <mergeCell ref="G27:I28"/>
    <mergeCell ref="D5:N5"/>
    <mergeCell ref="A7:N7"/>
    <mergeCell ref="A8:N8"/>
    <mergeCell ref="A9:N9"/>
    <mergeCell ref="A10:N10"/>
    <mergeCell ref="A11:N11"/>
    <mergeCell ref="J27:L28"/>
    <mergeCell ref="M27:M29"/>
    <mergeCell ref="N27:N29"/>
  </mergeCells>
  <printOptions horizontalCentered="1"/>
  <pageMargins left="0.39370077848434398" right="0.39370077848434398" top="0.78740155696868896" bottom="0.74803149700164795" header="0.118110239505768" footer="0.118110239505768"/>
  <pageSetup paperSize="9" orientation="landscape"/>
  <headerFooter>
    <oddHeader>&amp;LГРАНД-Смета 2021</oddHeader>
  </headerFooter>
  <rowBreaks count="1" manualBreakCount="1">
    <brk id="26" max="278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H38"/>
  <sheetViews>
    <sheetView showGridLines="0" topLeftCell="A4" zoomScale="115" zoomScaleNormal="115" workbookViewId="0">
      <selection activeCell="B24" sqref="B24:G26"/>
    </sheetView>
  </sheetViews>
  <sheetFormatPr defaultRowHeight="12.75" x14ac:dyDescent="0.2"/>
  <cols>
    <col min="1" max="1" width="5.5703125" customWidth="1"/>
    <col min="2" max="2" width="17" customWidth="1"/>
    <col min="3" max="3" width="37.85546875" customWidth="1"/>
    <col min="4" max="4" width="17.5703125" customWidth="1"/>
    <col min="5" max="5" width="15" customWidth="1"/>
    <col min="6" max="6" width="15.28515625" customWidth="1"/>
    <col min="7" max="7" width="13.85546875" customWidth="1"/>
    <col min="8" max="8" width="15.5703125" customWidth="1"/>
  </cols>
  <sheetData>
    <row r="1" spans="1:8" x14ac:dyDescent="0.2">
      <c r="H1" s="13" t="s">
        <v>537</v>
      </c>
    </row>
    <row r="2" spans="1:8" x14ac:dyDescent="0.2">
      <c r="A2" s="221"/>
      <c r="B2" s="2"/>
      <c r="C2" s="3"/>
      <c r="D2" s="4"/>
      <c r="E2" s="4"/>
      <c r="F2" s="4"/>
      <c r="G2" s="4"/>
      <c r="H2" s="13" t="s">
        <v>12</v>
      </c>
    </row>
    <row r="3" spans="1:8" ht="30" customHeight="1" x14ac:dyDescent="0.2">
      <c r="A3" s="221"/>
      <c r="B3" s="655" t="s">
        <v>24</v>
      </c>
      <c r="C3" s="655"/>
      <c r="D3" s="655"/>
      <c r="E3" s="655"/>
      <c r="F3" s="655"/>
      <c r="G3" s="655"/>
      <c r="H3" s="222"/>
    </row>
    <row r="4" spans="1:8" x14ac:dyDescent="0.2">
      <c r="A4" s="221"/>
      <c r="B4" s="2"/>
      <c r="C4" s="803" t="s">
        <v>3</v>
      </c>
      <c r="D4" s="803"/>
      <c r="E4" s="803"/>
      <c r="F4" s="803"/>
      <c r="G4" s="4"/>
      <c r="H4" s="4"/>
    </row>
    <row r="5" spans="1:8" ht="27" customHeight="1" x14ac:dyDescent="0.2">
      <c r="A5" s="221"/>
      <c r="B5" s="655" t="s">
        <v>43</v>
      </c>
      <c r="C5" s="655"/>
      <c r="D5" s="655"/>
      <c r="E5" s="655"/>
      <c r="F5" s="655"/>
      <c r="G5" s="655"/>
      <c r="H5" s="4"/>
    </row>
    <row r="6" spans="1:8" x14ac:dyDescent="0.2">
      <c r="A6" s="221"/>
      <c r="B6" s="2"/>
      <c r="C6" s="803" t="s">
        <v>132</v>
      </c>
      <c r="D6" s="803"/>
      <c r="E6" s="803"/>
      <c r="F6" s="803"/>
      <c r="G6" s="4"/>
      <c r="H6" s="4"/>
    </row>
    <row r="7" spans="1:8" x14ac:dyDescent="0.2">
      <c r="A7" s="221"/>
      <c r="B7" s="2"/>
      <c r="C7" s="223"/>
      <c r="D7" s="4"/>
      <c r="E7" s="4"/>
      <c r="F7" s="4"/>
      <c r="G7" s="4"/>
      <c r="H7" s="4"/>
    </row>
    <row r="8" spans="1:8" x14ac:dyDescent="0.2">
      <c r="A8" s="221"/>
      <c r="B8" s="2"/>
      <c r="C8" s="3"/>
      <c r="D8" s="19" t="s">
        <v>2771</v>
      </c>
      <c r="F8" s="4"/>
      <c r="G8" s="4"/>
      <c r="H8" s="4"/>
    </row>
    <row r="9" spans="1:8" x14ac:dyDescent="0.2">
      <c r="A9" s="221"/>
      <c r="B9" s="2"/>
      <c r="C9" s="3"/>
      <c r="D9" s="4"/>
      <c r="E9" s="4"/>
      <c r="F9" s="4"/>
      <c r="G9" s="4"/>
      <c r="H9" s="4"/>
    </row>
    <row r="10" spans="1:8" x14ac:dyDescent="0.2">
      <c r="A10" s="221"/>
      <c r="B10" s="224" t="s">
        <v>539</v>
      </c>
      <c r="C10" s="225"/>
      <c r="D10" s="226"/>
      <c r="E10" s="226"/>
      <c r="F10" s="227">
        <v>792245.28</v>
      </c>
      <c r="G10" s="228" t="s">
        <v>540</v>
      </c>
      <c r="H10" s="4"/>
    </row>
    <row r="11" spans="1:8" x14ac:dyDescent="0.2">
      <c r="A11" s="221"/>
      <c r="B11" s="2"/>
      <c r="D11" s="8"/>
      <c r="E11" s="4"/>
      <c r="F11" s="4"/>
      <c r="G11" s="4"/>
      <c r="H11" s="4"/>
    </row>
    <row r="12" spans="1:8" ht="14.25" customHeight="1" x14ac:dyDescent="0.2">
      <c r="A12" s="221"/>
      <c r="B12" s="229" t="s">
        <v>541</v>
      </c>
      <c r="D12" s="8"/>
      <c r="E12" s="4"/>
      <c r="F12" s="4"/>
      <c r="G12" s="4"/>
      <c r="H12" s="4"/>
    </row>
    <row r="13" spans="1:8" x14ac:dyDescent="0.2">
      <c r="A13" s="221"/>
      <c r="B13" s="230" t="s">
        <v>542</v>
      </c>
      <c r="D13" s="231"/>
      <c r="E13" s="232"/>
      <c r="F13" s="233"/>
      <c r="G13" s="4"/>
      <c r="H13" s="4"/>
    </row>
    <row r="14" spans="1:8" x14ac:dyDescent="0.2">
      <c r="A14" s="221"/>
      <c r="B14" s="221" t="s">
        <v>543</v>
      </c>
      <c r="D14" s="8"/>
      <c r="E14" s="4"/>
      <c r="F14" s="4"/>
      <c r="G14" s="4"/>
      <c r="H14" s="4"/>
    </row>
    <row r="15" spans="1:8" x14ac:dyDescent="0.2">
      <c r="A15" s="221"/>
      <c r="B15" s="230" t="s">
        <v>542</v>
      </c>
      <c r="D15" s="231"/>
      <c r="E15" s="232"/>
      <c r="F15" s="233"/>
      <c r="G15" s="4"/>
      <c r="H15" s="4"/>
    </row>
    <row r="16" spans="1:8" x14ac:dyDescent="0.2">
      <c r="A16" s="221"/>
      <c r="B16" s="234" t="s">
        <v>544</v>
      </c>
      <c r="C16" s="234"/>
      <c r="D16" s="234"/>
      <c r="E16" s="234"/>
      <c r="F16" s="4"/>
      <c r="G16" s="4"/>
      <c r="H16" s="4"/>
    </row>
    <row r="17" spans="1:8" x14ac:dyDescent="0.2">
      <c r="A17" s="221"/>
      <c r="B17" s="2"/>
      <c r="C17" s="3"/>
      <c r="D17" s="4"/>
      <c r="E17" s="4"/>
      <c r="F17" s="4"/>
      <c r="G17" s="4"/>
      <c r="H17" s="4"/>
    </row>
    <row r="18" spans="1:8" x14ac:dyDescent="0.2">
      <c r="A18" s="657" t="s">
        <v>4</v>
      </c>
      <c r="B18" s="663" t="s">
        <v>15</v>
      </c>
      <c r="C18" s="657" t="s">
        <v>545</v>
      </c>
      <c r="D18" s="804" t="s">
        <v>25</v>
      </c>
      <c r="E18" s="805"/>
      <c r="F18" s="805"/>
      <c r="G18" s="805"/>
      <c r="H18" s="806"/>
    </row>
    <row r="19" spans="1:8" ht="20.25" customHeight="1" x14ac:dyDescent="0.2">
      <c r="A19" s="657"/>
      <c r="B19" s="663"/>
      <c r="C19" s="657"/>
      <c r="D19" s="657" t="s">
        <v>546</v>
      </c>
      <c r="E19" s="657" t="s">
        <v>5</v>
      </c>
      <c r="F19" s="657" t="s">
        <v>18</v>
      </c>
      <c r="G19" s="657" t="s">
        <v>19</v>
      </c>
      <c r="H19" s="657" t="s">
        <v>20</v>
      </c>
    </row>
    <row r="20" spans="1:8" ht="30.75" customHeight="1" x14ac:dyDescent="0.2">
      <c r="A20" s="657"/>
      <c r="B20" s="663"/>
      <c r="C20" s="657"/>
      <c r="D20" s="657"/>
      <c r="E20" s="657"/>
      <c r="F20" s="657"/>
      <c r="G20" s="657"/>
      <c r="H20" s="657"/>
    </row>
    <row r="21" spans="1:8" ht="39.75" customHeight="1" x14ac:dyDescent="0.2">
      <c r="A21" s="657"/>
      <c r="B21" s="663"/>
      <c r="C21" s="657"/>
      <c r="D21" s="657"/>
      <c r="E21" s="657"/>
      <c r="F21" s="657"/>
      <c r="G21" s="657"/>
      <c r="H21" s="657"/>
    </row>
    <row r="22" spans="1:8" x14ac:dyDescent="0.2">
      <c r="A22" s="235">
        <v>1</v>
      </c>
      <c r="B22" s="235">
        <v>2</v>
      </c>
      <c r="C22" s="235">
        <v>3</v>
      </c>
      <c r="D22" s="235">
        <v>4</v>
      </c>
      <c r="E22" s="235">
        <v>5</v>
      </c>
      <c r="F22" s="235">
        <v>6</v>
      </c>
      <c r="G22" s="235">
        <v>7</v>
      </c>
      <c r="H22" s="235">
        <v>8</v>
      </c>
    </row>
    <row r="23" spans="1:8" ht="21" customHeight="1" x14ac:dyDescent="0.2">
      <c r="A23" s="807" t="s">
        <v>547</v>
      </c>
      <c r="B23" s="662"/>
      <c r="C23" s="662"/>
      <c r="D23" s="662"/>
      <c r="E23" s="662"/>
      <c r="F23" s="662"/>
      <c r="G23" s="662"/>
      <c r="H23" s="662"/>
    </row>
    <row r="24" spans="1:8" x14ac:dyDescent="0.2">
      <c r="A24" s="130">
        <v>1</v>
      </c>
      <c r="B24" s="24" t="s">
        <v>2772</v>
      </c>
      <c r="C24" s="25" t="s">
        <v>1934</v>
      </c>
      <c r="D24" s="26">
        <v>18505.349999999999</v>
      </c>
      <c r="E24" s="26">
        <v>7.21</v>
      </c>
      <c r="F24" s="26"/>
      <c r="G24" s="26"/>
      <c r="H24" s="26">
        <v>18512.560000000001</v>
      </c>
    </row>
    <row r="25" spans="1:8" x14ac:dyDescent="0.2">
      <c r="A25" s="130">
        <v>2</v>
      </c>
      <c r="B25" s="24" t="s">
        <v>2773</v>
      </c>
      <c r="C25" s="25" t="s">
        <v>502</v>
      </c>
      <c r="D25" s="26"/>
      <c r="E25" s="26">
        <v>521.12</v>
      </c>
      <c r="F25" s="26">
        <v>1922.46</v>
      </c>
      <c r="G25" s="26"/>
      <c r="H25" s="26">
        <v>2443.58</v>
      </c>
    </row>
    <row r="26" spans="1:8" x14ac:dyDescent="0.2">
      <c r="A26" s="130">
        <v>3</v>
      </c>
      <c r="B26" s="24" t="s">
        <v>2774</v>
      </c>
      <c r="C26" s="25" t="s">
        <v>2775</v>
      </c>
      <c r="D26" s="26">
        <v>3105.68</v>
      </c>
      <c r="E26" s="26">
        <v>6322.03</v>
      </c>
      <c r="F26" s="26">
        <v>761861.43</v>
      </c>
      <c r="G26" s="26"/>
      <c r="H26" s="26">
        <v>771289.14</v>
      </c>
    </row>
    <row r="27" spans="1:8" x14ac:dyDescent="0.2">
      <c r="A27" s="130" t="s">
        <v>33</v>
      </c>
      <c r="B27" s="24" t="s">
        <v>33</v>
      </c>
      <c r="C27" s="25" t="s">
        <v>548</v>
      </c>
      <c r="D27" s="26">
        <v>21611.03</v>
      </c>
      <c r="E27" s="26">
        <v>6850.36</v>
      </c>
      <c r="F27" s="26">
        <v>763783.89</v>
      </c>
      <c r="G27" s="26"/>
      <c r="H27" s="26">
        <v>792245.28</v>
      </c>
    </row>
    <row r="28" spans="1:8" x14ac:dyDescent="0.2">
      <c r="A28" s="236"/>
      <c r="B28" s="12"/>
      <c r="C28" s="10"/>
      <c r="D28" s="11"/>
      <c r="E28" s="11"/>
      <c r="F28" s="11"/>
      <c r="G28" s="11"/>
      <c r="H28" s="11"/>
    </row>
    <row r="31" spans="1:8" x14ac:dyDescent="0.2">
      <c r="A31" s="237" t="s">
        <v>8</v>
      </c>
      <c r="C31" s="238"/>
      <c r="E31" s="238"/>
      <c r="F31" s="238"/>
      <c r="H31" s="239"/>
    </row>
    <row r="32" spans="1:8" x14ac:dyDescent="0.2">
      <c r="C32" s="670" t="s">
        <v>7</v>
      </c>
      <c r="D32" s="670"/>
      <c r="E32" s="670"/>
      <c r="F32" s="670"/>
      <c r="G32" s="670"/>
      <c r="H32" s="808"/>
    </row>
    <row r="33" spans="1:8" x14ac:dyDescent="0.2">
      <c r="A33" s="237" t="s">
        <v>9</v>
      </c>
      <c r="C33" s="238"/>
      <c r="D33" s="237"/>
      <c r="E33" s="238"/>
      <c r="F33" s="238"/>
      <c r="H33" s="239"/>
    </row>
    <row r="34" spans="1:8" x14ac:dyDescent="0.2">
      <c r="C34" s="57" t="s">
        <v>21</v>
      </c>
      <c r="D34" s="21" t="s">
        <v>549</v>
      </c>
      <c r="E34" s="240"/>
      <c r="G34" s="240"/>
      <c r="H34" s="241"/>
    </row>
    <row r="35" spans="1:8" ht="15" x14ac:dyDescent="0.2">
      <c r="A35" s="237" t="s">
        <v>323</v>
      </c>
      <c r="C35" s="238"/>
      <c r="D35" s="242"/>
      <c r="E35" s="238"/>
      <c r="F35" s="238"/>
      <c r="H35" s="239"/>
    </row>
    <row r="36" spans="1:8" ht="15" x14ac:dyDescent="0.2">
      <c r="B36" s="243"/>
      <c r="C36" s="670" t="s">
        <v>11</v>
      </c>
      <c r="D36" s="670"/>
      <c r="E36" s="670"/>
      <c r="F36" s="670"/>
      <c r="G36" s="670"/>
      <c r="H36" s="670"/>
    </row>
    <row r="37" spans="1:8" ht="15" x14ac:dyDescent="0.2">
      <c r="A37" s="237" t="s">
        <v>324</v>
      </c>
      <c r="C37" s="238"/>
      <c r="D37" s="242"/>
      <c r="E37" s="244"/>
      <c r="F37" s="244"/>
      <c r="G37" s="242"/>
      <c r="H37" s="239"/>
    </row>
    <row r="38" spans="1:8" x14ac:dyDescent="0.2">
      <c r="C38" s="670" t="s">
        <v>11</v>
      </c>
      <c r="D38" s="670"/>
      <c r="E38" s="670"/>
      <c r="F38" s="670"/>
      <c r="G38" s="670"/>
      <c r="H38" s="670"/>
    </row>
  </sheetData>
  <mergeCells count="17">
    <mergeCell ref="C38:H38"/>
    <mergeCell ref="F19:F21"/>
    <mergeCell ref="G19:G21"/>
    <mergeCell ref="H19:H21"/>
    <mergeCell ref="A23:H23"/>
    <mergeCell ref="C32:H32"/>
    <mergeCell ref="C36:H36"/>
    <mergeCell ref="B3:G3"/>
    <mergeCell ref="C4:F4"/>
    <mergeCell ref="B5:G5"/>
    <mergeCell ref="C6:F6"/>
    <mergeCell ref="A18:A21"/>
    <mergeCell ref="B18:B21"/>
    <mergeCell ref="C18:C21"/>
    <mergeCell ref="D18:H18"/>
    <mergeCell ref="D19:D21"/>
    <mergeCell ref="E19:E21"/>
  </mergeCells>
  <pageMargins left="0.55000000000000004" right="0.24" top="0.57999999999999996" bottom="0.62" header="0.31" footer="0.37"/>
  <pageSetup paperSize="9" scale="70" fitToHeight="0" orientation="portrait" r:id="rId1"/>
  <headerFooter alignWithMargins="0">
    <oddHeader>&amp;LГРАНД-Смета 2021</oddHeader>
    <oddFooter>&amp;RСтраница &amp;P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H82"/>
  <sheetViews>
    <sheetView topLeftCell="A58" zoomScaleNormal="100" zoomScaleSheetLayoutView="100" workbookViewId="0">
      <pane xSplit="1" topLeftCell="B1" activePane="topRight" state="frozen"/>
      <selection activeCell="A12" sqref="A12"/>
      <selection pane="topRight" activeCell="A83" sqref="A83"/>
    </sheetView>
  </sheetViews>
  <sheetFormatPr defaultRowHeight="12.75" x14ac:dyDescent="0.2"/>
  <cols>
    <col min="1" max="1" width="11.28515625" style="569" bestFit="1" customWidth="1"/>
    <col min="2" max="2" width="21.85546875" customWidth="1"/>
    <col min="3" max="3" width="54.42578125" customWidth="1"/>
    <col min="4" max="4" width="19" customWidth="1"/>
    <col min="5" max="5" width="14.85546875" style="537" customWidth="1"/>
  </cols>
  <sheetData>
    <row r="1" spans="1:8" ht="29.25" customHeight="1" x14ac:dyDescent="0.2">
      <c r="A1" s="634" t="s">
        <v>6082</v>
      </c>
      <c r="B1" s="634"/>
      <c r="C1" s="634"/>
      <c r="D1" s="634"/>
      <c r="E1" s="634"/>
      <c r="F1" s="581"/>
      <c r="G1" s="581"/>
      <c r="H1" s="581"/>
    </row>
    <row r="2" spans="1:8" ht="29.25" customHeight="1" x14ac:dyDescent="0.2">
      <c r="A2" s="526"/>
      <c r="B2" s="526"/>
      <c r="C2" s="526"/>
      <c r="D2" s="527"/>
      <c r="E2" s="526"/>
    </row>
    <row r="3" spans="1:8" ht="29.25" customHeight="1" x14ac:dyDescent="0.2">
      <c r="A3" s="528" t="s">
        <v>6031</v>
      </c>
      <c r="B3" s="635" t="str">
        <f>'ССР 2020'!C13</f>
        <v>Всесезонный туристско-рекреационный комплекс "Ведучи", Чеченская Республика. Пассажирская подвесная канатная дорога VL4</v>
      </c>
      <c r="C3" s="644"/>
      <c r="D3" s="644"/>
      <c r="E3" s="644"/>
    </row>
    <row r="4" spans="1:8" ht="29.25" customHeight="1" x14ac:dyDescent="0.25">
      <c r="A4" s="533"/>
      <c r="B4" s="533"/>
      <c r="C4" s="533"/>
      <c r="D4" s="534"/>
      <c r="E4" s="533"/>
    </row>
    <row r="5" spans="1:8" ht="184.9" customHeight="1" x14ac:dyDescent="0.2">
      <c r="A5" s="538" t="s">
        <v>4</v>
      </c>
      <c r="B5" s="538" t="s">
        <v>6037</v>
      </c>
      <c r="C5" s="539" t="s">
        <v>6038</v>
      </c>
      <c r="D5" s="539" t="s">
        <v>156</v>
      </c>
      <c r="E5" s="539" t="s">
        <v>6039</v>
      </c>
    </row>
    <row r="6" spans="1:8" ht="15.75" x14ac:dyDescent="0.2">
      <c r="A6" s="538">
        <v>1</v>
      </c>
      <c r="B6" s="538">
        <v>2</v>
      </c>
      <c r="C6" s="538">
        <v>3</v>
      </c>
      <c r="D6" s="540">
        <v>4</v>
      </c>
      <c r="E6" s="540">
        <v>5</v>
      </c>
    </row>
    <row r="7" spans="1:8" s="36" customFormat="1" ht="33.75" customHeight="1" x14ac:dyDescent="0.2">
      <c r="A7" s="32">
        <v>1</v>
      </c>
      <c r="B7" s="33" t="s">
        <v>27</v>
      </c>
      <c r="C7" s="34" t="s">
        <v>28</v>
      </c>
      <c r="D7" s="544" t="s">
        <v>6045</v>
      </c>
      <c r="E7" s="545">
        <v>1</v>
      </c>
    </row>
    <row r="8" spans="1:8" s="36" customFormat="1" ht="15.75" x14ac:dyDescent="0.2">
      <c r="A8" s="32">
        <v>2</v>
      </c>
      <c r="B8" s="33" t="s">
        <v>29</v>
      </c>
      <c r="C8" s="34" t="s">
        <v>30</v>
      </c>
      <c r="D8" s="547" t="s">
        <v>6045</v>
      </c>
      <c r="E8" s="545">
        <v>1</v>
      </c>
    </row>
    <row r="9" spans="1:8" s="247" customFormat="1" ht="15.75" x14ac:dyDescent="0.2">
      <c r="A9" s="571" t="s">
        <v>420</v>
      </c>
      <c r="B9" s="514" t="s">
        <v>126</v>
      </c>
      <c r="C9" s="515" t="s">
        <v>127</v>
      </c>
      <c r="D9" s="549" t="s">
        <v>6045</v>
      </c>
      <c r="E9" s="575">
        <v>1</v>
      </c>
    </row>
    <row r="10" spans="1:8" s="247" customFormat="1" ht="15.75" x14ac:dyDescent="0.2">
      <c r="A10" s="571" t="s">
        <v>421</v>
      </c>
      <c r="B10" s="514" t="s">
        <v>419</v>
      </c>
      <c r="C10" s="515" t="s">
        <v>327</v>
      </c>
      <c r="D10" s="549" t="s">
        <v>6045</v>
      </c>
      <c r="E10" s="575">
        <v>1</v>
      </c>
    </row>
    <row r="11" spans="1:8" s="36" customFormat="1" ht="15.75" x14ac:dyDescent="0.2">
      <c r="A11" s="32">
        <v>3</v>
      </c>
      <c r="B11" s="33" t="s">
        <v>36</v>
      </c>
      <c r="C11" s="34" t="s">
        <v>37</v>
      </c>
      <c r="D11" s="547" t="s">
        <v>6045</v>
      </c>
      <c r="E11" s="545">
        <v>1</v>
      </c>
    </row>
    <row r="12" spans="1:8" s="247" customFormat="1" ht="15.75" x14ac:dyDescent="0.2">
      <c r="A12" s="572" t="s">
        <v>6046</v>
      </c>
      <c r="B12" s="514" t="s">
        <v>495</v>
      </c>
      <c r="C12" s="515" t="s">
        <v>496</v>
      </c>
      <c r="D12" s="549" t="s">
        <v>6045</v>
      </c>
      <c r="E12" s="575">
        <v>1</v>
      </c>
    </row>
    <row r="13" spans="1:8" s="247" customFormat="1" ht="15.75" x14ac:dyDescent="0.2">
      <c r="A13" s="573" t="s">
        <v>6047</v>
      </c>
      <c r="B13" s="514" t="s">
        <v>497</v>
      </c>
      <c r="C13" s="515" t="s">
        <v>498</v>
      </c>
      <c r="D13" s="549" t="s">
        <v>6045</v>
      </c>
      <c r="E13" s="575">
        <v>1</v>
      </c>
    </row>
    <row r="14" spans="1:8" s="247" customFormat="1" ht="15.75" x14ac:dyDescent="0.2">
      <c r="A14" s="573" t="s">
        <v>6048</v>
      </c>
      <c r="B14" s="514" t="s">
        <v>499</v>
      </c>
      <c r="C14" s="515" t="s">
        <v>500</v>
      </c>
      <c r="D14" s="549" t="s">
        <v>6045</v>
      </c>
      <c r="E14" s="575">
        <v>1</v>
      </c>
    </row>
    <row r="15" spans="1:8" s="247" customFormat="1" ht="15.75" x14ac:dyDescent="0.2">
      <c r="A15" s="573" t="s">
        <v>6049</v>
      </c>
      <c r="B15" s="514" t="s">
        <v>501</v>
      </c>
      <c r="C15" s="515" t="s">
        <v>502</v>
      </c>
      <c r="D15" s="549" t="s">
        <v>6045</v>
      </c>
      <c r="E15" s="575">
        <v>1</v>
      </c>
    </row>
    <row r="16" spans="1:8" s="247" customFormat="1" ht="15.75" x14ac:dyDescent="0.2">
      <c r="A16" s="573" t="s">
        <v>6056</v>
      </c>
      <c r="B16" s="514" t="s">
        <v>503</v>
      </c>
      <c r="C16" s="515" t="s">
        <v>504</v>
      </c>
      <c r="D16" s="549" t="s">
        <v>6045</v>
      </c>
      <c r="E16" s="575">
        <v>1</v>
      </c>
    </row>
    <row r="17" spans="1:5" s="247" customFormat="1" ht="15.75" x14ac:dyDescent="0.2">
      <c r="A17" s="573" t="s">
        <v>6057</v>
      </c>
      <c r="B17" s="514" t="s">
        <v>505</v>
      </c>
      <c r="C17" s="515" t="s">
        <v>506</v>
      </c>
      <c r="D17" s="549" t="s">
        <v>6045</v>
      </c>
      <c r="E17" s="575">
        <v>1</v>
      </c>
    </row>
    <row r="18" spans="1:5" s="247" customFormat="1" ht="15.75" x14ac:dyDescent="0.2">
      <c r="A18" s="573" t="s">
        <v>6058</v>
      </c>
      <c r="B18" s="514" t="s">
        <v>507</v>
      </c>
      <c r="C18" s="515" t="s">
        <v>508</v>
      </c>
      <c r="D18" s="549" t="s">
        <v>6045</v>
      </c>
      <c r="E18" s="575">
        <v>1</v>
      </c>
    </row>
    <row r="19" spans="1:5" s="247" customFormat="1" ht="15.75" x14ac:dyDescent="0.2">
      <c r="A19" s="573" t="s">
        <v>6059</v>
      </c>
      <c r="B19" s="514" t="s">
        <v>509</v>
      </c>
      <c r="C19" s="515" t="s">
        <v>510</v>
      </c>
      <c r="D19" s="549" t="s">
        <v>6045</v>
      </c>
      <c r="E19" s="575">
        <v>1</v>
      </c>
    </row>
    <row r="20" spans="1:5" s="247" customFormat="1" ht="15.75" x14ac:dyDescent="0.2">
      <c r="A20" s="573" t="s">
        <v>6060</v>
      </c>
      <c r="B20" s="514" t="s">
        <v>511</v>
      </c>
      <c r="C20" s="515" t="s">
        <v>512</v>
      </c>
      <c r="D20" s="549" t="s">
        <v>6045</v>
      </c>
      <c r="E20" s="575">
        <v>1</v>
      </c>
    </row>
    <row r="21" spans="1:5" s="247" customFormat="1" ht="15.75" x14ac:dyDescent="0.2">
      <c r="A21" s="573" t="s">
        <v>6061</v>
      </c>
      <c r="B21" s="514" t="s">
        <v>513</v>
      </c>
      <c r="C21" s="515" t="s">
        <v>514</v>
      </c>
      <c r="D21" s="549" t="s">
        <v>6045</v>
      </c>
      <c r="E21" s="575">
        <v>1</v>
      </c>
    </row>
    <row r="22" spans="1:5" s="247" customFormat="1" ht="15.75" x14ac:dyDescent="0.2">
      <c r="A22" s="573" t="s">
        <v>6062</v>
      </c>
      <c r="B22" s="514" t="s">
        <v>515</v>
      </c>
      <c r="C22" s="515" t="s">
        <v>516</v>
      </c>
      <c r="D22" s="549" t="s">
        <v>6045</v>
      </c>
      <c r="E22" s="575">
        <v>1</v>
      </c>
    </row>
    <row r="23" spans="1:5" s="247" customFormat="1" ht="15.75" x14ac:dyDescent="0.2">
      <c r="A23" s="573" t="s">
        <v>6063</v>
      </c>
      <c r="B23" s="514" t="s">
        <v>517</v>
      </c>
      <c r="C23" s="515" t="s">
        <v>518</v>
      </c>
      <c r="D23" s="549" t="s">
        <v>6045</v>
      </c>
      <c r="E23" s="575">
        <v>1</v>
      </c>
    </row>
    <row r="24" spans="1:5" s="247" customFormat="1" ht="15.75" x14ac:dyDescent="0.2">
      <c r="A24" s="573" t="s">
        <v>6064</v>
      </c>
      <c r="B24" s="514" t="s">
        <v>519</v>
      </c>
      <c r="C24" s="515" t="s">
        <v>520</v>
      </c>
      <c r="D24" s="549" t="s">
        <v>6045</v>
      </c>
      <c r="E24" s="575">
        <v>1</v>
      </c>
    </row>
    <row r="25" spans="1:5" s="247" customFormat="1" ht="15.75" x14ac:dyDescent="0.2">
      <c r="A25" s="573" t="s">
        <v>6065</v>
      </c>
      <c r="B25" s="514" t="s">
        <v>521</v>
      </c>
      <c r="C25" s="515" t="s">
        <v>522</v>
      </c>
      <c r="D25" s="549" t="s">
        <v>6045</v>
      </c>
      <c r="E25" s="575">
        <v>1</v>
      </c>
    </row>
    <row r="26" spans="1:5" s="36" customFormat="1" ht="15.75" x14ac:dyDescent="0.2">
      <c r="A26" s="32">
        <v>4</v>
      </c>
      <c r="B26" s="33" t="s">
        <v>38</v>
      </c>
      <c r="C26" s="34" t="s">
        <v>39</v>
      </c>
      <c r="D26" s="547" t="s">
        <v>6045</v>
      </c>
      <c r="E26" s="545">
        <v>1</v>
      </c>
    </row>
    <row r="27" spans="1:5" s="247" customFormat="1" ht="15.75" x14ac:dyDescent="0.2">
      <c r="A27" s="573" t="s">
        <v>523</v>
      </c>
      <c r="B27" s="514" t="s">
        <v>1537</v>
      </c>
      <c r="C27" s="515" t="s">
        <v>1538</v>
      </c>
      <c r="D27" s="549" t="s">
        <v>6045</v>
      </c>
      <c r="E27" s="575">
        <v>1</v>
      </c>
    </row>
    <row r="28" spans="1:5" s="247" customFormat="1" ht="15.75" x14ac:dyDescent="0.2">
      <c r="A28" s="573" t="s">
        <v>524</v>
      </c>
      <c r="B28" s="514" t="s">
        <v>1539</v>
      </c>
      <c r="C28" s="515" t="s">
        <v>498</v>
      </c>
      <c r="D28" s="549" t="s">
        <v>6045</v>
      </c>
      <c r="E28" s="575">
        <v>1</v>
      </c>
    </row>
    <row r="29" spans="1:5" s="247" customFormat="1" ht="15.75" x14ac:dyDescent="0.2">
      <c r="A29" s="573" t="s">
        <v>525</v>
      </c>
      <c r="B29" s="514" t="s">
        <v>1540</v>
      </c>
      <c r="C29" s="515" t="s">
        <v>500</v>
      </c>
      <c r="D29" s="549" t="s">
        <v>6045</v>
      </c>
      <c r="E29" s="575">
        <v>1</v>
      </c>
    </row>
    <row r="30" spans="1:5" s="247" customFormat="1" ht="15.75" x14ac:dyDescent="0.2">
      <c r="A30" s="573" t="s">
        <v>526</v>
      </c>
      <c r="B30" s="514" t="s">
        <v>1541</v>
      </c>
      <c r="C30" s="515" t="s">
        <v>504</v>
      </c>
      <c r="D30" s="549" t="s">
        <v>6045</v>
      </c>
      <c r="E30" s="575">
        <v>1</v>
      </c>
    </row>
    <row r="31" spans="1:5" s="247" customFormat="1" ht="15.75" x14ac:dyDescent="0.2">
      <c r="A31" s="573" t="s">
        <v>527</v>
      </c>
      <c r="B31" s="514" t="s">
        <v>1542</v>
      </c>
      <c r="C31" s="515" t="s">
        <v>502</v>
      </c>
      <c r="D31" s="549" t="s">
        <v>6045</v>
      </c>
      <c r="E31" s="575">
        <v>1</v>
      </c>
    </row>
    <row r="32" spans="1:5" s="247" customFormat="1" ht="15.75" x14ac:dyDescent="0.2">
      <c r="A32" s="573" t="s">
        <v>528</v>
      </c>
      <c r="B32" s="514" t="s">
        <v>1543</v>
      </c>
      <c r="C32" s="515" t="s">
        <v>506</v>
      </c>
      <c r="D32" s="549" t="s">
        <v>6045</v>
      </c>
      <c r="E32" s="575">
        <v>1</v>
      </c>
    </row>
    <row r="33" spans="1:5" s="247" customFormat="1" ht="15.75" x14ac:dyDescent="0.2">
      <c r="A33" s="573" t="s">
        <v>529</v>
      </c>
      <c r="B33" s="514" t="s">
        <v>1544</v>
      </c>
      <c r="C33" s="515" t="s">
        <v>508</v>
      </c>
      <c r="D33" s="549" t="s">
        <v>6045</v>
      </c>
      <c r="E33" s="575">
        <v>1</v>
      </c>
    </row>
    <row r="34" spans="1:5" s="247" customFormat="1" ht="15.75" x14ac:dyDescent="0.2">
      <c r="A34" s="573" t="s">
        <v>530</v>
      </c>
      <c r="B34" s="514" t="s">
        <v>1545</v>
      </c>
      <c r="C34" s="515" t="s">
        <v>510</v>
      </c>
      <c r="D34" s="549" t="s">
        <v>6045</v>
      </c>
      <c r="E34" s="575">
        <v>1</v>
      </c>
    </row>
    <row r="35" spans="1:5" s="247" customFormat="1" ht="15.75" x14ac:dyDescent="0.2">
      <c r="A35" s="573" t="s">
        <v>531</v>
      </c>
      <c r="B35" s="514" t="s">
        <v>1546</v>
      </c>
      <c r="C35" s="515" t="s">
        <v>518</v>
      </c>
      <c r="D35" s="549" t="s">
        <v>6045</v>
      </c>
      <c r="E35" s="575">
        <v>1</v>
      </c>
    </row>
    <row r="36" spans="1:5" s="247" customFormat="1" ht="15.75" x14ac:dyDescent="0.2">
      <c r="A36" s="573" t="s">
        <v>532</v>
      </c>
      <c r="B36" s="514" t="s">
        <v>1547</v>
      </c>
      <c r="C36" s="515" t="s">
        <v>520</v>
      </c>
      <c r="D36" s="549" t="s">
        <v>6045</v>
      </c>
      <c r="E36" s="575">
        <v>1</v>
      </c>
    </row>
    <row r="37" spans="1:5" s="247" customFormat="1" ht="15.75" x14ac:dyDescent="0.2">
      <c r="A37" s="573" t="s">
        <v>533</v>
      </c>
      <c r="B37" s="514" t="s">
        <v>1548</v>
      </c>
      <c r="C37" s="515" t="s">
        <v>522</v>
      </c>
      <c r="D37" s="549" t="s">
        <v>6045</v>
      </c>
      <c r="E37" s="575">
        <v>1</v>
      </c>
    </row>
    <row r="38" spans="1:5" s="36" customFormat="1" ht="15.75" x14ac:dyDescent="0.2">
      <c r="A38" s="32">
        <v>5</v>
      </c>
      <c r="B38" s="33" t="s">
        <v>40</v>
      </c>
      <c r="C38" s="34" t="s">
        <v>41</v>
      </c>
      <c r="D38" s="547" t="s">
        <v>6045</v>
      </c>
      <c r="E38" s="545">
        <v>1</v>
      </c>
    </row>
    <row r="39" spans="1:5" s="247" customFormat="1" ht="15.75" x14ac:dyDescent="0.2">
      <c r="A39" s="246" t="s">
        <v>1549</v>
      </c>
      <c r="B39" s="514" t="s">
        <v>1933</v>
      </c>
      <c r="C39" s="515" t="s">
        <v>1934</v>
      </c>
      <c r="D39" s="549" t="s">
        <v>6045</v>
      </c>
      <c r="E39" s="575">
        <v>1</v>
      </c>
    </row>
    <row r="40" spans="1:5" s="247" customFormat="1" ht="15.75" x14ac:dyDescent="0.2">
      <c r="A40" s="246" t="s">
        <v>1550</v>
      </c>
      <c r="B40" s="514" t="s">
        <v>1935</v>
      </c>
      <c r="C40" s="515" t="s">
        <v>498</v>
      </c>
      <c r="D40" s="549" t="s">
        <v>6045</v>
      </c>
      <c r="E40" s="575">
        <v>1</v>
      </c>
    </row>
    <row r="41" spans="1:5" s="247" customFormat="1" ht="15.75" x14ac:dyDescent="0.2">
      <c r="A41" s="246" t="s">
        <v>1551</v>
      </c>
      <c r="B41" s="514" t="s">
        <v>1936</v>
      </c>
      <c r="C41" s="515" t="s">
        <v>500</v>
      </c>
      <c r="D41" s="549" t="s">
        <v>6045</v>
      </c>
      <c r="E41" s="575">
        <v>1</v>
      </c>
    </row>
    <row r="42" spans="1:5" s="247" customFormat="1" ht="15.75" x14ac:dyDescent="0.2">
      <c r="A42" s="246" t="s">
        <v>1552</v>
      </c>
      <c r="B42" s="514" t="s">
        <v>1937</v>
      </c>
      <c r="C42" s="515" t="s">
        <v>502</v>
      </c>
      <c r="D42" s="549" t="s">
        <v>6045</v>
      </c>
      <c r="E42" s="575">
        <v>1</v>
      </c>
    </row>
    <row r="43" spans="1:5" s="247" customFormat="1" ht="15.75" x14ac:dyDescent="0.2">
      <c r="A43" s="246" t="s">
        <v>1553</v>
      </c>
      <c r="B43" s="514" t="s">
        <v>1938</v>
      </c>
      <c r="C43" s="515" t="s">
        <v>506</v>
      </c>
      <c r="D43" s="549" t="s">
        <v>6045</v>
      </c>
      <c r="E43" s="575">
        <v>1</v>
      </c>
    </row>
    <row r="44" spans="1:5" s="247" customFormat="1" ht="15.75" x14ac:dyDescent="0.2">
      <c r="A44" s="246" t="s">
        <v>1554</v>
      </c>
      <c r="B44" s="514" t="s">
        <v>1939</v>
      </c>
      <c r="C44" s="515" t="s">
        <v>522</v>
      </c>
      <c r="D44" s="549" t="s">
        <v>6045</v>
      </c>
      <c r="E44" s="575">
        <v>1</v>
      </c>
    </row>
    <row r="45" spans="1:5" s="247" customFormat="1" ht="15.75" x14ac:dyDescent="0.2">
      <c r="A45" s="246" t="s">
        <v>1555</v>
      </c>
      <c r="B45" s="514" t="s">
        <v>1940</v>
      </c>
      <c r="C45" s="515" t="s">
        <v>1941</v>
      </c>
      <c r="D45" s="549" t="s">
        <v>6045</v>
      </c>
      <c r="E45" s="575">
        <v>1</v>
      </c>
    </row>
    <row r="46" spans="1:5" s="247" customFormat="1" ht="15.75" x14ac:dyDescent="0.2">
      <c r="A46" s="246" t="s">
        <v>1556</v>
      </c>
      <c r="B46" s="514" t="s">
        <v>1942</v>
      </c>
      <c r="C46" s="515" t="s">
        <v>1943</v>
      </c>
      <c r="D46" s="549" t="s">
        <v>6045</v>
      </c>
      <c r="E46" s="575">
        <v>1</v>
      </c>
    </row>
    <row r="47" spans="1:5" s="36" customFormat="1" ht="15.75" x14ac:dyDescent="0.2">
      <c r="A47" s="32">
        <v>6</v>
      </c>
      <c r="B47" s="33" t="s">
        <v>42</v>
      </c>
      <c r="C47" s="34" t="s">
        <v>43</v>
      </c>
      <c r="D47" s="547" t="s">
        <v>6045</v>
      </c>
      <c r="E47" s="545">
        <v>1</v>
      </c>
    </row>
    <row r="48" spans="1:5" s="247" customFormat="1" ht="15.75" x14ac:dyDescent="0.2">
      <c r="A48" s="246" t="s">
        <v>1944</v>
      </c>
      <c r="B48" s="514" t="s">
        <v>2772</v>
      </c>
      <c r="C48" s="515" t="s">
        <v>1934</v>
      </c>
      <c r="D48" s="549" t="s">
        <v>6045</v>
      </c>
      <c r="E48" s="575">
        <v>1</v>
      </c>
    </row>
    <row r="49" spans="1:5" s="247" customFormat="1" ht="15.75" x14ac:dyDescent="0.2">
      <c r="A49" s="246" t="s">
        <v>1945</v>
      </c>
      <c r="B49" s="514" t="s">
        <v>2773</v>
      </c>
      <c r="C49" s="515" t="s">
        <v>502</v>
      </c>
      <c r="D49" s="549" t="s">
        <v>6045</v>
      </c>
      <c r="E49" s="575">
        <v>1</v>
      </c>
    </row>
    <row r="50" spans="1:5" s="247" customFormat="1" ht="15.75" x14ac:dyDescent="0.2">
      <c r="A50" s="246" t="s">
        <v>1946</v>
      </c>
      <c r="B50" s="514" t="s">
        <v>2774</v>
      </c>
      <c r="C50" s="515" t="s">
        <v>2775</v>
      </c>
      <c r="D50" s="549" t="s">
        <v>6045</v>
      </c>
      <c r="E50" s="575">
        <v>1</v>
      </c>
    </row>
    <row r="51" spans="1:5" s="36" customFormat="1" ht="15.75" x14ac:dyDescent="0.2">
      <c r="A51" s="32">
        <v>7</v>
      </c>
      <c r="B51" s="33" t="s">
        <v>44</v>
      </c>
      <c r="C51" s="34" t="s">
        <v>45</v>
      </c>
      <c r="D51" s="547" t="s">
        <v>6045</v>
      </c>
      <c r="E51" s="545">
        <v>1</v>
      </c>
    </row>
    <row r="52" spans="1:5" s="36" customFormat="1" ht="15.75" x14ac:dyDescent="0.2">
      <c r="A52" s="32">
        <v>8</v>
      </c>
      <c r="B52" s="33" t="s">
        <v>48</v>
      </c>
      <c r="C52" s="34" t="s">
        <v>49</v>
      </c>
      <c r="D52" s="547" t="s">
        <v>6045</v>
      </c>
      <c r="E52" s="545">
        <v>1</v>
      </c>
    </row>
    <row r="53" spans="1:5" s="247" customFormat="1" ht="15.75" x14ac:dyDescent="0.2">
      <c r="A53" s="246" t="s">
        <v>6066</v>
      </c>
      <c r="B53" s="514" t="s">
        <v>4209</v>
      </c>
      <c r="C53" s="515" t="s">
        <v>1934</v>
      </c>
      <c r="D53" s="549" t="s">
        <v>6045</v>
      </c>
      <c r="E53" s="575">
        <v>1</v>
      </c>
    </row>
    <row r="54" spans="1:5" s="247" customFormat="1" ht="15.75" x14ac:dyDescent="0.2">
      <c r="A54" s="246" t="s">
        <v>6067</v>
      </c>
      <c r="B54" s="514" t="s">
        <v>4210</v>
      </c>
      <c r="C54" s="515" t="s">
        <v>4211</v>
      </c>
      <c r="D54" s="549" t="s">
        <v>6045</v>
      </c>
      <c r="E54" s="575">
        <v>1</v>
      </c>
    </row>
    <row r="55" spans="1:5" s="247" customFormat="1" ht="15.75" x14ac:dyDescent="0.2">
      <c r="A55" s="246" t="s">
        <v>6068</v>
      </c>
      <c r="B55" s="514" t="s">
        <v>4212</v>
      </c>
      <c r="C55" s="515" t="s">
        <v>502</v>
      </c>
      <c r="D55" s="549" t="s">
        <v>6045</v>
      </c>
      <c r="E55" s="575">
        <v>1</v>
      </c>
    </row>
    <row r="56" spans="1:5" s="247" customFormat="1" ht="15.75" x14ac:dyDescent="0.2">
      <c r="A56" s="246" t="s">
        <v>6069</v>
      </c>
      <c r="B56" s="514" t="s">
        <v>4213</v>
      </c>
      <c r="C56" s="515" t="s">
        <v>518</v>
      </c>
      <c r="D56" s="549" t="s">
        <v>6045</v>
      </c>
      <c r="E56" s="575">
        <v>1</v>
      </c>
    </row>
    <row r="57" spans="1:5" s="247" customFormat="1" ht="15.75" x14ac:dyDescent="0.2">
      <c r="A57" s="246" t="s">
        <v>6070</v>
      </c>
      <c r="B57" s="514" t="s">
        <v>4214</v>
      </c>
      <c r="C57" s="515" t="s">
        <v>522</v>
      </c>
      <c r="D57" s="549" t="s">
        <v>6045</v>
      </c>
      <c r="E57" s="575">
        <v>1</v>
      </c>
    </row>
    <row r="58" spans="1:5" s="36" customFormat="1" ht="15.75" x14ac:dyDescent="0.2">
      <c r="A58" s="32">
        <v>9</v>
      </c>
      <c r="B58" s="33" t="s">
        <v>50</v>
      </c>
      <c r="C58" s="34" t="s">
        <v>51</v>
      </c>
      <c r="D58" s="547" t="s">
        <v>6045</v>
      </c>
      <c r="E58" s="545">
        <v>1</v>
      </c>
    </row>
    <row r="59" spans="1:5" s="36" customFormat="1" ht="15.75" x14ac:dyDescent="0.2">
      <c r="A59" s="32">
        <v>10</v>
      </c>
      <c r="B59" s="33" t="s">
        <v>52</v>
      </c>
      <c r="C59" s="34" t="s">
        <v>53</v>
      </c>
      <c r="D59" s="547" t="s">
        <v>6045</v>
      </c>
      <c r="E59" s="545">
        <v>1</v>
      </c>
    </row>
    <row r="60" spans="1:5" s="247" customFormat="1" ht="15.75" x14ac:dyDescent="0.2">
      <c r="A60" s="246" t="s">
        <v>4215</v>
      </c>
      <c r="B60" s="514" t="s">
        <v>4681</v>
      </c>
      <c r="C60" s="515" t="s">
        <v>502</v>
      </c>
      <c r="D60" s="549" t="s">
        <v>6045</v>
      </c>
      <c r="E60" s="575">
        <v>1</v>
      </c>
    </row>
    <row r="61" spans="1:5" s="247" customFormat="1" ht="15.75" x14ac:dyDescent="0.2">
      <c r="A61" s="246" t="s">
        <v>4216</v>
      </c>
      <c r="B61" s="514" t="s">
        <v>4682</v>
      </c>
      <c r="C61" s="515" t="s">
        <v>518</v>
      </c>
      <c r="D61" s="549" t="s">
        <v>6045</v>
      </c>
      <c r="E61" s="575">
        <v>1</v>
      </c>
    </row>
    <row r="62" spans="1:5" s="247" customFormat="1" ht="15.75" x14ac:dyDescent="0.2">
      <c r="A62" s="246" t="s">
        <v>4217</v>
      </c>
      <c r="B62" s="514" t="s">
        <v>4683</v>
      </c>
      <c r="C62" s="515" t="s">
        <v>522</v>
      </c>
      <c r="D62" s="549" t="s">
        <v>6045</v>
      </c>
      <c r="E62" s="575">
        <v>1</v>
      </c>
    </row>
    <row r="63" spans="1:5" s="569" customFormat="1" ht="15.75" x14ac:dyDescent="0.2">
      <c r="A63" s="32">
        <v>11</v>
      </c>
      <c r="B63" s="33" t="s">
        <v>54</v>
      </c>
      <c r="C63" s="34" t="s">
        <v>55</v>
      </c>
      <c r="D63" s="547" t="s">
        <v>6045</v>
      </c>
      <c r="E63" s="545">
        <v>1</v>
      </c>
    </row>
    <row r="64" spans="1:5" s="247" customFormat="1" ht="15.75" x14ac:dyDescent="0.2">
      <c r="A64" s="246" t="s">
        <v>6071</v>
      </c>
      <c r="B64" s="514" t="s">
        <v>4708</v>
      </c>
      <c r="C64" s="515" t="s">
        <v>502</v>
      </c>
      <c r="D64" s="549" t="s">
        <v>6045</v>
      </c>
      <c r="E64" s="575">
        <v>1</v>
      </c>
    </row>
    <row r="65" spans="1:5" s="247" customFormat="1" ht="15.75" x14ac:dyDescent="0.2">
      <c r="A65" s="246" t="s">
        <v>6072</v>
      </c>
      <c r="B65" s="514" t="s">
        <v>4709</v>
      </c>
      <c r="C65" s="515" t="s">
        <v>518</v>
      </c>
      <c r="D65" s="549" t="s">
        <v>6045</v>
      </c>
      <c r="E65" s="575">
        <v>1</v>
      </c>
    </row>
    <row r="66" spans="1:5" s="247" customFormat="1" ht="15.75" x14ac:dyDescent="0.2">
      <c r="A66" s="246" t="s">
        <v>6073</v>
      </c>
      <c r="B66" s="514" t="s">
        <v>4710</v>
      </c>
      <c r="C66" s="515" t="s">
        <v>522</v>
      </c>
      <c r="D66" s="549" t="s">
        <v>6045</v>
      </c>
      <c r="E66" s="575">
        <v>1</v>
      </c>
    </row>
    <row r="67" spans="1:5" s="36" customFormat="1" ht="15.75" x14ac:dyDescent="0.2">
      <c r="A67" s="32">
        <v>12</v>
      </c>
      <c r="B67" s="33" t="s">
        <v>58</v>
      </c>
      <c r="C67" s="34" t="s">
        <v>59</v>
      </c>
      <c r="D67" s="547" t="s">
        <v>6045</v>
      </c>
      <c r="E67" s="545">
        <v>1</v>
      </c>
    </row>
    <row r="68" spans="1:5" s="36" customFormat="1" ht="15.75" x14ac:dyDescent="0.2">
      <c r="A68" s="32">
        <v>13</v>
      </c>
      <c r="B68" s="33" t="s">
        <v>62</v>
      </c>
      <c r="C68" s="34" t="s">
        <v>63</v>
      </c>
      <c r="D68" s="544" t="s">
        <v>6045</v>
      </c>
      <c r="E68" s="545">
        <v>1</v>
      </c>
    </row>
    <row r="69" spans="1:5" s="36" customFormat="1" ht="15.75" x14ac:dyDescent="0.2">
      <c r="A69" s="32">
        <v>14</v>
      </c>
      <c r="B69" s="33" t="s">
        <v>72</v>
      </c>
      <c r="C69" s="34" t="s">
        <v>73</v>
      </c>
      <c r="D69" s="544" t="s">
        <v>6045</v>
      </c>
      <c r="E69" s="545">
        <v>1</v>
      </c>
    </row>
    <row r="70" spans="1:5" s="247" customFormat="1" ht="25.5" x14ac:dyDescent="0.2">
      <c r="A70" s="570" t="s">
        <v>6074</v>
      </c>
      <c r="B70" s="514" t="s">
        <v>4917</v>
      </c>
      <c r="C70" s="515" t="s">
        <v>6022</v>
      </c>
      <c r="D70" s="553" t="s">
        <v>6045</v>
      </c>
      <c r="E70" s="575">
        <v>1</v>
      </c>
    </row>
    <row r="71" spans="1:5" s="247" customFormat="1" ht="30" x14ac:dyDescent="0.2">
      <c r="A71" s="570" t="s">
        <v>6075</v>
      </c>
      <c r="B71" s="517" t="s">
        <v>4917</v>
      </c>
      <c r="C71" s="518" t="s">
        <v>6021</v>
      </c>
      <c r="D71" s="553" t="s">
        <v>6045</v>
      </c>
      <c r="E71" s="575">
        <v>1</v>
      </c>
    </row>
    <row r="72" spans="1:5" s="247" customFormat="1" ht="45" x14ac:dyDescent="0.2">
      <c r="A72" s="570" t="s">
        <v>6076</v>
      </c>
      <c r="B72" s="517" t="s">
        <v>4919</v>
      </c>
      <c r="C72" s="518" t="s">
        <v>6020</v>
      </c>
      <c r="D72" s="553" t="s">
        <v>6045</v>
      </c>
      <c r="E72" s="575">
        <v>1</v>
      </c>
    </row>
    <row r="73" spans="1:5" s="247" customFormat="1" ht="45" x14ac:dyDescent="0.2">
      <c r="A73" s="570" t="s">
        <v>6077</v>
      </c>
      <c r="B73" s="517" t="s">
        <v>4919</v>
      </c>
      <c r="C73" s="518" t="s">
        <v>6025</v>
      </c>
      <c r="D73" s="553" t="s">
        <v>6045</v>
      </c>
      <c r="E73" s="575">
        <v>1</v>
      </c>
    </row>
    <row r="74" spans="1:5" s="247" customFormat="1" ht="30" x14ac:dyDescent="0.2">
      <c r="A74" s="570" t="s">
        <v>6078</v>
      </c>
      <c r="B74" s="517" t="s">
        <v>4921</v>
      </c>
      <c r="C74" s="518" t="s">
        <v>6024</v>
      </c>
      <c r="D74" s="553" t="s">
        <v>6045</v>
      </c>
      <c r="E74" s="575">
        <v>1</v>
      </c>
    </row>
    <row r="75" spans="1:5" s="247" customFormat="1" ht="30" x14ac:dyDescent="0.2">
      <c r="A75" s="570" t="s">
        <v>6079</v>
      </c>
      <c r="B75" s="517" t="s">
        <v>4921</v>
      </c>
      <c r="C75" s="518" t="s">
        <v>6023</v>
      </c>
      <c r="D75" s="549" t="s">
        <v>6045</v>
      </c>
      <c r="E75" s="575">
        <v>1</v>
      </c>
    </row>
    <row r="76" spans="1:5" s="36" customFormat="1" ht="25.5" hidden="1" x14ac:dyDescent="0.2">
      <c r="A76" s="32">
        <v>15</v>
      </c>
      <c r="B76" s="33" t="s">
        <v>76</v>
      </c>
      <c r="C76" s="34" t="s">
        <v>77</v>
      </c>
      <c r="D76" s="547" t="s">
        <v>6045</v>
      </c>
      <c r="E76" s="545">
        <v>1</v>
      </c>
    </row>
    <row r="77" spans="1:5" s="36" customFormat="1" ht="47.25" customHeight="1" x14ac:dyDescent="0.2">
      <c r="A77" s="32">
        <v>15</v>
      </c>
      <c r="B77" s="33" t="s">
        <v>78</v>
      </c>
      <c r="C77" s="34" t="s">
        <v>79</v>
      </c>
      <c r="D77" s="547" t="s">
        <v>6045</v>
      </c>
      <c r="E77" s="545">
        <v>1</v>
      </c>
    </row>
    <row r="78" spans="1:5" s="36" customFormat="1" ht="38.25" x14ac:dyDescent="0.2">
      <c r="A78" s="32">
        <v>16</v>
      </c>
      <c r="B78" s="33" t="s">
        <v>78</v>
      </c>
      <c r="C78" s="34" t="s">
        <v>80</v>
      </c>
      <c r="D78" s="547" t="s">
        <v>6045</v>
      </c>
      <c r="E78" s="545">
        <v>1</v>
      </c>
    </row>
    <row r="79" spans="1:5" s="36" customFormat="1" ht="25.5" x14ac:dyDescent="0.2">
      <c r="A79" s="32">
        <v>17</v>
      </c>
      <c r="B79" s="33" t="s">
        <v>78</v>
      </c>
      <c r="C79" s="34" t="s">
        <v>81</v>
      </c>
      <c r="D79" s="547" t="s">
        <v>6045</v>
      </c>
      <c r="E79" s="545">
        <v>1</v>
      </c>
    </row>
    <row r="80" spans="1:5" ht="15" x14ac:dyDescent="0.25">
      <c r="A80" s="562"/>
      <c r="B80" t="s">
        <v>323</v>
      </c>
      <c r="C80" s="564"/>
      <c r="D80" s="565"/>
      <c r="E80" s="566"/>
    </row>
    <row r="81" spans="1:5" ht="15" x14ac:dyDescent="0.25">
      <c r="A81" s="562"/>
      <c r="C81" s="564"/>
      <c r="D81" s="565"/>
      <c r="E81" s="566"/>
    </row>
    <row r="82" spans="1:5" ht="15" x14ac:dyDescent="0.25">
      <c r="A82" s="562"/>
      <c r="B82" t="s">
        <v>324</v>
      </c>
      <c r="C82" s="564"/>
      <c r="D82" s="565"/>
      <c r="E82" s="566"/>
    </row>
  </sheetData>
  <mergeCells count="2">
    <mergeCell ref="A1:E1"/>
    <mergeCell ref="B3:E3"/>
  </mergeCells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994"/>
  <sheetViews>
    <sheetView topLeftCell="A2941" zoomScale="115" zoomScaleNormal="115" workbookViewId="0">
      <selection activeCell="N2974" sqref="N2974"/>
    </sheetView>
  </sheetViews>
  <sheetFormatPr defaultColWidth="9.140625" defaultRowHeight="11.25" customHeight="1" x14ac:dyDescent="0.2"/>
  <cols>
    <col min="1" max="1" width="8.140625" style="63" customWidth="1"/>
    <col min="2" max="2" width="20.140625" style="63" customWidth="1"/>
    <col min="3" max="4" width="10.42578125" style="63" customWidth="1"/>
    <col min="5" max="5" width="13.28515625" style="63" customWidth="1"/>
    <col min="6" max="6" width="8.5703125" style="63" customWidth="1"/>
    <col min="7" max="7" width="7.85546875" style="63" customWidth="1"/>
    <col min="8" max="8" width="8.42578125" style="63" customWidth="1"/>
    <col min="9" max="9" width="8.7109375" style="63" customWidth="1"/>
    <col min="10" max="10" width="8.140625" style="63" customWidth="1"/>
    <col min="11" max="11" width="8.5703125" style="63" customWidth="1"/>
    <col min="12" max="12" width="10" style="63" customWidth="1"/>
    <col min="13" max="13" width="6" style="63" customWidth="1"/>
    <col min="14" max="14" width="10.5703125" style="63" customWidth="1"/>
    <col min="15" max="15" width="99.7109375" style="68" hidden="1" customWidth="1"/>
    <col min="16" max="17" width="138.42578125" style="68" hidden="1" customWidth="1"/>
    <col min="18" max="18" width="34.140625" style="68" hidden="1" customWidth="1"/>
    <col min="19" max="20" width="110.140625" style="68" hidden="1" customWidth="1"/>
    <col min="21" max="24" width="34.140625" style="68" hidden="1" customWidth="1"/>
    <col min="25" max="25" width="110.140625" style="68" hidden="1" customWidth="1"/>
    <col min="26" max="31" width="84.42578125" style="68" hidden="1" customWidth="1"/>
    <col min="32" max="16384" width="9.140625" style="63"/>
  </cols>
  <sheetData>
    <row r="1" spans="1:15" s="63" customFormat="1" x14ac:dyDescent="0.2">
      <c r="N1" s="64" t="s">
        <v>128</v>
      </c>
    </row>
    <row r="2" spans="1:15" s="63" customFormat="1" x14ac:dyDescent="0.2">
      <c r="N2" s="64" t="s">
        <v>12</v>
      </c>
    </row>
    <row r="3" spans="1:15" s="63" customFormat="1" x14ac:dyDescent="0.2">
      <c r="N3" s="64"/>
    </row>
    <row r="4" spans="1:15" s="63" customFormat="1" x14ac:dyDescent="0.2">
      <c r="F4" s="65"/>
    </row>
    <row r="5" spans="1:15" s="63" customFormat="1" ht="33.75" x14ac:dyDescent="0.2">
      <c r="A5" s="66" t="s">
        <v>129</v>
      </c>
      <c r="B5" s="67"/>
      <c r="D5" s="767" t="s">
        <v>550</v>
      </c>
      <c r="E5" s="767"/>
      <c r="F5" s="767"/>
      <c r="G5" s="767"/>
      <c r="H5" s="767"/>
      <c r="I5" s="767"/>
      <c r="J5" s="767"/>
      <c r="K5" s="767"/>
      <c r="L5" s="767"/>
      <c r="M5" s="767"/>
      <c r="N5" s="767"/>
      <c r="O5" s="68" t="s">
        <v>550</v>
      </c>
    </row>
    <row r="6" spans="1:15" s="63" customFormat="1" ht="15" customHeight="1" x14ac:dyDescent="0.2">
      <c r="A6" s="69" t="s">
        <v>130</v>
      </c>
      <c r="D6" s="70" t="s">
        <v>131</v>
      </c>
      <c r="E6" s="70"/>
      <c r="F6" s="71"/>
      <c r="G6" s="71"/>
      <c r="H6" s="71"/>
      <c r="I6" s="71"/>
      <c r="J6" s="71"/>
      <c r="K6" s="71"/>
      <c r="L6" s="71"/>
      <c r="M6" s="71"/>
      <c r="N6" s="71"/>
    </row>
    <row r="7" spans="1:15" s="63" customFormat="1" ht="43.5" customHeight="1" x14ac:dyDescent="0.2">
      <c r="A7" s="768" t="s">
        <v>24</v>
      </c>
      <c r="B7" s="768"/>
      <c r="C7" s="768"/>
      <c r="D7" s="768"/>
      <c r="E7" s="768"/>
      <c r="F7" s="768"/>
      <c r="G7" s="768"/>
      <c r="H7" s="768"/>
      <c r="I7" s="768"/>
      <c r="J7" s="768"/>
      <c r="K7" s="768"/>
      <c r="L7" s="768"/>
      <c r="M7" s="768"/>
      <c r="N7" s="768"/>
    </row>
    <row r="8" spans="1:15" s="63" customFormat="1" x14ac:dyDescent="0.2">
      <c r="A8" s="769" t="s">
        <v>3</v>
      </c>
      <c r="B8" s="769"/>
      <c r="C8" s="769"/>
      <c r="D8" s="769"/>
      <c r="E8" s="769"/>
      <c r="F8" s="769"/>
      <c r="G8" s="769"/>
      <c r="H8" s="769"/>
      <c r="I8" s="769"/>
      <c r="J8" s="769"/>
      <c r="K8" s="769"/>
      <c r="L8" s="769"/>
      <c r="M8" s="769"/>
      <c r="N8" s="769"/>
    </row>
    <row r="9" spans="1:15" s="63" customFormat="1" ht="30" customHeight="1" x14ac:dyDescent="0.2">
      <c r="A9" s="768" t="s">
        <v>43</v>
      </c>
      <c r="B9" s="768"/>
      <c r="C9" s="768"/>
      <c r="D9" s="768"/>
      <c r="E9" s="768"/>
      <c r="F9" s="768"/>
      <c r="G9" s="768"/>
      <c r="H9" s="768"/>
      <c r="I9" s="768"/>
      <c r="J9" s="768"/>
      <c r="K9" s="768"/>
      <c r="L9" s="768"/>
      <c r="M9" s="768"/>
      <c r="N9" s="768"/>
    </row>
    <row r="10" spans="1:15" s="63" customFormat="1" x14ac:dyDescent="0.2">
      <c r="A10" s="769" t="s">
        <v>132</v>
      </c>
      <c r="B10" s="769"/>
      <c r="C10" s="769"/>
      <c r="D10" s="769"/>
      <c r="E10" s="769"/>
      <c r="F10" s="769"/>
      <c r="G10" s="769"/>
      <c r="H10" s="769"/>
      <c r="I10" s="769"/>
      <c r="J10" s="769"/>
      <c r="K10" s="769"/>
      <c r="L10" s="769"/>
      <c r="M10" s="769"/>
      <c r="N10" s="769"/>
    </row>
    <row r="11" spans="1:15" s="63" customFormat="1" ht="28.5" customHeight="1" x14ac:dyDescent="0.25">
      <c r="A11" s="770" t="s">
        <v>2779</v>
      </c>
      <c r="B11" s="770"/>
      <c r="C11" s="770"/>
      <c r="D11" s="770"/>
      <c r="E11" s="770"/>
      <c r="F11" s="770"/>
      <c r="G11" s="770"/>
      <c r="H11" s="770"/>
      <c r="I11" s="770"/>
      <c r="J11" s="770"/>
      <c r="K11" s="770"/>
      <c r="L11" s="770"/>
      <c r="M11" s="770"/>
      <c r="N11" s="770"/>
    </row>
    <row r="12" spans="1:15" s="63" customFormat="1" ht="29.25" customHeight="1" x14ac:dyDescent="0.2">
      <c r="A12" s="768" t="s">
        <v>1934</v>
      </c>
      <c r="B12" s="768"/>
      <c r="C12" s="768"/>
      <c r="D12" s="768"/>
      <c r="E12" s="768"/>
      <c r="F12" s="768"/>
      <c r="G12" s="768"/>
      <c r="H12" s="768"/>
      <c r="I12" s="768"/>
      <c r="J12" s="768"/>
      <c r="K12" s="768"/>
      <c r="L12" s="768"/>
      <c r="M12" s="768"/>
      <c r="N12" s="768"/>
    </row>
    <row r="13" spans="1:15" s="63" customFormat="1" ht="33.75" customHeight="1" x14ac:dyDescent="0.2">
      <c r="A13" s="769" t="s">
        <v>134</v>
      </c>
      <c r="B13" s="769"/>
      <c r="C13" s="769"/>
      <c r="D13" s="769"/>
      <c r="E13" s="769"/>
      <c r="F13" s="769"/>
      <c r="G13" s="769"/>
      <c r="H13" s="769"/>
      <c r="I13" s="769"/>
      <c r="J13" s="769"/>
      <c r="K13" s="769"/>
      <c r="L13" s="769"/>
      <c r="M13" s="769"/>
      <c r="N13" s="769"/>
    </row>
    <row r="14" spans="1:15" s="63" customFormat="1" ht="18" customHeight="1" x14ac:dyDescent="0.2">
      <c r="A14" s="63" t="s">
        <v>135</v>
      </c>
      <c r="B14" s="72" t="s">
        <v>136</v>
      </c>
      <c r="C14" s="63" t="s">
        <v>137</v>
      </c>
      <c r="F14" s="68"/>
      <c r="G14" s="68"/>
      <c r="H14" s="68"/>
      <c r="I14" s="68"/>
      <c r="J14" s="68"/>
      <c r="K14" s="68"/>
      <c r="L14" s="68"/>
      <c r="M14" s="68"/>
      <c r="N14" s="68"/>
    </row>
    <row r="15" spans="1:15" s="63" customFormat="1" ht="30.75" customHeight="1" x14ac:dyDescent="0.2">
      <c r="A15" s="63" t="s">
        <v>138</v>
      </c>
      <c r="B15" s="777" t="s">
        <v>2780</v>
      </c>
      <c r="C15" s="777"/>
      <c r="D15" s="777"/>
      <c r="E15" s="777"/>
      <c r="F15" s="777"/>
      <c r="G15" s="68"/>
      <c r="H15" s="68"/>
      <c r="I15" s="68"/>
      <c r="J15" s="68"/>
      <c r="K15" s="68"/>
      <c r="L15" s="68"/>
      <c r="M15" s="68"/>
      <c r="N15" s="68"/>
    </row>
    <row r="16" spans="1:15" s="63" customFormat="1" x14ac:dyDescent="0.2">
      <c r="B16" s="778" t="s">
        <v>140</v>
      </c>
      <c r="C16" s="778"/>
      <c r="D16" s="778"/>
      <c r="E16" s="778"/>
      <c r="F16" s="778"/>
      <c r="G16" s="73"/>
      <c r="H16" s="73"/>
      <c r="I16" s="73"/>
      <c r="J16" s="73"/>
      <c r="K16" s="73"/>
      <c r="L16" s="73"/>
      <c r="M16" s="74"/>
      <c r="N16" s="73"/>
    </row>
    <row r="17" spans="1:17" s="63" customFormat="1" ht="25.5" customHeight="1" x14ac:dyDescent="0.2">
      <c r="D17" s="75"/>
      <c r="E17" s="75"/>
      <c r="F17" s="75"/>
      <c r="G17" s="75"/>
      <c r="H17" s="75"/>
      <c r="I17" s="75"/>
      <c r="J17" s="75"/>
      <c r="K17" s="75"/>
      <c r="L17" s="75"/>
      <c r="M17" s="73"/>
      <c r="N17" s="73"/>
    </row>
    <row r="18" spans="1:17" s="63" customFormat="1" x14ac:dyDescent="0.2">
      <c r="A18" s="76" t="s">
        <v>141</v>
      </c>
      <c r="D18" s="70" t="s">
        <v>33</v>
      </c>
      <c r="F18" s="77"/>
      <c r="G18" s="77"/>
      <c r="H18" s="77"/>
      <c r="I18" s="77"/>
      <c r="J18" s="77"/>
      <c r="K18" s="77"/>
      <c r="L18" s="77"/>
      <c r="M18" s="77"/>
      <c r="N18" s="77"/>
    </row>
    <row r="19" spans="1:17" s="63" customFormat="1" ht="25.5" customHeight="1" x14ac:dyDescent="0.2"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</row>
    <row r="20" spans="1:17" s="63" customFormat="1" ht="12.75" customHeight="1" x14ac:dyDescent="0.2">
      <c r="A20" s="76" t="s">
        <v>142</v>
      </c>
      <c r="C20" s="78">
        <v>18512.560000000001</v>
      </c>
      <c r="D20" s="79" t="s">
        <v>2781</v>
      </c>
      <c r="E20" s="66" t="s">
        <v>144</v>
      </c>
      <c r="L20" s="80"/>
      <c r="M20" s="80"/>
    </row>
    <row r="21" spans="1:17" s="63" customFormat="1" ht="12.75" customHeight="1" x14ac:dyDescent="0.2">
      <c r="B21" s="63" t="s">
        <v>145</v>
      </c>
      <c r="C21" s="81"/>
      <c r="D21" s="82"/>
      <c r="E21" s="66"/>
    </row>
    <row r="22" spans="1:17" s="63" customFormat="1" ht="12.75" customHeight="1" x14ac:dyDescent="0.2">
      <c r="B22" s="63" t="s">
        <v>146</v>
      </c>
      <c r="C22" s="78">
        <v>18505.349999999999</v>
      </c>
      <c r="D22" s="79" t="s">
        <v>2782</v>
      </c>
      <c r="E22" s="66" t="s">
        <v>144</v>
      </c>
      <c r="G22" s="63" t="s">
        <v>147</v>
      </c>
      <c r="L22" s="78">
        <v>0</v>
      </c>
      <c r="M22" s="79" t="s">
        <v>2783</v>
      </c>
      <c r="N22" s="66" t="s">
        <v>144</v>
      </c>
    </row>
    <row r="23" spans="1:17" s="63" customFormat="1" ht="12.75" customHeight="1" x14ac:dyDescent="0.2">
      <c r="B23" s="63" t="s">
        <v>5</v>
      </c>
      <c r="C23" s="78">
        <v>7.21</v>
      </c>
      <c r="D23" s="83" t="s">
        <v>2784</v>
      </c>
      <c r="E23" s="66" t="s">
        <v>144</v>
      </c>
      <c r="G23" s="63" t="s">
        <v>150</v>
      </c>
      <c r="L23" s="84"/>
      <c r="M23" s="84">
        <v>8845.66</v>
      </c>
      <c r="N23" s="69" t="s">
        <v>151</v>
      </c>
    </row>
    <row r="24" spans="1:17" s="63" customFormat="1" ht="12.75" customHeight="1" x14ac:dyDescent="0.2">
      <c r="B24" s="63" t="s">
        <v>18</v>
      </c>
      <c r="C24" s="78">
        <v>0</v>
      </c>
      <c r="D24" s="83" t="s">
        <v>149</v>
      </c>
      <c r="E24" s="66" t="s">
        <v>144</v>
      </c>
      <c r="G24" s="63" t="s">
        <v>152</v>
      </c>
      <c r="L24" s="84"/>
      <c r="M24" s="84">
        <v>1672.4</v>
      </c>
      <c r="N24" s="69" t="s">
        <v>151</v>
      </c>
    </row>
    <row r="25" spans="1:17" s="63" customFormat="1" ht="12.75" customHeight="1" x14ac:dyDescent="0.2">
      <c r="B25" s="63" t="s">
        <v>19</v>
      </c>
      <c r="C25" s="78">
        <v>0</v>
      </c>
      <c r="D25" s="79" t="s">
        <v>149</v>
      </c>
      <c r="E25" s="66" t="s">
        <v>144</v>
      </c>
      <c r="G25" s="63" t="s">
        <v>153</v>
      </c>
      <c r="L25" s="779" t="s">
        <v>33</v>
      </c>
      <c r="M25" s="779"/>
    </row>
    <row r="26" spans="1:17" s="63" customFormat="1" x14ac:dyDescent="0.2">
      <c r="A26" s="85"/>
    </row>
    <row r="27" spans="1:17" s="63" customFormat="1" ht="36" customHeight="1" x14ac:dyDescent="0.2">
      <c r="A27" s="771" t="s">
        <v>154</v>
      </c>
      <c r="B27" s="771" t="s">
        <v>15</v>
      </c>
      <c r="C27" s="771" t="s">
        <v>155</v>
      </c>
      <c r="D27" s="771"/>
      <c r="E27" s="771"/>
      <c r="F27" s="771" t="s">
        <v>156</v>
      </c>
      <c r="G27" s="771" t="s">
        <v>157</v>
      </c>
      <c r="H27" s="771"/>
      <c r="I27" s="771"/>
      <c r="J27" s="771" t="s">
        <v>158</v>
      </c>
      <c r="K27" s="771"/>
      <c r="L27" s="771"/>
      <c r="M27" s="771" t="s">
        <v>159</v>
      </c>
      <c r="N27" s="771" t="s">
        <v>160</v>
      </c>
    </row>
    <row r="28" spans="1:17" s="63" customFormat="1" ht="36.75" customHeight="1" x14ac:dyDescent="0.2">
      <c r="A28" s="771"/>
      <c r="B28" s="771"/>
      <c r="C28" s="771"/>
      <c r="D28" s="771"/>
      <c r="E28" s="771"/>
      <c r="F28" s="771"/>
      <c r="G28" s="771"/>
      <c r="H28" s="771"/>
      <c r="I28" s="771"/>
      <c r="J28" s="771"/>
      <c r="K28" s="771"/>
      <c r="L28" s="771"/>
      <c r="M28" s="771"/>
      <c r="N28" s="771"/>
    </row>
    <row r="29" spans="1:17" s="63" customFormat="1" ht="42.75" customHeight="1" x14ac:dyDescent="0.2">
      <c r="A29" s="771"/>
      <c r="B29" s="771"/>
      <c r="C29" s="771"/>
      <c r="D29" s="771"/>
      <c r="E29" s="771"/>
      <c r="F29" s="771"/>
      <c r="G29" s="86" t="s">
        <v>161</v>
      </c>
      <c r="H29" s="86" t="s">
        <v>162</v>
      </c>
      <c r="I29" s="86" t="s">
        <v>163</v>
      </c>
      <c r="J29" s="86" t="s">
        <v>161</v>
      </c>
      <c r="K29" s="86" t="s">
        <v>162</v>
      </c>
      <c r="L29" s="86" t="s">
        <v>20</v>
      </c>
      <c r="M29" s="771"/>
      <c r="N29" s="771"/>
    </row>
    <row r="30" spans="1:17" s="63" customFormat="1" x14ac:dyDescent="0.2">
      <c r="A30" s="87">
        <v>1</v>
      </c>
      <c r="B30" s="87">
        <v>2</v>
      </c>
      <c r="C30" s="772">
        <v>3</v>
      </c>
      <c r="D30" s="772"/>
      <c r="E30" s="772"/>
      <c r="F30" s="87">
        <v>4</v>
      </c>
      <c r="G30" s="87">
        <v>5</v>
      </c>
      <c r="H30" s="87">
        <v>6</v>
      </c>
      <c r="I30" s="87">
        <v>7</v>
      </c>
      <c r="J30" s="87">
        <v>8</v>
      </c>
      <c r="K30" s="87">
        <v>9</v>
      </c>
      <c r="L30" s="87">
        <v>10</v>
      </c>
      <c r="M30" s="87">
        <v>11</v>
      </c>
      <c r="N30" s="87">
        <v>12</v>
      </c>
    </row>
    <row r="31" spans="1:17" s="63" customFormat="1" x14ac:dyDescent="0.2">
      <c r="A31" s="773" t="s">
        <v>1956</v>
      </c>
      <c r="B31" s="774"/>
      <c r="C31" s="774"/>
      <c r="D31" s="774"/>
      <c r="E31" s="774"/>
      <c r="F31" s="774"/>
      <c r="G31" s="774"/>
      <c r="H31" s="774"/>
      <c r="I31" s="774"/>
      <c r="J31" s="774"/>
      <c r="K31" s="774"/>
      <c r="L31" s="774"/>
      <c r="M31" s="774"/>
      <c r="N31" s="775"/>
      <c r="P31" s="68" t="s">
        <v>1956</v>
      </c>
    </row>
    <row r="32" spans="1:17" s="63" customFormat="1" x14ac:dyDescent="0.2">
      <c r="A32" s="783" t="s">
        <v>2785</v>
      </c>
      <c r="B32" s="784"/>
      <c r="C32" s="784"/>
      <c r="D32" s="784"/>
      <c r="E32" s="784"/>
      <c r="F32" s="784"/>
      <c r="G32" s="784"/>
      <c r="H32" s="784"/>
      <c r="I32" s="784"/>
      <c r="J32" s="784"/>
      <c r="K32" s="784"/>
      <c r="L32" s="784"/>
      <c r="M32" s="784"/>
      <c r="N32" s="785"/>
      <c r="Q32" s="68" t="s">
        <v>2785</v>
      </c>
    </row>
    <row r="33" spans="1:24" s="63" customFormat="1" ht="56.25" x14ac:dyDescent="0.2">
      <c r="A33" s="88" t="s">
        <v>165</v>
      </c>
      <c r="B33" s="89" t="s">
        <v>1958</v>
      </c>
      <c r="C33" s="776" t="s">
        <v>1959</v>
      </c>
      <c r="D33" s="776"/>
      <c r="E33" s="776"/>
      <c r="F33" s="90" t="s">
        <v>168</v>
      </c>
      <c r="G33" s="90" t="s">
        <v>33</v>
      </c>
      <c r="H33" s="90" t="s">
        <v>33</v>
      </c>
      <c r="I33" s="90" t="s">
        <v>2786</v>
      </c>
      <c r="J33" s="91" t="s">
        <v>33</v>
      </c>
      <c r="K33" s="90" t="s">
        <v>33</v>
      </c>
      <c r="L33" s="91" t="s">
        <v>33</v>
      </c>
      <c r="M33" s="92" t="s">
        <v>33</v>
      </c>
      <c r="N33" s="93" t="s">
        <v>33</v>
      </c>
      <c r="R33" s="68" t="s">
        <v>1959</v>
      </c>
    </row>
    <row r="34" spans="1:24" s="63" customFormat="1" x14ac:dyDescent="0.2">
      <c r="A34" s="94"/>
      <c r="B34" s="95"/>
      <c r="C34" s="767" t="s">
        <v>2787</v>
      </c>
      <c r="D34" s="767"/>
      <c r="E34" s="767"/>
      <c r="F34" s="767"/>
      <c r="G34" s="767"/>
      <c r="H34" s="767"/>
      <c r="I34" s="767"/>
      <c r="J34" s="767"/>
      <c r="K34" s="767"/>
      <c r="L34" s="767"/>
      <c r="M34" s="767"/>
      <c r="N34" s="781"/>
      <c r="S34" s="68" t="s">
        <v>2787</v>
      </c>
    </row>
    <row r="35" spans="1:24" s="63" customFormat="1" ht="33.75" x14ac:dyDescent="0.2">
      <c r="A35" s="96"/>
      <c r="B35" s="97" t="s">
        <v>558</v>
      </c>
      <c r="C35" s="767" t="s">
        <v>559</v>
      </c>
      <c r="D35" s="767"/>
      <c r="E35" s="767"/>
      <c r="F35" s="767"/>
      <c r="G35" s="767"/>
      <c r="H35" s="767"/>
      <c r="I35" s="767"/>
      <c r="J35" s="767"/>
      <c r="K35" s="767"/>
      <c r="L35" s="767"/>
      <c r="M35" s="767"/>
      <c r="N35" s="781"/>
      <c r="T35" s="68" t="s">
        <v>559</v>
      </c>
    </row>
    <row r="36" spans="1:24" s="63" customFormat="1" x14ac:dyDescent="0.2">
      <c r="A36" s="98"/>
      <c r="B36" s="97" t="s">
        <v>173</v>
      </c>
      <c r="C36" s="767" t="s">
        <v>174</v>
      </c>
      <c r="D36" s="767"/>
      <c r="E36" s="767"/>
      <c r="F36" s="99" t="s">
        <v>33</v>
      </c>
      <c r="G36" s="99" t="s">
        <v>33</v>
      </c>
      <c r="H36" s="99" t="s">
        <v>33</v>
      </c>
      <c r="I36" s="99" t="s">
        <v>33</v>
      </c>
      <c r="J36" s="100">
        <v>4547.3</v>
      </c>
      <c r="K36" s="99" t="s">
        <v>175</v>
      </c>
      <c r="L36" s="100">
        <v>217.13</v>
      </c>
      <c r="M36" s="101" t="s">
        <v>33</v>
      </c>
      <c r="N36" s="102" t="s">
        <v>33</v>
      </c>
      <c r="U36" s="68" t="s">
        <v>174</v>
      </c>
    </row>
    <row r="37" spans="1:24" s="63" customFormat="1" x14ac:dyDescent="0.2">
      <c r="A37" s="98"/>
      <c r="B37" s="97" t="s">
        <v>176</v>
      </c>
      <c r="C37" s="767" t="s">
        <v>177</v>
      </c>
      <c r="D37" s="767"/>
      <c r="E37" s="767"/>
      <c r="F37" s="99" t="s">
        <v>33</v>
      </c>
      <c r="G37" s="99" t="s">
        <v>33</v>
      </c>
      <c r="H37" s="99" t="s">
        <v>33</v>
      </c>
      <c r="I37" s="99" t="s">
        <v>33</v>
      </c>
      <c r="J37" s="100">
        <v>499.5</v>
      </c>
      <c r="K37" s="99" t="s">
        <v>175</v>
      </c>
      <c r="L37" s="100">
        <v>23.85</v>
      </c>
      <c r="M37" s="101" t="s">
        <v>33</v>
      </c>
      <c r="N37" s="102" t="s">
        <v>33</v>
      </c>
      <c r="U37" s="68" t="s">
        <v>177</v>
      </c>
    </row>
    <row r="38" spans="1:24" s="63" customFormat="1" x14ac:dyDescent="0.2">
      <c r="A38" s="98"/>
      <c r="B38" s="97" t="s">
        <v>33</v>
      </c>
      <c r="C38" s="767" t="s">
        <v>178</v>
      </c>
      <c r="D38" s="767"/>
      <c r="E38" s="767"/>
      <c r="F38" s="99" t="s">
        <v>179</v>
      </c>
      <c r="G38" s="99" t="s">
        <v>1449</v>
      </c>
      <c r="H38" s="99" t="s">
        <v>175</v>
      </c>
      <c r="I38" s="99" t="s">
        <v>2788</v>
      </c>
      <c r="J38" s="100" t="s">
        <v>33</v>
      </c>
      <c r="K38" s="99" t="s">
        <v>33</v>
      </c>
      <c r="L38" s="100" t="s">
        <v>33</v>
      </c>
      <c r="M38" s="101" t="s">
        <v>33</v>
      </c>
      <c r="N38" s="102" t="s">
        <v>33</v>
      </c>
      <c r="V38" s="68" t="s">
        <v>178</v>
      </c>
    </row>
    <row r="39" spans="1:24" s="63" customFormat="1" x14ac:dyDescent="0.2">
      <c r="A39" s="98"/>
      <c r="B39" s="97" t="s">
        <v>33</v>
      </c>
      <c r="C39" s="776" t="s">
        <v>182</v>
      </c>
      <c r="D39" s="776"/>
      <c r="E39" s="776"/>
      <c r="F39" s="90" t="s">
        <v>33</v>
      </c>
      <c r="G39" s="90" t="s">
        <v>33</v>
      </c>
      <c r="H39" s="90" t="s">
        <v>33</v>
      </c>
      <c r="I39" s="90" t="s">
        <v>33</v>
      </c>
      <c r="J39" s="91">
        <v>4547.3</v>
      </c>
      <c r="K39" s="90" t="s">
        <v>33</v>
      </c>
      <c r="L39" s="91">
        <v>217.13</v>
      </c>
      <c r="M39" s="92" t="s">
        <v>33</v>
      </c>
      <c r="N39" s="93" t="s">
        <v>33</v>
      </c>
      <c r="W39" s="68" t="s">
        <v>182</v>
      </c>
    </row>
    <row r="40" spans="1:24" s="63" customFormat="1" x14ac:dyDescent="0.2">
      <c r="A40" s="98"/>
      <c r="B40" s="97" t="s">
        <v>33</v>
      </c>
      <c r="C40" s="767" t="s">
        <v>183</v>
      </c>
      <c r="D40" s="767"/>
      <c r="E40" s="767"/>
      <c r="F40" s="99" t="s">
        <v>33</v>
      </c>
      <c r="G40" s="99" t="s">
        <v>33</v>
      </c>
      <c r="H40" s="99" t="s">
        <v>33</v>
      </c>
      <c r="I40" s="99" t="s">
        <v>33</v>
      </c>
      <c r="J40" s="100" t="s">
        <v>33</v>
      </c>
      <c r="K40" s="99" t="s">
        <v>33</v>
      </c>
      <c r="L40" s="100">
        <v>23.85</v>
      </c>
      <c r="M40" s="101" t="s">
        <v>33</v>
      </c>
      <c r="N40" s="102" t="s">
        <v>33</v>
      </c>
      <c r="V40" s="68" t="s">
        <v>183</v>
      </c>
    </row>
    <row r="41" spans="1:24" s="63" customFormat="1" ht="33.75" x14ac:dyDescent="0.2">
      <c r="A41" s="98"/>
      <c r="B41" s="97" t="s">
        <v>184</v>
      </c>
      <c r="C41" s="767" t="s">
        <v>185</v>
      </c>
      <c r="D41" s="767"/>
      <c r="E41" s="767"/>
      <c r="F41" s="99" t="s">
        <v>186</v>
      </c>
      <c r="G41" s="99" t="s">
        <v>187</v>
      </c>
      <c r="H41" s="99" t="s">
        <v>33</v>
      </c>
      <c r="I41" s="99" t="s">
        <v>187</v>
      </c>
      <c r="J41" s="100" t="s">
        <v>33</v>
      </c>
      <c r="K41" s="99" t="s">
        <v>33</v>
      </c>
      <c r="L41" s="100">
        <v>22.66</v>
      </c>
      <c r="M41" s="101" t="s">
        <v>33</v>
      </c>
      <c r="N41" s="102" t="s">
        <v>33</v>
      </c>
      <c r="V41" s="68" t="s">
        <v>185</v>
      </c>
    </row>
    <row r="42" spans="1:24" s="63" customFormat="1" ht="22.5" x14ac:dyDescent="0.2">
      <c r="A42" s="98"/>
      <c r="B42" s="97" t="s">
        <v>188</v>
      </c>
      <c r="C42" s="767" t="s">
        <v>189</v>
      </c>
      <c r="D42" s="767"/>
      <c r="E42" s="767"/>
      <c r="F42" s="99" t="s">
        <v>186</v>
      </c>
      <c r="G42" s="99" t="s">
        <v>190</v>
      </c>
      <c r="H42" s="99" t="s">
        <v>33</v>
      </c>
      <c r="I42" s="99" t="s">
        <v>190</v>
      </c>
      <c r="J42" s="100" t="s">
        <v>33</v>
      </c>
      <c r="K42" s="99" t="s">
        <v>33</v>
      </c>
      <c r="L42" s="100">
        <v>11.93</v>
      </c>
      <c r="M42" s="101" t="s">
        <v>33</v>
      </c>
      <c r="N42" s="102" t="s">
        <v>33</v>
      </c>
      <c r="V42" s="68" t="s">
        <v>189</v>
      </c>
    </row>
    <row r="43" spans="1:24" s="63" customFormat="1" x14ac:dyDescent="0.2">
      <c r="A43" s="103"/>
      <c r="B43" s="104"/>
      <c r="C43" s="780" t="s">
        <v>191</v>
      </c>
      <c r="D43" s="780"/>
      <c r="E43" s="780"/>
      <c r="F43" s="105" t="s">
        <v>33</v>
      </c>
      <c r="G43" s="105" t="s">
        <v>33</v>
      </c>
      <c r="H43" s="105" t="s">
        <v>33</v>
      </c>
      <c r="I43" s="105" t="s">
        <v>33</v>
      </c>
      <c r="J43" s="106" t="s">
        <v>33</v>
      </c>
      <c r="K43" s="105" t="s">
        <v>33</v>
      </c>
      <c r="L43" s="106">
        <v>251.72</v>
      </c>
      <c r="M43" s="92" t="s">
        <v>33</v>
      </c>
      <c r="N43" s="107" t="s">
        <v>33</v>
      </c>
      <c r="X43" s="68" t="s">
        <v>191</v>
      </c>
    </row>
    <row r="44" spans="1:24" s="63" customFormat="1" ht="45" x14ac:dyDescent="0.2">
      <c r="A44" s="88" t="s">
        <v>173</v>
      </c>
      <c r="B44" s="89" t="s">
        <v>196</v>
      </c>
      <c r="C44" s="776" t="s">
        <v>259</v>
      </c>
      <c r="D44" s="776"/>
      <c r="E44" s="776"/>
      <c r="F44" s="90" t="s">
        <v>198</v>
      </c>
      <c r="G44" s="90" t="s">
        <v>33</v>
      </c>
      <c r="H44" s="90" t="s">
        <v>33</v>
      </c>
      <c r="I44" s="90" t="s">
        <v>2789</v>
      </c>
      <c r="J44" s="91">
        <v>2.91</v>
      </c>
      <c r="K44" s="90" t="s">
        <v>33</v>
      </c>
      <c r="L44" s="91">
        <v>200.09</v>
      </c>
      <c r="M44" s="92" t="s">
        <v>33</v>
      </c>
      <c r="N44" s="93" t="s">
        <v>33</v>
      </c>
      <c r="R44" s="68" t="s">
        <v>259</v>
      </c>
    </row>
    <row r="45" spans="1:24" s="63" customFormat="1" x14ac:dyDescent="0.2">
      <c r="A45" s="94"/>
      <c r="B45" s="95"/>
      <c r="C45" s="767" t="s">
        <v>2790</v>
      </c>
      <c r="D45" s="767"/>
      <c r="E45" s="767"/>
      <c r="F45" s="767"/>
      <c r="G45" s="767"/>
      <c r="H45" s="767"/>
      <c r="I45" s="767"/>
      <c r="J45" s="767"/>
      <c r="K45" s="767"/>
      <c r="L45" s="767"/>
      <c r="M45" s="767"/>
      <c r="N45" s="781"/>
      <c r="S45" s="68" t="s">
        <v>2790</v>
      </c>
    </row>
    <row r="46" spans="1:24" s="63" customFormat="1" ht="45" x14ac:dyDescent="0.2">
      <c r="A46" s="88" t="s">
        <v>176</v>
      </c>
      <c r="B46" s="89" t="s">
        <v>2791</v>
      </c>
      <c r="C46" s="776" t="s">
        <v>2792</v>
      </c>
      <c r="D46" s="776"/>
      <c r="E46" s="776"/>
      <c r="F46" s="90" t="s">
        <v>168</v>
      </c>
      <c r="G46" s="90" t="s">
        <v>33</v>
      </c>
      <c r="H46" s="90" t="s">
        <v>33</v>
      </c>
      <c r="I46" s="90" t="s">
        <v>2793</v>
      </c>
      <c r="J46" s="91" t="s">
        <v>33</v>
      </c>
      <c r="K46" s="90" t="s">
        <v>33</v>
      </c>
      <c r="L46" s="91" t="s">
        <v>33</v>
      </c>
      <c r="M46" s="92" t="s">
        <v>33</v>
      </c>
      <c r="N46" s="93" t="s">
        <v>33</v>
      </c>
      <c r="R46" s="68" t="s">
        <v>2792</v>
      </c>
    </row>
    <row r="47" spans="1:24" s="63" customFormat="1" x14ac:dyDescent="0.2">
      <c r="A47" s="94"/>
      <c r="B47" s="95"/>
      <c r="C47" s="767" t="s">
        <v>2794</v>
      </c>
      <c r="D47" s="767"/>
      <c r="E47" s="767"/>
      <c r="F47" s="767"/>
      <c r="G47" s="767"/>
      <c r="H47" s="767"/>
      <c r="I47" s="767"/>
      <c r="J47" s="767"/>
      <c r="K47" s="767"/>
      <c r="L47" s="767"/>
      <c r="M47" s="767"/>
      <c r="N47" s="781"/>
      <c r="S47" s="68" t="s">
        <v>2794</v>
      </c>
    </row>
    <row r="48" spans="1:24" s="63" customFormat="1" ht="33.75" x14ac:dyDescent="0.2">
      <c r="A48" s="96"/>
      <c r="B48" s="97" t="s">
        <v>558</v>
      </c>
      <c r="C48" s="767" t="s">
        <v>559</v>
      </c>
      <c r="D48" s="767"/>
      <c r="E48" s="767"/>
      <c r="F48" s="767"/>
      <c r="G48" s="767"/>
      <c r="H48" s="767"/>
      <c r="I48" s="767"/>
      <c r="J48" s="767"/>
      <c r="K48" s="767"/>
      <c r="L48" s="767"/>
      <c r="M48" s="767"/>
      <c r="N48" s="781"/>
      <c r="T48" s="68" t="s">
        <v>559</v>
      </c>
    </row>
    <row r="49" spans="1:24" s="63" customFormat="1" x14ac:dyDescent="0.2">
      <c r="A49" s="98"/>
      <c r="B49" s="97" t="s">
        <v>173</v>
      </c>
      <c r="C49" s="767" t="s">
        <v>174</v>
      </c>
      <c r="D49" s="767"/>
      <c r="E49" s="767"/>
      <c r="F49" s="99" t="s">
        <v>33</v>
      </c>
      <c r="G49" s="99" t="s">
        <v>33</v>
      </c>
      <c r="H49" s="99" t="s">
        <v>33</v>
      </c>
      <c r="I49" s="99" t="s">
        <v>33</v>
      </c>
      <c r="J49" s="100">
        <v>4500</v>
      </c>
      <c r="K49" s="99" t="s">
        <v>175</v>
      </c>
      <c r="L49" s="100">
        <v>1191.3800000000001</v>
      </c>
      <c r="M49" s="101" t="s">
        <v>33</v>
      </c>
      <c r="N49" s="102" t="s">
        <v>33</v>
      </c>
      <c r="U49" s="68" t="s">
        <v>174</v>
      </c>
    </row>
    <row r="50" spans="1:24" s="63" customFormat="1" x14ac:dyDescent="0.2">
      <c r="A50" s="98"/>
      <c r="B50" s="97" t="s">
        <v>176</v>
      </c>
      <c r="C50" s="767" t="s">
        <v>177</v>
      </c>
      <c r="D50" s="767"/>
      <c r="E50" s="767"/>
      <c r="F50" s="99" t="s">
        <v>33</v>
      </c>
      <c r="G50" s="99" t="s">
        <v>33</v>
      </c>
      <c r="H50" s="99" t="s">
        <v>33</v>
      </c>
      <c r="I50" s="99" t="s">
        <v>33</v>
      </c>
      <c r="J50" s="100">
        <v>607.5</v>
      </c>
      <c r="K50" s="99" t="s">
        <v>175</v>
      </c>
      <c r="L50" s="100">
        <v>160.84</v>
      </c>
      <c r="M50" s="101" t="s">
        <v>33</v>
      </c>
      <c r="N50" s="102" t="s">
        <v>33</v>
      </c>
      <c r="U50" s="68" t="s">
        <v>177</v>
      </c>
    </row>
    <row r="51" spans="1:24" s="63" customFormat="1" x14ac:dyDescent="0.2">
      <c r="A51" s="98"/>
      <c r="B51" s="97" t="s">
        <v>33</v>
      </c>
      <c r="C51" s="767" t="s">
        <v>178</v>
      </c>
      <c r="D51" s="767"/>
      <c r="E51" s="767"/>
      <c r="F51" s="99" t="s">
        <v>179</v>
      </c>
      <c r="G51" s="99" t="s">
        <v>344</v>
      </c>
      <c r="H51" s="99" t="s">
        <v>175</v>
      </c>
      <c r="I51" s="99" t="s">
        <v>2795</v>
      </c>
      <c r="J51" s="100" t="s">
        <v>33</v>
      </c>
      <c r="K51" s="99" t="s">
        <v>33</v>
      </c>
      <c r="L51" s="100" t="s">
        <v>33</v>
      </c>
      <c r="M51" s="101" t="s">
        <v>33</v>
      </c>
      <c r="N51" s="102" t="s">
        <v>33</v>
      </c>
      <c r="V51" s="68" t="s">
        <v>178</v>
      </c>
    </row>
    <row r="52" spans="1:24" s="63" customFormat="1" x14ac:dyDescent="0.2">
      <c r="A52" s="98"/>
      <c r="B52" s="97" t="s">
        <v>33</v>
      </c>
      <c r="C52" s="776" t="s">
        <v>182</v>
      </c>
      <c r="D52" s="776"/>
      <c r="E52" s="776"/>
      <c r="F52" s="90" t="s">
        <v>33</v>
      </c>
      <c r="G52" s="90" t="s">
        <v>33</v>
      </c>
      <c r="H52" s="90" t="s">
        <v>33</v>
      </c>
      <c r="I52" s="90" t="s">
        <v>33</v>
      </c>
      <c r="J52" s="91">
        <v>4500</v>
      </c>
      <c r="K52" s="90" t="s">
        <v>33</v>
      </c>
      <c r="L52" s="91">
        <v>1191.3800000000001</v>
      </c>
      <c r="M52" s="92" t="s">
        <v>33</v>
      </c>
      <c r="N52" s="93" t="s">
        <v>33</v>
      </c>
      <c r="W52" s="68" t="s">
        <v>182</v>
      </c>
    </row>
    <row r="53" spans="1:24" s="63" customFormat="1" x14ac:dyDescent="0.2">
      <c r="A53" s="98"/>
      <c r="B53" s="97" t="s">
        <v>33</v>
      </c>
      <c r="C53" s="767" t="s">
        <v>183</v>
      </c>
      <c r="D53" s="767"/>
      <c r="E53" s="767"/>
      <c r="F53" s="99" t="s">
        <v>33</v>
      </c>
      <c r="G53" s="99" t="s">
        <v>33</v>
      </c>
      <c r="H53" s="99" t="s">
        <v>33</v>
      </c>
      <c r="I53" s="99" t="s">
        <v>33</v>
      </c>
      <c r="J53" s="100" t="s">
        <v>33</v>
      </c>
      <c r="K53" s="99" t="s">
        <v>33</v>
      </c>
      <c r="L53" s="100">
        <v>160.84</v>
      </c>
      <c r="M53" s="101" t="s">
        <v>33</v>
      </c>
      <c r="N53" s="102" t="s">
        <v>33</v>
      </c>
      <c r="V53" s="68" t="s">
        <v>183</v>
      </c>
    </row>
    <row r="54" spans="1:24" s="63" customFormat="1" ht="33.75" x14ac:dyDescent="0.2">
      <c r="A54" s="98"/>
      <c r="B54" s="97" t="s">
        <v>184</v>
      </c>
      <c r="C54" s="767" t="s">
        <v>185</v>
      </c>
      <c r="D54" s="767"/>
      <c r="E54" s="767"/>
      <c r="F54" s="99" t="s">
        <v>186</v>
      </c>
      <c r="G54" s="99" t="s">
        <v>187</v>
      </c>
      <c r="H54" s="99" t="s">
        <v>33</v>
      </c>
      <c r="I54" s="99" t="s">
        <v>187</v>
      </c>
      <c r="J54" s="100" t="s">
        <v>33</v>
      </c>
      <c r="K54" s="99" t="s">
        <v>33</v>
      </c>
      <c r="L54" s="100">
        <v>152.80000000000001</v>
      </c>
      <c r="M54" s="101" t="s">
        <v>33</v>
      </c>
      <c r="N54" s="102" t="s">
        <v>33</v>
      </c>
      <c r="V54" s="68" t="s">
        <v>185</v>
      </c>
    </row>
    <row r="55" spans="1:24" s="63" customFormat="1" ht="22.5" x14ac:dyDescent="0.2">
      <c r="A55" s="98"/>
      <c r="B55" s="97" t="s">
        <v>188</v>
      </c>
      <c r="C55" s="767" t="s">
        <v>189</v>
      </c>
      <c r="D55" s="767"/>
      <c r="E55" s="767"/>
      <c r="F55" s="99" t="s">
        <v>186</v>
      </c>
      <c r="G55" s="99" t="s">
        <v>190</v>
      </c>
      <c r="H55" s="99" t="s">
        <v>33</v>
      </c>
      <c r="I55" s="99" t="s">
        <v>190</v>
      </c>
      <c r="J55" s="100" t="s">
        <v>33</v>
      </c>
      <c r="K55" s="99" t="s">
        <v>33</v>
      </c>
      <c r="L55" s="100">
        <v>80.42</v>
      </c>
      <c r="M55" s="101" t="s">
        <v>33</v>
      </c>
      <c r="N55" s="102" t="s">
        <v>33</v>
      </c>
      <c r="V55" s="68" t="s">
        <v>189</v>
      </c>
    </row>
    <row r="56" spans="1:24" s="63" customFormat="1" x14ac:dyDescent="0.2">
      <c r="A56" s="103"/>
      <c r="B56" s="104"/>
      <c r="C56" s="780" t="s">
        <v>191</v>
      </c>
      <c r="D56" s="780"/>
      <c r="E56" s="780"/>
      <c r="F56" s="105" t="s">
        <v>33</v>
      </c>
      <c r="G56" s="105" t="s">
        <v>33</v>
      </c>
      <c r="H56" s="105" t="s">
        <v>33</v>
      </c>
      <c r="I56" s="105" t="s">
        <v>33</v>
      </c>
      <c r="J56" s="106" t="s">
        <v>33</v>
      </c>
      <c r="K56" s="105" t="s">
        <v>33</v>
      </c>
      <c r="L56" s="106">
        <v>1424.6</v>
      </c>
      <c r="M56" s="92" t="s">
        <v>33</v>
      </c>
      <c r="N56" s="107" t="s">
        <v>33</v>
      </c>
      <c r="X56" s="68" t="s">
        <v>191</v>
      </c>
    </row>
    <row r="57" spans="1:24" s="63" customFormat="1" ht="45" x14ac:dyDescent="0.2">
      <c r="A57" s="88" t="s">
        <v>212</v>
      </c>
      <c r="B57" s="89" t="s">
        <v>2796</v>
      </c>
      <c r="C57" s="776" t="s">
        <v>2797</v>
      </c>
      <c r="D57" s="776"/>
      <c r="E57" s="776"/>
      <c r="F57" s="90" t="s">
        <v>168</v>
      </c>
      <c r="G57" s="90" t="s">
        <v>33</v>
      </c>
      <c r="H57" s="90" t="s">
        <v>33</v>
      </c>
      <c r="I57" s="90" t="s">
        <v>2793</v>
      </c>
      <c r="J57" s="91" t="s">
        <v>33</v>
      </c>
      <c r="K57" s="90" t="s">
        <v>33</v>
      </c>
      <c r="L57" s="91" t="s">
        <v>33</v>
      </c>
      <c r="M57" s="92" t="s">
        <v>33</v>
      </c>
      <c r="N57" s="93" t="s">
        <v>33</v>
      </c>
      <c r="R57" s="68" t="s">
        <v>2797</v>
      </c>
    </row>
    <row r="58" spans="1:24" s="63" customFormat="1" x14ac:dyDescent="0.2">
      <c r="A58" s="94"/>
      <c r="B58" s="95"/>
      <c r="C58" s="767" t="s">
        <v>2794</v>
      </c>
      <c r="D58" s="767"/>
      <c r="E58" s="767"/>
      <c r="F58" s="767"/>
      <c r="G58" s="767"/>
      <c r="H58" s="767"/>
      <c r="I58" s="767"/>
      <c r="J58" s="767"/>
      <c r="K58" s="767"/>
      <c r="L58" s="767"/>
      <c r="M58" s="767"/>
      <c r="N58" s="781"/>
      <c r="S58" s="68" t="s">
        <v>2794</v>
      </c>
    </row>
    <row r="59" spans="1:24" s="63" customFormat="1" ht="33.75" x14ac:dyDescent="0.2">
      <c r="A59" s="96"/>
      <c r="B59" s="97" t="s">
        <v>558</v>
      </c>
      <c r="C59" s="767" t="s">
        <v>559</v>
      </c>
      <c r="D59" s="767"/>
      <c r="E59" s="767"/>
      <c r="F59" s="767"/>
      <c r="G59" s="767"/>
      <c r="H59" s="767"/>
      <c r="I59" s="767"/>
      <c r="J59" s="767"/>
      <c r="K59" s="767"/>
      <c r="L59" s="767"/>
      <c r="M59" s="767"/>
      <c r="N59" s="781"/>
      <c r="T59" s="68" t="s">
        <v>559</v>
      </c>
    </row>
    <row r="60" spans="1:24" s="63" customFormat="1" x14ac:dyDescent="0.2">
      <c r="A60" s="98"/>
      <c r="B60" s="97" t="s">
        <v>173</v>
      </c>
      <c r="C60" s="767" t="s">
        <v>174</v>
      </c>
      <c r="D60" s="767"/>
      <c r="E60" s="767"/>
      <c r="F60" s="99" t="s">
        <v>33</v>
      </c>
      <c r="G60" s="99" t="s">
        <v>33</v>
      </c>
      <c r="H60" s="99" t="s">
        <v>33</v>
      </c>
      <c r="I60" s="99" t="s">
        <v>33</v>
      </c>
      <c r="J60" s="100">
        <v>308.07</v>
      </c>
      <c r="K60" s="99" t="s">
        <v>175</v>
      </c>
      <c r="L60" s="100">
        <v>81.56</v>
      </c>
      <c r="M60" s="101" t="s">
        <v>33</v>
      </c>
      <c r="N60" s="102" t="s">
        <v>33</v>
      </c>
      <c r="U60" s="68" t="s">
        <v>174</v>
      </c>
    </row>
    <row r="61" spans="1:24" s="63" customFormat="1" x14ac:dyDescent="0.2">
      <c r="A61" s="98"/>
      <c r="B61" s="97" t="s">
        <v>176</v>
      </c>
      <c r="C61" s="767" t="s">
        <v>177</v>
      </c>
      <c r="D61" s="767"/>
      <c r="E61" s="767"/>
      <c r="F61" s="99" t="s">
        <v>33</v>
      </c>
      <c r="G61" s="99" t="s">
        <v>33</v>
      </c>
      <c r="H61" s="99" t="s">
        <v>33</v>
      </c>
      <c r="I61" s="99" t="s">
        <v>33</v>
      </c>
      <c r="J61" s="100">
        <v>31.32</v>
      </c>
      <c r="K61" s="99" t="s">
        <v>175</v>
      </c>
      <c r="L61" s="100">
        <v>8.2899999999999991</v>
      </c>
      <c r="M61" s="101" t="s">
        <v>33</v>
      </c>
      <c r="N61" s="102" t="s">
        <v>33</v>
      </c>
      <c r="U61" s="68" t="s">
        <v>177</v>
      </c>
    </row>
    <row r="62" spans="1:24" s="63" customFormat="1" x14ac:dyDescent="0.2">
      <c r="A62" s="98"/>
      <c r="B62" s="97" t="s">
        <v>33</v>
      </c>
      <c r="C62" s="767" t="s">
        <v>178</v>
      </c>
      <c r="D62" s="767"/>
      <c r="E62" s="767"/>
      <c r="F62" s="99" t="s">
        <v>179</v>
      </c>
      <c r="G62" s="99" t="s">
        <v>2798</v>
      </c>
      <c r="H62" s="99" t="s">
        <v>175</v>
      </c>
      <c r="I62" s="99" t="s">
        <v>2799</v>
      </c>
      <c r="J62" s="100" t="s">
        <v>33</v>
      </c>
      <c r="K62" s="99" t="s">
        <v>33</v>
      </c>
      <c r="L62" s="100" t="s">
        <v>33</v>
      </c>
      <c r="M62" s="101" t="s">
        <v>33</v>
      </c>
      <c r="N62" s="102" t="s">
        <v>33</v>
      </c>
      <c r="V62" s="68" t="s">
        <v>178</v>
      </c>
    </row>
    <row r="63" spans="1:24" s="63" customFormat="1" x14ac:dyDescent="0.2">
      <c r="A63" s="98"/>
      <c r="B63" s="97" t="s">
        <v>33</v>
      </c>
      <c r="C63" s="776" t="s">
        <v>182</v>
      </c>
      <c r="D63" s="776"/>
      <c r="E63" s="776"/>
      <c r="F63" s="90" t="s">
        <v>33</v>
      </c>
      <c r="G63" s="90" t="s">
        <v>33</v>
      </c>
      <c r="H63" s="90" t="s">
        <v>33</v>
      </c>
      <c r="I63" s="90" t="s">
        <v>33</v>
      </c>
      <c r="J63" s="91">
        <v>308.07</v>
      </c>
      <c r="K63" s="90" t="s">
        <v>33</v>
      </c>
      <c r="L63" s="91">
        <v>81.56</v>
      </c>
      <c r="M63" s="92" t="s">
        <v>33</v>
      </c>
      <c r="N63" s="93" t="s">
        <v>33</v>
      </c>
      <c r="W63" s="68" t="s">
        <v>182</v>
      </c>
    </row>
    <row r="64" spans="1:24" s="63" customFormat="1" x14ac:dyDescent="0.2">
      <c r="A64" s="98"/>
      <c r="B64" s="97" t="s">
        <v>33</v>
      </c>
      <c r="C64" s="767" t="s">
        <v>183</v>
      </c>
      <c r="D64" s="767"/>
      <c r="E64" s="767"/>
      <c r="F64" s="99" t="s">
        <v>33</v>
      </c>
      <c r="G64" s="99" t="s">
        <v>33</v>
      </c>
      <c r="H64" s="99" t="s">
        <v>33</v>
      </c>
      <c r="I64" s="99" t="s">
        <v>33</v>
      </c>
      <c r="J64" s="100" t="s">
        <v>33</v>
      </c>
      <c r="K64" s="99" t="s">
        <v>33</v>
      </c>
      <c r="L64" s="100">
        <v>8.2899999999999991</v>
      </c>
      <c r="M64" s="101" t="s">
        <v>33</v>
      </c>
      <c r="N64" s="102" t="s">
        <v>33</v>
      </c>
      <c r="V64" s="68" t="s">
        <v>183</v>
      </c>
    </row>
    <row r="65" spans="1:24" s="63" customFormat="1" ht="33.75" x14ac:dyDescent="0.2">
      <c r="A65" s="98"/>
      <c r="B65" s="97" t="s">
        <v>184</v>
      </c>
      <c r="C65" s="767" t="s">
        <v>185</v>
      </c>
      <c r="D65" s="767"/>
      <c r="E65" s="767"/>
      <c r="F65" s="99" t="s">
        <v>186</v>
      </c>
      <c r="G65" s="99" t="s">
        <v>187</v>
      </c>
      <c r="H65" s="99" t="s">
        <v>33</v>
      </c>
      <c r="I65" s="99" t="s">
        <v>187</v>
      </c>
      <c r="J65" s="100" t="s">
        <v>33</v>
      </c>
      <c r="K65" s="99" t="s">
        <v>33</v>
      </c>
      <c r="L65" s="100">
        <v>7.88</v>
      </c>
      <c r="M65" s="101" t="s">
        <v>33</v>
      </c>
      <c r="N65" s="102" t="s">
        <v>33</v>
      </c>
      <c r="V65" s="68" t="s">
        <v>185</v>
      </c>
    </row>
    <row r="66" spans="1:24" s="63" customFormat="1" ht="22.5" x14ac:dyDescent="0.2">
      <c r="A66" s="98"/>
      <c r="B66" s="97" t="s">
        <v>188</v>
      </c>
      <c r="C66" s="767" t="s">
        <v>189</v>
      </c>
      <c r="D66" s="767"/>
      <c r="E66" s="767"/>
      <c r="F66" s="99" t="s">
        <v>186</v>
      </c>
      <c r="G66" s="99" t="s">
        <v>190</v>
      </c>
      <c r="H66" s="99" t="s">
        <v>33</v>
      </c>
      <c r="I66" s="99" t="s">
        <v>190</v>
      </c>
      <c r="J66" s="100" t="s">
        <v>33</v>
      </c>
      <c r="K66" s="99" t="s">
        <v>33</v>
      </c>
      <c r="L66" s="100">
        <v>4.1500000000000004</v>
      </c>
      <c r="M66" s="101" t="s">
        <v>33</v>
      </c>
      <c r="N66" s="102" t="s">
        <v>33</v>
      </c>
      <c r="V66" s="68" t="s">
        <v>189</v>
      </c>
    </row>
    <row r="67" spans="1:24" s="63" customFormat="1" x14ac:dyDescent="0.2">
      <c r="A67" s="103"/>
      <c r="B67" s="104"/>
      <c r="C67" s="780" t="s">
        <v>191</v>
      </c>
      <c r="D67" s="780"/>
      <c r="E67" s="780"/>
      <c r="F67" s="105" t="s">
        <v>33</v>
      </c>
      <c r="G67" s="105" t="s">
        <v>33</v>
      </c>
      <c r="H67" s="105" t="s">
        <v>33</v>
      </c>
      <c r="I67" s="105" t="s">
        <v>33</v>
      </c>
      <c r="J67" s="106" t="s">
        <v>33</v>
      </c>
      <c r="K67" s="105" t="s">
        <v>33</v>
      </c>
      <c r="L67" s="106">
        <v>93.59</v>
      </c>
      <c r="M67" s="92" t="s">
        <v>33</v>
      </c>
      <c r="N67" s="107" t="s">
        <v>33</v>
      </c>
      <c r="X67" s="68" t="s">
        <v>191</v>
      </c>
    </row>
    <row r="68" spans="1:24" s="63" customFormat="1" ht="33.75" x14ac:dyDescent="0.2">
      <c r="A68" s="88" t="s">
        <v>219</v>
      </c>
      <c r="B68" s="89" t="s">
        <v>2800</v>
      </c>
      <c r="C68" s="776" t="s">
        <v>2801</v>
      </c>
      <c r="D68" s="776"/>
      <c r="E68" s="776"/>
      <c r="F68" s="90" t="s">
        <v>168</v>
      </c>
      <c r="G68" s="90" t="s">
        <v>33</v>
      </c>
      <c r="H68" s="90" t="s">
        <v>33</v>
      </c>
      <c r="I68" s="90" t="s">
        <v>2793</v>
      </c>
      <c r="J68" s="91" t="s">
        <v>33</v>
      </c>
      <c r="K68" s="90" t="s">
        <v>33</v>
      </c>
      <c r="L68" s="91" t="s">
        <v>33</v>
      </c>
      <c r="M68" s="92" t="s">
        <v>33</v>
      </c>
      <c r="N68" s="93" t="s">
        <v>33</v>
      </c>
      <c r="R68" s="68" t="s">
        <v>2801</v>
      </c>
    </row>
    <row r="69" spans="1:24" s="63" customFormat="1" x14ac:dyDescent="0.2">
      <c r="A69" s="94"/>
      <c r="B69" s="95"/>
      <c r="C69" s="767" t="s">
        <v>2794</v>
      </c>
      <c r="D69" s="767"/>
      <c r="E69" s="767"/>
      <c r="F69" s="767"/>
      <c r="G69" s="767"/>
      <c r="H69" s="767"/>
      <c r="I69" s="767"/>
      <c r="J69" s="767"/>
      <c r="K69" s="767"/>
      <c r="L69" s="767"/>
      <c r="M69" s="767"/>
      <c r="N69" s="781"/>
      <c r="S69" s="68" t="s">
        <v>2794</v>
      </c>
    </row>
    <row r="70" spans="1:24" s="63" customFormat="1" x14ac:dyDescent="0.2">
      <c r="A70" s="96"/>
      <c r="B70" s="97" t="s">
        <v>33</v>
      </c>
      <c r="C70" s="767" t="s">
        <v>645</v>
      </c>
      <c r="D70" s="767"/>
      <c r="E70" s="767"/>
      <c r="F70" s="767"/>
      <c r="G70" s="767"/>
      <c r="H70" s="767"/>
      <c r="I70" s="767"/>
      <c r="J70" s="767"/>
      <c r="K70" s="767"/>
      <c r="L70" s="767"/>
      <c r="M70" s="767"/>
      <c r="N70" s="781"/>
      <c r="T70" s="68" t="s">
        <v>645</v>
      </c>
    </row>
    <row r="71" spans="1:24" s="63" customFormat="1" ht="33.75" x14ac:dyDescent="0.2">
      <c r="A71" s="96"/>
      <c r="B71" s="97" t="s">
        <v>558</v>
      </c>
      <c r="C71" s="767" t="s">
        <v>559</v>
      </c>
      <c r="D71" s="767"/>
      <c r="E71" s="767"/>
      <c r="F71" s="767"/>
      <c r="G71" s="767"/>
      <c r="H71" s="767"/>
      <c r="I71" s="767"/>
      <c r="J71" s="767"/>
      <c r="K71" s="767"/>
      <c r="L71" s="767"/>
      <c r="M71" s="767"/>
      <c r="N71" s="781"/>
      <c r="T71" s="68" t="s">
        <v>559</v>
      </c>
    </row>
    <row r="72" spans="1:24" s="63" customFormat="1" x14ac:dyDescent="0.2">
      <c r="A72" s="98"/>
      <c r="B72" s="97" t="s">
        <v>173</v>
      </c>
      <c r="C72" s="767" t="s">
        <v>174</v>
      </c>
      <c r="D72" s="767"/>
      <c r="E72" s="767"/>
      <c r="F72" s="99" t="s">
        <v>33</v>
      </c>
      <c r="G72" s="99" t="s">
        <v>33</v>
      </c>
      <c r="H72" s="99" t="s">
        <v>33</v>
      </c>
      <c r="I72" s="99" t="s">
        <v>33</v>
      </c>
      <c r="J72" s="100">
        <v>139.43</v>
      </c>
      <c r="K72" s="99" t="s">
        <v>400</v>
      </c>
      <c r="L72" s="100">
        <v>110.74</v>
      </c>
      <c r="M72" s="101" t="s">
        <v>33</v>
      </c>
      <c r="N72" s="102" t="s">
        <v>33</v>
      </c>
      <c r="U72" s="68" t="s">
        <v>174</v>
      </c>
    </row>
    <row r="73" spans="1:24" s="63" customFormat="1" x14ac:dyDescent="0.2">
      <c r="A73" s="98"/>
      <c r="B73" s="97" t="s">
        <v>176</v>
      </c>
      <c r="C73" s="767" t="s">
        <v>177</v>
      </c>
      <c r="D73" s="767"/>
      <c r="E73" s="767"/>
      <c r="F73" s="99" t="s">
        <v>33</v>
      </c>
      <c r="G73" s="99" t="s">
        <v>33</v>
      </c>
      <c r="H73" s="99" t="s">
        <v>33</v>
      </c>
      <c r="I73" s="99" t="s">
        <v>33</v>
      </c>
      <c r="J73" s="100">
        <v>14.18</v>
      </c>
      <c r="K73" s="99" t="s">
        <v>400</v>
      </c>
      <c r="L73" s="100">
        <v>11.26</v>
      </c>
      <c r="M73" s="101" t="s">
        <v>33</v>
      </c>
      <c r="N73" s="102" t="s">
        <v>33</v>
      </c>
      <c r="U73" s="68" t="s">
        <v>177</v>
      </c>
    </row>
    <row r="74" spans="1:24" s="63" customFormat="1" x14ac:dyDescent="0.2">
      <c r="A74" s="98"/>
      <c r="B74" s="97" t="s">
        <v>33</v>
      </c>
      <c r="C74" s="767" t="s">
        <v>178</v>
      </c>
      <c r="D74" s="767"/>
      <c r="E74" s="767"/>
      <c r="F74" s="99" t="s">
        <v>179</v>
      </c>
      <c r="G74" s="99" t="s">
        <v>1784</v>
      </c>
      <c r="H74" s="99" t="s">
        <v>400</v>
      </c>
      <c r="I74" s="99" t="s">
        <v>2802</v>
      </c>
      <c r="J74" s="100" t="s">
        <v>33</v>
      </c>
      <c r="K74" s="99" t="s">
        <v>33</v>
      </c>
      <c r="L74" s="100" t="s">
        <v>33</v>
      </c>
      <c r="M74" s="101" t="s">
        <v>33</v>
      </c>
      <c r="N74" s="102" t="s">
        <v>33</v>
      </c>
      <c r="V74" s="68" t="s">
        <v>178</v>
      </c>
    </row>
    <row r="75" spans="1:24" s="63" customFormat="1" x14ac:dyDescent="0.2">
      <c r="A75" s="98"/>
      <c r="B75" s="97" t="s">
        <v>33</v>
      </c>
      <c r="C75" s="776" t="s">
        <v>182</v>
      </c>
      <c r="D75" s="776"/>
      <c r="E75" s="776"/>
      <c r="F75" s="90" t="s">
        <v>33</v>
      </c>
      <c r="G75" s="90" t="s">
        <v>33</v>
      </c>
      <c r="H75" s="90" t="s">
        <v>33</v>
      </c>
      <c r="I75" s="90" t="s">
        <v>33</v>
      </c>
      <c r="J75" s="91">
        <v>139.43</v>
      </c>
      <c r="K75" s="90" t="s">
        <v>33</v>
      </c>
      <c r="L75" s="91">
        <v>110.74</v>
      </c>
      <c r="M75" s="92" t="s">
        <v>33</v>
      </c>
      <c r="N75" s="93" t="s">
        <v>33</v>
      </c>
      <c r="W75" s="68" t="s">
        <v>182</v>
      </c>
    </row>
    <row r="76" spans="1:24" s="63" customFormat="1" x14ac:dyDescent="0.2">
      <c r="A76" s="98"/>
      <c r="B76" s="97" t="s">
        <v>33</v>
      </c>
      <c r="C76" s="767" t="s">
        <v>183</v>
      </c>
      <c r="D76" s="767"/>
      <c r="E76" s="767"/>
      <c r="F76" s="99" t="s">
        <v>33</v>
      </c>
      <c r="G76" s="99" t="s">
        <v>33</v>
      </c>
      <c r="H76" s="99" t="s">
        <v>33</v>
      </c>
      <c r="I76" s="99" t="s">
        <v>33</v>
      </c>
      <c r="J76" s="100" t="s">
        <v>33</v>
      </c>
      <c r="K76" s="99" t="s">
        <v>33</v>
      </c>
      <c r="L76" s="100">
        <v>11.26</v>
      </c>
      <c r="M76" s="101" t="s">
        <v>33</v>
      </c>
      <c r="N76" s="102" t="s">
        <v>33</v>
      </c>
      <c r="V76" s="68" t="s">
        <v>183</v>
      </c>
    </row>
    <row r="77" spans="1:24" s="63" customFormat="1" ht="33.75" x14ac:dyDescent="0.2">
      <c r="A77" s="98"/>
      <c r="B77" s="97" t="s">
        <v>184</v>
      </c>
      <c r="C77" s="767" t="s">
        <v>185</v>
      </c>
      <c r="D77" s="767"/>
      <c r="E77" s="767"/>
      <c r="F77" s="99" t="s">
        <v>186</v>
      </c>
      <c r="G77" s="99" t="s">
        <v>187</v>
      </c>
      <c r="H77" s="99" t="s">
        <v>33</v>
      </c>
      <c r="I77" s="99" t="s">
        <v>187</v>
      </c>
      <c r="J77" s="100" t="s">
        <v>33</v>
      </c>
      <c r="K77" s="99" t="s">
        <v>33</v>
      </c>
      <c r="L77" s="100">
        <v>10.7</v>
      </c>
      <c r="M77" s="101" t="s">
        <v>33</v>
      </c>
      <c r="N77" s="102" t="s">
        <v>33</v>
      </c>
      <c r="V77" s="68" t="s">
        <v>185</v>
      </c>
    </row>
    <row r="78" spans="1:24" s="63" customFormat="1" ht="22.5" x14ac:dyDescent="0.2">
      <c r="A78" s="98"/>
      <c r="B78" s="97" t="s">
        <v>188</v>
      </c>
      <c r="C78" s="767" t="s">
        <v>189</v>
      </c>
      <c r="D78" s="767"/>
      <c r="E78" s="767"/>
      <c r="F78" s="99" t="s">
        <v>186</v>
      </c>
      <c r="G78" s="99" t="s">
        <v>190</v>
      </c>
      <c r="H78" s="99" t="s">
        <v>33</v>
      </c>
      <c r="I78" s="99" t="s">
        <v>190</v>
      </c>
      <c r="J78" s="100" t="s">
        <v>33</v>
      </c>
      <c r="K78" s="99" t="s">
        <v>33</v>
      </c>
      <c r="L78" s="100">
        <v>5.63</v>
      </c>
      <c r="M78" s="101" t="s">
        <v>33</v>
      </c>
      <c r="N78" s="102" t="s">
        <v>33</v>
      </c>
      <c r="V78" s="68" t="s">
        <v>189</v>
      </c>
    </row>
    <row r="79" spans="1:24" s="63" customFormat="1" x14ac:dyDescent="0.2">
      <c r="A79" s="103"/>
      <c r="B79" s="104"/>
      <c r="C79" s="780" t="s">
        <v>191</v>
      </c>
      <c r="D79" s="780"/>
      <c r="E79" s="780"/>
      <c r="F79" s="105" t="s">
        <v>33</v>
      </c>
      <c r="G79" s="105" t="s">
        <v>33</v>
      </c>
      <c r="H79" s="105" t="s">
        <v>33</v>
      </c>
      <c r="I79" s="105" t="s">
        <v>33</v>
      </c>
      <c r="J79" s="106" t="s">
        <v>33</v>
      </c>
      <c r="K79" s="105" t="s">
        <v>33</v>
      </c>
      <c r="L79" s="106">
        <v>127.07</v>
      </c>
      <c r="M79" s="92" t="s">
        <v>33</v>
      </c>
      <c r="N79" s="107" t="s">
        <v>33</v>
      </c>
      <c r="X79" s="68" t="s">
        <v>191</v>
      </c>
    </row>
    <row r="80" spans="1:24" s="63" customFormat="1" ht="22.5" x14ac:dyDescent="0.2">
      <c r="A80" s="88" t="s">
        <v>228</v>
      </c>
      <c r="B80" s="89" t="s">
        <v>1974</v>
      </c>
      <c r="C80" s="776" t="s">
        <v>1975</v>
      </c>
      <c r="D80" s="776"/>
      <c r="E80" s="776"/>
      <c r="F80" s="90" t="s">
        <v>582</v>
      </c>
      <c r="G80" s="90" t="s">
        <v>33</v>
      </c>
      <c r="H80" s="90" t="s">
        <v>33</v>
      </c>
      <c r="I80" s="90" t="s">
        <v>2803</v>
      </c>
      <c r="J80" s="91" t="s">
        <v>33</v>
      </c>
      <c r="K80" s="90" t="s">
        <v>33</v>
      </c>
      <c r="L80" s="91" t="s">
        <v>33</v>
      </c>
      <c r="M80" s="92" t="s">
        <v>33</v>
      </c>
      <c r="N80" s="93" t="s">
        <v>33</v>
      </c>
      <c r="R80" s="68" t="s">
        <v>1975</v>
      </c>
    </row>
    <row r="81" spans="1:24" s="63" customFormat="1" x14ac:dyDescent="0.2">
      <c r="A81" s="94"/>
      <c r="B81" s="95"/>
      <c r="C81" s="767" t="s">
        <v>2804</v>
      </c>
      <c r="D81" s="767"/>
      <c r="E81" s="767"/>
      <c r="F81" s="767"/>
      <c r="G81" s="767"/>
      <c r="H81" s="767"/>
      <c r="I81" s="767"/>
      <c r="J81" s="767"/>
      <c r="K81" s="767"/>
      <c r="L81" s="767"/>
      <c r="M81" s="767"/>
      <c r="N81" s="781"/>
      <c r="S81" s="68" t="s">
        <v>2804</v>
      </c>
    </row>
    <row r="82" spans="1:24" s="63" customFormat="1" ht="33.75" x14ac:dyDescent="0.2">
      <c r="A82" s="96"/>
      <c r="B82" s="97" t="s">
        <v>558</v>
      </c>
      <c r="C82" s="767" t="s">
        <v>559</v>
      </c>
      <c r="D82" s="767"/>
      <c r="E82" s="767"/>
      <c r="F82" s="767"/>
      <c r="G82" s="767"/>
      <c r="H82" s="767"/>
      <c r="I82" s="767"/>
      <c r="J82" s="767"/>
      <c r="K82" s="767"/>
      <c r="L82" s="767"/>
      <c r="M82" s="767"/>
      <c r="N82" s="781"/>
      <c r="T82" s="68" t="s">
        <v>559</v>
      </c>
    </row>
    <row r="83" spans="1:24" s="63" customFormat="1" x14ac:dyDescent="0.2">
      <c r="A83" s="98"/>
      <c r="B83" s="97" t="s">
        <v>165</v>
      </c>
      <c r="C83" s="767" t="s">
        <v>251</v>
      </c>
      <c r="D83" s="767"/>
      <c r="E83" s="767"/>
      <c r="F83" s="99" t="s">
        <v>33</v>
      </c>
      <c r="G83" s="99" t="s">
        <v>33</v>
      </c>
      <c r="H83" s="99" t="s">
        <v>33</v>
      </c>
      <c r="I83" s="99" t="s">
        <v>33</v>
      </c>
      <c r="J83" s="100">
        <v>127.61</v>
      </c>
      <c r="K83" s="99" t="s">
        <v>175</v>
      </c>
      <c r="L83" s="100">
        <v>337.85</v>
      </c>
      <c r="M83" s="101" t="s">
        <v>33</v>
      </c>
      <c r="N83" s="102" t="s">
        <v>33</v>
      </c>
      <c r="U83" s="68" t="s">
        <v>251</v>
      </c>
    </row>
    <row r="84" spans="1:24" s="63" customFormat="1" x14ac:dyDescent="0.2">
      <c r="A84" s="98"/>
      <c r="B84" s="97" t="s">
        <v>173</v>
      </c>
      <c r="C84" s="767" t="s">
        <v>174</v>
      </c>
      <c r="D84" s="767"/>
      <c r="E84" s="767"/>
      <c r="F84" s="99" t="s">
        <v>33</v>
      </c>
      <c r="G84" s="99" t="s">
        <v>33</v>
      </c>
      <c r="H84" s="99" t="s">
        <v>33</v>
      </c>
      <c r="I84" s="99" t="s">
        <v>33</v>
      </c>
      <c r="J84" s="100">
        <v>288.58</v>
      </c>
      <c r="K84" s="99" t="s">
        <v>175</v>
      </c>
      <c r="L84" s="100">
        <v>764.02</v>
      </c>
      <c r="M84" s="101" t="s">
        <v>33</v>
      </c>
      <c r="N84" s="102" t="s">
        <v>33</v>
      </c>
      <c r="U84" s="68" t="s">
        <v>174</v>
      </c>
    </row>
    <row r="85" spans="1:24" s="63" customFormat="1" x14ac:dyDescent="0.2">
      <c r="A85" s="98"/>
      <c r="B85" s="97" t="s">
        <v>176</v>
      </c>
      <c r="C85" s="767" t="s">
        <v>177</v>
      </c>
      <c r="D85" s="767"/>
      <c r="E85" s="767"/>
      <c r="F85" s="99" t="s">
        <v>33</v>
      </c>
      <c r="G85" s="99" t="s">
        <v>33</v>
      </c>
      <c r="H85" s="99" t="s">
        <v>33</v>
      </c>
      <c r="I85" s="99" t="s">
        <v>33</v>
      </c>
      <c r="J85" s="100">
        <v>31.49</v>
      </c>
      <c r="K85" s="99" t="s">
        <v>175</v>
      </c>
      <c r="L85" s="100">
        <v>83.37</v>
      </c>
      <c r="M85" s="101" t="s">
        <v>33</v>
      </c>
      <c r="N85" s="102" t="s">
        <v>33</v>
      </c>
      <c r="U85" s="68" t="s">
        <v>177</v>
      </c>
    </row>
    <row r="86" spans="1:24" s="63" customFormat="1" x14ac:dyDescent="0.2">
      <c r="A86" s="98"/>
      <c r="B86" s="97" t="s">
        <v>33</v>
      </c>
      <c r="C86" s="767" t="s">
        <v>253</v>
      </c>
      <c r="D86" s="767"/>
      <c r="E86" s="767"/>
      <c r="F86" s="99" t="s">
        <v>179</v>
      </c>
      <c r="G86" s="99" t="s">
        <v>1978</v>
      </c>
      <c r="H86" s="99" t="s">
        <v>175</v>
      </c>
      <c r="I86" s="99" t="s">
        <v>2805</v>
      </c>
      <c r="J86" s="100" t="s">
        <v>33</v>
      </c>
      <c r="K86" s="99" t="s">
        <v>33</v>
      </c>
      <c r="L86" s="100" t="s">
        <v>33</v>
      </c>
      <c r="M86" s="101" t="s">
        <v>33</v>
      </c>
      <c r="N86" s="102" t="s">
        <v>33</v>
      </c>
      <c r="V86" s="68" t="s">
        <v>253</v>
      </c>
    </row>
    <row r="87" spans="1:24" s="63" customFormat="1" x14ac:dyDescent="0.2">
      <c r="A87" s="98"/>
      <c r="B87" s="97" t="s">
        <v>33</v>
      </c>
      <c r="C87" s="767" t="s">
        <v>178</v>
      </c>
      <c r="D87" s="767"/>
      <c r="E87" s="767"/>
      <c r="F87" s="99" t="s">
        <v>179</v>
      </c>
      <c r="G87" s="99" t="s">
        <v>1980</v>
      </c>
      <c r="H87" s="99" t="s">
        <v>175</v>
      </c>
      <c r="I87" s="99" t="s">
        <v>2806</v>
      </c>
      <c r="J87" s="100" t="s">
        <v>33</v>
      </c>
      <c r="K87" s="99" t="s">
        <v>33</v>
      </c>
      <c r="L87" s="100" t="s">
        <v>33</v>
      </c>
      <c r="M87" s="101" t="s">
        <v>33</v>
      </c>
      <c r="N87" s="102" t="s">
        <v>33</v>
      </c>
      <c r="V87" s="68" t="s">
        <v>178</v>
      </c>
    </row>
    <row r="88" spans="1:24" s="63" customFormat="1" x14ac:dyDescent="0.2">
      <c r="A88" s="98"/>
      <c r="B88" s="97" t="s">
        <v>33</v>
      </c>
      <c r="C88" s="776" t="s">
        <v>182</v>
      </c>
      <c r="D88" s="776"/>
      <c r="E88" s="776"/>
      <c r="F88" s="90" t="s">
        <v>33</v>
      </c>
      <c r="G88" s="90" t="s">
        <v>33</v>
      </c>
      <c r="H88" s="90" t="s">
        <v>33</v>
      </c>
      <c r="I88" s="90" t="s">
        <v>33</v>
      </c>
      <c r="J88" s="91">
        <v>416.19</v>
      </c>
      <c r="K88" s="90" t="s">
        <v>33</v>
      </c>
      <c r="L88" s="91">
        <v>1101.8699999999999</v>
      </c>
      <c r="M88" s="92" t="s">
        <v>33</v>
      </c>
      <c r="N88" s="93" t="s">
        <v>33</v>
      </c>
      <c r="W88" s="68" t="s">
        <v>182</v>
      </c>
    </row>
    <row r="89" spans="1:24" s="63" customFormat="1" x14ac:dyDescent="0.2">
      <c r="A89" s="98"/>
      <c r="B89" s="97" t="s">
        <v>33</v>
      </c>
      <c r="C89" s="767" t="s">
        <v>183</v>
      </c>
      <c r="D89" s="767"/>
      <c r="E89" s="767"/>
      <c r="F89" s="99" t="s">
        <v>33</v>
      </c>
      <c r="G89" s="99" t="s">
        <v>33</v>
      </c>
      <c r="H89" s="99" t="s">
        <v>33</v>
      </c>
      <c r="I89" s="99" t="s">
        <v>33</v>
      </c>
      <c r="J89" s="100" t="s">
        <v>33</v>
      </c>
      <c r="K89" s="99" t="s">
        <v>33</v>
      </c>
      <c r="L89" s="100">
        <v>421.22</v>
      </c>
      <c r="M89" s="101" t="s">
        <v>33</v>
      </c>
      <c r="N89" s="102" t="s">
        <v>33</v>
      </c>
      <c r="V89" s="68" t="s">
        <v>183</v>
      </c>
    </row>
    <row r="90" spans="1:24" s="63" customFormat="1" ht="33.75" x14ac:dyDescent="0.2">
      <c r="A90" s="98"/>
      <c r="B90" s="97" t="s">
        <v>184</v>
      </c>
      <c r="C90" s="767" t="s">
        <v>185</v>
      </c>
      <c r="D90" s="767"/>
      <c r="E90" s="767"/>
      <c r="F90" s="99" t="s">
        <v>186</v>
      </c>
      <c r="G90" s="99" t="s">
        <v>187</v>
      </c>
      <c r="H90" s="99" t="s">
        <v>33</v>
      </c>
      <c r="I90" s="99" t="s">
        <v>187</v>
      </c>
      <c r="J90" s="100" t="s">
        <v>33</v>
      </c>
      <c r="K90" s="99" t="s">
        <v>33</v>
      </c>
      <c r="L90" s="100">
        <v>400.16</v>
      </c>
      <c r="M90" s="101" t="s">
        <v>33</v>
      </c>
      <c r="N90" s="102" t="s">
        <v>33</v>
      </c>
      <c r="V90" s="68" t="s">
        <v>185</v>
      </c>
    </row>
    <row r="91" spans="1:24" s="63" customFormat="1" ht="22.5" x14ac:dyDescent="0.2">
      <c r="A91" s="98"/>
      <c r="B91" s="97" t="s">
        <v>188</v>
      </c>
      <c r="C91" s="767" t="s">
        <v>189</v>
      </c>
      <c r="D91" s="767"/>
      <c r="E91" s="767"/>
      <c r="F91" s="99" t="s">
        <v>186</v>
      </c>
      <c r="G91" s="99" t="s">
        <v>190</v>
      </c>
      <c r="H91" s="99" t="s">
        <v>33</v>
      </c>
      <c r="I91" s="99" t="s">
        <v>190</v>
      </c>
      <c r="J91" s="100" t="s">
        <v>33</v>
      </c>
      <c r="K91" s="99" t="s">
        <v>33</v>
      </c>
      <c r="L91" s="100">
        <v>210.61</v>
      </c>
      <c r="M91" s="101" t="s">
        <v>33</v>
      </c>
      <c r="N91" s="102" t="s">
        <v>33</v>
      </c>
      <c r="V91" s="68" t="s">
        <v>189</v>
      </c>
    </row>
    <row r="92" spans="1:24" s="63" customFormat="1" x14ac:dyDescent="0.2">
      <c r="A92" s="103"/>
      <c r="B92" s="104"/>
      <c r="C92" s="780" t="s">
        <v>191</v>
      </c>
      <c r="D92" s="780"/>
      <c r="E92" s="780"/>
      <c r="F92" s="105" t="s">
        <v>33</v>
      </c>
      <c r="G92" s="105" t="s">
        <v>33</v>
      </c>
      <c r="H92" s="105" t="s">
        <v>33</v>
      </c>
      <c r="I92" s="105" t="s">
        <v>33</v>
      </c>
      <c r="J92" s="106" t="s">
        <v>33</v>
      </c>
      <c r="K92" s="105" t="s">
        <v>33</v>
      </c>
      <c r="L92" s="106">
        <v>1712.64</v>
      </c>
      <c r="M92" s="92" t="s">
        <v>33</v>
      </c>
      <c r="N92" s="107" t="s">
        <v>33</v>
      </c>
      <c r="X92" s="68" t="s">
        <v>191</v>
      </c>
    </row>
    <row r="93" spans="1:24" s="63" customFormat="1" x14ac:dyDescent="0.2">
      <c r="A93" s="88" t="s">
        <v>235</v>
      </c>
      <c r="B93" s="89" t="s">
        <v>1989</v>
      </c>
      <c r="C93" s="776" t="s">
        <v>1990</v>
      </c>
      <c r="D93" s="776"/>
      <c r="E93" s="776"/>
      <c r="F93" s="90" t="s">
        <v>582</v>
      </c>
      <c r="G93" s="90" t="s">
        <v>33</v>
      </c>
      <c r="H93" s="90" t="s">
        <v>33</v>
      </c>
      <c r="I93" s="90" t="s">
        <v>2807</v>
      </c>
      <c r="J93" s="91" t="s">
        <v>33</v>
      </c>
      <c r="K93" s="90" t="s">
        <v>33</v>
      </c>
      <c r="L93" s="91" t="s">
        <v>33</v>
      </c>
      <c r="M93" s="92" t="s">
        <v>33</v>
      </c>
      <c r="N93" s="93" t="s">
        <v>33</v>
      </c>
      <c r="R93" s="68" t="s">
        <v>1990</v>
      </c>
    </row>
    <row r="94" spans="1:24" s="63" customFormat="1" x14ac:dyDescent="0.2">
      <c r="A94" s="94"/>
      <c r="B94" s="95"/>
      <c r="C94" s="767" t="s">
        <v>2808</v>
      </c>
      <c r="D94" s="767"/>
      <c r="E94" s="767"/>
      <c r="F94" s="767"/>
      <c r="G94" s="767"/>
      <c r="H94" s="767"/>
      <c r="I94" s="767"/>
      <c r="J94" s="767"/>
      <c r="K94" s="767"/>
      <c r="L94" s="767"/>
      <c r="M94" s="767"/>
      <c r="N94" s="781"/>
      <c r="S94" s="68" t="s">
        <v>2808</v>
      </c>
    </row>
    <row r="95" spans="1:24" s="63" customFormat="1" ht="33.75" x14ac:dyDescent="0.2">
      <c r="A95" s="96"/>
      <c r="B95" s="97" t="s">
        <v>558</v>
      </c>
      <c r="C95" s="767" t="s">
        <v>559</v>
      </c>
      <c r="D95" s="767"/>
      <c r="E95" s="767"/>
      <c r="F95" s="767"/>
      <c r="G95" s="767"/>
      <c r="H95" s="767"/>
      <c r="I95" s="767"/>
      <c r="J95" s="767"/>
      <c r="K95" s="767"/>
      <c r="L95" s="767"/>
      <c r="M95" s="767"/>
      <c r="N95" s="781"/>
      <c r="T95" s="68" t="s">
        <v>559</v>
      </c>
    </row>
    <row r="96" spans="1:24" s="63" customFormat="1" x14ac:dyDescent="0.2">
      <c r="A96" s="98"/>
      <c r="B96" s="97" t="s">
        <v>165</v>
      </c>
      <c r="C96" s="767" t="s">
        <v>251</v>
      </c>
      <c r="D96" s="767"/>
      <c r="E96" s="767"/>
      <c r="F96" s="99" t="s">
        <v>33</v>
      </c>
      <c r="G96" s="99" t="s">
        <v>33</v>
      </c>
      <c r="H96" s="99" t="s">
        <v>33</v>
      </c>
      <c r="I96" s="99" t="s">
        <v>33</v>
      </c>
      <c r="J96" s="100">
        <v>1053</v>
      </c>
      <c r="K96" s="99" t="s">
        <v>175</v>
      </c>
      <c r="L96" s="100">
        <v>46.07</v>
      </c>
      <c r="M96" s="101" t="s">
        <v>33</v>
      </c>
      <c r="N96" s="102" t="s">
        <v>33</v>
      </c>
      <c r="U96" s="68" t="s">
        <v>251</v>
      </c>
    </row>
    <row r="97" spans="1:24" s="63" customFormat="1" x14ac:dyDescent="0.2">
      <c r="A97" s="98"/>
      <c r="B97" s="97" t="s">
        <v>173</v>
      </c>
      <c r="C97" s="767" t="s">
        <v>174</v>
      </c>
      <c r="D97" s="767"/>
      <c r="E97" s="767"/>
      <c r="F97" s="99" t="s">
        <v>33</v>
      </c>
      <c r="G97" s="99" t="s">
        <v>33</v>
      </c>
      <c r="H97" s="99" t="s">
        <v>33</v>
      </c>
      <c r="I97" s="99" t="s">
        <v>33</v>
      </c>
      <c r="J97" s="100">
        <v>1566.06</v>
      </c>
      <c r="K97" s="99" t="s">
        <v>175</v>
      </c>
      <c r="L97" s="100">
        <v>68.52</v>
      </c>
      <c r="M97" s="101" t="s">
        <v>33</v>
      </c>
      <c r="N97" s="102" t="s">
        <v>33</v>
      </c>
      <c r="U97" s="68" t="s">
        <v>174</v>
      </c>
    </row>
    <row r="98" spans="1:24" s="63" customFormat="1" x14ac:dyDescent="0.2">
      <c r="A98" s="98"/>
      <c r="B98" s="97" t="s">
        <v>176</v>
      </c>
      <c r="C98" s="767" t="s">
        <v>177</v>
      </c>
      <c r="D98" s="767"/>
      <c r="E98" s="767"/>
      <c r="F98" s="99" t="s">
        <v>33</v>
      </c>
      <c r="G98" s="99" t="s">
        <v>33</v>
      </c>
      <c r="H98" s="99" t="s">
        <v>33</v>
      </c>
      <c r="I98" s="99" t="s">
        <v>33</v>
      </c>
      <c r="J98" s="100">
        <v>244.39</v>
      </c>
      <c r="K98" s="99" t="s">
        <v>175</v>
      </c>
      <c r="L98" s="100">
        <v>10.69</v>
      </c>
      <c r="M98" s="101" t="s">
        <v>33</v>
      </c>
      <c r="N98" s="102" t="s">
        <v>33</v>
      </c>
      <c r="U98" s="68" t="s">
        <v>177</v>
      </c>
    </row>
    <row r="99" spans="1:24" s="63" customFormat="1" x14ac:dyDescent="0.2">
      <c r="A99" s="98"/>
      <c r="B99" s="97" t="s">
        <v>212</v>
      </c>
      <c r="C99" s="767" t="s">
        <v>252</v>
      </c>
      <c r="D99" s="767"/>
      <c r="E99" s="767"/>
      <c r="F99" s="99" t="s">
        <v>33</v>
      </c>
      <c r="G99" s="99" t="s">
        <v>33</v>
      </c>
      <c r="H99" s="99" t="s">
        <v>33</v>
      </c>
      <c r="I99" s="99" t="s">
        <v>33</v>
      </c>
      <c r="J99" s="100">
        <v>909.27</v>
      </c>
      <c r="K99" s="99" t="s">
        <v>33</v>
      </c>
      <c r="L99" s="100">
        <v>31.82</v>
      </c>
      <c r="M99" s="101" t="s">
        <v>33</v>
      </c>
      <c r="N99" s="102" t="s">
        <v>33</v>
      </c>
      <c r="U99" s="68" t="s">
        <v>252</v>
      </c>
    </row>
    <row r="100" spans="1:24" s="63" customFormat="1" x14ac:dyDescent="0.2">
      <c r="A100" s="98"/>
      <c r="B100" s="97" t="s">
        <v>33</v>
      </c>
      <c r="C100" s="767" t="s">
        <v>253</v>
      </c>
      <c r="D100" s="767"/>
      <c r="E100" s="767"/>
      <c r="F100" s="99" t="s">
        <v>179</v>
      </c>
      <c r="G100" s="99" t="s">
        <v>1993</v>
      </c>
      <c r="H100" s="99" t="s">
        <v>175</v>
      </c>
      <c r="I100" s="99" t="s">
        <v>2809</v>
      </c>
      <c r="J100" s="100" t="s">
        <v>33</v>
      </c>
      <c r="K100" s="99" t="s">
        <v>33</v>
      </c>
      <c r="L100" s="100" t="s">
        <v>33</v>
      </c>
      <c r="M100" s="101" t="s">
        <v>33</v>
      </c>
      <c r="N100" s="102" t="s">
        <v>33</v>
      </c>
      <c r="V100" s="68" t="s">
        <v>253</v>
      </c>
    </row>
    <row r="101" spans="1:24" s="63" customFormat="1" x14ac:dyDescent="0.2">
      <c r="A101" s="98"/>
      <c r="B101" s="97" t="s">
        <v>33</v>
      </c>
      <c r="C101" s="767" t="s">
        <v>178</v>
      </c>
      <c r="D101" s="767"/>
      <c r="E101" s="767"/>
      <c r="F101" s="99" t="s">
        <v>179</v>
      </c>
      <c r="G101" s="99" t="s">
        <v>1995</v>
      </c>
      <c r="H101" s="99" t="s">
        <v>175</v>
      </c>
      <c r="I101" s="99" t="s">
        <v>2810</v>
      </c>
      <c r="J101" s="100" t="s">
        <v>33</v>
      </c>
      <c r="K101" s="99" t="s">
        <v>33</v>
      </c>
      <c r="L101" s="100" t="s">
        <v>33</v>
      </c>
      <c r="M101" s="101" t="s">
        <v>33</v>
      </c>
      <c r="N101" s="102" t="s">
        <v>33</v>
      </c>
      <c r="V101" s="68" t="s">
        <v>178</v>
      </c>
    </row>
    <row r="102" spans="1:24" s="63" customFormat="1" x14ac:dyDescent="0.2">
      <c r="A102" s="98"/>
      <c r="B102" s="97" t="s">
        <v>33</v>
      </c>
      <c r="C102" s="776" t="s">
        <v>182</v>
      </c>
      <c r="D102" s="776"/>
      <c r="E102" s="776"/>
      <c r="F102" s="90" t="s">
        <v>33</v>
      </c>
      <c r="G102" s="90" t="s">
        <v>33</v>
      </c>
      <c r="H102" s="90" t="s">
        <v>33</v>
      </c>
      <c r="I102" s="90" t="s">
        <v>33</v>
      </c>
      <c r="J102" s="91">
        <v>3528.33</v>
      </c>
      <c r="K102" s="90" t="s">
        <v>33</v>
      </c>
      <c r="L102" s="91">
        <v>146.41</v>
      </c>
      <c r="M102" s="92" t="s">
        <v>33</v>
      </c>
      <c r="N102" s="93" t="s">
        <v>33</v>
      </c>
      <c r="W102" s="68" t="s">
        <v>182</v>
      </c>
    </row>
    <row r="103" spans="1:24" s="63" customFormat="1" x14ac:dyDescent="0.2">
      <c r="A103" s="98"/>
      <c r="B103" s="97" t="s">
        <v>33</v>
      </c>
      <c r="C103" s="767" t="s">
        <v>183</v>
      </c>
      <c r="D103" s="767"/>
      <c r="E103" s="767"/>
      <c r="F103" s="99" t="s">
        <v>33</v>
      </c>
      <c r="G103" s="99" t="s">
        <v>33</v>
      </c>
      <c r="H103" s="99" t="s">
        <v>33</v>
      </c>
      <c r="I103" s="99" t="s">
        <v>33</v>
      </c>
      <c r="J103" s="100" t="s">
        <v>33</v>
      </c>
      <c r="K103" s="99" t="s">
        <v>33</v>
      </c>
      <c r="L103" s="100">
        <v>56.76</v>
      </c>
      <c r="M103" s="101" t="s">
        <v>33</v>
      </c>
      <c r="N103" s="102" t="s">
        <v>33</v>
      </c>
      <c r="V103" s="68" t="s">
        <v>183</v>
      </c>
    </row>
    <row r="104" spans="1:24" s="63" customFormat="1" ht="33.75" x14ac:dyDescent="0.2">
      <c r="A104" s="98"/>
      <c r="B104" s="97" t="s">
        <v>589</v>
      </c>
      <c r="C104" s="767" t="s">
        <v>590</v>
      </c>
      <c r="D104" s="767"/>
      <c r="E104" s="767"/>
      <c r="F104" s="99" t="s">
        <v>186</v>
      </c>
      <c r="G104" s="99" t="s">
        <v>591</v>
      </c>
      <c r="H104" s="99" t="s">
        <v>33</v>
      </c>
      <c r="I104" s="99" t="s">
        <v>591</v>
      </c>
      <c r="J104" s="100" t="s">
        <v>33</v>
      </c>
      <c r="K104" s="99" t="s">
        <v>33</v>
      </c>
      <c r="L104" s="100">
        <v>59.6</v>
      </c>
      <c r="M104" s="101" t="s">
        <v>33</v>
      </c>
      <c r="N104" s="102" t="s">
        <v>33</v>
      </c>
      <c r="V104" s="68" t="s">
        <v>590</v>
      </c>
    </row>
    <row r="105" spans="1:24" s="63" customFormat="1" ht="33.75" x14ac:dyDescent="0.2">
      <c r="A105" s="98"/>
      <c r="B105" s="97" t="s">
        <v>592</v>
      </c>
      <c r="C105" s="767" t="s">
        <v>593</v>
      </c>
      <c r="D105" s="767"/>
      <c r="E105" s="767"/>
      <c r="F105" s="99" t="s">
        <v>186</v>
      </c>
      <c r="G105" s="99" t="s">
        <v>594</v>
      </c>
      <c r="H105" s="99" t="s">
        <v>33</v>
      </c>
      <c r="I105" s="99" t="s">
        <v>594</v>
      </c>
      <c r="J105" s="100" t="s">
        <v>33</v>
      </c>
      <c r="K105" s="99" t="s">
        <v>33</v>
      </c>
      <c r="L105" s="100">
        <v>36.89</v>
      </c>
      <c r="M105" s="101" t="s">
        <v>33</v>
      </c>
      <c r="N105" s="102" t="s">
        <v>33</v>
      </c>
      <c r="V105" s="68" t="s">
        <v>593</v>
      </c>
    </row>
    <row r="106" spans="1:24" s="63" customFormat="1" x14ac:dyDescent="0.2">
      <c r="A106" s="103"/>
      <c r="B106" s="104"/>
      <c r="C106" s="780" t="s">
        <v>191</v>
      </c>
      <c r="D106" s="780"/>
      <c r="E106" s="780"/>
      <c r="F106" s="105" t="s">
        <v>33</v>
      </c>
      <c r="G106" s="105" t="s">
        <v>33</v>
      </c>
      <c r="H106" s="105" t="s">
        <v>33</v>
      </c>
      <c r="I106" s="105" t="s">
        <v>33</v>
      </c>
      <c r="J106" s="106" t="s">
        <v>33</v>
      </c>
      <c r="K106" s="105" t="s">
        <v>33</v>
      </c>
      <c r="L106" s="106">
        <v>242.9</v>
      </c>
      <c r="M106" s="92" t="s">
        <v>33</v>
      </c>
      <c r="N106" s="107" t="s">
        <v>33</v>
      </c>
      <c r="X106" s="68" t="s">
        <v>191</v>
      </c>
    </row>
    <row r="107" spans="1:24" s="63" customFormat="1" ht="33.75" x14ac:dyDescent="0.2">
      <c r="A107" s="88" t="s">
        <v>240</v>
      </c>
      <c r="B107" s="89" t="s">
        <v>1997</v>
      </c>
      <c r="C107" s="776" t="s">
        <v>1998</v>
      </c>
      <c r="D107" s="776"/>
      <c r="E107" s="776"/>
      <c r="F107" s="90" t="s">
        <v>566</v>
      </c>
      <c r="G107" s="90" t="s">
        <v>33</v>
      </c>
      <c r="H107" s="90" t="s">
        <v>33</v>
      </c>
      <c r="I107" s="90" t="s">
        <v>2811</v>
      </c>
      <c r="J107" s="91">
        <v>535.46</v>
      </c>
      <c r="K107" s="90" t="s">
        <v>33</v>
      </c>
      <c r="L107" s="91">
        <v>1911.59</v>
      </c>
      <c r="M107" s="92" t="s">
        <v>33</v>
      </c>
      <c r="N107" s="93" t="s">
        <v>33</v>
      </c>
      <c r="R107" s="68" t="s">
        <v>1998</v>
      </c>
    </row>
    <row r="108" spans="1:24" s="63" customFormat="1" ht="45" x14ac:dyDescent="0.2">
      <c r="A108" s="88" t="s">
        <v>246</v>
      </c>
      <c r="B108" s="89" t="s">
        <v>2812</v>
      </c>
      <c r="C108" s="776" t="s">
        <v>2813</v>
      </c>
      <c r="D108" s="776"/>
      <c r="E108" s="776"/>
      <c r="F108" s="90" t="s">
        <v>582</v>
      </c>
      <c r="G108" s="90" t="s">
        <v>33</v>
      </c>
      <c r="H108" s="90" t="s">
        <v>33</v>
      </c>
      <c r="I108" s="90" t="s">
        <v>2814</v>
      </c>
      <c r="J108" s="91" t="s">
        <v>33</v>
      </c>
      <c r="K108" s="90" t="s">
        <v>33</v>
      </c>
      <c r="L108" s="91" t="s">
        <v>33</v>
      </c>
      <c r="M108" s="92" t="s">
        <v>33</v>
      </c>
      <c r="N108" s="93" t="s">
        <v>33</v>
      </c>
      <c r="R108" s="68" t="s">
        <v>2813</v>
      </c>
    </row>
    <row r="109" spans="1:24" s="63" customFormat="1" x14ac:dyDescent="0.2">
      <c r="A109" s="94"/>
      <c r="B109" s="95"/>
      <c r="C109" s="767" t="s">
        <v>2815</v>
      </c>
      <c r="D109" s="767"/>
      <c r="E109" s="767"/>
      <c r="F109" s="767"/>
      <c r="G109" s="767"/>
      <c r="H109" s="767"/>
      <c r="I109" s="767"/>
      <c r="J109" s="767"/>
      <c r="K109" s="767"/>
      <c r="L109" s="767"/>
      <c r="M109" s="767"/>
      <c r="N109" s="781"/>
      <c r="S109" s="68" t="s">
        <v>2815</v>
      </c>
    </row>
    <row r="110" spans="1:24" s="63" customFormat="1" ht="33.75" x14ac:dyDescent="0.2">
      <c r="A110" s="96"/>
      <c r="B110" s="97" t="s">
        <v>558</v>
      </c>
      <c r="C110" s="767" t="s">
        <v>559</v>
      </c>
      <c r="D110" s="767"/>
      <c r="E110" s="767"/>
      <c r="F110" s="767"/>
      <c r="G110" s="767"/>
      <c r="H110" s="767"/>
      <c r="I110" s="767"/>
      <c r="J110" s="767"/>
      <c r="K110" s="767"/>
      <c r="L110" s="767"/>
      <c r="M110" s="767"/>
      <c r="N110" s="781"/>
      <c r="T110" s="68" t="s">
        <v>559</v>
      </c>
    </row>
    <row r="111" spans="1:24" s="63" customFormat="1" x14ac:dyDescent="0.2">
      <c r="A111" s="98"/>
      <c r="B111" s="97" t="s">
        <v>165</v>
      </c>
      <c r="C111" s="767" t="s">
        <v>251</v>
      </c>
      <c r="D111" s="767"/>
      <c r="E111" s="767"/>
      <c r="F111" s="99" t="s">
        <v>33</v>
      </c>
      <c r="G111" s="99" t="s">
        <v>33</v>
      </c>
      <c r="H111" s="99" t="s">
        <v>33</v>
      </c>
      <c r="I111" s="99" t="s">
        <v>33</v>
      </c>
      <c r="J111" s="100">
        <v>2874.61</v>
      </c>
      <c r="K111" s="99" t="s">
        <v>175</v>
      </c>
      <c r="L111" s="100">
        <v>1246.8599999999999</v>
      </c>
      <c r="M111" s="101" t="s">
        <v>33</v>
      </c>
      <c r="N111" s="102" t="s">
        <v>33</v>
      </c>
      <c r="U111" s="68" t="s">
        <v>251</v>
      </c>
    </row>
    <row r="112" spans="1:24" s="63" customFormat="1" x14ac:dyDescent="0.2">
      <c r="A112" s="98"/>
      <c r="B112" s="97" t="s">
        <v>173</v>
      </c>
      <c r="C112" s="767" t="s">
        <v>174</v>
      </c>
      <c r="D112" s="767"/>
      <c r="E112" s="767"/>
      <c r="F112" s="99" t="s">
        <v>33</v>
      </c>
      <c r="G112" s="99" t="s">
        <v>33</v>
      </c>
      <c r="H112" s="99" t="s">
        <v>33</v>
      </c>
      <c r="I112" s="99" t="s">
        <v>33</v>
      </c>
      <c r="J112" s="100">
        <v>2606.02</v>
      </c>
      <c r="K112" s="99" t="s">
        <v>175</v>
      </c>
      <c r="L112" s="100">
        <v>1130.3599999999999</v>
      </c>
      <c r="M112" s="101" t="s">
        <v>33</v>
      </c>
      <c r="N112" s="102" t="s">
        <v>33</v>
      </c>
      <c r="U112" s="68" t="s">
        <v>174</v>
      </c>
    </row>
    <row r="113" spans="1:25" s="63" customFormat="1" x14ac:dyDescent="0.2">
      <c r="A113" s="98"/>
      <c r="B113" s="97" t="s">
        <v>176</v>
      </c>
      <c r="C113" s="767" t="s">
        <v>177</v>
      </c>
      <c r="D113" s="767"/>
      <c r="E113" s="767"/>
      <c r="F113" s="99" t="s">
        <v>33</v>
      </c>
      <c r="G113" s="99" t="s">
        <v>33</v>
      </c>
      <c r="H113" s="99" t="s">
        <v>33</v>
      </c>
      <c r="I113" s="99" t="s">
        <v>33</v>
      </c>
      <c r="J113" s="100">
        <v>380.59</v>
      </c>
      <c r="K113" s="99" t="s">
        <v>175</v>
      </c>
      <c r="L113" s="100">
        <v>165.08</v>
      </c>
      <c r="M113" s="101" t="s">
        <v>33</v>
      </c>
      <c r="N113" s="102" t="s">
        <v>33</v>
      </c>
      <c r="U113" s="68" t="s">
        <v>177</v>
      </c>
    </row>
    <row r="114" spans="1:25" s="63" customFormat="1" x14ac:dyDescent="0.2">
      <c r="A114" s="98"/>
      <c r="B114" s="97" t="s">
        <v>212</v>
      </c>
      <c r="C114" s="767" t="s">
        <v>252</v>
      </c>
      <c r="D114" s="767"/>
      <c r="E114" s="767"/>
      <c r="F114" s="99" t="s">
        <v>33</v>
      </c>
      <c r="G114" s="99" t="s">
        <v>33</v>
      </c>
      <c r="H114" s="99" t="s">
        <v>33</v>
      </c>
      <c r="I114" s="99" t="s">
        <v>33</v>
      </c>
      <c r="J114" s="100">
        <v>3287.63</v>
      </c>
      <c r="K114" s="99" t="s">
        <v>33</v>
      </c>
      <c r="L114" s="100">
        <v>1140.81</v>
      </c>
      <c r="M114" s="101" t="s">
        <v>33</v>
      </c>
      <c r="N114" s="102" t="s">
        <v>33</v>
      </c>
      <c r="U114" s="68" t="s">
        <v>252</v>
      </c>
    </row>
    <row r="115" spans="1:25" s="63" customFormat="1" x14ac:dyDescent="0.2">
      <c r="A115" s="98"/>
      <c r="B115" s="97" t="s">
        <v>33</v>
      </c>
      <c r="C115" s="767" t="s">
        <v>253</v>
      </c>
      <c r="D115" s="767"/>
      <c r="E115" s="767"/>
      <c r="F115" s="99" t="s">
        <v>179</v>
      </c>
      <c r="G115" s="99" t="s">
        <v>2816</v>
      </c>
      <c r="H115" s="99" t="s">
        <v>175</v>
      </c>
      <c r="I115" s="99" t="s">
        <v>2817</v>
      </c>
      <c r="J115" s="100" t="s">
        <v>33</v>
      </c>
      <c r="K115" s="99" t="s">
        <v>33</v>
      </c>
      <c r="L115" s="100" t="s">
        <v>33</v>
      </c>
      <c r="M115" s="101" t="s">
        <v>33</v>
      </c>
      <c r="N115" s="102" t="s">
        <v>33</v>
      </c>
      <c r="V115" s="68" t="s">
        <v>253</v>
      </c>
    </row>
    <row r="116" spans="1:25" s="63" customFormat="1" ht="22.5" x14ac:dyDescent="0.2">
      <c r="A116" s="98"/>
      <c r="B116" s="97" t="s">
        <v>33</v>
      </c>
      <c r="C116" s="767" t="s">
        <v>178</v>
      </c>
      <c r="D116" s="767"/>
      <c r="E116" s="767"/>
      <c r="F116" s="99" t="s">
        <v>179</v>
      </c>
      <c r="G116" s="99" t="s">
        <v>2818</v>
      </c>
      <c r="H116" s="99" t="s">
        <v>175</v>
      </c>
      <c r="I116" s="99" t="s">
        <v>2819</v>
      </c>
      <c r="J116" s="100" t="s">
        <v>33</v>
      </c>
      <c r="K116" s="99" t="s">
        <v>33</v>
      </c>
      <c r="L116" s="100" t="s">
        <v>33</v>
      </c>
      <c r="M116" s="101" t="s">
        <v>33</v>
      </c>
      <c r="N116" s="102" t="s">
        <v>33</v>
      </c>
      <c r="V116" s="68" t="s">
        <v>178</v>
      </c>
    </row>
    <row r="117" spans="1:25" s="63" customFormat="1" x14ac:dyDescent="0.2">
      <c r="A117" s="98"/>
      <c r="B117" s="97" t="s">
        <v>33</v>
      </c>
      <c r="C117" s="776" t="s">
        <v>182</v>
      </c>
      <c r="D117" s="776"/>
      <c r="E117" s="776"/>
      <c r="F117" s="90" t="s">
        <v>33</v>
      </c>
      <c r="G117" s="90" t="s">
        <v>33</v>
      </c>
      <c r="H117" s="90" t="s">
        <v>33</v>
      </c>
      <c r="I117" s="90" t="s">
        <v>33</v>
      </c>
      <c r="J117" s="91">
        <v>8768.26</v>
      </c>
      <c r="K117" s="90" t="s">
        <v>33</v>
      </c>
      <c r="L117" s="91">
        <v>3518.03</v>
      </c>
      <c r="M117" s="92" t="s">
        <v>33</v>
      </c>
      <c r="N117" s="93" t="s">
        <v>33</v>
      </c>
      <c r="W117" s="68" t="s">
        <v>182</v>
      </c>
    </row>
    <row r="118" spans="1:25" s="63" customFormat="1" x14ac:dyDescent="0.2">
      <c r="A118" s="98"/>
      <c r="B118" s="97" t="s">
        <v>33</v>
      </c>
      <c r="C118" s="767" t="s">
        <v>183</v>
      </c>
      <c r="D118" s="767"/>
      <c r="E118" s="767"/>
      <c r="F118" s="99" t="s">
        <v>33</v>
      </c>
      <c r="G118" s="99" t="s">
        <v>33</v>
      </c>
      <c r="H118" s="99" t="s">
        <v>33</v>
      </c>
      <c r="I118" s="99" t="s">
        <v>33</v>
      </c>
      <c r="J118" s="100" t="s">
        <v>33</v>
      </c>
      <c r="K118" s="99" t="s">
        <v>33</v>
      </c>
      <c r="L118" s="100">
        <v>1411.94</v>
      </c>
      <c r="M118" s="101" t="s">
        <v>33</v>
      </c>
      <c r="N118" s="102" t="s">
        <v>33</v>
      </c>
      <c r="V118" s="68" t="s">
        <v>183</v>
      </c>
    </row>
    <row r="119" spans="1:25" s="63" customFormat="1" ht="33.75" x14ac:dyDescent="0.2">
      <c r="A119" s="98"/>
      <c r="B119" s="97" t="s">
        <v>589</v>
      </c>
      <c r="C119" s="767" t="s">
        <v>590</v>
      </c>
      <c r="D119" s="767"/>
      <c r="E119" s="767"/>
      <c r="F119" s="99" t="s">
        <v>186</v>
      </c>
      <c r="G119" s="99" t="s">
        <v>591</v>
      </c>
      <c r="H119" s="99" t="s">
        <v>33</v>
      </c>
      <c r="I119" s="99" t="s">
        <v>591</v>
      </c>
      <c r="J119" s="100" t="s">
        <v>33</v>
      </c>
      <c r="K119" s="99" t="s">
        <v>33</v>
      </c>
      <c r="L119" s="100">
        <v>1482.54</v>
      </c>
      <c r="M119" s="101" t="s">
        <v>33</v>
      </c>
      <c r="N119" s="102" t="s">
        <v>33</v>
      </c>
      <c r="V119" s="68" t="s">
        <v>590</v>
      </c>
    </row>
    <row r="120" spans="1:25" s="63" customFormat="1" ht="33.75" x14ac:dyDescent="0.2">
      <c r="A120" s="98"/>
      <c r="B120" s="97" t="s">
        <v>592</v>
      </c>
      <c r="C120" s="767" t="s">
        <v>593</v>
      </c>
      <c r="D120" s="767"/>
      <c r="E120" s="767"/>
      <c r="F120" s="99" t="s">
        <v>186</v>
      </c>
      <c r="G120" s="99" t="s">
        <v>594</v>
      </c>
      <c r="H120" s="99" t="s">
        <v>33</v>
      </c>
      <c r="I120" s="99" t="s">
        <v>594</v>
      </c>
      <c r="J120" s="100" t="s">
        <v>33</v>
      </c>
      <c r="K120" s="99" t="s">
        <v>33</v>
      </c>
      <c r="L120" s="100">
        <v>917.76</v>
      </c>
      <c r="M120" s="101" t="s">
        <v>33</v>
      </c>
      <c r="N120" s="102" t="s">
        <v>33</v>
      </c>
      <c r="V120" s="68" t="s">
        <v>593</v>
      </c>
    </row>
    <row r="121" spans="1:25" s="63" customFormat="1" x14ac:dyDescent="0.2">
      <c r="A121" s="103"/>
      <c r="B121" s="104"/>
      <c r="C121" s="780" t="s">
        <v>191</v>
      </c>
      <c r="D121" s="780"/>
      <c r="E121" s="780"/>
      <c r="F121" s="105" t="s">
        <v>33</v>
      </c>
      <c r="G121" s="105" t="s">
        <v>33</v>
      </c>
      <c r="H121" s="105" t="s">
        <v>33</v>
      </c>
      <c r="I121" s="105" t="s">
        <v>33</v>
      </c>
      <c r="J121" s="106" t="s">
        <v>33</v>
      </c>
      <c r="K121" s="105" t="s">
        <v>33</v>
      </c>
      <c r="L121" s="106">
        <v>5918.33</v>
      </c>
      <c r="M121" s="92" t="s">
        <v>33</v>
      </c>
      <c r="N121" s="107" t="s">
        <v>33</v>
      </c>
      <c r="X121" s="68" t="s">
        <v>191</v>
      </c>
    </row>
    <row r="122" spans="1:25" s="63" customFormat="1" ht="22.5" x14ac:dyDescent="0.2">
      <c r="A122" s="88" t="s">
        <v>258</v>
      </c>
      <c r="B122" s="89" t="s">
        <v>595</v>
      </c>
      <c r="C122" s="776" t="s">
        <v>596</v>
      </c>
      <c r="D122" s="776"/>
      <c r="E122" s="776"/>
      <c r="F122" s="90" t="s">
        <v>566</v>
      </c>
      <c r="G122" s="90" t="s">
        <v>33</v>
      </c>
      <c r="H122" s="90" t="s">
        <v>33</v>
      </c>
      <c r="I122" s="90" t="s">
        <v>2820</v>
      </c>
      <c r="J122" s="91">
        <v>790</v>
      </c>
      <c r="K122" s="90" t="s">
        <v>33</v>
      </c>
      <c r="L122" s="91">
        <v>27824.2</v>
      </c>
      <c r="M122" s="92" t="s">
        <v>33</v>
      </c>
      <c r="N122" s="93" t="s">
        <v>33</v>
      </c>
      <c r="R122" s="68" t="s">
        <v>596</v>
      </c>
    </row>
    <row r="123" spans="1:25" s="63" customFormat="1" x14ac:dyDescent="0.2">
      <c r="A123" s="88" t="s">
        <v>262</v>
      </c>
      <c r="B123" s="89" t="s">
        <v>598</v>
      </c>
      <c r="C123" s="776" t="s">
        <v>599</v>
      </c>
      <c r="D123" s="776"/>
      <c r="E123" s="776"/>
      <c r="F123" s="90" t="s">
        <v>566</v>
      </c>
      <c r="G123" s="90" t="s">
        <v>33</v>
      </c>
      <c r="H123" s="90" t="s">
        <v>33</v>
      </c>
      <c r="I123" s="90" t="s">
        <v>2821</v>
      </c>
      <c r="J123" s="91">
        <v>10.63</v>
      </c>
      <c r="K123" s="90" t="s">
        <v>33</v>
      </c>
      <c r="L123" s="91">
        <v>368.86</v>
      </c>
      <c r="M123" s="92" t="s">
        <v>33</v>
      </c>
      <c r="N123" s="93" t="s">
        <v>33</v>
      </c>
      <c r="R123" s="68" t="s">
        <v>599</v>
      </c>
    </row>
    <row r="124" spans="1:25" s="63" customFormat="1" x14ac:dyDescent="0.2">
      <c r="A124" s="94"/>
      <c r="B124" s="95"/>
      <c r="C124" s="767" t="s">
        <v>601</v>
      </c>
      <c r="D124" s="767"/>
      <c r="E124" s="767"/>
      <c r="F124" s="767"/>
      <c r="G124" s="767"/>
      <c r="H124" s="767"/>
      <c r="I124" s="767"/>
      <c r="J124" s="767"/>
      <c r="K124" s="767"/>
      <c r="L124" s="767"/>
      <c r="M124" s="767"/>
      <c r="N124" s="781"/>
      <c r="Y124" s="68" t="s">
        <v>601</v>
      </c>
    </row>
    <row r="125" spans="1:25" s="63" customFormat="1" ht="22.5" x14ac:dyDescent="0.2">
      <c r="A125" s="88" t="s">
        <v>267</v>
      </c>
      <c r="B125" s="89" t="s">
        <v>2064</v>
      </c>
      <c r="C125" s="776" t="s">
        <v>2065</v>
      </c>
      <c r="D125" s="776"/>
      <c r="E125" s="776"/>
      <c r="F125" s="90" t="s">
        <v>604</v>
      </c>
      <c r="G125" s="90" t="s">
        <v>33</v>
      </c>
      <c r="H125" s="90" t="s">
        <v>33</v>
      </c>
      <c r="I125" s="90" t="s">
        <v>2822</v>
      </c>
      <c r="J125" s="91">
        <v>5488.69</v>
      </c>
      <c r="K125" s="90" t="s">
        <v>33</v>
      </c>
      <c r="L125" s="91">
        <v>2041.24</v>
      </c>
      <c r="M125" s="92" t="s">
        <v>33</v>
      </c>
      <c r="N125" s="93" t="s">
        <v>33</v>
      </c>
      <c r="R125" s="68" t="s">
        <v>2065</v>
      </c>
    </row>
    <row r="126" spans="1:25" s="63" customFormat="1" x14ac:dyDescent="0.2">
      <c r="A126" s="94"/>
      <c r="B126" s="95"/>
      <c r="C126" s="767" t="s">
        <v>2823</v>
      </c>
      <c r="D126" s="767"/>
      <c r="E126" s="767"/>
      <c r="F126" s="767"/>
      <c r="G126" s="767"/>
      <c r="H126" s="767"/>
      <c r="I126" s="767"/>
      <c r="J126" s="767"/>
      <c r="K126" s="767"/>
      <c r="L126" s="767"/>
      <c r="M126" s="767"/>
      <c r="N126" s="781"/>
      <c r="S126" s="68" t="s">
        <v>2823</v>
      </c>
    </row>
    <row r="127" spans="1:25" s="63" customFormat="1" ht="22.5" x14ac:dyDescent="0.2">
      <c r="A127" s="88" t="s">
        <v>274</v>
      </c>
      <c r="B127" s="89" t="s">
        <v>2014</v>
      </c>
      <c r="C127" s="776" t="s">
        <v>2015</v>
      </c>
      <c r="D127" s="776"/>
      <c r="E127" s="776"/>
      <c r="F127" s="90" t="s">
        <v>604</v>
      </c>
      <c r="G127" s="90" t="s">
        <v>33</v>
      </c>
      <c r="H127" s="90" t="s">
        <v>33</v>
      </c>
      <c r="I127" s="90" t="s">
        <v>2824</v>
      </c>
      <c r="J127" s="91">
        <v>5488.69</v>
      </c>
      <c r="K127" s="90" t="s">
        <v>33</v>
      </c>
      <c r="L127" s="91">
        <v>925.94</v>
      </c>
      <c r="M127" s="92" t="s">
        <v>33</v>
      </c>
      <c r="N127" s="93" t="s">
        <v>33</v>
      </c>
      <c r="R127" s="68" t="s">
        <v>2015</v>
      </c>
    </row>
    <row r="128" spans="1:25" s="63" customFormat="1" x14ac:dyDescent="0.2">
      <c r="A128" s="94"/>
      <c r="B128" s="95"/>
      <c r="C128" s="767" t="s">
        <v>2825</v>
      </c>
      <c r="D128" s="767"/>
      <c r="E128" s="767"/>
      <c r="F128" s="767"/>
      <c r="G128" s="767"/>
      <c r="H128" s="767"/>
      <c r="I128" s="767"/>
      <c r="J128" s="767"/>
      <c r="K128" s="767"/>
      <c r="L128" s="767"/>
      <c r="M128" s="767"/>
      <c r="N128" s="781"/>
      <c r="S128" s="68" t="s">
        <v>2825</v>
      </c>
    </row>
    <row r="129" spans="1:23" s="63" customFormat="1" ht="22.5" x14ac:dyDescent="0.2">
      <c r="A129" s="88" t="s">
        <v>282</v>
      </c>
      <c r="B129" s="89" t="s">
        <v>2826</v>
      </c>
      <c r="C129" s="776" t="s">
        <v>2827</v>
      </c>
      <c r="D129" s="776"/>
      <c r="E129" s="776"/>
      <c r="F129" s="90" t="s">
        <v>604</v>
      </c>
      <c r="G129" s="90" t="s">
        <v>33</v>
      </c>
      <c r="H129" s="90" t="s">
        <v>33</v>
      </c>
      <c r="I129" s="90" t="s">
        <v>2828</v>
      </c>
      <c r="J129" s="91">
        <v>5488.69</v>
      </c>
      <c r="K129" s="90" t="s">
        <v>33</v>
      </c>
      <c r="L129" s="91">
        <v>4354.18</v>
      </c>
      <c r="M129" s="92" t="s">
        <v>33</v>
      </c>
      <c r="N129" s="93" t="s">
        <v>33</v>
      </c>
      <c r="R129" s="68" t="s">
        <v>2827</v>
      </c>
    </row>
    <row r="130" spans="1:23" s="63" customFormat="1" x14ac:dyDescent="0.2">
      <c r="A130" s="94"/>
      <c r="B130" s="95"/>
      <c r="C130" s="767" t="s">
        <v>2829</v>
      </c>
      <c r="D130" s="767"/>
      <c r="E130" s="767"/>
      <c r="F130" s="767"/>
      <c r="G130" s="767"/>
      <c r="H130" s="767"/>
      <c r="I130" s="767"/>
      <c r="J130" s="767"/>
      <c r="K130" s="767"/>
      <c r="L130" s="767"/>
      <c r="M130" s="767"/>
      <c r="N130" s="781"/>
      <c r="S130" s="68" t="s">
        <v>2829</v>
      </c>
    </row>
    <row r="131" spans="1:23" s="63" customFormat="1" ht="22.5" x14ac:dyDescent="0.2">
      <c r="A131" s="88" t="s">
        <v>287</v>
      </c>
      <c r="B131" s="89" t="s">
        <v>602</v>
      </c>
      <c r="C131" s="776" t="s">
        <v>603</v>
      </c>
      <c r="D131" s="776"/>
      <c r="E131" s="776"/>
      <c r="F131" s="90" t="s">
        <v>604</v>
      </c>
      <c r="G131" s="90" t="s">
        <v>33</v>
      </c>
      <c r="H131" s="90" t="s">
        <v>33</v>
      </c>
      <c r="I131" s="90" t="s">
        <v>2830</v>
      </c>
      <c r="J131" s="91">
        <v>5584.58</v>
      </c>
      <c r="K131" s="90" t="s">
        <v>33</v>
      </c>
      <c r="L131" s="91">
        <v>1306.79</v>
      </c>
      <c r="M131" s="92" t="s">
        <v>33</v>
      </c>
      <c r="N131" s="93" t="s">
        <v>33</v>
      </c>
      <c r="R131" s="68" t="s">
        <v>603</v>
      </c>
    </row>
    <row r="132" spans="1:23" s="63" customFormat="1" x14ac:dyDescent="0.2">
      <c r="A132" s="94"/>
      <c r="B132" s="95"/>
      <c r="C132" s="767" t="s">
        <v>2831</v>
      </c>
      <c r="D132" s="767"/>
      <c r="E132" s="767"/>
      <c r="F132" s="767"/>
      <c r="G132" s="767"/>
      <c r="H132" s="767"/>
      <c r="I132" s="767"/>
      <c r="J132" s="767"/>
      <c r="K132" s="767"/>
      <c r="L132" s="767"/>
      <c r="M132" s="767"/>
      <c r="N132" s="781"/>
      <c r="S132" s="68" t="s">
        <v>2831</v>
      </c>
    </row>
    <row r="133" spans="1:23" s="63" customFormat="1" ht="22.5" x14ac:dyDescent="0.2">
      <c r="A133" s="88" t="s">
        <v>217</v>
      </c>
      <c r="B133" s="89" t="s">
        <v>2010</v>
      </c>
      <c r="C133" s="776" t="s">
        <v>2011</v>
      </c>
      <c r="D133" s="776"/>
      <c r="E133" s="776"/>
      <c r="F133" s="90" t="s">
        <v>604</v>
      </c>
      <c r="G133" s="90" t="s">
        <v>33</v>
      </c>
      <c r="H133" s="90" t="s">
        <v>33</v>
      </c>
      <c r="I133" s="90" t="s">
        <v>2832</v>
      </c>
      <c r="J133" s="91">
        <v>5802.77</v>
      </c>
      <c r="K133" s="90" t="s">
        <v>33</v>
      </c>
      <c r="L133" s="91">
        <v>1540.06</v>
      </c>
      <c r="M133" s="92" t="s">
        <v>33</v>
      </c>
      <c r="N133" s="93" t="s">
        <v>33</v>
      </c>
      <c r="R133" s="68" t="s">
        <v>2011</v>
      </c>
    </row>
    <row r="134" spans="1:23" s="63" customFormat="1" x14ac:dyDescent="0.2">
      <c r="A134" s="94"/>
      <c r="B134" s="95"/>
      <c r="C134" s="767" t="s">
        <v>2833</v>
      </c>
      <c r="D134" s="767"/>
      <c r="E134" s="767"/>
      <c r="F134" s="767"/>
      <c r="G134" s="767"/>
      <c r="H134" s="767"/>
      <c r="I134" s="767"/>
      <c r="J134" s="767"/>
      <c r="K134" s="767"/>
      <c r="L134" s="767"/>
      <c r="M134" s="767"/>
      <c r="N134" s="781"/>
      <c r="S134" s="68" t="s">
        <v>2833</v>
      </c>
    </row>
    <row r="135" spans="1:23" s="63" customFormat="1" ht="33.75" x14ac:dyDescent="0.2">
      <c r="A135" s="88" t="s">
        <v>291</v>
      </c>
      <c r="B135" s="89" t="s">
        <v>2028</v>
      </c>
      <c r="C135" s="776" t="s">
        <v>2029</v>
      </c>
      <c r="D135" s="776"/>
      <c r="E135" s="776"/>
      <c r="F135" s="90" t="s">
        <v>609</v>
      </c>
      <c r="G135" s="90" t="s">
        <v>33</v>
      </c>
      <c r="H135" s="90" t="s">
        <v>33</v>
      </c>
      <c r="I135" s="90" t="s">
        <v>2834</v>
      </c>
      <c r="J135" s="91" t="s">
        <v>33</v>
      </c>
      <c r="K135" s="90" t="s">
        <v>33</v>
      </c>
      <c r="L135" s="91" t="s">
        <v>33</v>
      </c>
      <c r="M135" s="92" t="s">
        <v>33</v>
      </c>
      <c r="N135" s="93" t="s">
        <v>33</v>
      </c>
      <c r="R135" s="68" t="s">
        <v>2029</v>
      </c>
    </row>
    <row r="136" spans="1:23" s="63" customFormat="1" x14ac:dyDescent="0.2">
      <c r="A136" s="94"/>
      <c r="B136" s="95"/>
      <c r="C136" s="767" t="s">
        <v>2835</v>
      </c>
      <c r="D136" s="767"/>
      <c r="E136" s="767"/>
      <c r="F136" s="767"/>
      <c r="G136" s="767"/>
      <c r="H136" s="767"/>
      <c r="I136" s="767"/>
      <c r="J136" s="767"/>
      <c r="K136" s="767"/>
      <c r="L136" s="767"/>
      <c r="M136" s="767"/>
      <c r="N136" s="781"/>
      <c r="S136" s="68" t="s">
        <v>2835</v>
      </c>
    </row>
    <row r="137" spans="1:23" s="63" customFormat="1" ht="33.75" x14ac:dyDescent="0.2">
      <c r="A137" s="96"/>
      <c r="B137" s="97" t="s">
        <v>558</v>
      </c>
      <c r="C137" s="767" t="s">
        <v>559</v>
      </c>
      <c r="D137" s="767"/>
      <c r="E137" s="767"/>
      <c r="F137" s="767"/>
      <c r="G137" s="767"/>
      <c r="H137" s="767"/>
      <c r="I137" s="767"/>
      <c r="J137" s="767"/>
      <c r="K137" s="767"/>
      <c r="L137" s="767"/>
      <c r="M137" s="767"/>
      <c r="N137" s="781"/>
      <c r="T137" s="68" t="s">
        <v>559</v>
      </c>
    </row>
    <row r="138" spans="1:23" s="63" customFormat="1" x14ac:dyDescent="0.2">
      <c r="A138" s="98"/>
      <c r="B138" s="97" t="s">
        <v>165</v>
      </c>
      <c r="C138" s="767" t="s">
        <v>251</v>
      </c>
      <c r="D138" s="767"/>
      <c r="E138" s="767"/>
      <c r="F138" s="99" t="s">
        <v>33</v>
      </c>
      <c r="G138" s="99" t="s">
        <v>33</v>
      </c>
      <c r="H138" s="99" t="s">
        <v>33</v>
      </c>
      <c r="I138" s="99" t="s">
        <v>33</v>
      </c>
      <c r="J138" s="100">
        <v>86.7</v>
      </c>
      <c r="K138" s="99" t="s">
        <v>175</v>
      </c>
      <c r="L138" s="100">
        <v>132.22</v>
      </c>
      <c r="M138" s="101" t="s">
        <v>33</v>
      </c>
      <c r="N138" s="102" t="s">
        <v>33</v>
      </c>
      <c r="U138" s="68" t="s">
        <v>251</v>
      </c>
    </row>
    <row r="139" spans="1:23" s="63" customFormat="1" x14ac:dyDescent="0.2">
      <c r="A139" s="98"/>
      <c r="B139" s="97" t="s">
        <v>173</v>
      </c>
      <c r="C139" s="767" t="s">
        <v>174</v>
      </c>
      <c r="D139" s="767"/>
      <c r="E139" s="767"/>
      <c r="F139" s="99" t="s">
        <v>33</v>
      </c>
      <c r="G139" s="99" t="s">
        <v>33</v>
      </c>
      <c r="H139" s="99" t="s">
        <v>33</v>
      </c>
      <c r="I139" s="99" t="s">
        <v>33</v>
      </c>
      <c r="J139" s="100">
        <v>16.61</v>
      </c>
      <c r="K139" s="99" t="s">
        <v>175</v>
      </c>
      <c r="L139" s="100">
        <v>25.33</v>
      </c>
      <c r="M139" s="101" t="s">
        <v>33</v>
      </c>
      <c r="N139" s="102" t="s">
        <v>33</v>
      </c>
      <c r="U139" s="68" t="s">
        <v>174</v>
      </c>
    </row>
    <row r="140" spans="1:23" s="63" customFormat="1" x14ac:dyDescent="0.2">
      <c r="A140" s="98"/>
      <c r="B140" s="97" t="s">
        <v>176</v>
      </c>
      <c r="C140" s="767" t="s">
        <v>177</v>
      </c>
      <c r="D140" s="767"/>
      <c r="E140" s="767"/>
      <c r="F140" s="99" t="s">
        <v>33</v>
      </c>
      <c r="G140" s="99" t="s">
        <v>33</v>
      </c>
      <c r="H140" s="99" t="s">
        <v>33</v>
      </c>
      <c r="I140" s="99" t="s">
        <v>33</v>
      </c>
      <c r="J140" s="100">
        <v>2.93</v>
      </c>
      <c r="K140" s="99" t="s">
        <v>175</v>
      </c>
      <c r="L140" s="100">
        <v>4.47</v>
      </c>
      <c r="M140" s="101" t="s">
        <v>33</v>
      </c>
      <c r="N140" s="102" t="s">
        <v>33</v>
      </c>
      <c r="U140" s="68" t="s">
        <v>177</v>
      </c>
    </row>
    <row r="141" spans="1:23" s="63" customFormat="1" x14ac:dyDescent="0.2">
      <c r="A141" s="98"/>
      <c r="B141" s="97" t="s">
        <v>212</v>
      </c>
      <c r="C141" s="767" t="s">
        <v>252</v>
      </c>
      <c r="D141" s="767"/>
      <c r="E141" s="767"/>
      <c r="F141" s="99" t="s">
        <v>33</v>
      </c>
      <c r="G141" s="99" t="s">
        <v>33</v>
      </c>
      <c r="H141" s="99" t="s">
        <v>33</v>
      </c>
      <c r="I141" s="99" t="s">
        <v>33</v>
      </c>
      <c r="J141" s="100">
        <v>0.66</v>
      </c>
      <c r="K141" s="99" t="s">
        <v>33</v>
      </c>
      <c r="L141" s="100">
        <v>0.81</v>
      </c>
      <c r="M141" s="101" t="s">
        <v>33</v>
      </c>
      <c r="N141" s="102" t="s">
        <v>33</v>
      </c>
      <c r="U141" s="68" t="s">
        <v>252</v>
      </c>
    </row>
    <row r="142" spans="1:23" s="63" customFormat="1" x14ac:dyDescent="0.2">
      <c r="A142" s="98"/>
      <c r="B142" s="97" t="s">
        <v>33</v>
      </c>
      <c r="C142" s="767" t="s">
        <v>253</v>
      </c>
      <c r="D142" s="767"/>
      <c r="E142" s="767"/>
      <c r="F142" s="99" t="s">
        <v>179</v>
      </c>
      <c r="G142" s="99" t="s">
        <v>2031</v>
      </c>
      <c r="H142" s="99" t="s">
        <v>175</v>
      </c>
      <c r="I142" s="99" t="s">
        <v>2836</v>
      </c>
      <c r="J142" s="100" t="s">
        <v>33</v>
      </c>
      <c r="K142" s="99" t="s">
        <v>33</v>
      </c>
      <c r="L142" s="100" t="s">
        <v>33</v>
      </c>
      <c r="M142" s="101" t="s">
        <v>33</v>
      </c>
      <c r="N142" s="102" t="s">
        <v>33</v>
      </c>
      <c r="V142" s="68" t="s">
        <v>253</v>
      </c>
    </row>
    <row r="143" spans="1:23" s="63" customFormat="1" x14ac:dyDescent="0.2">
      <c r="A143" s="98"/>
      <c r="B143" s="97" t="s">
        <v>33</v>
      </c>
      <c r="C143" s="767" t="s">
        <v>178</v>
      </c>
      <c r="D143" s="767"/>
      <c r="E143" s="767"/>
      <c r="F143" s="99" t="s">
        <v>179</v>
      </c>
      <c r="G143" s="99" t="s">
        <v>845</v>
      </c>
      <c r="H143" s="99" t="s">
        <v>175</v>
      </c>
      <c r="I143" s="99" t="s">
        <v>2837</v>
      </c>
      <c r="J143" s="100" t="s">
        <v>33</v>
      </c>
      <c r="K143" s="99" t="s">
        <v>33</v>
      </c>
      <c r="L143" s="100" t="s">
        <v>33</v>
      </c>
      <c r="M143" s="101" t="s">
        <v>33</v>
      </c>
      <c r="N143" s="102" t="s">
        <v>33</v>
      </c>
      <c r="V143" s="68" t="s">
        <v>178</v>
      </c>
    </row>
    <row r="144" spans="1:23" s="63" customFormat="1" x14ac:dyDescent="0.2">
      <c r="A144" s="98"/>
      <c r="B144" s="97" t="s">
        <v>33</v>
      </c>
      <c r="C144" s="776" t="s">
        <v>182</v>
      </c>
      <c r="D144" s="776"/>
      <c r="E144" s="776"/>
      <c r="F144" s="90" t="s">
        <v>33</v>
      </c>
      <c r="G144" s="90" t="s">
        <v>33</v>
      </c>
      <c r="H144" s="90" t="s">
        <v>33</v>
      </c>
      <c r="I144" s="90" t="s">
        <v>33</v>
      </c>
      <c r="J144" s="91">
        <v>103.97</v>
      </c>
      <c r="K144" s="90" t="s">
        <v>33</v>
      </c>
      <c r="L144" s="91">
        <v>158.36000000000001</v>
      </c>
      <c r="M144" s="92" t="s">
        <v>33</v>
      </c>
      <c r="N144" s="93" t="s">
        <v>33</v>
      </c>
      <c r="W144" s="68" t="s">
        <v>182</v>
      </c>
    </row>
    <row r="145" spans="1:24" s="63" customFormat="1" x14ac:dyDescent="0.2">
      <c r="A145" s="98"/>
      <c r="B145" s="97" t="s">
        <v>33</v>
      </c>
      <c r="C145" s="767" t="s">
        <v>183</v>
      </c>
      <c r="D145" s="767"/>
      <c r="E145" s="767"/>
      <c r="F145" s="99" t="s">
        <v>33</v>
      </c>
      <c r="G145" s="99" t="s">
        <v>33</v>
      </c>
      <c r="H145" s="99" t="s">
        <v>33</v>
      </c>
      <c r="I145" s="99" t="s">
        <v>33</v>
      </c>
      <c r="J145" s="100" t="s">
        <v>33</v>
      </c>
      <c r="K145" s="99" t="s">
        <v>33</v>
      </c>
      <c r="L145" s="100">
        <v>136.69</v>
      </c>
      <c r="M145" s="101" t="s">
        <v>33</v>
      </c>
      <c r="N145" s="102" t="s">
        <v>33</v>
      </c>
      <c r="V145" s="68" t="s">
        <v>183</v>
      </c>
    </row>
    <row r="146" spans="1:24" s="63" customFormat="1" ht="22.5" x14ac:dyDescent="0.2">
      <c r="A146" s="98"/>
      <c r="B146" s="97" t="s">
        <v>572</v>
      </c>
      <c r="C146" s="767" t="s">
        <v>573</v>
      </c>
      <c r="D146" s="767"/>
      <c r="E146" s="767"/>
      <c r="F146" s="99" t="s">
        <v>186</v>
      </c>
      <c r="G146" s="99" t="s">
        <v>574</v>
      </c>
      <c r="H146" s="99" t="s">
        <v>33</v>
      </c>
      <c r="I146" s="99" t="s">
        <v>574</v>
      </c>
      <c r="J146" s="100" t="s">
        <v>33</v>
      </c>
      <c r="K146" s="99" t="s">
        <v>33</v>
      </c>
      <c r="L146" s="100">
        <v>166.76</v>
      </c>
      <c r="M146" s="101" t="s">
        <v>33</v>
      </c>
      <c r="N146" s="102" t="s">
        <v>33</v>
      </c>
      <c r="V146" s="68" t="s">
        <v>573</v>
      </c>
    </row>
    <row r="147" spans="1:24" s="63" customFormat="1" ht="22.5" x14ac:dyDescent="0.2">
      <c r="A147" s="98"/>
      <c r="B147" s="97" t="s">
        <v>575</v>
      </c>
      <c r="C147" s="767" t="s">
        <v>576</v>
      </c>
      <c r="D147" s="767"/>
      <c r="E147" s="767"/>
      <c r="F147" s="99" t="s">
        <v>186</v>
      </c>
      <c r="G147" s="99" t="s">
        <v>341</v>
      </c>
      <c r="H147" s="99" t="s">
        <v>33</v>
      </c>
      <c r="I147" s="99" t="s">
        <v>341</v>
      </c>
      <c r="J147" s="100" t="s">
        <v>33</v>
      </c>
      <c r="K147" s="99" t="s">
        <v>33</v>
      </c>
      <c r="L147" s="100">
        <v>109.35</v>
      </c>
      <c r="M147" s="101" t="s">
        <v>33</v>
      </c>
      <c r="N147" s="102" t="s">
        <v>33</v>
      </c>
      <c r="V147" s="68" t="s">
        <v>576</v>
      </c>
    </row>
    <row r="148" spans="1:24" s="63" customFormat="1" x14ac:dyDescent="0.2">
      <c r="A148" s="103"/>
      <c r="B148" s="104"/>
      <c r="C148" s="780" t="s">
        <v>191</v>
      </c>
      <c r="D148" s="780"/>
      <c r="E148" s="780"/>
      <c r="F148" s="105" t="s">
        <v>33</v>
      </c>
      <c r="G148" s="105" t="s">
        <v>33</v>
      </c>
      <c r="H148" s="105" t="s">
        <v>33</v>
      </c>
      <c r="I148" s="105" t="s">
        <v>33</v>
      </c>
      <c r="J148" s="106" t="s">
        <v>33</v>
      </c>
      <c r="K148" s="105" t="s">
        <v>33</v>
      </c>
      <c r="L148" s="106">
        <v>434.47</v>
      </c>
      <c r="M148" s="92" t="s">
        <v>33</v>
      </c>
      <c r="N148" s="107" t="s">
        <v>33</v>
      </c>
      <c r="X148" s="68" t="s">
        <v>191</v>
      </c>
    </row>
    <row r="149" spans="1:24" s="63" customFormat="1" ht="33.75" x14ac:dyDescent="0.2">
      <c r="A149" s="88" t="s">
        <v>293</v>
      </c>
      <c r="B149" s="89" t="s">
        <v>2034</v>
      </c>
      <c r="C149" s="776" t="s">
        <v>2035</v>
      </c>
      <c r="D149" s="776"/>
      <c r="E149" s="776"/>
      <c r="F149" s="90" t="s">
        <v>2036</v>
      </c>
      <c r="G149" s="90" t="s">
        <v>33</v>
      </c>
      <c r="H149" s="90" t="s">
        <v>33</v>
      </c>
      <c r="I149" s="90" t="s">
        <v>2838</v>
      </c>
      <c r="J149" s="91">
        <v>15.36</v>
      </c>
      <c r="K149" s="90" t="s">
        <v>33</v>
      </c>
      <c r="L149" s="91">
        <v>5902.85</v>
      </c>
      <c r="M149" s="92" t="s">
        <v>33</v>
      </c>
      <c r="N149" s="93" t="s">
        <v>33</v>
      </c>
      <c r="R149" s="68" t="s">
        <v>2035</v>
      </c>
    </row>
    <row r="150" spans="1:24" s="63" customFormat="1" ht="22.5" x14ac:dyDescent="0.2">
      <c r="A150" s="88" t="s">
        <v>301</v>
      </c>
      <c r="B150" s="89" t="s">
        <v>2839</v>
      </c>
      <c r="C150" s="776" t="s">
        <v>2840</v>
      </c>
      <c r="D150" s="776"/>
      <c r="E150" s="776"/>
      <c r="F150" s="90" t="s">
        <v>711</v>
      </c>
      <c r="G150" s="90" t="s">
        <v>33</v>
      </c>
      <c r="H150" s="90" t="s">
        <v>33</v>
      </c>
      <c r="I150" s="90" t="s">
        <v>2636</v>
      </c>
      <c r="J150" s="91" t="s">
        <v>33</v>
      </c>
      <c r="K150" s="90" t="s">
        <v>33</v>
      </c>
      <c r="L150" s="91" t="s">
        <v>33</v>
      </c>
      <c r="M150" s="92" t="s">
        <v>33</v>
      </c>
      <c r="N150" s="93" t="s">
        <v>33</v>
      </c>
      <c r="R150" s="68" t="s">
        <v>2840</v>
      </c>
    </row>
    <row r="151" spans="1:24" s="63" customFormat="1" x14ac:dyDescent="0.2">
      <c r="A151" s="94"/>
      <c r="B151" s="95"/>
      <c r="C151" s="767" t="s">
        <v>2841</v>
      </c>
      <c r="D151" s="767"/>
      <c r="E151" s="767"/>
      <c r="F151" s="767"/>
      <c r="G151" s="767"/>
      <c r="H151" s="767"/>
      <c r="I151" s="767"/>
      <c r="J151" s="767"/>
      <c r="K151" s="767"/>
      <c r="L151" s="767"/>
      <c r="M151" s="767"/>
      <c r="N151" s="781"/>
      <c r="S151" s="68" t="s">
        <v>2841</v>
      </c>
    </row>
    <row r="152" spans="1:24" s="63" customFormat="1" ht="33.75" x14ac:dyDescent="0.2">
      <c r="A152" s="96"/>
      <c r="B152" s="97" t="s">
        <v>558</v>
      </c>
      <c r="C152" s="767" t="s">
        <v>559</v>
      </c>
      <c r="D152" s="767"/>
      <c r="E152" s="767"/>
      <c r="F152" s="767"/>
      <c r="G152" s="767"/>
      <c r="H152" s="767"/>
      <c r="I152" s="767"/>
      <c r="J152" s="767"/>
      <c r="K152" s="767"/>
      <c r="L152" s="767"/>
      <c r="M152" s="767"/>
      <c r="N152" s="781"/>
      <c r="T152" s="68" t="s">
        <v>559</v>
      </c>
    </row>
    <row r="153" spans="1:24" s="63" customFormat="1" x14ac:dyDescent="0.2">
      <c r="A153" s="98"/>
      <c r="B153" s="97" t="s">
        <v>165</v>
      </c>
      <c r="C153" s="767" t="s">
        <v>251</v>
      </c>
      <c r="D153" s="767"/>
      <c r="E153" s="767"/>
      <c r="F153" s="99" t="s">
        <v>33</v>
      </c>
      <c r="G153" s="99" t="s">
        <v>33</v>
      </c>
      <c r="H153" s="99" t="s">
        <v>33</v>
      </c>
      <c r="I153" s="99" t="s">
        <v>33</v>
      </c>
      <c r="J153" s="100">
        <v>135.36000000000001</v>
      </c>
      <c r="K153" s="99" t="s">
        <v>175</v>
      </c>
      <c r="L153" s="100">
        <v>4.74</v>
      </c>
      <c r="M153" s="101" t="s">
        <v>33</v>
      </c>
      <c r="N153" s="102" t="s">
        <v>33</v>
      </c>
      <c r="U153" s="68" t="s">
        <v>251</v>
      </c>
    </row>
    <row r="154" spans="1:24" s="63" customFormat="1" x14ac:dyDescent="0.2">
      <c r="A154" s="98"/>
      <c r="B154" s="97" t="s">
        <v>173</v>
      </c>
      <c r="C154" s="767" t="s">
        <v>174</v>
      </c>
      <c r="D154" s="767"/>
      <c r="E154" s="767"/>
      <c r="F154" s="99" t="s">
        <v>33</v>
      </c>
      <c r="G154" s="99" t="s">
        <v>33</v>
      </c>
      <c r="H154" s="99" t="s">
        <v>33</v>
      </c>
      <c r="I154" s="99" t="s">
        <v>33</v>
      </c>
      <c r="J154" s="100">
        <v>58.09</v>
      </c>
      <c r="K154" s="99" t="s">
        <v>175</v>
      </c>
      <c r="L154" s="100">
        <v>2.0299999999999998</v>
      </c>
      <c r="M154" s="101" t="s">
        <v>33</v>
      </c>
      <c r="N154" s="102" t="s">
        <v>33</v>
      </c>
      <c r="U154" s="68" t="s">
        <v>174</v>
      </c>
    </row>
    <row r="155" spans="1:24" s="63" customFormat="1" x14ac:dyDescent="0.2">
      <c r="A155" s="98"/>
      <c r="B155" s="97" t="s">
        <v>176</v>
      </c>
      <c r="C155" s="767" t="s">
        <v>177</v>
      </c>
      <c r="D155" s="767"/>
      <c r="E155" s="767"/>
      <c r="F155" s="99" t="s">
        <v>33</v>
      </c>
      <c r="G155" s="99" t="s">
        <v>33</v>
      </c>
      <c r="H155" s="99" t="s">
        <v>33</v>
      </c>
      <c r="I155" s="99" t="s">
        <v>33</v>
      </c>
      <c r="J155" s="100">
        <v>5.0199999999999996</v>
      </c>
      <c r="K155" s="99" t="s">
        <v>175</v>
      </c>
      <c r="L155" s="100">
        <v>0.18</v>
      </c>
      <c r="M155" s="101" t="s">
        <v>33</v>
      </c>
      <c r="N155" s="102" t="s">
        <v>33</v>
      </c>
      <c r="U155" s="68" t="s">
        <v>177</v>
      </c>
    </row>
    <row r="156" spans="1:24" s="63" customFormat="1" x14ac:dyDescent="0.2">
      <c r="A156" s="98"/>
      <c r="B156" s="97" t="s">
        <v>212</v>
      </c>
      <c r="C156" s="767" t="s">
        <v>252</v>
      </c>
      <c r="D156" s="767"/>
      <c r="E156" s="767"/>
      <c r="F156" s="99" t="s">
        <v>33</v>
      </c>
      <c r="G156" s="99" t="s">
        <v>33</v>
      </c>
      <c r="H156" s="99" t="s">
        <v>33</v>
      </c>
      <c r="I156" s="99" t="s">
        <v>33</v>
      </c>
      <c r="J156" s="100">
        <v>894.6</v>
      </c>
      <c r="K156" s="99" t="s">
        <v>33</v>
      </c>
      <c r="L156" s="100">
        <v>25.05</v>
      </c>
      <c r="M156" s="101" t="s">
        <v>33</v>
      </c>
      <c r="N156" s="102" t="s">
        <v>33</v>
      </c>
      <c r="U156" s="68" t="s">
        <v>252</v>
      </c>
    </row>
    <row r="157" spans="1:24" s="63" customFormat="1" x14ac:dyDescent="0.2">
      <c r="A157" s="98"/>
      <c r="B157" s="97" t="s">
        <v>33</v>
      </c>
      <c r="C157" s="767" t="s">
        <v>253</v>
      </c>
      <c r="D157" s="767"/>
      <c r="E157" s="767"/>
      <c r="F157" s="99" t="s">
        <v>179</v>
      </c>
      <c r="G157" s="99" t="s">
        <v>656</v>
      </c>
      <c r="H157" s="99" t="s">
        <v>175</v>
      </c>
      <c r="I157" s="99" t="s">
        <v>2842</v>
      </c>
      <c r="J157" s="100" t="s">
        <v>33</v>
      </c>
      <c r="K157" s="99" t="s">
        <v>33</v>
      </c>
      <c r="L157" s="100" t="s">
        <v>33</v>
      </c>
      <c r="M157" s="101" t="s">
        <v>33</v>
      </c>
      <c r="N157" s="102" t="s">
        <v>33</v>
      </c>
      <c r="V157" s="68" t="s">
        <v>253</v>
      </c>
    </row>
    <row r="158" spans="1:24" s="63" customFormat="1" x14ac:dyDescent="0.2">
      <c r="A158" s="98"/>
      <c r="B158" s="97" t="s">
        <v>33</v>
      </c>
      <c r="C158" s="767" t="s">
        <v>178</v>
      </c>
      <c r="D158" s="767"/>
      <c r="E158" s="767"/>
      <c r="F158" s="99" t="s">
        <v>179</v>
      </c>
      <c r="G158" s="99" t="s">
        <v>925</v>
      </c>
      <c r="H158" s="99" t="s">
        <v>175</v>
      </c>
      <c r="I158" s="99" t="s">
        <v>2843</v>
      </c>
      <c r="J158" s="100" t="s">
        <v>33</v>
      </c>
      <c r="K158" s="99" t="s">
        <v>33</v>
      </c>
      <c r="L158" s="100" t="s">
        <v>33</v>
      </c>
      <c r="M158" s="101" t="s">
        <v>33</v>
      </c>
      <c r="N158" s="102" t="s">
        <v>33</v>
      </c>
      <c r="V158" s="68" t="s">
        <v>178</v>
      </c>
    </row>
    <row r="159" spans="1:24" s="63" customFormat="1" x14ac:dyDescent="0.2">
      <c r="A159" s="98"/>
      <c r="B159" s="97" t="s">
        <v>33</v>
      </c>
      <c r="C159" s="776" t="s">
        <v>182</v>
      </c>
      <c r="D159" s="776"/>
      <c r="E159" s="776"/>
      <c r="F159" s="90" t="s">
        <v>33</v>
      </c>
      <c r="G159" s="90" t="s">
        <v>33</v>
      </c>
      <c r="H159" s="90" t="s">
        <v>33</v>
      </c>
      <c r="I159" s="90" t="s">
        <v>33</v>
      </c>
      <c r="J159" s="91">
        <v>1088.05</v>
      </c>
      <c r="K159" s="90" t="s">
        <v>33</v>
      </c>
      <c r="L159" s="91">
        <v>31.82</v>
      </c>
      <c r="M159" s="92" t="s">
        <v>33</v>
      </c>
      <c r="N159" s="93" t="s">
        <v>33</v>
      </c>
      <c r="W159" s="68" t="s">
        <v>182</v>
      </c>
    </row>
    <row r="160" spans="1:24" s="63" customFormat="1" x14ac:dyDescent="0.2">
      <c r="A160" s="98"/>
      <c r="B160" s="97" t="s">
        <v>33</v>
      </c>
      <c r="C160" s="767" t="s">
        <v>183</v>
      </c>
      <c r="D160" s="767"/>
      <c r="E160" s="767"/>
      <c r="F160" s="99" t="s">
        <v>33</v>
      </c>
      <c r="G160" s="99" t="s">
        <v>33</v>
      </c>
      <c r="H160" s="99" t="s">
        <v>33</v>
      </c>
      <c r="I160" s="99" t="s">
        <v>33</v>
      </c>
      <c r="J160" s="100" t="s">
        <v>33</v>
      </c>
      <c r="K160" s="99" t="s">
        <v>33</v>
      </c>
      <c r="L160" s="100">
        <v>4.92</v>
      </c>
      <c r="M160" s="101" t="s">
        <v>33</v>
      </c>
      <c r="N160" s="102" t="s">
        <v>33</v>
      </c>
      <c r="V160" s="68" t="s">
        <v>183</v>
      </c>
    </row>
    <row r="161" spans="1:24" s="63" customFormat="1" ht="22.5" x14ac:dyDescent="0.2">
      <c r="A161" s="98"/>
      <c r="B161" s="97" t="s">
        <v>959</v>
      </c>
      <c r="C161" s="767" t="s">
        <v>960</v>
      </c>
      <c r="D161" s="767"/>
      <c r="E161" s="767"/>
      <c r="F161" s="99" t="s">
        <v>186</v>
      </c>
      <c r="G161" s="99" t="s">
        <v>187</v>
      </c>
      <c r="H161" s="99" t="s">
        <v>33</v>
      </c>
      <c r="I161" s="99" t="s">
        <v>187</v>
      </c>
      <c r="J161" s="100" t="s">
        <v>33</v>
      </c>
      <c r="K161" s="99" t="s">
        <v>33</v>
      </c>
      <c r="L161" s="100">
        <v>4.67</v>
      </c>
      <c r="M161" s="101" t="s">
        <v>33</v>
      </c>
      <c r="N161" s="102" t="s">
        <v>33</v>
      </c>
      <c r="V161" s="68" t="s">
        <v>960</v>
      </c>
    </row>
    <row r="162" spans="1:24" s="63" customFormat="1" ht="22.5" x14ac:dyDescent="0.2">
      <c r="A162" s="98"/>
      <c r="B162" s="97" t="s">
        <v>961</v>
      </c>
      <c r="C162" s="767" t="s">
        <v>962</v>
      </c>
      <c r="D162" s="767"/>
      <c r="E162" s="767"/>
      <c r="F162" s="99" t="s">
        <v>186</v>
      </c>
      <c r="G162" s="99" t="s">
        <v>594</v>
      </c>
      <c r="H162" s="99" t="s">
        <v>33</v>
      </c>
      <c r="I162" s="99" t="s">
        <v>594</v>
      </c>
      <c r="J162" s="100" t="s">
        <v>33</v>
      </c>
      <c r="K162" s="99" t="s">
        <v>33</v>
      </c>
      <c r="L162" s="100">
        <v>3.2</v>
      </c>
      <c r="M162" s="101" t="s">
        <v>33</v>
      </c>
      <c r="N162" s="102" t="s">
        <v>33</v>
      </c>
      <c r="V162" s="68" t="s">
        <v>962</v>
      </c>
    </row>
    <row r="163" spans="1:24" s="63" customFormat="1" x14ac:dyDescent="0.2">
      <c r="A163" s="103"/>
      <c r="B163" s="104"/>
      <c r="C163" s="780" t="s">
        <v>191</v>
      </c>
      <c r="D163" s="780"/>
      <c r="E163" s="780"/>
      <c r="F163" s="105" t="s">
        <v>33</v>
      </c>
      <c r="G163" s="105" t="s">
        <v>33</v>
      </c>
      <c r="H163" s="105" t="s">
        <v>33</v>
      </c>
      <c r="I163" s="105" t="s">
        <v>33</v>
      </c>
      <c r="J163" s="106" t="s">
        <v>33</v>
      </c>
      <c r="K163" s="105" t="s">
        <v>33</v>
      </c>
      <c r="L163" s="106">
        <v>39.69</v>
      </c>
      <c r="M163" s="92" t="s">
        <v>33</v>
      </c>
      <c r="N163" s="107" t="s">
        <v>33</v>
      </c>
      <c r="X163" s="68" t="s">
        <v>191</v>
      </c>
    </row>
    <row r="164" spans="1:24" s="63" customFormat="1" ht="22.5" x14ac:dyDescent="0.2">
      <c r="A164" s="88" t="s">
        <v>308</v>
      </c>
      <c r="B164" s="89" t="s">
        <v>2844</v>
      </c>
      <c r="C164" s="776" t="s">
        <v>2845</v>
      </c>
      <c r="D164" s="776"/>
      <c r="E164" s="776"/>
      <c r="F164" s="90" t="s">
        <v>604</v>
      </c>
      <c r="G164" s="90" t="s">
        <v>33</v>
      </c>
      <c r="H164" s="90" t="s">
        <v>33</v>
      </c>
      <c r="I164" s="90" t="s">
        <v>2846</v>
      </c>
      <c r="J164" s="91">
        <v>6100</v>
      </c>
      <c r="K164" s="90" t="s">
        <v>33</v>
      </c>
      <c r="L164" s="91">
        <v>21.35</v>
      </c>
      <c r="M164" s="92" t="s">
        <v>33</v>
      </c>
      <c r="N164" s="93" t="s">
        <v>33</v>
      </c>
      <c r="R164" s="68" t="s">
        <v>2845</v>
      </c>
    </row>
    <row r="165" spans="1:24" s="63" customFormat="1" x14ac:dyDescent="0.2">
      <c r="A165" s="94"/>
      <c r="B165" s="95"/>
      <c r="C165" s="767" t="s">
        <v>2847</v>
      </c>
      <c r="D165" s="767"/>
      <c r="E165" s="767"/>
      <c r="F165" s="767"/>
      <c r="G165" s="767"/>
      <c r="H165" s="767"/>
      <c r="I165" s="767"/>
      <c r="J165" s="767"/>
      <c r="K165" s="767"/>
      <c r="L165" s="767"/>
      <c r="M165" s="767"/>
      <c r="N165" s="781"/>
      <c r="S165" s="68" t="s">
        <v>2847</v>
      </c>
    </row>
    <row r="166" spans="1:24" s="63" customFormat="1" ht="22.5" x14ac:dyDescent="0.2">
      <c r="A166" s="88" t="s">
        <v>312</v>
      </c>
      <c r="B166" s="89" t="s">
        <v>2848</v>
      </c>
      <c r="C166" s="776" t="s">
        <v>2849</v>
      </c>
      <c r="D166" s="776"/>
      <c r="E166" s="776"/>
      <c r="F166" s="90" t="s">
        <v>604</v>
      </c>
      <c r="G166" s="90" t="s">
        <v>33</v>
      </c>
      <c r="H166" s="90" t="s">
        <v>33</v>
      </c>
      <c r="I166" s="90" t="s">
        <v>958</v>
      </c>
      <c r="J166" s="91" t="s">
        <v>33</v>
      </c>
      <c r="K166" s="90" t="s">
        <v>33</v>
      </c>
      <c r="L166" s="91" t="s">
        <v>33</v>
      </c>
      <c r="M166" s="92" t="s">
        <v>33</v>
      </c>
      <c r="N166" s="93" t="s">
        <v>33</v>
      </c>
      <c r="R166" s="68" t="s">
        <v>2849</v>
      </c>
    </row>
    <row r="167" spans="1:24" s="63" customFormat="1" x14ac:dyDescent="0.2">
      <c r="A167" s="94"/>
      <c r="B167" s="95"/>
      <c r="C167" s="767" t="s">
        <v>2850</v>
      </c>
      <c r="D167" s="767"/>
      <c r="E167" s="767"/>
      <c r="F167" s="767"/>
      <c r="G167" s="767"/>
      <c r="H167" s="767"/>
      <c r="I167" s="767"/>
      <c r="J167" s="767"/>
      <c r="K167" s="767"/>
      <c r="L167" s="767"/>
      <c r="M167" s="767"/>
      <c r="N167" s="781"/>
      <c r="S167" s="68" t="s">
        <v>2850</v>
      </c>
    </row>
    <row r="168" spans="1:24" s="63" customFormat="1" ht="33.75" x14ac:dyDescent="0.2">
      <c r="A168" s="96"/>
      <c r="B168" s="97" t="s">
        <v>558</v>
      </c>
      <c r="C168" s="767" t="s">
        <v>559</v>
      </c>
      <c r="D168" s="767"/>
      <c r="E168" s="767"/>
      <c r="F168" s="767"/>
      <c r="G168" s="767"/>
      <c r="H168" s="767"/>
      <c r="I168" s="767"/>
      <c r="J168" s="767"/>
      <c r="K168" s="767"/>
      <c r="L168" s="767"/>
      <c r="M168" s="767"/>
      <c r="N168" s="781"/>
      <c r="T168" s="68" t="s">
        <v>559</v>
      </c>
    </row>
    <row r="169" spans="1:24" s="63" customFormat="1" x14ac:dyDescent="0.2">
      <c r="A169" s="98"/>
      <c r="B169" s="97" t="s">
        <v>165</v>
      </c>
      <c r="C169" s="767" t="s">
        <v>251</v>
      </c>
      <c r="D169" s="767"/>
      <c r="E169" s="767"/>
      <c r="F169" s="99" t="s">
        <v>33</v>
      </c>
      <c r="G169" s="99" t="s">
        <v>33</v>
      </c>
      <c r="H169" s="99" t="s">
        <v>33</v>
      </c>
      <c r="I169" s="99" t="s">
        <v>33</v>
      </c>
      <c r="J169" s="100">
        <v>1795.86</v>
      </c>
      <c r="K169" s="99" t="s">
        <v>175</v>
      </c>
      <c r="L169" s="100">
        <v>4.49</v>
      </c>
      <c r="M169" s="101" t="s">
        <v>33</v>
      </c>
      <c r="N169" s="102" t="s">
        <v>33</v>
      </c>
      <c r="U169" s="68" t="s">
        <v>251</v>
      </c>
    </row>
    <row r="170" spans="1:24" s="63" customFormat="1" x14ac:dyDescent="0.2">
      <c r="A170" s="98"/>
      <c r="B170" s="97" t="s">
        <v>173</v>
      </c>
      <c r="C170" s="767" t="s">
        <v>174</v>
      </c>
      <c r="D170" s="767"/>
      <c r="E170" s="767"/>
      <c r="F170" s="99" t="s">
        <v>33</v>
      </c>
      <c r="G170" s="99" t="s">
        <v>33</v>
      </c>
      <c r="H170" s="99" t="s">
        <v>33</v>
      </c>
      <c r="I170" s="99" t="s">
        <v>33</v>
      </c>
      <c r="J170" s="100">
        <v>28.64</v>
      </c>
      <c r="K170" s="99" t="s">
        <v>175</v>
      </c>
      <c r="L170" s="100">
        <v>7.0000000000000007E-2</v>
      </c>
      <c r="M170" s="101" t="s">
        <v>33</v>
      </c>
      <c r="N170" s="102" t="s">
        <v>33</v>
      </c>
      <c r="U170" s="68" t="s">
        <v>174</v>
      </c>
    </row>
    <row r="171" spans="1:24" s="63" customFormat="1" x14ac:dyDescent="0.2">
      <c r="A171" s="98"/>
      <c r="B171" s="97" t="s">
        <v>176</v>
      </c>
      <c r="C171" s="767" t="s">
        <v>177</v>
      </c>
      <c r="D171" s="767"/>
      <c r="E171" s="767"/>
      <c r="F171" s="99" t="s">
        <v>33</v>
      </c>
      <c r="G171" s="99" t="s">
        <v>33</v>
      </c>
      <c r="H171" s="99" t="s">
        <v>33</v>
      </c>
      <c r="I171" s="99" t="s">
        <v>33</v>
      </c>
      <c r="J171" s="100">
        <v>4.09</v>
      </c>
      <c r="K171" s="99" t="s">
        <v>175</v>
      </c>
      <c r="L171" s="100">
        <v>0.01</v>
      </c>
      <c r="M171" s="101" t="s">
        <v>33</v>
      </c>
      <c r="N171" s="102" t="s">
        <v>33</v>
      </c>
      <c r="U171" s="68" t="s">
        <v>177</v>
      </c>
    </row>
    <row r="172" spans="1:24" s="63" customFormat="1" x14ac:dyDescent="0.2">
      <c r="A172" s="98"/>
      <c r="B172" s="97" t="s">
        <v>33</v>
      </c>
      <c r="C172" s="767" t="s">
        <v>253</v>
      </c>
      <c r="D172" s="767"/>
      <c r="E172" s="767"/>
      <c r="F172" s="99" t="s">
        <v>179</v>
      </c>
      <c r="G172" s="99" t="s">
        <v>2851</v>
      </c>
      <c r="H172" s="99" t="s">
        <v>175</v>
      </c>
      <c r="I172" s="99" t="s">
        <v>2852</v>
      </c>
      <c r="J172" s="100" t="s">
        <v>33</v>
      </c>
      <c r="K172" s="99" t="s">
        <v>33</v>
      </c>
      <c r="L172" s="100" t="s">
        <v>33</v>
      </c>
      <c r="M172" s="101" t="s">
        <v>33</v>
      </c>
      <c r="N172" s="102" t="s">
        <v>33</v>
      </c>
      <c r="V172" s="68" t="s">
        <v>253</v>
      </c>
    </row>
    <row r="173" spans="1:24" s="63" customFormat="1" x14ac:dyDescent="0.2">
      <c r="A173" s="98"/>
      <c r="B173" s="97" t="s">
        <v>33</v>
      </c>
      <c r="C173" s="767" t="s">
        <v>178</v>
      </c>
      <c r="D173" s="767"/>
      <c r="E173" s="767"/>
      <c r="F173" s="99" t="s">
        <v>179</v>
      </c>
      <c r="G173" s="99" t="s">
        <v>625</v>
      </c>
      <c r="H173" s="99" t="s">
        <v>175</v>
      </c>
      <c r="I173" s="99" t="s">
        <v>2853</v>
      </c>
      <c r="J173" s="100" t="s">
        <v>33</v>
      </c>
      <c r="K173" s="99" t="s">
        <v>33</v>
      </c>
      <c r="L173" s="100" t="s">
        <v>33</v>
      </c>
      <c r="M173" s="101" t="s">
        <v>33</v>
      </c>
      <c r="N173" s="102" t="s">
        <v>33</v>
      </c>
      <c r="V173" s="68" t="s">
        <v>178</v>
      </c>
    </row>
    <row r="174" spans="1:24" s="63" customFormat="1" x14ac:dyDescent="0.2">
      <c r="A174" s="98"/>
      <c r="B174" s="97" t="s">
        <v>33</v>
      </c>
      <c r="C174" s="776" t="s">
        <v>182</v>
      </c>
      <c r="D174" s="776"/>
      <c r="E174" s="776"/>
      <c r="F174" s="90" t="s">
        <v>33</v>
      </c>
      <c r="G174" s="90" t="s">
        <v>33</v>
      </c>
      <c r="H174" s="90" t="s">
        <v>33</v>
      </c>
      <c r="I174" s="90" t="s">
        <v>33</v>
      </c>
      <c r="J174" s="91">
        <v>1824.5</v>
      </c>
      <c r="K174" s="90" t="s">
        <v>33</v>
      </c>
      <c r="L174" s="91">
        <v>4.5599999999999996</v>
      </c>
      <c r="M174" s="92" t="s">
        <v>33</v>
      </c>
      <c r="N174" s="93" t="s">
        <v>33</v>
      </c>
      <c r="W174" s="68" t="s">
        <v>182</v>
      </c>
    </row>
    <row r="175" spans="1:24" s="63" customFormat="1" x14ac:dyDescent="0.2">
      <c r="A175" s="98"/>
      <c r="B175" s="97" t="s">
        <v>33</v>
      </c>
      <c r="C175" s="767" t="s">
        <v>183</v>
      </c>
      <c r="D175" s="767"/>
      <c r="E175" s="767"/>
      <c r="F175" s="99" t="s">
        <v>33</v>
      </c>
      <c r="G175" s="99" t="s">
        <v>33</v>
      </c>
      <c r="H175" s="99" t="s">
        <v>33</v>
      </c>
      <c r="I175" s="99" t="s">
        <v>33</v>
      </c>
      <c r="J175" s="100" t="s">
        <v>33</v>
      </c>
      <c r="K175" s="99" t="s">
        <v>33</v>
      </c>
      <c r="L175" s="100">
        <v>4.5</v>
      </c>
      <c r="M175" s="101" t="s">
        <v>33</v>
      </c>
      <c r="N175" s="102" t="s">
        <v>33</v>
      </c>
      <c r="V175" s="68" t="s">
        <v>183</v>
      </c>
    </row>
    <row r="176" spans="1:24" s="63" customFormat="1" ht="33.75" x14ac:dyDescent="0.2">
      <c r="A176" s="98"/>
      <c r="B176" s="97" t="s">
        <v>589</v>
      </c>
      <c r="C176" s="767" t="s">
        <v>590</v>
      </c>
      <c r="D176" s="767"/>
      <c r="E176" s="767"/>
      <c r="F176" s="99" t="s">
        <v>186</v>
      </c>
      <c r="G176" s="99" t="s">
        <v>591</v>
      </c>
      <c r="H176" s="99" t="s">
        <v>33</v>
      </c>
      <c r="I176" s="99" t="s">
        <v>591</v>
      </c>
      <c r="J176" s="100" t="s">
        <v>33</v>
      </c>
      <c r="K176" s="99" t="s">
        <v>33</v>
      </c>
      <c r="L176" s="100">
        <v>4.7300000000000004</v>
      </c>
      <c r="M176" s="101" t="s">
        <v>33</v>
      </c>
      <c r="N176" s="102" t="s">
        <v>33</v>
      </c>
      <c r="V176" s="68" t="s">
        <v>590</v>
      </c>
    </row>
    <row r="177" spans="1:24" s="63" customFormat="1" ht="33.75" x14ac:dyDescent="0.2">
      <c r="A177" s="98"/>
      <c r="B177" s="97" t="s">
        <v>592</v>
      </c>
      <c r="C177" s="767" t="s">
        <v>593</v>
      </c>
      <c r="D177" s="767"/>
      <c r="E177" s="767"/>
      <c r="F177" s="99" t="s">
        <v>186</v>
      </c>
      <c r="G177" s="99" t="s">
        <v>594</v>
      </c>
      <c r="H177" s="99" t="s">
        <v>33</v>
      </c>
      <c r="I177" s="99" t="s">
        <v>594</v>
      </c>
      <c r="J177" s="100" t="s">
        <v>33</v>
      </c>
      <c r="K177" s="99" t="s">
        <v>33</v>
      </c>
      <c r="L177" s="100">
        <v>2.93</v>
      </c>
      <c r="M177" s="101" t="s">
        <v>33</v>
      </c>
      <c r="N177" s="102" t="s">
        <v>33</v>
      </c>
      <c r="V177" s="68" t="s">
        <v>593</v>
      </c>
    </row>
    <row r="178" spans="1:24" s="63" customFormat="1" x14ac:dyDescent="0.2">
      <c r="A178" s="103"/>
      <c r="B178" s="104"/>
      <c r="C178" s="780" t="s">
        <v>191</v>
      </c>
      <c r="D178" s="780"/>
      <c r="E178" s="780"/>
      <c r="F178" s="105" t="s">
        <v>33</v>
      </c>
      <c r="G178" s="105" t="s">
        <v>33</v>
      </c>
      <c r="H178" s="105" t="s">
        <v>33</v>
      </c>
      <c r="I178" s="105" t="s">
        <v>33</v>
      </c>
      <c r="J178" s="106" t="s">
        <v>33</v>
      </c>
      <c r="K178" s="105" t="s">
        <v>33</v>
      </c>
      <c r="L178" s="106">
        <v>12.22</v>
      </c>
      <c r="M178" s="92" t="s">
        <v>33</v>
      </c>
      <c r="N178" s="107" t="s">
        <v>33</v>
      </c>
      <c r="X178" s="68" t="s">
        <v>191</v>
      </c>
    </row>
    <row r="179" spans="1:24" s="63" customFormat="1" ht="22.5" x14ac:dyDescent="0.2">
      <c r="A179" s="88" t="s">
        <v>316</v>
      </c>
      <c r="B179" s="89" t="s">
        <v>2854</v>
      </c>
      <c r="C179" s="776" t="s">
        <v>2855</v>
      </c>
      <c r="D179" s="776"/>
      <c r="E179" s="776"/>
      <c r="F179" s="90" t="s">
        <v>815</v>
      </c>
      <c r="G179" s="90" t="s">
        <v>33</v>
      </c>
      <c r="H179" s="90" t="s">
        <v>33</v>
      </c>
      <c r="I179" s="90" t="s">
        <v>173</v>
      </c>
      <c r="J179" s="91">
        <v>25.03</v>
      </c>
      <c r="K179" s="90" t="s">
        <v>33</v>
      </c>
      <c r="L179" s="91">
        <v>50.06</v>
      </c>
      <c r="M179" s="92" t="s">
        <v>33</v>
      </c>
      <c r="N179" s="93" t="s">
        <v>33</v>
      </c>
      <c r="R179" s="68" t="s">
        <v>2855</v>
      </c>
    </row>
    <row r="180" spans="1:24" s="63" customFormat="1" x14ac:dyDescent="0.2">
      <c r="A180" s="783" t="s">
        <v>2856</v>
      </c>
      <c r="B180" s="784"/>
      <c r="C180" s="784"/>
      <c r="D180" s="784"/>
      <c r="E180" s="784"/>
      <c r="F180" s="784"/>
      <c r="G180" s="784"/>
      <c r="H180" s="784"/>
      <c r="I180" s="784"/>
      <c r="J180" s="784"/>
      <c r="K180" s="784"/>
      <c r="L180" s="784"/>
      <c r="M180" s="784"/>
      <c r="N180" s="785"/>
      <c r="Q180" s="68" t="s">
        <v>2856</v>
      </c>
    </row>
    <row r="181" spans="1:24" s="63" customFormat="1" ht="56.25" x14ac:dyDescent="0.2">
      <c r="A181" s="88" t="s">
        <v>689</v>
      </c>
      <c r="B181" s="89" t="s">
        <v>1958</v>
      </c>
      <c r="C181" s="776" t="s">
        <v>1959</v>
      </c>
      <c r="D181" s="776"/>
      <c r="E181" s="776"/>
      <c r="F181" s="90" t="s">
        <v>168</v>
      </c>
      <c r="G181" s="90" t="s">
        <v>33</v>
      </c>
      <c r="H181" s="90" t="s">
        <v>33</v>
      </c>
      <c r="I181" s="90" t="s">
        <v>2857</v>
      </c>
      <c r="J181" s="91" t="s">
        <v>33</v>
      </c>
      <c r="K181" s="90" t="s">
        <v>33</v>
      </c>
      <c r="L181" s="91" t="s">
        <v>33</v>
      </c>
      <c r="M181" s="92" t="s">
        <v>33</v>
      </c>
      <c r="N181" s="93" t="s">
        <v>33</v>
      </c>
      <c r="R181" s="68" t="s">
        <v>1959</v>
      </c>
    </row>
    <row r="182" spans="1:24" s="63" customFormat="1" x14ac:dyDescent="0.2">
      <c r="A182" s="94"/>
      <c r="B182" s="95"/>
      <c r="C182" s="767" t="s">
        <v>2858</v>
      </c>
      <c r="D182" s="767"/>
      <c r="E182" s="767"/>
      <c r="F182" s="767"/>
      <c r="G182" s="767"/>
      <c r="H182" s="767"/>
      <c r="I182" s="767"/>
      <c r="J182" s="767"/>
      <c r="K182" s="767"/>
      <c r="L182" s="767"/>
      <c r="M182" s="767"/>
      <c r="N182" s="781"/>
      <c r="S182" s="68" t="s">
        <v>2858</v>
      </c>
    </row>
    <row r="183" spans="1:24" s="63" customFormat="1" ht="33.75" x14ac:dyDescent="0.2">
      <c r="A183" s="96"/>
      <c r="B183" s="97" t="s">
        <v>558</v>
      </c>
      <c r="C183" s="767" t="s">
        <v>559</v>
      </c>
      <c r="D183" s="767"/>
      <c r="E183" s="767"/>
      <c r="F183" s="767"/>
      <c r="G183" s="767"/>
      <c r="H183" s="767"/>
      <c r="I183" s="767"/>
      <c r="J183" s="767"/>
      <c r="K183" s="767"/>
      <c r="L183" s="767"/>
      <c r="M183" s="767"/>
      <c r="N183" s="781"/>
      <c r="T183" s="68" t="s">
        <v>559</v>
      </c>
    </row>
    <row r="184" spans="1:24" s="63" customFormat="1" x14ac:dyDescent="0.2">
      <c r="A184" s="98"/>
      <c r="B184" s="97" t="s">
        <v>173</v>
      </c>
      <c r="C184" s="767" t="s">
        <v>174</v>
      </c>
      <c r="D184" s="767"/>
      <c r="E184" s="767"/>
      <c r="F184" s="99" t="s">
        <v>33</v>
      </c>
      <c r="G184" s="99" t="s">
        <v>33</v>
      </c>
      <c r="H184" s="99" t="s">
        <v>33</v>
      </c>
      <c r="I184" s="99" t="s">
        <v>33</v>
      </c>
      <c r="J184" s="100">
        <v>4547.3</v>
      </c>
      <c r="K184" s="99" t="s">
        <v>175</v>
      </c>
      <c r="L184" s="100">
        <v>259.2</v>
      </c>
      <c r="M184" s="101" t="s">
        <v>33</v>
      </c>
      <c r="N184" s="102" t="s">
        <v>33</v>
      </c>
      <c r="U184" s="68" t="s">
        <v>174</v>
      </c>
    </row>
    <row r="185" spans="1:24" s="63" customFormat="1" x14ac:dyDescent="0.2">
      <c r="A185" s="98"/>
      <c r="B185" s="97" t="s">
        <v>176</v>
      </c>
      <c r="C185" s="767" t="s">
        <v>177</v>
      </c>
      <c r="D185" s="767"/>
      <c r="E185" s="767"/>
      <c r="F185" s="99" t="s">
        <v>33</v>
      </c>
      <c r="G185" s="99" t="s">
        <v>33</v>
      </c>
      <c r="H185" s="99" t="s">
        <v>33</v>
      </c>
      <c r="I185" s="99" t="s">
        <v>33</v>
      </c>
      <c r="J185" s="100">
        <v>499.5</v>
      </c>
      <c r="K185" s="99" t="s">
        <v>175</v>
      </c>
      <c r="L185" s="100">
        <v>28.47</v>
      </c>
      <c r="M185" s="101" t="s">
        <v>33</v>
      </c>
      <c r="N185" s="102" t="s">
        <v>33</v>
      </c>
      <c r="U185" s="68" t="s">
        <v>177</v>
      </c>
    </row>
    <row r="186" spans="1:24" s="63" customFormat="1" x14ac:dyDescent="0.2">
      <c r="A186" s="98"/>
      <c r="B186" s="97" t="s">
        <v>33</v>
      </c>
      <c r="C186" s="767" t="s">
        <v>178</v>
      </c>
      <c r="D186" s="767"/>
      <c r="E186" s="767"/>
      <c r="F186" s="99" t="s">
        <v>179</v>
      </c>
      <c r="G186" s="99" t="s">
        <v>1449</v>
      </c>
      <c r="H186" s="99" t="s">
        <v>175</v>
      </c>
      <c r="I186" s="99" t="s">
        <v>2859</v>
      </c>
      <c r="J186" s="100" t="s">
        <v>33</v>
      </c>
      <c r="K186" s="99" t="s">
        <v>33</v>
      </c>
      <c r="L186" s="100" t="s">
        <v>33</v>
      </c>
      <c r="M186" s="101" t="s">
        <v>33</v>
      </c>
      <c r="N186" s="102" t="s">
        <v>33</v>
      </c>
      <c r="V186" s="68" t="s">
        <v>178</v>
      </c>
    </row>
    <row r="187" spans="1:24" s="63" customFormat="1" x14ac:dyDescent="0.2">
      <c r="A187" s="98"/>
      <c r="B187" s="97" t="s">
        <v>33</v>
      </c>
      <c r="C187" s="776" t="s">
        <v>182</v>
      </c>
      <c r="D187" s="776"/>
      <c r="E187" s="776"/>
      <c r="F187" s="90" t="s">
        <v>33</v>
      </c>
      <c r="G187" s="90" t="s">
        <v>33</v>
      </c>
      <c r="H187" s="90" t="s">
        <v>33</v>
      </c>
      <c r="I187" s="90" t="s">
        <v>33</v>
      </c>
      <c r="J187" s="91">
        <v>4547.3</v>
      </c>
      <c r="K187" s="90" t="s">
        <v>33</v>
      </c>
      <c r="L187" s="91">
        <v>259.2</v>
      </c>
      <c r="M187" s="92" t="s">
        <v>33</v>
      </c>
      <c r="N187" s="93" t="s">
        <v>33</v>
      </c>
      <c r="W187" s="68" t="s">
        <v>182</v>
      </c>
    </row>
    <row r="188" spans="1:24" s="63" customFormat="1" x14ac:dyDescent="0.2">
      <c r="A188" s="98"/>
      <c r="B188" s="97" t="s">
        <v>33</v>
      </c>
      <c r="C188" s="767" t="s">
        <v>183</v>
      </c>
      <c r="D188" s="767"/>
      <c r="E188" s="767"/>
      <c r="F188" s="99" t="s">
        <v>33</v>
      </c>
      <c r="G188" s="99" t="s">
        <v>33</v>
      </c>
      <c r="H188" s="99" t="s">
        <v>33</v>
      </c>
      <c r="I188" s="99" t="s">
        <v>33</v>
      </c>
      <c r="J188" s="100" t="s">
        <v>33</v>
      </c>
      <c r="K188" s="99" t="s">
        <v>33</v>
      </c>
      <c r="L188" s="100">
        <v>28.47</v>
      </c>
      <c r="M188" s="101" t="s">
        <v>33</v>
      </c>
      <c r="N188" s="102" t="s">
        <v>33</v>
      </c>
      <c r="V188" s="68" t="s">
        <v>183</v>
      </c>
    </row>
    <row r="189" spans="1:24" s="63" customFormat="1" ht="33.75" x14ac:dyDescent="0.2">
      <c r="A189" s="98"/>
      <c r="B189" s="97" t="s">
        <v>184</v>
      </c>
      <c r="C189" s="767" t="s">
        <v>185</v>
      </c>
      <c r="D189" s="767"/>
      <c r="E189" s="767"/>
      <c r="F189" s="99" t="s">
        <v>186</v>
      </c>
      <c r="G189" s="99" t="s">
        <v>187</v>
      </c>
      <c r="H189" s="99" t="s">
        <v>33</v>
      </c>
      <c r="I189" s="99" t="s">
        <v>187</v>
      </c>
      <c r="J189" s="100" t="s">
        <v>33</v>
      </c>
      <c r="K189" s="99" t="s">
        <v>33</v>
      </c>
      <c r="L189" s="100">
        <v>27.05</v>
      </c>
      <c r="M189" s="101" t="s">
        <v>33</v>
      </c>
      <c r="N189" s="102" t="s">
        <v>33</v>
      </c>
      <c r="V189" s="68" t="s">
        <v>185</v>
      </c>
    </row>
    <row r="190" spans="1:24" s="63" customFormat="1" ht="22.5" x14ac:dyDescent="0.2">
      <c r="A190" s="98"/>
      <c r="B190" s="97" t="s">
        <v>188</v>
      </c>
      <c r="C190" s="767" t="s">
        <v>189</v>
      </c>
      <c r="D190" s="767"/>
      <c r="E190" s="767"/>
      <c r="F190" s="99" t="s">
        <v>186</v>
      </c>
      <c r="G190" s="99" t="s">
        <v>190</v>
      </c>
      <c r="H190" s="99" t="s">
        <v>33</v>
      </c>
      <c r="I190" s="99" t="s">
        <v>190</v>
      </c>
      <c r="J190" s="100" t="s">
        <v>33</v>
      </c>
      <c r="K190" s="99" t="s">
        <v>33</v>
      </c>
      <c r="L190" s="100">
        <v>14.24</v>
      </c>
      <c r="M190" s="101" t="s">
        <v>33</v>
      </c>
      <c r="N190" s="102" t="s">
        <v>33</v>
      </c>
      <c r="V190" s="68" t="s">
        <v>189</v>
      </c>
    </row>
    <row r="191" spans="1:24" s="63" customFormat="1" x14ac:dyDescent="0.2">
      <c r="A191" s="103"/>
      <c r="B191" s="104"/>
      <c r="C191" s="780" t="s">
        <v>191</v>
      </c>
      <c r="D191" s="780"/>
      <c r="E191" s="780"/>
      <c r="F191" s="105" t="s">
        <v>33</v>
      </c>
      <c r="G191" s="105" t="s">
        <v>33</v>
      </c>
      <c r="H191" s="105" t="s">
        <v>33</v>
      </c>
      <c r="I191" s="105" t="s">
        <v>33</v>
      </c>
      <c r="J191" s="106" t="s">
        <v>33</v>
      </c>
      <c r="K191" s="105" t="s">
        <v>33</v>
      </c>
      <c r="L191" s="106">
        <v>300.49</v>
      </c>
      <c r="M191" s="92" t="s">
        <v>33</v>
      </c>
      <c r="N191" s="107" t="s">
        <v>33</v>
      </c>
      <c r="X191" s="68" t="s">
        <v>191</v>
      </c>
    </row>
    <row r="192" spans="1:24" s="63" customFormat="1" ht="45" x14ac:dyDescent="0.2">
      <c r="A192" s="88" t="s">
        <v>692</v>
      </c>
      <c r="B192" s="89" t="s">
        <v>196</v>
      </c>
      <c r="C192" s="776" t="s">
        <v>259</v>
      </c>
      <c r="D192" s="776"/>
      <c r="E192" s="776"/>
      <c r="F192" s="90" t="s">
        <v>198</v>
      </c>
      <c r="G192" s="90" t="s">
        <v>33</v>
      </c>
      <c r="H192" s="90" t="s">
        <v>33</v>
      </c>
      <c r="I192" s="90" t="s">
        <v>2860</v>
      </c>
      <c r="J192" s="91">
        <v>2.91</v>
      </c>
      <c r="K192" s="90" t="s">
        <v>33</v>
      </c>
      <c r="L192" s="91">
        <v>238.85</v>
      </c>
      <c r="M192" s="92" t="s">
        <v>33</v>
      </c>
      <c r="N192" s="93" t="s">
        <v>33</v>
      </c>
      <c r="R192" s="68" t="s">
        <v>259</v>
      </c>
    </row>
    <row r="193" spans="1:24" s="63" customFormat="1" x14ac:dyDescent="0.2">
      <c r="A193" s="94"/>
      <c r="B193" s="95"/>
      <c r="C193" s="767" t="s">
        <v>2861</v>
      </c>
      <c r="D193" s="767"/>
      <c r="E193" s="767"/>
      <c r="F193" s="767"/>
      <c r="G193" s="767"/>
      <c r="H193" s="767"/>
      <c r="I193" s="767"/>
      <c r="J193" s="767"/>
      <c r="K193" s="767"/>
      <c r="L193" s="767"/>
      <c r="M193" s="767"/>
      <c r="N193" s="781"/>
      <c r="S193" s="68" t="s">
        <v>2861</v>
      </c>
    </row>
    <row r="194" spans="1:24" s="63" customFormat="1" ht="45" x14ac:dyDescent="0.2">
      <c r="A194" s="88" t="s">
        <v>233</v>
      </c>
      <c r="B194" s="89" t="s">
        <v>2791</v>
      </c>
      <c r="C194" s="776" t="s">
        <v>2792</v>
      </c>
      <c r="D194" s="776"/>
      <c r="E194" s="776"/>
      <c r="F194" s="90" t="s">
        <v>168</v>
      </c>
      <c r="G194" s="90" t="s">
        <v>33</v>
      </c>
      <c r="H194" s="90" t="s">
        <v>33</v>
      </c>
      <c r="I194" s="90" t="s">
        <v>2862</v>
      </c>
      <c r="J194" s="91" t="s">
        <v>33</v>
      </c>
      <c r="K194" s="90" t="s">
        <v>33</v>
      </c>
      <c r="L194" s="91" t="s">
        <v>33</v>
      </c>
      <c r="M194" s="92" t="s">
        <v>33</v>
      </c>
      <c r="N194" s="93" t="s">
        <v>33</v>
      </c>
      <c r="R194" s="68" t="s">
        <v>2792</v>
      </c>
    </row>
    <row r="195" spans="1:24" s="63" customFormat="1" x14ac:dyDescent="0.2">
      <c r="A195" s="94"/>
      <c r="B195" s="95"/>
      <c r="C195" s="767" t="s">
        <v>2863</v>
      </c>
      <c r="D195" s="767"/>
      <c r="E195" s="767"/>
      <c r="F195" s="767"/>
      <c r="G195" s="767"/>
      <c r="H195" s="767"/>
      <c r="I195" s="767"/>
      <c r="J195" s="767"/>
      <c r="K195" s="767"/>
      <c r="L195" s="767"/>
      <c r="M195" s="767"/>
      <c r="N195" s="781"/>
      <c r="S195" s="68" t="s">
        <v>2863</v>
      </c>
    </row>
    <row r="196" spans="1:24" s="63" customFormat="1" ht="33.75" x14ac:dyDescent="0.2">
      <c r="A196" s="96"/>
      <c r="B196" s="97" t="s">
        <v>558</v>
      </c>
      <c r="C196" s="767" t="s">
        <v>559</v>
      </c>
      <c r="D196" s="767"/>
      <c r="E196" s="767"/>
      <c r="F196" s="767"/>
      <c r="G196" s="767"/>
      <c r="H196" s="767"/>
      <c r="I196" s="767"/>
      <c r="J196" s="767"/>
      <c r="K196" s="767"/>
      <c r="L196" s="767"/>
      <c r="M196" s="767"/>
      <c r="N196" s="781"/>
      <c r="T196" s="68" t="s">
        <v>559</v>
      </c>
    </row>
    <row r="197" spans="1:24" s="63" customFormat="1" x14ac:dyDescent="0.2">
      <c r="A197" s="98"/>
      <c r="B197" s="97" t="s">
        <v>173</v>
      </c>
      <c r="C197" s="767" t="s">
        <v>174</v>
      </c>
      <c r="D197" s="767"/>
      <c r="E197" s="767"/>
      <c r="F197" s="99" t="s">
        <v>33</v>
      </c>
      <c r="G197" s="99" t="s">
        <v>33</v>
      </c>
      <c r="H197" s="99" t="s">
        <v>33</v>
      </c>
      <c r="I197" s="99" t="s">
        <v>33</v>
      </c>
      <c r="J197" s="100">
        <v>4500</v>
      </c>
      <c r="K197" s="99" t="s">
        <v>175</v>
      </c>
      <c r="L197" s="100">
        <v>1768.5</v>
      </c>
      <c r="M197" s="101" t="s">
        <v>33</v>
      </c>
      <c r="N197" s="102" t="s">
        <v>33</v>
      </c>
      <c r="U197" s="68" t="s">
        <v>174</v>
      </c>
    </row>
    <row r="198" spans="1:24" s="63" customFormat="1" x14ac:dyDescent="0.2">
      <c r="A198" s="98"/>
      <c r="B198" s="97" t="s">
        <v>176</v>
      </c>
      <c r="C198" s="767" t="s">
        <v>177</v>
      </c>
      <c r="D198" s="767"/>
      <c r="E198" s="767"/>
      <c r="F198" s="99" t="s">
        <v>33</v>
      </c>
      <c r="G198" s="99" t="s">
        <v>33</v>
      </c>
      <c r="H198" s="99" t="s">
        <v>33</v>
      </c>
      <c r="I198" s="99" t="s">
        <v>33</v>
      </c>
      <c r="J198" s="100">
        <v>607.5</v>
      </c>
      <c r="K198" s="99" t="s">
        <v>175</v>
      </c>
      <c r="L198" s="100">
        <v>238.75</v>
      </c>
      <c r="M198" s="101" t="s">
        <v>33</v>
      </c>
      <c r="N198" s="102" t="s">
        <v>33</v>
      </c>
      <c r="U198" s="68" t="s">
        <v>177</v>
      </c>
    </row>
    <row r="199" spans="1:24" s="63" customFormat="1" x14ac:dyDescent="0.2">
      <c r="A199" s="98"/>
      <c r="B199" s="97" t="s">
        <v>33</v>
      </c>
      <c r="C199" s="767" t="s">
        <v>178</v>
      </c>
      <c r="D199" s="767"/>
      <c r="E199" s="767"/>
      <c r="F199" s="99" t="s">
        <v>179</v>
      </c>
      <c r="G199" s="99" t="s">
        <v>344</v>
      </c>
      <c r="H199" s="99" t="s">
        <v>175</v>
      </c>
      <c r="I199" s="99" t="s">
        <v>2864</v>
      </c>
      <c r="J199" s="100" t="s">
        <v>33</v>
      </c>
      <c r="K199" s="99" t="s">
        <v>33</v>
      </c>
      <c r="L199" s="100" t="s">
        <v>33</v>
      </c>
      <c r="M199" s="101" t="s">
        <v>33</v>
      </c>
      <c r="N199" s="102" t="s">
        <v>33</v>
      </c>
      <c r="V199" s="68" t="s">
        <v>178</v>
      </c>
    </row>
    <row r="200" spans="1:24" s="63" customFormat="1" x14ac:dyDescent="0.2">
      <c r="A200" s="98"/>
      <c r="B200" s="97" t="s">
        <v>33</v>
      </c>
      <c r="C200" s="776" t="s">
        <v>182</v>
      </c>
      <c r="D200" s="776"/>
      <c r="E200" s="776"/>
      <c r="F200" s="90" t="s">
        <v>33</v>
      </c>
      <c r="G200" s="90" t="s">
        <v>33</v>
      </c>
      <c r="H200" s="90" t="s">
        <v>33</v>
      </c>
      <c r="I200" s="90" t="s">
        <v>33</v>
      </c>
      <c r="J200" s="91">
        <v>4500</v>
      </c>
      <c r="K200" s="90" t="s">
        <v>33</v>
      </c>
      <c r="L200" s="91">
        <v>1768.5</v>
      </c>
      <c r="M200" s="92" t="s">
        <v>33</v>
      </c>
      <c r="N200" s="93" t="s">
        <v>33</v>
      </c>
      <c r="W200" s="68" t="s">
        <v>182</v>
      </c>
    </row>
    <row r="201" spans="1:24" s="63" customFormat="1" x14ac:dyDescent="0.2">
      <c r="A201" s="98"/>
      <c r="B201" s="97" t="s">
        <v>33</v>
      </c>
      <c r="C201" s="767" t="s">
        <v>183</v>
      </c>
      <c r="D201" s="767"/>
      <c r="E201" s="767"/>
      <c r="F201" s="99" t="s">
        <v>33</v>
      </c>
      <c r="G201" s="99" t="s">
        <v>33</v>
      </c>
      <c r="H201" s="99" t="s">
        <v>33</v>
      </c>
      <c r="I201" s="99" t="s">
        <v>33</v>
      </c>
      <c r="J201" s="100" t="s">
        <v>33</v>
      </c>
      <c r="K201" s="99" t="s">
        <v>33</v>
      </c>
      <c r="L201" s="100">
        <v>238.75</v>
      </c>
      <c r="M201" s="101" t="s">
        <v>33</v>
      </c>
      <c r="N201" s="102" t="s">
        <v>33</v>
      </c>
      <c r="V201" s="68" t="s">
        <v>183</v>
      </c>
    </row>
    <row r="202" spans="1:24" s="63" customFormat="1" ht="33.75" x14ac:dyDescent="0.2">
      <c r="A202" s="98"/>
      <c r="B202" s="97" t="s">
        <v>184</v>
      </c>
      <c r="C202" s="767" t="s">
        <v>185</v>
      </c>
      <c r="D202" s="767"/>
      <c r="E202" s="767"/>
      <c r="F202" s="99" t="s">
        <v>186</v>
      </c>
      <c r="G202" s="99" t="s">
        <v>187</v>
      </c>
      <c r="H202" s="99" t="s">
        <v>33</v>
      </c>
      <c r="I202" s="99" t="s">
        <v>187</v>
      </c>
      <c r="J202" s="100" t="s">
        <v>33</v>
      </c>
      <c r="K202" s="99" t="s">
        <v>33</v>
      </c>
      <c r="L202" s="100">
        <v>226.81</v>
      </c>
      <c r="M202" s="101" t="s">
        <v>33</v>
      </c>
      <c r="N202" s="102" t="s">
        <v>33</v>
      </c>
      <c r="V202" s="68" t="s">
        <v>185</v>
      </c>
    </row>
    <row r="203" spans="1:24" s="63" customFormat="1" ht="22.5" x14ac:dyDescent="0.2">
      <c r="A203" s="98"/>
      <c r="B203" s="97" t="s">
        <v>188</v>
      </c>
      <c r="C203" s="767" t="s">
        <v>189</v>
      </c>
      <c r="D203" s="767"/>
      <c r="E203" s="767"/>
      <c r="F203" s="99" t="s">
        <v>186</v>
      </c>
      <c r="G203" s="99" t="s">
        <v>190</v>
      </c>
      <c r="H203" s="99" t="s">
        <v>33</v>
      </c>
      <c r="I203" s="99" t="s">
        <v>190</v>
      </c>
      <c r="J203" s="100" t="s">
        <v>33</v>
      </c>
      <c r="K203" s="99" t="s">
        <v>33</v>
      </c>
      <c r="L203" s="100">
        <v>119.38</v>
      </c>
      <c r="M203" s="101" t="s">
        <v>33</v>
      </c>
      <c r="N203" s="102" t="s">
        <v>33</v>
      </c>
      <c r="V203" s="68" t="s">
        <v>189</v>
      </c>
    </row>
    <row r="204" spans="1:24" s="63" customFormat="1" x14ac:dyDescent="0.2">
      <c r="A204" s="103"/>
      <c r="B204" s="104"/>
      <c r="C204" s="780" t="s">
        <v>191</v>
      </c>
      <c r="D204" s="780"/>
      <c r="E204" s="780"/>
      <c r="F204" s="105" t="s">
        <v>33</v>
      </c>
      <c r="G204" s="105" t="s">
        <v>33</v>
      </c>
      <c r="H204" s="105" t="s">
        <v>33</v>
      </c>
      <c r="I204" s="105" t="s">
        <v>33</v>
      </c>
      <c r="J204" s="106" t="s">
        <v>33</v>
      </c>
      <c r="K204" s="105" t="s">
        <v>33</v>
      </c>
      <c r="L204" s="106">
        <v>2114.69</v>
      </c>
      <c r="M204" s="92" t="s">
        <v>33</v>
      </c>
      <c r="N204" s="107" t="s">
        <v>33</v>
      </c>
      <c r="X204" s="68" t="s">
        <v>191</v>
      </c>
    </row>
    <row r="205" spans="1:24" s="63" customFormat="1" ht="45" x14ac:dyDescent="0.2">
      <c r="A205" s="88" t="s">
        <v>704</v>
      </c>
      <c r="B205" s="89" t="s">
        <v>2796</v>
      </c>
      <c r="C205" s="776" t="s">
        <v>2797</v>
      </c>
      <c r="D205" s="776"/>
      <c r="E205" s="776"/>
      <c r="F205" s="90" t="s">
        <v>168</v>
      </c>
      <c r="G205" s="90" t="s">
        <v>33</v>
      </c>
      <c r="H205" s="90" t="s">
        <v>33</v>
      </c>
      <c r="I205" s="90" t="s">
        <v>2862</v>
      </c>
      <c r="J205" s="91" t="s">
        <v>33</v>
      </c>
      <c r="K205" s="90" t="s">
        <v>33</v>
      </c>
      <c r="L205" s="91" t="s">
        <v>33</v>
      </c>
      <c r="M205" s="92" t="s">
        <v>33</v>
      </c>
      <c r="N205" s="93" t="s">
        <v>33</v>
      </c>
      <c r="R205" s="68" t="s">
        <v>2797</v>
      </c>
    </row>
    <row r="206" spans="1:24" s="63" customFormat="1" x14ac:dyDescent="0.2">
      <c r="A206" s="94"/>
      <c r="B206" s="95"/>
      <c r="C206" s="767" t="s">
        <v>2863</v>
      </c>
      <c r="D206" s="767"/>
      <c r="E206" s="767"/>
      <c r="F206" s="767"/>
      <c r="G206" s="767"/>
      <c r="H206" s="767"/>
      <c r="I206" s="767"/>
      <c r="J206" s="767"/>
      <c r="K206" s="767"/>
      <c r="L206" s="767"/>
      <c r="M206" s="767"/>
      <c r="N206" s="781"/>
      <c r="S206" s="68" t="s">
        <v>2863</v>
      </c>
    </row>
    <row r="207" spans="1:24" s="63" customFormat="1" ht="33.75" x14ac:dyDescent="0.2">
      <c r="A207" s="96"/>
      <c r="B207" s="97" t="s">
        <v>558</v>
      </c>
      <c r="C207" s="767" t="s">
        <v>559</v>
      </c>
      <c r="D207" s="767"/>
      <c r="E207" s="767"/>
      <c r="F207" s="767"/>
      <c r="G207" s="767"/>
      <c r="H207" s="767"/>
      <c r="I207" s="767"/>
      <c r="J207" s="767"/>
      <c r="K207" s="767"/>
      <c r="L207" s="767"/>
      <c r="M207" s="767"/>
      <c r="N207" s="781"/>
      <c r="T207" s="68" t="s">
        <v>559</v>
      </c>
    </row>
    <row r="208" spans="1:24" s="63" customFormat="1" x14ac:dyDescent="0.2">
      <c r="A208" s="98"/>
      <c r="B208" s="97" t="s">
        <v>173</v>
      </c>
      <c r="C208" s="767" t="s">
        <v>174</v>
      </c>
      <c r="D208" s="767"/>
      <c r="E208" s="767"/>
      <c r="F208" s="99" t="s">
        <v>33</v>
      </c>
      <c r="G208" s="99" t="s">
        <v>33</v>
      </c>
      <c r="H208" s="99" t="s">
        <v>33</v>
      </c>
      <c r="I208" s="99" t="s">
        <v>33</v>
      </c>
      <c r="J208" s="100">
        <v>308.07</v>
      </c>
      <c r="K208" s="99" t="s">
        <v>175</v>
      </c>
      <c r="L208" s="100">
        <v>121.07</v>
      </c>
      <c r="M208" s="101" t="s">
        <v>33</v>
      </c>
      <c r="N208" s="102" t="s">
        <v>33</v>
      </c>
      <c r="U208" s="68" t="s">
        <v>174</v>
      </c>
    </row>
    <row r="209" spans="1:24" s="63" customFormat="1" x14ac:dyDescent="0.2">
      <c r="A209" s="98"/>
      <c r="B209" s="97" t="s">
        <v>176</v>
      </c>
      <c r="C209" s="767" t="s">
        <v>177</v>
      </c>
      <c r="D209" s="767"/>
      <c r="E209" s="767"/>
      <c r="F209" s="99" t="s">
        <v>33</v>
      </c>
      <c r="G209" s="99" t="s">
        <v>33</v>
      </c>
      <c r="H209" s="99" t="s">
        <v>33</v>
      </c>
      <c r="I209" s="99" t="s">
        <v>33</v>
      </c>
      <c r="J209" s="100">
        <v>31.32</v>
      </c>
      <c r="K209" s="99" t="s">
        <v>175</v>
      </c>
      <c r="L209" s="100">
        <v>12.31</v>
      </c>
      <c r="M209" s="101" t="s">
        <v>33</v>
      </c>
      <c r="N209" s="102" t="s">
        <v>33</v>
      </c>
      <c r="U209" s="68" t="s">
        <v>177</v>
      </c>
    </row>
    <row r="210" spans="1:24" s="63" customFormat="1" x14ac:dyDescent="0.2">
      <c r="A210" s="98"/>
      <c r="B210" s="97" t="s">
        <v>33</v>
      </c>
      <c r="C210" s="767" t="s">
        <v>178</v>
      </c>
      <c r="D210" s="767"/>
      <c r="E210" s="767"/>
      <c r="F210" s="99" t="s">
        <v>179</v>
      </c>
      <c r="G210" s="99" t="s">
        <v>2798</v>
      </c>
      <c r="H210" s="99" t="s">
        <v>175</v>
      </c>
      <c r="I210" s="99" t="s">
        <v>2865</v>
      </c>
      <c r="J210" s="100" t="s">
        <v>33</v>
      </c>
      <c r="K210" s="99" t="s">
        <v>33</v>
      </c>
      <c r="L210" s="100" t="s">
        <v>33</v>
      </c>
      <c r="M210" s="101" t="s">
        <v>33</v>
      </c>
      <c r="N210" s="102" t="s">
        <v>33</v>
      </c>
      <c r="V210" s="68" t="s">
        <v>178</v>
      </c>
    </row>
    <row r="211" spans="1:24" s="63" customFormat="1" x14ac:dyDescent="0.2">
      <c r="A211" s="98"/>
      <c r="B211" s="97" t="s">
        <v>33</v>
      </c>
      <c r="C211" s="776" t="s">
        <v>182</v>
      </c>
      <c r="D211" s="776"/>
      <c r="E211" s="776"/>
      <c r="F211" s="90" t="s">
        <v>33</v>
      </c>
      <c r="G211" s="90" t="s">
        <v>33</v>
      </c>
      <c r="H211" s="90" t="s">
        <v>33</v>
      </c>
      <c r="I211" s="90" t="s">
        <v>33</v>
      </c>
      <c r="J211" s="91">
        <v>308.07</v>
      </c>
      <c r="K211" s="90" t="s">
        <v>33</v>
      </c>
      <c r="L211" s="91">
        <v>121.07</v>
      </c>
      <c r="M211" s="92" t="s">
        <v>33</v>
      </c>
      <c r="N211" s="93" t="s">
        <v>33</v>
      </c>
      <c r="W211" s="68" t="s">
        <v>182</v>
      </c>
    </row>
    <row r="212" spans="1:24" s="63" customFormat="1" x14ac:dyDescent="0.2">
      <c r="A212" s="98"/>
      <c r="B212" s="97" t="s">
        <v>33</v>
      </c>
      <c r="C212" s="767" t="s">
        <v>183</v>
      </c>
      <c r="D212" s="767"/>
      <c r="E212" s="767"/>
      <c r="F212" s="99" t="s">
        <v>33</v>
      </c>
      <c r="G212" s="99" t="s">
        <v>33</v>
      </c>
      <c r="H212" s="99" t="s">
        <v>33</v>
      </c>
      <c r="I212" s="99" t="s">
        <v>33</v>
      </c>
      <c r="J212" s="100" t="s">
        <v>33</v>
      </c>
      <c r="K212" s="99" t="s">
        <v>33</v>
      </c>
      <c r="L212" s="100">
        <v>12.31</v>
      </c>
      <c r="M212" s="101" t="s">
        <v>33</v>
      </c>
      <c r="N212" s="102" t="s">
        <v>33</v>
      </c>
      <c r="V212" s="68" t="s">
        <v>183</v>
      </c>
    </row>
    <row r="213" spans="1:24" s="63" customFormat="1" ht="33.75" x14ac:dyDescent="0.2">
      <c r="A213" s="98"/>
      <c r="B213" s="97" t="s">
        <v>184</v>
      </c>
      <c r="C213" s="767" t="s">
        <v>185</v>
      </c>
      <c r="D213" s="767"/>
      <c r="E213" s="767"/>
      <c r="F213" s="99" t="s">
        <v>186</v>
      </c>
      <c r="G213" s="99" t="s">
        <v>187</v>
      </c>
      <c r="H213" s="99" t="s">
        <v>33</v>
      </c>
      <c r="I213" s="99" t="s">
        <v>187</v>
      </c>
      <c r="J213" s="100" t="s">
        <v>33</v>
      </c>
      <c r="K213" s="99" t="s">
        <v>33</v>
      </c>
      <c r="L213" s="100">
        <v>11.69</v>
      </c>
      <c r="M213" s="101" t="s">
        <v>33</v>
      </c>
      <c r="N213" s="102" t="s">
        <v>33</v>
      </c>
      <c r="V213" s="68" t="s">
        <v>185</v>
      </c>
    </row>
    <row r="214" spans="1:24" s="63" customFormat="1" ht="22.5" x14ac:dyDescent="0.2">
      <c r="A214" s="98"/>
      <c r="B214" s="97" t="s">
        <v>188</v>
      </c>
      <c r="C214" s="767" t="s">
        <v>189</v>
      </c>
      <c r="D214" s="767"/>
      <c r="E214" s="767"/>
      <c r="F214" s="99" t="s">
        <v>186</v>
      </c>
      <c r="G214" s="99" t="s">
        <v>190</v>
      </c>
      <c r="H214" s="99" t="s">
        <v>33</v>
      </c>
      <c r="I214" s="99" t="s">
        <v>190</v>
      </c>
      <c r="J214" s="100" t="s">
        <v>33</v>
      </c>
      <c r="K214" s="99" t="s">
        <v>33</v>
      </c>
      <c r="L214" s="100">
        <v>6.16</v>
      </c>
      <c r="M214" s="101" t="s">
        <v>33</v>
      </c>
      <c r="N214" s="102" t="s">
        <v>33</v>
      </c>
      <c r="V214" s="68" t="s">
        <v>189</v>
      </c>
    </row>
    <row r="215" spans="1:24" s="63" customFormat="1" x14ac:dyDescent="0.2">
      <c r="A215" s="103"/>
      <c r="B215" s="104"/>
      <c r="C215" s="780" t="s">
        <v>191</v>
      </c>
      <c r="D215" s="780"/>
      <c r="E215" s="780"/>
      <c r="F215" s="105" t="s">
        <v>33</v>
      </c>
      <c r="G215" s="105" t="s">
        <v>33</v>
      </c>
      <c r="H215" s="105" t="s">
        <v>33</v>
      </c>
      <c r="I215" s="105" t="s">
        <v>33</v>
      </c>
      <c r="J215" s="106" t="s">
        <v>33</v>
      </c>
      <c r="K215" s="105" t="s">
        <v>33</v>
      </c>
      <c r="L215" s="106">
        <v>138.91999999999999</v>
      </c>
      <c r="M215" s="92" t="s">
        <v>33</v>
      </c>
      <c r="N215" s="107" t="s">
        <v>33</v>
      </c>
      <c r="X215" s="68" t="s">
        <v>191</v>
      </c>
    </row>
    <row r="216" spans="1:24" s="63" customFormat="1" ht="33.75" x14ac:dyDescent="0.2">
      <c r="A216" s="88" t="s">
        <v>309</v>
      </c>
      <c r="B216" s="89" t="s">
        <v>2800</v>
      </c>
      <c r="C216" s="776" t="s">
        <v>2801</v>
      </c>
      <c r="D216" s="776"/>
      <c r="E216" s="776"/>
      <c r="F216" s="90" t="s">
        <v>168</v>
      </c>
      <c r="G216" s="90" t="s">
        <v>33</v>
      </c>
      <c r="H216" s="90" t="s">
        <v>33</v>
      </c>
      <c r="I216" s="90" t="s">
        <v>2862</v>
      </c>
      <c r="J216" s="91" t="s">
        <v>33</v>
      </c>
      <c r="K216" s="90" t="s">
        <v>33</v>
      </c>
      <c r="L216" s="91" t="s">
        <v>33</v>
      </c>
      <c r="M216" s="92" t="s">
        <v>33</v>
      </c>
      <c r="N216" s="93" t="s">
        <v>33</v>
      </c>
      <c r="R216" s="68" t="s">
        <v>2801</v>
      </c>
    </row>
    <row r="217" spans="1:24" s="63" customFormat="1" x14ac:dyDescent="0.2">
      <c r="A217" s="94"/>
      <c r="B217" s="95"/>
      <c r="C217" s="767" t="s">
        <v>2863</v>
      </c>
      <c r="D217" s="767"/>
      <c r="E217" s="767"/>
      <c r="F217" s="767"/>
      <c r="G217" s="767"/>
      <c r="H217" s="767"/>
      <c r="I217" s="767"/>
      <c r="J217" s="767"/>
      <c r="K217" s="767"/>
      <c r="L217" s="767"/>
      <c r="M217" s="767"/>
      <c r="N217" s="781"/>
      <c r="S217" s="68" t="s">
        <v>2863</v>
      </c>
    </row>
    <row r="218" spans="1:24" s="63" customFormat="1" x14ac:dyDescent="0.2">
      <c r="A218" s="96"/>
      <c r="B218" s="97" t="s">
        <v>33</v>
      </c>
      <c r="C218" s="767" t="s">
        <v>645</v>
      </c>
      <c r="D218" s="767"/>
      <c r="E218" s="767"/>
      <c r="F218" s="767"/>
      <c r="G218" s="767"/>
      <c r="H218" s="767"/>
      <c r="I218" s="767"/>
      <c r="J218" s="767"/>
      <c r="K218" s="767"/>
      <c r="L218" s="767"/>
      <c r="M218" s="767"/>
      <c r="N218" s="781"/>
      <c r="T218" s="68" t="s">
        <v>645</v>
      </c>
    </row>
    <row r="219" spans="1:24" s="63" customFormat="1" ht="33.75" x14ac:dyDescent="0.2">
      <c r="A219" s="96"/>
      <c r="B219" s="97" t="s">
        <v>558</v>
      </c>
      <c r="C219" s="767" t="s">
        <v>559</v>
      </c>
      <c r="D219" s="767"/>
      <c r="E219" s="767"/>
      <c r="F219" s="767"/>
      <c r="G219" s="767"/>
      <c r="H219" s="767"/>
      <c r="I219" s="767"/>
      <c r="J219" s="767"/>
      <c r="K219" s="767"/>
      <c r="L219" s="767"/>
      <c r="M219" s="767"/>
      <c r="N219" s="781"/>
      <c r="T219" s="68" t="s">
        <v>559</v>
      </c>
    </row>
    <row r="220" spans="1:24" s="63" customFormat="1" x14ac:dyDescent="0.2">
      <c r="A220" s="98"/>
      <c r="B220" s="97" t="s">
        <v>173</v>
      </c>
      <c r="C220" s="767" t="s">
        <v>174</v>
      </c>
      <c r="D220" s="767"/>
      <c r="E220" s="767"/>
      <c r="F220" s="99" t="s">
        <v>33</v>
      </c>
      <c r="G220" s="99" t="s">
        <v>33</v>
      </c>
      <c r="H220" s="99" t="s">
        <v>33</v>
      </c>
      <c r="I220" s="99" t="s">
        <v>33</v>
      </c>
      <c r="J220" s="100">
        <v>139.43</v>
      </c>
      <c r="K220" s="99" t="s">
        <v>400</v>
      </c>
      <c r="L220" s="100">
        <v>164.39</v>
      </c>
      <c r="M220" s="101" t="s">
        <v>33</v>
      </c>
      <c r="N220" s="102" t="s">
        <v>33</v>
      </c>
      <c r="U220" s="68" t="s">
        <v>174</v>
      </c>
    </row>
    <row r="221" spans="1:24" s="63" customFormat="1" x14ac:dyDescent="0.2">
      <c r="A221" s="98"/>
      <c r="B221" s="97" t="s">
        <v>176</v>
      </c>
      <c r="C221" s="767" t="s">
        <v>177</v>
      </c>
      <c r="D221" s="767"/>
      <c r="E221" s="767"/>
      <c r="F221" s="99" t="s">
        <v>33</v>
      </c>
      <c r="G221" s="99" t="s">
        <v>33</v>
      </c>
      <c r="H221" s="99" t="s">
        <v>33</v>
      </c>
      <c r="I221" s="99" t="s">
        <v>33</v>
      </c>
      <c r="J221" s="100">
        <v>14.18</v>
      </c>
      <c r="K221" s="99" t="s">
        <v>400</v>
      </c>
      <c r="L221" s="100">
        <v>16.72</v>
      </c>
      <c r="M221" s="101" t="s">
        <v>33</v>
      </c>
      <c r="N221" s="102" t="s">
        <v>33</v>
      </c>
      <c r="U221" s="68" t="s">
        <v>177</v>
      </c>
    </row>
    <row r="222" spans="1:24" s="63" customFormat="1" x14ac:dyDescent="0.2">
      <c r="A222" s="98"/>
      <c r="B222" s="97" t="s">
        <v>33</v>
      </c>
      <c r="C222" s="767" t="s">
        <v>178</v>
      </c>
      <c r="D222" s="767"/>
      <c r="E222" s="767"/>
      <c r="F222" s="99" t="s">
        <v>179</v>
      </c>
      <c r="G222" s="99" t="s">
        <v>1784</v>
      </c>
      <c r="H222" s="99" t="s">
        <v>400</v>
      </c>
      <c r="I222" s="99" t="s">
        <v>2866</v>
      </c>
      <c r="J222" s="100" t="s">
        <v>33</v>
      </c>
      <c r="K222" s="99" t="s">
        <v>33</v>
      </c>
      <c r="L222" s="100" t="s">
        <v>33</v>
      </c>
      <c r="M222" s="101" t="s">
        <v>33</v>
      </c>
      <c r="N222" s="102" t="s">
        <v>33</v>
      </c>
      <c r="V222" s="68" t="s">
        <v>178</v>
      </c>
    </row>
    <row r="223" spans="1:24" s="63" customFormat="1" x14ac:dyDescent="0.2">
      <c r="A223" s="98"/>
      <c r="B223" s="97" t="s">
        <v>33</v>
      </c>
      <c r="C223" s="776" t="s">
        <v>182</v>
      </c>
      <c r="D223" s="776"/>
      <c r="E223" s="776"/>
      <c r="F223" s="90" t="s">
        <v>33</v>
      </c>
      <c r="G223" s="90" t="s">
        <v>33</v>
      </c>
      <c r="H223" s="90" t="s">
        <v>33</v>
      </c>
      <c r="I223" s="90" t="s">
        <v>33</v>
      </c>
      <c r="J223" s="91">
        <v>139.43</v>
      </c>
      <c r="K223" s="90" t="s">
        <v>33</v>
      </c>
      <c r="L223" s="91">
        <v>164.39</v>
      </c>
      <c r="M223" s="92" t="s">
        <v>33</v>
      </c>
      <c r="N223" s="93" t="s">
        <v>33</v>
      </c>
      <c r="W223" s="68" t="s">
        <v>182</v>
      </c>
    </row>
    <row r="224" spans="1:24" s="63" customFormat="1" x14ac:dyDescent="0.2">
      <c r="A224" s="98"/>
      <c r="B224" s="97" t="s">
        <v>33</v>
      </c>
      <c r="C224" s="767" t="s">
        <v>183</v>
      </c>
      <c r="D224" s="767"/>
      <c r="E224" s="767"/>
      <c r="F224" s="99" t="s">
        <v>33</v>
      </c>
      <c r="G224" s="99" t="s">
        <v>33</v>
      </c>
      <c r="H224" s="99" t="s">
        <v>33</v>
      </c>
      <c r="I224" s="99" t="s">
        <v>33</v>
      </c>
      <c r="J224" s="100" t="s">
        <v>33</v>
      </c>
      <c r="K224" s="99" t="s">
        <v>33</v>
      </c>
      <c r="L224" s="100">
        <v>16.72</v>
      </c>
      <c r="M224" s="101" t="s">
        <v>33</v>
      </c>
      <c r="N224" s="102" t="s">
        <v>33</v>
      </c>
      <c r="V224" s="68" t="s">
        <v>183</v>
      </c>
    </row>
    <row r="225" spans="1:24" s="63" customFormat="1" ht="33.75" x14ac:dyDescent="0.2">
      <c r="A225" s="98"/>
      <c r="B225" s="97" t="s">
        <v>184</v>
      </c>
      <c r="C225" s="767" t="s">
        <v>185</v>
      </c>
      <c r="D225" s="767"/>
      <c r="E225" s="767"/>
      <c r="F225" s="99" t="s">
        <v>186</v>
      </c>
      <c r="G225" s="99" t="s">
        <v>187</v>
      </c>
      <c r="H225" s="99" t="s">
        <v>33</v>
      </c>
      <c r="I225" s="99" t="s">
        <v>187</v>
      </c>
      <c r="J225" s="100" t="s">
        <v>33</v>
      </c>
      <c r="K225" s="99" t="s">
        <v>33</v>
      </c>
      <c r="L225" s="100">
        <v>15.88</v>
      </c>
      <c r="M225" s="101" t="s">
        <v>33</v>
      </c>
      <c r="N225" s="102" t="s">
        <v>33</v>
      </c>
      <c r="V225" s="68" t="s">
        <v>185</v>
      </c>
    </row>
    <row r="226" spans="1:24" s="63" customFormat="1" ht="22.5" x14ac:dyDescent="0.2">
      <c r="A226" s="98"/>
      <c r="B226" s="97" t="s">
        <v>188</v>
      </c>
      <c r="C226" s="767" t="s">
        <v>189</v>
      </c>
      <c r="D226" s="767"/>
      <c r="E226" s="767"/>
      <c r="F226" s="99" t="s">
        <v>186</v>
      </c>
      <c r="G226" s="99" t="s">
        <v>190</v>
      </c>
      <c r="H226" s="99" t="s">
        <v>33</v>
      </c>
      <c r="I226" s="99" t="s">
        <v>190</v>
      </c>
      <c r="J226" s="100" t="s">
        <v>33</v>
      </c>
      <c r="K226" s="99" t="s">
        <v>33</v>
      </c>
      <c r="L226" s="100">
        <v>8.36</v>
      </c>
      <c r="M226" s="101" t="s">
        <v>33</v>
      </c>
      <c r="N226" s="102" t="s">
        <v>33</v>
      </c>
      <c r="V226" s="68" t="s">
        <v>189</v>
      </c>
    </row>
    <row r="227" spans="1:24" s="63" customFormat="1" x14ac:dyDescent="0.2">
      <c r="A227" s="103"/>
      <c r="B227" s="104"/>
      <c r="C227" s="780" t="s">
        <v>191</v>
      </c>
      <c r="D227" s="780"/>
      <c r="E227" s="780"/>
      <c r="F227" s="105" t="s">
        <v>33</v>
      </c>
      <c r="G227" s="105" t="s">
        <v>33</v>
      </c>
      <c r="H227" s="105" t="s">
        <v>33</v>
      </c>
      <c r="I227" s="105" t="s">
        <v>33</v>
      </c>
      <c r="J227" s="106" t="s">
        <v>33</v>
      </c>
      <c r="K227" s="105" t="s">
        <v>33</v>
      </c>
      <c r="L227" s="106">
        <v>188.63</v>
      </c>
      <c r="M227" s="92" t="s">
        <v>33</v>
      </c>
      <c r="N227" s="107" t="s">
        <v>33</v>
      </c>
      <c r="X227" s="68" t="s">
        <v>191</v>
      </c>
    </row>
    <row r="228" spans="1:24" s="63" customFormat="1" ht="22.5" x14ac:dyDescent="0.2">
      <c r="A228" s="88" t="s">
        <v>722</v>
      </c>
      <c r="B228" s="89" t="s">
        <v>1974</v>
      </c>
      <c r="C228" s="776" t="s">
        <v>1975</v>
      </c>
      <c r="D228" s="776"/>
      <c r="E228" s="776"/>
      <c r="F228" s="90" t="s">
        <v>582</v>
      </c>
      <c r="G228" s="90" t="s">
        <v>33</v>
      </c>
      <c r="H228" s="90" t="s">
        <v>33</v>
      </c>
      <c r="I228" s="90" t="s">
        <v>2867</v>
      </c>
      <c r="J228" s="91" t="s">
        <v>33</v>
      </c>
      <c r="K228" s="90" t="s">
        <v>33</v>
      </c>
      <c r="L228" s="91" t="s">
        <v>33</v>
      </c>
      <c r="M228" s="92" t="s">
        <v>33</v>
      </c>
      <c r="N228" s="93" t="s">
        <v>33</v>
      </c>
      <c r="R228" s="68" t="s">
        <v>1975</v>
      </c>
    </row>
    <row r="229" spans="1:24" s="63" customFormat="1" x14ac:dyDescent="0.2">
      <c r="A229" s="94"/>
      <c r="B229" s="95"/>
      <c r="C229" s="767" t="s">
        <v>2868</v>
      </c>
      <c r="D229" s="767"/>
      <c r="E229" s="767"/>
      <c r="F229" s="767"/>
      <c r="G229" s="767"/>
      <c r="H229" s="767"/>
      <c r="I229" s="767"/>
      <c r="J229" s="767"/>
      <c r="K229" s="767"/>
      <c r="L229" s="767"/>
      <c r="M229" s="767"/>
      <c r="N229" s="781"/>
      <c r="S229" s="68" t="s">
        <v>2868</v>
      </c>
    </row>
    <row r="230" spans="1:24" s="63" customFormat="1" ht="33.75" x14ac:dyDescent="0.2">
      <c r="A230" s="96"/>
      <c r="B230" s="97" t="s">
        <v>558</v>
      </c>
      <c r="C230" s="767" t="s">
        <v>559</v>
      </c>
      <c r="D230" s="767"/>
      <c r="E230" s="767"/>
      <c r="F230" s="767"/>
      <c r="G230" s="767"/>
      <c r="H230" s="767"/>
      <c r="I230" s="767"/>
      <c r="J230" s="767"/>
      <c r="K230" s="767"/>
      <c r="L230" s="767"/>
      <c r="M230" s="767"/>
      <c r="N230" s="781"/>
      <c r="T230" s="68" t="s">
        <v>559</v>
      </c>
    </row>
    <row r="231" spans="1:24" s="63" customFormat="1" x14ac:dyDescent="0.2">
      <c r="A231" s="98"/>
      <c r="B231" s="97" t="s">
        <v>165</v>
      </c>
      <c r="C231" s="767" t="s">
        <v>251</v>
      </c>
      <c r="D231" s="767"/>
      <c r="E231" s="767"/>
      <c r="F231" s="99" t="s">
        <v>33</v>
      </c>
      <c r="G231" s="99" t="s">
        <v>33</v>
      </c>
      <c r="H231" s="99" t="s">
        <v>33</v>
      </c>
      <c r="I231" s="99" t="s">
        <v>33</v>
      </c>
      <c r="J231" s="100">
        <v>127.61</v>
      </c>
      <c r="K231" s="99" t="s">
        <v>175</v>
      </c>
      <c r="L231" s="100">
        <v>501.51</v>
      </c>
      <c r="M231" s="101" t="s">
        <v>33</v>
      </c>
      <c r="N231" s="102" t="s">
        <v>33</v>
      </c>
      <c r="U231" s="68" t="s">
        <v>251</v>
      </c>
    </row>
    <row r="232" spans="1:24" s="63" customFormat="1" x14ac:dyDescent="0.2">
      <c r="A232" s="98"/>
      <c r="B232" s="97" t="s">
        <v>173</v>
      </c>
      <c r="C232" s="767" t="s">
        <v>174</v>
      </c>
      <c r="D232" s="767"/>
      <c r="E232" s="767"/>
      <c r="F232" s="99" t="s">
        <v>33</v>
      </c>
      <c r="G232" s="99" t="s">
        <v>33</v>
      </c>
      <c r="H232" s="99" t="s">
        <v>33</v>
      </c>
      <c r="I232" s="99" t="s">
        <v>33</v>
      </c>
      <c r="J232" s="100">
        <v>288.58</v>
      </c>
      <c r="K232" s="99" t="s">
        <v>175</v>
      </c>
      <c r="L232" s="100">
        <v>1134.1199999999999</v>
      </c>
      <c r="M232" s="101" t="s">
        <v>33</v>
      </c>
      <c r="N232" s="102" t="s">
        <v>33</v>
      </c>
      <c r="U232" s="68" t="s">
        <v>174</v>
      </c>
    </row>
    <row r="233" spans="1:24" s="63" customFormat="1" x14ac:dyDescent="0.2">
      <c r="A233" s="98"/>
      <c r="B233" s="97" t="s">
        <v>176</v>
      </c>
      <c r="C233" s="767" t="s">
        <v>177</v>
      </c>
      <c r="D233" s="767"/>
      <c r="E233" s="767"/>
      <c r="F233" s="99" t="s">
        <v>33</v>
      </c>
      <c r="G233" s="99" t="s">
        <v>33</v>
      </c>
      <c r="H233" s="99" t="s">
        <v>33</v>
      </c>
      <c r="I233" s="99" t="s">
        <v>33</v>
      </c>
      <c r="J233" s="100">
        <v>31.49</v>
      </c>
      <c r="K233" s="99" t="s">
        <v>175</v>
      </c>
      <c r="L233" s="100">
        <v>123.76</v>
      </c>
      <c r="M233" s="101" t="s">
        <v>33</v>
      </c>
      <c r="N233" s="102" t="s">
        <v>33</v>
      </c>
      <c r="U233" s="68" t="s">
        <v>177</v>
      </c>
    </row>
    <row r="234" spans="1:24" s="63" customFormat="1" x14ac:dyDescent="0.2">
      <c r="A234" s="98"/>
      <c r="B234" s="97" t="s">
        <v>33</v>
      </c>
      <c r="C234" s="767" t="s">
        <v>253</v>
      </c>
      <c r="D234" s="767"/>
      <c r="E234" s="767"/>
      <c r="F234" s="99" t="s">
        <v>179</v>
      </c>
      <c r="G234" s="99" t="s">
        <v>1978</v>
      </c>
      <c r="H234" s="99" t="s">
        <v>175</v>
      </c>
      <c r="I234" s="99" t="s">
        <v>2869</v>
      </c>
      <c r="J234" s="100" t="s">
        <v>33</v>
      </c>
      <c r="K234" s="99" t="s">
        <v>33</v>
      </c>
      <c r="L234" s="100" t="s">
        <v>33</v>
      </c>
      <c r="M234" s="101" t="s">
        <v>33</v>
      </c>
      <c r="N234" s="102" t="s">
        <v>33</v>
      </c>
      <c r="V234" s="68" t="s">
        <v>253</v>
      </c>
    </row>
    <row r="235" spans="1:24" s="63" customFormat="1" x14ac:dyDescent="0.2">
      <c r="A235" s="98"/>
      <c r="B235" s="97" t="s">
        <v>33</v>
      </c>
      <c r="C235" s="767" t="s">
        <v>178</v>
      </c>
      <c r="D235" s="767"/>
      <c r="E235" s="767"/>
      <c r="F235" s="99" t="s">
        <v>179</v>
      </c>
      <c r="G235" s="99" t="s">
        <v>1980</v>
      </c>
      <c r="H235" s="99" t="s">
        <v>175</v>
      </c>
      <c r="I235" s="99" t="s">
        <v>2870</v>
      </c>
      <c r="J235" s="100" t="s">
        <v>33</v>
      </c>
      <c r="K235" s="99" t="s">
        <v>33</v>
      </c>
      <c r="L235" s="100" t="s">
        <v>33</v>
      </c>
      <c r="M235" s="101" t="s">
        <v>33</v>
      </c>
      <c r="N235" s="102" t="s">
        <v>33</v>
      </c>
      <c r="V235" s="68" t="s">
        <v>178</v>
      </c>
    </row>
    <row r="236" spans="1:24" s="63" customFormat="1" x14ac:dyDescent="0.2">
      <c r="A236" s="98"/>
      <c r="B236" s="97" t="s">
        <v>33</v>
      </c>
      <c r="C236" s="776" t="s">
        <v>182</v>
      </c>
      <c r="D236" s="776"/>
      <c r="E236" s="776"/>
      <c r="F236" s="90" t="s">
        <v>33</v>
      </c>
      <c r="G236" s="90" t="s">
        <v>33</v>
      </c>
      <c r="H236" s="90" t="s">
        <v>33</v>
      </c>
      <c r="I236" s="90" t="s">
        <v>33</v>
      </c>
      <c r="J236" s="91">
        <v>416.19</v>
      </c>
      <c r="K236" s="90" t="s">
        <v>33</v>
      </c>
      <c r="L236" s="91">
        <v>1635.63</v>
      </c>
      <c r="M236" s="92" t="s">
        <v>33</v>
      </c>
      <c r="N236" s="93" t="s">
        <v>33</v>
      </c>
      <c r="W236" s="68" t="s">
        <v>182</v>
      </c>
    </row>
    <row r="237" spans="1:24" s="63" customFormat="1" x14ac:dyDescent="0.2">
      <c r="A237" s="98"/>
      <c r="B237" s="97" t="s">
        <v>33</v>
      </c>
      <c r="C237" s="767" t="s">
        <v>183</v>
      </c>
      <c r="D237" s="767"/>
      <c r="E237" s="767"/>
      <c r="F237" s="99" t="s">
        <v>33</v>
      </c>
      <c r="G237" s="99" t="s">
        <v>33</v>
      </c>
      <c r="H237" s="99" t="s">
        <v>33</v>
      </c>
      <c r="I237" s="99" t="s">
        <v>33</v>
      </c>
      <c r="J237" s="100" t="s">
        <v>33</v>
      </c>
      <c r="K237" s="99" t="s">
        <v>33</v>
      </c>
      <c r="L237" s="100">
        <v>625.27</v>
      </c>
      <c r="M237" s="101" t="s">
        <v>33</v>
      </c>
      <c r="N237" s="102" t="s">
        <v>33</v>
      </c>
      <c r="V237" s="68" t="s">
        <v>183</v>
      </c>
    </row>
    <row r="238" spans="1:24" s="63" customFormat="1" ht="33.75" x14ac:dyDescent="0.2">
      <c r="A238" s="98"/>
      <c r="B238" s="97" t="s">
        <v>184</v>
      </c>
      <c r="C238" s="767" t="s">
        <v>185</v>
      </c>
      <c r="D238" s="767"/>
      <c r="E238" s="767"/>
      <c r="F238" s="99" t="s">
        <v>186</v>
      </c>
      <c r="G238" s="99" t="s">
        <v>187</v>
      </c>
      <c r="H238" s="99" t="s">
        <v>33</v>
      </c>
      <c r="I238" s="99" t="s">
        <v>187</v>
      </c>
      <c r="J238" s="100" t="s">
        <v>33</v>
      </c>
      <c r="K238" s="99" t="s">
        <v>33</v>
      </c>
      <c r="L238" s="100">
        <v>594.01</v>
      </c>
      <c r="M238" s="101" t="s">
        <v>33</v>
      </c>
      <c r="N238" s="102" t="s">
        <v>33</v>
      </c>
      <c r="V238" s="68" t="s">
        <v>185</v>
      </c>
    </row>
    <row r="239" spans="1:24" s="63" customFormat="1" ht="22.5" x14ac:dyDescent="0.2">
      <c r="A239" s="98"/>
      <c r="B239" s="97" t="s">
        <v>188</v>
      </c>
      <c r="C239" s="767" t="s">
        <v>189</v>
      </c>
      <c r="D239" s="767"/>
      <c r="E239" s="767"/>
      <c r="F239" s="99" t="s">
        <v>186</v>
      </c>
      <c r="G239" s="99" t="s">
        <v>190</v>
      </c>
      <c r="H239" s="99" t="s">
        <v>33</v>
      </c>
      <c r="I239" s="99" t="s">
        <v>190</v>
      </c>
      <c r="J239" s="100" t="s">
        <v>33</v>
      </c>
      <c r="K239" s="99" t="s">
        <v>33</v>
      </c>
      <c r="L239" s="100">
        <v>312.64</v>
      </c>
      <c r="M239" s="101" t="s">
        <v>33</v>
      </c>
      <c r="N239" s="102" t="s">
        <v>33</v>
      </c>
      <c r="V239" s="68" t="s">
        <v>189</v>
      </c>
    </row>
    <row r="240" spans="1:24" s="63" customFormat="1" x14ac:dyDescent="0.2">
      <c r="A240" s="103"/>
      <c r="B240" s="104"/>
      <c r="C240" s="780" t="s">
        <v>191</v>
      </c>
      <c r="D240" s="780"/>
      <c r="E240" s="780"/>
      <c r="F240" s="105" t="s">
        <v>33</v>
      </c>
      <c r="G240" s="105" t="s">
        <v>33</v>
      </c>
      <c r="H240" s="105" t="s">
        <v>33</v>
      </c>
      <c r="I240" s="105" t="s">
        <v>33</v>
      </c>
      <c r="J240" s="106" t="s">
        <v>33</v>
      </c>
      <c r="K240" s="105" t="s">
        <v>33</v>
      </c>
      <c r="L240" s="106">
        <v>2542.2800000000002</v>
      </c>
      <c r="M240" s="92" t="s">
        <v>33</v>
      </c>
      <c r="N240" s="107" t="s">
        <v>33</v>
      </c>
      <c r="X240" s="68" t="s">
        <v>191</v>
      </c>
    </row>
    <row r="241" spans="1:24" s="63" customFormat="1" x14ac:dyDescent="0.2">
      <c r="A241" s="88" t="s">
        <v>736</v>
      </c>
      <c r="B241" s="89" t="s">
        <v>1989</v>
      </c>
      <c r="C241" s="776" t="s">
        <v>1990</v>
      </c>
      <c r="D241" s="776"/>
      <c r="E241" s="776"/>
      <c r="F241" s="90" t="s">
        <v>582</v>
      </c>
      <c r="G241" s="90" t="s">
        <v>33</v>
      </c>
      <c r="H241" s="90" t="s">
        <v>33</v>
      </c>
      <c r="I241" s="90" t="s">
        <v>2871</v>
      </c>
      <c r="J241" s="91" t="s">
        <v>33</v>
      </c>
      <c r="K241" s="90" t="s">
        <v>33</v>
      </c>
      <c r="L241" s="91" t="s">
        <v>33</v>
      </c>
      <c r="M241" s="92" t="s">
        <v>33</v>
      </c>
      <c r="N241" s="93" t="s">
        <v>33</v>
      </c>
      <c r="R241" s="68" t="s">
        <v>1990</v>
      </c>
    </row>
    <row r="242" spans="1:24" s="63" customFormat="1" x14ac:dyDescent="0.2">
      <c r="A242" s="94"/>
      <c r="B242" s="95"/>
      <c r="C242" s="767" t="s">
        <v>2872</v>
      </c>
      <c r="D242" s="767"/>
      <c r="E242" s="767"/>
      <c r="F242" s="767"/>
      <c r="G242" s="767"/>
      <c r="H242" s="767"/>
      <c r="I242" s="767"/>
      <c r="J242" s="767"/>
      <c r="K242" s="767"/>
      <c r="L242" s="767"/>
      <c r="M242" s="767"/>
      <c r="N242" s="781"/>
      <c r="S242" s="68" t="s">
        <v>2872</v>
      </c>
    </row>
    <row r="243" spans="1:24" s="63" customFormat="1" ht="33.75" x14ac:dyDescent="0.2">
      <c r="A243" s="96"/>
      <c r="B243" s="97" t="s">
        <v>558</v>
      </c>
      <c r="C243" s="767" t="s">
        <v>559</v>
      </c>
      <c r="D243" s="767"/>
      <c r="E243" s="767"/>
      <c r="F243" s="767"/>
      <c r="G243" s="767"/>
      <c r="H243" s="767"/>
      <c r="I243" s="767"/>
      <c r="J243" s="767"/>
      <c r="K243" s="767"/>
      <c r="L243" s="767"/>
      <c r="M243" s="767"/>
      <c r="N243" s="781"/>
      <c r="T243" s="68" t="s">
        <v>559</v>
      </c>
    </row>
    <row r="244" spans="1:24" s="63" customFormat="1" x14ac:dyDescent="0.2">
      <c r="A244" s="98"/>
      <c r="B244" s="97" t="s">
        <v>165</v>
      </c>
      <c r="C244" s="767" t="s">
        <v>251</v>
      </c>
      <c r="D244" s="767"/>
      <c r="E244" s="767"/>
      <c r="F244" s="99" t="s">
        <v>33</v>
      </c>
      <c r="G244" s="99" t="s">
        <v>33</v>
      </c>
      <c r="H244" s="99" t="s">
        <v>33</v>
      </c>
      <c r="I244" s="99" t="s">
        <v>33</v>
      </c>
      <c r="J244" s="100">
        <v>1053</v>
      </c>
      <c r="K244" s="99" t="s">
        <v>175</v>
      </c>
      <c r="L244" s="100">
        <v>55.28</v>
      </c>
      <c r="M244" s="101" t="s">
        <v>33</v>
      </c>
      <c r="N244" s="102" t="s">
        <v>33</v>
      </c>
      <c r="U244" s="68" t="s">
        <v>251</v>
      </c>
    </row>
    <row r="245" spans="1:24" s="63" customFormat="1" x14ac:dyDescent="0.2">
      <c r="A245" s="98"/>
      <c r="B245" s="97" t="s">
        <v>173</v>
      </c>
      <c r="C245" s="767" t="s">
        <v>174</v>
      </c>
      <c r="D245" s="767"/>
      <c r="E245" s="767"/>
      <c r="F245" s="99" t="s">
        <v>33</v>
      </c>
      <c r="G245" s="99" t="s">
        <v>33</v>
      </c>
      <c r="H245" s="99" t="s">
        <v>33</v>
      </c>
      <c r="I245" s="99" t="s">
        <v>33</v>
      </c>
      <c r="J245" s="100">
        <v>1566.06</v>
      </c>
      <c r="K245" s="99" t="s">
        <v>175</v>
      </c>
      <c r="L245" s="100">
        <v>82.22</v>
      </c>
      <c r="M245" s="101" t="s">
        <v>33</v>
      </c>
      <c r="N245" s="102" t="s">
        <v>33</v>
      </c>
      <c r="U245" s="68" t="s">
        <v>174</v>
      </c>
    </row>
    <row r="246" spans="1:24" s="63" customFormat="1" x14ac:dyDescent="0.2">
      <c r="A246" s="98"/>
      <c r="B246" s="97" t="s">
        <v>176</v>
      </c>
      <c r="C246" s="767" t="s">
        <v>177</v>
      </c>
      <c r="D246" s="767"/>
      <c r="E246" s="767"/>
      <c r="F246" s="99" t="s">
        <v>33</v>
      </c>
      <c r="G246" s="99" t="s">
        <v>33</v>
      </c>
      <c r="H246" s="99" t="s">
        <v>33</v>
      </c>
      <c r="I246" s="99" t="s">
        <v>33</v>
      </c>
      <c r="J246" s="100">
        <v>244.39</v>
      </c>
      <c r="K246" s="99" t="s">
        <v>175</v>
      </c>
      <c r="L246" s="100">
        <v>12.83</v>
      </c>
      <c r="M246" s="101" t="s">
        <v>33</v>
      </c>
      <c r="N246" s="102" t="s">
        <v>33</v>
      </c>
      <c r="U246" s="68" t="s">
        <v>177</v>
      </c>
    </row>
    <row r="247" spans="1:24" s="63" customFormat="1" x14ac:dyDescent="0.2">
      <c r="A247" s="98"/>
      <c r="B247" s="97" t="s">
        <v>212</v>
      </c>
      <c r="C247" s="767" t="s">
        <v>252</v>
      </c>
      <c r="D247" s="767"/>
      <c r="E247" s="767"/>
      <c r="F247" s="99" t="s">
        <v>33</v>
      </c>
      <c r="G247" s="99" t="s">
        <v>33</v>
      </c>
      <c r="H247" s="99" t="s">
        <v>33</v>
      </c>
      <c r="I247" s="99" t="s">
        <v>33</v>
      </c>
      <c r="J247" s="100">
        <v>909.27</v>
      </c>
      <c r="K247" s="99" t="s">
        <v>33</v>
      </c>
      <c r="L247" s="100">
        <v>38.19</v>
      </c>
      <c r="M247" s="101" t="s">
        <v>33</v>
      </c>
      <c r="N247" s="102" t="s">
        <v>33</v>
      </c>
      <c r="U247" s="68" t="s">
        <v>252</v>
      </c>
    </row>
    <row r="248" spans="1:24" s="63" customFormat="1" x14ac:dyDescent="0.2">
      <c r="A248" s="98"/>
      <c r="B248" s="97" t="s">
        <v>33</v>
      </c>
      <c r="C248" s="767" t="s">
        <v>253</v>
      </c>
      <c r="D248" s="767"/>
      <c r="E248" s="767"/>
      <c r="F248" s="99" t="s">
        <v>179</v>
      </c>
      <c r="G248" s="99" t="s">
        <v>1993</v>
      </c>
      <c r="H248" s="99" t="s">
        <v>175</v>
      </c>
      <c r="I248" s="99" t="s">
        <v>2873</v>
      </c>
      <c r="J248" s="100" t="s">
        <v>33</v>
      </c>
      <c r="K248" s="99" t="s">
        <v>33</v>
      </c>
      <c r="L248" s="100" t="s">
        <v>33</v>
      </c>
      <c r="M248" s="101" t="s">
        <v>33</v>
      </c>
      <c r="N248" s="102" t="s">
        <v>33</v>
      </c>
      <c r="V248" s="68" t="s">
        <v>253</v>
      </c>
    </row>
    <row r="249" spans="1:24" s="63" customFormat="1" x14ac:dyDescent="0.2">
      <c r="A249" s="98"/>
      <c r="B249" s="97" t="s">
        <v>33</v>
      </c>
      <c r="C249" s="767" t="s">
        <v>178</v>
      </c>
      <c r="D249" s="767"/>
      <c r="E249" s="767"/>
      <c r="F249" s="99" t="s">
        <v>179</v>
      </c>
      <c r="G249" s="99" t="s">
        <v>1995</v>
      </c>
      <c r="H249" s="99" t="s">
        <v>175</v>
      </c>
      <c r="I249" s="99" t="s">
        <v>2874</v>
      </c>
      <c r="J249" s="100" t="s">
        <v>33</v>
      </c>
      <c r="K249" s="99" t="s">
        <v>33</v>
      </c>
      <c r="L249" s="100" t="s">
        <v>33</v>
      </c>
      <c r="M249" s="101" t="s">
        <v>33</v>
      </c>
      <c r="N249" s="102" t="s">
        <v>33</v>
      </c>
      <c r="V249" s="68" t="s">
        <v>178</v>
      </c>
    </row>
    <row r="250" spans="1:24" s="63" customFormat="1" x14ac:dyDescent="0.2">
      <c r="A250" s="98"/>
      <c r="B250" s="97" t="s">
        <v>33</v>
      </c>
      <c r="C250" s="776" t="s">
        <v>182</v>
      </c>
      <c r="D250" s="776"/>
      <c r="E250" s="776"/>
      <c r="F250" s="90" t="s">
        <v>33</v>
      </c>
      <c r="G250" s="90" t="s">
        <v>33</v>
      </c>
      <c r="H250" s="90" t="s">
        <v>33</v>
      </c>
      <c r="I250" s="90" t="s">
        <v>33</v>
      </c>
      <c r="J250" s="91">
        <v>3528.33</v>
      </c>
      <c r="K250" s="90" t="s">
        <v>33</v>
      </c>
      <c r="L250" s="91">
        <v>175.69</v>
      </c>
      <c r="M250" s="92" t="s">
        <v>33</v>
      </c>
      <c r="N250" s="93" t="s">
        <v>33</v>
      </c>
      <c r="W250" s="68" t="s">
        <v>182</v>
      </c>
    </row>
    <row r="251" spans="1:24" s="63" customFormat="1" x14ac:dyDescent="0.2">
      <c r="A251" s="98"/>
      <c r="B251" s="97" t="s">
        <v>33</v>
      </c>
      <c r="C251" s="767" t="s">
        <v>183</v>
      </c>
      <c r="D251" s="767"/>
      <c r="E251" s="767"/>
      <c r="F251" s="99" t="s">
        <v>33</v>
      </c>
      <c r="G251" s="99" t="s">
        <v>33</v>
      </c>
      <c r="H251" s="99" t="s">
        <v>33</v>
      </c>
      <c r="I251" s="99" t="s">
        <v>33</v>
      </c>
      <c r="J251" s="100" t="s">
        <v>33</v>
      </c>
      <c r="K251" s="99" t="s">
        <v>33</v>
      </c>
      <c r="L251" s="100">
        <v>68.11</v>
      </c>
      <c r="M251" s="101" t="s">
        <v>33</v>
      </c>
      <c r="N251" s="102" t="s">
        <v>33</v>
      </c>
      <c r="V251" s="68" t="s">
        <v>183</v>
      </c>
    </row>
    <row r="252" spans="1:24" s="63" customFormat="1" ht="33.75" x14ac:dyDescent="0.2">
      <c r="A252" s="98"/>
      <c r="B252" s="97" t="s">
        <v>589</v>
      </c>
      <c r="C252" s="767" t="s">
        <v>590</v>
      </c>
      <c r="D252" s="767"/>
      <c r="E252" s="767"/>
      <c r="F252" s="99" t="s">
        <v>186</v>
      </c>
      <c r="G252" s="99" t="s">
        <v>591</v>
      </c>
      <c r="H252" s="99" t="s">
        <v>33</v>
      </c>
      <c r="I252" s="99" t="s">
        <v>591</v>
      </c>
      <c r="J252" s="100" t="s">
        <v>33</v>
      </c>
      <c r="K252" s="99" t="s">
        <v>33</v>
      </c>
      <c r="L252" s="100">
        <v>71.52</v>
      </c>
      <c r="M252" s="101" t="s">
        <v>33</v>
      </c>
      <c r="N252" s="102" t="s">
        <v>33</v>
      </c>
      <c r="V252" s="68" t="s">
        <v>590</v>
      </c>
    </row>
    <row r="253" spans="1:24" s="63" customFormat="1" ht="33.75" x14ac:dyDescent="0.2">
      <c r="A253" s="98"/>
      <c r="B253" s="97" t="s">
        <v>592</v>
      </c>
      <c r="C253" s="767" t="s">
        <v>593</v>
      </c>
      <c r="D253" s="767"/>
      <c r="E253" s="767"/>
      <c r="F253" s="99" t="s">
        <v>186</v>
      </c>
      <c r="G253" s="99" t="s">
        <v>594</v>
      </c>
      <c r="H253" s="99" t="s">
        <v>33</v>
      </c>
      <c r="I253" s="99" t="s">
        <v>594</v>
      </c>
      <c r="J253" s="100" t="s">
        <v>33</v>
      </c>
      <c r="K253" s="99" t="s">
        <v>33</v>
      </c>
      <c r="L253" s="100">
        <v>44.27</v>
      </c>
      <c r="M253" s="101" t="s">
        <v>33</v>
      </c>
      <c r="N253" s="102" t="s">
        <v>33</v>
      </c>
      <c r="V253" s="68" t="s">
        <v>593</v>
      </c>
    </row>
    <row r="254" spans="1:24" s="63" customFormat="1" x14ac:dyDescent="0.2">
      <c r="A254" s="103"/>
      <c r="B254" s="104"/>
      <c r="C254" s="780" t="s">
        <v>191</v>
      </c>
      <c r="D254" s="780"/>
      <c r="E254" s="780"/>
      <c r="F254" s="105" t="s">
        <v>33</v>
      </c>
      <c r="G254" s="105" t="s">
        <v>33</v>
      </c>
      <c r="H254" s="105" t="s">
        <v>33</v>
      </c>
      <c r="I254" s="105" t="s">
        <v>33</v>
      </c>
      <c r="J254" s="106" t="s">
        <v>33</v>
      </c>
      <c r="K254" s="105" t="s">
        <v>33</v>
      </c>
      <c r="L254" s="106">
        <v>291.48</v>
      </c>
      <c r="M254" s="92" t="s">
        <v>33</v>
      </c>
      <c r="N254" s="107" t="s">
        <v>33</v>
      </c>
      <c r="X254" s="68" t="s">
        <v>191</v>
      </c>
    </row>
    <row r="255" spans="1:24" s="63" customFormat="1" ht="33.75" x14ac:dyDescent="0.2">
      <c r="A255" s="88" t="s">
        <v>741</v>
      </c>
      <c r="B255" s="89" t="s">
        <v>1997</v>
      </c>
      <c r="C255" s="776" t="s">
        <v>1998</v>
      </c>
      <c r="D255" s="776"/>
      <c r="E255" s="776"/>
      <c r="F255" s="90" t="s">
        <v>566</v>
      </c>
      <c r="G255" s="90" t="s">
        <v>33</v>
      </c>
      <c r="H255" s="90" t="s">
        <v>33</v>
      </c>
      <c r="I255" s="90" t="s">
        <v>2875</v>
      </c>
      <c r="J255" s="91">
        <v>535.46</v>
      </c>
      <c r="K255" s="90" t="s">
        <v>33</v>
      </c>
      <c r="L255" s="91">
        <v>2293.91</v>
      </c>
      <c r="M255" s="92" t="s">
        <v>33</v>
      </c>
      <c r="N255" s="93" t="s">
        <v>33</v>
      </c>
      <c r="R255" s="68" t="s">
        <v>1998</v>
      </c>
    </row>
    <row r="256" spans="1:24" s="63" customFormat="1" ht="45" x14ac:dyDescent="0.2">
      <c r="A256" s="88" t="s">
        <v>745</v>
      </c>
      <c r="B256" s="89" t="s">
        <v>2812</v>
      </c>
      <c r="C256" s="776" t="s">
        <v>2813</v>
      </c>
      <c r="D256" s="776"/>
      <c r="E256" s="776"/>
      <c r="F256" s="90" t="s">
        <v>582</v>
      </c>
      <c r="G256" s="90" t="s">
        <v>33</v>
      </c>
      <c r="H256" s="90" t="s">
        <v>33</v>
      </c>
      <c r="I256" s="90" t="s">
        <v>2876</v>
      </c>
      <c r="J256" s="91" t="s">
        <v>33</v>
      </c>
      <c r="K256" s="90" t="s">
        <v>33</v>
      </c>
      <c r="L256" s="91" t="s">
        <v>33</v>
      </c>
      <c r="M256" s="92" t="s">
        <v>33</v>
      </c>
      <c r="N256" s="93" t="s">
        <v>33</v>
      </c>
      <c r="R256" s="68" t="s">
        <v>2813</v>
      </c>
    </row>
    <row r="257" spans="1:25" s="63" customFormat="1" x14ac:dyDescent="0.2">
      <c r="A257" s="94"/>
      <c r="B257" s="95"/>
      <c r="C257" s="767" t="s">
        <v>2877</v>
      </c>
      <c r="D257" s="767"/>
      <c r="E257" s="767"/>
      <c r="F257" s="767"/>
      <c r="G257" s="767"/>
      <c r="H257" s="767"/>
      <c r="I257" s="767"/>
      <c r="J257" s="767"/>
      <c r="K257" s="767"/>
      <c r="L257" s="767"/>
      <c r="M257" s="767"/>
      <c r="N257" s="781"/>
      <c r="S257" s="68" t="s">
        <v>2877</v>
      </c>
    </row>
    <row r="258" spans="1:25" s="63" customFormat="1" ht="33.75" x14ac:dyDescent="0.2">
      <c r="A258" s="96"/>
      <c r="B258" s="97" t="s">
        <v>558</v>
      </c>
      <c r="C258" s="767" t="s">
        <v>559</v>
      </c>
      <c r="D258" s="767"/>
      <c r="E258" s="767"/>
      <c r="F258" s="767"/>
      <c r="G258" s="767"/>
      <c r="H258" s="767"/>
      <c r="I258" s="767"/>
      <c r="J258" s="767"/>
      <c r="K258" s="767"/>
      <c r="L258" s="767"/>
      <c r="M258" s="767"/>
      <c r="N258" s="781"/>
      <c r="T258" s="68" t="s">
        <v>559</v>
      </c>
    </row>
    <row r="259" spans="1:25" s="63" customFormat="1" x14ac:dyDescent="0.2">
      <c r="A259" s="98"/>
      <c r="B259" s="97" t="s">
        <v>165</v>
      </c>
      <c r="C259" s="767" t="s">
        <v>251</v>
      </c>
      <c r="D259" s="767"/>
      <c r="E259" s="767"/>
      <c r="F259" s="99" t="s">
        <v>33</v>
      </c>
      <c r="G259" s="99" t="s">
        <v>33</v>
      </c>
      <c r="H259" s="99" t="s">
        <v>33</v>
      </c>
      <c r="I259" s="99" t="s">
        <v>33</v>
      </c>
      <c r="J259" s="100">
        <v>2874.61</v>
      </c>
      <c r="K259" s="99" t="s">
        <v>175</v>
      </c>
      <c r="L259" s="100">
        <v>1685.24</v>
      </c>
      <c r="M259" s="101" t="s">
        <v>33</v>
      </c>
      <c r="N259" s="102" t="s">
        <v>33</v>
      </c>
      <c r="U259" s="68" t="s">
        <v>251</v>
      </c>
    </row>
    <row r="260" spans="1:25" s="63" customFormat="1" x14ac:dyDescent="0.2">
      <c r="A260" s="98"/>
      <c r="B260" s="97" t="s">
        <v>173</v>
      </c>
      <c r="C260" s="767" t="s">
        <v>174</v>
      </c>
      <c r="D260" s="767"/>
      <c r="E260" s="767"/>
      <c r="F260" s="99" t="s">
        <v>33</v>
      </c>
      <c r="G260" s="99" t="s">
        <v>33</v>
      </c>
      <c r="H260" s="99" t="s">
        <v>33</v>
      </c>
      <c r="I260" s="99" t="s">
        <v>33</v>
      </c>
      <c r="J260" s="100">
        <v>2606.02</v>
      </c>
      <c r="K260" s="99" t="s">
        <v>175</v>
      </c>
      <c r="L260" s="100">
        <v>1527.78</v>
      </c>
      <c r="M260" s="101" t="s">
        <v>33</v>
      </c>
      <c r="N260" s="102" t="s">
        <v>33</v>
      </c>
      <c r="U260" s="68" t="s">
        <v>174</v>
      </c>
    </row>
    <row r="261" spans="1:25" s="63" customFormat="1" x14ac:dyDescent="0.2">
      <c r="A261" s="98"/>
      <c r="B261" s="97" t="s">
        <v>176</v>
      </c>
      <c r="C261" s="767" t="s">
        <v>177</v>
      </c>
      <c r="D261" s="767"/>
      <c r="E261" s="767"/>
      <c r="F261" s="99" t="s">
        <v>33</v>
      </c>
      <c r="G261" s="99" t="s">
        <v>33</v>
      </c>
      <c r="H261" s="99" t="s">
        <v>33</v>
      </c>
      <c r="I261" s="99" t="s">
        <v>33</v>
      </c>
      <c r="J261" s="100">
        <v>380.59</v>
      </c>
      <c r="K261" s="99" t="s">
        <v>175</v>
      </c>
      <c r="L261" s="100">
        <v>223.12</v>
      </c>
      <c r="M261" s="101" t="s">
        <v>33</v>
      </c>
      <c r="N261" s="102" t="s">
        <v>33</v>
      </c>
      <c r="U261" s="68" t="s">
        <v>177</v>
      </c>
    </row>
    <row r="262" spans="1:25" s="63" customFormat="1" x14ac:dyDescent="0.2">
      <c r="A262" s="98"/>
      <c r="B262" s="97" t="s">
        <v>212</v>
      </c>
      <c r="C262" s="767" t="s">
        <v>252</v>
      </c>
      <c r="D262" s="767"/>
      <c r="E262" s="767"/>
      <c r="F262" s="99" t="s">
        <v>33</v>
      </c>
      <c r="G262" s="99" t="s">
        <v>33</v>
      </c>
      <c r="H262" s="99" t="s">
        <v>33</v>
      </c>
      <c r="I262" s="99" t="s">
        <v>33</v>
      </c>
      <c r="J262" s="100">
        <v>3287.63</v>
      </c>
      <c r="K262" s="99" t="s">
        <v>33</v>
      </c>
      <c r="L262" s="100">
        <v>1541.9</v>
      </c>
      <c r="M262" s="101" t="s">
        <v>33</v>
      </c>
      <c r="N262" s="102" t="s">
        <v>33</v>
      </c>
      <c r="U262" s="68" t="s">
        <v>252</v>
      </c>
    </row>
    <row r="263" spans="1:25" s="63" customFormat="1" x14ac:dyDescent="0.2">
      <c r="A263" s="98"/>
      <c r="B263" s="97" t="s">
        <v>33</v>
      </c>
      <c r="C263" s="767" t="s">
        <v>253</v>
      </c>
      <c r="D263" s="767"/>
      <c r="E263" s="767"/>
      <c r="F263" s="99" t="s">
        <v>179</v>
      </c>
      <c r="G263" s="99" t="s">
        <v>2816</v>
      </c>
      <c r="H263" s="99" t="s">
        <v>175</v>
      </c>
      <c r="I263" s="99" t="s">
        <v>2878</v>
      </c>
      <c r="J263" s="100" t="s">
        <v>33</v>
      </c>
      <c r="K263" s="99" t="s">
        <v>33</v>
      </c>
      <c r="L263" s="100" t="s">
        <v>33</v>
      </c>
      <c r="M263" s="101" t="s">
        <v>33</v>
      </c>
      <c r="N263" s="102" t="s">
        <v>33</v>
      </c>
      <c r="V263" s="68" t="s">
        <v>253</v>
      </c>
    </row>
    <row r="264" spans="1:25" s="63" customFormat="1" ht="22.5" x14ac:dyDescent="0.2">
      <c r="A264" s="98"/>
      <c r="B264" s="97" t="s">
        <v>33</v>
      </c>
      <c r="C264" s="767" t="s">
        <v>178</v>
      </c>
      <c r="D264" s="767"/>
      <c r="E264" s="767"/>
      <c r="F264" s="99" t="s">
        <v>179</v>
      </c>
      <c r="G264" s="99" t="s">
        <v>2818</v>
      </c>
      <c r="H264" s="99" t="s">
        <v>175</v>
      </c>
      <c r="I264" s="99" t="s">
        <v>2879</v>
      </c>
      <c r="J264" s="100" t="s">
        <v>33</v>
      </c>
      <c r="K264" s="99" t="s">
        <v>33</v>
      </c>
      <c r="L264" s="100" t="s">
        <v>33</v>
      </c>
      <c r="M264" s="101" t="s">
        <v>33</v>
      </c>
      <c r="N264" s="102" t="s">
        <v>33</v>
      </c>
      <c r="V264" s="68" t="s">
        <v>178</v>
      </c>
    </row>
    <row r="265" spans="1:25" s="63" customFormat="1" x14ac:dyDescent="0.2">
      <c r="A265" s="98"/>
      <c r="B265" s="97" t="s">
        <v>33</v>
      </c>
      <c r="C265" s="776" t="s">
        <v>182</v>
      </c>
      <c r="D265" s="776"/>
      <c r="E265" s="776"/>
      <c r="F265" s="90" t="s">
        <v>33</v>
      </c>
      <c r="G265" s="90" t="s">
        <v>33</v>
      </c>
      <c r="H265" s="90" t="s">
        <v>33</v>
      </c>
      <c r="I265" s="90" t="s">
        <v>33</v>
      </c>
      <c r="J265" s="91">
        <v>8768.26</v>
      </c>
      <c r="K265" s="90" t="s">
        <v>33</v>
      </c>
      <c r="L265" s="91">
        <v>4754.92</v>
      </c>
      <c r="M265" s="92" t="s">
        <v>33</v>
      </c>
      <c r="N265" s="93" t="s">
        <v>33</v>
      </c>
      <c r="W265" s="68" t="s">
        <v>182</v>
      </c>
    </row>
    <row r="266" spans="1:25" s="63" customFormat="1" x14ac:dyDescent="0.2">
      <c r="A266" s="98"/>
      <c r="B266" s="97" t="s">
        <v>33</v>
      </c>
      <c r="C266" s="767" t="s">
        <v>183</v>
      </c>
      <c r="D266" s="767"/>
      <c r="E266" s="767"/>
      <c r="F266" s="99" t="s">
        <v>33</v>
      </c>
      <c r="G266" s="99" t="s">
        <v>33</v>
      </c>
      <c r="H266" s="99" t="s">
        <v>33</v>
      </c>
      <c r="I266" s="99" t="s">
        <v>33</v>
      </c>
      <c r="J266" s="100" t="s">
        <v>33</v>
      </c>
      <c r="K266" s="99" t="s">
        <v>33</v>
      </c>
      <c r="L266" s="100">
        <v>1908.36</v>
      </c>
      <c r="M266" s="101" t="s">
        <v>33</v>
      </c>
      <c r="N266" s="102" t="s">
        <v>33</v>
      </c>
      <c r="V266" s="68" t="s">
        <v>183</v>
      </c>
    </row>
    <row r="267" spans="1:25" s="63" customFormat="1" ht="33.75" x14ac:dyDescent="0.2">
      <c r="A267" s="98"/>
      <c r="B267" s="97" t="s">
        <v>589</v>
      </c>
      <c r="C267" s="767" t="s">
        <v>590</v>
      </c>
      <c r="D267" s="767"/>
      <c r="E267" s="767"/>
      <c r="F267" s="99" t="s">
        <v>186</v>
      </c>
      <c r="G267" s="99" t="s">
        <v>591</v>
      </c>
      <c r="H267" s="99" t="s">
        <v>33</v>
      </c>
      <c r="I267" s="99" t="s">
        <v>591</v>
      </c>
      <c r="J267" s="100" t="s">
        <v>33</v>
      </c>
      <c r="K267" s="99" t="s">
        <v>33</v>
      </c>
      <c r="L267" s="100">
        <v>2003.78</v>
      </c>
      <c r="M267" s="101" t="s">
        <v>33</v>
      </c>
      <c r="N267" s="102" t="s">
        <v>33</v>
      </c>
      <c r="V267" s="68" t="s">
        <v>590</v>
      </c>
    </row>
    <row r="268" spans="1:25" s="63" customFormat="1" ht="33.75" x14ac:dyDescent="0.2">
      <c r="A268" s="98"/>
      <c r="B268" s="97" t="s">
        <v>592</v>
      </c>
      <c r="C268" s="767" t="s">
        <v>593</v>
      </c>
      <c r="D268" s="767"/>
      <c r="E268" s="767"/>
      <c r="F268" s="99" t="s">
        <v>186</v>
      </c>
      <c r="G268" s="99" t="s">
        <v>594</v>
      </c>
      <c r="H268" s="99" t="s">
        <v>33</v>
      </c>
      <c r="I268" s="99" t="s">
        <v>594</v>
      </c>
      <c r="J268" s="100" t="s">
        <v>33</v>
      </c>
      <c r="K268" s="99" t="s">
        <v>33</v>
      </c>
      <c r="L268" s="100">
        <v>1240.43</v>
      </c>
      <c r="M268" s="101" t="s">
        <v>33</v>
      </c>
      <c r="N268" s="102" t="s">
        <v>33</v>
      </c>
      <c r="V268" s="68" t="s">
        <v>593</v>
      </c>
    </row>
    <row r="269" spans="1:25" s="63" customFormat="1" x14ac:dyDescent="0.2">
      <c r="A269" s="103"/>
      <c r="B269" s="104"/>
      <c r="C269" s="780" t="s">
        <v>191</v>
      </c>
      <c r="D269" s="780"/>
      <c r="E269" s="780"/>
      <c r="F269" s="105" t="s">
        <v>33</v>
      </c>
      <c r="G269" s="105" t="s">
        <v>33</v>
      </c>
      <c r="H269" s="105" t="s">
        <v>33</v>
      </c>
      <c r="I269" s="105" t="s">
        <v>33</v>
      </c>
      <c r="J269" s="106" t="s">
        <v>33</v>
      </c>
      <c r="K269" s="105" t="s">
        <v>33</v>
      </c>
      <c r="L269" s="106">
        <v>7999.13</v>
      </c>
      <c r="M269" s="92" t="s">
        <v>33</v>
      </c>
      <c r="N269" s="107" t="s">
        <v>33</v>
      </c>
      <c r="X269" s="68" t="s">
        <v>191</v>
      </c>
    </row>
    <row r="270" spans="1:25" s="63" customFormat="1" ht="22.5" x14ac:dyDescent="0.2">
      <c r="A270" s="88" t="s">
        <v>749</v>
      </c>
      <c r="B270" s="89" t="s">
        <v>595</v>
      </c>
      <c r="C270" s="776" t="s">
        <v>596</v>
      </c>
      <c r="D270" s="776"/>
      <c r="E270" s="776"/>
      <c r="F270" s="90" t="s">
        <v>566</v>
      </c>
      <c r="G270" s="90" t="s">
        <v>33</v>
      </c>
      <c r="H270" s="90" t="s">
        <v>33</v>
      </c>
      <c r="I270" s="90" t="s">
        <v>2880</v>
      </c>
      <c r="J270" s="91">
        <v>790</v>
      </c>
      <c r="K270" s="90" t="s">
        <v>33</v>
      </c>
      <c r="L270" s="91">
        <v>37606.769999999997</v>
      </c>
      <c r="M270" s="92" t="s">
        <v>33</v>
      </c>
      <c r="N270" s="93" t="s">
        <v>33</v>
      </c>
      <c r="R270" s="68" t="s">
        <v>596</v>
      </c>
    </row>
    <row r="271" spans="1:25" s="63" customFormat="1" x14ac:dyDescent="0.2">
      <c r="A271" s="88" t="s">
        <v>306</v>
      </c>
      <c r="B271" s="89" t="s">
        <v>598</v>
      </c>
      <c r="C271" s="776" t="s">
        <v>599</v>
      </c>
      <c r="D271" s="776"/>
      <c r="E271" s="776"/>
      <c r="F271" s="90" t="s">
        <v>566</v>
      </c>
      <c r="G271" s="90" t="s">
        <v>33</v>
      </c>
      <c r="H271" s="90" t="s">
        <v>33</v>
      </c>
      <c r="I271" s="90" t="s">
        <v>2881</v>
      </c>
      <c r="J271" s="91">
        <v>10.63</v>
      </c>
      <c r="K271" s="90" t="s">
        <v>33</v>
      </c>
      <c r="L271" s="91">
        <v>498.55</v>
      </c>
      <c r="M271" s="92" t="s">
        <v>33</v>
      </c>
      <c r="N271" s="93" t="s">
        <v>33</v>
      </c>
      <c r="R271" s="68" t="s">
        <v>599</v>
      </c>
    </row>
    <row r="272" spans="1:25" s="63" customFormat="1" x14ac:dyDescent="0.2">
      <c r="A272" s="94"/>
      <c r="B272" s="95"/>
      <c r="C272" s="767" t="s">
        <v>601</v>
      </c>
      <c r="D272" s="767"/>
      <c r="E272" s="767"/>
      <c r="F272" s="767"/>
      <c r="G272" s="767"/>
      <c r="H272" s="767"/>
      <c r="I272" s="767"/>
      <c r="J272" s="767"/>
      <c r="K272" s="767"/>
      <c r="L272" s="767"/>
      <c r="M272" s="767"/>
      <c r="N272" s="781"/>
      <c r="Y272" s="68" t="s">
        <v>601</v>
      </c>
    </row>
    <row r="273" spans="1:21" s="63" customFormat="1" ht="22.5" x14ac:dyDescent="0.2">
      <c r="A273" s="88" t="s">
        <v>1273</v>
      </c>
      <c r="B273" s="89" t="s">
        <v>2064</v>
      </c>
      <c r="C273" s="776" t="s">
        <v>2065</v>
      </c>
      <c r="D273" s="776"/>
      <c r="E273" s="776"/>
      <c r="F273" s="90" t="s">
        <v>604</v>
      </c>
      <c r="G273" s="90" t="s">
        <v>33</v>
      </c>
      <c r="H273" s="90" t="s">
        <v>33</v>
      </c>
      <c r="I273" s="90" t="s">
        <v>2882</v>
      </c>
      <c r="J273" s="91">
        <v>5488.69</v>
      </c>
      <c r="K273" s="90" t="s">
        <v>33</v>
      </c>
      <c r="L273" s="91">
        <v>2210.3000000000002</v>
      </c>
      <c r="M273" s="92" t="s">
        <v>33</v>
      </c>
      <c r="N273" s="93" t="s">
        <v>33</v>
      </c>
      <c r="R273" s="68" t="s">
        <v>2065</v>
      </c>
    </row>
    <row r="274" spans="1:21" s="63" customFormat="1" x14ac:dyDescent="0.2">
      <c r="A274" s="94"/>
      <c r="B274" s="95"/>
      <c r="C274" s="767" t="s">
        <v>2883</v>
      </c>
      <c r="D274" s="767"/>
      <c r="E274" s="767"/>
      <c r="F274" s="767"/>
      <c r="G274" s="767"/>
      <c r="H274" s="767"/>
      <c r="I274" s="767"/>
      <c r="J274" s="767"/>
      <c r="K274" s="767"/>
      <c r="L274" s="767"/>
      <c r="M274" s="767"/>
      <c r="N274" s="781"/>
      <c r="S274" s="68" t="s">
        <v>2883</v>
      </c>
    </row>
    <row r="275" spans="1:21" s="63" customFormat="1" ht="22.5" x14ac:dyDescent="0.2">
      <c r="A275" s="88" t="s">
        <v>194</v>
      </c>
      <c r="B275" s="89" t="s">
        <v>2014</v>
      </c>
      <c r="C275" s="776" t="s">
        <v>2015</v>
      </c>
      <c r="D275" s="776"/>
      <c r="E275" s="776"/>
      <c r="F275" s="90" t="s">
        <v>604</v>
      </c>
      <c r="G275" s="90" t="s">
        <v>33</v>
      </c>
      <c r="H275" s="90" t="s">
        <v>33</v>
      </c>
      <c r="I275" s="90" t="s">
        <v>2298</v>
      </c>
      <c r="J275" s="91">
        <v>5488.69</v>
      </c>
      <c r="K275" s="90" t="s">
        <v>33</v>
      </c>
      <c r="L275" s="91">
        <v>933.08</v>
      </c>
      <c r="M275" s="92" t="s">
        <v>33</v>
      </c>
      <c r="N275" s="93" t="s">
        <v>33</v>
      </c>
      <c r="R275" s="68" t="s">
        <v>2015</v>
      </c>
    </row>
    <row r="276" spans="1:21" s="63" customFormat="1" x14ac:dyDescent="0.2">
      <c r="A276" s="94"/>
      <c r="B276" s="95"/>
      <c r="C276" s="767" t="s">
        <v>2884</v>
      </c>
      <c r="D276" s="767"/>
      <c r="E276" s="767"/>
      <c r="F276" s="767"/>
      <c r="G276" s="767"/>
      <c r="H276" s="767"/>
      <c r="I276" s="767"/>
      <c r="J276" s="767"/>
      <c r="K276" s="767"/>
      <c r="L276" s="767"/>
      <c r="M276" s="767"/>
      <c r="N276" s="781"/>
      <c r="S276" s="68" t="s">
        <v>2884</v>
      </c>
    </row>
    <row r="277" spans="1:21" s="63" customFormat="1" ht="22.5" x14ac:dyDescent="0.2">
      <c r="A277" s="88" t="s">
        <v>1276</v>
      </c>
      <c r="B277" s="89" t="s">
        <v>2826</v>
      </c>
      <c r="C277" s="776" t="s">
        <v>2827</v>
      </c>
      <c r="D277" s="776"/>
      <c r="E277" s="776"/>
      <c r="F277" s="90" t="s">
        <v>604</v>
      </c>
      <c r="G277" s="90" t="s">
        <v>33</v>
      </c>
      <c r="H277" s="90" t="s">
        <v>33</v>
      </c>
      <c r="I277" s="90" t="s">
        <v>2885</v>
      </c>
      <c r="J277" s="91">
        <v>5488.69</v>
      </c>
      <c r="K277" s="90" t="s">
        <v>33</v>
      </c>
      <c r="L277" s="91">
        <v>5314.15</v>
      </c>
      <c r="M277" s="92" t="s">
        <v>33</v>
      </c>
      <c r="N277" s="93" t="s">
        <v>33</v>
      </c>
      <c r="R277" s="68" t="s">
        <v>2827</v>
      </c>
    </row>
    <row r="278" spans="1:21" s="63" customFormat="1" x14ac:dyDescent="0.2">
      <c r="A278" s="94"/>
      <c r="B278" s="95"/>
      <c r="C278" s="767" t="s">
        <v>2886</v>
      </c>
      <c r="D278" s="767"/>
      <c r="E278" s="767"/>
      <c r="F278" s="767"/>
      <c r="G278" s="767"/>
      <c r="H278" s="767"/>
      <c r="I278" s="767"/>
      <c r="J278" s="767"/>
      <c r="K278" s="767"/>
      <c r="L278" s="767"/>
      <c r="M278" s="767"/>
      <c r="N278" s="781"/>
      <c r="S278" s="68" t="s">
        <v>2886</v>
      </c>
    </row>
    <row r="279" spans="1:21" s="63" customFormat="1" ht="22.5" x14ac:dyDescent="0.2">
      <c r="A279" s="88" t="s">
        <v>1449</v>
      </c>
      <c r="B279" s="89" t="s">
        <v>602</v>
      </c>
      <c r="C279" s="776" t="s">
        <v>603</v>
      </c>
      <c r="D279" s="776"/>
      <c r="E279" s="776"/>
      <c r="F279" s="90" t="s">
        <v>604</v>
      </c>
      <c r="G279" s="90" t="s">
        <v>33</v>
      </c>
      <c r="H279" s="90" t="s">
        <v>33</v>
      </c>
      <c r="I279" s="90" t="s">
        <v>2887</v>
      </c>
      <c r="J279" s="91">
        <v>5584.58</v>
      </c>
      <c r="K279" s="90" t="s">
        <v>33</v>
      </c>
      <c r="L279" s="91">
        <v>1502.81</v>
      </c>
      <c r="M279" s="92" t="s">
        <v>33</v>
      </c>
      <c r="N279" s="93" t="s">
        <v>33</v>
      </c>
      <c r="R279" s="68" t="s">
        <v>603</v>
      </c>
    </row>
    <row r="280" spans="1:21" s="63" customFormat="1" x14ac:dyDescent="0.2">
      <c r="A280" s="94"/>
      <c r="B280" s="95"/>
      <c r="C280" s="767" t="s">
        <v>2888</v>
      </c>
      <c r="D280" s="767"/>
      <c r="E280" s="767"/>
      <c r="F280" s="767"/>
      <c r="G280" s="767"/>
      <c r="H280" s="767"/>
      <c r="I280" s="767"/>
      <c r="J280" s="767"/>
      <c r="K280" s="767"/>
      <c r="L280" s="767"/>
      <c r="M280" s="767"/>
      <c r="N280" s="781"/>
      <c r="S280" s="68" t="s">
        <v>2888</v>
      </c>
    </row>
    <row r="281" spans="1:21" s="63" customFormat="1" ht="22.5" x14ac:dyDescent="0.2">
      <c r="A281" s="88" t="s">
        <v>1450</v>
      </c>
      <c r="B281" s="89" t="s">
        <v>2010</v>
      </c>
      <c r="C281" s="776" t="s">
        <v>2011</v>
      </c>
      <c r="D281" s="776"/>
      <c r="E281" s="776"/>
      <c r="F281" s="90" t="s">
        <v>604</v>
      </c>
      <c r="G281" s="90" t="s">
        <v>33</v>
      </c>
      <c r="H281" s="90" t="s">
        <v>33</v>
      </c>
      <c r="I281" s="90" t="s">
        <v>2889</v>
      </c>
      <c r="J281" s="91">
        <v>5802.77</v>
      </c>
      <c r="K281" s="90" t="s">
        <v>33</v>
      </c>
      <c r="L281" s="91">
        <v>1849.34</v>
      </c>
      <c r="M281" s="92" t="s">
        <v>33</v>
      </c>
      <c r="N281" s="93" t="s">
        <v>33</v>
      </c>
      <c r="R281" s="68" t="s">
        <v>2011</v>
      </c>
    </row>
    <row r="282" spans="1:21" s="63" customFormat="1" x14ac:dyDescent="0.2">
      <c r="A282" s="94"/>
      <c r="B282" s="95"/>
      <c r="C282" s="767" t="s">
        <v>2890</v>
      </c>
      <c r="D282" s="767"/>
      <c r="E282" s="767"/>
      <c r="F282" s="767"/>
      <c r="G282" s="767"/>
      <c r="H282" s="767"/>
      <c r="I282" s="767"/>
      <c r="J282" s="767"/>
      <c r="K282" s="767"/>
      <c r="L282" s="767"/>
      <c r="M282" s="767"/>
      <c r="N282" s="781"/>
      <c r="S282" s="68" t="s">
        <v>2890</v>
      </c>
    </row>
    <row r="283" spans="1:21" s="63" customFormat="1" ht="33.75" x14ac:dyDescent="0.2">
      <c r="A283" s="88" t="s">
        <v>1716</v>
      </c>
      <c r="B283" s="89" t="s">
        <v>2028</v>
      </c>
      <c r="C283" s="776" t="s">
        <v>2029</v>
      </c>
      <c r="D283" s="776"/>
      <c r="E283" s="776"/>
      <c r="F283" s="90" t="s">
        <v>609</v>
      </c>
      <c r="G283" s="90" t="s">
        <v>33</v>
      </c>
      <c r="H283" s="90" t="s">
        <v>33</v>
      </c>
      <c r="I283" s="90" t="s">
        <v>2891</v>
      </c>
      <c r="J283" s="91" t="s">
        <v>33</v>
      </c>
      <c r="K283" s="90" t="s">
        <v>33</v>
      </c>
      <c r="L283" s="91" t="s">
        <v>33</v>
      </c>
      <c r="M283" s="92" t="s">
        <v>33</v>
      </c>
      <c r="N283" s="93" t="s">
        <v>33</v>
      </c>
      <c r="R283" s="68" t="s">
        <v>2029</v>
      </c>
    </row>
    <row r="284" spans="1:21" s="63" customFormat="1" x14ac:dyDescent="0.2">
      <c r="A284" s="94"/>
      <c r="B284" s="95"/>
      <c r="C284" s="767" t="s">
        <v>2892</v>
      </c>
      <c r="D284" s="767"/>
      <c r="E284" s="767"/>
      <c r="F284" s="767"/>
      <c r="G284" s="767"/>
      <c r="H284" s="767"/>
      <c r="I284" s="767"/>
      <c r="J284" s="767"/>
      <c r="K284" s="767"/>
      <c r="L284" s="767"/>
      <c r="M284" s="767"/>
      <c r="N284" s="781"/>
      <c r="S284" s="68" t="s">
        <v>2892</v>
      </c>
    </row>
    <row r="285" spans="1:21" s="63" customFormat="1" ht="33.75" x14ac:dyDescent="0.2">
      <c r="A285" s="96"/>
      <c r="B285" s="97" t="s">
        <v>558</v>
      </c>
      <c r="C285" s="767" t="s">
        <v>559</v>
      </c>
      <c r="D285" s="767"/>
      <c r="E285" s="767"/>
      <c r="F285" s="767"/>
      <c r="G285" s="767"/>
      <c r="H285" s="767"/>
      <c r="I285" s="767"/>
      <c r="J285" s="767"/>
      <c r="K285" s="767"/>
      <c r="L285" s="767"/>
      <c r="M285" s="767"/>
      <c r="N285" s="781"/>
      <c r="T285" s="68" t="s">
        <v>559</v>
      </c>
    </row>
    <row r="286" spans="1:21" s="63" customFormat="1" x14ac:dyDescent="0.2">
      <c r="A286" s="98"/>
      <c r="B286" s="97" t="s">
        <v>165</v>
      </c>
      <c r="C286" s="767" t="s">
        <v>251</v>
      </c>
      <c r="D286" s="767"/>
      <c r="E286" s="767"/>
      <c r="F286" s="99" t="s">
        <v>33</v>
      </c>
      <c r="G286" s="99" t="s">
        <v>33</v>
      </c>
      <c r="H286" s="99" t="s">
        <v>33</v>
      </c>
      <c r="I286" s="99" t="s">
        <v>33</v>
      </c>
      <c r="J286" s="100">
        <v>86.7</v>
      </c>
      <c r="K286" s="99" t="s">
        <v>175</v>
      </c>
      <c r="L286" s="100">
        <v>153.88999999999999</v>
      </c>
      <c r="M286" s="101" t="s">
        <v>33</v>
      </c>
      <c r="N286" s="102" t="s">
        <v>33</v>
      </c>
      <c r="U286" s="68" t="s">
        <v>251</v>
      </c>
    </row>
    <row r="287" spans="1:21" s="63" customFormat="1" x14ac:dyDescent="0.2">
      <c r="A287" s="98"/>
      <c r="B287" s="97" t="s">
        <v>173</v>
      </c>
      <c r="C287" s="767" t="s">
        <v>174</v>
      </c>
      <c r="D287" s="767"/>
      <c r="E287" s="767"/>
      <c r="F287" s="99" t="s">
        <v>33</v>
      </c>
      <c r="G287" s="99" t="s">
        <v>33</v>
      </c>
      <c r="H287" s="99" t="s">
        <v>33</v>
      </c>
      <c r="I287" s="99" t="s">
        <v>33</v>
      </c>
      <c r="J287" s="100">
        <v>16.61</v>
      </c>
      <c r="K287" s="99" t="s">
        <v>175</v>
      </c>
      <c r="L287" s="100">
        <v>29.48</v>
      </c>
      <c r="M287" s="101" t="s">
        <v>33</v>
      </c>
      <c r="N287" s="102" t="s">
        <v>33</v>
      </c>
      <c r="U287" s="68" t="s">
        <v>174</v>
      </c>
    </row>
    <row r="288" spans="1:21" s="63" customFormat="1" x14ac:dyDescent="0.2">
      <c r="A288" s="98"/>
      <c r="B288" s="97" t="s">
        <v>176</v>
      </c>
      <c r="C288" s="767" t="s">
        <v>177</v>
      </c>
      <c r="D288" s="767"/>
      <c r="E288" s="767"/>
      <c r="F288" s="99" t="s">
        <v>33</v>
      </c>
      <c r="G288" s="99" t="s">
        <v>33</v>
      </c>
      <c r="H288" s="99" t="s">
        <v>33</v>
      </c>
      <c r="I288" s="99" t="s">
        <v>33</v>
      </c>
      <c r="J288" s="100">
        <v>2.93</v>
      </c>
      <c r="K288" s="99" t="s">
        <v>175</v>
      </c>
      <c r="L288" s="100">
        <v>5.2</v>
      </c>
      <c r="M288" s="101" t="s">
        <v>33</v>
      </c>
      <c r="N288" s="102" t="s">
        <v>33</v>
      </c>
      <c r="U288" s="68" t="s">
        <v>177</v>
      </c>
    </row>
    <row r="289" spans="1:24" s="63" customFormat="1" x14ac:dyDescent="0.2">
      <c r="A289" s="98"/>
      <c r="B289" s="97" t="s">
        <v>212</v>
      </c>
      <c r="C289" s="767" t="s">
        <v>252</v>
      </c>
      <c r="D289" s="767"/>
      <c r="E289" s="767"/>
      <c r="F289" s="99" t="s">
        <v>33</v>
      </c>
      <c r="G289" s="99" t="s">
        <v>33</v>
      </c>
      <c r="H289" s="99" t="s">
        <v>33</v>
      </c>
      <c r="I289" s="99" t="s">
        <v>33</v>
      </c>
      <c r="J289" s="100">
        <v>0.66</v>
      </c>
      <c r="K289" s="99" t="s">
        <v>33</v>
      </c>
      <c r="L289" s="100">
        <v>0.94</v>
      </c>
      <c r="M289" s="101" t="s">
        <v>33</v>
      </c>
      <c r="N289" s="102" t="s">
        <v>33</v>
      </c>
      <c r="U289" s="68" t="s">
        <v>252</v>
      </c>
    </row>
    <row r="290" spans="1:24" s="63" customFormat="1" x14ac:dyDescent="0.2">
      <c r="A290" s="98"/>
      <c r="B290" s="97" t="s">
        <v>33</v>
      </c>
      <c r="C290" s="767" t="s">
        <v>253</v>
      </c>
      <c r="D290" s="767"/>
      <c r="E290" s="767"/>
      <c r="F290" s="99" t="s">
        <v>179</v>
      </c>
      <c r="G290" s="99" t="s">
        <v>2031</v>
      </c>
      <c r="H290" s="99" t="s">
        <v>175</v>
      </c>
      <c r="I290" s="99" t="s">
        <v>2893</v>
      </c>
      <c r="J290" s="100" t="s">
        <v>33</v>
      </c>
      <c r="K290" s="99" t="s">
        <v>33</v>
      </c>
      <c r="L290" s="100" t="s">
        <v>33</v>
      </c>
      <c r="M290" s="101" t="s">
        <v>33</v>
      </c>
      <c r="N290" s="102" t="s">
        <v>33</v>
      </c>
      <c r="V290" s="68" t="s">
        <v>253</v>
      </c>
    </row>
    <row r="291" spans="1:24" s="63" customFormat="1" x14ac:dyDescent="0.2">
      <c r="A291" s="98"/>
      <c r="B291" s="97" t="s">
        <v>33</v>
      </c>
      <c r="C291" s="767" t="s">
        <v>178</v>
      </c>
      <c r="D291" s="767"/>
      <c r="E291" s="767"/>
      <c r="F291" s="99" t="s">
        <v>179</v>
      </c>
      <c r="G291" s="99" t="s">
        <v>845</v>
      </c>
      <c r="H291" s="99" t="s">
        <v>175</v>
      </c>
      <c r="I291" s="99" t="s">
        <v>2894</v>
      </c>
      <c r="J291" s="100" t="s">
        <v>33</v>
      </c>
      <c r="K291" s="99" t="s">
        <v>33</v>
      </c>
      <c r="L291" s="100" t="s">
        <v>33</v>
      </c>
      <c r="M291" s="101" t="s">
        <v>33</v>
      </c>
      <c r="N291" s="102" t="s">
        <v>33</v>
      </c>
      <c r="V291" s="68" t="s">
        <v>178</v>
      </c>
    </row>
    <row r="292" spans="1:24" s="63" customFormat="1" x14ac:dyDescent="0.2">
      <c r="A292" s="98"/>
      <c r="B292" s="97" t="s">
        <v>33</v>
      </c>
      <c r="C292" s="776" t="s">
        <v>182</v>
      </c>
      <c r="D292" s="776"/>
      <c r="E292" s="776"/>
      <c r="F292" s="90" t="s">
        <v>33</v>
      </c>
      <c r="G292" s="90" t="s">
        <v>33</v>
      </c>
      <c r="H292" s="90" t="s">
        <v>33</v>
      </c>
      <c r="I292" s="90" t="s">
        <v>33</v>
      </c>
      <c r="J292" s="91">
        <v>103.97</v>
      </c>
      <c r="K292" s="90" t="s">
        <v>33</v>
      </c>
      <c r="L292" s="91">
        <v>184.31</v>
      </c>
      <c r="M292" s="92" t="s">
        <v>33</v>
      </c>
      <c r="N292" s="93" t="s">
        <v>33</v>
      </c>
      <c r="W292" s="68" t="s">
        <v>182</v>
      </c>
    </row>
    <row r="293" spans="1:24" s="63" customFormat="1" x14ac:dyDescent="0.2">
      <c r="A293" s="98"/>
      <c r="B293" s="97" t="s">
        <v>33</v>
      </c>
      <c r="C293" s="767" t="s">
        <v>183</v>
      </c>
      <c r="D293" s="767"/>
      <c r="E293" s="767"/>
      <c r="F293" s="99" t="s">
        <v>33</v>
      </c>
      <c r="G293" s="99" t="s">
        <v>33</v>
      </c>
      <c r="H293" s="99" t="s">
        <v>33</v>
      </c>
      <c r="I293" s="99" t="s">
        <v>33</v>
      </c>
      <c r="J293" s="100" t="s">
        <v>33</v>
      </c>
      <c r="K293" s="99" t="s">
        <v>33</v>
      </c>
      <c r="L293" s="100">
        <v>159.09</v>
      </c>
      <c r="M293" s="101" t="s">
        <v>33</v>
      </c>
      <c r="N293" s="102" t="s">
        <v>33</v>
      </c>
      <c r="V293" s="68" t="s">
        <v>183</v>
      </c>
    </row>
    <row r="294" spans="1:24" s="63" customFormat="1" ht="22.5" x14ac:dyDescent="0.2">
      <c r="A294" s="98"/>
      <c r="B294" s="97" t="s">
        <v>572</v>
      </c>
      <c r="C294" s="767" t="s">
        <v>573</v>
      </c>
      <c r="D294" s="767"/>
      <c r="E294" s="767"/>
      <c r="F294" s="99" t="s">
        <v>186</v>
      </c>
      <c r="G294" s="99" t="s">
        <v>574</v>
      </c>
      <c r="H294" s="99" t="s">
        <v>33</v>
      </c>
      <c r="I294" s="99" t="s">
        <v>574</v>
      </c>
      <c r="J294" s="100" t="s">
        <v>33</v>
      </c>
      <c r="K294" s="99" t="s">
        <v>33</v>
      </c>
      <c r="L294" s="100">
        <v>194.09</v>
      </c>
      <c r="M294" s="101" t="s">
        <v>33</v>
      </c>
      <c r="N294" s="102" t="s">
        <v>33</v>
      </c>
      <c r="V294" s="68" t="s">
        <v>573</v>
      </c>
    </row>
    <row r="295" spans="1:24" s="63" customFormat="1" ht="22.5" x14ac:dyDescent="0.2">
      <c r="A295" s="98"/>
      <c r="B295" s="97" t="s">
        <v>575</v>
      </c>
      <c r="C295" s="767" t="s">
        <v>576</v>
      </c>
      <c r="D295" s="767"/>
      <c r="E295" s="767"/>
      <c r="F295" s="99" t="s">
        <v>186</v>
      </c>
      <c r="G295" s="99" t="s">
        <v>341</v>
      </c>
      <c r="H295" s="99" t="s">
        <v>33</v>
      </c>
      <c r="I295" s="99" t="s">
        <v>341</v>
      </c>
      <c r="J295" s="100" t="s">
        <v>33</v>
      </c>
      <c r="K295" s="99" t="s">
        <v>33</v>
      </c>
      <c r="L295" s="100">
        <v>127.27</v>
      </c>
      <c r="M295" s="101" t="s">
        <v>33</v>
      </c>
      <c r="N295" s="102" t="s">
        <v>33</v>
      </c>
      <c r="V295" s="68" t="s">
        <v>576</v>
      </c>
    </row>
    <row r="296" spans="1:24" s="63" customFormat="1" x14ac:dyDescent="0.2">
      <c r="A296" s="103"/>
      <c r="B296" s="104"/>
      <c r="C296" s="780" t="s">
        <v>191</v>
      </c>
      <c r="D296" s="780"/>
      <c r="E296" s="780"/>
      <c r="F296" s="105" t="s">
        <v>33</v>
      </c>
      <c r="G296" s="105" t="s">
        <v>33</v>
      </c>
      <c r="H296" s="105" t="s">
        <v>33</v>
      </c>
      <c r="I296" s="105" t="s">
        <v>33</v>
      </c>
      <c r="J296" s="106" t="s">
        <v>33</v>
      </c>
      <c r="K296" s="105" t="s">
        <v>33</v>
      </c>
      <c r="L296" s="106">
        <v>505.67</v>
      </c>
      <c r="M296" s="92" t="s">
        <v>33</v>
      </c>
      <c r="N296" s="107" t="s">
        <v>33</v>
      </c>
      <c r="X296" s="68" t="s">
        <v>191</v>
      </c>
    </row>
    <row r="297" spans="1:24" s="63" customFormat="1" ht="33.75" x14ac:dyDescent="0.2">
      <c r="A297" s="88" t="s">
        <v>1720</v>
      </c>
      <c r="B297" s="89" t="s">
        <v>2034</v>
      </c>
      <c r="C297" s="776" t="s">
        <v>2035</v>
      </c>
      <c r="D297" s="776"/>
      <c r="E297" s="776"/>
      <c r="F297" s="90" t="s">
        <v>2036</v>
      </c>
      <c r="G297" s="90" t="s">
        <v>33</v>
      </c>
      <c r="H297" s="90" t="s">
        <v>33</v>
      </c>
      <c r="I297" s="90" t="s">
        <v>2895</v>
      </c>
      <c r="J297" s="91">
        <v>15.36</v>
      </c>
      <c r="K297" s="90" t="s">
        <v>33</v>
      </c>
      <c r="L297" s="91">
        <v>6870.53</v>
      </c>
      <c r="M297" s="92" t="s">
        <v>33</v>
      </c>
      <c r="N297" s="93" t="s">
        <v>33</v>
      </c>
      <c r="R297" s="68" t="s">
        <v>2035</v>
      </c>
    </row>
    <row r="298" spans="1:24" s="63" customFormat="1" ht="22.5" x14ac:dyDescent="0.2">
      <c r="A298" s="88" t="s">
        <v>1396</v>
      </c>
      <c r="B298" s="89" t="s">
        <v>2839</v>
      </c>
      <c r="C298" s="776" t="s">
        <v>2840</v>
      </c>
      <c r="D298" s="776"/>
      <c r="E298" s="776"/>
      <c r="F298" s="90" t="s">
        <v>711</v>
      </c>
      <c r="G298" s="90" t="s">
        <v>33</v>
      </c>
      <c r="H298" s="90" t="s">
        <v>33</v>
      </c>
      <c r="I298" s="90" t="s">
        <v>2896</v>
      </c>
      <c r="J298" s="91" t="s">
        <v>33</v>
      </c>
      <c r="K298" s="90" t="s">
        <v>33</v>
      </c>
      <c r="L298" s="91" t="s">
        <v>33</v>
      </c>
      <c r="M298" s="92" t="s">
        <v>33</v>
      </c>
      <c r="N298" s="93" t="s">
        <v>33</v>
      </c>
      <c r="R298" s="68" t="s">
        <v>2840</v>
      </c>
    </row>
    <row r="299" spans="1:24" s="63" customFormat="1" x14ac:dyDescent="0.2">
      <c r="A299" s="94"/>
      <c r="B299" s="95"/>
      <c r="C299" s="767" t="s">
        <v>2897</v>
      </c>
      <c r="D299" s="767"/>
      <c r="E299" s="767"/>
      <c r="F299" s="767"/>
      <c r="G299" s="767"/>
      <c r="H299" s="767"/>
      <c r="I299" s="767"/>
      <c r="J299" s="767"/>
      <c r="K299" s="767"/>
      <c r="L299" s="767"/>
      <c r="M299" s="767"/>
      <c r="N299" s="781"/>
      <c r="S299" s="68" t="s">
        <v>2897</v>
      </c>
    </row>
    <row r="300" spans="1:24" s="63" customFormat="1" ht="33.75" x14ac:dyDescent="0.2">
      <c r="A300" s="96"/>
      <c r="B300" s="97" t="s">
        <v>558</v>
      </c>
      <c r="C300" s="767" t="s">
        <v>559</v>
      </c>
      <c r="D300" s="767"/>
      <c r="E300" s="767"/>
      <c r="F300" s="767"/>
      <c r="G300" s="767"/>
      <c r="H300" s="767"/>
      <c r="I300" s="767"/>
      <c r="J300" s="767"/>
      <c r="K300" s="767"/>
      <c r="L300" s="767"/>
      <c r="M300" s="767"/>
      <c r="N300" s="781"/>
      <c r="T300" s="68" t="s">
        <v>559</v>
      </c>
    </row>
    <row r="301" spans="1:24" s="63" customFormat="1" x14ac:dyDescent="0.2">
      <c r="A301" s="98"/>
      <c r="B301" s="97" t="s">
        <v>165</v>
      </c>
      <c r="C301" s="767" t="s">
        <v>251</v>
      </c>
      <c r="D301" s="767"/>
      <c r="E301" s="767"/>
      <c r="F301" s="99" t="s">
        <v>33</v>
      </c>
      <c r="G301" s="99" t="s">
        <v>33</v>
      </c>
      <c r="H301" s="99" t="s">
        <v>33</v>
      </c>
      <c r="I301" s="99" t="s">
        <v>33</v>
      </c>
      <c r="J301" s="100">
        <v>135.36000000000001</v>
      </c>
      <c r="K301" s="99" t="s">
        <v>175</v>
      </c>
      <c r="L301" s="100">
        <v>4.57</v>
      </c>
      <c r="M301" s="101" t="s">
        <v>33</v>
      </c>
      <c r="N301" s="102" t="s">
        <v>33</v>
      </c>
      <c r="U301" s="68" t="s">
        <v>251</v>
      </c>
    </row>
    <row r="302" spans="1:24" s="63" customFormat="1" x14ac:dyDescent="0.2">
      <c r="A302" s="98"/>
      <c r="B302" s="97" t="s">
        <v>173</v>
      </c>
      <c r="C302" s="767" t="s">
        <v>174</v>
      </c>
      <c r="D302" s="767"/>
      <c r="E302" s="767"/>
      <c r="F302" s="99" t="s">
        <v>33</v>
      </c>
      <c r="G302" s="99" t="s">
        <v>33</v>
      </c>
      <c r="H302" s="99" t="s">
        <v>33</v>
      </c>
      <c r="I302" s="99" t="s">
        <v>33</v>
      </c>
      <c r="J302" s="100">
        <v>58.09</v>
      </c>
      <c r="K302" s="99" t="s">
        <v>175</v>
      </c>
      <c r="L302" s="100">
        <v>1.96</v>
      </c>
      <c r="M302" s="101" t="s">
        <v>33</v>
      </c>
      <c r="N302" s="102" t="s">
        <v>33</v>
      </c>
      <c r="U302" s="68" t="s">
        <v>174</v>
      </c>
    </row>
    <row r="303" spans="1:24" s="63" customFormat="1" x14ac:dyDescent="0.2">
      <c r="A303" s="98"/>
      <c r="B303" s="97" t="s">
        <v>176</v>
      </c>
      <c r="C303" s="767" t="s">
        <v>177</v>
      </c>
      <c r="D303" s="767"/>
      <c r="E303" s="767"/>
      <c r="F303" s="99" t="s">
        <v>33</v>
      </c>
      <c r="G303" s="99" t="s">
        <v>33</v>
      </c>
      <c r="H303" s="99" t="s">
        <v>33</v>
      </c>
      <c r="I303" s="99" t="s">
        <v>33</v>
      </c>
      <c r="J303" s="100">
        <v>5.0199999999999996</v>
      </c>
      <c r="K303" s="99" t="s">
        <v>175</v>
      </c>
      <c r="L303" s="100">
        <v>0.17</v>
      </c>
      <c r="M303" s="101" t="s">
        <v>33</v>
      </c>
      <c r="N303" s="102" t="s">
        <v>33</v>
      </c>
      <c r="U303" s="68" t="s">
        <v>177</v>
      </c>
    </row>
    <row r="304" spans="1:24" s="63" customFormat="1" x14ac:dyDescent="0.2">
      <c r="A304" s="98"/>
      <c r="B304" s="97" t="s">
        <v>212</v>
      </c>
      <c r="C304" s="767" t="s">
        <v>252</v>
      </c>
      <c r="D304" s="767"/>
      <c r="E304" s="767"/>
      <c r="F304" s="99" t="s">
        <v>33</v>
      </c>
      <c r="G304" s="99" t="s">
        <v>33</v>
      </c>
      <c r="H304" s="99" t="s">
        <v>33</v>
      </c>
      <c r="I304" s="99" t="s">
        <v>33</v>
      </c>
      <c r="J304" s="100">
        <v>894.6</v>
      </c>
      <c r="K304" s="99" t="s">
        <v>33</v>
      </c>
      <c r="L304" s="100">
        <v>24.15</v>
      </c>
      <c r="M304" s="101" t="s">
        <v>33</v>
      </c>
      <c r="N304" s="102" t="s">
        <v>33</v>
      </c>
      <c r="U304" s="68" t="s">
        <v>252</v>
      </c>
    </row>
    <row r="305" spans="1:24" s="63" customFormat="1" x14ac:dyDescent="0.2">
      <c r="A305" s="98"/>
      <c r="B305" s="97" t="s">
        <v>33</v>
      </c>
      <c r="C305" s="767" t="s">
        <v>253</v>
      </c>
      <c r="D305" s="767"/>
      <c r="E305" s="767"/>
      <c r="F305" s="99" t="s">
        <v>179</v>
      </c>
      <c r="G305" s="99" t="s">
        <v>656</v>
      </c>
      <c r="H305" s="99" t="s">
        <v>175</v>
      </c>
      <c r="I305" s="99" t="s">
        <v>2898</v>
      </c>
      <c r="J305" s="100" t="s">
        <v>33</v>
      </c>
      <c r="K305" s="99" t="s">
        <v>33</v>
      </c>
      <c r="L305" s="100" t="s">
        <v>33</v>
      </c>
      <c r="M305" s="101" t="s">
        <v>33</v>
      </c>
      <c r="N305" s="102" t="s">
        <v>33</v>
      </c>
      <c r="V305" s="68" t="s">
        <v>253</v>
      </c>
    </row>
    <row r="306" spans="1:24" s="63" customFormat="1" x14ac:dyDescent="0.2">
      <c r="A306" s="98"/>
      <c r="B306" s="97" t="s">
        <v>33</v>
      </c>
      <c r="C306" s="767" t="s">
        <v>178</v>
      </c>
      <c r="D306" s="767"/>
      <c r="E306" s="767"/>
      <c r="F306" s="99" t="s">
        <v>179</v>
      </c>
      <c r="G306" s="99" t="s">
        <v>925</v>
      </c>
      <c r="H306" s="99" t="s">
        <v>175</v>
      </c>
      <c r="I306" s="99" t="s">
        <v>2899</v>
      </c>
      <c r="J306" s="100" t="s">
        <v>33</v>
      </c>
      <c r="K306" s="99" t="s">
        <v>33</v>
      </c>
      <c r="L306" s="100" t="s">
        <v>33</v>
      </c>
      <c r="M306" s="101" t="s">
        <v>33</v>
      </c>
      <c r="N306" s="102" t="s">
        <v>33</v>
      </c>
      <c r="V306" s="68" t="s">
        <v>178</v>
      </c>
    </row>
    <row r="307" spans="1:24" s="63" customFormat="1" x14ac:dyDescent="0.2">
      <c r="A307" s="98"/>
      <c r="B307" s="97" t="s">
        <v>33</v>
      </c>
      <c r="C307" s="776" t="s">
        <v>182</v>
      </c>
      <c r="D307" s="776"/>
      <c r="E307" s="776"/>
      <c r="F307" s="90" t="s">
        <v>33</v>
      </c>
      <c r="G307" s="90" t="s">
        <v>33</v>
      </c>
      <c r="H307" s="90" t="s">
        <v>33</v>
      </c>
      <c r="I307" s="90" t="s">
        <v>33</v>
      </c>
      <c r="J307" s="91">
        <v>1088.05</v>
      </c>
      <c r="K307" s="90" t="s">
        <v>33</v>
      </c>
      <c r="L307" s="91">
        <v>30.68</v>
      </c>
      <c r="M307" s="92" t="s">
        <v>33</v>
      </c>
      <c r="N307" s="93" t="s">
        <v>33</v>
      </c>
      <c r="W307" s="68" t="s">
        <v>182</v>
      </c>
    </row>
    <row r="308" spans="1:24" s="63" customFormat="1" x14ac:dyDescent="0.2">
      <c r="A308" s="98"/>
      <c r="B308" s="97" t="s">
        <v>33</v>
      </c>
      <c r="C308" s="767" t="s">
        <v>183</v>
      </c>
      <c r="D308" s="767"/>
      <c r="E308" s="767"/>
      <c r="F308" s="99" t="s">
        <v>33</v>
      </c>
      <c r="G308" s="99" t="s">
        <v>33</v>
      </c>
      <c r="H308" s="99" t="s">
        <v>33</v>
      </c>
      <c r="I308" s="99" t="s">
        <v>33</v>
      </c>
      <c r="J308" s="100" t="s">
        <v>33</v>
      </c>
      <c r="K308" s="99" t="s">
        <v>33</v>
      </c>
      <c r="L308" s="100">
        <v>4.74</v>
      </c>
      <c r="M308" s="101" t="s">
        <v>33</v>
      </c>
      <c r="N308" s="102" t="s">
        <v>33</v>
      </c>
      <c r="V308" s="68" t="s">
        <v>183</v>
      </c>
    </row>
    <row r="309" spans="1:24" s="63" customFormat="1" ht="22.5" x14ac:dyDescent="0.2">
      <c r="A309" s="98"/>
      <c r="B309" s="97" t="s">
        <v>959</v>
      </c>
      <c r="C309" s="767" t="s">
        <v>960</v>
      </c>
      <c r="D309" s="767"/>
      <c r="E309" s="767"/>
      <c r="F309" s="99" t="s">
        <v>186</v>
      </c>
      <c r="G309" s="99" t="s">
        <v>187</v>
      </c>
      <c r="H309" s="99" t="s">
        <v>33</v>
      </c>
      <c r="I309" s="99" t="s">
        <v>187</v>
      </c>
      <c r="J309" s="100" t="s">
        <v>33</v>
      </c>
      <c r="K309" s="99" t="s">
        <v>33</v>
      </c>
      <c r="L309" s="100">
        <v>4.5</v>
      </c>
      <c r="M309" s="101" t="s">
        <v>33</v>
      </c>
      <c r="N309" s="102" t="s">
        <v>33</v>
      </c>
      <c r="V309" s="68" t="s">
        <v>960</v>
      </c>
    </row>
    <row r="310" spans="1:24" s="63" customFormat="1" ht="22.5" x14ac:dyDescent="0.2">
      <c r="A310" s="98"/>
      <c r="B310" s="97" t="s">
        <v>961</v>
      </c>
      <c r="C310" s="767" t="s">
        <v>962</v>
      </c>
      <c r="D310" s="767"/>
      <c r="E310" s="767"/>
      <c r="F310" s="99" t="s">
        <v>186</v>
      </c>
      <c r="G310" s="99" t="s">
        <v>594</v>
      </c>
      <c r="H310" s="99" t="s">
        <v>33</v>
      </c>
      <c r="I310" s="99" t="s">
        <v>594</v>
      </c>
      <c r="J310" s="100" t="s">
        <v>33</v>
      </c>
      <c r="K310" s="99" t="s">
        <v>33</v>
      </c>
      <c r="L310" s="100">
        <v>3.08</v>
      </c>
      <c r="M310" s="101" t="s">
        <v>33</v>
      </c>
      <c r="N310" s="102" t="s">
        <v>33</v>
      </c>
      <c r="V310" s="68" t="s">
        <v>962</v>
      </c>
    </row>
    <row r="311" spans="1:24" s="63" customFormat="1" x14ac:dyDescent="0.2">
      <c r="A311" s="103"/>
      <c r="B311" s="104"/>
      <c r="C311" s="780" t="s">
        <v>191</v>
      </c>
      <c r="D311" s="780"/>
      <c r="E311" s="780"/>
      <c r="F311" s="105" t="s">
        <v>33</v>
      </c>
      <c r="G311" s="105" t="s">
        <v>33</v>
      </c>
      <c r="H311" s="105" t="s">
        <v>33</v>
      </c>
      <c r="I311" s="105" t="s">
        <v>33</v>
      </c>
      <c r="J311" s="106" t="s">
        <v>33</v>
      </c>
      <c r="K311" s="105" t="s">
        <v>33</v>
      </c>
      <c r="L311" s="106">
        <v>38.26</v>
      </c>
      <c r="M311" s="92" t="s">
        <v>33</v>
      </c>
      <c r="N311" s="107" t="s">
        <v>33</v>
      </c>
      <c r="X311" s="68" t="s">
        <v>191</v>
      </c>
    </row>
    <row r="312" spans="1:24" s="63" customFormat="1" ht="22.5" x14ac:dyDescent="0.2">
      <c r="A312" s="88" t="s">
        <v>1721</v>
      </c>
      <c r="B312" s="89" t="s">
        <v>2844</v>
      </c>
      <c r="C312" s="776" t="s">
        <v>2845</v>
      </c>
      <c r="D312" s="776"/>
      <c r="E312" s="776"/>
      <c r="F312" s="90" t="s">
        <v>604</v>
      </c>
      <c r="G312" s="90" t="s">
        <v>33</v>
      </c>
      <c r="H312" s="90" t="s">
        <v>33</v>
      </c>
      <c r="I312" s="90" t="s">
        <v>2900</v>
      </c>
      <c r="J312" s="91">
        <v>6100</v>
      </c>
      <c r="K312" s="90" t="s">
        <v>33</v>
      </c>
      <c r="L312" s="91">
        <v>20.74</v>
      </c>
      <c r="M312" s="92" t="s">
        <v>33</v>
      </c>
      <c r="N312" s="93" t="s">
        <v>33</v>
      </c>
      <c r="R312" s="68" t="s">
        <v>2845</v>
      </c>
    </row>
    <row r="313" spans="1:24" s="63" customFormat="1" x14ac:dyDescent="0.2">
      <c r="A313" s="94"/>
      <c r="B313" s="95"/>
      <c r="C313" s="767" t="s">
        <v>2901</v>
      </c>
      <c r="D313" s="767"/>
      <c r="E313" s="767"/>
      <c r="F313" s="767"/>
      <c r="G313" s="767"/>
      <c r="H313" s="767"/>
      <c r="I313" s="767"/>
      <c r="J313" s="767"/>
      <c r="K313" s="767"/>
      <c r="L313" s="767"/>
      <c r="M313" s="767"/>
      <c r="N313" s="781"/>
      <c r="S313" s="68" t="s">
        <v>2901</v>
      </c>
    </row>
    <row r="314" spans="1:24" s="63" customFormat="1" ht="22.5" x14ac:dyDescent="0.2">
      <c r="A314" s="88" t="s">
        <v>1722</v>
      </c>
      <c r="B314" s="89" t="s">
        <v>2848</v>
      </c>
      <c r="C314" s="776" t="s">
        <v>2849</v>
      </c>
      <c r="D314" s="776"/>
      <c r="E314" s="776"/>
      <c r="F314" s="90" t="s">
        <v>604</v>
      </c>
      <c r="G314" s="90" t="s">
        <v>33</v>
      </c>
      <c r="H314" s="90" t="s">
        <v>33</v>
      </c>
      <c r="I314" s="90" t="s">
        <v>958</v>
      </c>
      <c r="J314" s="91" t="s">
        <v>33</v>
      </c>
      <c r="K314" s="90" t="s">
        <v>33</v>
      </c>
      <c r="L314" s="91" t="s">
        <v>33</v>
      </c>
      <c r="M314" s="92" t="s">
        <v>33</v>
      </c>
      <c r="N314" s="93" t="s">
        <v>33</v>
      </c>
      <c r="R314" s="68" t="s">
        <v>2849</v>
      </c>
    </row>
    <row r="315" spans="1:24" s="63" customFormat="1" x14ac:dyDescent="0.2">
      <c r="A315" s="94"/>
      <c r="B315" s="95"/>
      <c r="C315" s="767" t="s">
        <v>2902</v>
      </c>
      <c r="D315" s="767"/>
      <c r="E315" s="767"/>
      <c r="F315" s="767"/>
      <c r="G315" s="767"/>
      <c r="H315" s="767"/>
      <c r="I315" s="767"/>
      <c r="J315" s="767"/>
      <c r="K315" s="767"/>
      <c r="L315" s="767"/>
      <c r="M315" s="767"/>
      <c r="N315" s="781"/>
      <c r="S315" s="68" t="s">
        <v>2902</v>
      </c>
    </row>
    <row r="316" spans="1:24" s="63" customFormat="1" ht="33.75" x14ac:dyDescent="0.2">
      <c r="A316" s="96"/>
      <c r="B316" s="97" t="s">
        <v>558</v>
      </c>
      <c r="C316" s="767" t="s">
        <v>559</v>
      </c>
      <c r="D316" s="767"/>
      <c r="E316" s="767"/>
      <c r="F316" s="767"/>
      <c r="G316" s="767"/>
      <c r="H316" s="767"/>
      <c r="I316" s="767"/>
      <c r="J316" s="767"/>
      <c r="K316" s="767"/>
      <c r="L316" s="767"/>
      <c r="M316" s="767"/>
      <c r="N316" s="781"/>
      <c r="T316" s="68" t="s">
        <v>559</v>
      </c>
    </row>
    <row r="317" spans="1:24" s="63" customFormat="1" x14ac:dyDescent="0.2">
      <c r="A317" s="98"/>
      <c r="B317" s="97" t="s">
        <v>165</v>
      </c>
      <c r="C317" s="767" t="s">
        <v>251</v>
      </c>
      <c r="D317" s="767"/>
      <c r="E317" s="767"/>
      <c r="F317" s="99" t="s">
        <v>33</v>
      </c>
      <c r="G317" s="99" t="s">
        <v>33</v>
      </c>
      <c r="H317" s="99" t="s">
        <v>33</v>
      </c>
      <c r="I317" s="99" t="s">
        <v>33</v>
      </c>
      <c r="J317" s="100">
        <v>1795.86</v>
      </c>
      <c r="K317" s="99" t="s">
        <v>175</v>
      </c>
      <c r="L317" s="100">
        <v>4.49</v>
      </c>
      <c r="M317" s="101" t="s">
        <v>33</v>
      </c>
      <c r="N317" s="102" t="s">
        <v>33</v>
      </c>
      <c r="U317" s="68" t="s">
        <v>251</v>
      </c>
    </row>
    <row r="318" spans="1:24" s="63" customFormat="1" x14ac:dyDescent="0.2">
      <c r="A318" s="98"/>
      <c r="B318" s="97" t="s">
        <v>173</v>
      </c>
      <c r="C318" s="767" t="s">
        <v>174</v>
      </c>
      <c r="D318" s="767"/>
      <c r="E318" s="767"/>
      <c r="F318" s="99" t="s">
        <v>33</v>
      </c>
      <c r="G318" s="99" t="s">
        <v>33</v>
      </c>
      <c r="H318" s="99" t="s">
        <v>33</v>
      </c>
      <c r="I318" s="99" t="s">
        <v>33</v>
      </c>
      <c r="J318" s="100">
        <v>28.64</v>
      </c>
      <c r="K318" s="99" t="s">
        <v>175</v>
      </c>
      <c r="L318" s="100">
        <v>7.0000000000000007E-2</v>
      </c>
      <c r="M318" s="101" t="s">
        <v>33</v>
      </c>
      <c r="N318" s="102" t="s">
        <v>33</v>
      </c>
      <c r="U318" s="68" t="s">
        <v>174</v>
      </c>
    </row>
    <row r="319" spans="1:24" s="63" customFormat="1" x14ac:dyDescent="0.2">
      <c r="A319" s="98"/>
      <c r="B319" s="97" t="s">
        <v>176</v>
      </c>
      <c r="C319" s="767" t="s">
        <v>177</v>
      </c>
      <c r="D319" s="767"/>
      <c r="E319" s="767"/>
      <c r="F319" s="99" t="s">
        <v>33</v>
      </c>
      <c r="G319" s="99" t="s">
        <v>33</v>
      </c>
      <c r="H319" s="99" t="s">
        <v>33</v>
      </c>
      <c r="I319" s="99" t="s">
        <v>33</v>
      </c>
      <c r="J319" s="100">
        <v>4.09</v>
      </c>
      <c r="K319" s="99" t="s">
        <v>175</v>
      </c>
      <c r="L319" s="100">
        <v>0.01</v>
      </c>
      <c r="M319" s="101" t="s">
        <v>33</v>
      </c>
      <c r="N319" s="102" t="s">
        <v>33</v>
      </c>
      <c r="U319" s="68" t="s">
        <v>177</v>
      </c>
    </row>
    <row r="320" spans="1:24" s="63" customFormat="1" x14ac:dyDescent="0.2">
      <c r="A320" s="98"/>
      <c r="B320" s="97" t="s">
        <v>33</v>
      </c>
      <c r="C320" s="767" t="s">
        <v>253</v>
      </c>
      <c r="D320" s="767"/>
      <c r="E320" s="767"/>
      <c r="F320" s="99" t="s">
        <v>179</v>
      </c>
      <c r="G320" s="99" t="s">
        <v>2851</v>
      </c>
      <c r="H320" s="99" t="s">
        <v>175</v>
      </c>
      <c r="I320" s="99" t="s">
        <v>2852</v>
      </c>
      <c r="J320" s="100" t="s">
        <v>33</v>
      </c>
      <c r="K320" s="99" t="s">
        <v>33</v>
      </c>
      <c r="L320" s="100" t="s">
        <v>33</v>
      </c>
      <c r="M320" s="101" t="s">
        <v>33</v>
      </c>
      <c r="N320" s="102" t="s">
        <v>33</v>
      </c>
      <c r="V320" s="68" t="s">
        <v>253</v>
      </c>
    </row>
    <row r="321" spans="1:24" s="63" customFormat="1" x14ac:dyDescent="0.2">
      <c r="A321" s="98"/>
      <c r="B321" s="97" t="s">
        <v>33</v>
      </c>
      <c r="C321" s="767" t="s">
        <v>178</v>
      </c>
      <c r="D321" s="767"/>
      <c r="E321" s="767"/>
      <c r="F321" s="99" t="s">
        <v>179</v>
      </c>
      <c r="G321" s="99" t="s">
        <v>625</v>
      </c>
      <c r="H321" s="99" t="s">
        <v>175</v>
      </c>
      <c r="I321" s="99" t="s">
        <v>2853</v>
      </c>
      <c r="J321" s="100" t="s">
        <v>33</v>
      </c>
      <c r="K321" s="99" t="s">
        <v>33</v>
      </c>
      <c r="L321" s="100" t="s">
        <v>33</v>
      </c>
      <c r="M321" s="101" t="s">
        <v>33</v>
      </c>
      <c r="N321" s="102" t="s">
        <v>33</v>
      </c>
      <c r="V321" s="68" t="s">
        <v>178</v>
      </c>
    </row>
    <row r="322" spans="1:24" s="63" customFormat="1" x14ac:dyDescent="0.2">
      <c r="A322" s="98"/>
      <c r="B322" s="97" t="s">
        <v>33</v>
      </c>
      <c r="C322" s="776" t="s">
        <v>182</v>
      </c>
      <c r="D322" s="776"/>
      <c r="E322" s="776"/>
      <c r="F322" s="90" t="s">
        <v>33</v>
      </c>
      <c r="G322" s="90" t="s">
        <v>33</v>
      </c>
      <c r="H322" s="90" t="s">
        <v>33</v>
      </c>
      <c r="I322" s="90" t="s">
        <v>33</v>
      </c>
      <c r="J322" s="91">
        <v>1824.5</v>
      </c>
      <c r="K322" s="90" t="s">
        <v>33</v>
      </c>
      <c r="L322" s="91">
        <v>4.5599999999999996</v>
      </c>
      <c r="M322" s="92" t="s">
        <v>33</v>
      </c>
      <c r="N322" s="93" t="s">
        <v>33</v>
      </c>
      <c r="W322" s="68" t="s">
        <v>182</v>
      </c>
    </row>
    <row r="323" spans="1:24" s="63" customFormat="1" x14ac:dyDescent="0.2">
      <c r="A323" s="98"/>
      <c r="B323" s="97" t="s">
        <v>33</v>
      </c>
      <c r="C323" s="767" t="s">
        <v>183</v>
      </c>
      <c r="D323" s="767"/>
      <c r="E323" s="767"/>
      <c r="F323" s="99" t="s">
        <v>33</v>
      </c>
      <c r="G323" s="99" t="s">
        <v>33</v>
      </c>
      <c r="H323" s="99" t="s">
        <v>33</v>
      </c>
      <c r="I323" s="99" t="s">
        <v>33</v>
      </c>
      <c r="J323" s="100" t="s">
        <v>33</v>
      </c>
      <c r="K323" s="99" t="s">
        <v>33</v>
      </c>
      <c r="L323" s="100">
        <v>4.5</v>
      </c>
      <c r="M323" s="101" t="s">
        <v>33</v>
      </c>
      <c r="N323" s="102" t="s">
        <v>33</v>
      </c>
      <c r="V323" s="68" t="s">
        <v>183</v>
      </c>
    </row>
    <row r="324" spans="1:24" s="63" customFormat="1" ht="33.75" x14ac:dyDescent="0.2">
      <c r="A324" s="98"/>
      <c r="B324" s="97" t="s">
        <v>589</v>
      </c>
      <c r="C324" s="767" t="s">
        <v>590</v>
      </c>
      <c r="D324" s="767"/>
      <c r="E324" s="767"/>
      <c r="F324" s="99" t="s">
        <v>186</v>
      </c>
      <c r="G324" s="99" t="s">
        <v>591</v>
      </c>
      <c r="H324" s="99" t="s">
        <v>33</v>
      </c>
      <c r="I324" s="99" t="s">
        <v>591</v>
      </c>
      <c r="J324" s="100" t="s">
        <v>33</v>
      </c>
      <c r="K324" s="99" t="s">
        <v>33</v>
      </c>
      <c r="L324" s="100">
        <v>4.7300000000000004</v>
      </c>
      <c r="M324" s="101" t="s">
        <v>33</v>
      </c>
      <c r="N324" s="102" t="s">
        <v>33</v>
      </c>
      <c r="V324" s="68" t="s">
        <v>590</v>
      </c>
    </row>
    <row r="325" spans="1:24" s="63" customFormat="1" ht="33.75" x14ac:dyDescent="0.2">
      <c r="A325" s="98"/>
      <c r="B325" s="97" t="s">
        <v>592</v>
      </c>
      <c r="C325" s="767" t="s">
        <v>593</v>
      </c>
      <c r="D325" s="767"/>
      <c r="E325" s="767"/>
      <c r="F325" s="99" t="s">
        <v>186</v>
      </c>
      <c r="G325" s="99" t="s">
        <v>594</v>
      </c>
      <c r="H325" s="99" t="s">
        <v>33</v>
      </c>
      <c r="I325" s="99" t="s">
        <v>594</v>
      </c>
      <c r="J325" s="100" t="s">
        <v>33</v>
      </c>
      <c r="K325" s="99" t="s">
        <v>33</v>
      </c>
      <c r="L325" s="100">
        <v>2.93</v>
      </c>
      <c r="M325" s="101" t="s">
        <v>33</v>
      </c>
      <c r="N325" s="102" t="s">
        <v>33</v>
      </c>
      <c r="V325" s="68" t="s">
        <v>593</v>
      </c>
    </row>
    <row r="326" spans="1:24" s="63" customFormat="1" x14ac:dyDescent="0.2">
      <c r="A326" s="103"/>
      <c r="B326" s="104"/>
      <c r="C326" s="780" t="s">
        <v>191</v>
      </c>
      <c r="D326" s="780"/>
      <c r="E326" s="780"/>
      <c r="F326" s="105" t="s">
        <v>33</v>
      </c>
      <c r="G326" s="105" t="s">
        <v>33</v>
      </c>
      <c r="H326" s="105" t="s">
        <v>33</v>
      </c>
      <c r="I326" s="105" t="s">
        <v>33</v>
      </c>
      <c r="J326" s="106" t="s">
        <v>33</v>
      </c>
      <c r="K326" s="105" t="s">
        <v>33</v>
      </c>
      <c r="L326" s="106">
        <v>12.22</v>
      </c>
      <c r="M326" s="92" t="s">
        <v>33</v>
      </c>
      <c r="N326" s="107" t="s">
        <v>33</v>
      </c>
      <c r="X326" s="68" t="s">
        <v>191</v>
      </c>
    </row>
    <row r="327" spans="1:24" s="63" customFormat="1" ht="22.5" x14ac:dyDescent="0.2">
      <c r="A327" s="88" t="s">
        <v>1723</v>
      </c>
      <c r="B327" s="89" t="s">
        <v>2854</v>
      </c>
      <c r="C327" s="776" t="s">
        <v>2855</v>
      </c>
      <c r="D327" s="776"/>
      <c r="E327" s="776"/>
      <c r="F327" s="90" t="s">
        <v>815</v>
      </c>
      <c r="G327" s="90" t="s">
        <v>33</v>
      </c>
      <c r="H327" s="90" t="s">
        <v>33</v>
      </c>
      <c r="I327" s="90" t="s">
        <v>930</v>
      </c>
      <c r="J327" s="91">
        <v>25.03</v>
      </c>
      <c r="K327" s="90" t="s">
        <v>33</v>
      </c>
      <c r="L327" s="91">
        <v>52.56</v>
      </c>
      <c r="M327" s="92" t="s">
        <v>33</v>
      </c>
      <c r="N327" s="93" t="s">
        <v>33</v>
      </c>
      <c r="R327" s="68" t="s">
        <v>2855</v>
      </c>
    </row>
    <row r="328" spans="1:24" s="63" customFormat="1" x14ac:dyDescent="0.2">
      <c r="A328" s="783" t="s">
        <v>2903</v>
      </c>
      <c r="B328" s="784"/>
      <c r="C328" s="784"/>
      <c r="D328" s="784"/>
      <c r="E328" s="784"/>
      <c r="F328" s="784"/>
      <c r="G328" s="784"/>
      <c r="H328" s="784"/>
      <c r="I328" s="784"/>
      <c r="J328" s="784"/>
      <c r="K328" s="784"/>
      <c r="L328" s="784"/>
      <c r="M328" s="784"/>
      <c r="N328" s="785"/>
      <c r="Q328" s="68" t="s">
        <v>2903</v>
      </c>
    </row>
    <row r="329" spans="1:24" s="63" customFormat="1" ht="56.25" x14ac:dyDescent="0.2">
      <c r="A329" s="88" t="s">
        <v>344</v>
      </c>
      <c r="B329" s="89" t="s">
        <v>1958</v>
      </c>
      <c r="C329" s="776" t="s">
        <v>1959</v>
      </c>
      <c r="D329" s="776"/>
      <c r="E329" s="776"/>
      <c r="F329" s="90" t="s">
        <v>168</v>
      </c>
      <c r="G329" s="90" t="s">
        <v>33</v>
      </c>
      <c r="H329" s="90" t="s">
        <v>33</v>
      </c>
      <c r="I329" s="90" t="s">
        <v>2904</v>
      </c>
      <c r="J329" s="91" t="s">
        <v>33</v>
      </c>
      <c r="K329" s="90" t="s">
        <v>33</v>
      </c>
      <c r="L329" s="91" t="s">
        <v>33</v>
      </c>
      <c r="M329" s="92" t="s">
        <v>33</v>
      </c>
      <c r="N329" s="93" t="s">
        <v>33</v>
      </c>
      <c r="R329" s="68" t="s">
        <v>1959</v>
      </c>
    </row>
    <row r="330" spans="1:24" s="63" customFormat="1" x14ac:dyDescent="0.2">
      <c r="A330" s="94"/>
      <c r="B330" s="95"/>
      <c r="C330" s="767" t="s">
        <v>2905</v>
      </c>
      <c r="D330" s="767"/>
      <c r="E330" s="767"/>
      <c r="F330" s="767"/>
      <c r="G330" s="767"/>
      <c r="H330" s="767"/>
      <c r="I330" s="767"/>
      <c r="J330" s="767"/>
      <c r="K330" s="767"/>
      <c r="L330" s="767"/>
      <c r="M330" s="767"/>
      <c r="N330" s="781"/>
      <c r="S330" s="68" t="s">
        <v>2905</v>
      </c>
    </row>
    <row r="331" spans="1:24" s="63" customFormat="1" ht="33.75" x14ac:dyDescent="0.2">
      <c r="A331" s="96"/>
      <c r="B331" s="97" t="s">
        <v>558</v>
      </c>
      <c r="C331" s="767" t="s">
        <v>559</v>
      </c>
      <c r="D331" s="767"/>
      <c r="E331" s="767"/>
      <c r="F331" s="767"/>
      <c r="G331" s="767"/>
      <c r="H331" s="767"/>
      <c r="I331" s="767"/>
      <c r="J331" s="767"/>
      <c r="K331" s="767"/>
      <c r="L331" s="767"/>
      <c r="M331" s="767"/>
      <c r="N331" s="781"/>
      <c r="T331" s="68" t="s">
        <v>559</v>
      </c>
    </row>
    <row r="332" spans="1:24" s="63" customFormat="1" x14ac:dyDescent="0.2">
      <c r="A332" s="98"/>
      <c r="B332" s="97" t="s">
        <v>173</v>
      </c>
      <c r="C332" s="767" t="s">
        <v>174</v>
      </c>
      <c r="D332" s="767"/>
      <c r="E332" s="767"/>
      <c r="F332" s="99" t="s">
        <v>33</v>
      </c>
      <c r="G332" s="99" t="s">
        <v>33</v>
      </c>
      <c r="H332" s="99" t="s">
        <v>33</v>
      </c>
      <c r="I332" s="99" t="s">
        <v>33</v>
      </c>
      <c r="J332" s="100">
        <v>4547.3</v>
      </c>
      <c r="K332" s="99" t="s">
        <v>175</v>
      </c>
      <c r="L332" s="100">
        <v>312.06</v>
      </c>
      <c r="M332" s="101" t="s">
        <v>33</v>
      </c>
      <c r="N332" s="102" t="s">
        <v>33</v>
      </c>
      <c r="U332" s="68" t="s">
        <v>174</v>
      </c>
    </row>
    <row r="333" spans="1:24" s="63" customFormat="1" x14ac:dyDescent="0.2">
      <c r="A333" s="98"/>
      <c r="B333" s="97" t="s">
        <v>176</v>
      </c>
      <c r="C333" s="767" t="s">
        <v>177</v>
      </c>
      <c r="D333" s="767"/>
      <c r="E333" s="767"/>
      <c r="F333" s="99" t="s">
        <v>33</v>
      </c>
      <c r="G333" s="99" t="s">
        <v>33</v>
      </c>
      <c r="H333" s="99" t="s">
        <v>33</v>
      </c>
      <c r="I333" s="99" t="s">
        <v>33</v>
      </c>
      <c r="J333" s="100">
        <v>499.5</v>
      </c>
      <c r="K333" s="99" t="s">
        <v>175</v>
      </c>
      <c r="L333" s="100">
        <v>34.28</v>
      </c>
      <c r="M333" s="101" t="s">
        <v>33</v>
      </c>
      <c r="N333" s="102" t="s">
        <v>33</v>
      </c>
      <c r="U333" s="68" t="s">
        <v>177</v>
      </c>
    </row>
    <row r="334" spans="1:24" s="63" customFormat="1" x14ac:dyDescent="0.2">
      <c r="A334" s="98"/>
      <c r="B334" s="97" t="s">
        <v>33</v>
      </c>
      <c r="C334" s="767" t="s">
        <v>178</v>
      </c>
      <c r="D334" s="767"/>
      <c r="E334" s="767"/>
      <c r="F334" s="99" t="s">
        <v>179</v>
      </c>
      <c r="G334" s="99" t="s">
        <v>1449</v>
      </c>
      <c r="H334" s="99" t="s">
        <v>175</v>
      </c>
      <c r="I334" s="99" t="s">
        <v>2906</v>
      </c>
      <c r="J334" s="100" t="s">
        <v>33</v>
      </c>
      <c r="K334" s="99" t="s">
        <v>33</v>
      </c>
      <c r="L334" s="100" t="s">
        <v>33</v>
      </c>
      <c r="M334" s="101" t="s">
        <v>33</v>
      </c>
      <c r="N334" s="102" t="s">
        <v>33</v>
      </c>
      <c r="V334" s="68" t="s">
        <v>178</v>
      </c>
    </row>
    <row r="335" spans="1:24" s="63" customFormat="1" x14ac:dyDescent="0.2">
      <c r="A335" s="98"/>
      <c r="B335" s="97" t="s">
        <v>33</v>
      </c>
      <c r="C335" s="776" t="s">
        <v>182</v>
      </c>
      <c r="D335" s="776"/>
      <c r="E335" s="776"/>
      <c r="F335" s="90" t="s">
        <v>33</v>
      </c>
      <c r="G335" s="90" t="s">
        <v>33</v>
      </c>
      <c r="H335" s="90" t="s">
        <v>33</v>
      </c>
      <c r="I335" s="90" t="s">
        <v>33</v>
      </c>
      <c r="J335" s="91">
        <v>4547.3</v>
      </c>
      <c r="K335" s="90" t="s">
        <v>33</v>
      </c>
      <c r="L335" s="91">
        <v>312.06</v>
      </c>
      <c r="M335" s="92" t="s">
        <v>33</v>
      </c>
      <c r="N335" s="93" t="s">
        <v>33</v>
      </c>
      <c r="W335" s="68" t="s">
        <v>182</v>
      </c>
    </row>
    <row r="336" spans="1:24" s="63" customFormat="1" x14ac:dyDescent="0.2">
      <c r="A336" s="98"/>
      <c r="B336" s="97" t="s">
        <v>33</v>
      </c>
      <c r="C336" s="767" t="s">
        <v>183</v>
      </c>
      <c r="D336" s="767"/>
      <c r="E336" s="767"/>
      <c r="F336" s="99" t="s">
        <v>33</v>
      </c>
      <c r="G336" s="99" t="s">
        <v>33</v>
      </c>
      <c r="H336" s="99" t="s">
        <v>33</v>
      </c>
      <c r="I336" s="99" t="s">
        <v>33</v>
      </c>
      <c r="J336" s="100" t="s">
        <v>33</v>
      </c>
      <c r="K336" s="99" t="s">
        <v>33</v>
      </c>
      <c r="L336" s="100">
        <v>34.28</v>
      </c>
      <c r="M336" s="101" t="s">
        <v>33</v>
      </c>
      <c r="N336" s="102" t="s">
        <v>33</v>
      </c>
      <c r="V336" s="68" t="s">
        <v>183</v>
      </c>
    </row>
    <row r="337" spans="1:24" s="63" customFormat="1" ht="33.75" x14ac:dyDescent="0.2">
      <c r="A337" s="98"/>
      <c r="B337" s="97" t="s">
        <v>184</v>
      </c>
      <c r="C337" s="767" t="s">
        <v>185</v>
      </c>
      <c r="D337" s="767"/>
      <c r="E337" s="767"/>
      <c r="F337" s="99" t="s">
        <v>186</v>
      </c>
      <c r="G337" s="99" t="s">
        <v>187</v>
      </c>
      <c r="H337" s="99" t="s">
        <v>33</v>
      </c>
      <c r="I337" s="99" t="s">
        <v>187</v>
      </c>
      <c r="J337" s="100" t="s">
        <v>33</v>
      </c>
      <c r="K337" s="99" t="s">
        <v>33</v>
      </c>
      <c r="L337" s="100">
        <v>32.57</v>
      </c>
      <c r="M337" s="101" t="s">
        <v>33</v>
      </c>
      <c r="N337" s="102" t="s">
        <v>33</v>
      </c>
      <c r="V337" s="68" t="s">
        <v>185</v>
      </c>
    </row>
    <row r="338" spans="1:24" s="63" customFormat="1" ht="22.5" x14ac:dyDescent="0.2">
      <c r="A338" s="98"/>
      <c r="B338" s="97" t="s">
        <v>188</v>
      </c>
      <c r="C338" s="767" t="s">
        <v>189</v>
      </c>
      <c r="D338" s="767"/>
      <c r="E338" s="767"/>
      <c r="F338" s="99" t="s">
        <v>186</v>
      </c>
      <c r="G338" s="99" t="s">
        <v>190</v>
      </c>
      <c r="H338" s="99" t="s">
        <v>33</v>
      </c>
      <c r="I338" s="99" t="s">
        <v>190</v>
      </c>
      <c r="J338" s="100" t="s">
        <v>33</v>
      </c>
      <c r="K338" s="99" t="s">
        <v>33</v>
      </c>
      <c r="L338" s="100">
        <v>17.14</v>
      </c>
      <c r="M338" s="101" t="s">
        <v>33</v>
      </c>
      <c r="N338" s="102" t="s">
        <v>33</v>
      </c>
      <c r="V338" s="68" t="s">
        <v>189</v>
      </c>
    </row>
    <row r="339" spans="1:24" s="63" customFormat="1" x14ac:dyDescent="0.2">
      <c r="A339" s="103"/>
      <c r="B339" s="104"/>
      <c r="C339" s="780" t="s">
        <v>191</v>
      </c>
      <c r="D339" s="780"/>
      <c r="E339" s="780"/>
      <c r="F339" s="105" t="s">
        <v>33</v>
      </c>
      <c r="G339" s="105" t="s">
        <v>33</v>
      </c>
      <c r="H339" s="105" t="s">
        <v>33</v>
      </c>
      <c r="I339" s="105" t="s">
        <v>33</v>
      </c>
      <c r="J339" s="106" t="s">
        <v>33</v>
      </c>
      <c r="K339" s="105" t="s">
        <v>33</v>
      </c>
      <c r="L339" s="106">
        <v>361.77</v>
      </c>
      <c r="M339" s="92" t="s">
        <v>33</v>
      </c>
      <c r="N339" s="107" t="s">
        <v>33</v>
      </c>
      <c r="X339" s="68" t="s">
        <v>191</v>
      </c>
    </row>
    <row r="340" spans="1:24" s="63" customFormat="1" ht="45" x14ac:dyDescent="0.2">
      <c r="A340" s="88" t="s">
        <v>1724</v>
      </c>
      <c r="B340" s="89" t="s">
        <v>196</v>
      </c>
      <c r="C340" s="776" t="s">
        <v>259</v>
      </c>
      <c r="D340" s="776"/>
      <c r="E340" s="776"/>
      <c r="F340" s="90" t="s">
        <v>198</v>
      </c>
      <c r="G340" s="90" t="s">
        <v>33</v>
      </c>
      <c r="H340" s="90" t="s">
        <v>33</v>
      </c>
      <c r="I340" s="90" t="s">
        <v>2907</v>
      </c>
      <c r="J340" s="91">
        <v>2.91</v>
      </c>
      <c r="K340" s="90" t="s">
        <v>33</v>
      </c>
      <c r="L340" s="91">
        <v>287.57</v>
      </c>
      <c r="M340" s="92" t="s">
        <v>33</v>
      </c>
      <c r="N340" s="93" t="s">
        <v>33</v>
      </c>
      <c r="R340" s="68" t="s">
        <v>259</v>
      </c>
    </row>
    <row r="341" spans="1:24" s="63" customFormat="1" x14ac:dyDescent="0.2">
      <c r="A341" s="94"/>
      <c r="B341" s="95"/>
      <c r="C341" s="767" t="s">
        <v>2908</v>
      </c>
      <c r="D341" s="767"/>
      <c r="E341" s="767"/>
      <c r="F341" s="767"/>
      <c r="G341" s="767"/>
      <c r="H341" s="767"/>
      <c r="I341" s="767"/>
      <c r="J341" s="767"/>
      <c r="K341" s="767"/>
      <c r="L341" s="767"/>
      <c r="M341" s="767"/>
      <c r="N341" s="781"/>
      <c r="S341" s="68" t="s">
        <v>2908</v>
      </c>
    </row>
    <row r="342" spans="1:24" s="63" customFormat="1" ht="45" x14ac:dyDescent="0.2">
      <c r="A342" s="88" t="s">
        <v>1725</v>
      </c>
      <c r="B342" s="89" t="s">
        <v>2791</v>
      </c>
      <c r="C342" s="776" t="s">
        <v>2792</v>
      </c>
      <c r="D342" s="776"/>
      <c r="E342" s="776"/>
      <c r="F342" s="90" t="s">
        <v>168</v>
      </c>
      <c r="G342" s="90" t="s">
        <v>33</v>
      </c>
      <c r="H342" s="90" t="s">
        <v>33</v>
      </c>
      <c r="I342" s="90" t="s">
        <v>2909</v>
      </c>
      <c r="J342" s="91" t="s">
        <v>33</v>
      </c>
      <c r="K342" s="90" t="s">
        <v>33</v>
      </c>
      <c r="L342" s="91" t="s">
        <v>33</v>
      </c>
      <c r="M342" s="92" t="s">
        <v>33</v>
      </c>
      <c r="N342" s="93" t="s">
        <v>33</v>
      </c>
      <c r="R342" s="68" t="s">
        <v>2792</v>
      </c>
    </row>
    <row r="343" spans="1:24" s="63" customFormat="1" x14ac:dyDescent="0.2">
      <c r="A343" s="94"/>
      <c r="B343" s="95"/>
      <c r="C343" s="767" t="s">
        <v>2910</v>
      </c>
      <c r="D343" s="767"/>
      <c r="E343" s="767"/>
      <c r="F343" s="767"/>
      <c r="G343" s="767"/>
      <c r="H343" s="767"/>
      <c r="I343" s="767"/>
      <c r="J343" s="767"/>
      <c r="K343" s="767"/>
      <c r="L343" s="767"/>
      <c r="M343" s="767"/>
      <c r="N343" s="781"/>
      <c r="S343" s="68" t="s">
        <v>2910</v>
      </c>
    </row>
    <row r="344" spans="1:24" s="63" customFormat="1" ht="33.75" x14ac:dyDescent="0.2">
      <c r="A344" s="96"/>
      <c r="B344" s="97" t="s">
        <v>558</v>
      </c>
      <c r="C344" s="767" t="s">
        <v>559</v>
      </c>
      <c r="D344" s="767"/>
      <c r="E344" s="767"/>
      <c r="F344" s="767"/>
      <c r="G344" s="767"/>
      <c r="H344" s="767"/>
      <c r="I344" s="767"/>
      <c r="J344" s="767"/>
      <c r="K344" s="767"/>
      <c r="L344" s="767"/>
      <c r="M344" s="767"/>
      <c r="N344" s="781"/>
      <c r="T344" s="68" t="s">
        <v>559</v>
      </c>
    </row>
    <row r="345" spans="1:24" s="63" customFormat="1" x14ac:dyDescent="0.2">
      <c r="A345" s="98"/>
      <c r="B345" s="97" t="s">
        <v>173</v>
      </c>
      <c r="C345" s="767" t="s">
        <v>174</v>
      </c>
      <c r="D345" s="767"/>
      <c r="E345" s="767"/>
      <c r="F345" s="99" t="s">
        <v>33</v>
      </c>
      <c r="G345" s="99" t="s">
        <v>33</v>
      </c>
      <c r="H345" s="99" t="s">
        <v>33</v>
      </c>
      <c r="I345" s="99" t="s">
        <v>33</v>
      </c>
      <c r="J345" s="100">
        <v>4500</v>
      </c>
      <c r="K345" s="99" t="s">
        <v>175</v>
      </c>
      <c r="L345" s="100">
        <v>2419.31</v>
      </c>
      <c r="M345" s="101" t="s">
        <v>33</v>
      </c>
      <c r="N345" s="102" t="s">
        <v>33</v>
      </c>
      <c r="U345" s="68" t="s">
        <v>174</v>
      </c>
    </row>
    <row r="346" spans="1:24" s="63" customFormat="1" x14ac:dyDescent="0.2">
      <c r="A346" s="98"/>
      <c r="B346" s="97" t="s">
        <v>176</v>
      </c>
      <c r="C346" s="767" t="s">
        <v>177</v>
      </c>
      <c r="D346" s="767"/>
      <c r="E346" s="767"/>
      <c r="F346" s="99" t="s">
        <v>33</v>
      </c>
      <c r="G346" s="99" t="s">
        <v>33</v>
      </c>
      <c r="H346" s="99" t="s">
        <v>33</v>
      </c>
      <c r="I346" s="99" t="s">
        <v>33</v>
      </c>
      <c r="J346" s="100">
        <v>607.5</v>
      </c>
      <c r="K346" s="99" t="s">
        <v>175</v>
      </c>
      <c r="L346" s="100">
        <v>326.61</v>
      </c>
      <c r="M346" s="101" t="s">
        <v>33</v>
      </c>
      <c r="N346" s="102" t="s">
        <v>33</v>
      </c>
      <c r="U346" s="68" t="s">
        <v>177</v>
      </c>
    </row>
    <row r="347" spans="1:24" s="63" customFormat="1" x14ac:dyDescent="0.2">
      <c r="A347" s="98"/>
      <c r="B347" s="97" t="s">
        <v>33</v>
      </c>
      <c r="C347" s="767" t="s">
        <v>178</v>
      </c>
      <c r="D347" s="767"/>
      <c r="E347" s="767"/>
      <c r="F347" s="99" t="s">
        <v>179</v>
      </c>
      <c r="G347" s="99" t="s">
        <v>344</v>
      </c>
      <c r="H347" s="99" t="s">
        <v>175</v>
      </c>
      <c r="I347" s="99" t="s">
        <v>2911</v>
      </c>
      <c r="J347" s="100" t="s">
        <v>33</v>
      </c>
      <c r="K347" s="99" t="s">
        <v>33</v>
      </c>
      <c r="L347" s="100" t="s">
        <v>33</v>
      </c>
      <c r="M347" s="101" t="s">
        <v>33</v>
      </c>
      <c r="N347" s="102" t="s">
        <v>33</v>
      </c>
      <c r="V347" s="68" t="s">
        <v>178</v>
      </c>
    </row>
    <row r="348" spans="1:24" s="63" customFormat="1" x14ac:dyDescent="0.2">
      <c r="A348" s="98"/>
      <c r="B348" s="97" t="s">
        <v>33</v>
      </c>
      <c r="C348" s="776" t="s">
        <v>182</v>
      </c>
      <c r="D348" s="776"/>
      <c r="E348" s="776"/>
      <c r="F348" s="90" t="s">
        <v>33</v>
      </c>
      <c r="G348" s="90" t="s">
        <v>33</v>
      </c>
      <c r="H348" s="90" t="s">
        <v>33</v>
      </c>
      <c r="I348" s="90" t="s">
        <v>33</v>
      </c>
      <c r="J348" s="91">
        <v>4500</v>
      </c>
      <c r="K348" s="90" t="s">
        <v>33</v>
      </c>
      <c r="L348" s="91">
        <v>2419.31</v>
      </c>
      <c r="M348" s="92" t="s">
        <v>33</v>
      </c>
      <c r="N348" s="93" t="s">
        <v>33</v>
      </c>
      <c r="W348" s="68" t="s">
        <v>182</v>
      </c>
    </row>
    <row r="349" spans="1:24" s="63" customFormat="1" x14ac:dyDescent="0.2">
      <c r="A349" s="98"/>
      <c r="B349" s="97" t="s">
        <v>33</v>
      </c>
      <c r="C349" s="767" t="s">
        <v>183</v>
      </c>
      <c r="D349" s="767"/>
      <c r="E349" s="767"/>
      <c r="F349" s="99" t="s">
        <v>33</v>
      </c>
      <c r="G349" s="99" t="s">
        <v>33</v>
      </c>
      <c r="H349" s="99" t="s">
        <v>33</v>
      </c>
      <c r="I349" s="99" t="s">
        <v>33</v>
      </c>
      <c r="J349" s="100" t="s">
        <v>33</v>
      </c>
      <c r="K349" s="99" t="s">
        <v>33</v>
      </c>
      <c r="L349" s="100">
        <v>326.61</v>
      </c>
      <c r="M349" s="101" t="s">
        <v>33</v>
      </c>
      <c r="N349" s="102" t="s">
        <v>33</v>
      </c>
      <c r="V349" s="68" t="s">
        <v>183</v>
      </c>
    </row>
    <row r="350" spans="1:24" s="63" customFormat="1" ht="33.75" x14ac:dyDescent="0.2">
      <c r="A350" s="98"/>
      <c r="B350" s="97" t="s">
        <v>184</v>
      </c>
      <c r="C350" s="767" t="s">
        <v>185</v>
      </c>
      <c r="D350" s="767"/>
      <c r="E350" s="767"/>
      <c r="F350" s="99" t="s">
        <v>186</v>
      </c>
      <c r="G350" s="99" t="s">
        <v>187</v>
      </c>
      <c r="H350" s="99" t="s">
        <v>33</v>
      </c>
      <c r="I350" s="99" t="s">
        <v>187</v>
      </c>
      <c r="J350" s="100" t="s">
        <v>33</v>
      </c>
      <c r="K350" s="99" t="s">
        <v>33</v>
      </c>
      <c r="L350" s="100">
        <v>310.27999999999997</v>
      </c>
      <c r="M350" s="101" t="s">
        <v>33</v>
      </c>
      <c r="N350" s="102" t="s">
        <v>33</v>
      </c>
      <c r="V350" s="68" t="s">
        <v>185</v>
      </c>
    </row>
    <row r="351" spans="1:24" s="63" customFormat="1" ht="22.5" x14ac:dyDescent="0.2">
      <c r="A351" s="98"/>
      <c r="B351" s="97" t="s">
        <v>188</v>
      </c>
      <c r="C351" s="767" t="s">
        <v>189</v>
      </c>
      <c r="D351" s="767"/>
      <c r="E351" s="767"/>
      <c r="F351" s="99" t="s">
        <v>186</v>
      </c>
      <c r="G351" s="99" t="s">
        <v>190</v>
      </c>
      <c r="H351" s="99" t="s">
        <v>33</v>
      </c>
      <c r="I351" s="99" t="s">
        <v>190</v>
      </c>
      <c r="J351" s="100" t="s">
        <v>33</v>
      </c>
      <c r="K351" s="99" t="s">
        <v>33</v>
      </c>
      <c r="L351" s="100">
        <v>163.31</v>
      </c>
      <c r="M351" s="101" t="s">
        <v>33</v>
      </c>
      <c r="N351" s="102" t="s">
        <v>33</v>
      </c>
      <c r="V351" s="68" t="s">
        <v>189</v>
      </c>
    </row>
    <row r="352" spans="1:24" s="63" customFormat="1" x14ac:dyDescent="0.2">
      <c r="A352" s="103"/>
      <c r="B352" s="104"/>
      <c r="C352" s="780" t="s">
        <v>191</v>
      </c>
      <c r="D352" s="780"/>
      <c r="E352" s="780"/>
      <c r="F352" s="105" t="s">
        <v>33</v>
      </c>
      <c r="G352" s="105" t="s">
        <v>33</v>
      </c>
      <c r="H352" s="105" t="s">
        <v>33</v>
      </c>
      <c r="I352" s="105" t="s">
        <v>33</v>
      </c>
      <c r="J352" s="106" t="s">
        <v>33</v>
      </c>
      <c r="K352" s="105" t="s">
        <v>33</v>
      </c>
      <c r="L352" s="106">
        <v>2892.9</v>
      </c>
      <c r="M352" s="92" t="s">
        <v>33</v>
      </c>
      <c r="N352" s="107" t="s">
        <v>33</v>
      </c>
      <c r="X352" s="68" t="s">
        <v>191</v>
      </c>
    </row>
    <row r="353" spans="1:24" s="63" customFormat="1" ht="45" x14ac:dyDescent="0.2">
      <c r="A353" s="88" t="s">
        <v>1730</v>
      </c>
      <c r="B353" s="89" t="s">
        <v>2796</v>
      </c>
      <c r="C353" s="776" t="s">
        <v>2797</v>
      </c>
      <c r="D353" s="776"/>
      <c r="E353" s="776"/>
      <c r="F353" s="90" t="s">
        <v>168</v>
      </c>
      <c r="G353" s="90" t="s">
        <v>33</v>
      </c>
      <c r="H353" s="90" t="s">
        <v>33</v>
      </c>
      <c r="I353" s="90" t="s">
        <v>2909</v>
      </c>
      <c r="J353" s="91" t="s">
        <v>33</v>
      </c>
      <c r="K353" s="90" t="s">
        <v>33</v>
      </c>
      <c r="L353" s="91" t="s">
        <v>33</v>
      </c>
      <c r="M353" s="92" t="s">
        <v>33</v>
      </c>
      <c r="N353" s="93" t="s">
        <v>33</v>
      </c>
      <c r="R353" s="68" t="s">
        <v>2797</v>
      </c>
    </row>
    <row r="354" spans="1:24" s="63" customFormat="1" x14ac:dyDescent="0.2">
      <c r="A354" s="94"/>
      <c r="B354" s="95"/>
      <c r="C354" s="767" t="s">
        <v>2910</v>
      </c>
      <c r="D354" s="767"/>
      <c r="E354" s="767"/>
      <c r="F354" s="767"/>
      <c r="G354" s="767"/>
      <c r="H354" s="767"/>
      <c r="I354" s="767"/>
      <c r="J354" s="767"/>
      <c r="K354" s="767"/>
      <c r="L354" s="767"/>
      <c r="M354" s="767"/>
      <c r="N354" s="781"/>
      <c r="S354" s="68" t="s">
        <v>2910</v>
      </c>
    </row>
    <row r="355" spans="1:24" s="63" customFormat="1" ht="33.75" x14ac:dyDescent="0.2">
      <c r="A355" s="96"/>
      <c r="B355" s="97" t="s">
        <v>558</v>
      </c>
      <c r="C355" s="767" t="s">
        <v>559</v>
      </c>
      <c r="D355" s="767"/>
      <c r="E355" s="767"/>
      <c r="F355" s="767"/>
      <c r="G355" s="767"/>
      <c r="H355" s="767"/>
      <c r="I355" s="767"/>
      <c r="J355" s="767"/>
      <c r="K355" s="767"/>
      <c r="L355" s="767"/>
      <c r="M355" s="767"/>
      <c r="N355" s="781"/>
      <c r="T355" s="68" t="s">
        <v>559</v>
      </c>
    </row>
    <row r="356" spans="1:24" s="63" customFormat="1" x14ac:dyDescent="0.2">
      <c r="A356" s="98"/>
      <c r="B356" s="97" t="s">
        <v>173</v>
      </c>
      <c r="C356" s="767" t="s">
        <v>174</v>
      </c>
      <c r="D356" s="767"/>
      <c r="E356" s="767"/>
      <c r="F356" s="99" t="s">
        <v>33</v>
      </c>
      <c r="G356" s="99" t="s">
        <v>33</v>
      </c>
      <c r="H356" s="99" t="s">
        <v>33</v>
      </c>
      <c r="I356" s="99" t="s">
        <v>33</v>
      </c>
      <c r="J356" s="100">
        <v>308.07</v>
      </c>
      <c r="K356" s="99" t="s">
        <v>175</v>
      </c>
      <c r="L356" s="100">
        <v>165.63</v>
      </c>
      <c r="M356" s="101" t="s">
        <v>33</v>
      </c>
      <c r="N356" s="102" t="s">
        <v>33</v>
      </c>
      <c r="U356" s="68" t="s">
        <v>174</v>
      </c>
    </row>
    <row r="357" spans="1:24" s="63" customFormat="1" x14ac:dyDescent="0.2">
      <c r="A357" s="98"/>
      <c r="B357" s="97" t="s">
        <v>176</v>
      </c>
      <c r="C357" s="767" t="s">
        <v>177</v>
      </c>
      <c r="D357" s="767"/>
      <c r="E357" s="767"/>
      <c r="F357" s="99" t="s">
        <v>33</v>
      </c>
      <c r="G357" s="99" t="s">
        <v>33</v>
      </c>
      <c r="H357" s="99" t="s">
        <v>33</v>
      </c>
      <c r="I357" s="99" t="s">
        <v>33</v>
      </c>
      <c r="J357" s="100">
        <v>31.32</v>
      </c>
      <c r="K357" s="99" t="s">
        <v>175</v>
      </c>
      <c r="L357" s="100">
        <v>16.84</v>
      </c>
      <c r="M357" s="101" t="s">
        <v>33</v>
      </c>
      <c r="N357" s="102" t="s">
        <v>33</v>
      </c>
      <c r="U357" s="68" t="s">
        <v>177</v>
      </c>
    </row>
    <row r="358" spans="1:24" s="63" customFormat="1" x14ac:dyDescent="0.2">
      <c r="A358" s="98"/>
      <c r="B358" s="97" t="s">
        <v>33</v>
      </c>
      <c r="C358" s="767" t="s">
        <v>178</v>
      </c>
      <c r="D358" s="767"/>
      <c r="E358" s="767"/>
      <c r="F358" s="99" t="s">
        <v>179</v>
      </c>
      <c r="G358" s="99" t="s">
        <v>2798</v>
      </c>
      <c r="H358" s="99" t="s">
        <v>175</v>
      </c>
      <c r="I358" s="99" t="s">
        <v>2912</v>
      </c>
      <c r="J358" s="100" t="s">
        <v>33</v>
      </c>
      <c r="K358" s="99" t="s">
        <v>33</v>
      </c>
      <c r="L358" s="100" t="s">
        <v>33</v>
      </c>
      <c r="M358" s="101" t="s">
        <v>33</v>
      </c>
      <c r="N358" s="102" t="s">
        <v>33</v>
      </c>
      <c r="V358" s="68" t="s">
        <v>178</v>
      </c>
    </row>
    <row r="359" spans="1:24" s="63" customFormat="1" x14ac:dyDescent="0.2">
      <c r="A359" s="98"/>
      <c r="B359" s="97" t="s">
        <v>33</v>
      </c>
      <c r="C359" s="776" t="s">
        <v>182</v>
      </c>
      <c r="D359" s="776"/>
      <c r="E359" s="776"/>
      <c r="F359" s="90" t="s">
        <v>33</v>
      </c>
      <c r="G359" s="90" t="s">
        <v>33</v>
      </c>
      <c r="H359" s="90" t="s">
        <v>33</v>
      </c>
      <c r="I359" s="90" t="s">
        <v>33</v>
      </c>
      <c r="J359" s="91">
        <v>308.07</v>
      </c>
      <c r="K359" s="90" t="s">
        <v>33</v>
      </c>
      <c r="L359" s="91">
        <v>165.63</v>
      </c>
      <c r="M359" s="92" t="s">
        <v>33</v>
      </c>
      <c r="N359" s="93" t="s">
        <v>33</v>
      </c>
      <c r="W359" s="68" t="s">
        <v>182</v>
      </c>
    </row>
    <row r="360" spans="1:24" s="63" customFormat="1" x14ac:dyDescent="0.2">
      <c r="A360" s="98"/>
      <c r="B360" s="97" t="s">
        <v>33</v>
      </c>
      <c r="C360" s="767" t="s">
        <v>183</v>
      </c>
      <c r="D360" s="767"/>
      <c r="E360" s="767"/>
      <c r="F360" s="99" t="s">
        <v>33</v>
      </c>
      <c r="G360" s="99" t="s">
        <v>33</v>
      </c>
      <c r="H360" s="99" t="s">
        <v>33</v>
      </c>
      <c r="I360" s="99" t="s">
        <v>33</v>
      </c>
      <c r="J360" s="100" t="s">
        <v>33</v>
      </c>
      <c r="K360" s="99" t="s">
        <v>33</v>
      </c>
      <c r="L360" s="100">
        <v>16.84</v>
      </c>
      <c r="M360" s="101" t="s">
        <v>33</v>
      </c>
      <c r="N360" s="102" t="s">
        <v>33</v>
      </c>
      <c r="V360" s="68" t="s">
        <v>183</v>
      </c>
    </row>
    <row r="361" spans="1:24" s="63" customFormat="1" ht="33.75" x14ac:dyDescent="0.2">
      <c r="A361" s="98"/>
      <c r="B361" s="97" t="s">
        <v>184</v>
      </c>
      <c r="C361" s="767" t="s">
        <v>185</v>
      </c>
      <c r="D361" s="767"/>
      <c r="E361" s="767"/>
      <c r="F361" s="99" t="s">
        <v>186</v>
      </c>
      <c r="G361" s="99" t="s">
        <v>187</v>
      </c>
      <c r="H361" s="99" t="s">
        <v>33</v>
      </c>
      <c r="I361" s="99" t="s">
        <v>187</v>
      </c>
      <c r="J361" s="100" t="s">
        <v>33</v>
      </c>
      <c r="K361" s="99" t="s">
        <v>33</v>
      </c>
      <c r="L361" s="100">
        <v>16</v>
      </c>
      <c r="M361" s="101" t="s">
        <v>33</v>
      </c>
      <c r="N361" s="102" t="s">
        <v>33</v>
      </c>
      <c r="V361" s="68" t="s">
        <v>185</v>
      </c>
    </row>
    <row r="362" spans="1:24" s="63" customFormat="1" ht="22.5" x14ac:dyDescent="0.2">
      <c r="A362" s="98"/>
      <c r="B362" s="97" t="s">
        <v>188</v>
      </c>
      <c r="C362" s="767" t="s">
        <v>189</v>
      </c>
      <c r="D362" s="767"/>
      <c r="E362" s="767"/>
      <c r="F362" s="99" t="s">
        <v>186</v>
      </c>
      <c r="G362" s="99" t="s">
        <v>190</v>
      </c>
      <c r="H362" s="99" t="s">
        <v>33</v>
      </c>
      <c r="I362" s="99" t="s">
        <v>190</v>
      </c>
      <c r="J362" s="100" t="s">
        <v>33</v>
      </c>
      <c r="K362" s="99" t="s">
        <v>33</v>
      </c>
      <c r="L362" s="100">
        <v>8.42</v>
      </c>
      <c r="M362" s="101" t="s">
        <v>33</v>
      </c>
      <c r="N362" s="102" t="s">
        <v>33</v>
      </c>
      <c r="V362" s="68" t="s">
        <v>189</v>
      </c>
    </row>
    <row r="363" spans="1:24" s="63" customFormat="1" x14ac:dyDescent="0.2">
      <c r="A363" s="103"/>
      <c r="B363" s="104"/>
      <c r="C363" s="780" t="s">
        <v>191</v>
      </c>
      <c r="D363" s="780"/>
      <c r="E363" s="780"/>
      <c r="F363" s="105" t="s">
        <v>33</v>
      </c>
      <c r="G363" s="105" t="s">
        <v>33</v>
      </c>
      <c r="H363" s="105" t="s">
        <v>33</v>
      </c>
      <c r="I363" s="105" t="s">
        <v>33</v>
      </c>
      <c r="J363" s="106" t="s">
        <v>33</v>
      </c>
      <c r="K363" s="105" t="s">
        <v>33</v>
      </c>
      <c r="L363" s="106">
        <v>190.05</v>
      </c>
      <c r="M363" s="92" t="s">
        <v>33</v>
      </c>
      <c r="N363" s="107" t="s">
        <v>33</v>
      </c>
      <c r="X363" s="68" t="s">
        <v>191</v>
      </c>
    </row>
    <row r="364" spans="1:24" s="63" customFormat="1" ht="33.75" x14ac:dyDescent="0.2">
      <c r="A364" s="88" t="s">
        <v>1734</v>
      </c>
      <c r="B364" s="89" t="s">
        <v>2800</v>
      </c>
      <c r="C364" s="776" t="s">
        <v>2801</v>
      </c>
      <c r="D364" s="776"/>
      <c r="E364" s="776"/>
      <c r="F364" s="90" t="s">
        <v>168</v>
      </c>
      <c r="G364" s="90" t="s">
        <v>33</v>
      </c>
      <c r="H364" s="90" t="s">
        <v>33</v>
      </c>
      <c r="I364" s="90" t="s">
        <v>2909</v>
      </c>
      <c r="J364" s="91" t="s">
        <v>33</v>
      </c>
      <c r="K364" s="90" t="s">
        <v>33</v>
      </c>
      <c r="L364" s="91" t="s">
        <v>33</v>
      </c>
      <c r="M364" s="92" t="s">
        <v>33</v>
      </c>
      <c r="N364" s="93" t="s">
        <v>33</v>
      </c>
      <c r="R364" s="68" t="s">
        <v>2801</v>
      </c>
    </row>
    <row r="365" spans="1:24" s="63" customFormat="1" x14ac:dyDescent="0.2">
      <c r="A365" s="94"/>
      <c r="B365" s="95"/>
      <c r="C365" s="767" t="s">
        <v>2910</v>
      </c>
      <c r="D365" s="767"/>
      <c r="E365" s="767"/>
      <c r="F365" s="767"/>
      <c r="G365" s="767"/>
      <c r="H365" s="767"/>
      <c r="I365" s="767"/>
      <c r="J365" s="767"/>
      <c r="K365" s="767"/>
      <c r="L365" s="767"/>
      <c r="M365" s="767"/>
      <c r="N365" s="781"/>
      <c r="S365" s="68" t="s">
        <v>2910</v>
      </c>
    </row>
    <row r="366" spans="1:24" s="63" customFormat="1" x14ac:dyDescent="0.2">
      <c r="A366" s="96"/>
      <c r="B366" s="97" t="s">
        <v>33</v>
      </c>
      <c r="C366" s="767" t="s">
        <v>645</v>
      </c>
      <c r="D366" s="767"/>
      <c r="E366" s="767"/>
      <c r="F366" s="767"/>
      <c r="G366" s="767"/>
      <c r="H366" s="767"/>
      <c r="I366" s="767"/>
      <c r="J366" s="767"/>
      <c r="K366" s="767"/>
      <c r="L366" s="767"/>
      <c r="M366" s="767"/>
      <c r="N366" s="781"/>
      <c r="T366" s="68" t="s">
        <v>645</v>
      </c>
    </row>
    <row r="367" spans="1:24" s="63" customFormat="1" ht="33.75" x14ac:dyDescent="0.2">
      <c r="A367" s="96"/>
      <c r="B367" s="97" t="s">
        <v>558</v>
      </c>
      <c r="C367" s="767" t="s">
        <v>559</v>
      </c>
      <c r="D367" s="767"/>
      <c r="E367" s="767"/>
      <c r="F367" s="767"/>
      <c r="G367" s="767"/>
      <c r="H367" s="767"/>
      <c r="I367" s="767"/>
      <c r="J367" s="767"/>
      <c r="K367" s="767"/>
      <c r="L367" s="767"/>
      <c r="M367" s="767"/>
      <c r="N367" s="781"/>
      <c r="T367" s="68" t="s">
        <v>559</v>
      </c>
    </row>
    <row r="368" spans="1:24" s="63" customFormat="1" x14ac:dyDescent="0.2">
      <c r="A368" s="98"/>
      <c r="B368" s="97" t="s">
        <v>173</v>
      </c>
      <c r="C368" s="767" t="s">
        <v>174</v>
      </c>
      <c r="D368" s="767"/>
      <c r="E368" s="767"/>
      <c r="F368" s="99" t="s">
        <v>33</v>
      </c>
      <c r="G368" s="99" t="s">
        <v>33</v>
      </c>
      <c r="H368" s="99" t="s">
        <v>33</v>
      </c>
      <c r="I368" s="99" t="s">
        <v>33</v>
      </c>
      <c r="J368" s="100">
        <v>139.43</v>
      </c>
      <c r="K368" s="99" t="s">
        <v>400</v>
      </c>
      <c r="L368" s="100">
        <v>224.88</v>
      </c>
      <c r="M368" s="101" t="s">
        <v>33</v>
      </c>
      <c r="N368" s="102" t="s">
        <v>33</v>
      </c>
      <c r="U368" s="68" t="s">
        <v>174</v>
      </c>
    </row>
    <row r="369" spans="1:24" s="63" customFormat="1" x14ac:dyDescent="0.2">
      <c r="A369" s="98"/>
      <c r="B369" s="97" t="s">
        <v>176</v>
      </c>
      <c r="C369" s="767" t="s">
        <v>177</v>
      </c>
      <c r="D369" s="767"/>
      <c r="E369" s="767"/>
      <c r="F369" s="99" t="s">
        <v>33</v>
      </c>
      <c r="G369" s="99" t="s">
        <v>33</v>
      </c>
      <c r="H369" s="99" t="s">
        <v>33</v>
      </c>
      <c r="I369" s="99" t="s">
        <v>33</v>
      </c>
      <c r="J369" s="100">
        <v>14.18</v>
      </c>
      <c r="K369" s="99" t="s">
        <v>400</v>
      </c>
      <c r="L369" s="100">
        <v>22.87</v>
      </c>
      <c r="M369" s="101" t="s">
        <v>33</v>
      </c>
      <c r="N369" s="102" t="s">
        <v>33</v>
      </c>
      <c r="U369" s="68" t="s">
        <v>177</v>
      </c>
    </row>
    <row r="370" spans="1:24" s="63" customFormat="1" x14ac:dyDescent="0.2">
      <c r="A370" s="98"/>
      <c r="B370" s="97" t="s">
        <v>33</v>
      </c>
      <c r="C370" s="767" t="s">
        <v>178</v>
      </c>
      <c r="D370" s="767"/>
      <c r="E370" s="767"/>
      <c r="F370" s="99" t="s">
        <v>179</v>
      </c>
      <c r="G370" s="99" t="s">
        <v>1784</v>
      </c>
      <c r="H370" s="99" t="s">
        <v>400</v>
      </c>
      <c r="I370" s="99" t="s">
        <v>2913</v>
      </c>
      <c r="J370" s="100" t="s">
        <v>33</v>
      </c>
      <c r="K370" s="99" t="s">
        <v>33</v>
      </c>
      <c r="L370" s="100" t="s">
        <v>33</v>
      </c>
      <c r="M370" s="101" t="s">
        <v>33</v>
      </c>
      <c r="N370" s="102" t="s">
        <v>33</v>
      </c>
      <c r="V370" s="68" t="s">
        <v>178</v>
      </c>
    </row>
    <row r="371" spans="1:24" s="63" customFormat="1" x14ac:dyDescent="0.2">
      <c r="A371" s="98"/>
      <c r="B371" s="97" t="s">
        <v>33</v>
      </c>
      <c r="C371" s="776" t="s">
        <v>182</v>
      </c>
      <c r="D371" s="776"/>
      <c r="E371" s="776"/>
      <c r="F371" s="90" t="s">
        <v>33</v>
      </c>
      <c r="G371" s="90" t="s">
        <v>33</v>
      </c>
      <c r="H371" s="90" t="s">
        <v>33</v>
      </c>
      <c r="I371" s="90" t="s">
        <v>33</v>
      </c>
      <c r="J371" s="91">
        <v>139.43</v>
      </c>
      <c r="K371" s="90" t="s">
        <v>33</v>
      </c>
      <c r="L371" s="91">
        <v>224.88</v>
      </c>
      <c r="M371" s="92" t="s">
        <v>33</v>
      </c>
      <c r="N371" s="93" t="s">
        <v>33</v>
      </c>
      <c r="W371" s="68" t="s">
        <v>182</v>
      </c>
    </row>
    <row r="372" spans="1:24" s="63" customFormat="1" x14ac:dyDescent="0.2">
      <c r="A372" s="98"/>
      <c r="B372" s="97" t="s">
        <v>33</v>
      </c>
      <c r="C372" s="767" t="s">
        <v>183</v>
      </c>
      <c r="D372" s="767"/>
      <c r="E372" s="767"/>
      <c r="F372" s="99" t="s">
        <v>33</v>
      </c>
      <c r="G372" s="99" t="s">
        <v>33</v>
      </c>
      <c r="H372" s="99" t="s">
        <v>33</v>
      </c>
      <c r="I372" s="99" t="s">
        <v>33</v>
      </c>
      <c r="J372" s="100" t="s">
        <v>33</v>
      </c>
      <c r="K372" s="99" t="s">
        <v>33</v>
      </c>
      <c r="L372" s="100">
        <v>22.87</v>
      </c>
      <c r="M372" s="101" t="s">
        <v>33</v>
      </c>
      <c r="N372" s="102" t="s">
        <v>33</v>
      </c>
      <c r="V372" s="68" t="s">
        <v>183</v>
      </c>
    </row>
    <row r="373" spans="1:24" s="63" customFormat="1" ht="33.75" x14ac:dyDescent="0.2">
      <c r="A373" s="98"/>
      <c r="B373" s="97" t="s">
        <v>184</v>
      </c>
      <c r="C373" s="767" t="s">
        <v>185</v>
      </c>
      <c r="D373" s="767"/>
      <c r="E373" s="767"/>
      <c r="F373" s="99" t="s">
        <v>186</v>
      </c>
      <c r="G373" s="99" t="s">
        <v>187</v>
      </c>
      <c r="H373" s="99" t="s">
        <v>33</v>
      </c>
      <c r="I373" s="99" t="s">
        <v>187</v>
      </c>
      <c r="J373" s="100" t="s">
        <v>33</v>
      </c>
      <c r="K373" s="99" t="s">
        <v>33</v>
      </c>
      <c r="L373" s="100">
        <v>21.73</v>
      </c>
      <c r="M373" s="101" t="s">
        <v>33</v>
      </c>
      <c r="N373" s="102" t="s">
        <v>33</v>
      </c>
      <c r="V373" s="68" t="s">
        <v>185</v>
      </c>
    </row>
    <row r="374" spans="1:24" s="63" customFormat="1" ht="22.5" x14ac:dyDescent="0.2">
      <c r="A374" s="98"/>
      <c r="B374" s="97" t="s">
        <v>188</v>
      </c>
      <c r="C374" s="767" t="s">
        <v>189</v>
      </c>
      <c r="D374" s="767"/>
      <c r="E374" s="767"/>
      <c r="F374" s="99" t="s">
        <v>186</v>
      </c>
      <c r="G374" s="99" t="s">
        <v>190</v>
      </c>
      <c r="H374" s="99" t="s">
        <v>33</v>
      </c>
      <c r="I374" s="99" t="s">
        <v>190</v>
      </c>
      <c r="J374" s="100" t="s">
        <v>33</v>
      </c>
      <c r="K374" s="99" t="s">
        <v>33</v>
      </c>
      <c r="L374" s="100">
        <v>11.44</v>
      </c>
      <c r="M374" s="101" t="s">
        <v>33</v>
      </c>
      <c r="N374" s="102" t="s">
        <v>33</v>
      </c>
      <c r="V374" s="68" t="s">
        <v>189</v>
      </c>
    </row>
    <row r="375" spans="1:24" s="63" customFormat="1" x14ac:dyDescent="0.2">
      <c r="A375" s="103"/>
      <c r="B375" s="104"/>
      <c r="C375" s="780" t="s">
        <v>191</v>
      </c>
      <c r="D375" s="780"/>
      <c r="E375" s="780"/>
      <c r="F375" s="105" t="s">
        <v>33</v>
      </c>
      <c r="G375" s="105" t="s">
        <v>33</v>
      </c>
      <c r="H375" s="105" t="s">
        <v>33</v>
      </c>
      <c r="I375" s="105" t="s">
        <v>33</v>
      </c>
      <c r="J375" s="106" t="s">
        <v>33</v>
      </c>
      <c r="K375" s="105" t="s">
        <v>33</v>
      </c>
      <c r="L375" s="106">
        <v>258.05</v>
      </c>
      <c r="M375" s="92" t="s">
        <v>33</v>
      </c>
      <c r="N375" s="107" t="s">
        <v>33</v>
      </c>
      <c r="X375" s="68" t="s">
        <v>191</v>
      </c>
    </row>
    <row r="376" spans="1:24" s="63" customFormat="1" ht="22.5" x14ac:dyDescent="0.2">
      <c r="A376" s="88" t="s">
        <v>190</v>
      </c>
      <c r="B376" s="89" t="s">
        <v>1974</v>
      </c>
      <c r="C376" s="776" t="s">
        <v>1975</v>
      </c>
      <c r="D376" s="776"/>
      <c r="E376" s="776"/>
      <c r="F376" s="90" t="s">
        <v>582</v>
      </c>
      <c r="G376" s="90" t="s">
        <v>33</v>
      </c>
      <c r="H376" s="90" t="s">
        <v>33</v>
      </c>
      <c r="I376" s="90" t="s">
        <v>2914</v>
      </c>
      <c r="J376" s="91" t="s">
        <v>33</v>
      </c>
      <c r="K376" s="90" t="s">
        <v>33</v>
      </c>
      <c r="L376" s="91" t="s">
        <v>33</v>
      </c>
      <c r="M376" s="92" t="s">
        <v>33</v>
      </c>
      <c r="N376" s="93" t="s">
        <v>33</v>
      </c>
      <c r="R376" s="68" t="s">
        <v>1975</v>
      </c>
    </row>
    <row r="377" spans="1:24" s="63" customFormat="1" x14ac:dyDescent="0.2">
      <c r="A377" s="94"/>
      <c r="B377" s="95"/>
      <c r="C377" s="767" t="s">
        <v>2915</v>
      </c>
      <c r="D377" s="767"/>
      <c r="E377" s="767"/>
      <c r="F377" s="767"/>
      <c r="G377" s="767"/>
      <c r="H377" s="767"/>
      <c r="I377" s="767"/>
      <c r="J377" s="767"/>
      <c r="K377" s="767"/>
      <c r="L377" s="767"/>
      <c r="M377" s="767"/>
      <c r="N377" s="781"/>
      <c r="S377" s="68" t="s">
        <v>2915</v>
      </c>
    </row>
    <row r="378" spans="1:24" s="63" customFormat="1" ht="33.75" x14ac:dyDescent="0.2">
      <c r="A378" s="96"/>
      <c r="B378" s="97" t="s">
        <v>558</v>
      </c>
      <c r="C378" s="767" t="s">
        <v>559</v>
      </c>
      <c r="D378" s="767"/>
      <c r="E378" s="767"/>
      <c r="F378" s="767"/>
      <c r="G378" s="767"/>
      <c r="H378" s="767"/>
      <c r="I378" s="767"/>
      <c r="J378" s="767"/>
      <c r="K378" s="767"/>
      <c r="L378" s="767"/>
      <c r="M378" s="767"/>
      <c r="N378" s="781"/>
      <c r="T378" s="68" t="s">
        <v>559</v>
      </c>
    </row>
    <row r="379" spans="1:24" s="63" customFormat="1" x14ac:dyDescent="0.2">
      <c r="A379" s="98"/>
      <c r="B379" s="97" t="s">
        <v>165</v>
      </c>
      <c r="C379" s="767" t="s">
        <v>251</v>
      </c>
      <c r="D379" s="767"/>
      <c r="E379" s="767"/>
      <c r="F379" s="99" t="s">
        <v>33</v>
      </c>
      <c r="G379" s="99" t="s">
        <v>33</v>
      </c>
      <c r="H379" s="99" t="s">
        <v>33</v>
      </c>
      <c r="I379" s="99" t="s">
        <v>33</v>
      </c>
      <c r="J379" s="100">
        <v>127.61</v>
      </c>
      <c r="K379" s="99" t="s">
        <v>175</v>
      </c>
      <c r="L379" s="100">
        <v>686.06</v>
      </c>
      <c r="M379" s="101" t="s">
        <v>33</v>
      </c>
      <c r="N379" s="102" t="s">
        <v>33</v>
      </c>
      <c r="U379" s="68" t="s">
        <v>251</v>
      </c>
    </row>
    <row r="380" spans="1:24" s="63" customFormat="1" x14ac:dyDescent="0.2">
      <c r="A380" s="98"/>
      <c r="B380" s="97" t="s">
        <v>173</v>
      </c>
      <c r="C380" s="767" t="s">
        <v>174</v>
      </c>
      <c r="D380" s="767"/>
      <c r="E380" s="767"/>
      <c r="F380" s="99" t="s">
        <v>33</v>
      </c>
      <c r="G380" s="99" t="s">
        <v>33</v>
      </c>
      <c r="H380" s="99" t="s">
        <v>33</v>
      </c>
      <c r="I380" s="99" t="s">
        <v>33</v>
      </c>
      <c r="J380" s="100">
        <v>288.58</v>
      </c>
      <c r="K380" s="99" t="s">
        <v>175</v>
      </c>
      <c r="L380" s="100">
        <v>1551.48</v>
      </c>
      <c r="M380" s="101" t="s">
        <v>33</v>
      </c>
      <c r="N380" s="102" t="s">
        <v>33</v>
      </c>
      <c r="U380" s="68" t="s">
        <v>174</v>
      </c>
    </row>
    <row r="381" spans="1:24" s="63" customFormat="1" x14ac:dyDescent="0.2">
      <c r="A381" s="98"/>
      <c r="B381" s="97" t="s">
        <v>176</v>
      </c>
      <c r="C381" s="767" t="s">
        <v>177</v>
      </c>
      <c r="D381" s="767"/>
      <c r="E381" s="767"/>
      <c r="F381" s="99" t="s">
        <v>33</v>
      </c>
      <c r="G381" s="99" t="s">
        <v>33</v>
      </c>
      <c r="H381" s="99" t="s">
        <v>33</v>
      </c>
      <c r="I381" s="99" t="s">
        <v>33</v>
      </c>
      <c r="J381" s="100">
        <v>31.49</v>
      </c>
      <c r="K381" s="99" t="s">
        <v>175</v>
      </c>
      <c r="L381" s="100">
        <v>169.3</v>
      </c>
      <c r="M381" s="101" t="s">
        <v>33</v>
      </c>
      <c r="N381" s="102" t="s">
        <v>33</v>
      </c>
      <c r="U381" s="68" t="s">
        <v>177</v>
      </c>
    </row>
    <row r="382" spans="1:24" s="63" customFormat="1" x14ac:dyDescent="0.2">
      <c r="A382" s="98"/>
      <c r="B382" s="97" t="s">
        <v>33</v>
      </c>
      <c r="C382" s="767" t="s">
        <v>253</v>
      </c>
      <c r="D382" s="767"/>
      <c r="E382" s="767"/>
      <c r="F382" s="99" t="s">
        <v>179</v>
      </c>
      <c r="G382" s="99" t="s">
        <v>1978</v>
      </c>
      <c r="H382" s="99" t="s">
        <v>175</v>
      </c>
      <c r="I382" s="99" t="s">
        <v>2916</v>
      </c>
      <c r="J382" s="100" t="s">
        <v>33</v>
      </c>
      <c r="K382" s="99" t="s">
        <v>33</v>
      </c>
      <c r="L382" s="100" t="s">
        <v>33</v>
      </c>
      <c r="M382" s="101" t="s">
        <v>33</v>
      </c>
      <c r="N382" s="102" t="s">
        <v>33</v>
      </c>
      <c r="V382" s="68" t="s">
        <v>253</v>
      </c>
    </row>
    <row r="383" spans="1:24" s="63" customFormat="1" ht="22.5" x14ac:dyDescent="0.2">
      <c r="A383" s="98"/>
      <c r="B383" s="97" t="s">
        <v>33</v>
      </c>
      <c r="C383" s="767" t="s">
        <v>178</v>
      </c>
      <c r="D383" s="767"/>
      <c r="E383" s="767"/>
      <c r="F383" s="99" t="s">
        <v>179</v>
      </c>
      <c r="G383" s="99" t="s">
        <v>1980</v>
      </c>
      <c r="H383" s="99" t="s">
        <v>175</v>
      </c>
      <c r="I383" s="99" t="s">
        <v>2917</v>
      </c>
      <c r="J383" s="100" t="s">
        <v>33</v>
      </c>
      <c r="K383" s="99" t="s">
        <v>33</v>
      </c>
      <c r="L383" s="100" t="s">
        <v>33</v>
      </c>
      <c r="M383" s="101" t="s">
        <v>33</v>
      </c>
      <c r="N383" s="102" t="s">
        <v>33</v>
      </c>
      <c r="V383" s="68" t="s">
        <v>178</v>
      </c>
    </row>
    <row r="384" spans="1:24" s="63" customFormat="1" x14ac:dyDescent="0.2">
      <c r="A384" s="98"/>
      <c r="B384" s="97" t="s">
        <v>33</v>
      </c>
      <c r="C384" s="776" t="s">
        <v>182</v>
      </c>
      <c r="D384" s="776"/>
      <c r="E384" s="776"/>
      <c r="F384" s="90" t="s">
        <v>33</v>
      </c>
      <c r="G384" s="90" t="s">
        <v>33</v>
      </c>
      <c r="H384" s="90" t="s">
        <v>33</v>
      </c>
      <c r="I384" s="90" t="s">
        <v>33</v>
      </c>
      <c r="J384" s="91">
        <v>416.19</v>
      </c>
      <c r="K384" s="90" t="s">
        <v>33</v>
      </c>
      <c r="L384" s="91">
        <v>2237.54</v>
      </c>
      <c r="M384" s="92" t="s">
        <v>33</v>
      </c>
      <c r="N384" s="93" t="s">
        <v>33</v>
      </c>
      <c r="W384" s="68" t="s">
        <v>182</v>
      </c>
    </row>
    <row r="385" spans="1:24" s="63" customFormat="1" x14ac:dyDescent="0.2">
      <c r="A385" s="98"/>
      <c r="B385" s="97" t="s">
        <v>33</v>
      </c>
      <c r="C385" s="767" t="s">
        <v>183</v>
      </c>
      <c r="D385" s="767"/>
      <c r="E385" s="767"/>
      <c r="F385" s="99" t="s">
        <v>33</v>
      </c>
      <c r="G385" s="99" t="s">
        <v>33</v>
      </c>
      <c r="H385" s="99" t="s">
        <v>33</v>
      </c>
      <c r="I385" s="99" t="s">
        <v>33</v>
      </c>
      <c r="J385" s="100" t="s">
        <v>33</v>
      </c>
      <c r="K385" s="99" t="s">
        <v>33</v>
      </c>
      <c r="L385" s="100">
        <v>855.36</v>
      </c>
      <c r="M385" s="101" t="s">
        <v>33</v>
      </c>
      <c r="N385" s="102" t="s">
        <v>33</v>
      </c>
      <c r="V385" s="68" t="s">
        <v>183</v>
      </c>
    </row>
    <row r="386" spans="1:24" s="63" customFormat="1" ht="33.75" x14ac:dyDescent="0.2">
      <c r="A386" s="98"/>
      <c r="B386" s="97" t="s">
        <v>184</v>
      </c>
      <c r="C386" s="767" t="s">
        <v>185</v>
      </c>
      <c r="D386" s="767"/>
      <c r="E386" s="767"/>
      <c r="F386" s="99" t="s">
        <v>186</v>
      </c>
      <c r="G386" s="99" t="s">
        <v>187</v>
      </c>
      <c r="H386" s="99" t="s">
        <v>33</v>
      </c>
      <c r="I386" s="99" t="s">
        <v>187</v>
      </c>
      <c r="J386" s="100" t="s">
        <v>33</v>
      </c>
      <c r="K386" s="99" t="s">
        <v>33</v>
      </c>
      <c r="L386" s="100">
        <v>812.59</v>
      </c>
      <c r="M386" s="101" t="s">
        <v>33</v>
      </c>
      <c r="N386" s="102" t="s">
        <v>33</v>
      </c>
      <c r="V386" s="68" t="s">
        <v>185</v>
      </c>
    </row>
    <row r="387" spans="1:24" s="63" customFormat="1" ht="22.5" x14ac:dyDescent="0.2">
      <c r="A387" s="98"/>
      <c r="B387" s="97" t="s">
        <v>188</v>
      </c>
      <c r="C387" s="767" t="s">
        <v>189</v>
      </c>
      <c r="D387" s="767"/>
      <c r="E387" s="767"/>
      <c r="F387" s="99" t="s">
        <v>186</v>
      </c>
      <c r="G387" s="99" t="s">
        <v>190</v>
      </c>
      <c r="H387" s="99" t="s">
        <v>33</v>
      </c>
      <c r="I387" s="99" t="s">
        <v>190</v>
      </c>
      <c r="J387" s="100" t="s">
        <v>33</v>
      </c>
      <c r="K387" s="99" t="s">
        <v>33</v>
      </c>
      <c r="L387" s="100">
        <v>427.68</v>
      </c>
      <c r="M387" s="101" t="s">
        <v>33</v>
      </c>
      <c r="N387" s="102" t="s">
        <v>33</v>
      </c>
      <c r="V387" s="68" t="s">
        <v>189</v>
      </c>
    </row>
    <row r="388" spans="1:24" s="63" customFormat="1" x14ac:dyDescent="0.2">
      <c r="A388" s="103"/>
      <c r="B388" s="104"/>
      <c r="C388" s="780" t="s">
        <v>191</v>
      </c>
      <c r="D388" s="780"/>
      <c r="E388" s="780"/>
      <c r="F388" s="105" t="s">
        <v>33</v>
      </c>
      <c r="G388" s="105" t="s">
        <v>33</v>
      </c>
      <c r="H388" s="105" t="s">
        <v>33</v>
      </c>
      <c r="I388" s="105" t="s">
        <v>33</v>
      </c>
      <c r="J388" s="106" t="s">
        <v>33</v>
      </c>
      <c r="K388" s="105" t="s">
        <v>33</v>
      </c>
      <c r="L388" s="106">
        <v>3477.81</v>
      </c>
      <c r="M388" s="92" t="s">
        <v>33</v>
      </c>
      <c r="N388" s="107" t="s">
        <v>33</v>
      </c>
      <c r="X388" s="68" t="s">
        <v>191</v>
      </c>
    </row>
    <row r="389" spans="1:24" s="63" customFormat="1" x14ac:dyDescent="0.2">
      <c r="A389" s="88" t="s">
        <v>1339</v>
      </c>
      <c r="B389" s="89" t="s">
        <v>1989</v>
      </c>
      <c r="C389" s="776" t="s">
        <v>1990</v>
      </c>
      <c r="D389" s="776"/>
      <c r="E389" s="776"/>
      <c r="F389" s="90" t="s">
        <v>582</v>
      </c>
      <c r="G389" s="90" t="s">
        <v>33</v>
      </c>
      <c r="H389" s="90" t="s">
        <v>33</v>
      </c>
      <c r="I389" s="90" t="s">
        <v>2871</v>
      </c>
      <c r="J389" s="91" t="s">
        <v>33</v>
      </c>
      <c r="K389" s="90" t="s">
        <v>33</v>
      </c>
      <c r="L389" s="91" t="s">
        <v>33</v>
      </c>
      <c r="M389" s="92" t="s">
        <v>33</v>
      </c>
      <c r="N389" s="93" t="s">
        <v>33</v>
      </c>
      <c r="R389" s="68" t="s">
        <v>1990</v>
      </c>
    </row>
    <row r="390" spans="1:24" s="63" customFormat="1" x14ac:dyDescent="0.2">
      <c r="A390" s="94"/>
      <c r="B390" s="95"/>
      <c r="C390" s="767" t="s">
        <v>2872</v>
      </c>
      <c r="D390" s="767"/>
      <c r="E390" s="767"/>
      <c r="F390" s="767"/>
      <c r="G390" s="767"/>
      <c r="H390" s="767"/>
      <c r="I390" s="767"/>
      <c r="J390" s="767"/>
      <c r="K390" s="767"/>
      <c r="L390" s="767"/>
      <c r="M390" s="767"/>
      <c r="N390" s="781"/>
      <c r="S390" s="68" t="s">
        <v>2872</v>
      </c>
    </row>
    <row r="391" spans="1:24" s="63" customFormat="1" ht="33.75" x14ac:dyDescent="0.2">
      <c r="A391" s="96"/>
      <c r="B391" s="97" t="s">
        <v>558</v>
      </c>
      <c r="C391" s="767" t="s">
        <v>559</v>
      </c>
      <c r="D391" s="767"/>
      <c r="E391" s="767"/>
      <c r="F391" s="767"/>
      <c r="G391" s="767"/>
      <c r="H391" s="767"/>
      <c r="I391" s="767"/>
      <c r="J391" s="767"/>
      <c r="K391" s="767"/>
      <c r="L391" s="767"/>
      <c r="M391" s="767"/>
      <c r="N391" s="781"/>
      <c r="T391" s="68" t="s">
        <v>559</v>
      </c>
    </row>
    <row r="392" spans="1:24" s="63" customFormat="1" x14ac:dyDescent="0.2">
      <c r="A392" s="98"/>
      <c r="B392" s="97" t="s">
        <v>165</v>
      </c>
      <c r="C392" s="767" t="s">
        <v>251</v>
      </c>
      <c r="D392" s="767"/>
      <c r="E392" s="767"/>
      <c r="F392" s="99" t="s">
        <v>33</v>
      </c>
      <c r="G392" s="99" t="s">
        <v>33</v>
      </c>
      <c r="H392" s="99" t="s">
        <v>33</v>
      </c>
      <c r="I392" s="99" t="s">
        <v>33</v>
      </c>
      <c r="J392" s="100">
        <v>1053</v>
      </c>
      <c r="K392" s="99" t="s">
        <v>175</v>
      </c>
      <c r="L392" s="100">
        <v>55.28</v>
      </c>
      <c r="M392" s="101" t="s">
        <v>33</v>
      </c>
      <c r="N392" s="102" t="s">
        <v>33</v>
      </c>
      <c r="U392" s="68" t="s">
        <v>251</v>
      </c>
    </row>
    <row r="393" spans="1:24" s="63" customFormat="1" x14ac:dyDescent="0.2">
      <c r="A393" s="98"/>
      <c r="B393" s="97" t="s">
        <v>173</v>
      </c>
      <c r="C393" s="767" t="s">
        <v>174</v>
      </c>
      <c r="D393" s="767"/>
      <c r="E393" s="767"/>
      <c r="F393" s="99" t="s">
        <v>33</v>
      </c>
      <c r="G393" s="99" t="s">
        <v>33</v>
      </c>
      <c r="H393" s="99" t="s">
        <v>33</v>
      </c>
      <c r="I393" s="99" t="s">
        <v>33</v>
      </c>
      <c r="J393" s="100">
        <v>1566.06</v>
      </c>
      <c r="K393" s="99" t="s">
        <v>175</v>
      </c>
      <c r="L393" s="100">
        <v>82.22</v>
      </c>
      <c r="M393" s="101" t="s">
        <v>33</v>
      </c>
      <c r="N393" s="102" t="s">
        <v>33</v>
      </c>
      <c r="U393" s="68" t="s">
        <v>174</v>
      </c>
    </row>
    <row r="394" spans="1:24" s="63" customFormat="1" x14ac:dyDescent="0.2">
      <c r="A394" s="98"/>
      <c r="B394" s="97" t="s">
        <v>176</v>
      </c>
      <c r="C394" s="767" t="s">
        <v>177</v>
      </c>
      <c r="D394" s="767"/>
      <c r="E394" s="767"/>
      <c r="F394" s="99" t="s">
        <v>33</v>
      </c>
      <c r="G394" s="99" t="s">
        <v>33</v>
      </c>
      <c r="H394" s="99" t="s">
        <v>33</v>
      </c>
      <c r="I394" s="99" t="s">
        <v>33</v>
      </c>
      <c r="J394" s="100">
        <v>244.39</v>
      </c>
      <c r="K394" s="99" t="s">
        <v>175</v>
      </c>
      <c r="L394" s="100">
        <v>12.83</v>
      </c>
      <c r="M394" s="101" t="s">
        <v>33</v>
      </c>
      <c r="N394" s="102" t="s">
        <v>33</v>
      </c>
      <c r="U394" s="68" t="s">
        <v>177</v>
      </c>
    </row>
    <row r="395" spans="1:24" s="63" customFormat="1" x14ac:dyDescent="0.2">
      <c r="A395" s="98"/>
      <c r="B395" s="97" t="s">
        <v>212</v>
      </c>
      <c r="C395" s="767" t="s">
        <v>252</v>
      </c>
      <c r="D395" s="767"/>
      <c r="E395" s="767"/>
      <c r="F395" s="99" t="s">
        <v>33</v>
      </c>
      <c r="G395" s="99" t="s">
        <v>33</v>
      </c>
      <c r="H395" s="99" t="s">
        <v>33</v>
      </c>
      <c r="I395" s="99" t="s">
        <v>33</v>
      </c>
      <c r="J395" s="100">
        <v>909.27</v>
      </c>
      <c r="K395" s="99" t="s">
        <v>33</v>
      </c>
      <c r="L395" s="100">
        <v>38.19</v>
      </c>
      <c r="M395" s="101" t="s">
        <v>33</v>
      </c>
      <c r="N395" s="102" t="s">
        <v>33</v>
      </c>
      <c r="U395" s="68" t="s">
        <v>252</v>
      </c>
    </row>
    <row r="396" spans="1:24" s="63" customFormat="1" x14ac:dyDescent="0.2">
      <c r="A396" s="98"/>
      <c r="B396" s="97" t="s">
        <v>33</v>
      </c>
      <c r="C396" s="767" t="s">
        <v>253</v>
      </c>
      <c r="D396" s="767"/>
      <c r="E396" s="767"/>
      <c r="F396" s="99" t="s">
        <v>179</v>
      </c>
      <c r="G396" s="99" t="s">
        <v>1993</v>
      </c>
      <c r="H396" s="99" t="s">
        <v>175</v>
      </c>
      <c r="I396" s="99" t="s">
        <v>2873</v>
      </c>
      <c r="J396" s="100" t="s">
        <v>33</v>
      </c>
      <c r="K396" s="99" t="s">
        <v>33</v>
      </c>
      <c r="L396" s="100" t="s">
        <v>33</v>
      </c>
      <c r="M396" s="101" t="s">
        <v>33</v>
      </c>
      <c r="N396" s="102" t="s">
        <v>33</v>
      </c>
      <c r="V396" s="68" t="s">
        <v>253</v>
      </c>
    </row>
    <row r="397" spans="1:24" s="63" customFormat="1" x14ac:dyDescent="0.2">
      <c r="A397" s="98"/>
      <c r="B397" s="97" t="s">
        <v>33</v>
      </c>
      <c r="C397" s="767" t="s">
        <v>178</v>
      </c>
      <c r="D397" s="767"/>
      <c r="E397" s="767"/>
      <c r="F397" s="99" t="s">
        <v>179</v>
      </c>
      <c r="G397" s="99" t="s">
        <v>1995</v>
      </c>
      <c r="H397" s="99" t="s">
        <v>175</v>
      </c>
      <c r="I397" s="99" t="s">
        <v>2874</v>
      </c>
      <c r="J397" s="100" t="s">
        <v>33</v>
      </c>
      <c r="K397" s="99" t="s">
        <v>33</v>
      </c>
      <c r="L397" s="100" t="s">
        <v>33</v>
      </c>
      <c r="M397" s="101" t="s">
        <v>33</v>
      </c>
      <c r="N397" s="102" t="s">
        <v>33</v>
      </c>
      <c r="V397" s="68" t="s">
        <v>178</v>
      </c>
    </row>
    <row r="398" spans="1:24" s="63" customFormat="1" x14ac:dyDescent="0.2">
      <c r="A398" s="98"/>
      <c r="B398" s="97" t="s">
        <v>33</v>
      </c>
      <c r="C398" s="776" t="s">
        <v>182</v>
      </c>
      <c r="D398" s="776"/>
      <c r="E398" s="776"/>
      <c r="F398" s="90" t="s">
        <v>33</v>
      </c>
      <c r="G398" s="90" t="s">
        <v>33</v>
      </c>
      <c r="H398" s="90" t="s">
        <v>33</v>
      </c>
      <c r="I398" s="90" t="s">
        <v>33</v>
      </c>
      <c r="J398" s="91">
        <v>3528.33</v>
      </c>
      <c r="K398" s="90" t="s">
        <v>33</v>
      </c>
      <c r="L398" s="91">
        <v>175.69</v>
      </c>
      <c r="M398" s="92" t="s">
        <v>33</v>
      </c>
      <c r="N398" s="93" t="s">
        <v>33</v>
      </c>
      <c r="W398" s="68" t="s">
        <v>182</v>
      </c>
    </row>
    <row r="399" spans="1:24" s="63" customFormat="1" x14ac:dyDescent="0.2">
      <c r="A399" s="98"/>
      <c r="B399" s="97" t="s">
        <v>33</v>
      </c>
      <c r="C399" s="767" t="s">
        <v>183</v>
      </c>
      <c r="D399" s="767"/>
      <c r="E399" s="767"/>
      <c r="F399" s="99" t="s">
        <v>33</v>
      </c>
      <c r="G399" s="99" t="s">
        <v>33</v>
      </c>
      <c r="H399" s="99" t="s">
        <v>33</v>
      </c>
      <c r="I399" s="99" t="s">
        <v>33</v>
      </c>
      <c r="J399" s="100" t="s">
        <v>33</v>
      </c>
      <c r="K399" s="99" t="s">
        <v>33</v>
      </c>
      <c r="L399" s="100">
        <v>68.11</v>
      </c>
      <c r="M399" s="101" t="s">
        <v>33</v>
      </c>
      <c r="N399" s="102" t="s">
        <v>33</v>
      </c>
      <c r="V399" s="68" t="s">
        <v>183</v>
      </c>
    </row>
    <row r="400" spans="1:24" s="63" customFormat="1" ht="33.75" x14ac:dyDescent="0.2">
      <c r="A400" s="98"/>
      <c r="B400" s="97" t="s">
        <v>589</v>
      </c>
      <c r="C400" s="767" t="s">
        <v>590</v>
      </c>
      <c r="D400" s="767"/>
      <c r="E400" s="767"/>
      <c r="F400" s="99" t="s">
        <v>186</v>
      </c>
      <c r="G400" s="99" t="s">
        <v>591</v>
      </c>
      <c r="H400" s="99" t="s">
        <v>33</v>
      </c>
      <c r="I400" s="99" t="s">
        <v>591</v>
      </c>
      <c r="J400" s="100" t="s">
        <v>33</v>
      </c>
      <c r="K400" s="99" t="s">
        <v>33</v>
      </c>
      <c r="L400" s="100">
        <v>71.52</v>
      </c>
      <c r="M400" s="101" t="s">
        <v>33</v>
      </c>
      <c r="N400" s="102" t="s">
        <v>33</v>
      </c>
      <c r="V400" s="68" t="s">
        <v>590</v>
      </c>
    </row>
    <row r="401" spans="1:24" s="63" customFormat="1" ht="33.75" x14ac:dyDescent="0.2">
      <c r="A401" s="98"/>
      <c r="B401" s="97" t="s">
        <v>592</v>
      </c>
      <c r="C401" s="767" t="s">
        <v>593</v>
      </c>
      <c r="D401" s="767"/>
      <c r="E401" s="767"/>
      <c r="F401" s="99" t="s">
        <v>186</v>
      </c>
      <c r="G401" s="99" t="s">
        <v>594</v>
      </c>
      <c r="H401" s="99" t="s">
        <v>33</v>
      </c>
      <c r="I401" s="99" t="s">
        <v>594</v>
      </c>
      <c r="J401" s="100" t="s">
        <v>33</v>
      </c>
      <c r="K401" s="99" t="s">
        <v>33</v>
      </c>
      <c r="L401" s="100">
        <v>44.27</v>
      </c>
      <c r="M401" s="101" t="s">
        <v>33</v>
      </c>
      <c r="N401" s="102" t="s">
        <v>33</v>
      </c>
      <c r="V401" s="68" t="s">
        <v>593</v>
      </c>
    </row>
    <row r="402" spans="1:24" s="63" customFormat="1" x14ac:dyDescent="0.2">
      <c r="A402" s="103"/>
      <c r="B402" s="104"/>
      <c r="C402" s="780" t="s">
        <v>191</v>
      </c>
      <c r="D402" s="780"/>
      <c r="E402" s="780"/>
      <c r="F402" s="105" t="s">
        <v>33</v>
      </c>
      <c r="G402" s="105" t="s">
        <v>33</v>
      </c>
      <c r="H402" s="105" t="s">
        <v>33</v>
      </c>
      <c r="I402" s="105" t="s">
        <v>33</v>
      </c>
      <c r="J402" s="106" t="s">
        <v>33</v>
      </c>
      <c r="K402" s="105" t="s">
        <v>33</v>
      </c>
      <c r="L402" s="106">
        <v>291.48</v>
      </c>
      <c r="M402" s="92" t="s">
        <v>33</v>
      </c>
      <c r="N402" s="107" t="s">
        <v>33</v>
      </c>
      <c r="X402" s="68" t="s">
        <v>191</v>
      </c>
    </row>
    <row r="403" spans="1:24" s="63" customFormat="1" ht="33.75" x14ac:dyDescent="0.2">
      <c r="A403" s="88" t="s">
        <v>1741</v>
      </c>
      <c r="B403" s="89" t="s">
        <v>1997</v>
      </c>
      <c r="C403" s="776" t="s">
        <v>1998</v>
      </c>
      <c r="D403" s="776"/>
      <c r="E403" s="776"/>
      <c r="F403" s="90" t="s">
        <v>566</v>
      </c>
      <c r="G403" s="90" t="s">
        <v>33</v>
      </c>
      <c r="H403" s="90" t="s">
        <v>33</v>
      </c>
      <c r="I403" s="90" t="s">
        <v>2875</v>
      </c>
      <c r="J403" s="91">
        <v>535.46</v>
      </c>
      <c r="K403" s="90" t="s">
        <v>33</v>
      </c>
      <c r="L403" s="91">
        <v>2293.91</v>
      </c>
      <c r="M403" s="92" t="s">
        <v>33</v>
      </c>
      <c r="N403" s="93" t="s">
        <v>33</v>
      </c>
      <c r="R403" s="68" t="s">
        <v>1998</v>
      </c>
    </row>
    <row r="404" spans="1:24" s="63" customFormat="1" ht="45" x14ac:dyDescent="0.2">
      <c r="A404" s="88" t="s">
        <v>1707</v>
      </c>
      <c r="B404" s="89" t="s">
        <v>2812</v>
      </c>
      <c r="C404" s="776" t="s">
        <v>2813</v>
      </c>
      <c r="D404" s="776"/>
      <c r="E404" s="776"/>
      <c r="F404" s="90" t="s">
        <v>582</v>
      </c>
      <c r="G404" s="90" t="s">
        <v>33</v>
      </c>
      <c r="H404" s="90" t="s">
        <v>33</v>
      </c>
      <c r="I404" s="90" t="s">
        <v>2918</v>
      </c>
      <c r="J404" s="91" t="s">
        <v>33</v>
      </c>
      <c r="K404" s="90" t="s">
        <v>33</v>
      </c>
      <c r="L404" s="91" t="s">
        <v>33</v>
      </c>
      <c r="M404" s="92" t="s">
        <v>33</v>
      </c>
      <c r="N404" s="93" t="s">
        <v>33</v>
      </c>
      <c r="R404" s="68" t="s">
        <v>2813</v>
      </c>
    </row>
    <row r="405" spans="1:24" s="63" customFormat="1" x14ac:dyDescent="0.2">
      <c r="A405" s="94"/>
      <c r="B405" s="95"/>
      <c r="C405" s="767" t="s">
        <v>2919</v>
      </c>
      <c r="D405" s="767"/>
      <c r="E405" s="767"/>
      <c r="F405" s="767"/>
      <c r="G405" s="767"/>
      <c r="H405" s="767"/>
      <c r="I405" s="767"/>
      <c r="J405" s="767"/>
      <c r="K405" s="767"/>
      <c r="L405" s="767"/>
      <c r="M405" s="767"/>
      <c r="N405" s="781"/>
      <c r="S405" s="68" t="s">
        <v>2919</v>
      </c>
    </row>
    <row r="406" spans="1:24" s="63" customFormat="1" ht="33.75" x14ac:dyDescent="0.2">
      <c r="A406" s="96"/>
      <c r="B406" s="97" t="s">
        <v>558</v>
      </c>
      <c r="C406" s="767" t="s">
        <v>559</v>
      </c>
      <c r="D406" s="767"/>
      <c r="E406" s="767"/>
      <c r="F406" s="767"/>
      <c r="G406" s="767"/>
      <c r="H406" s="767"/>
      <c r="I406" s="767"/>
      <c r="J406" s="767"/>
      <c r="K406" s="767"/>
      <c r="L406" s="767"/>
      <c r="M406" s="767"/>
      <c r="N406" s="781"/>
      <c r="T406" s="68" t="s">
        <v>559</v>
      </c>
    </row>
    <row r="407" spans="1:24" s="63" customFormat="1" x14ac:dyDescent="0.2">
      <c r="A407" s="98"/>
      <c r="B407" s="97" t="s">
        <v>165</v>
      </c>
      <c r="C407" s="767" t="s">
        <v>251</v>
      </c>
      <c r="D407" s="767"/>
      <c r="E407" s="767"/>
      <c r="F407" s="99" t="s">
        <v>33</v>
      </c>
      <c r="G407" s="99" t="s">
        <v>33</v>
      </c>
      <c r="H407" s="99" t="s">
        <v>33</v>
      </c>
      <c r="I407" s="99" t="s">
        <v>33</v>
      </c>
      <c r="J407" s="100">
        <v>2874.61</v>
      </c>
      <c r="K407" s="99" t="s">
        <v>175</v>
      </c>
      <c r="L407" s="100">
        <v>1821.78</v>
      </c>
      <c r="M407" s="101" t="s">
        <v>33</v>
      </c>
      <c r="N407" s="102" t="s">
        <v>33</v>
      </c>
      <c r="U407" s="68" t="s">
        <v>251</v>
      </c>
    </row>
    <row r="408" spans="1:24" s="63" customFormat="1" x14ac:dyDescent="0.2">
      <c r="A408" s="98"/>
      <c r="B408" s="97" t="s">
        <v>173</v>
      </c>
      <c r="C408" s="767" t="s">
        <v>174</v>
      </c>
      <c r="D408" s="767"/>
      <c r="E408" s="767"/>
      <c r="F408" s="99" t="s">
        <v>33</v>
      </c>
      <c r="G408" s="99" t="s">
        <v>33</v>
      </c>
      <c r="H408" s="99" t="s">
        <v>33</v>
      </c>
      <c r="I408" s="99" t="s">
        <v>33</v>
      </c>
      <c r="J408" s="100">
        <v>2606.02</v>
      </c>
      <c r="K408" s="99" t="s">
        <v>175</v>
      </c>
      <c r="L408" s="100">
        <v>1651.57</v>
      </c>
      <c r="M408" s="101" t="s">
        <v>33</v>
      </c>
      <c r="N408" s="102" t="s">
        <v>33</v>
      </c>
      <c r="U408" s="68" t="s">
        <v>174</v>
      </c>
    </row>
    <row r="409" spans="1:24" s="63" customFormat="1" x14ac:dyDescent="0.2">
      <c r="A409" s="98"/>
      <c r="B409" s="97" t="s">
        <v>176</v>
      </c>
      <c r="C409" s="767" t="s">
        <v>177</v>
      </c>
      <c r="D409" s="767"/>
      <c r="E409" s="767"/>
      <c r="F409" s="99" t="s">
        <v>33</v>
      </c>
      <c r="G409" s="99" t="s">
        <v>33</v>
      </c>
      <c r="H409" s="99" t="s">
        <v>33</v>
      </c>
      <c r="I409" s="99" t="s">
        <v>33</v>
      </c>
      <c r="J409" s="100">
        <v>380.59</v>
      </c>
      <c r="K409" s="99" t="s">
        <v>175</v>
      </c>
      <c r="L409" s="100">
        <v>241.2</v>
      </c>
      <c r="M409" s="101" t="s">
        <v>33</v>
      </c>
      <c r="N409" s="102" t="s">
        <v>33</v>
      </c>
      <c r="U409" s="68" t="s">
        <v>177</v>
      </c>
    </row>
    <row r="410" spans="1:24" s="63" customFormat="1" x14ac:dyDescent="0.2">
      <c r="A410" s="98"/>
      <c r="B410" s="97" t="s">
        <v>212</v>
      </c>
      <c r="C410" s="767" t="s">
        <v>252</v>
      </c>
      <c r="D410" s="767"/>
      <c r="E410" s="767"/>
      <c r="F410" s="99" t="s">
        <v>33</v>
      </c>
      <c r="G410" s="99" t="s">
        <v>33</v>
      </c>
      <c r="H410" s="99" t="s">
        <v>33</v>
      </c>
      <c r="I410" s="99" t="s">
        <v>33</v>
      </c>
      <c r="J410" s="100">
        <v>3287.63</v>
      </c>
      <c r="K410" s="99" t="s">
        <v>33</v>
      </c>
      <c r="L410" s="100">
        <v>1666.83</v>
      </c>
      <c r="M410" s="101" t="s">
        <v>33</v>
      </c>
      <c r="N410" s="102" t="s">
        <v>33</v>
      </c>
      <c r="U410" s="68" t="s">
        <v>252</v>
      </c>
    </row>
    <row r="411" spans="1:24" s="63" customFormat="1" x14ac:dyDescent="0.2">
      <c r="A411" s="98"/>
      <c r="B411" s="97" t="s">
        <v>33</v>
      </c>
      <c r="C411" s="767" t="s">
        <v>253</v>
      </c>
      <c r="D411" s="767"/>
      <c r="E411" s="767"/>
      <c r="F411" s="99" t="s">
        <v>179</v>
      </c>
      <c r="G411" s="99" t="s">
        <v>2816</v>
      </c>
      <c r="H411" s="99" t="s">
        <v>175</v>
      </c>
      <c r="I411" s="99" t="s">
        <v>2920</v>
      </c>
      <c r="J411" s="100" t="s">
        <v>33</v>
      </c>
      <c r="K411" s="99" t="s">
        <v>33</v>
      </c>
      <c r="L411" s="100" t="s">
        <v>33</v>
      </c>
      <c r="M411" s="101" t="s">
        <v>33</v>
      </c>
      <c r="N411" s="102" t="s">
        <v>33</v>
      </c>
      <c r="V411" s="68" t="s">
        <v>253</v>
      </c>
    </row>
    <row r="412" spans="1:24" s="63" customFormat="1" ht="22.5" x14ac:dyDescent="0.2">
      <c r="A412" s="98"/>
      <c r="B412" s="97" t="s">
        <v>33</v>
      </c>
      <c r="C412" s="767" t="s">
        <v>178</v>
      </c>
      <c r="D412" s="767"/>
      <c r="E412" s="767"/>
      <c r="F412" s="99" t="s">
        <v>179</v>
      </c>
      <c r="G412" s="99" t="s">
        <v>2818</v>
      </c>
      <c r="H412" s="99" t="s">
        <v>175</v>
      </c>
      <c r="I412" s="99" t="s">
        <v>2921</v>
      </c>
      <c r="J412" s="100" t="s">
        <v>33</v>
      </c>
      <c r="K412" s="99" t="s">
        <v>33</v>
      </c>
      <c r="L412" s="100" t="s">
        <v>33</v>
      </c>
      <c r="M412" s="101" t="s">
        <v>33</v>
      </c>
      <c r="N412" s="102" t="s">
        <v>33</v>
      </c>
      <c r="V412" s="68" t="s">
        <v>178</v>
      </c>
    </row>
    <row r="413" spans="1:24" s="63" customFormat="1" x14ac:dyDescent="0.2">
      <c r="A413" s="98"/>
      <c r="B413" s="97" t="s">
        <v>33</v>
      </c>
      <c r="C413" s="776" t="s">
        <v>182</v>
      </c>
      <c r="D413" s="776"/>
      <c r="E413" s="776"/>
      <c r="F413" s="90" t="s">
        <v>33</v>
      </c>
      <c r="G413" s="90" t="s">
        <v>33</v>
      </c>
      <c r="H413" s="90" t="s">
        <v>33</v>
      </c>
      <c r="I413" s="90" t="s">
        <v>33</v>
      </c>
      <c r="J413" s="91">
        <v>8768.26</v>
      </c>
      <c r="K413" s="90" t="s">
        <v>33</v>
      </c>
      <c r="L413" s="91">
        <v>5140.18</v>
      </c>
      <c r="M413" s="92" t="s">
        <v>33</v>
      </c>
      <c r="N413" s="93" t="s">
        <v>33</v>
      </c>
      <c r="W413" s="68" t="s">
        <v>182</v>
      </c>
    </row>
    <row r="414" spans="1:24" s="63" customFormat="1" x14ac:dyDescent="0.2">
      <c r="A414" s="98"/>
      <c r="B414" s="97" t="s">
        <v>33</v>
      </c>
      <c r="C414" s="767" t="s">
        <v>183</v>
      </c>
      <c r="D414" s="767"/>
      <c r="E414" s="767"/>
      <c r="F414" s="99" t="s">
        <v>33</v>
      </c>
      <c r="G414" s="99" t="s">
        <v>33</v>
      </c>
      <c r="H414" s="99" t="s">
        <v>33</v>
      </c>
      <c r="I414" s="99" t="s">
        <v>33</v>
      </c>
      <c r="J414" s="100" t="s">
        <v>33</v>
      </c>
      <c r="K414" s="99" t="s">
        <v>33</v>
      </c>
      <c r="L414" s="100">
        <v>2062.98</v>
      </c>
      <c r="M414" s="101" t="s">
        <v>33</v>
      </c>
      <c r="N414" s="102" t="s">
        <v>33</v>
      </c>
      <c r="V414" s="68" t="s">
        <v>183</v>
      </c>
    </row>
    <row r="415" spans="1:24" s="63" customFormat="1" ht="33.75" x14ac:dyDescent="0.2">
      <c r="A415" s="98"/>
      <c r="B415" s="97" t="s">
        <v>589</v>
      </c>
      <c r="C415" s="767" t="s">
        <v>590</v>
      </c>
      <c r="D415" s="767"/>
      <c r="E415" s="767"/>
      <c r="F415" s="99" t="s">
        <v>186</v>
      </c>
      <c r="G415" s="99" t="s">
        <v>591</v>
      </c>
      <c r="H415" s="99" t="s">
        <v>33</v>
      </c>
      <c r="I415" s="99" t="s">
        <v>591</v>
      </c>
      <c r="J415" s="100" t="s">
        <v>33</v>
      </c>
      <c r="K415" s="99" t="s">
        <v>33</v>
      </c>
      <c r="L415" s="100">
        <v>2166.13</v>
      </c>
      <c r="M415" s="101" t="s">
        <v>33</v>
      </c>
      <c r="N415" s="102" t="s">
        <v>33</v>
      </c>
      <c r="V415" s="68" t="s">
        <v>590</v>
      </c>
    </row>
    <row r="416" spans="1:24" s="63" customFormat="1" ht="33.75" x14ac:dyDescent="0.2">
      <c r="A416" s="98"/>
      <c r="B416" s="97" t="s">
        <v>592</v>
      </c>
      <c r="C416" s="767" t="s">
        <v>593</v>
      </c>
      <c r="D416" s="767"/>
      <c r="E416" s="767"/>
      <c r="F416" s="99" t="s">
        <v>186</v>
      </c>
      <c r="G416" s="99" t="s">
        <v>594</v>
      </c>
      <c r="H416" s="99" t="s">
        <v>33</v>
      </c>
      <c r="I416" s="99" t="s">
        <v>594</v>
      </c>
      <c r="J416" s="100" t="s">
        <v>33</v>
      </c>
      <c r="K416" s="99" t="s">
        <v>33</v>
      </c>
      <c r="L416" s="100">
        <v>1340.94</v>
      </c>
      <c r="M416" s="101" t="s">
        <v>33</v>
      </c>
      <c r="N416" s="102" t="s">
        <v>33</v>
      </c>
      <c r="V416" s="68" t="s">
        <v>593</v>
      </c>
    </row>
    <row r="417" spans="1:25" s="63" customFormat="1" x14ac:dyDescent="0.2">
      <c r="A417" s="103"/>
      <c r="B417" s="104"/>
      <c r="C417" s="780" t="s">
        <v>191</v>
      </c>
      <c r="D417" s="780"/>
      <c r="E417" s="780"/>
      <c r="F417" s="105" t="s">
        <v>33</v>
      </c>
      <c r="G417" s="105" t="s">
        <v>33</v>
      </c>
      <c r="H417" s="105" t="s">
        <v>33</v>
      </c>
      <c r="I417" s="105" t="s">
        <v>33</v>
      </c>
      <c r="J417" s="106" t="s">
        <v>33</v>
      </c>
      <c r="K417" s="105" t="s">
        <v>33</v>
      </c>
      <c r="L417" s="106">
        <v>8647.25</v>
      </c>
      <c r="M417" s="92" t="s">
        <v>33</v>
      </c>
      <c r="N417" s="107" t="s">
        <v>33</v>
      </c>
      <c r="X417" s="68" t="s">
        <v>191</v>
      </c>
    </row>
    <row r="418" spans="1:25" s="63" customFormat="1" ht="22.5" x14ac:dyDescent="0.2">
      <c r="A418" s="88" t="s">
        <v>1742</v>
      </c>
      <c r="B418" s="89" t="s">
        <v>595</v>
      </c>
      <c r="C418" s="776" t="s">
        <v>596</v>
      </c>
      <c r="D418" s="776"/>
      <c r="E418" s="776"/>
      <c r="F418" s="90" t="s">
        <v>566</v>
      </c>
      <c r="G418" s="90" t="s">
        <v>33</v>
      </c>
      <c r="H418" s="90" t="s">
        <v>33</v>
      </c>
      <c r="I418" s="90" t="s">
        <v>2922</v>
      </c>
      <c r="J418" s="91">
        <v>790</v>
      </c>
      <c r="K418" s="90" t="s">
        <v>33</v>
      </c>
      <c r="L418" s="91">
        <v>40653.800000000003</v>
      </c>
      <c r="M418" s="92" t="s">
        <v>33</v>
      </c>
      <c r="N418" s="93" t="s">
        <v>33</v>
      </c>
      <c r="R418" s="68" t="s">
        <v>596</v>
      </c>
    </row>
    <row r="419" spans="1:25" s="63" customFormat="1" x14ac:dyDescent="0.2">
      <c r="A419" s="88" t="s">
        <v>835</v>
      </c>
      <c r="B419" s="89" t="s">
        <v>598</v>
      </c>
      <c r="C419" s="776" t="s">
        <v>599</v>
      </c>
      <c r="D419" s="776"/>
      <c r="E419" s="776"/>
      <c r="F419" s="90" t="s">
        <v>566</v>
      </c>
      <c r="G419" s="90" t="s">
        <v>33</v>
      </c>
      <c r="H419" s="90" t="s">
        <v>33</v>
      </c>
      <c r="I419" s="90" t="s">
        <v>2923</v>
      </c>
      <c r="J419" s="91">
        <v>10.63</v>
      </c>
      <c r="K419" s="90" t="s">
        <v>33</v>
      </c>
      <c r="L419" s="91">
        <v>538.94000000000005</v>
      </c>
      <c r="M419" s="92" t="s">
        <v>33</v>
      </c>
      <c r="N419" s="93" t="s">
        <v>33</v>
      </c>
      <c r="R419" s="68" t="s">
        <v>599</v>
      </c>
    </row>
    <row r="420" spans="1:25" s="63" customFormat="1" x14ac:dyDescent="0.2">
      <c r="A420" s="94"/>
      <c r="B420" s="95"/>
      <c r="C420" s="767" t="s">
        <v>601</v>
      </c>
      <c r="D420" s="767"/>
      <c r="E420" s="767"/>
      <c r="F420" s="767"/>
      <c r="G420" s="767"/>
      <c r="H420" s="767"/>
      <c r="I420" s="767"/>
      <c r="J420" s="767"/>
      <c r="K420" s="767"/>
      <c r="L420" s="767"/>
      <c r="M420" s="767"/>
      <c r="N420" s="781"/>
      <c r="Y420" s="68" t="s">
        <v>601</v>
      </c>
    </row>
    <row r="421" spans="1:25" s="63" customFormat="1" ht="22.5" x14ac:dyDescent="0.2">
      <c r="A421" s="88" t="s">
        <v>1743</v>
      </c>
      <c r="B421" s="89" t="s">
        <v>2064</v>
      </c>
      <c r="C421" s="776" t="s">
        <v>2065</v>
      </c>
      <c r="D421" s="776"/>
      <c r="E421" s="776"/>
      <c r="F421" s="90" t="s">
        <v>604</v>
      </c>
      <c r="G421" s="90" t="s">
        <v>33</v>
      </c>
      <c r="H421" s="90" t="s">
        <v>33</v>
      </c>
      <c r="I421" s="90" t="s">
        <v>2924</v>
      </c>
      <c r="J421" s="91">
        <v>5488.69</v>
      </c>
      <c r="K421" s="90" t="s">
        <v>33</v>
      </c>
      <c r="L421" s="91">
        <v>3053.91</v>
      </c>
      <c r="M421" s="92" t="s">
        <v>33</v>
      </c>
      <c r="N421" s="93" t="s">
        <v>33</v>
      </c>
      <c r="R421" s="68" t="s">
        <v>2065</v>
      </c>
    </row>
    <row r="422" spans="1:25" s="63" customFormat="1" x14ac:dyDescent="0.2">
      <c r="A422" s="94"/>
      <c r="B422" s="95"/>
      <c r="C422" s="767" t="s">
        <v>2925</v>
      </c>
      <c r="D422" s="767"/>
      <c r="E422" s="767"/>
      <c r="F422" s="767"/>
      <c r="G422" s="767"/>
      <c r="H422" s="767"/>
      <c r="I422" s="767"/>
      <c r="J422" s="767"/>
      <c r="K422" s="767"/>
      <c r="L422" s="767"/>
      <c r="M422" s="767"/>
      <c r="N422" s="781"/>
      <c r="S422" s="68" t="s">
        <v>2925</v>
      </c>
    </row>
    <row r="423" spans="1:25" s="63" customFormat="1" ht="22.5" x14ac:dyDescent="0.2">
      <c r="A423" s="88" t="s">
        <v>1748</v>
      </c>
      <c r="B423" s="89" t="s">
        <v>2014</v>
      </c>
      <c r="C423" s="776" t="s">
        <v>2015</v>
      </c>
      <c r="D423" s="776"/>
      <c r="E423" s="776"/>
      <c r="F423" s="90" t="s">
        <v>604</v>
      </c>
      <c r="G423" s="90" t="s">
        <v>33</v>
      </c>
      <c r="H423" s="90" t="s">
        <v>33</v>
      </c>
      <c r="I423" s="90" t="s">
        <v>2926</v>
      </c>
      <c r="J423" s="91">
        <v>5488.69</v>
      </c>
      <c r="K423" s="90" t="s">
        <v>33</v>
      </c>
      <c r="L423" s="91">
        <v>930.33</v>
      </c>
      <c r="M423" s="92" t="s">
        <v>33</v>
      </c>
      <c r="N423" s="93" t="s">
        <v>33</v>
      </c>
      <c r="R423" s="68" t="s">
        <v>2015</v>
      </c>
    </row>
    <row r="424" spans="1:25" s="63" customFormat="1" x14ac:dyDescent="0.2">
      <c r="A424" s="94"/>
      <c r="B424" s="95"/>
      <c r="C424" s="767" t="s">
        <v>2927</v>
      </c>
      <c r="D424" s="767"/>
      <c r="E424" s="767"/>
      <c r="F424" s="767"/>
      <c r="G424" s="767"/>
      <c r="H424" s="767"/>
      <c r="I424" s="767"/>
      <c r="J424" s="767"/>
      <c r="K424" s="767"/>
      <c r="L424" s="767"/>
      <c r="M424" s="767"/>
      <c r="N424" s="781"/>
      <c r="S424" s="68" t="s">
        <v>2927</v>
      </c>
    </row>
    <row r="425" spans="1:25" s="63" customFormat="1" ht="22.5" x14ac:dyDescent="0.2">
      <c r="A425" s="88" t="s">
        <v>623</v>
      </c>
      <c r="B425" s="89" t="s">
        <v>2826</v>
      </c>
      <c r="C425" s="776" t="s">
        <v>2827</v>
      </c>
      <c r="D425" s="776"/>
      <c r="E425" s="776"/>
      <c r="F425" s="90" t="s">
        <v>604</v>
      </c>
      <c r="G425" s="90" t="s">
        <v>33</v>
      </c>
      <c r="H425" s="90" t="s">
        <v>33</v>
      </c>
      <c r="I425" s="90" t="s">
        <v>2885</v>
      </c>
      <c r="J425" s="91">
        <v>5488.69</v>
      </c>
      <c r="K425" s="90" t="s">
        <v>33</v>
      </c>
      <c r="L425" s="91">
        <v>5314.15</v>
      </c>
      <c r="M425" s="92" t="s">
        <v>33</v>
      </c>
      <c r="N425" s="93" t="s">
        <v>33</v>
      </c>
      <c r="R425" s="68" t="s">
        <v>2827</v>
      </c>
    </row>
    <row r="426" spans="1:25" s="63" customFormat="1" x14ac:dyDescent="0.2">
      <c r="A426" s="94"/>
      <c r="B426" s="95"/>
      <c r="C426" s="767" t="s">
        <v>2886</v>
      </c>
      <c r="D426" s="767"/>
      <c r="E426" s="767"/>
      <c r="F426" s="767"/>
      <c r="G426" s="767"/>
      <c r="H426" s="767"/>
      <c r="I426" s="767"/>
      <c r="J426" s="767"/>
      <c r="K426" s="767"/>
      <c r="L426" s="767"/>
      <c r="M426" s="767"/>
      <c r="N426" s="781"/>
      <c r="S426" s="68" t="s">
        <v>2886</v>
      </c>
    </row>
    <row r="427" spans="1:25" s="63" customFormat="1" ht="22.5" x14ac:dyDescent="0.2">
      <c r="A427" s="88" t="s">
        <v>1752</v>
      </c>
      <c r="B427" s="89" t="s">
        <v>602</v>
      </c>
      <c r="C427" s="776" t="s">
        <v>603</v>
      </c>
      <c r="D427" s="776"/>
      <c r="E427" s="776"/>
      <c r="F427" s="90" t="s">
        <v>604</v>
      </c>
      <c r="G427" s="90" t="s">
        <v>33</v>
      </c>
      <c r="H427" s="90" t="s">
        <v>33</v>
      </c>
      <c r="I427" s="90" t="s">
        <v>2928</v>
      </c>
      <c r="J427" s="91">
        <v>5584.58</v>
      </c>
      <c r="K427" s="90" t="s">
        <v>33</v>
      </c>
      <c r="L427" s="91">
        <v>1692.69</v>
      </c>
      <c r="M427" s="92" t="s">
        <v>33</v>
      </c>
      <c r="N427" s="93" t="s">
        <v>33</v>
      </c>
      <c r="R427" s="68" t="s">
        <v>603</v>
      </c>
    </row>
    <row r="428" spans="1:25" s="63" customFormat="1" x14ac:dyDescent="0.2">
      <c r="A428" s="94"/>
      <c r="B428" s="95"/>
      <c r="C428" s="767" t="s">
        <v>2929</v>
      </c>
      <c r="D428" s="767"/>
      <c r="E428" s="767"/>
      <c r="F428" s="767"/>
      <c r="G428" s="767"/>
      <c r="H428" s="767"/>
      <c r="I428" s="767"/>
      <c r="J428" s="767"/>
      <c r="K428" s="767"/>
      <c r="L428" s="767"/>
      <c r="M428" s="767"/>
      <c r="N428" s="781"/>
      <c r="S428" s="68" t="s">
        <v>2929</v>
      </c>
    </row>
    <row r="429" spans="1:25" s="63" customFormat="1" ht="22.5" x14ac:dyDescent="0.2">
      <c r="A429" s="88" t="s">
        <v>775</v>
      </c>
      <c r="B429" s="89" t="s">
        <v>2010</v>
      </c>
      <c r="C429" s="776" t="s">
        <v>2011</v>
      </c>
      <c r="D429" s="776"/>
      <c r="E429" s="776"/>
      <c r="F429" s="90" t="s">
        <v>604</v>
      </c>
      <c r="G429" s="90" t="s">
        <v>33</v>
      </c>
      <c r="H429" s="90" t="s">
        <v>33</v>
      </c>
      <c r="I429" s="90" t="s">
        <v>2930</v>
      </c>
      <c r="J429" s="91">
        <v>5802.77</v>
      </c>
      <c r="K429" s="90" t="s">
        <v>33</v>
      </c>
      <c r="L429" s="91">
        <v>1927.1</v>
      </c>
      <c r="M429" s="92" t="s">
        <v>33</v>
      </c>
      <c r="N429" s="93" t="s">
        <v>33</v>
      </c>
      <c r="R429" s="68" t="s">
        <v>2011</v>
      </c>
    </row>
    <row r="430" spans="1:25" s="63" customFormat="1" x14ac:dyDescent="0.2">
      <c r="A430" s="94"/>
      <c r="B430" s="95"/>
      <c r="C430" s="767" t="s">
        <v>2931</v>
      </c>
      <c r="D430" s="767"/>
      <c r="E430" s="767"/>
      <c r="F430" s="767"/>
      <c r="G430" s="767"/>
      <c r="H430" s="767"/>
      <c r="I430" s="767"/>
      <c r="J430" s="767"/>
      <c r="K430" s="767"/>
      <c r="L430" s="767"/>
      <c r="M430" s="767"/>
      <c r="N430" s="781"/>
      <c r="S430" s="68" t="s">
        <v>2931</v>
      </c>
    </row>
    <row r="431" spans="1:25" s="63" customFormat="1" ht="33.75" x14ac:dyDescent="0.2">
      <c r="A431" s="88" t="s">
        <v>1754</v>
      </c>
      <c r="B431" s="89" t="s">
        <v>2028</v>
      </c>
      <c r="C431" s="776" t="s">
        <v>2029</v>
      </c>
      <c r="D431" s="776"/>
      <c r="E431" s="776"/>
      <c r="F431" s="90" t="s">
        <v>609</v>
      </c>
      <c r="G431" s="90" t="s">
        <v>33</v>
      </c>
      <c r="H431" s="90" t="s">
        <v>33</v>
      </c>
      <c r="I431" s="90" t="s">
        <v>2932</v>
      </c>
      <c r="J431" s="91" t="s">
        <v>33</v>
      </c>
      <c r="K431" s="90" t="s">
        <v>33</v>
      </c>
      <c r="L431" s="91" t="s">
        <v>33</v>
      </c>
      <c r="M431" s="92" t="s">
        <v>33</v>
      </c>
      <c r="N431" s="93" t="s">
        <v>33</v>
      </c>
      <c r="R431" s="68" t="s">
        <v>2029</v>
      </c>
    </row>
    <row r="432" spans="1:25" s="63" customFormat="1" x14ac:dyDescent="0.2">
      <c r="A432" s="94"/>
      <c r="B432" s="95"/>
      <c r="C432" s="767" t="s">
        <v>2933</v>
      </c>
      <c r="D432" s="767"/>
      <c r="E432" s="767"/>
      <c r="F432" s="767"/>
      <c r="G432" s="767"/>
      <c r="H432" s="767"/>
      <c r="I432" s="767"/>
      <c r="J432" s="767"/>
      <c r="K432" s="767"/>
      <c r="L432" s="767"/>
      <c r="M432" s="767"/>
      <c r="N432" s="781"/>
      <c r="S432" s="68" t="s">
        <v>2933</v>
      </c>
    </row>
    <row r="433" spans="1:24" s="63" customFormat="1" ht="33.75" x14ac:dyDescent="0.2">
      <c r="A433" s="96"/>
      <c r="B433" s="97" t="s">
        <v>558</v>
      </c>
      <c r="C433" s="767" t="s">
        <v>559</v>
      </c>
      <c r="D433" s="767"/>
      <c r="E433" s="767"/>
      <c r="F433" s="767"/>
      <c r="G433" s="767"/>
      <c r="H433" s="767"/>
      <c r="I433" s="767"/>
      <c r="J433" s="767"/>
      <c r="K433" s="767"/>
      <c r="L433" s="767"/>
      <c r="M433" s="767"/>
      <c r="N433" s="781"/>
      <c r="T433" s="68" t="s">
        <v>559</v>
      </c>
    </row>
    <row r="434" spans="1:24" s="63" customFormat="1" x14ac:dyDescent="0.2">
      <c r="A434" s="98"/>
      <c r="B434" s="97" t="s">
        <v>165</v>
      </c>
      <c r="C434" s="767" t="s">
        <v>251</v>
      </c>
      <c r="D434" s="767"/>
      <c r="E434" s="767"/>
      <c r="F434" s="99" t="s">
        <v>33</v>
      </c>
      <c r="G434" s="99" t="s">
        <v>33</v>
      </c>
      <c r="H434" s="99" t="s">
        <v>33</v>
      </c>
      <c r="I434" s="99" t="s">
        <v>33</v>
      </c>
      <c r="J434" s="100">
        <v>86.7</v>
      </c>
      <c r="K434" s="99" t="s">
        <v>175</v>
      </c>
      <c r="L434" s="100">
        <v>177.74</v>
      </c>
      <c r="M434" s="101" t="s">
        <v>33</v>
      </c>
      <c r="N434" s="102" t="s">
        <v>33</v>
      </c>
      <c r="U434" s="68" t="s">
        <v>251</v>
      </c>
    </row>
    <row r="435" spans="1:24" s="63" customFormat="1" x14ac:dyDescent="0.2">
      <c r="A435" s="98"/>
      <c r="B435" s="97" t="s">
        <v>173</v>
      </c>
      <c r="C435" s="767" t="s">
        <v>174</v>
      </c>
      <c r="D435" s="767"/>
      <c r="E435" s="767"/>
      <c r="F435" s="99" t="s">
        <v>33</v>
      </c>
      <c r="G435" s="99" t="s">
        <v>33</v>
      </c>
      <c r="H435" s="99" t="s">
        <v>33</v>
      </c>
      <c r="I435" s="99" t="s">
        <v>33</v>
      </c>
      <c r="J435" s="100">
        <v>16.61</v>
      </c>
      <c r="K435" s="99" t="s">
        <v>175</v>
      </c>
      <c r="L435" s="100">
        <v>34.049999999999997</v>
      </c>
      <c r="M435" s="101" t="s">
        <v>33</v>
      </c>
      <c r="N435" s="102" t="s">
        <v>33</v>
      </c>
      <c r="U435" s="68" t="s">
        <v>174</v>
      </c>
    </row>
    <row r="436" spans="1:24" s="63" customFormat="1" x14ac:dyDescent="0.2">
      <c r="A436" s="98"/>
      <c r="B436" s="97" t="s">
        <v>176</v>
      </c>
      <c r="C436" s="767" t="s">
        <v>177</v>
      </c>
      <c r="D436" s="767"/>
      <c r="E436" s="767"/>
      <c r="F436" s="99" t="s">
        <v>33</v>
      </c>
      <c r="G436" s="99" t="s">
        <v>33</v>
      </c>
      <c r="H436" s="99" t="s">
        <v>33</v>
      </c>
      <c r="I436" s="99" t="s">
        <v>33</v>
      </c>
      <c r="J436" s="100">
        <v>2.93</v>
      </c>
      <c r="K436" s="99" t="s">
        <v>175</v>
      </c>
      <c r="L436" s="100">
        <v>6.01</v>
      </c>
      <c r="M436" s="101" t="s">
        <v>33</v>
      </c>
      <c r="N436" s="102" t="s">
        <v>33</v>
      </c>
      <c r="U436" s="68" t="s">
        <v>177</v>
      </c>
    </row>
    <row r="437" spans="1:24" s="63" customFormat="1" x14ac:dyDescent="0.2">
      <c r="A437" s="98"/>
      <c r="B437" s="97" t="s">
        <v>212</v>
      </c>
      <c r="C437" s="767" t="s">
        <v>252</v>
      </c>
      <c r="D437" s="767"/>
      <c r="E437" s="767"/>
      <c r="F437" s="99" t="s">
        <v>33</v>
      </c>
      <c r="G437" s="99" t="s">
        <v>33</v>
      </c>
      <c r="H437" s="99" t="s">
        <v>33</v>
      </c>
      <c r="I437" s="99" t="s">
        <v>33</v>
      </c>
      <c r="J437" s="100">
        <v>0.66</v>
      </c>
      <c r="K437" s="99" t="s">
        <v>33</v>
      </c>
      <c r="L437" s="100">
        <v>1.08</v>
      </c>
      <c r="M437" s="101" t="s">
        <v>33</v>
      </c>
      <c r="N437" s="102" t="s">
        <v>33</v>
      </c>
      <c r="U437" s="68" t="s">
        <v>252</v>
      </c>
    </row>
    <row r="438" spans="1:24" s="63" customFormat="1" x14ac:dyDescent="0.2">
      <c r="A438" s="98"/>
      <c r="B438" s="97" t="s">
        <v>33</v>
      </c>
      <c r="C438" s="767" t="s">
        <v>253</v>
      </c>
      <c r="D438" s="767"/>
      <c r="E438" s="767"/>
      <c r="F438" s="99" t="s">
        <v>179</v>
      </c>
      <c r="G438" s="99" t="s">
        <v>2031</v>
      </c>
      <c r="H438" s="99" t="s">
        <v>175</v>
      </c>
      <c r="I438" s="99" t="s">
        <v>2934</v>
      </c>
      <c r="J438" s="100" t="s">
        <v>33</v>
      </c>
      <c r="K438" s="99" t="s">
        <v>33</v>
      </c>
      <c r="L438" s="100" t="s">
        <v>33</v>
      </c>
      <c r="M438" s="101" t="s">
        <v>33</v>
      </c>
      <c r="N438" s="102" t="s">
        <v>33</v>
      </c>
      <c r="V438" s="68" t="s">
        <v>253</v>
      </c>
    </row>
    <row r="439" spans="1:24" s="63" customFormat="1" x14ac:dyDescent="0.2">
      <c r="A439" s="98"/>
      <c r="B439" s="97" t="s">
        <v>33</v>
      </c>
      <c r="C439" s="767" t="s">
        <v>178</v>
      </c>
      <c r="D439" s="767"/>
      <c r="E439" s="767"/>
      <c r="F439" s="99" t="s">
        <v>179</v>
      </c>
      <c r="G439" s="99" t="s">
        <v>845</v>
      </c>
      <c r="H439" s="99" t="s">
        <v>175</v>
      </c>
      <c r="I439" s="99" t="s">
        <v>2935</v>
      </c>
      <c r="J439" s="100" t="s">
        <v>33</v>
      </c>
      <c r="K439" s="99" t="s">
        <v>33</v>
      </c>
      <c r="L439" s="100" t="s">
        <v>33</v>
      </c>
      <c r="M439" s="101" t="s">
        <v>33</v>
      </c>
      <c r="N439" s="102" t="s">
        <v>33</v>
      </c>
      <c r="V439" s="68" t="s">
        <v>178</v>
      </c>
    </row>
    <row r="440" spans="1:24" s="63" customFormat="1" x14ac:dyDescent="0.2">
      <c r="A440" s="98"/>
      <c r="B440" s="97" t="s">
        <v>33</v>
      </c>
      <c r="C440" s="776" t="s">
        <v>182</v>
      </c>
      <c r="D440" s="776"/>
      <c r="E440" s="776"/>
      <c r="F440" s="90" t="s">
        <v>33</v>
      </c>
      <c r="G440" s="90" t="s">
        <v>33</v>
      </c>
      <c r="H440" s="90" t="s">
        <v>33</v>
      </c>
      <c r="I440" s="90" t="s">
        <v>33</v>
      </c>
      <c r="J440" s="91">
        <v>103.97</v>
      </c>
      <c r="K440" s="90" t="s">
        <v>33</v>
      </c>
      <c r="L440" s="91">
        <v>212.87</v>
      </c>
      <c r="M440" s="92" t="s">
        <v>33</v>
      </c>
      <c r="N440" s="93" t="s">
        <v>33</v>
      </c>
      <c r="W440" s="68" t="s">
        <v>182</v>
      </c>
    </row>
    <row r="441" spans="1:24" s="63" customFormat="1" x14ac:dyDescent="0.2">
      <c r="A441" s="98"/>
      <c r="B441" s="97" t="s">
        <v>33</v>
      </c>
      <c r="C441" s="767" t="s">
        <v>183</v>
      </c>
      <c r="D441" s="767"/>
      <c r="E441" s="767"/>
      <c r="F441" s="99" t="s">
        <v>33</v>
      </c>
      <c r="G441" s="99" t="s">
        <v>33</v>
      </c>
      <c r="H441" s="99" t="s">
        <v>33</v>
      </c>
      <c r="I441" s="99" t="s">
        <v>33</v>
      </c>
      <c r="J441" s="100" t="s">
        <v>33</v>
      </c>
      <c r="K441" s="99" t="s">
        <v>33</v>
      </c>
      <c r="L441" s="100">
        <v>183.75</v>
      </c>
      <c r="M441" s="101" t="s">
        <v>33</v>
      </c>
      <c r="N441" s="102" t="s">
        <v>33</v>
      </c>
      <c r="V441" s="68" t="s">
        <v>183</v>
      </c>
    </row>
    <row r="442" spans="1:24" s="63" customFormat="1" ht="22.5" x14ac:dyDescent="0.2">
      <c r="A442" s="98"/>
      <c r="B442" s="97" t="s">
        <v>572</v>
      </c>
      <c r="C442" s="767" t="s">
        <v>573</v>
      </c>
      <c r="D442" s="767"/>
      <c r="E442" s="767"/>
      <c r="F442" s="99" t="s">
        <v>186</v>
      </c>
      <c r="G442" s="99" t="s">
        <v>574</v>
      </c>
      <c r="H442" s="99" t="s">
        <v>33</v>
      </c>
      <c r="I442" s="99" t="s">
        <v>574</v>
      </c>
      <c r="J442" s="100" t="s">
        <v>33</v>
      </c>
      <c r="K442" s="99" t="s">
        <v>33</v>
      </c>
      <c r="L442" s="100">
        <v>224.18</v>
      </c>
      <c r="M442" s="101" t="s">
        <v>33</v>
      </c>
      <c r="N442" s="102" t="s">
        <v>33</v>
      </c>
      <c r="V442" s="68" t="s">
        <v>573</v>
      </c>
    </row>
    <row r="443" spans="1:24" s="63" customFormat="1" ht="22.5" x14ac:dyDescent="0.2">
      <c r="A443" s="98"/>
      <c r="B443" s="97" t="s">
        <v>575</v>
      </c>
      <c r="C443" s="767" t="s">
        <v>576</v>
      </c>
      <c r="D443" s="767"/>
      <c r="E443" s="767"/>
      <c r="F443" s="99" t="s">
        <v>186</v>
      </c>
      <c r="G443" s="99" t="s">
        <v>341</v>
      </c>
      <c r="H443" s="99" t="s">
        <v>33</v>
      </c>
      <c r="I443" s="99" t="s">
        <v>341</v>
      </c>
      <c r="J443" s="100" t="s">
        <v>33</v>
      </c>
      <c r="K443" s="99" t="s">
        <v>33</v>
      </c>
      <c r="L443" s="100">
        <v>147</v>
      </c>
      <c r="M443" s="101" t="s">
        <v>33</v>
      </c>
      <c r="N443" s="102" t="s">
        <v>33</v>
      </c>
      <c r="V443" s="68" t="s">
        <v>576</v>
      </c>
    </row>
    <row r="444" spans="1:24" s="63" customFormat="1" x14ac:dyDescent="0.2">
      <c r="A444" s="103"/>
      <c r="B444" s="104"/>
      <c r="C444" s="780" t="s">
        <v>191</v>
      </c>
      <c r="D444" s="780"/>
      <c r="E444" s="780"/>
      <c r="F444" s="105" t="s">
        <v>33</v>
      </c>
      <c r="G444" s="105" t="s">
        <v>33</v>
      </c>
      <c r="H444" s="105" t="s">
        <v>33</v>
      </c>
      <c r="I444" s="105" t="s">
        <v>33</v>
      </c>
      <c r="J444" s="106" t="s">
        <v>33</v>
      </c>
      <c r="K444" s="105" t="s">
        <v>33</v>
      </c>
      <c r="L444" s="106">
        <v>584.04999999999995</v>
      </c>
      <c r="M444" s="92" t="s">
        <v>33</v>
      </c>
      <c r="N444" s="107" t="s">
        <v>33</v>
      </c>
      <c r="X444" s="68" t="s">
        <v>191</v>
      </c>
    </row>
    <row r="445" spans="1:24" s="63" customFormat="1" ht="33.75" x14ac:dyDescent="0.2">
      <c r="A445" s="88" t="s">
        <v>1756</v>
      </c>
      <c r="B445" s="89" t="s">
        <v>2034</v>
      </c>
      <c r="C445" s="776" t="s">
        <v>2035</v>
      </c>
      <c r="D445" s="776"/>
      <c r="E445" s="776"/>
      <c r="F445" s="90" t="s">
        <v>2036</v>
      </c>
      <c r="G445" s="90" t="s">
        <v>33</v>
      </c>
      <c r="H445" s="90" t="s">
        <v>33</v>
      </c>
      <c r="I445" s="90" t="s">
        <v>2936</v>
      </c>
      <c r="J445" s="91">
        <v>15.36</v>
      </c>
      <c r="K445" s="90" t="s">
        <v>33</v>
      </c>
      <c r="L445" s="91">
        <v>7934.98</v>
      </c>
      <c r="M445" s="92" t="s">
        <v>33</v>
      </c>
      <c r="N445" s="93" t="s">
        <v>33</v>
      </c>
      <c r="R445" s="68" t="s">
        <v>2035</v>
      </c>
    </row>
    <row r="446" spans="1:24" s="63" customFormat="1" ht="22.5" x14ac:dyDescent="0.2">
      <c r="A446" s="88" t="s">
        <v>1758</v>
      </c>
      <c r="B446" s="89" t="s">
        <v>2839</v>
      </c>
      <c r="C446" s="776" t="s">
        <v>2840</v>
      </c>
      <c r="D446" s="776"/>
      <c r="E446" s="776"/>
      <c r="F446" s="90" t="s">
        <v>711</v>
      </c>
      <c r="G446" s="90" t="s">
        <v>33</v>
      </c>
      <c r="H446" s="90" t="s">
        <v>33</v>
      </c>
      <c r="I446" s="90" t="s">
        <v>313</v>
      </c>
      <c r="J446" s="91" t="s">
        <v>33</v>
      </c>
      <c r="K446" s="90" t="s">
        <v>33</v>
      </c>
      <c r="L446" s="91" t="s">
        <v>33</v>
      </c>
      <c r="M446" s="92" t="s">
        <v>33</v>
      </c>
      <c r="N446" s="93" t="s">
        <v>33</v>
      </c>
      <c r="R446" s="68" t="s">
        <v>2840</v>
      </c>
    </row>
    <row r="447" spans="1:24" s="63" customFormat="1" x14ac:dyDescent="0.2">
      <c r="A447" s="94"/>
      <c r="B447" s="95"/>
      <c r="C447" s="767" t="s">
        <v>2937</v>
      </c>
      <c r="D447" s="767"/>
      <c r="E447" s="767"/>
      <c r="F447" s="767"/>
      <c r="G447" s="767"/>
      <c r="H447" s="767"/>
      <c r="I447" s="767"/>
      <c r="J447" s="767"/>
      <c r="K447" s="767"/>
      <c r="L447" s="767"/>
      <c r="M447" s="767"/>
      <c r="N447" s="781"/>
      <c r="S447" s="68" t="s">
        <v>2937</v>
      </c>
    </row>
    <row r="448" spans="1:24" s="63" customFormat="1" ht="33.75" x14ac:dyDescent="0.2">
      <c r="A448" s="96"/>
      <c r="B448" s="97" t="s">
        <v>558</v>
      </c>
      <c r="C448" s="767" t="s">
        <v>559</v>
      </c>
      <c r="D448" s="767"/>
      <c r="E448" s="767"/>
      <c r="F448" s="767"/>
      <c r="G448" s="767"/>
      <c r="H448" s="767"/>
      <c r="I448" s="767"/>
      <c r="J448" s="767"/>
      <c r="K448" s="767"/>
      <c r="L448" s="767"/>
      <c r="M448" s="767"/>
      <c r="N448" s="781"/>
      <c r="T448" s="68" t="s">
        <v>559</v>
      </c>
    </row>
    <row r="449" spans="1:24" s="63" customFormat="1" x14ac:dyDescent="0.2">
      <c r="A449" s="98"/>
      <c r="B449" s="97" t="s">
        <v>165</v>
      </c>
      <c r="C449" s="767" t="s">
        <v>251</v>
      </c>
      <c r="D449" s="767"/>
      <c r="E449" s="767"/>
      <c r="F449" s="99" t="s">
        <v>33</v>
      </c>
      <c r="G449" s="99" t="s">
        <v>33</v>
      </c>
      <c r="H449" s="99" t="s">
        <v>33</v>
      </c>
      <c r="I449" s="99" t="s">
        <v>33</v>
      </c>
      <c r="J449" s="100">
        <v>135.36000000000001</v>
      </c>
      <c r="K449" s="99" t="s">
        <v>175</v>
      </c>
      <c r="L449" s="100">
        <v>6.6</v>
      </c>
      <c r="M449" s="101" t="s">
        <v>33</v>
      </c>
      <c r="N449" s="102" t="s">
        <v>33</v>
      </c>
      <c r="U449" s="68" t="s">
        <v>251</v>
      </c>
    </row>
    <row r="450" spans="1:24" s="63" customFormat="1" x14ac:dyDescent="0.2">
      <c r="A450" s="98"/>
      <c r="B450" s="97" t="s">
        <v>173</v>
      </c>
      <c r="C450" s="767" t="s">
        <v>174</v>
      </c>
      <c r="D450" s="767"/>
      <c r="E450" s="767"/>
      <c r="F450" s="99" t="s">
        <v>33</v>
      </c>
      <c r="G450" s="99" t="s">
        <v>33</v>
      </c>
      <c r="H450" s="99" t="s">
        <v>33</v>
      </c>
      <c r="I450" s="99" t="s">
        <v>33</v>
      </c>
      <c r="J450" s="100">
        <v>58.09</v>
      </c>
      <c r="K450" s="99" t="s">
        <v>175</v>
      </c>
      <c r="L450" s="100">
        <v>2.83</v>
      </c>
      <c r="M450" s="101" t="s">
        <v>33</v>
      </c>
      <c r="N450" s="102" t="s">
        <v>33</v>
      </c>
      <c r="U450" s="68" t="s">
        <v>174</v>
      </c>
    </row>
    <row r="451" spans="1:24" s="63" customFormat="1" x14ac:dyDescent="0.2">
      <c r="A451" s="98"/>
      <c r="B451" s="97" t="s">
        <v>176</v>
      </c>
      <c r="C451" s="767" t="s">
        <v>177</v>
      </c>
      <c r="D451" s="767"/>
      <c r="E451" s="767"/>
      <c r="F451" s="99" t="s">
        <v>33</v>
      </c>
      <c r="G451" s="99" t="s">
        <v>33</v>
      </c>
      <c r="H451" s="99" t="s">
        <v>33</v>
      </c>
      <c r="I451" s="99" t="s">
        <v>33</v>
      </c>
      <c r="J451" s="100">
        <v>5.0199999999999996</v>
      </c>
      <c r="K451" s="99" t="s">
        <v>175</v>
      </c>
      <c r="L451" s="100">
        <v>0.24</v>
      </c>
      <c r="M451" s="101" t="s">
        <v>33</v>
      </c>
      <c r="N451" s="102" t="s">
        <v>33</v>
      </c>
      <c r="U451" s="68" t="s">
        <v>177</v>
      </c>
    </row>
    <row r="452" spans="1:24" s="63" customFormat="1" x14ac:dyDescent="0.2">
      <c r="A452" s="98"/>
      <c r="B452" s="97" t="s">
        <v>212</v>
      </c>
      <c r="C452" s="767" t="s">
        <v>252</v>
      </c>
      <c r="D452" s="767"/>
      <c r="E452" s="767"/>
      <c r="F452" s="99" t="s">
        <v>33</v>
      </c>
      <c r="G452" s="99" t="s">
        <v>33</v>
      </c>
      <c r="H452" s="99" t="s">
        <v>33</v>
      </c>
      <c r="I452" s="99" t="s">
        <v>33</v>
      </c>
      <c r="J452" s="100">
        <v>894.6</v>
      </c>
      <c r="K452" s="99" t="s">
        <v>33</v>
      </c>
      <c r="L452" s="100">
        <v>34.89</v>
      </c>
      <c r="M452" s="101" t="s">
        <v>33</v>
      </c>
      <c r="N452" s="102" t="s">
        <v>33</v>
      </c>
      <c r="U452" s="68" t="s">
        <v>252</v>
      </c>
    </row>
    <row r="453" spans="1:24" s="63" customFormat="1" x14ac:dyDescent="0.2">
      <c r="A453" s="98"/>
      <c r="B453" s="97" t="s">
        <v>33</v>
      </c>
      <c r="C453" s="767" t="s">
        <v>253</v>
      </c>
      <c r="D453" s="767"/>
      <c r="E453" s="767"/>
      <c r="F453" s="99" t="s">
        <v>179</v>
      </c>
      <c r="G453" s="99" t="s">
        <v>656</v>
      </c>
      <c r="H453" s="99" t="s">
        <v>175</v>
      </c>
      <c r="I453" s="99" t="s">
        <v>2938</v>
      </c>
      <c r="J453" s="100" t="s">
        <v>33</v>
      </c>
      <c r="K453" s="99" t="s">
        <v>33</v>
      </c>
      <c r="L453" s="100" t="s">
        <v>33</v>
      </c>
      <c r="M453" s="101" t="s">
        <v>33</v>
      </c>
      <c r="N453" s="102" t="s">
        <v>33</v>
      </c>
      <c r="V453" s="68" t="s">
        <v>253</v>
      </c>
    </row>
    <row r="454" spans="1:24" s="63" customFormat="1" x14ac:dyDescent="0.2">
      <c r="A454" s="98"/>
      <c r="B454" s="97" t="s">
        <v>33</v>
      </c>
      <c r="C454" s="767" t="s">
        <v>178</v>
      </c>
      <c r="D454" s="767"/>
      <c r="E454" s="767"/>
      <c r="F454" s="99" t="s">
        <v>179</v>
      </c>
      <c r="G454" s="99" t="s">
        <v>925</v>
      </c>
      <c r="H454" s="99" t="s">
        <v>175</v>
      </c>
      <c r="I454" s="99" t="s">
        <v>2939</v>
      </c>
      <c r="J454" s="100" t="s">
        <v>33</v>
      </c>
      <c r="K454" s="99" t="s">
        <v>33</v>
      </c>
      <c r="L454" s="100" t="s">
        <v>33</v>
      </c>
      <c r="M454" s="101" t="s">
        <v>33</v>
      </c>
      <c r="N454" s="102" t="s">
        <v>33</v>
      </c>
      <c r="V454" s="68" t="s">
        <v>178</v>
      </c>
    </row>
    <row r="455" spans="1:24" s="63" customFormat="1" x14ac:dyDescent="0.2">
      <c r="A455" s="98"/>
      <c r="B455" s="97" t="s">
        <v>33</v>
      </c>
      <c r="C455" s="776" t="s">
        <v>182</v>
      </c>
      <c r="D455" s="776"/>
      <c r="E455" s="776"/>
      <c r="F455" s="90" t="s">
        <v>33</v>
      </c>
      <c r="G455" s="90" t="s">
        <v>33</v>
      </c>
      <c r="H455" s="90" t="s">
        <v>33</v>
      </c>
      <c r="I455" s="90" t="s">
        <v>33</v>
      </c>
      <c r="J455" s="91">
        <v>1088.05</v>
      </c>
      <c r="K455" s="90" t="s">
        <v>33</v>
      </c>
      <c r="L455" s="91">
        <v>44.32</v>
      </c>
      <c r="M455" s="92" t="s">
        <v>33</v>
      </c>
      <c r="N455" s="93" t="s">
        <v>33</v>
      </c>
      <c r="W455" s="68" t="s">
        <v>182</v>
      </c>
    </row>
    <row r="456" spans="1:24" s="63" customFormat="1" x14ac:dyDescent="0.2">
      <c r="A456" s="98"/>
      <c r="B456" s="97" t="s">
        <v>33</v>
      </c>
      <c r="C456" s="767" t="s">
        <v>183</v>
      </c>
      <c r="D456" s="767"/>
      <c r="E456" s="767"/>
      <c r="F456" s="99" t="s">
        <v>33</v>
      </c>
      <c r="G456" s="99" t="s">
        <v>33</v>
      </c>
      <c r="H456" s="99" t="s">
        <v>33</v>
      </c>
      <c r="I456" s="99" t="s">
        <v>33</v>
      </c>
      <c r="J456" s="100" t="s">
        <v>33</v>
      </c>
      <c r="K456" s="99" t="s">
        <v>33</v>
      </c>
      <c r="L456" s="100">
        <v>6.84</v>
      </c>
      <c r="M456" s="101" t="s">
        <v>33</v>
      </c>
      <c r="N456" s="102" t="s">
        <v>33</v>
      </c>
      <c r="V456" s="68" t="s">
        <v>183</v>
      </c>
    </row>
    <row r="457" spans="1:24" s="63" customFormat="1" ht="22.5" x14ac:dyDescent="0.2">
      <c r="A457" s="98"/>
      <c r="B457" s="97" t="s">
        <v>959</v>
      </c>
      <c r="C457" s="767" t="s">
        <v>960</v>
      </c>
      <c r="D457" s="767"/>
      <c r="E457" s="767"/>
      <c r="F457" s="99" t="s">
        <v>186</v>
      </c>
      <c r="G457" s="99" t="s">
        <v>187</v>
      </c>
      <c r="H457" s="99" t="s">
        <v>33</v>
      </c>
      <c r="I457" s="99" t="s">
        <v>187</v>
      </c>
      <c r="J457" s="100" t="s">
        <v>33</v>
      </c>
      <c r="K457" s="99" t="s">
        <v>33</v>
      </c>
      <c r="L457" s="100">
        <v>6.5</v>
      </c>
      <c r="M457" s="101" t="s">
        <v>33</v>
      </c>
      <c r="N457" s="102" t="s">
        <v>33</v>
      </c>
      <c r="V457" s="68" t="s">
        <v>960</v>
      </c>
    </row>
    <row r="458" spans="1:24" s="63" customFormat="1" ht="22.5" x14ac:dyDescent="0.2">
      <c r="A458" s="98"/>
      <c r="B458" s="97" t="s">
        <v>961</v>
      </c>
      <c r="C458" s="767" t="s">
        <v>962</v>
      </c>
      <c r="D458" s="767"/>
      <c r="E458" s="767"/>
      <c r="F458" s="99" t="s">
        <v>186</v>
      </c>
      <c r="G458" s="99" t="s">
        <v>594</v>
      </c>
      <c r="H458" s="99" t="s">
        <v>33</v>
      </c>
      <c r="I458" s="99" t="s">
        <v>594</v>
      </c>
      <c r="J458" s="100" t="s">
        <v>33</v>
      </c>
      <c r="K458" s="99" t="s">
        <v>33</v>
      </c>
      <c r="L458" s="100">
        <v>4.45</v>
      </c>
      <c r="M458" s="101" t="s">
        <v>33</v>
      </c>
      <c r="N458" s="102" t="s">
        <v>33</v>
      </c>
      <c r="V458" s="68" t="s">
        <v>962</v>
      </c>
    </row>
    <row r="459" spans="1:24" s="63" customFormat="1" x14ac:dyDescent="0.2">
      <c r="A459" s="103"/>
      <c r="B459" s="104"/>
      <c r="C459" s="780" t="s">
        <v>191</v>
      </c>
      <c r="D459" s="780"/>
      <c r="E459" s="780"/>
      <c r="F459" s="105" t="s">
        <v>33</v>
      </c>
      <c r="G459" s="105" t="s">
        <v>33</v>
      </c>
      <c r="H459" s="105" t="s">
        <v>33</v>
      </c>
      <c r="I459" s="105" t="s">
        <v>33</v>
      </c>
      <c r="J459" s="106" t="s">
        <v>33</v>
      </c>
      <c r="K459" s="105" t="s">
        <v>33</v>
      </c>
      <c r="L459" s="106">
        <v>55.27</v>
      </c>
      <c r="M459" s="92" t="s">
        <v>33</v>
      </c>
      <c r="N459" s="107" t="s">
        <v>33</v>
      </c>
      <c r="X459" s="68" t="s">
        <v>191</v>
      </c>
    </row>
    <row r="460" spans="1:24" s="63" customFormat="1" ht="22.5" x14ac:dyDescent="0.2">
      <c r="A460" s="88" t="s">
        <v>1762</v>
      </c>
      <c r="B460" s="89" t="s">
        <v>2844</v>
      </c>
      <c r="C460" s="776" t="s">
        <v>2845</v>
      </c>
      <c r="D460" s="776"/>
      <c r="E460" s="776"/>
      <c r="F460" s="90" t="s">
        <v>604</v>
      </c>
      <c r="G460" s="90" t="s">
        <v>33</v>
      </c>
      <c r="H460" s="90" t="s">
        <v>33</v>
      </c>
      <c r="I460" s="90" t="s">
        <v>2940</v>
      </c>
      <c r="J460" s="91">
        <v>6100</v>
      </c>
      <c r="K460" s="90" t="s">
        <v>33</v>
      </c>
      <c r="L460" s="91">
        <v>29.89</v>
      </c>
      <c r="M460" s="92" t="s">
        <v>33</v>
      </c>
      <c r="N460" s="93" t="s">
        <v>33</v>
      </c>
      <c r="R460" s="68" t="s">
        <v>2845</v>
      </c>
    </row>
    <row r="461" spans="1:24" s="63" customFormat="1" x14ac:dyDescent="0.2">
      <c r="A461" s="94"/>
      <c r="B461" s="95"/>
      <c r="C461" s="767" t="s">
        <v>2941</v>
      </c>
      <c r="D461" s="767"/>
      <c r="E461" s="767"/>
      <c r="F461" s="767"/>
      <c r="G461" s="767"/>
      <c r="H461" s="767"/>
      <c r="I461" s="767"/>
      <c r="J461" s="767"/>
      <c r="K461" s="767"/>
      <c r="L461" s="767"/>
      <c r="M461" s="767"/>
      <c r="N461" s="781"/>
      <c r="S461" s="68" t="s">
        <v>2941</v>
      </c>
    </row>
    <row r="462" spans="1:24" s="63" customFormat="1" ht="22.5" x14ac:dyDescent="0.2">
      <c r="A462" s="88" t="s">
        <v>594</v>
      </c>
      <c r="B462" s="89" t="s">
        <v>2848</v>
      </c>
      <c r="C462" s="776" t="s">
        <v>2849</v>
      </c>
      <c r="D462" s="776"/>
      <c r="E462" s="776"/>
      <c r="F462" s="90" t="s">
        <v>604</v>
      </c>
      <c r="G462" s="90" t="s">
        <v>33</v>
      </c>
      <c r="H462" s="90" t="s">
        <v>33</v>
      </c>
      <c r="I462" s="90" t="s">
        <v>1819</v>
      </c>
      <c r="J462" s="91" t="s">
        <v>33</v>
      </c>
      <c r="K462" s="90" t="s">
        <v>33</v>
      </c>
      <c r="L462" s="91" t="s">
        <v>33</v>
      </c>
      <c r="M462" s="92" t="s">
        <v>33</v>
      </c>
      <c r="N462" s="93" t="s">
        <v>33</v>
      </c>
      <c r="R462" s="68" t="s">
        <v>2849</v>
      </c>
    </row>
    <row r="463" spans="1:24" s="63" customFormat="1" x14ac:dyDescent="0.2">
      <c r="A463" s="94"/>
      <c r="B463" s="95"/>
      <c r="C463" s="767" t="s">
        <v>2942</v>
      </c>
      <c r="D463" s="767"/>
      <c r="E463" s="767"/>
      <c r="F463" s="767"/>
      <c r="G463" s="767"/>
      <c r="H463" s="767"/>
      <c r="I463" s="767"/>
      <c r="J463" s="767"/>
      <c r="K463" s="767"/>
      <c r="L463" s="767"/>
      <c r="M463" s="767"/>
      <c r="N463" s="781"/>
      <c r="S463" s="68" t="s">
        <v>2942</v>
      </c>
    </row>
    <row r="464" spans="1:24" s="63" customFormat="1" ht="33.75" x14ac:dyDescent="0.2">
      <c r="A464" s="96"/>
      <c r="B464" s="97" t="s">
        <v>558</v>
      </c>
      <c r="C464" s="767" t="s">
        <v>559</v>
      </c>
      <c r="D464" s="767"/>
      <c r="E464" s="767"/>
      <c r="F464" s="767"/>
      <c r="G464" s="767"/>
      <c r="H464" s="767"/>
      <c r="I464" s="767"/>
      <c r="J464" s="767"/>
      <c r="K464" s="767"/>
      <c r="L464" s="767"/>
      <c r="M464" s="767"/>
      <c r="N464" s="781"/>
      <c r="T464" s="68" t="s">
        <v>559</v>
      </c>
    </row>
    <row r="465" spans="1:24" s="63" customFormat="1" x14ac:dyDescent="0.2">
      <c r="A465" s="98"/>
      <c r="B465" s="97" t="s">
        <v>165</v>
      </c>
      <c r="C465" s="767" t="s">
        <v>251</v>
      </c>
      <c r="D465" s="767"/>
      <c r="E465" s="767"/>
      <c r="F465" s="99" t="s">
        <v>33</v>
      </c>
      <c r="G465" s="99" t="s">
        <v>33</v>
      </c>
      <c r="H465" s="99" t="s">
        <v>33</v>
      </c>
      <c r="I465" s="99" t="s">
        <v>33</v>
      </c>
      <c r="J465" s="100">
        <v>1795.86</v>
      </c>
      <c r="K465" s="99" t="s">
        <v>175</v>
      </c>
      <c r="L465" s="100">
        <v>6.73</v>
      </c>
      <c r="M465" s="101" t="s">
        <v>33</v>
      </c>
      <c r="N465" s="102" t="s">
        <v>33</v>
      </c>
      <c r="U465" s="68" t="s">
        <v>251</v>
      </c>
    </row>
    <row r="466" spans="1:24" s="63" customFormat="1" x14ac:dyDescent="0.2">
      <c r="A466" s="98"/>
      <c r="B466" s="97" t="s">
        <v>173</v>
      </c>
      <c r="C466" s="767" t="s">
        <v>174</v>
      </c>
      <c r="D466" s="767"/>
      <c r="E466" s="767"/>
      <c r="F466" s="99" t="s">
        <v>33</v>
      </c>
      <c r="G466" s="99" t="s">
        <v>33</v>
      </c>
      <c r="H466" s="99" t="s">
        <v>33</v>
      </c>
      <c r="I466" s="99" t="s">
        <v>33</v>
      </c>
      <c r="J466" s="100">
        <v>28.64</v>
      </c>
      <c r="K466" s="99" t="s">
        <v>175</v>
      </c>
      <c r="L466" s="100">
        <v>0.11</v>
      </c>
      <c r="M466" s="101" t="s">
        <v>33</v>
      </c>
      <c r="N466" s="102" t="s">
        <v>33</v>
      </c>
      <c r="U466" s="68" t="s">
        <v>174</v>
      </c>
    </row>
    <row r="467" spans="1:24" s="63" customFormat="1" x14ac:dyDescent="0.2">
      <c r="A467" s="98"/>
      <c r="B467" s="97" t="s">
        <v>176</v>
      </c>
      <c r="C467" s="767" t="s">
        <v>177</v>
      </c>
      <c r="D467" s="767"/>
      <c r="E467" s="767"/>
      <c r="F467" s="99" t="s">
        <v>33</v>
      </c>
      <c r="G467" s="99" t="s">
        <v>33</v>
      </c>
      <c r="H467" s="99" t="s">
        <v>33</v>
      </c>
      <c r="I467" s="99" t="s">
        <v>33</v>
      </c>
      <c r="J467" s="100">
        <v>4.09</v>
      </c>
      <c r="K467" s="99" t="s">
        <v>175</v>
      </c>
      <c r="L467" s="100">
        <v>0.02</v>
      </c>
      <c r="M467" s="101" t="s">
        <v>33</v>
      </c>
      <c r="N467" s="102" t="s">
        <v>33</v>
      </c>
      <c r="U467" s="68" t="s">
        <v>177</v>
      </c>
    </row>
    <row r="468" spans="1:24" s="63" customFormat="1" x14ac:dyDescent="0.2">
      <c r="A468" s="98"/>
      <c r="B468" s="97" t="s">
        <v>33</v>
      </c>
      <c r="C468" s="767" t="s">
        <v>253</v>
      </c>
      <c r="D468" s="767"/>
      <c r="E468" s="767"/>
      <c r="F468" s="99" t="s">
        <v>179</v>
      </c>
      <c r="G468" s="99" t="s">
        <v>2851</v>
      </c>
      <c r="H468" s="99" t="s">
        <v>175</v>
      </c>
      <c r="I468" s="99" t="s">
        <v>2943</v>
      </c>
      <c r="J468" s="100" t="s">
        <v>33</v>
      </c>
      <c r="K468" s="99" t="s">
        <v>33</v>
      </c>
      <c r="L468" s="100" t="s">
        <v>33</v>
      </c>
      <c r="M468" s="101" t="s">
        <v>33</v>
      </c>
      <c r="N468" s="102" t="s">
        <v>33</v>
      </c>
      <c r="V468" s="68" t="s">
        <v>253</v>
      </c>
    </row>
    <row r="469" spans="1:24" s="63" customFormat="1" x14ac:dyDescent="0.2">
      <c r="A469" s="98"/>
      <c r="B469" s="97" t="s">
        <v>33</v>
      </c>
      <c r="C469" s="767" t="s">
        <v>178</v>
      </c>
      <c r="D469" s="767"/>
      <c r="E469" s="767"/>
      <c r="F469" s="99" t="s">
        <v>179</v>
      </c>
      <c r="G469" s="99" t="s">
        <v>625</v>
      </c>
      <c r="H469" s="99" t="s">
        <v>175</v>
      </c>
      <c r="I469" s="99" t="s">
        <v>2944</v>
      </c>
      <c r="J469" s="100" t="s">
        <v>33</v>
      </c>
      <c r="K469" s="99" t="s">
        <v>33</v>
      </c>
      <c r="L469" s="100" t="s">
        <v>33</v>
      </c>
      <c r="M469" s="101" t="s">
        <v>33</v>
      </c>
      <c r="N469" s="102" t="s">
        <v>33</v>
      </c>
      <c r="V469" s="68" t="s">
        <v>178</v>
      </c>
    </row>
    <row r="470" spans="1:24" s="63" customFormat="1" x14ac:dyDescent="0.2">
      <c r="A470" s="98"/>
      <c r="B470" s="97" t="s">
        <v>33</v>
      </c>
      <c r="C470" s="776" t="s">
        <v>182</v>
      </c>
      <c r="D470" s="776"/>
      <c r="E470" s="776"/>
      <c r="F470" s="90" t="s">
        <v>33</v>
      </c>
      <c r="G470" s="90" t="s">
        <v>33</v>
      </c>
      <c r="H470" s="90" t="s">
        <v>33</v>
      </c>
      <c r="I470" s="90" t="s">
        <v>33</v>
      </c>
      <c r="J470" s="91">
        <v>1824.5</v>
      </c>
      <c r="K470" s="90" t="s">
        <v>33</v>
      </c>
      <c r="L470" s="91">
        <v>6.84</v>
      </c>
      <c r="M470" s="92" t="s">
        <v>33</v>
      </c>
      <c r="N470" s="93" t="s">
        <v>33</v>
      </c>
      <c r="W470" s="68" t="s">
        <v>182</v>
      </c>
    </row>
    <row r="471" spans="1:24" s="63" customFormat="1" x14ac:dyDescent="0.2">
      <c r="A471" s="98"/>
      <c r="B471" s="97" t="s">
        <v>33</v>
      </c>
      <c r="C471" s="767" t="s">
        <v>183</v>
      </c>
      <c r="D471" s="767"/>
      <c r="E471" s="767"/>
      <c r="F471" s="99" t="s">
        <v>33</v>
      </c>
      <c r="G471" s="99" t="s">
        <v>33</v>
      </c>
      <c r="H471" s="99" t="s">
        <v>33</v>
      </c>
      <c r="I471" s="99" t="s">
        <v>33</v>
      </c>
      <c r="J471" s="100" t="s">
        <v>33</v>
      </c>
      <c r="K471" s="99" t="s">
        <v>33</v>
      </c>
      <c r="L471" s="100">
        <v>6.75</v>
      </c>
      <c r="M471" s="101" t="s">
        <v>33</v>
      </c>
      <c r="N471" s="102" t="s">
        <v>33</v>
      </c>
      <c r="V471" s="68" t="s">
        <v>183</v>
      </c>
    </row>
    <row r="472" spans="1:24" s="63" customFormat="1" ht="33.75" x14ac:dyDescent="0.2">
      <c r="A472" s="98"/>
      <c r="B472" s="97" t="s">
        <v>589</v>
      </c>
      <c r="C472" s="767" t="s">
        <v>590</v>
      </c>
      <c r="D472" s="767"/>
      <c r="E472" s="767"/>
      <c r="F472" s="99" t="s">
        <v>186</v>
      </c>
      <c r="G472" s="99" t="s">
        <v>591</v>
      </c>
      <c r="H472" s="99" t="s">
        <v>33</v>
      </c>
      <c r="I472" s="99" t="s">
        <v>591</v>
      </c>
      <c r="J472" s="100" t="s">
        <v>33</v>
      </c>
      <c r="K472" s="99" t="s">
        <v>33</v>
      </c>
      <c r="L472" s="100">
        <v>7.09</v>
      </c>
      <c r="M472" s="101" t="s">
        <v>33</v>
      </c>
      <c r="N472" s="102" t="s">
        <v>33</v>
      </c>
      <c r="V472" s="68" t="s">
        <v>590</v>
      </c>
    </row>
    <row r="473" spans="1:24" s="63" customFormat="1" ht="33.75" x14ac:dyDescent="0.2">
      <c r="A473" s="98"/>
      <c r="B473" s="97" t="s">
        <v>592</v>
      </c>
      <c r="C473" s="767" t="s">
        <v>593</v>
      </c>
      <c r="D473" s="767"/>
      <c r="E473" s="767"/>
      <c r="F473" s="99" t="s">
        <v>186</v>
      </c>
      <c r="G473" s="99" t="s">
        <v>594</v>
      </c>
      <c r="H473" s="99" t="s">
        <v>33</v>
      </c>
      <c r="I473" s="99" t="s">
        <v>594</v>
      </c>
      <c r="J473" s="100" t="s">
        <v>33</v>
      </c>
      <c r="K473" s="99" t="s">
        <v>33</v>
      </c>
      <c r="L473" s="100">
        <v>4.3899999999999997</v>
      </c>
      <c r="M473" s="101" t="s">
        <v>33</v>
      </c>
      <c r="N473" s="102" t="s">
        <v>33</v>
      </c>
      <c r="V473" s="68" t="s">
        <v>593</v>
      </c>
    </row>
    <row r="474" spans="1:24" s="63" customFormat="1" x14ac:dyDescent="0.2">
      <c r="A474" s="103"/>
      <c r="B474" s="104"/>
      <c r="C474" s="780" t="s">
        <v>191</v>
      </c>
      <c r="D474" s="780"/>
      <c r="E474" s="780"/>
      <c r="F474" s="105" t="s">
        <v>33</v>
      </c>
      <c r="G474" s="105" t="s">
        <v>33</v>
      </c>
      <c r="H474" s="105" t="s">
        <v>33</v>
      </c>
      <c r="I474" s="105" t="s">
        <v>33</v>
      </c>
      <c r="J474" s="106" t="s">
        <v>33</v>
      </c>
      <c r="K474" s="105" t="s">
        <v>33</v>
      </c>
      <c r="L474" s="106">
        <v>18.32</v>
      </c>
      <c r="M474" s="92" t="s">
        <v>33</v>
      </c>
      <c r="N474" s="107" t="s">
        <v>33</v>
      </c>
      <c r="X474" s="68" t="s">
        <v>191</v>
      </c>
    </row>
    <row r="475" spans="1:24" s="63" customFormat="1" ht="22.5" x14ac:dyDescent="0.2">
      <c r="A475" s="88" t="s">
        <v>1768</v>
      </c>
      <c r="B475" s="89" t="s">
        <v>2854</v>
      </c>
      <c r="C475" s="776" t="s">
        <v>2855</v>
      </c>
      <c r="D475" s="776"/>
      <c r="E475" s="776"/>
      <c r="F475" s="90" t="s">
        <v>815</v>
      </c>
      <c r="G475" s="90" t="s">
        <v>33</v>
      </c>
      <c r="H475" s="90" t="s">
        <v>33</v>
      </c>
      <c r="I475" s="90" t="s">
        <v>2277</v>
      </c>
      <c r="J475" s="91">
        <v>25.03</v>
      </c>
      <c r="K475" s="90" t="s">
        <v>33</v>
      </c>
      <c r="L475" s="91">
        <v>67.58</v>
      </c>
      <c r="M475" s="92" t="s">
        <v>33</v>
      </c>
      <c r="N475" s="93" t="s">
        <v>33</v>
      </c>
      <c r="R475" s="68" t="s">
        <v>2855</v>
      </c>
    </row>
    <row r="476" spans="1:24" s="63" customFormat="1" x14ac:dyDescent="0.2">
      <c r="A476" s="783" t="s">
        <v>2945</v>
      </c>
      <c r="B476" s="784"/>
      <c r="C476" s="784"/>
      <c r="D476" s="784"/>
      <c r="E476" s="784"/>
      <c r="F476" s="784"/>
      <c r="G476" s="784"/>
      <c r="H476" s="784"/>
      <c r="I476" s="784"/>
      <c r="J476" s="784"/>
      <c r="K476" s="784"/>
      <c r="L476" s="784"/>
      <c r="M476" s="784"/>
      <c r="N476" s="785"/>
      <c r="Q476" s="68" t="s">
        <v>2945</v>
      </c>
    </row>
    <row r="477" spans="1:24" s="63" customFormat="1" ht="56.25" x14ac:dyDescent="0.2">
      <c r="A477" s="88" t="s">
        <v>1770</v>
      </c>
      <c r="B477" s="89" t="s">
        <v>1958</v>
      </c>
      <c r="C477" s="776" t="s">
        <v>1959</v>
      </c>
      <c r="D477" s="776"/>
      <c r="E477" s="776"/>
      <c r="F477" s="90" t="s">
        <v>168</v>
      </c>
      <c r="G477" s="90" t="s">
        <v>33</v>
      </c>
      <c r="H477" s="90" t="s">
        <v>33</v>
      </c>
      <c r="I477" s="90" t="s">
        <v>2946</v>
      </c>
      <c r="J477" s="91" t="s">
        <v>33</v>
      </c>
      <c r="K477" s="90" t="s">
        <v>33</v>
      </c>
      <c r="L477" s="91" t="s">
        <v>33</v>
      </c>
      <c r="M477" s="92" t="s">
        <v>33</v>
      </c>
      <c r="N477" s="93" t="s">
        <v>33</v>
      </c>
      <c r="R477" s="68" t="s">
        <v>1959</v>
      </c>
    </row>
    <row r="478" spans="1:24" s="63" customFormat="1" x14ac:dyDescent="0.2">
      <c r="A478" s="94"/>
      <c r="B478" s="95"/>
      <c r="C478" s="767" t="s">
        <v>2947</v>
      </c>
      <c r="D478" s="767"/>
      <c r="E478" s="767"/>
      <c r="F478" s="767"/>
      <c r="G478" s="767"/>
      <c r="H478" s="767"/>
      <c r="I478" s="767"/>
      <c r="J478" s="767"/>
      <c r="K478" s="767"/>
      <c r="L478" s="767"/>
      <c r="M478" s="767"/>
      <c r="N478" s="781"/>
      <c r="S478" s="68" t="s">
        <v>2947</v>
      </c>
    </row>
    <row r="479" spans="1:24" s="63" customFormat="1" ht="33.75" x14ac:dyDescent="0.2">
      <c r="A479" s="96"/>
      <c r="B479" s="97" t="s">
        <v>558</v>
      </c>
      <c r="C479" s="767" t="s">
        <v>559</v>
      </c>
      <c r="D479" s="767"/>
      <c r="E479" s="767"/>
      <c r="F479" s="767"/>
      <c r="G479" s="767"/>
      <c r="H479" s="767"/>
      <c r="I479" s="767"/>
      <c r="J479" s="767"/>
      <c r="K479" s="767"/>
      <c r="L479" s="767"/>
      <c r="M479" s="767"/>
      <c r="N479" s="781"/>
      <c r="T479" s="68" t="s">
        <v>559</v>
      </c>
    </row>
    <row r="480" spans="1:24" s="63" customFormat="1" x14ac:dyDescent="0.2">
      <c r="A480" s="98"/>
      <c r="B480" s="97" t="s">
        <v>173</v>
      </c>
      <c r="C480" s="767" t="s">
        <v>174</v>
      </c>
      <c r="D480" s="767"/>
      <c r="E480" s="767"/>
      <c r="F480" s="99" t="s">
        <v>33</v>
      </c>
      <c r="G480" s="99" t="s">
        <v>33</v>
      </c>
      <c r="H480" s="99" t="s">
        <v>33</v>
      </c>
      <c r="I480" s="99" t="s">
        <v>33</v>
      </c>
      <c r="J480" s="100">
        <v>4547.3</v>
      </c>
      <c r="K480" s="99" t="s">
        <v>175</v>
      </c>
      <c r="L480" s="100">
        <v>415.51</v>
      </c>
      <c r="M480" s="101" t="s">
        <v>33</v>
      </c>
      <c r="N480" s="102" t="s">
        <v>33</v>
      </c>
      <c r="U480" s="68" t="s">
        <v>174</v>
      </c>
    </row>
    <row r="481" spans="1:24" s="63" customFormat="1" x14ac:dyDescent="0.2">
      <c r="A481" s="98"/>
      <c r="B481" s="97" t="s">
        <v>176</v>
      </c>
      <c r="C481" s="767" t="s">
        <v>177</v>
      </c>
      <c r="D481" s="767"/>
      <c r="E481" s="767"/>
      <c r="F481" s="99" t="s">
        <v>33</v>
      </c>
      <c r="G481" s="99" t="s">
        <v>33</v>
      </c>
      <c r="H481" s="99" t="s">
        <v>33</v>
      </c>
      <c r="I481" s="99" t="s">
        <v>33</v>
      </c>
      <c r="J481" s="100">
        <v>499.5</v>
      </c>
      <c r="K481" s="99" t="s">
        <v>175</v>
      </c>
      <c r="L481" s="100">
        <v>45.64</v>
      </c>
      <c r="M481" s="101" t="s">
        <v>33</v>
      </c>
      <c r="N481" s="102" t="s">
        <v>33</v>
      </c>
      <c r="U481" s="68" t="s">
        <v>177</v>
      </c>
    </row>
    <row r="482" spans="1:24" s="63" customFormat="1" x14ac:dyDescent="0.2">
      <c r="A482" s="98"/>
      <c r="B482" s="97" t="s">
        <v>33</v>
      </c>
      <c r="C482" s="767" t="s">
        <v>178</v>
      </c>
      <c r="D482" s="767"/>
      <c r="E482" s="767"/>
      <c r="F482" s="99" t="s">
        <v>179</v>
      </c>
      <c r="G482" s="99" t="s">
        <v>1449</v>
      </c>
      <c r="H482" s="99" t="s">
        <v>175</v>
      </c>
      <c r="I482" s="99" t="s">
        <v>2948</v>
      </c>
      <c r="J482" s="100" t="s">
        <v>33</v>
      </c>
      <c r="K482" s="99" t="s">
        <v>33</v>
      </c>
      <c r="L482" s="100" t="s">
        <v>33</v>
      </c>
      <c r="M482" s="101" t="s">
        <v>33</v>
      </c>
      <c r="N482" s="102" t="s">
        <v>33</v>
      </c>
      <c r="V482" s="68" t="s">
        <v>178</v>
      </c>
    </row>
    <row r="483" spans="1:24" s="63" customFormat="1" x14ac:dyDescent="0.2">
      <c r="A483" s="98"/>
      <c r="B483" s="97" t="s">
        <v>33</v>
      </c>
      <c r="C483" s="776" t="s">
        <v>182</v>
      </c>
      <c r="D483" s="776"/>
      <c r="E483" s="776"/>
      <c r="F483" s="90" t="s">
        <v>33</v>
      </c>
      <c r="G483" s="90" t="s">
        <v>33</v>
      </c>
      <c r="H483" s="90" t="s">
        <v>33</v>
      </c>
      <c r="I483" s="90" t="s">
        <v>33</v>
      </c>
      <c r="J483" s="91">
        <v>4547.3</v>
      </c>
      <c r="K483" s="90" t="s">
        <v>33</v>
      </c>
      <c r="L483" s="91">
        <v>415.51</v>
      </c>
      <c r="M483" s="92" t="s">
        <v>33</v>
      </c>
      <c r="N483" s="93" t="s">
        <v>33</v>
      </c>
      <c r="W483" s="68" t="s">
        <v>182</v>
      </c>
    </row>
    <row r="484" spans="1:24" s="63" customFormat="1" x14ac:dyDescent="0.2">
      <c r="A484" s="98"/>
      <c r="B484" s="97" t="s">
        <v>33</v>
      </c>
      <c r="C484" s="767" t="s">
        <v>183</v>
      </c>
      <c r="D484" s="767"/>
      <c r="E484" s="767"/>
      <c r="F484" s="99" t="s">
        <v>33</v>
      </c>
      <c r="G484" s="99" t="s">
        <v>33</v>
      </c>
      <c r="H484" s="99" t="s">
        <v>33</v>
      </c>
      <c r="I484" s="99" t="s">
        <v>33</v>
      </c>
      <c r="J484" s="100" t="s">
        <v>33</v>
      </c>
      <c r="K484" s="99" t="s">
        <v>33</v>
      </c>
      <c r="L484" s="100">
        <v>45.64</v>
      </c>
      <c r="M484" s="101" t="s">
        <v>33</v>
      </c>
      <c r="N484" s="102" t="s">
        <v>33</v>
      </c>
      <c r="V484" s="68" t="s">
        <v>183</v>
      </c>
    </row>
    <row r="485" spans="1:24" s="63" customFormat="1" ht="33.75" x14ac:dyDescent="0.2">
      <c r="A485" s="98"/>
      <c r="B485" s="97" t="s">
        <v>184</v>
      </c>
      <c r="C485" s="767" t="s">
        <v>185</v>
      </c>
      <c r="D485" s="767"/>
      <c r="E485" s="767"/>
      <c r="F485" s="99" t="s">
        <v>186</v>
      </c>
      <c r="G485" s="99" t="s">
        <v>187</v>
      </c>
      <c r="H485" s="99" t="s">
        <v>33</v>
      </c>
      <c r="I485" s="99" t="s">
        <v>187</v>
      </c>
      <c r="J485" s="100" t="s">
        <v>33</v>
      </c>
      <c r="K485" s="99" t="s">
        <v>33</v>
      </c>
      <c r="L485" s="100">
        <v>43.36</v>
      </c>
      <c r="M485" s="101" t="s">
        <v>33</v>
      </c>
      <c r="N485" s="102" t="s">
        <v>33</v>
      </c>
      <c r="V485" s="68" t="s">
        <v>185</v>
      </c>
    </row>
    <row r="486" spans="1:24" s="63" customFormat="1" ht="22.5" x14ac:dyDescent="0.2">
      <c r="A486" s="98"/>
      <c r="B486" s="97" t="s">
        <v>188</v>
      </c>
      <c r="C486" s="767" t="s">
        <v>189</v>
      </c>
      <c r="D486" s="767"/>
      <c r="E486" s="767"/>
      <c r="F486" s="99" t="s">
        <v>186</v>
      </c>
      <c r="G486" s="99" t="s">
        <v>190</v>
      </c>
      <c r="H486" s="99" t="s">
        <v>33</v>
      </c>
      <c r="I486" s="99" t="s">
        <v>190</v>
      </c>
      <c r="J486" s="100" t="s">
        <v>33</v>
      </c>
      <c r="K486" s="99" t="s">
        <v>33</v>
      </c>
      <c r="L486" s="100">
        <v>22.82</v>
      </c>
      <c r="M486" s="101" t="s">
        <v>33</v>
      </c>
      <c r="N486" s="102" t="s">
        <v>33</v>
      </c>
      <c r="V486" s="68" t="s">
        <v>189</v>
      </c>
    </row>
    <row r="487" spans="1:24" s="63" customFormat="1" x14ac:dyDescent="0.2">
      <c r="A487" s="103"/>
      <c r="B487" s="104"/>
      <c r="C487" s="780" t="s">
        <v>191</v>
      </c>
      <c r="D487" s="780"/>
      <c r="E487" s="780"/>
      <c r="F487" s="105" t="s">
        <v>33</v>
      </c>
      <c r="G487" s="105" t="s">
        <v>33</v>
      </c>
      <c r="H487" s="105" t="s">
        <v>33</v>
      </c>
      <c r="I487" s="105" t="s">
        <v>33</v>
      </c>
      <c r="J487" s="106" t="s">
        <v>33</v>
      </c>
      <c r="K487" s="105" t="s">
        <v>33</v>
      </c>
      <c r="L487" s="106">
        <v>481.69</v>
      </c>
      <c r="M487" s="92" t="s">
        <v>33</v>
      </c>
      <c r="N487" s="107" t="s">
        <v>33</v>
      </c>
      <c r="X487" s="68" t="s">
        <v>191</v>
      </c>
    </row>
    <row r="488" spans="1:24" s="63" customFormat="1" ht="45" x14ac:dyDescent="0.2">
      <c r="A488" s="88" t="s">
        <v>1772</v>
      </c>
      <c r="B488" s="89" t="s">
        <v>196</v>
      </c>
      <c r="C488" s="776" t="s">
        <v>259</v>
      </c>
      <c r="D488" s="776"/>
      <c r="E488" s="776"/>
      <c r="F488" s="90" t="s">
        <v>198</v>
      </c>
      <c r="G488" s="90" t="s">
        <v>33</v>
      </c>
      <c r="H488" s="90" t="s">
        <v>33</v>
      </c>
      <c r="I488" s="90" t="s">
        <v>2949</v>
      </c>
      <c r="J488" s="91">
        <v>2.91</v>
      </c>
      <c r="K488" s="90" t="s">
        <v>33</v>
      </c>
      <c r="L488" s="91">
        <v>382.9</v>
      </c>
      <c r="M488" s="92" t="s">
        <v>33</v>
      </c>
      <c r="N488" s="93" t="s">
        <v>33</v>
      </c>
      <c r="R488" s="68" t="s">
        <v>259</v>
      </c>
    </row>
    <row r="489" spans="1:24" s="63" customFormat="1" x14ac:dyDescent="0.2">
      <c r="A489" s="94"/>
      <c r="B489" s="95"/>
      <c r="C489" s="767" t="s">
        <v>2950</v>
      </c>
      <c r="D489" s="767"/>
      <c r="E489" s="767"/>
      <c r="F489" s="767"/>
      <c r="G489" s="767"/>
      <c r="H489" s="767"/>
      <c r="I489" s="767"/>
      <c r="J489" s="767"/>
      <c r="K489" s="767"/>
      <c r="L489" s="767"/>
      <c r="M489" s="767"/>
      <c r="N489" s="781"/>
      <c r="S489" s="68" t="s">
        <v>2950</v>
      </c>
    </row>
    <row r="490" spans="1:24" s="63" customFormat="1" ht="45" x14ac:dyDescent="0.2">
      <c r="A490" s="88" t="s">
        <v>1773</v>
      </c>
      <c r="B490" s="89" t="s">
        <v>2791</v>
      </c>
      <c r="C490" s="776" t="s">
        <v>2792</v>
      </c>
      <c r="D490" s="776"/>
      <c r="E490" s="776"/>
      <c r="F490" s="90" t="s">
        <v>168</v>
      </c>
      <c r="G490" s="90" t="s">
        <v>33</v>
      </c>
      <c r="H490" s="90" t="s">
        <v>33</v>
      </c>
      <c r="I490" s="90" t="s">
        <v>2951</v>
      </c>
      <c r="J490" s="91" t="s">
        <v>33</v>
      </c>
      <c r="K490" s="90" t="s">
        <v>33</v>
      </c>
      <c r="L490" s="91" t="s">
        <v>33</v>
      </c>
      <c r="M490" s="92" t="s">
        <v>33</v>
      </c>
      <c r="N490" s="93" t="s">
        <v>33</v>
      </c>
      <c r="R490" s="68" t="s">
        <v>2792</v>
      </c>
    </row>
    <row r="491" spans="1:24" s="63" customFormat="1" x14ac:dyDescent="0.2">
      <c r="A491" s="94"/>
      <c r="B491" s="95"/>
      <c r="C491" s="767" t="s">
        <v>2952</v>
      </c>
      <c r="D491" s="767"/>
      <c r="E491" s="767"/>
      <c r="F491" s="767"/>
      <c r="G491" s="767"/>
      <c r="H491" s="767"/>
      <c r="I491" s="767"/>
      <c r="J491" s="767"/>
      <c r="K491" s="767"/>
      <c r="L491" s="767"/>
      <c r="M491" s="767"/>
      <c r="N491" s="781"/>
      <c r="S491" s="68" t="s">
        <v>2952</v>
      </c>
    </row>
    <row r="492" spans="1:24" s="63" customFormat="1" ht="33.75" x14ac:dyDescent="0.2">
      <c r="A492" s="96"/>
      <c r="B492" s="97" t="s">
        <v>558</v>
      </c>
      <c r="C492" s="767" t="s">
        <v>559</v>
      </c>
      <c r="D492" s="767"/>
      <c r="E492" s="767"/>
      <c r="F492" s="767"/>
      <c r="G492" s="767"/>
      <c r="H492" s="767"/>
      <c r="I492" s="767"/>
      <c r="J492" s="767"/>
      <c r="K492" s="767"/>
      <c r="L492" s="767"/>
      <c r="M492" s="767"/>
      <c r="N492" s="781"/>
      <c r="T492" s="68" t="s">
        <v>559</v>
      </c>
    </row>
    <row r="493" spans="1:24" s="63" customFormat="1" x14ac:dyDescent="0.2">
      <c r="A493" s="98"/>
      <c r="B493" s="97" t="s">
        <v>173</v>
      </c>
      <c r="C493" s="767" t="s">
        <v>174</v>
      </c>
      <c r="D493" s="767"/>
      <c r="E493" s="767"/>
      <c r="F493" s="99" t="s">
        <v>33</v>
      </c>
      <c r="G493" s="99" t="s">
        <v>33</v>
      </c>
      <c r="H493" s="99" t="s">
        <v>33</v>
      </c>
      <c r="I493" s="99" t="s">
        <v>33</v>
      </c>
      <c r="J493" s="100">
        <v>4500</v>
      </c>
      <c r="K493" s="99" t="s">
        <v>175</v>
      </c>
      <c r="L493" s="100">
        <v>2682.56</v>
      </c>
      <c r="M493" s="101" t="s">
        <v>33</v>
      </c>
      <c r="N493" s="102" t="s">
        <v>33</v>
      </c>
      <c r="U493" s="68" t="s">
        <v>174</v>
      </c>
    </row>
    <row r="494" spans="1:24" s="63" customFormat="1" x14ac:dyDescent="0.2">
      <c r="A494" s="98"/>
      <c r="B494" s="97" t="s">
        <v>176</v>
      </c>
      <c r="C494" s="767" t="s">
        <v>177</v>
      </c>
      <c r="D494" s="767"/>
      <c r="E494" s="767"/>
      <c r="F494" s="99" t="s">
        <v>33</v>
      </c>
      <c r="G494" s="99" t="s">
        <v>33</v>
      </c>
      <c r="H494" s="99" t="s">
        <v>33</v>
      </c>
      <c r="I494" s="99" t="s">
        <v>33</v>
      </c>
      <c r="J494" s="100">
        <v>607.5</v>
      </c>
      <c r="K494" s="99" t="s">
        <v>175</v>
      </c>
      <c r="L494" s="100">
        <v>362.15</v>
      </c>
      <c r="M494" s="101" t="s">
        <v>33</v>
      </c>
      <c r="N494" s="102" t="s">
        <v>33</v>
      </c>
      <c r="U494" s="68" t="s">
        <v>177</v>
      </c>
    </row>
    <row r="495" spans="1:24" s="63" customFormat="1" x14ac:dyDescent="0.2">
      <c r="A495" s="98"/>
      <c r="B495" s="97" t="s">
        <v>33</v>
      </c>
      <c r="C495" s="767" t="s">
        <v>178</v>
      </c>
      <c r="D495" s="767"/>
      <c r="E495" s="767"/>
      <c r="F495" s="99" t="s">
        <v>179</v>
      </c>
      <c r="G495" s="99" t="s">
        <v>344</v>
      </c>
      <c r="H495" s="99" t="s">
        <v>175</v>
      </c>
      <c r="I495" s="99" t="s">
        <v>2953</v>
      </c>
      <c r="J495" s="100" t="s">
        <v>33</v>
      </c>
      <c r="K495" s="99" t="s">
        <v>33</v>
      </c>
      <c r="L495" s="100" t="s">
        <v>33</v>
      </c>
      <c r="M495" s="101" t="s">
        <v>33</v>
      </c>
      <c r="N495" s="102" t="s">
        <v>33</v>
      </c>
      <c r="V495" s="68" t="s">
        <v>178</v>
      </c>
    </row>
    <row r="496" spans="1:24" s="63" customFormat="1" x14ac:dyDescent="0.2">
      <c r="A496" s="98"/>
      <c r="B496" s="97" t="s">
        <v>33</v>
      </c>
      <c r="C496" s="776" t="s">
        <v>182</v>
      </c>
      <c r="D496" s="776"/>
      <c r="E496" s="776"/>
      <c r="F496" s="90" t="s">
        <v>33</v>
      </c>
      <c r="G496" s="90" t="s">
        <v>33</v>
      </c>
      <c r="H496" s="90" t="s">
        <v>33</v>
      </c>
      <c r="I496" s="90" t="s">
        <v>33</v>
      </c>
      <c r="J496" s="91">
        <v>4500</v>
      </c>
      <c r="K496" s="90" t="s">
        <v>33</v>
      </c>
      <c r="L496" s="91">
        <v>2682.56</v>
      </c>
      <c r="M496" s="92" t="s">
        <v>33</v>
      </c>
      <c r="N496" s="93" t="s">
        <v>33</v>
      </c>
      <c r="W496" s="68" t="s">
        <v>182</v>
      </c>
    </row>
    <row r="497" spans="1:24" s="63" customFormat="1" x14ac:dyDescent="0.2">
      <c r="A497" s="98"/>
      <c r="B497" s="97" t="s">
        <v>33</v>
      </c>
      <c r="C497" s="767" t="s">
        <v>183</v>
      </c>
      <c r="D497" s="767"/>
      <c r="E497" s="767"/>
      <c r="F497" s="99" t="s">
        <v>33</v>
      </c>
      <c r="G497" s="99" t="s">
        <v>33</v>
      </c>
      <c r="H497" s="99" t="s">
        <v>33</v>
      </c>
      <c r="I497" s="99" t="s">
        <v>33</v>
      </c>
      <c r="J497" s="100" t="s">
        <v>33</v>
      </c>
      <c r="K497" s="99" t="s">
        <v>33</v>
      </c>
      <c r="L497" s="100">
        <v>362.15</v>
      </c>
      <c r="M497" s="101" t="s">
        <v>33</v>
      </c>
      <c r="N497" s="102" t="s">
        <v>33</v>
      </c>
      <c r="V497" s="68" t="s">
        <v>183</v>
      </c>
    </row>
    <row r="498" spans="1:24" s="63" customFormat="1" ht="33.75" x14ac:dyDescent="0.2">
      <c r="A498" s="98"/>
      <c r="B498" s="97" t="s">
        <v>184</v>
      </c>
      <c r="C498" s="767" t="s">
        <v>185</v>
      </c>
      <c r="D498" s="767"/>
      <c r="E498" s="767"/>
      <c r="F498" s="99" t="s">
        <v>186</v>
      </c>
      <c r="G498" s="99" t="s">
        <v>187</v>
      </c>
      <c r="H498" s="99" t="s">
        <v>33</v>
      </c>
      <c r="I498" s="99" t="s">
        <v>187</v>
      </c>
      <c r="J498" s="100" t="s">
        <v>33</v>
      </c>
      <c r="K498" s="99" t="s">
        <v>33</v>
      </c>
      <c r="L498" s="100">
        <v>344.04</v>
      </c>
      <c r="M498" s="101" t="s">
        <v>33</v>
      </c>
      <c r="N498" s="102" t="s">
        <v>33</v>
      </c>
      <c r="V498" s="68" t="s">
        <v>185</v>
      </c>
    </row>
    <row r="499" spans="1:24" s="63" customFormat="1" ht="22.5" x14ac:dyDescent="0.2">
      <c r="A499" s="98"/>
      <c r="B499" s="97" t="s">
        <v>188</v>
      </c>
      <c r="C499" s="767" t="s">
        <v>189</v>
      </c>
      <c r="D499" s="767"/>
      <c r="E499" s="767"/>
      <c r="F499" s="99" t="s">
        <v>186</v>
      </c>
      <c r="G499" s="99" t="s">
        <v>190</v>
      </c>
      <c r="H499" s="99" t="s">
        <v>33</v>
      </c>
      <c r="I499" s="99" t="s">
        <v>190</v>
      </c>
      <c r="J499" s="100" t="s">
        <v>33</v>
      </c>
      <c r="K499" s="99" t="s">
        <v>33</v>
      </c>
      <c r="L499" s="100">
        <v>181.08</v>
      </c>
      <c r="M499" s="101" t="s">
        <v>33</v>
      </c>
      <c r="N499" s="102" t="s">
        <v>33</v>
      </c>
      <c r="V499" s="68" t="s">
        <v>189</v>
      </c>
    </row>
    <row r="500" spans="1:24" s="63" customFormat="1" x14ac:dyDescent="0.2">
      <c r="A500" s="103"/>
      <c r="B500" s="104"/>
      <c r="C500" s="780" t="s">
        <v>191</v>
      </c>
      <c r="D500" s="780"/>
      <c r="E500" s="780"/>
      <c r="F500" s="105" t="s">
        <v>33</v>
      </c>
      <c r="G500" s="105" t="s">
        <v>33</v>
      </c>
      <c r="H500" s="105" t="s">
        <v>33</v>
      </c>
      <c r="I500" s="105" t="s">
        <v>33</v>
      </c>
      <c r="J500" s="106" t="s">
        <v>33</v>
      </c>
      <c r="K500" s="105" t="s">
        <v>33</v>
      </c>
      <c r="L500" s="106">
        <v>3207.68</v>
      </c>
      <c r="M500" s="92" t="s">
        <v>33</v>
      </c>
      <c r="N500" s="107" t="s">
        <v>33</v>
      </c>
      <c r="X500" s="68" t="s">
        <v>191</v>
      </c>
    </row>
    <row r="501" spans="1:24" s="63" customFormat="1" ht="45" x14ac:dyDescent="0.2">
      <c r="A501" s="88" t="s">
        <v>1193</v>
      </c>
      <c r="B501" s="89" t="s">
        <v>2796</v>
      </c>
      <c r="C501" s="776" t="s">
        <v>2797</v>
      </c>
      <c r="D501" s="776"/>
      <c r="E501" s="776"/>
      <c r="F501" s="90" t="s">
        <v>168</v>
      </c>
      <c r="G501" s="90" t="s">
        <v>33</v>
      </c>
      <c r="H501" s="90" t="s">
        <v>33</v>
      </c>
      <c r="I501" s="90" t="s">
        <v>2951</v>
      </c>
      <c r="J501" s="91" t="s">
        <v>33</v>
      </c>
      <c r="K501" s="90" t="s">
        <v>33</v>
      </c>
      <c r="L501" s="91" t="s">
        <v>33</v>
      </c>
      <c r="M501" s="92" t="s">
        <v>33</v>
      </c>
      <c r="N501" s="93" t="s">
        <v>33</v>
      </c>
      <c r="R501" s="68" t="s">
        <v>2797</v>
      </c>
    </row>
    <row r="502" spans="1:24" s="63" customFormat="1" x14ac:dyDescent="0.2">
      <c r="A502" s="94"/>
      <c r="B502" s="95"/>
      <c r="C502" s="767" t="s">
        <v>2952</v>
      </c>
      <c r="D502" s="767"/>
      <c r="E502" s="767"/>
      <c r="F502" s="767"/>
      <c r="G502" s="767"/>
      <c r="H502" s="767"/>
      <c r="I502" s="767"/>
      <c r="J502" s="767"/>
      <c r="K502" s="767"/>
      <c r="L502" s="767"/>
      <c r="M502" s="767"/>
      <c r="N502" s="781"/>
      <c r="S502" s="68" t="s">
        <v>2952</v>
      </c>
    </row>
    <row r="503" spans="1:24" s="63" customFormat="1" ht="33.75" x14ac:dyDescent="0.2">
      <c r="A503" s="96"/>
      <c r="B503" s="97" t="s">
        <v>558</v>
      </c>
      <c r="C503" s="767" t="s">
        <v>559</v>
      </c>
      <c r="D503" s="767"/>
      <c r="E503" s="767"/>
      <c r="F503" s="767"/>
      <c r="G503" s="767"/>
      <c r="H503" s="767"/>
      <c r="I503" s="767"/>
      <c r="J503" s="767"/>
      <c r="K503" s="767"/>
      <c r="L503" s="767"/>
      <c r="M503" s="767"/>
      <c r="N503" s="781"/>
      <c r="T503" s="68" t="s">
        <v>559</v>
      </c>
    </row>
    <row r="504" spans="1:24" s="63" customFormat="1" x14ac:dyDescent="0.2">
      <c r="A504" s="98"/>
      <c r="B504" s="97" t="s">
        <v>173</v>
      </c>
      <c r="C504" s="767" t="s">
        <v>174</v>
      </c>
      <c r="D504" s="767"/>
      <c r="E504" s="767"/>
      <c r="F504" s="99" t="s">
        <v>33</v>
      </c>
      <c r="G504" s="99" t="s">
        <v>33</v>
      </c>
      <c r="H504" s="99" t="s">
        <v>33</v>
      </c>
      <c r="I504" s="99" t="s">
        <v>33</v>
      </c>
      <c r="J504" s="100">
        <v>308.07</v>
      </c>
      <c r="K504" s="99" t="s">
        <v>175</v>
      </c>
      <c r="L504" s="100">
        <v>183.65</v>
      </c>
      <c r="M504" s="101" t="s">
        <v>33</v>
      </c>
      <c r="N504" s="102" t="s">
        <v>33</v>
      </c>
      <c r="U504" s="68" t="s">
        <v>174</v>
      </c>
    </row>
    <row r="505" spans="1:24" s="63" customFormat="1" x14ac:dyDescent="0.2">
      <c r="A505" s="98"/>
      <c r="B505" s="97" t="s">
        <v>176</v>
      </c>
      <c r="C505" s="767" t="s">
        <v>177</v>
      </c>
      <c r="D505" s="767"/>
      <c r="E505" s="767"/>
      <c r="F505" s="99" t="s">
        <v>33</v>
      </c>
      <c r="G505" s="99" t="s">
        <v>33</v>
      </c>
      <c r="H505" s="99" t="s">
        <v>33</v>
      </c>
      <c r="I505" s="99" t="s">
        <v>33</v>
      </c>
      <c r="J505" s="100">
        <v>31.32</v>
      </c>
      <c r="K505" s="99" t="s">
        <v>175</v>
      </c>
      <c r="L505" s="100">
        <v>18.670000000000002</v>
      </c>
      <c r="M505" s="101" t="s">
        <v>33</v>
      </c>
      <c r="N505" s="102" t="s">
        <v>33</v>
      </c>
      <c r="U505" s="68" t="s">
        <v>177</v>
      </c>
    </row>
    <row r="506" spans="1:24" s="63" customFormat="1" x14ac:dyDescent="0.2">
      <c r="A506" s="98"/>
      <c r="B506" s="97" t="s">
        <v>33</v>
      </c>
      <c r="C506" s="767" t="s">
        <v>178</v>
      </c>
      <c r="D506" s="767"/>
      <c r="E506" s="767"/>
      <c r="F506" s="99" t="s">
        <v>179</v>
      </c>
      <c r="G506" s="99" t="s">
        <v>2798</v>
      </c>
      <c r="H506" s="99" t="s">
        <v>175</v>
      </c>
      <c r="I506" s="99" t="s">
        <v>2954</v>
      </c>
      <c r="J506" s="100" t="s">
        <v>33</v>
      </c>
      <c r="K506" s="99" t="s">
        <v>33</v>
      </c>
      <c r="L506" s="100" t="s">
        <v>33</v>
      </c>
      <c r="M506" s="101" t="s">
        <v>33</v>
      </c>
      <c r="N506" s="102" t="s">
        <v>33</v>
      </c>
      <c r="V506" s="68" t="s">
        <v>178</v>
      </c>
    </row>
    <row r="507" spans="1:24" s="63" customFormat="1" x14ac:dyDescent="0.2">
      <c r="A507" s="98"/>
      <c r="B507" s="97" t="s">
        <v>33</v>
      </c>
      <c r="C507" s="776" t="s">
        <v>182</v>
      </c>
      <c r="D507" s="776"/>
      <c r="E507" s="776"/>
      <c r="F507" s="90" t="s">
        <v>33</v>
      </c>
      <c r="G507" s="90" t="s">
        <v>33</v>
      </c>
      <c r="H507" s="90" t="s">
        <v>33</v>
      </c>
      <c r="I507" s="90" t="s">
        <v>33</v>
      </c>
      <c r="J507" s="91">
        <v>308.07</v>
      </c>
      <c r="K507" s="90" t="s">
        <v>33</v>
      </c>
      <c r="L507" s="91">
        <v>183.65</v>
      </c>
      <c r="M507" s="92" t="s">
        <v>33</v>
      </c>
      <c r="N507" s="93" t="s">
        <v>33</v>
      </c>
      <c r="W507" s="68" t="s">
        <v>182</v>
      </c>
    </row>
    <row r="508" spans="1:24" s="63" customFormat="1" x14ac:dyDescent="0.2">
      <c r="A508" s="98"/>
      <c r="B508" s="97" t="s">
        <v>33</v>
      </c>
      <c r="C508" s="767" t="s">
        <v>183</v>
      </c>
      <c r="D508" s="767"/>
      <c r="E508" s="767"/>
      <c r="F508" s="99" t="s">
        <v>33</v>
      </c>
      <c r="G508" s="99" t="s">
        <v>33</v>
      </c>
      <c r="H508" s="99" t="s">
        <v>33</v>
      </c>
      <c r="I508" s="99" t="s">
        <v>33</v>
      </c>
      <c r="J508" s="100" t="s">
        <v>33</v>
      </c>
      <c r="K508" s="99" t="s">
        <v>33</v>
      </c>
      <c r="L508" s="100">
        <v>18.670000000000002</v>
      </c>
      <c r="M508" s="101" t="s">
        <v>33</v>
      </c>
      <c r="N508" s="102" t="s">
        <v>33</v>
      </c>
      <c r="V508" s="68" t="s">
        <v>183</v>
      </c>
    </row>
    <row r="509" spans="1:24" s="63" customFormat="1" ht="33.75" x14ac:dyDescent="0.2">
      <c r="A509" s="98"/>
      <c r="B509" s="97" t="s">
        <v>184</v>
      </c>
      <c r="C509" s="767" t="s">
        <v>185</v>
      </c>
      <c r="D509" s="767"/>
      <c r="E509" s="767"/>
      <c r="F509" s="99" t="s">
        <v>186</v>
      </c>
      <c r="G509" s="99" t="s">
        <v>187</v>
      </c>
      <c r="H509" s="99" t="s">
        <v>33</v>
      </c>
      <c r="I509" s="99" t="s">
        <v>187</v>
      </c>
      <c r="J509" s="100" t="s">
        <v>33</v>
      </c>
      <c r="K509" s="99" t="s">
        <v>33</v>
      </c>
      <c r="L509" s="100">
        <v>17.739999999999998</v>
      </c>
      <c r="M509" s="101" t="s">
        <v>33</v>
      </c>
      <c r="N509" s="102" t="s">
        <v>33</v>
      </c>
      <c r="V509" s="68" t="s">
        <v>185</v>
      </c>
    </row>
    <row r="510" spans="1:24" s="63" customFormat="1" ht="22.5" x14ac:dyDescent="0.2">
      <c r="A510" s="98"/>
      <c r="B510" s="97" t="s">
        <v>188</v>
      </c>
      <c r="C510" s="767" t="s">
        <v>189</v>
      </c>
      <c r="D510" s="767"/>
      <c r="E510" s="767"/>
      <c r="F510" s="99" t="s">
        <v>186</v>
      </c>
      <c r="G510" s="99" t="s">
        <v>190</v>
      </c>
      <c r="H510" s="99" t="s">
        <v>33</v>
      </c>
      <c r="I510" s="99" t="s">
        <v>190</v>
      </c>
      <c r="J510" s="100" t="s">
        <v>33</v>
      </c>
      <c r="K510" s="99" t="s">
        <v>33</v>
      </c>
      <c r="L510" s="100">
        <v>9.34</v>
      </c>
      <c r="M510" s="101" t="s">
        <v>33</v>
      </c>
      <c r="N510" s="102" t="s">
        <v>33</v>
      </c>
      <c r="V510" s="68" t="s">
        <v>189</v>
      </c>
    </row>
    <row r="511" spans="1:24" s="63" customFormat="1" x14ac:dyDescent="0.2">
      <c r="A511" s="103"/>
      <c r="B511" s="104"/>
      <c r="C511" s="780" t="s">
        <v>191</v>
      </c>
      <c r="D511" s="780"/>
      <c r="E511" s="780"/>
      <c r="F511" s="105" t="s">
        <v>33</v>
      </c>
      <c r="G511" s="105" t="s">
        <v>33</v>
      </c>
      <c r="H511" s="105" t="s">
        <v>33</v>
      </c>
      <c r="I511" s="105" t="s">
        <v>33</v>
      </c>
      <c r="J511" s="106" t="s">
        <v>33</v>
      </c>
      <c r="K511" s="105" t="s">
        <v>33</v>
      </c>
      <c r="L511" s="106">
        <v>210.73</v>
      </c>
      <c r="M511" s="92" t="s">
        <v>33</v>
      </c>
      <c r="N511" s="107" t="s">
        <v>33</v>
      </c>
      <c r="X511" s="68" t="s">
        <v>191</v>
      </c>
    </row>
    <row r="512" spans="1:24" s="63" customFormat="1" ht="33.75" x14ac:dyDescent="0.2">
      <c r="A512" s="88" t="s">
        <v>2460</v>
      </c>
      <c r="B512" s="89" t="s">
        <v>2800</v>
      </c>
      <c r="C512" s="776" t="s">
        <v>2801</v>
      </c>
      <c r="D512" s="776"/>
      <c r="E512" s="776"/>
      <c r="F512" s="90" t="s">
        <v>168</v>
      </c>
      <c r="G512" s="90" t="s">
        <v>33</v>
      </c>
      <c r="H512" s="90" t="s">
        <v>33</v>
      </c>
      <c r="I512" s="90" t="s">
        <v>2951</v>
      </c>
      <c r="J512" s="91" t="s">
        <v>33</v>
      </c>
      <c r="K512" s="90" t="s">
        <v>33</v>
      </c>
      <c r="L512" s="91" t="s">
        <v>33</v>
      </c>
      <c r="M512" s="92" t="s">
        <v>33</v>
      </c>
      <c r="N512" s="93" t="s">
        <v>33</v>
      </c>
      <c r="R512" s="68" t="s">
        <v>2801</v>
      </c>
    </row>
    <row r="513" spans="1:24" s="63" customFormat="1" x14ac:dyDescent="0.2">
      <c r="A513" s="94"/>
      <c r="B513" s="95"/>
      <c r="C513" s="767" t="s">
        <v>2952</v>
      </c>
      <c r="D513" s="767"/>
      <c r="E513" s="767"/>
      <c r="F513" s="767"/>
      <c r="G513" s="767"/>
      <c r="H513" s="767"/>
      <c r="I513" s="767"/>
      <c r="J513" s="767"/>
      <c r="K513" s="767"/>
      <c r="L513" s="767"/>
      <c r="M513" s="767"/>
      <c r="N513" s="781"/>
      <c r="S513" s="68" t="s">
        <v>2952</v>
      </c>
    </row>
    <row r="514" spans="1:24" s="63" customFormat="1" x14ac:dyDescent="0.2">
      <c r="A514" s="96"/>
      <c r="B514" s="97" t="s">
        <v>33</v>
      </c>
      <c r="C514" s="767" t="s">
        <v>645</v>
      </c>
      <c r="D514" s="767"/>
      <c r="E514" s="767"/>
      <c r="F514" s="767"/>
      <c r="G514" s="767"/>
      <c r="H514" s="767"/>
      <c r="I514" s="767"/>
      <c r="J514" s="767"/>
      <c r="K514" s="767"/>
      <c r="L514" s="767"/>
      <c r="M514" s="767"/>
      <c r="N514" s="781"/>
      <c r="T514" s="68" t="s">
        <v>645</v>
      </c>
    </row>
    <row r="515" spans="1:24" s="63" customFormat="1" ht="33.75" x14ac:dyDescent="0.2">
      <c r="A515" s="96"/>
      <c r="B515" s="97" t="s">
        <v>558</v>
      </c>
      <c r="C515" s="767" t="s">
        <v>559</v>
      </c>
      <c r="D515" s="767"/>
      <c r="E515" s="767"/>
      <c r="F515" s="767"/>
      <c r="G515" s="767"/>
      <c r="H515" s="767"/>
      <c r="I515" s="767"/>
      <c r="J515" s="767"/>
      <c r="K515" s="767"/>
      <c r="L515" s="767"/>
      <c r="M515" s="767"/>
      <c r="N515" s="781"/>
      <c r="T515" s="68" t="s">
        <v>559</v>
      </c>
    </row>
    <row r="516" spans="1:24" s="63" customFormat="1" x14ac:dyDescent="0.2">
      <c r="A516" s="98"/>
      <c r="B516" s="97" t="s">
        <v>173</v>
      </c>
      <c r="C516" s="767" t="s">
        <v>174</v>
      </c>
      <c r="D516" s="767"/>
      <c r="E516" s="767"/>
      <c r="F516" s="99" t="s">
        <v>33</v>
      </c>
      <c r="G516" s="99" t="s">
        <v>33</v>
      </c>
      <c r="H516" s="99" t="s">
        <v>33</v>
      </c>
      <c r="I516" s="99" t="s">
        <v>33</v>
      </c>
      <c r="J516" s="100">
        <v>139.43</v>
      </c>
      <c r="K516" s="99" t="s">
        <v>400</v>
      </c>
      <c r="L516" s="100">
        <v>249.35</v>
      </c>
      <c r="M516" s="101" t="s">
        <v>33</v>
      </c>
      <c r="N516" s="102" t="s">
        <v>33</v>
      </c>
      <c r="U516" s="68" t="s">
        <v>174</v>
      </c>
    </row>
    <row r="517" spans="1:24" s="63" customFormat="1" x14ac:dyDescent="0.2">
      <c r="A517" s="98"/>
      <c r="B517" s="97" t="s">
        <v>176</v>
      </c>
      <c r="C517" s="767" t="s">
        <v>177</v>
      </c>
      <c r="D517" s="767"/>
      <c r="E517" s="767"/>
      <c r="F517" s="99" t="s">
        <v>33</v>
      </c>
      <c r="G517" s="99" t="s">
        <v>33</v>
      </c>
      <c r="H517" s="99" t="s">
        <v>33</v>
      </c>
      <c r="I517" s="99" t="s">
        <v>33</v>
      </c>
      <c r="J517" s="100">
        <v>14.18</v>
      </c>
      <c r="K517" s="99" t="s">
        <v>400</v>
      </c>
      <c r="L517" s="100">
        <v>25.36</v>
      </c>
      <c r="M517" s="101" t="s">
        <v>33</v>
      </c>
      <c r="N517" s="102" t="s">
        <v>33</v>
      </c>
      <c r="U517" s="68" t="s">
        <v>177</v>
      </c>
    </row>
    <row r="518" spans="1:24" s="63" customFormat="1" x14ac:dyDescent="0.2">
      <c r="A518" s="98"/>
      <c r="B518" s="97" t="s">
        <v>33</v>
      </c>
      <c r="C518" s="767" t="s">
        <v>178</v>
      </c>
      <c r="D518" s="767"/>
      <c r="E518" s="767"/>
      <c r="F518" s="99" t="s">
        <v>179</v>
      </c>
      <c r="G518" s="99" t="s">
        <v>1784</v>
      </c>
      <c r="H518" s="99" t="s">
        <v>400</v>
      </c>
      <c r="I518" s="99" t="s">
        <v>2955</v>
      </c>
      <c r="J518" s="100" t="s">
        <v>33</v>
      </c>
      <c r="K518" s="99" t="s">
        <v>33</v>
      </c>
      <c r="L518" s="100" t="s">
        <v>33</v>
      </c>
      <c r="M518" s="101" t="s">
        <v>33</v>
      </c>
      <c r="N518" s="102" t="s">
        <v>33</v>
      </c>
      <c r="V518" s="68" t="s">
        <v>178</v>
      </c>
    </row>
    <row r="519" spans="1:24" s="63" customFormat="1" x14ac:dyDescent="0.2">
      <c r="A519" s="98"/>
      <c r="B519" s="97" t="s">
        <v>33</v>
      </c>
      <c r="C519" s="776" t="s">
        <v>182</v>
      </c>
      <c r="D519" s="776"/>
      <c r="E519" s="776"/>
      <c r="F519" s="90" t="s">
        <v>33</v>
      </c>
      <c r="G519" s="90" t="s">
        <v>33</v>
      </c>
      <c r="H519" s="90" t="s">
        <v>33</v>
      </c>
      <c r="I519" s="90" t="s">
        <v>33</v>
      </c>
      <c r="J519" s="91">
        <v>139.43</v>
      </c>
      <c r="K519" s="90" t="s">
        <v>33</v>
      </c>
      <c r="L519" s="91">
        <v>249.35</v>
      </c>
      <c r="M519" s="92" t="s">
        <v>33</v>
      </c>
      <c r="N519" s="93" t="s">
        <v>33</v>
      </c>
      <c r="W519" s="68" t="s">
        <v>182</v>
      </c>
    </row>
    <row r="520" spans="1:24" s="63" customFormat="1" x14ac:dyDescent="0.2">
      <c r="A520" s="98"/>
      <c r="B520" s="97" t="s">
        <v>33</v>
      </c>
      <c r="C520" s="767" t="s">
        <v>183</v>
      </c>
      <c r="D520" s="767"/>
      <c r="E520" s="767"/>
      <c r="F520" s="99" t="s">
        <v>33</v>
      </c>
      <c r="G520" s="99" t="s">
        <v>33</v>
      </c>
      <c r="H520" s="99" t="s">
        <v>33</v>
      </c>
      <c r="I520" s="99" t="s">
        <v>33</v>
      </c>
      <c r="J520" s="100" t="s">
        <v>33</v>
      </c>
      <c r="K520" s="99" t="s">
        <v>33</v>
      </c>
      <c r="L520" s="100">
        <v>25.36</v>
      </c>
      <c r="M520" s="101" t="s">
        <v>33</v>
      </c>
      <c r="N520" s="102" t="s">
        <v>33</v>
      </c>
      <c r="V520" s="68" t="s">
        <v>183</v>
      </c>
    </row>
    <row r="521" spans="1:24" s="63" customFormat="1" ht="33.75" x14ac:dyDescent="0.2">
      <c r="A521" s="98"/>
      <c r="B521" s="97" t="s">
        <v>184</v>
      </c>
      <c r="C521" s="767" t="s">
        <v>185</v>
      </c>
      <c r="D521" s="767"/>
      <c r="E521" s="767"/>
      <c r="F521" s="99" t="s">
        <v>186</v>
      </c>
      <c r="G521" s="99" t="s">
        <v>187</v>
      </c>
      <c r="H521" s="99" t="s">
        <v>33</v>
      </c>
      <c r="I521" s="99" t="s">
        <v>187</v>
      </c>
      <c r="J521" s="100" t="s">
        <v>33</v>
      </c>
      <c r="K521" s="99" t="s">
        <v>33</v>
      </c>
      <c r="L521" s="100">
        <v>24.09</v>
      </c>
      <c r="M521" s="101" t="s">
        <v>33</v>
      </c>
      <c r="N521" s="102" t="s">
        <v>33</v>
      </c>
      <c r="V521" s="68" t="s">
        <v>185</v>
      </c>
    </row>
    <row r="522" spans="1:24" s="63" customFormat="1" ht="22.5" x14ac:dyDescent="0.2">
      <c r="A522" s="98"/>
      <c r="B522" s="97" t="s">
        <v>188</v>
      </c>
      <c r="C522" s="767" t="s">
        <v>189</v>
      </c>
      <c r="D522" s="767"/>
      <c r="E522" s="767"/>
      <c r="F522" s="99" t="s">
        <v>186</v>
      </c>
      <c r="G522" s="99" t="s">
        <v>190</v>
      </c>
      <c r="H522" s="99" t="s">
        <v>33</v>
      </c>
      <c r="I522" s="99" t="s">
        <v>190</v>
      </c>
      <c r="J522" s="100" t="s">
        <v>33</v>
      </c>
      <c r="K522" s="99" t="s">
        <v>33</v>
      </c>
      <c r="L522" s="100">
        <v>12.68</v>
      </c>
      <c r="M522" s="101" t="s">
        <v>33</v>
      </c>
      <c r="N522" s="102" t="s">
        <v>33</v>
      </c>
      <c r="V522" s="68" t="s">
        <v>189</v>
      </c>
    </row>
    <row r="523" spans="1:24" s="63" customFormat="1" x14ac:dyDescent="0.2">
      <c r="A523" s="103"/>
      <c r="B523" s="104"/>
      <c r="C523" s="780" t="s">
        <v>191</v>
      </c>
      <c r="D523" s="780"/>
      <c r="E523" s="780"/>
      <c r="F523" s="105" t="s">
        <v>33</v>
      </c>
      <c r="G523" s="105" t="s">
        <v>33</v>
      </c>
      <c r="H523" s="105" t="s">
        <v>33</v>
      </c>
      <c r="I523" s="105" t="s">
        <v>33</v>
      </c>
      <c r="J523" s="106" t="s">
        <v>33</v>
      </c>
      <c r="K523" s="105" t="s">
        <v>33</v>
      </c>
      <c r="L523" s="106">
        <v>286.12</v>
      </c>
      <c r="M523" s="92" t="s">
        <v>33</v>
      </c>
      <c r="N523" s="107" t="s">
        <v>33</v>
      </c>
      <c r="X523" s="68" t="s">
        <v>191</v>
      </c>
    </row>
    <row r="524" spans="1:24" s="63" customFormat="1" ht="22.5" x14ac:dyDescent="0.2">
      <c r="A524" s="88" t="s">
        <v>2463</v>
      </c>
      <c r="B524" s="89" t="s">
        <v>1974</v>
      </c>
      <c r="C524" s="776" t="s">
        <v>1975</v>
      </c>
      <c r="D524" s="776"/>
      <c r="E524" s="776"/>
      <c r="F524" s="90" t="s">
        <v>582</v>
      </c>
      <c r="G524" s="90" t="s">
        <v>33</v>
      </c>
      <c r="H524" s="90" t="s">
        <v>33</v>
      </c>
      <c r="I524" s="90" t="s">
        <v>2956</v>
      </c>
      <c r="J524" s="91" t="s">
        <v>33</v>
      </c>
      <c r="K524" s="90" t="s">
        <v>33</v>
      </c>
      <c r="L524" s="91" t="s">
        <v>33</v>
      </c>
      <c r="M524" s="92" t="s">
        <v>33</v>
      </c>
      <c r="N524" s="93" t="s">
        <v>33</v>
      </c>
      <c r="R524" s="68" t="s">
        <v>1975</v>
      </c>
    </row>
    <row r="525" spans="1:24" s="63" customFormat="1" x14ac:dyDescent="0.2">
      <c r="A525" s="94"/>
      <c r="B525" s="95"/>
      <c r="C525" s="767" t="s">
        <v>2957</v>
      </c>
      <c r="D525" s="767"/>
      <c r="E525" s="767"/>
      <c r="F525" s="767"/>
      <c r="G525" s="767"/>
      <c r="H525" s="767"/>
      <c r="I525" s="767"/>
      <c r="J525" s="767"/>
      <c r="K525" s="767"/>
      <c r="L525" s="767"/>
      <c r="M525" s="767"/>
      <c r="N525" s="781"/>
      <c r="S525" s="68" t="s">
        <v>2957</v>
      </c>
    </row>
    <row r="526" spans="1:24" s="63" customFormat="1" ht="33.75" x14ac:dyDescent="0.2">
      <c r="A526" s="96"/>
      <c r="B526" s="97" t="s">
        <v>558</v>
      </c>
      <c r="C526" s="767" t="s">
        <v>559</v>
      </c>
      <c r="D526" s="767"/>
      <c r="E526" s="767"/>
      <c r="F526" s="767"/>
      <c r="G526" s="767"/>
      <c r="H526" s="767"/>
      <c r="I526" s="767"/>
      <c r="J526" s="767"/>
      <c r="K526" s="767"/>
      <c r="L526" s="767"/>
      <c r="M526" s="767"/>
      <c r="N526" s="781"/>
      <c r="T526" s="68" t="s">
        <v>559</v>
      </c>
    </row>
    <row r="527" spans="1:24" s="63" customFormat="1" x14ac:dyDescent="0.2">
      <c r="A527" s="98"/>
      <c r="B527" s="97" t="s">
        <v>165</v>
      </c>
      <c r="C527" s="767" t="s">
        <v>251</v>
      </c>
      <c r="D527" s="767"/>
      <c r="E527" s="767"/>
      <c r="F527" s="99" t="s">
        <v>33</v>
      </c>
      <c r="G527" s="99" t="s">
        <v>33</v>
      </c>
      <c r="H527" s="99" t="s">
        <v>33</v>
      </c>
      <c r="I527" s="99" t="s">
        <v>33</v>
      </c>
      <c r="J527" s="100">
        <v>127.61</v>
      </c>
      <c r="K527" s="99" t="s">
        <v>175</v>
      </c>
      <c r="L527" s="100">
        <v>760.72</v>
      </c>
      <c r="M527" s="101" t="s">
        <v>33</v>
      </c>
      <c r="N527" s="102" t="s">
        <v>33</v>
      </c>
      <c r="U527" s="68" t="s">
        <v>251</v>
      </c>
    </row>
    <row r="528" spans="1:24" s="63" customFormat="1" x14ac:dyDescent="0.2">
      <c r="A528" s="98"/>
      <c r="B528" s="97" t="s">
        <v>173</v>
      </c>
      <c r="C528" s="767" t="s">
        <v>174</v>
      </c>
      <c r="D528" s="767"/>
      <c r="E528" s="767"/>
      <c r="F528" s="99" t="s">
        <v>33</v>
      </c>
      <c r="G528" s="99" t="s">
        <v>33</v>
      </c>
      <c r="H528" s="99" t="s">
        <v>33</v>
      </c>
      <c r="I528" s="99" t="s">
        <v>33</v>
      </c>
      <c r="J528" s="100">
        <v>288.58</v>
      </c>
      <c r="K528" s="99" t="s">
        <v>175</v>
      </c>
      <c r="L528" s="100">
        <v>1720.3</v>
      </c>
      <c r="M528" s="101" t="s">
        <v>33</v>
      </c>
      <c r="N528" s="102" t="s">
        <v>33</v>
      </c>
      <c r="U528" s="68" t="s">
        <v>174</v>
      </c>
    </row>
    <row r="529" spans="1:24" s="63" customFormat="1" x14ac:dyDescent="0.2">
      <c r="A529" s="98"/>
      <c r="B529" s="97" t="s">
        <v>176</v>
      </c>
      <c r="C529" s="767" t="s">
        <v>177</v>
      </c>
      <c r="D529" s="767"/>
      <c r="E529" s="767"/>
      <c r="F529" s="99" t="s">
        <v>33</v>
      </c>
      <c r="G529" s="99" t="s">
        <v>33</v>
      </c>
      <c r="H529" s="99" t="s">
        <v>33</v>
      </c>
      <c r="I529" s="99" t="s">
        <v>33</v>
      </c>
      <c r="J529" s="100">
        <v>31.49</v>
      </c>
      <c r="K529" s="99" t="s">
        <v>175</v>
      </c>
      <c r="L529" s="100">
        <v>187.72</v>
      </c>
      <c r="M529" s="101" t="s">
        <v>33</v>
      </c>
      <c r="N529" s="102" t="s">
        <v>33</v>
      </c>
      <c r="U529" s="68" t="s">
        <v>177</v>
      </c>
    </row>
    <row r="530" spans="1:24" s="63" customFormat="1" x14ac:dyDescent="0.2">
      <c r="A530" s="98"/>
      <c r="B530" s="97" t="s">
        <v>33</v>
      </c>
      <c r="C530" s="767" t="s">
        <v>253</v>
      </c>
      <c r="D530" s="767"/>
      <c r="E530" s="767"/>
      <c r="F530" s="99" t="s">
        <v>179</v>
      </c>
      <c r="G530" s="99" t="s">
        <v>1978</v>
      </c>
      <c r="H530" s="99" t="s">
        <v>175</v>
      </c>
      <c r="I530" s="99" t="s">
        <v>2958</v>
      </c>
      <c r="J530" s="100" t="s">
        <v>33</v>
      </c>
      <c r="K530" s="99" t="s">
        <v>33</v>
      </c>
      <c r="L530" s="100" t="s">
        <v>33</v>
      </c>
      <c r="M530" s="101" t="s">
        <v>33</v>
      </c>
      <c r="N530" s="102" t="s">
        <v>33</v>
      </c>
      <c r="V530" s="68" t="s">
        <v>253</v>
      </c>
    </row>
    <row r="531" spans="1:24" s="63" customFormat="1" ht="22.5" x14ac:dyDescent="0.2">
      <c r="A531" s="98"/>
      <c r="B531" s="97" t="s">
        <v>33</v>
      </c>
      <c r="C531" s="767" t="s">
        <v>178</v>
      </c>
      <c r="D531" s="767"/>
      <c r="E531" s="767"/>
      <c r="F531" s="99" t="s">
        <v>179</v>
      </c>
      <c r="G531" s="99" t="s">
        <v>1980</v>
      </c>
      <c r="H531" s="99" t="s">
        <v>175</v>
      </c>
      <c r="I531" s="99" t="s">
        <v>2959</v>
      </c>
      <c r="J531" s="100" t="s">
        <v>33</v>
      </c>
      <c r="K531" s="99" t="s">
        <v>33</v>
      </c>
      <c r="L531" s="100" t="s">
        <v>33</v>
      </c>
      <c r="M531" s="101" t="s">
        <v>33</v>
      </c>
      <c r="N531" s="102" t="s">
        <v>33</v>
      </c>
      <c r="V531" s="68" t="s">
        <v>178</v>
      </c>
    </row>
    <row r="532" spans="1:24" s="63" customFormat="1" x14ac:dyDescent="0.2">
      <c r="A532" s="98"/>
      <c r="B532" s="97" t="s">
        <v>33</v>
      </c>
      <c r="C532" s="776" t="s">
        <v>182</v>
      </c>
      <c r="D532" s="776"/>
      <c r="E532" s="776"/>
      <c r="F532" s="90" t="s">
        <v>33</v>
      </c>
      <c r="G532" s="90" t="s">
        <v>33</v>
      </c>
      <c r="H532" s="90" t="s">
        <v>33</v>
      </c>
      <c r="I532" s="90" t="s">
        <v>33</v>
      </c>
      <c r="J532" s="91">
        <v>416.19</v>
      </c>
      <c r="K532" s="90" t="s">
        <v>33</v>
      </c>
      <c r="L532" s="91">
        <v>2481.02</v>
      </c>
      <c r="M532" s="92" t="s">
        <v>33</v>
      </c>
      <c r="N532" s="93" t="s">
        <v>33</v>
      </c>
      <c r="W532" s="68" t="s">
        <v>182</v>
      </c>
    </row>
    <row r="533" spans="1:24" s="63" customFormat="1" x14ac:dyDescent="0.2">
      <c r="A533" s="98"/>
      <c r="B533" s="97" t="s">
        <v>33</v>
      </c>
      <c r="C533" s="767" t="s">
        <v>183</v>
      </c>
      <c r="D533" s="767"/>
      <c r="E533" s="767"/>
      <c r="F533" s="99" t="s">
        <v>33</v>
      </c>
      <c r="G533" s="99" t="s">
        <v>33</v>
      </c>
      <c r="H533" s="99" t="s">
        <v>33</v>
      </c>
      <c r="I533" s="99" t="s">
        <v>33</v>
      </c>
      <c r="J533" s="100" t="s">
        <v>33</v>
      </c>
      <c r="K533" s="99" t="s">
        <v>33</v>
      </c>
      <c r="L533" s="100">
        <v>948.44</v>
      </c>
      <c r="M533" s="101" t="s">
        <v>33</v>
      </c>
      <c r="N533" s="102" t="s">
        <v>33</v>
      </c>
      <c r="V533" s="68" t="s">
        <v>183</v>
      </c>
    </row>
    <row r="534" spans="1:24" s="63" customFormat="1" ht="33.75" x14ac:dyDescent="0.2">
      <c r="A534" s="98"/>
      <c r="B534" s="97" t="s">
        <v>184</v>
      </c>
      <c r="C534" s="767" t="s">
        <v>185</v>
      </c>
      <c r="D534" s="767"/>
      <c r="E534" s="767"/>
      <c r="F534" s="99" t="s">
        <v>186</v>
      </c>
      <c r="G534" s="99" t="s">
        <v>187</v>
      </c>
      <c r="H534" s="99" t="s">
        <v>33</v>
      </c>
      <c r="I534" s="99" t="s">
        <v>187</v>
      </c>
      <c r="J534" s="100" t="s">
        <v>33</v>
      </c>
      <c r="K534" s="99" t="s">
        <v>33</v>
      </c>
      <c r="L534" s="100">
        <v>901.02</v>
      </c>
      <c r="M534" s="101" t="s">
        <v>33</v>
      </c>
      <c r="N534" s="102" t="s">
        <v>33</v>
      </c>
      <c r="V534" s="68" t="s">
        <v>185</v>
      </c>
    </row>
    <row r="535" spans="1:24" s="63" customFormat="1" ht="22.5" x14ac:dyDescent="0.2">
      <c r="A535" s="98"/>
      <c r="B535" s="97" t="s">
        <v>188</v>
      </c>
      <c r="C535" s="767" t="s">
        <v>189</v>
      </c>
      <c r="D535" s="767"/>
      <c r="E535" s="767"/>
      <c r="F535" s="99" t="s">
        <v>186</v>
      </c>
      <c r="G535" s="99" t="s">
        <v>190</v>
      </c>
      <c r="H535" s="99" t="s">
        <v>33</v>
      </c>
      <c r="I535" s="99" t="s">
        <v>190</v>
      </c>
      <c r="J535" s="100" t="s">
        <v>33</v>
      </c>
      <c r="K535" s="99" t="s">
        <v>33</v>
      </c>
      <c r="L535" s="100">
        <v>474.22</v>
      </c>
      <c r="M535" s="101" t="s">
        <v>33</v>
      </c>
      <c r="N535" s="102" t="s">
        <v>33</v>
      </c>
      <c r="V535" s="68" t="s">
        <v>189</v>
      </c>
    </row>
    <row r="536" spans="1:24" s="63" customFormat="1" x14ac:dyDescent="0.2">
      <c r="A536" s="103"/>
      <c r="B536" s="104"/>
      <c r="C536" s="780" t="s">
        <v>191</v>
      </c>
      <c r="D536" s="780"/>
      <c r="E536" s="780"/>
      <c r="F536" s="105" t="s">
        <v>33</v>
      </c>
      <c r="G536" s="105" t="s">
        <v>33</v>
      </c>
      <c r="H536" s="105" t="s">
        <v>33</v>
      </c>
      <c r="I536" s="105" t="s">
        <v>33</v>
      </c>
      <c r="J536" s="106" t="s">
        <v>33</v>
      </c>
      <c r="K536" s="105" t="s">
        <v>33</v>
      </c>
      <c r="L536" s="106">
        <v>3856.26</v>
      </c>
      <c r="M536" s="92" t="s">
        <v>33</v>
      </c>
      <c r="N536" s="107" t="s">
        <v>33</v>
      </c>
      <c r="X536" s="68" t="s">
        <v>191</v>
      </c>
    </row>
    <row r="537" spans="1:24" s="63" customFormat="1" x14ac:dyDescent="0.2">
      <c r="A537" s="88" t="s">
        <v>2465</v>
      </c>
      <c r="B537" s="89" t="s">
        <v>1989</v>
      </c>
      <c r="C537" s="776" t="s">
        <v>1990</v>
      </c>
      <c r="D537" s="776"/>
      <c r="E537" s="776"/>
      <c r="F537" s="90" t="s">
        <v>582</v>
      </c>
      <c r="G537" s="90" t="s">
        <v>33</v>
      </c>
      <c r="H537" s="90" t="s">
        <v>33</v>
      </c>
      <c r="I537" s="90" t="s">
        <v>2960</v>
      </c>
      <c r="J537" s="91" t="s">
        <v>33</v>
      </c>
      <c r="K537" s="90" t="s">
        <v>33</v>
      </c>
      <c r="L537" s="91" t="s">
        <v>33</v>
      </c>
      <c r="M537" s="92" t="s">
        <v>33</v>
      </c>
      <c r="N537" s="93" t="s">
        <v>33</v>
      </c>
      <c r="R537" s="68" t="s">
        <v>1990</v>
      </c>
    </row>
    <row r="538" spans="1:24" s="63" customFormat="1" x14ac:dyDescent="0.2">
      <c r="A538" s="94"/>
      <c r="B538" s="95"/>
      <c r="C538" s="767" t="s">
        <v>2961</v>
      </c>
      <c r="D538" s="767"/>
      <c r="E538" s="767"/>
      <c r="F538" s="767"/>
      <c r="G538" s="767"/>
      <c r="H538" s="767"/>
      <c r="I538" s="767"/>
      <c r="J538" s="767"/>
      <c r="K538" s="767"/>
      <c r="L538" s="767"/>
      <c r="M538" s="767"/>
      <c r="N538" s="781"/>
      <c r="S538" s="68" t="s">
        <v>2961</v>
      </c>
    </row>
    <row r="539" spans="1:24" s="63" customFormat="1" ht="33.75" x14ac:dyDescent="0.2">
      <c r="A539" s="96"/>
      <c r="B539" s="97" t="s">
        <v>558</v>
      </c>
      <c r="C539" s="767" t="s">
        <v>559</v>
      </c>
      <c r="D539" s="767"/>
      <c r="E539" s="767"/>
      <c r="F539" s="767"/>
      <c r="G539" s="767"/>
      <c r="H539" s="767"/>
      <c r="I539" s="767"/>
      <c r="J539" s="767"/>
      <c r="K539" s="767"/>
      <c r="L539" s="767"/>
      <c r="M539" s="767"/>
      <c r="N539" s="781"/>
      <c r="T539" s="68" t="s">
        <v>559</v>
      </c>
    </row>
    <row r="540" spans="1:24" s="63" customFormat="1" x14ac:dyDescent="0.2">
      <c r="A540" s="98"/>
      <c r="B540" s="97" t="s">
        <v>165</v>
      </c>
      <c r="C540" s="767" t="s">
        <v>251</v>
      </c>
      <c r="D540" s="767"/>
      <c r="E540" s="767"/>
      <c r="F540" s="99" t="s">
        <v>33</v>
      </c>
      <c r="G540" s="99" t="s">
        <v>33</v>
      </c>
      <c r="H540" s="99" t="s">
        <v>33</v>
      </c>
      <c r="I540" s="99" t="s">
        <v>33</v>
      </c>
      <c r="J540" s="100">
        <v>1053</v>
      </c>
      <c r="K540" s="99" t="s">
        <v>175</v>
      </c>
      <c r="L540" s="100">
        <v>72.39</v>
      </c>
      <c r="M540" s="101" t="s">
        <v>33</v>
      </c>
      <c r="N540" s="102" t="s">
        <v>33</v>
      </c>
      <c r="U540" s="68" t="s">
        <v>251</v>
      </c>
    </row>
    <row r="541" spans="1:24" s="63" customFormat="1" x14ac:dyDescent="0.2">
      <c r="A541" s="98"/>
      <c r="B541" s="97" t="s">
        <v>173</v>
      </c>
      <c r="C541" s="767" t="s">
        <v>174</v>
      </c>
      <c r="D541" s="767"/>
      <c r="E541" s="767"/>
      <c r="F541" s="99" t="s">
        <v>33</v>
      </c>
      <c r="G541" s="99" t="s">
        <v>33</v>
      </c>
      <c r="H541" s="99" t="s">
        <v>33</v>
      </c>
      <c r="I541" s="99" t="s">
        <v>33</v>
      </c>
      <c r="J541" s="100">
        <v>1566.06</v>
      </c>
      <c r="K541" s="99" t="s">
        <v>175</v>
      </c>
      <c r="L541" s="100">
        <v>107.67</v>
      </c>
      <c r="M541" s="101" t="s">
        <v>33</v>
      </c>
      <c r="N541" s="102" t="s">
        <v>33</v>
      </c>
      <c r="U541" s="68" t="s">
        <v>174</v>
      </c>
    </row>
    <row r="542" spans="1:24" s="63" customFormat="1" x14ac:dyDescent="0.2">
      <c r="A542" s="98"/>
      <c r="B542" s="97" t="s">
        <v>176</v>
      </c>
      <c r="C542" s="767" t="s">
        <v>177</v>
      </c>
      <c r="D542" s="767"/>
      <c r="E542" s="767"/>
      <c r="F542" s="99" t="s">
        <v>33</v>
      </c>
      <c r="G542" s="99" t="s">
        <v>33</v>
      </c>
      <c r="H542" s="99" t="s">
        <v>33</v>
      </c>
      <c r="I542" s="99" t="s">
        <v>33</v>
      </c>
      <c r="J542" s="100">
        <v>244.39</v>
      </c>
      <c r="K542" s="99" t="s">
        <v>175</v>
      </c>
      <c r="L542" s="100">
        <v>16.8</v>
      </c>
      <c r="M542" s="101" t="s">
        <v>33</v>
      </c>
      <c r="N542" s="102" t="s">
        <v>33</v>
      </c>
      <c r="U542" s="68" t="s">
        <v>177</v>
      </c>
    </row>
    <row r="543" spans="1:24" s="63" customFormat="1" x14ac:dyDescent="0.2">
      <c r="A543" s="98"/>
      <c r="B543" s="97" t="s">
        <v>212</v>
      </c>
      <c r="C543" s="767" t="s">
        <v>252</v>
      </c>
      <c r="D543" s="767"/>
      <c r="E543" s="767"/>
      <c r="F543" s="99" t="s">
        <v>33</v>
      </c>
      <c r="G543" s="99" t="s">
        <v>33</v>
      </c>
      <c r="H543" s="99" t="s">
        <v>33</v>
      </c>
      <c r="I543" s="99" t="s">
        <v>33</v>
      </c>
      <c r="J543" s="100">
        <v>909.27</v>
      </c>
      <c r="K543" s="99" t="s">
        <v>33</v>
      </c>
      <c r="L543" s="100">
        <v>50.01</v>
      </c>
      <c r="M543" s="101" t="s">
        <v>33</v>
      </c>
      <c r="N543" s="102" t="s">
        <v>33</v>
      </c>
      <c r="U543" s="68" t="s">
        <v>252</v>
      </c>
    </row>
    <row r="544" spans="1:24" s="63" customFormat="1" x14ac:dyDescent="0.2">
      <c r="A544" s="98"/>
      <c r="B544" s="97" t="s">
        <v>33</v>
      </c>
      <c r="C544" s="767" t="s">
        <v>253</v>
      </c>
      <c r="D544" s="767"/>
      <c r="E544" s="767"/>
      <c r="F544" s="99" t="s">
        <v>179</v>
      </c>
      <c r="G544" s="99" t="s">
        <v>1993</v>
      </c>
      <c r="H544" s="99" t="s">
        <v>175</v>
      </c>
      <c r="I544" s="99" t="s">
        <v>2962</v>
      </c>
      <c r="J544" s="100" t="s">
        <v>33</v>
      </c>
      <c r="K544" s="99" t="s">
        <v>33</v>
      </c>
      <c r="L544" s="100" t="s">
        <v>33</v>
      </c>
      <c r="M544" s="101" t="s">
        <v>33</v>
      </c>
      <c r="N544" s="102" t="s">
        <v>33</v>
      </c>
      <c r="V544" s="68" t="s">
        <v>253</v>
      </c>
    </row>
    <row r="545" spans="1:24" s="63" customFormat="1" x14ac:dyDescent="0.2">
      <c r="A545" s="98"/>
      <c r="B545" s="97" t="s">
        <v>33</v>
      </c>
      <c r="C545" s="767" t="s">
        <v>178</v>
      </c>
      <c r="D545" s="767"/>
      <c r="E545" s="767"/>
      <c r="F545" s="99" t="s">
        <v>179</v>
      </c>
      <c r="G545" s="99" t="s">
        <v>1995</v>
      </c>
      <c r="H545" s="99" t="s">
        <v>175</v>
      </c>
      <c r="I545" s="99" t="s">
        <v>2963</v>
      </c>
      <c r="J545" s="100" t="s">
        <v>33</v>
      </c>
      <c r="K545" s="99" t="s">
        <v>33</v>
      </c>
      <c r="L545" s="100" t="s">
        <v>33</v>
      </c>
      <c r="M545" s="101" t="s">
        <v>33</v>
      </c>
      <c r="N545" s="102" t="s">
        <v>33</v>
      </c>
      <c r="V545" s="68" t="s">
        <v>178</v>
      </c>
    </row>
    <row r="546" spans="1:24" s="63" customFormat="1" x14ac:dyDescent="0.2">
      <c r="A546" s="98"/>
      <c r="B546" s="97" t="s">
        <v>33</v>
      </c>
      <c r="C546" s="776" t="s">
        <v>182</v>
      </c>
      <c r="D546" s="776"/>
      <c r="E546" s="776"/>
      <c r="F546" s="90" t="s">
        <v>33</v>
      </c>
      <c r="G546" s="90" t="s">
        <v>33</v>
      </c>
      <c r="H546" s="90" t="s">
        <v>33</v>
      </c>
      <c r="I546" s="90" t="s">
        <v>33</v>
      </c>
      <c r="J546" s="91">
        <v>3528.33</v>
      </c>
      <c r="K546" s="90" t="s">
        <v>33</v>
      </c>
      <c r="L546" s="91">
        <v>230.07</v>
      </c>
      <c r="M546" s="92" t="s">
        <v>33</v>
      </c>
      <c r="N546" s="93" t="s">
        <v>33</v>
      </c>
      <c r="W546" s="68" t="s">
        <v>182</v>
      </c>
    </row>
    <row r="547" spans="1:24" s="63" customFormat="1" x14ac:dyDescent="0.2">
      <c r="A547" s="98"/>
      <c r="B547" s="97" t="s">
        <v>33</v>
      </c>
      <c r="C547" s="767" t="s">
        <v>183</v>
      </c>
      <c r="D547" s="767"/>
      <c r="E547" s="767"/>
      <c r="F547" s="99" t="s">
        <v>33</v>
      </c>
      <c r="G547" s="99" t="s">
        <v>33</v>
      </c>
      <c r="H547" s="99" t="s">
        <v>33</v>
      </c>
      <c r="I547" s="99" t="s">
        <v>33</v>
      </c>
      <c r="J547" s="100" t="s">
        <v>33</v>
      </c>
      <c r="K547" s="99" t="s">
        <v>33</v>
      </c>
      <c r="L547" s="100">
        <v>89.19</v>
      </c>
      <c r="M547" s="101" t="s">
        <v>33</v>
      </c>
      <c r="N547" s="102" t="s">
        <v>33</v>
      </c>
      <c r="V547" s="68" t="s">
        <v>183</v>
      </c>
    </row>
    <row r="548" spans="1:24" s="63" customFormat="1" ht="33.75" x14ac:dyDescent="0.2">
      <c r="A548" s="98"/>
      <c r="B548" s="97" t="s">
        <v>589</v>
      </c>
      <c r="C548" s="767" t="s">
        <v>590</v>
      </c>
      <c r="D548" s="767"/>
      <c r="E548" s="767"/>
      <c r="F548" s="99" t="s">
        <v>186</v>
      </c>
      <c r="G548" s="99" t="s">
        <v>591</v>
      </c>
      <c r="H548" s="99" t="s">
        <v>33</v>
      </c>
      <c r="I548" s="99" t="s">
        <v>591</v>
      </c>
      <c r="J548" s="100" t="s">
        <v>33</v>
      </c>
      <c r="K548" s="99" t="s">
        <v>33</v>
      </c>
      <c r="L548" s="100">
        <v>93.65</v>
      </c>
      <c r="M548" s="101" t="s">
        <v>33</v>
      </c>
      <c r="N548" s="102" t="s">
        <v>33</v>
      </c>
      <c r="V548" s="68" t="s">
        <v>590</v>
      </c>
    </row>
    <row r="549" spans="1:24" s="63" customFormat="1" ht="33.75" x14ac:dyDescent="0.2">
      <c r="A549" s="98"/>
      <c r="B549" s="97" t="s">
        <v>592</v>
      </c>
      <c r="C549" s="767" t="s">
        <v>593</v>
      </c>
      <c r="D549" s="767"/>
      <c r="E549" s="767"/>
      <c r="F549" s="99" t="s">
        <v>186</v>
      </c>
      <c r="G549" s="99" t="s">
        <v>594</v>
      </c>
      <c r="H549" s="99" t="s">
        <v>33</v>
      </c>
      <c r="I549" s="99" t="s">
        <v>594</v>
      </c>
      <c r="J549" s="100" t="s">
        <v>33</v>
      </c>
      <c r="K549" s="99" t="s">
        <v>33</v>
      </c>
      <c r="L549" s="100">
        <v>57.97</v>
      </c>
      <c r="M549" s="101" t="s">
        <v>33</v>
      </c>
      <c r="N549" s="102" t="s">
        <v>33</v>
      </c>
      <c r="V549" s="68" t="s">
        <v>593</v>
      </c>
    </row>
    <row r="550" spans="1:24" s="63" customFormat="1" x14ac:dyDescent="0.2">
      <c r="A550" s="103"/>
      <c r="B550" s="104"/>
      <c r="C550" s="780" t="s">
        <v>191</v>
      </c>
      <c r="D550" s="780"/>
      <c r="E550" s="780"/>
      <c r="F550" s="105" t="s">
        <v>33</v>
      </c>
      <c r="G550" s="105" t="s">
        <v>33</v>
      </c>
      <c r="H550" s="105" t="s">
        <v>33</v>
      </c>
      <c r="I550" s="105" t="s">
        <v>33</v>
      </c>
      <c r="J550" s="106" t="s">
        <v>33</v>
      </c>
      <c r="K550" s="105" t="s">
        <v>33</v>
      </c>
      <c r="L550" s="106">
        <v>381.69</v>
      </c>
      <c r="M550" s="92" t="s">
        <v>33</v>
      </c>
      <c r="N550" s="107" t="s">
        <v>33</v>
      </c>
      <c r="X550" s="68" t="s">
        <v>191</v>
      </c>
    </row>
    <row r="551" spans="1:24" s="63" customFormat="1" ht="33.75" x14ac:dyDescent="0.2">
      <c r="A551" s="88" t="s">
        <v>767</v>
      </c>
      <c r="B551" s="89" t="s">
        <v>1997</v>
      </c>
      <c r="C551" s="776" t="s">
        <v>1998</v>
      </c>
      <c r="D551" s="776"/>
      <c r="E551" s="776"/>
      <c r="F551" s="90" t="s">
        <v>566</v>
      </c>
      <c r="G551" s="90" t="s">
        <v>33</v>
      </c>
      <c r="H551" s="90" t="s">
        <v>33</v>
      </c>
      <c r="I551" s="90" t="s">
        <v>2964</v>
      </c>
      <c r="J551" s="91">
        <v>535.46</v>
      </c>
      <c r="K551" s="90" t="s">
        <v>33</v>
      </c>
      <c r="L551" s="91">
        <v>3003.93</v>
      </c>
      <c r="M551" s="92" t="s">
        <v>33</v>
      </c>
      <c r="N551" s="93" t="s">
        <v>33</v>
      </c>
      <c r="R551" s="68" t="s">
        <v>1998</v>
      </c>
    </row>
    <row r="552" spans="1:24" s="63" customFormat="1" ht="45" x14ac:dyDescent="0.2">
      <c r="A552" s="88" t="s">
        <v>673</v>
      </c>
      <c r="B552" s="89" t="s">
        <v>2812</v>
      </c>
      <c r="C552" s="776" t="s">
        <v>2813</v>
      </c>
      <c r="D552" s="776"/>
      <c r="E552" s="776"/>
      <c r="F552" s="90" t="s">
        <v>582</v>
      </c>
      <c r="G552" s="90" t="s">
        <v>33</v>
      </c>
      <c r="H552" s="90" t="s">
        <v>33</v>
      </c>
      <c r="I552" s="90" t="s">
        <v>2965</v>
      </c>
      <c r="J552" s="91" t="s">
        <v>33</v>
      </c>
      <c r="K552" s="90" t="s">
        <v>33</v>
      </c>
      <c r="L552" s="91" t="s">
        <v>33</v>
      </c>
      <c r="M552" s="92" t="s">
        <v>33</v>
      </c>
      <c r="N552" s="93" t="s">
        <v>33</v>
      </c>
      <c r="R552" s="68" t="s">
        <v>2813</v>
      </c>
    </row>
    <row r="553" spans="1:24" s="63" customFormat="1" x14ac:dyDescent="0.2">
      <c r="A553" s="94"/>
      <c r="B553" s="95"/>
      <c r="C553" s="767" t="s">
        <v>2966</v>
      </c>
      <c r="D553" s="767"/>
      <c r="E553" s="767"/>
      <c r="F553" s="767"/>
      <c r="G553" s="767"/>
      <c r="H553" s="767"/>
      <c r="I553" s="767"/>
      <c r="J553" s="767"/>
      <c r="K553" s="767"/>
      <c r="L553" s="767"/>
      <c r="M553" s="767"/>
      <c r="N553" s="781"/>
      <c r="S553" s="68" t="s">
        <v>2966</v>
      </c>
    </row>
    <row r="554" spans="1:24" s="63" customFormat="1" ht="33.75" x14ac:dyDescent="0.2">
      <c r="A554" s="96"/>
      <c r="B554" s="97" t="s">
        <v>558</v>
      </c>
      <c r="C554" s="767" t="s">
        <v>559</v>
      </c>
      <c r="D554" s="767"/>
      <c r="E554" s="767"/>
      <c r="F554" s="767"/>
      <c r="G554" s="767"/>
      <c r="H554" s="767"/>
      <c r="I554" s="767"/>
      <c r="J554" s="767"/>
      <c r="K554" s="767"/>
      <c r="L554" s="767"/>
      <c r="M554" s="767"/>
      <c r="N554" s="781"/>
      <c r="T554" s="68" t="s">
        <v>559</v>
      </c>
    </row>
    <row r="555" spans="1:24" s="63" customFormat="1" x14ac:dyDescent="0.2">
      <c r="A555" s="98"/>
      <c r="B555" s="97" t="s">
        <v>165</v>
      </c>
      <c r="C555" s="767" t="s">
        <v>251</v>
      </c>
      <c r="D555" s="767"/>
      <c r="E555" s="767"/>
      <c r="F555" s="99" t="s">
        <v>33</v>
      </c>
      <c r="G555" s="99" t="s">
        <v>33</v>
      </c>
      <c r="H555" s="99" t="s">
        <v>33</v>
      </c>
      <c r="I555" s="99" t="s">
        <v>33</v>
      </c>
      <c r="J555" s="100">
        <v>2874.61</v>
      </c>
      <c r="K555" s="99" t="s">
        <v>175</v>
      </c>
      <c r="L555" s="100">
        <v>2429.0500000000002</v>
      </c>
      <c r="M555" s="101" t="s">
        <v>33</v>
      </c>
      <c r="N555" s="102" t="s">
        <v>33</v>
      </c>
      <c r="U555" s="68" t="s">
        <v>251</v>
      </c>
    </row>
    <row r="556" spans="1:24" s="63" customFormat="1" x14ac:dyDescent="0.2">
      <c r="A556" s="98"/>
      <c r="B556" s="97" t="s">
        <v>173</v>
      </c>
      <c r="C556" s="767" t="s">
        <v>174</v>
      </c>
      <c r="D556" s="767"/>
      <c r="E556" s="767"/>
      <c r="F556" s="99" t="s">
        <v>33</v>
      </c>
      <c r="G556" s="99" t="s">
        <v>33</v>
      </c>
      <c r="H556" s="99" t="s">
        <v>33</v>
      </c>
      <c r="I556" s="99" t="s">
        <v>33</v>
      </c>
      <c r="J556" s="100">
        <v>2606.02</v>
      </c>
      <c r="K556" s="99" t="s">
        <v>175</v>
      </c>
      <c r="L556" s="100">
        <v>2202.09</v>
      </c>
      <c r="M556" s="101" t="s">
        <v>33</v>
      </c>
      <c r="N556" s="102" t="s">
        <v>33</v>
      </c>
      <c r="U556" s="68" t="s">
        <v>174</v>
      </c>
    </row>
    <row r="557" spans="1:24" s="63" customFormat="1" x14ac:dyDescent="0.2">
      <c r="A557" s="98"/>
      <c r="B557" s="97" t="s">
        <v>176</v>
      </c>
      <c r="C557" s="767" t="s">
        <v>177</v>
      </c>
      <c r="D557" s="767"/>
      <c r="E557" s="767"/>
      <c r="F557" s="99" t="s">
        <v>33</v>
      </c>
      <c r="G557" s="99" t="s">
        <v>33</v>
      </c>
      <c r="H557" s="99" t="s">
        <v>33</v>
      </c>
      <c r="I557" s="99" t="s">
        <v>33</v>
      </c>
      <c r="J557" s="100">
        <v>380.59</v>
      </c>
      <c r="K557" s="99" t="s">
        <v>175</v>
      </c>
      <c r="L557" s="100">
        <v>321.60000000000002</v>
      </c>
      <c r="M557" s="101" t="s">
        <v>33</v>
      </c>
      <c r="N557" s="102" t="s">
        <v>33</v>
      </c>
      <c r="U557" s="68" t="s">
        <v>177</v>
      </c>
    </row>
    <row r="558" spans="1:24" s="63" customFormat="1" x14ac:dyDescent="0.2">
      <c r="A558" s="98"/>
      <c r="B558" s="97" t="s">
        <v>212</v>
      </c>
      <c r="C558" s="767" t="s">
        <v>252</v>
      </c>
      <c r="D558" s="767"/>
      <c r="E558" s="767"/>
      <c r="F558" s="99" t="s">
        <v>33</v>
      </c>
      <c r="G558" s="99" t="s">
        <v>33</v>
      </c>
      <c r="H558" s="99" t="s">
        <v>33</v>
      </c>
      <c r="I558" s="99" t="s">
        <v>33</v>
      </c>
      <c r="J558" s="100">
        <v>3287.63</v>
      </c>
      <c r="K558" s="99" t="s">
        <v>33</v>
      </c>
      <c r="L558" s="100">
        <v>2222.44</v>
      </c>
      <c r="M558" s="101" t="s">
        <v>33</v>
      </c>
      <c r="N558" s="102" t="s">
        <v>33</v>
      </c>
      <c r="U558" s="68" t="s">
        <v>252</v>
      </c>
    </row>
    <row r="559" spans="1:24" s="63" customFormat="1" x14ac:dyDescent="0.2">
      <c r="A559" s="98"/>
      <c r="B559" s="97" t="s">
        <v>33</v>
      </c>
      <c r="C559" s="767" t="s">
        <v>253</v>
      </c>
      <c r="D559" s="767"/>
      <c r="E559" s="767"/>
      <c r="F559" s="99" t="s">
        <v>179</v>
      </c>
      <c r="G559" s="99" t="s">
        <v>2816</v>
      </c>
      <c r="H559" s="99" t="s">
        <v>175</v>
      </c>
      <c r="I559" s="99" t="s">
        <v>2967</v>
      </c>
      <c r="J559" s="100" t="s">
        <v>33</v>
      </c>
      <c r="K559" s="99" t="s">
        <v>33</v>
      </c>
      <c r="L559" s="100" t="s">
        <v>33</v>
      </c>
      <c r="M559" s="101" t="s">
        <v>33</v>
      </c>
      <c r="N559" s="102" t="s">
        <v>33</v>
      </c>
      <c r="V559" s="68" t="s">
        <v>253</v>
      </c>
    </row>
    <row r="560" spans="1:24" s="63" customFormat="1" x14ac:dyDescent="0.2">
      <c r="A560" s="98"/>
      <c r="B560" s="97" t="s">
        <v>33</v>
      </c>
      <c r="C560" s="767" t="s">
        <v>178</v>
      </c>
      <c r="D560" s="767"/>
      <c r="E560" s="767"/>
      <c r="F560" s="99" t="s">
        <v>179</v>
      </c>
      <c r="G560" s="99" t="s">
        <v>2818</v>
      </c>
      <c r="H560" s="99" t="s">
        <v>175</v>
      </c>
      <c r="I560" s="99" t="s">
        <v>2968</v>
      </c>
      <c r="J560" s="100" t="s">
        <v>33</v>
      </c>
      <c r="K560" s="99" t="s">
        <v>33</v>
      </c>
      <c r="L560" s="100" t="s">
        <v>33</v>
      </c>
      <c r="M560" s="101" t="s">
        <v>33</v>
      </c>
      <c r="N560" s="102" t="s">
        <v>33</v>
      </c>
      <c r="V560" s="68" t="s">
        <v>178</v>
      </c>
    </row>
    <row r="561" spans="1:25" s="63" customFormat="1" x14ac:dyDescent="0.2">
      <c r="A561" s="98"/>
      <c r="B561" s="97" t="s">
        <v>33</v>
      </c>
      <c r="C561" s="776" t="s">
        <v>182</v>
      </c>
      <c r="D561" s="776"/>
      <c r="E561" s="776"/>
      <c r="F561" s="90" t="s">
        <v>33</v>
      </c>
      <c r="G561" s="90" t="s">
        <v>33</v>
      </c>
      <c r="H561" s="90" t="s">
        <v>33</v>
      </c>
      <c r="I561" s="90" t="s">
        <v>33</v>
      </c>
      <c r="J561" s="91">
        <v>8768.26</v>
      </c>
      <c r="K561" s="90" t="s">
        <v>33</v>
      </c>
      <c r="L561" s="91">
        <v>6853.58</v>
      </c>
      <c r="M561" s="92" t="s">
        <v>33</v>
      </c>
      <c r="N561" s="93" t="s">
        <v>33</v>
      </c>
      <c r="W561" s="68" t="s">
        <v>182</v>
      </c>
    </row>
    <row r="562" spans="1:25" s="63" customFormat="1" x14ac:dyDescent="0.2">
      <c r="A562" s="98"/>
      <c r="B562" s="97" t="s">
        <v>33</v>
      </c>
      <c r="C562" s="767" t="s">
        <v>183</v>
      </c>
      <c r="D562" s="767"/>
      <c r="E562" s="767"/>
      <c r="F562" s="99" t="s">
        <v>33</v>
      </c>
      <c r="G562" s="99" t="s">
        <v>33</v>
      </c>
      <c r="H562" s="99" t="s">
        <v>33</v>
      </c>
      <c r="I562" s="99" t="s">
        <v>33</v>
      </c>
      <c r="J562" s="100" t="s">
        <v>33</v>
      </c>
      <c r="K562" s="99" t="s">
        <v>33</v>
      </c>
      <c r="L562" s="100">
        <v>2750.65</v>
      </c>
      <c r="M562" s="101" t="s">
        <v>33</v>
      </c>
      <c r="N562" s="102" t="s">
        <v>33</v>
      </c>
      <c r="V562" s="68" t="s">
        <v>183</v>
      </c>
    </row>
    <row r="563" spans="1:25" s="63" customFormat="1" ht="33.75" x14ac:dyDescent="0.2">
      <c r="A563" s="98"/>
      <c r="B563" s="97" t="s">
        <v>589</v>
      </c>
      <c r="C563" s="767" t="s">
        <v>590</v>
      </c>
      <c r="D563" s="767"/>
      <c r="E563" s="767"/>
      <c r="F563" s="99" t="s">
        <v>186</v>
      </c>
      <c r="G563" s="99" t="s">
        <v>591</v>
      </c>
      <c r="H563" s="99" t="s">
        <v>33</v>
      </c>
      <c r="I563" s="99" t="s">
        <v>591</v>
      </c>
      <c r="J563" s="100" t="s">
        <v>33</v>
      </c>
      <c r="K563" s="99" t="s">
        <v>33</v>
      </c>
      <c r="L563" s="100">
        <v>2888.18</v>
      </c>
      <c r="M563" s="101" t="s">
        <v>33</v>
      </c>
      <c r="N563" s="102" t="s">
        <v>33</v>
      </c>
      <c r="V563" s="68" t="s">
        <v>590</v>
      </c>
    </row>
    <row r="564" spans="1:25" s="63" customFormat="1" ht="33.75" x14ac:dyDescent="0.2">
      <c r="A564" s="98"/>
      <c r="B564" s="97" t="s">
        <v>592</v>
      </c>
      <c r="C564" s="767" t="s">
        <v>593</v>
      </c>
      <c r="D564" s="767"/>
      <c r="E564" s="767"/>
      <c r="F564" s="99" t="s">
        <v>186</v>
      </c>
      <c r="G564" s="99" t="s">
        <v>594</v>
      </c>
      <c r="H564" s="99" t="s">
        <v>33</v>
      </c>
      <c r="I564" s="99" t="s">
        <v>594</v>
      </c>
      <c r="J564" s="100" t="s">
        <v>33</v>
      </c>
      <c r="K564" s="99" t="s">
        <v>33</v>
      </c>
      <c r="L564" s="100">
        <v>1787.92</v>
      </c>
      <c r="M564" s="101" t="s">
        <v>33</v>
      </c>
      <c r="N564" s="102" t="s">
        <v>33</v>
      </c>
      <c r="V564" s="68" t="s">
        <v>593</v>
      </c>
    </row>
    <row r="565" spans="1:25" s="63" customFormat="1" x14ac:dyDescent="0.2">
      <c r="A565" s="103"/>
      <c r="B565" s="104"/>
      <c r="C565" s="780" t="s">
        <v>191</v>
      </c>
      <c r="D565" s="780"/>
      <c r="E565" s="780"/>
      <c r="F565" s="105" t="s">
        <v>33</v>
      </c>
      <c r="G565" s="105" t="s">
        <v>33</v>
      </c>
      <c r="H565" s="105" t="s">
        <v>33</v>
      </c>
      <c r="I565" s="105" t="s">
        <v>33</v>
      </c>
      <c r="J565" s="106" t="s">
        <v>33</v>
      </c>
      <c r="K565" s="105" t="s">
        <v>33</v>
      </c>
      <c r="L565" s="106">
        <v>11529.68</v>
      </c>
      <c r="M565" s="92" t="s">
        <v>33</v>
      </c>
      <c r="N565" s="107" t="s">
        <v>33</v>
      </c>
      <c r="X565" s="68" t="s">
        <v>191</v>
      </c>
    </row>
    <row r="566" spans="1:25" s="63" customFormat="1" ht="22.5" x14ac:dyDescent="0.2">
      <c r="A566" s="88" t="s">
        <v>2479</v>
      </c>
      <c r="B566" s="89" t="s">
        <v>595</v>
      </c>
      <c r="C566" s="776" t="s">
        <v>596</v>
      </c>
      <c r="D566" s="776"/>
      <c r="E566" s="776"/>
      <c r="F566" s="90" t="s">
        <v>566</v>
      </c>
      <c r="G566" s="90" t="s">
        <v>33</v>
      </c>
      <c r="H566" s="90" t="s">
        <v>33</v>
      </c>
      <c r="I566" s="90" t="s">
        <v>2969</v>
      </c>
      <c r="J566" s="91">
        <v>790</v>
      </c>
      <c r="K566" s="90" t="s">
        <v>33</v>
      </c>
      <c r="L566" s="91">
        <v>54205.06</v>
      </c>
      <c r="M566" s="92" t="s">
        <v>33</v>
      </c>
      <c r="N566" s="93" t="s">
        <v>33</v>
      </c>
      <c r="R566" s="68" t="s">
        <v>596</v>
      </c>
    </row>
    <row r="567" spans="1:25" s="63" customFormat="1" x14ac:dyDescent="0.2">
      <c r="A567" s="88" t="s">
        <v>2486</v>
      </c>
      <c r="B567" s="89" t="s">
        <v>598</v>
      </c>
      <c r="C567" s="776" t="s">
        <v>599</v>
      </c>
      <c r="D567" s="776"/>
      <c r="E567" s="776"/>
      <c r="F567" s="90" t="s">
        <v>566</v>
      </c>
      <c r="G567" s="90" t="s">
        <v>33</v>
      </c>
      <c r="H567" s="90" t="s">
        <v>33</v>
      </c>
      <c r="I567" s="90" t="s">
        <v>2970</v>
      </c>
      <c r="J567" s="91">
        <v>10.63</v>
      </c>
      <c r="K567" s="90" t="s">
        <v>33</v>
      </c>
      <c r="L567" s="91">
        <v>718.59</v>
      </c>
      <c r="M567" s="92" t="s">
        <v>33</v>
      </c>
      <c r="N567" s="93" t="s">
        <v>33</v>
      </c>
      <c r="R567" s="68" t="s">
        <v>599</v>
      </c>
    </row>
    <row r="568" spans="1:25" s="63" customFormat="1" x14ac:dyDescent="0.2">
      <c r="A568" s="94"/>
      <c r="B568" s="95"/>
      <c r="C568" s="767" t="s">
        <v>601</v>
      </c>
      <c r="D568" s="767"/>
      <c r="E568" s="767"/>
      <c r="F568" s="767"/>
      <c r="G568" s="767"/>
      <c r="H568" s="767"/>
      <c r="I568" s="767"/>
      <c r="J568" s="767"/>
      <c r="K568" s="767"/>
      <c r="L568" s="767"/>
      <c r="M568" s="767"/>
      <c r="N568" s="781"/>
      <c r="Y568" s="68" t="s">
        <v>601</v>
      </c>
    </row>
    <row r="569" spans="1:25" s="63" customFormat="1" ht="22.5" x14ac:dyDescent="0.2">
      <c r="A569" s="88" t="s">
        <v>2489</v>
      </c>
      <c r="B569" s="89" t="s">
        <v>2064</v>
      </c>
      <c r="C569" s="776" t="s">
        <v>2065</v>
      </c>
      <c r="D569" s="776"/>
      <c r="E569" s="776"/>
      <c r="F569" s="90" t="s">
        <v>604</v>
      </c>
      <c r="G569" s="90" t="s">
        <v>33</v>
      </c>
      <c r="H569" s="90" t="s">
        <v>33</v>
      </c>
      <c r="I569" s="90" t="s">
        <v>2971</v>
      </c>
      <c r="J569" s="91">
        <v>5488.69</v>
      </c>
      <c r="K569" s="90" t="s">
        <v>33</v>
      </c>
      <c r="L569" s="91">
        <v>2226.21</v>
      </c>
      <c r="M569" s="92" t="s">
        <v>33</v>
      </c>
      <c r="N569" s="93" t="s">
        <v>33</v>
      </c>
      <c r="R569" s="68" t="s">
        <v>2065</v>
      </c>
    </row>
    <row r="570" spans="1:25" s="63" customFormat="1" x14ac:dyDescent="0.2">
      <c r="A570" s="94"/>
      <c r="B570" s="95"/>
      <c r="C570" s="767" t="s">
        <v>2972</v>
      </c>
      <c r="D570" s="767"/>
      <c r="E570" s="767"/>
      <c r="F570" s="767"/>
      <c r="G570" s="767"/>
      <c r="H570" s="767"/>
      <c r="I570" s="767"/>
      <c r="J570" s="767"/>
      <c r="K570" s="767"/>
      <c r="L570" s="767"/>
      <c r="M570" s="767"/>
      <c r="N570" s="781"/>
      <c r="S570" s="68" t="s">
        <v>2972</v>
      </c>
    </row>
    <row r="571" spans="1:25" s="63" customFormat="1" ht="22.5" x14ac:dyDescent="0.2">
      <c r="A571" s="88" t="s">
        <v>2493</v>
      </c>
      <c r="B571" s="89" t="s">
        <v>2014</v>
      </c>
      <c r="C571" s="776" t="s">
        <v>2015</v>
      </c>
      <c r="D571" s="776"/>
      <c r="E571" s="776"/>
      <c r="F571" s="90" t="s">
        <v>604</v>
      </c>
      <c r="G571" s="90" t="s">
        <v>33</v>
      </c>
      <c r="H571" s="90" t="s">
        <v>33</v>
      </c>
      <c r="I571" s="90" t="s">
        <v>2973</v>
      </c>
      <c r="J571" s="91">
        <v>5488.69</v>
      </c>
      <c r="K571" s="90" t="s">
        <v>33</v>
      </c>
      <c r="L571" s="91">
        <v>927.59</v>
      </c>
      <c r="M571" s="92" t="s">
        <v>33</v>
      </c>
      <c r="N571" s="93" t="s">
        <v>33</v>
      </c>
      <c r="R571" s="68" t="s">
        <v>2015</v>
      </c>
    </row>
    <row r="572" spans="1:25" s="63" customFormat="1" x14ac:dyDescent="0.2">
      <c r="A572" s="94"/>
      <c r="B572" s="95"/>
      <c r="C572" s="767" t="s">
        <v>2974</v>
      </c>
      <c r="D572" s="767"/>
      <c r="E572" s="767"/>
      <c r="F572" s="767"/>
      <c r="G572" s="767"/>
      <c r="H572" s="767"/>
      <c r="I572" s="767"/>
      <c r="J572" s="767"/>
      <c r="K572" s="767"/>
      <c r="L572" s="767"/>
      <c r="M572" s="767"/>
      <c r="N572" s="781"/>
      <c r="S572" s="68" t="s">
        <v>2974</v>
      </c>
    </row>
    <row r="573" spans="1:25" s="63" customFormat="1" ht="22.5" x14ac:dyDescent="0.2">
      <c r="A573" s="88" t="s">
        <v>341</v>
      </c>
      <c r="B573" s="89" t="s">
        <v>2826</v>
      </c>
      <c r="C573" s="776" t="s">
        <v>2827</v>
      </c>
      <c r="D573" s="776"/>
      <c r="E573" s="776"/>
      <c r="F573" s="90" t="s">
        <v>604</v>
      </c>
      <c r="G573" s="90" t="s">
        <v>33</v>
      </c>
      <c r="H573" s="90" t="s">
        <v>33</v>
      </c>
      <c r="I573" s="90" t="s">
        <v>2975</v>
      </c>
      <c r="J573" s="91">
        <v>5488.69</v>
      </c>
      <c r="K573" s="90" t="s">
        <v>33</v>
      </c>
      <c r="L573" s="91">
        <v>7028.27</v>
      </c>
      <c r="M573" s="92" t="s">
        <v>33</v>
      </c>
      <c r="N573" s="93" t="s">
        <v>33</v>
      </c>
      <c r="R573" s="68" t="s">
        <v>2827</v>
      </c>
    </row>
    <row r="574" spans="1:25" s="63" customFormat="1" x14ac:dyDescent="0.2">
      <c r="A574" s="94"/>
      <c r="B574" s="95"/>
      <c r="C574" s="767" t="s">
        <v>2976</v>
      </c>
      <c r="D574" s="767"/>
      <c r="E574" s="767"/>
      <c r="F574" s="767"/>
      <c r="G574" s="767"/>
      <c r="H574" s="767"/>
      <c r="I574" s="767"/>
      <c r="J574" s="767"/>
      <c r="K574" s="767"/>
      <c r="L574" s="767"/>
      <c r="M574" s="767"/>
      <c r="N574" s="781"/>
      <c r="S574" s="68" t="s">
        <v>2976</v>
      </c>
    </row>
    <row r="575" spans="1:25" s="63" customFormat="1" ht="22.5" x14ac:dyDescent="0.2">
      <c r="A575" s="88" t="s">
        <v>2501</v>
      </c>
      <c r="B575" s="89" t="s">
        <v>602</v>
      </c>
      <c r="C575" s="776" t="s">
        <v>603</v>
      </c>
      <c r="D575" s="776"/>
      <c r="E575" s="776"/>
      <c r="F575" s="90" t="s">
        <v>604</v>
      </c>
      <c r="G575" s="90" t="s">
        <v>33</v>
      </c>
      <c r="H575" s="90" t="s">
        <v>33</v>
      </c>
      <c r="I575" s="90" t="s">
        <v>2977</v>
      </c>
      <c r="J575" s="91">
        <v>5584.58</v>
      </c>
      <c r="K575" s="90" t="s">
        <v>33</v>
      </c>
      <c r="L575" s="91">
        <v>1951.25</v>
      </c>
      <c r="M575" s="92" t="s">
        <v>33</v>
      </c>
      <c r="N575" s="93" t="s">
        <v>33</v>
      </c>
      <c r="R575" s="68" t="s">
        <v>603</v>
      </c>
    </row>
    <row r="576" spans="1:25" s="63" customFormat="1" x14ac:dyDescent="0.2">
      <c r="A576" s="94"/>
      <c r="B576" s="95"/>
      <c r="C576" s="767" t="s">
        <v>2978</v>
      </c>
      <c r="D576" s="767"/>
      <c r="E576" s="767"/>
      <c r="F576" s="767"/>
      <c r="G576" s="767"/>
      <c r="H576" s="767"/>
      <c r="I576" s="767"/>
      <c r="J576" s="767"/>
      <c r="K576" s="767"/>
      <c r="L576" s="767"/>
      <c r="M576" s="767"/>
      <c r="N576" s="781"/>
      <c r="S576" s="68" t="s">
        <v>2978</v>
      </c>
    </row>
    <row r="577" spans="1:24" s="63" customFormat="1" ht="22.5" x14ac:dyDescent="0.2">
      <c r="A577" s="88" t="s">
        <v>2504</v>
      </c>
      <c r="B577" s="89" t="s">
        <v>2010</v>
      </c>
      <c r="C577" s="776" t="s">
        <v>2011</v>
      </c>
      <c r="D577" s="776"/>
      <c r="E577" s="776"/>
      <c r="F577" s="90" t="s">
        <v>604</v>
      </c>
      <c r="G577" s="90" t="s">
        <v>33</v>
      </c>
      <c r="H577" s="90" t="s">
        <v>33</v>
      </c>
      <c r="I577" s="90" t="s">
        <v>2979</v>
      </c>
      <c r="J577" s="91">
        <v>5802.77</v>
      </c>
      <c r="K577" s="90" t="s">
        <v>33</v>
      </c>
      <c r="L577" s="91">
        <v>2162.69</v>
      </c>
      <c r="M577" s="92" t="s">
        <v>33</v>
      </c>
      <c r="N577" s="93" t="s">
        <v>33</v>
      </c>
      <c r="R577" s="68" t="s">
        <v>2011</v>
      </c>
    </row>
    <row r="578" spans="1:24" s="63" customFormat="1" x14ac:dyDescent="0.2">
      <c r="A578" s="94"/>
      <c r="B578" s="95"/>
      <c r="C578" s="767" t="s">
        <v>2980</v>
      </c>
      <c r="D578" s="767"/>
      <c r="E578" s="767"/>
      <c r="F578" s="767"/>
      <c r="G578" s="767"/>
      <c r="H578" s="767"/>
      <c r="I578" s="767"/>
      <c r="J578" s="767"/>
      <c r="K578" s="767"/>
      <c r="L578" s="767"/>
      <c r="M578" s="767"/>
      <c r="N578" s="781"/>
      <c r="S578" s="68" t="s">
        <v>2980</v>
      </c>
    </row>
    <row r="579" spans="1:24" s="63" customFormat="1" ht="33.75" x14ac:dyDescent="0.2">
      <c r="A579" s="88" t="s">
        <v>1176</v>
      </c>
      <c r="B579" s="89" t="s">
        <v>2028</v>
      </c>
      <c r="C579" s="776" t="s">
        <v>2029</v>
      </c>
      <c r="D579" s="776"/>
      <c r="E579" s="776"/>
      <c r="F579" s="90" t="s">
        <v>609</v>
      </c>
      <c r="G579" s="90" t="s">
        <v>33</v>
      </c>
      <c r="H579" s="90" t="s">
        <v>33</v>
      </c>
      <c r="I579" s="90" t="s">
        <v>2981</v>
      </c>
      <c r="J579" s="91" t="s">
        <v>33</v>
      </c>
      <c r="K579" s="90" t="s">
        <v>33</v>
      </c>
      <c r="L579" s="91" t="s">
        <v>33</v>
      </c>
      <c r="M579" s="92" t="s">
        <v>33</v>
      </c>
      <c r="N579" s="93" t="s">
        <v>33</v>
      </c>
      <c r="R579" s="68" t="s">
        <v>2029</v>
      </c>
    </row>
    <row r="580" spans="1:24" s="63" customFormat="1" x14ac:dyDescent="0.2">
      <c r="A580" s="94"/>
      <c r="B580" s="95"/>
      <c r="C580" s="767" t="s">
        <v>2982</v>
      </c>
      <c r="D580" s="767"/>
      <c r="E580" s="767"/>
      <c r="F580" s="767"/>
      <c r="G580" s="767"/>
      <c r="H580" s="767"/>
      <c r="I580" s="767"/>
      <c r="J580" s="767"/>
      <c r="K580" s="767"/>
      <c r="L580" s="767"/>
      <c r="M580" s="767"/>
      <c r="N580" s="781"/>
      <c r="S580" s="68" t="s">
        <v>2982</v>
      </c>
    </row>
    <row r="581" spans="1:24" s="63" customFormat="1" ht="33.75" x14ac:dyDescent="0.2">
      <c r="A581" s="96"/>
      <c r="B581" s="97" t="s">
        <v>558</v>
      </c>
      <c r="C581" s="767" t="s">
        <v>559</v>
      </c>
      <c r="D581" s="767"/>
      <c r="E581" s="767"/>
      <c r="F581" s="767"/>
      <c r="G581" s="767"/>
      <c r="H581" s="767"/>
      <c r="I581" s="767"/>
      <c r="J581" s="767"/>
      <c r="K581" s="767"/>
      <c r="L581" s="767"/>
      <c r="M581" s="767"/>
      <c r="N581" s="781"/>
      <c r="T581" s="68" t="s">
        <v>559</v>
      </c>
    </row>
    <row r="582" spans="1:24" s="63" customFormat="1" x14ac:dyDescent="0.2">
      <c r="A582" s="98"/>
      <c r="B582" s="97" t="s">
        <v>165</v>
      </c>
      <c r="C582" s="767" t="s">
        <v>251</v>
      </c>
      <c r="D582" s="767"/>
      <c r="E582" s="767"/>
      <c r="F582" s="99" t="s">
        <v>33</v>
      </c>
      <c r="G582" s="99" t="s">
        <v>33</v>
      </c>
      <c r="H582" s="99" t="s">
        <v>33</v>
      </c>
      <c r="I582" s="99" t="s">
        <v>33</v>
      </c>
      <c r="J582" s="100">
        <v>86.7</v>
      </c>
      <c r="K582" s="99" t="s">
        <v>175</v>
      </c>
      <c r="L582" s="100">
        <v>203.75</v>
      </c>
      <c r="M582" s="101" t="s">
        <v>33</v>
      </c>
      <c r="N582" s="102" t="s">
        <v>33</v>
      </c>
      <c r="U582" s="68" t="s">
        <v>251</v>
      </c>
    </row>
    <row r="583" spans="1:24" s="63" customFormat="1" x14ac:dyDescent="0.2">
      <c r="A583" s="98"/>
      <c r="B583" s="97" t="s">
        <v>173</v>
      </c>
      <c r="C583" s="767" t="s">
        <v>174</v>
      </c>
      <c r="D583" s="767"/>
      <c r="E583" s="767"/>
      <c r="F583" s="99" t="s">
        <v>33</v>
      </c>
      <c r="G583" s="99" t="s">
        <v>33</v>
      </c>
      <c r="H583" s="99" t="s">
        <v>33</v>
      </c>
      <c r="I583" s="99" t="s">
        <v>33</v>
      </c>
      <c r="J583" s="100">
        <v>16.61</v>
      </c>
      <c r="K583" s="99" t="s">
        <v>175</v>
      </c>
      <c r="L583" s="100">
        <v>39.03</v>
      </c>
      <c r="M583" s="101" t="s">
        <v>33</v>
      </c>
      <c r="N583" s="102" t="s">
        <v>33</v>
      </c>
      <c r="U583" s="68" t="s">
        <v>174</v>
      </c>
    </row>
    <row r="584" spans="1:24" s="63" customFormat="1" x14ac:dyDescent="0.2">
      <c r="A584" s="98"/>
      <c r="B584" s="97" t="s">
        <v>176</v>
      </c>
      <c r="C584" s="767" t="s">
        <v>177</v>
      </c>
      <c r="D584" s="767"/>
      <c r="E584" s="767"/>
      <c r="F584" s="99" t="s">
        <v>33</v>
      </c>
      <c r="G584" s="99" t="s">
        <v>33</v>
      </c>
      <c r="H584" s="99" t="s">
        <v>33</v>
      </c>
      <c r="I584" s="99" t="s">
        <v>33</v>
      </c>
      <c r="J584" s="100">
        <v>2.93</v>
      </c>
      <c r="K584" s="99" t="s">
        <v>175</v>
      </c>
      <c r="L584" s="100">
        <v>6.89</v>
      </c>
      <c r="M584" s="101" t="s">
        <v>33</v>
      </c>
      <c r="N584" s="102" t="s">
        <v>33</v>
      </c>
      <c r="U584" s="68" t="s">
        <v>177</v>
      </c>
    </row>
    <row r="585" spans="1:24" s="63" customFormat="1" x14ac:dyDescent="0.2">
      <c r="A585" s="98"/>
      <c r="B585" s="97" t="s">
        <v>212</v>
      </c>
      <c r="C585" s="767" t="s">
        <v>252</v>
      </c>
      <c r="D585" s="767"/>
      <c r="E585" s="767"/>
      <c r="F585" s="99" t="s">
        <v>33</v>
      </c>
      <c r="G585" s="99" t="s">
        <v>33</v>
      </c>
      <c r="H585" s="99" t="s">
        <v>33</v>
      </c>
      <c r="I585" s="99" t="s">
        <v>33</v>
      </c>
      <c r="J585" s="100">
        <v>0.66</v>
      </c>
      <c r="K585" s="99" t="s">
        <v>33</v>
      </c>
      <c r="L585" s="100">
        <v>1.24</v>
      </c>
      <c r="M585" s="101" t="s">
        <v>33</v>
      </c>
      <c r="N585" s="102" t="s">
        <v>33</v>
      </c>
      <c r="U585" s="68" t="s">
        <v>252</v>
      </c>
    </row>
    <row r="586" spans="1:24" s="63" customFormat="1" x14ac:dyDescent="0.2">
      <c r="A586" s="98"/>
      <c r="B586" s="97" t="s">
        <v>33</v>
      </c>
      <c r="C586" s="767" t="s">
        <v>253</v>
      </c>
      <c r="D586" s="767"/>
      <c r="E586" s="767"/>
      <c r="F586" s="99" t="s">
        <v>179</v>
      </c>
      <c r="G586" s="99" t="s">
        <v>2031</v>
      </c>
      <c r="H586" s="99" t="s">
        <v>175</v>
      </c>
      <c r="I586" s="99" t="s">
        <v>2983</v>
      </c>
      <c r="J586" s="100" t="s">
        <v>33</v>
      </c>
      <c r="K586" s="99" t="s">
        <v>33</v>
      </c>
      <c r="L586" s="100" t="s">
        <v>33</v>
      </c>
      <c r="M586" s="101" t="s">
        <v>33</v>
      </c>
      <c r="N586" s="102" t="s">
        <v>33</v>
      </c>
      <c r="V586" s="68" t="s">
        <v>253</v>
      </c>
    </row>
    <row r="587" spans="1:24" s="63" customFormat="1" x14ac:dyDescent="0.2">
      <c r="A587" s="98"/>
      <c r="B587" s="97" t="s">
        <v>33</v>
      </c>
      <c r="C587" s="767" t="s">
        <v>178</v>
      </c>
      <c r="D587" s="767"/>
      <c r="E587" s="767"/>
      <c r="F587" s="99" t="s">
        <v>179</v>
      </c>
      <c r="G587" s="99" t="s">
        <v>845</v>
      </c>
      <c r="H587" s="99" t="s">
        <v>175</v>
      </c>
      <c r="I587" s="99" t="s">
        <v>2984</v>
      </c>
      <c r="J587" s="100" t="s">
        <v>33</v>
      </c>
      <c r="K587" s="99" t="s">
        <v>33</v>
      </c>
      <c r="L587" s="100" t="s">
        <v>33</v>
      </c>
      <c r="M587" s="101" t="s">
        <v>33</v>
      </c>
      <c r="N587" s="102" t="s">
        <v>33</v>
      </c>
      <c r="V587" s="68" t="s">
        <v>178</v>
      </c>
    </row>
    <row r="588" spans="1:24" s="63" customFormat="1" x14ac:dyDescent="0.2">
      <c r="A588" s="98"/>
      <c r="B588" s="97" t="s">
        <v>33</v>
      </c>
      <c r="C588" s="776" t="s">
        <v>182</v>
      </c>
      <c r="D588" s="776"/>
      <c r="E588" s="776"/>
      <c r="F588" s="90" t="s">
        <v>33</v>
      </c>
      <c r="G588" s="90" t="s">
        <v>33</v>
      </c>
      <c r="H588" s="90" t="s">
        <v>33</v>
      </c>
      <c r="I588" s="90" t="s">
        <v>33</v>
      </c>
      <c r="J588" s="91">
        <v>103.97</v>
      </c>
      <c r="K588" s="90" t="s">
        <v>33</v>
      </c>
      <c r="L588" s="91">
        <v>244.02</v>
      </c>
      <c r="M588" s="92" t="s">
        <v>33</v>
      </c>
      <c r="N588" s="93" t="s">
        <v>33</v>
      </c>
      <c r="W588" s="68" t="s">
        <v>182</v>
      </c>
    </row>
    <row r="589" spans="1:24" s="63" customFormat="1" x14ac:dyDescent="0.2">
      <c r="A589" s="98"/>
      <c r="B589" s="97" t="s">
        <v>33</v>
      </c>
      <c r="C589" s="767" t="s">
        <v>183</v>
      </c>
      <c r="D589" s="767"/>
      <c r="E589" s="767"/>
      <c r="F589" s="99" t="s">
        <v>33</v>
      </c>
      <c r="G589" s="99" t="s">
        <v>33</v>
      </c>
      <c r="H589" s="99" t="s">
        <v>33</v>
      </c>
      <c r="I589" s="99" t="s">
        <v>33</v>
      </c>
      <c r="J589" s="100" t="s">
        <v>33</v>
      </c>
      <c r="K589" s="99" t="s">
        <v>33</v>
      </c>
      <c r="L589" s="100">
        <v>210.64</v>
      </c>
      <c r="M589" s="101" t="s">
        <v>33</v>
      </c>
      <c r="N589" s="102" t="s">
        <v>33</v>
      </c>
      <c r="V589" s="68" t="s">
        <v>183</v>
      </c>
    </row>
    <row r="590" spans="1:24" s="63" customFormat="1" ht="22.5" x14ac:dyDescent="0.2">
      <c r="A590" s="98"/>
      <c r="B590" s="97" t="s">
        <v>572</v>
      </c>
      <c r="C590" s="767" t="s">
        <v>573</v>
      </c>
      <c r="D590" s="767"/>
      <c r="E590" s="767"/>
      <c r="F590" s="99" t="s">
        <v>186</v>
      </c>
      <c r="G590" s="99" t="s">
        <v>574</v>
      </c>
      <c r="H590" s="99" t="s">
        <v>33</v>
      </c>
      <c r="I590" s="99" t="s">
        <v>574</v>
      </c>
      <c r="J590" s="100" t="s">
        <v>33</v>
      </c>
      <c r="K590" s="99" t="s">
        <v>33</v>
      </c>
      <c r="L590" s="100">
        <v>256.98</v>
      </c>
      <c r="M590" s="101" t="s">
        <v>33</v>
      </c>
      <c r="N590" s="102" t="s">
        <v>33</v>
      </c>
      <c r="V590" s="68" t="s">
        <v>573</v>
      </c>
    </row>
    <row r="591" spans="1:24" s="63" customFormat="1" ht="22.5" x14ac:dyDescent="0.2">
      <c r="A591" s="98"/>
      <c r="B591" s="97" t="s">
        <v>575</v>
      </c>
      <c r="C591" s="767" t="s">
        <v>576</v>
      </c>
      <c r="D591" s="767"/>
      <c r="E591" s="767"/>
      <c r="F591" s="99" t="s">
        <v>186</v>
      </c>
      <c r="G591" s="99" t="s">
        <v>341</v>
      </c>
      <c r="H591" s="99" t="s">
        <v>33</v>
      </c>
      <c r="I591" s="99" t="s">
        <v>341</v>
      </c>
      <c r="J591" s="100" t="s">
        <v>33</v>
      </c>
      <c r="K591" s="99" t="s">
        <v>33</v>
      </c>
      <c r="L591" s="100">
        <v>168.51</v>
      </c>
      <c r="M591" s="101" t="s">
        <v>33</v>
      </c>
      <c r="N591" s="102" t="s">
        <v>33</v>
      </c>
      <c r="V591" s="68" t="s">
        <v>576</v>
      </c>
    </row>
    <row r="592" spans="1:24" s="63" customFormat="1" x14ac:dyDescent="0.2">
      <c r="A592" s="103"/>
      <c r="B592" s="104"/>
      <c r="C592" s="780" t="s">
        <v>191</v>
      </c>
      <c r="D592" s="780"/>
      <c r="E592" s="780"/>
      <c r="F592" s="105" t="s">
        <v>33</v>
      </c>
      <c r="G592" s="105" t="s">
        <v>33</v>
      </c>
      <c r="H592" s="105" t="s">
        <v>33</v>
      </c>
      <c r="I592" s="105" t="s">
        <v>33</v>
      </c>
      <c r="J592" s="106" t="s">
        <v>33</v>
      </c>
      <c r="K592" s="105" t="s">
        <v>33</v>
      </c>
      <c r="L592" s="106">
        <v>669.51</v>
      </c>
      <c r="M592" s="92" t="s">
        <v>33</v>
      </c>
      <c r="N592" s="107" t="s">
        <v>33</v>
      </c>
      <c r="X592" s="68" t="s">
        <v>191</v>
      </c>
    </row>
    <row r="593" spans="1:24" s="63" customFormat="1" ht="33.75" x14ac:dyDescent="0.2">
      <c r="A593" s="88" t="s">
        <v>2508</v>
      </c>
      <c r="B593" s="89" t="s">
        <v>2034</v>
      </c>
      <c r="C593" s="776" t="s">
        <v>2035</v>
      </c>
      <c r="D593" s="776"/>
      <c r="E593" s="776"/>
      <c r="F593" s="90" t="s">
        <v>2036</v>
      </c>
      <c r="G593" s="90" t="s">
        <v>33</v>
      </c>
      <c r="H593" s="90" t="s">
        <v>33</v>
      </c>
      <c r="I593" s="90" t="s">
        <v>2985</v>
      </c>
      <c r="J593" s="91">
        <v>15.36</v>
      </c>
      <c r="K593" s="90" t="s">
        <v>33</v>
      </c>
      <c r="L593" s="91">
        <v>9096.19</v>
      </c>
      <c r="M593" s="92" t="s">
        <v>33</v>
      </c>
      <c r="N593" s="93" t="s">
        <v>33</v>
      </c>
      <c r="R593" s="68" t="s">
        <v>2035</v>
      </c>
    </row>
    <row r="594" spans="1:24" s="63" customFormat="1" ht="22.5" x14ac:dyDescent="0.2">
      <c r="A594" s="88" t="s">
        <v>873</v>
      </c>
      <c r="B594" s="89" t="s">
        <v>2839</v>
      </c>
      <c r="C594" s="776" t="s">
        <v>2840</v>
      </c>
      <c r="D594" s="776"/>
      <c r="E594" s="776"/>
      <c r="F594" s="90" t="s">
        <v>711</v>
      </c>
      <c r="G594" s="90" t="s">
        <v>33</v>
      </c>
      <c r="H594" s="90" t="s">
        <v>33</v>
      </c>
      <c r="I594" s="90" t="s">
        <v>967</v>
      </c>
      <c r="J594" s="91" t="s">
        <v>33</v>
      </c>
      <c r="K594" s="90" t="s">
        <v>33</v>
      </c>
      <c r="L594" s="91" t="s">
        <v>33</v>
      </c>
      <c r="M594" s="92" t="s">
        <v>33</v>
      </c>
      <c r="N594" s="93" t="s">
        <v>33</v>
      </c>
      <c r="R594" s="68" t="s">
        <v>2840</v>
      </c>
    </row>
    <row r="595" spans="1:24" s="63" customFormat="1" x14ac:dyDescent="0.2">
      <c r="A595" s="94"/>
      <c r="B595" s="95"/>
      <c r="C595" s="767" t="s">
        <v>968</v>
      </c>
      <c r="D595" s="767"/>
      <c r="E595" s="767"/>
      <c r="F595" s="767"/>
      <c r="G595" s="767"/>
      <c r="H595" s="767"/>
      <c r="I595" s="767"/>
      <c r="J595" s="767"/>
      <c r="K595" s="767"/>
      <c r="L595" s="767"/>
      <c r="M595" s="767"/>
      <c r="N595" s="781"/>
      <c r="S595" s="68" t="s">
        <v>968</v>
      </c>
    </row>
    <row r="596" spans="1:24" s="63" customFormat="1" ht="33.75" x14ac:dyDescent="0.2">
      <c r="A596" s="96"/>
      <c r="B596" s="97" t="s">
        <v>558</v>
      </c>
      <c r="C596" s="767" t="s">
        <v>559</v>
      </c>
      <c r="D596" s="767"/>
      <c r="E596" s="767"/>
      <c r="F596" s="767"/>
      <c r="G596" s="767"/>
      <c r="H596" s="767"/>
      <c r="I596" s="767"/>
      <c r="J596" s="767"/>
      <c r="K596" s="767"/>
      <c r="L596" s="767"/>
      <c r="M596" s="767"/>
      <c r="N596" s="781"/>
      <c r="T596" s="68" t="s">
        <v>559</v>
      </c>
    </row>
    <row r="597" spans="1:24" s="63" customFormat="1" x14ac:dyDescent="0.2">
      <c r="A597" s="98"/>
      <c r="B597" s="97" t="s">
        <v>165</v>
      </c>
      <c r="C597" s="767" t="s">
        <v>251</v>
      </c>
      <c r="D597" s="767"/>
      <c r="E597" s="767"/>
      <c r="F597" s="99" t="s">
        <v>33</v>
      </c>
      <c r="G597" s="99" t="s">
        <v>33</v>
      </c>
      <c r="H597" s="99" t="s">
        <v>33</v>
      </c>
      <c r="I597" s="99" t="s">
        <v>33</v>
      </c>
      <c r="J597" s="100">
        <v>135.36000000000001</v>
      </c>
      <c r="K597" s="99" t="s">
        <v>175</v>
      </c>
      <c r="L597" s="100">
        <v>5.08</v>
      </c>
      <c r="M597" s="101" t="s">
        <v>33</v>
      </c>
      <c r="N597" s="102" t="s">
        <v>33</v>
      </c>
      <c r="U597" s="68" t="s">
        <v>251</v>
      </c>
    </row>
    <row r="598" spans="1:24" s="63" customFormat="1" x14ac:dyDescent="0.2">
      <c r="A598" s="98"/>
      <c r="B598" s="97" t="s">
        <v>173</v>
      </c>
      <c r="C598" s="767" t="s">
        <v>174</v>
      </c>
      <c r="D598" s="767"/>
      <c r="E598" s="767"/>
      <c r="F598" s="99" t="s">
        <v>33</v>
      </c>
      <c r="G598" s="99" t="s">
        <v>33</v>
      </c>
      <c r="H598" s="99" t="s">
        <v>33</v>
      </c>
      <c r="I598" s="99" t="s">
        <v>33</v>
      </c>
      <c r="J598" s="100">
        <v>58.09</v>
      </c>
      <c r="K598" s="99" t="s">
        <v>175</v>
      </c>
      <c r="L598" s="100">
        <v>2.1800000000000002</v>
      </c>
      <c r="M598" s="101" t="s">
        <v>33</v>
      </c>
      <c r="N598" s="102" t="s">
        <v>33</v>
      </c>
      <c r="U598" s="68" t="s">
        <v>174</v>
      </c>
    </row>
    <row r="599" spans="1:24" s="63" customFormat="1" x14ac:dyDescent="0.2">
      <c r="A599" s="98"/>
      <c r="B599" s="97" t="s">
        <v>176</v>
      </c>
      <c r="C599" s="767" t="s">
        <v>177</v>
      </c>
      <c r="D599" s="767"/>
      <c r="E599" s="767"/>
      <c r="F599" s="99" t="s">
        <v>33</v>
      </c>
      <c r="G599" s="99" t="s">
        <v>33</v>
      </c>
      <c r="H599" s="99" t="s">
        <v>33</v>
      </c>
      <c r="I599" s="99" t="s">
        <v>33</v>
      </c>
      <c r="J599" s="100">
        <v>5.0199999999999996</v>
      </c>
      <c r="K599" s="99" t="s">
        <v>175</v>
      </c>
      <c r="L599" s="100">
        <v>0.19</v>
      </c>
      <c r="M599" s="101" t="s">
        <v>33</v>
      </c>
      <c r="N599" s="102" t="s">
        <v>33</v>
      </c>
      <c r="U599" s="68" t="s">
        <v>177</v>
      </c>
    </row>
    <row r="600" spans="1:24" s="63" customFormat="1" x14ac:dyDescent="0.2">
      <c r="A600" s="98"/>
      <c r="B600" s="97" t="s">
        <v>212</v>
      </c>
      <c r="C600" s="767" t="s">
        <v>252</v>
      </c>
      <c r="D600" s="767"/>
      <c r="E600" s="767"/>
      <c r="F600" s="99" t="s">
        <v>33</v>
      </c>
      <c r="G600" s="99" t="s">
        <v>33</v>
      </c>
      <c r="H600" s="99" t="s">
        <v>33</v>
      </c>
      <c r="I600" s="99" t="s">
        <v>33</v>
      </c>
      <c r="J600" s="100">
        <v>894.6</v>
      </c>
      <c r="K600" s="99" t="s">
        <v>33</v>
      </c>
      <c r="L600" s="100">
        <v>26.84</v>
      </c>
      <c r="M600" s="101" t="s">
        <v>33</v>
      </c>
      <c r="N600" s="102" t="s">
        <v>33</v>
      </c>
      <c r="U600" s="68" t="s">
        <v>252</v>
      </c>
    </row>
    <row r="601" spans="1:24" s="63" customFormat="1" x14ac:dyDescent="0.2">
      <c r="A601" s="98"/>
      <c r="B601" s="97" t="s">
        <v>33</v>
      </c>
      <c r="C601" s="767" t="s">
        <v>253</v>
      </c>
      <c r="D601" s="767"/>
      <c r="E601" s="767"/>
      <c r="F601" s="99" t="s">
        <v>179</v>
      </c>
      <c r="G601" s="99" t="s">
        <v>656</v>
      </c>
      <c r="H601" s="99" t="s">
        <v>175</v>
      </c>
      <c r="I601" s="99" t="s">
        <v>646</v>
      </c>
      <c r="J601" s="100" t="s">
        <v>33</v>
      </c>
      <c r="K601" s="99" t="s">
        <v>33</v>
      </c>
      <c r="L601" s="100" t="s">
        <v>33</v>
      </c>
      <c r="M601" s="101" t="s">
        <v>33</v>
      </c>
      <c r="N601" s="102" t="s">
        <v>33</v>
      </c>
      <c r="V601" s="68" t="s">
        <v>253</v>
      </c>
    </row>
    <row r="602" spans="1:24" s="63" customFormat="1" x14ac:dyDescent="0.2">
      <c r="A602" s="98"/>
      <c r="B602" s="97" t="s">
        <v>33</v>
      </c>
      <c r="C602" s="767" t="s">
        <v>178</v>
      </c>
      <c r="D602" s="767"/>
      <c r="E602" s="767"/>
      <c r="F602" s="99" t="s">
        <v>179</v>
      </c>
      <c r="G602" s="99" t="s">
        <v>925</v>
      </c>
      <c r="H602" s="99" t="s">
        <v>175</v>
      </c>
      <c r="I602" s="99" t="s">
        <v>304</v>
      </c>
      <c r="J602" s="100" t="s">
        <v>33</v>
      </c>
      <c r="K602" s="99" t="s">
        <v>33</v>
      </c>
      <c r="L602" s="100" t="s">
        <v>33</v>
      </c>
      <c r="M602" s="101" t="s">
        <v>33</v>
      </c>
      <c r="N602" s="102" t="s">
        <v>33</v>
      </c>
      <c r="V602" s="68" t="s">
        <v>178</v>
      </c>
    </row>
    <row r="603" spans="1:24" s="63" customFormat="1" x14ac:dyDescent="0.2">
      <c r="A603" s="98"/>
      <c r="B603" s="97" t="s">
        <v>33</v>
      </c>
      <c r="C603" s="776" t="s">
        <v>182</v>
      </c>
      <c r="D603" s="776"/>
      <c r="E603" s="776"/>
      <c r="F603" s="90" t="s">
        <v>33</v>
      </c>
      <c r="G603" s="90" t="s">
        <v>33</v>
      </c>
      <c r="H603" s="90" t="s">
        <v>33</v>
      </c>
      <c r="I603" s="90" t="s">
        <v>33</v>
      </c>
      <c r="J603" s="91">
        <v>1088.05</v>
      </c>
      <c r="K603" s="90" t="s">
        <v>33</v>
      </c>
      <c r="L603" s="91">
        <v>34.1</v>
      </c>
      <c r="M603" s="92" t="s">
        <v>33</v>
      </c>
      <c r="N603" s="93" t="s">
        <v>33</v>
      </c>
      <c r="W603" s="68" t="s">
        <v>182</v>
      </c>
    </row>
    <row r="604" spans="1:24" s="63" customFormat="1" x14ac:dyDescent="0.2">
      <c r="A604" s="98"/>
      <c r="B604" s="97" t="s">
        <v>33</v>
      </c>
      <c r="C604" s="767" t="s">
        <v>183</v>
      </c>
      <c r="D604" s="767"/>
      <c r="E604" s="767"/>
      <c r="F604" s="99" t="s">
        <v>33</v>
      </c>
      <c r="G604" s="99" t="s">
        <v>33</v>
      </c>
      <c r="H604" s="99" t="s">
        <v>33</v>
      </c>
      <c r="I604" s="99" t="s">
        <v>33</v>
      </c>
      <c r="J604" s="100" t="s">
        <v>33</v>
      </c>
      <c r="K604" s="99" t="s">
        <v>33</v>
      </c>
      <c r="L604" s="100">
        <v>5.27</v>
      </c>
      <c r="M604" s="101" t="s">
        <v>33</v>
      </c>
      <c r="N604" s="102" t="s">
        <v>33</v>
      </c>
      <c r="V604" s="68" t="s">
        <v>183</v>
      </c>
    </row>
    <row r="605" spans="1:24" s="63" customFormat="1" ht="22.5" x14ac:dyDescent="0.2">
      <c r="A605" s="98"/>
      <c r="B605" s="97" t="s">
        <v>959</v>
      </c>
      <c r="C605" s="767" t="s">
        <v>960</v>
      </c>
      <c r="D605" s="767"/>
      <c r="E605" s="767"/>
      <c r="F605" s="99" t="s">
        <v>186</v>
      </c>
      <c r="G605" s="99" t="s">
        <v>187</v>
      </c>
      <c r="H605" s="99" t="s">
        <v>33</v>
      </c>
      <c r="I605" s="99" t="s">
        <v>187</v>
      </c>
      <c r="J605" s="100" t="s">
        <v>33</v>
      </c>
      <c r="K605" s="99" t="s">
        <v>33</v>
      </c>
      <c r="L605" s="100">
        <v>5.01</v>
      </c>
      <c r="M605" s="101" t="s">
        <v>33</v>
      </c>
      <c r="N605" s="102" t="s">
        <v>33</v>
      </c>
      <c r="V605" s="68" t="s">
        <v>960</v>
      </c>
    </row>
    <row r="606" spans="1:24" s="63" customFormat="1" ht="22.5" x14ac:dyDescent="0.2">
      <c r="A606" s="98"/>
      <c r="B606" s="97" t="s">
        <v>961</v>
      </c>
      <c r="C606" s="767" t="s">
        <v>962</v>
      </c>
      <c r="D606" s="767"/>
      <c r="E606" s="767"/>
      <c r="F606" s="99" t="s">
        <v>186</v>
      </c>
      <c r="G606" s="99" t="s">
        <v>594</v>
      </c>
      <c r="H606" s="99" t="s">
        <v>33</v>
      </c>
      <c r="I606" s="99" t="s">
        <v>594</v>
      </c>
      <c r="J606" s="100" t="s">
        <v>33</v>
      </c>
      <c r="K606" s="99" t="s">
        <v>33</v>
      </c>
      <c r="L606" s="100">
        <v>3.43</v>
      </c>
      <c r="M606" s="101" t="s">
        <v>33</v>
      </c>
      <c r="N606" s="102" t="s">
        <v>33</v>
      </c>
      <c r="V606" s="68" t="s">
        <v>962</v>
      </c>
    </row>
    <row r="607" spans="1:24" s="63" customFormat="1" x14ac:dyDescent="0.2">
      <c r="A607" s="103"/>
      <c r="B607" s="104"/>
      <c r="C607" s="780" t="s">
        <v>191</v>
      </c>
      <c r="D607" s="780"/>
      <c r="E607" s="780"/>
      <c r="F607" s="105" t="s">
        <v>33</v>
      </c>
      <c r="G607" s="105" t="s">
        <v>33</v>
      </c>
      <c r="H607" s="105" t="s">
        <v>33</v>
      </c>
      <c r="I607" s="105" t="s">
        <v>33</v>
      </c>
      <c r="J607" s="106" t="s">
        <v>33</v>
      </c>
      <c r="K607" s="105" t="s">
        <v>33</v>
      </c>
      <c r="L607" s="106">
        <v>42.54</v>
      </c>
      <c r="M607" s="92" t="s">
        <v>33</v>
      </c>
      <c r="N607" s="107" t="s">
        <v>33</v>
      </c>
      <c r="X607" s="68" t="s">
        <v>191</v>
      </c>
    </row>
    <row r="608" spans="1:24" s="63" customFormat="1" ht="22.5" x14ac:dyDescent="0.2">
      <c r="A608" s="88" t="s">
        <v>2514</v>
      </c>
      <c r="B608" s="89" t="s">
        <v>2844</v>
      </c>
      <c r="C608" s="776" t="s">
        <v>2845</v>
      </c>
      <c r="D608" s="776"/>
      <c r="E608" s="776"/>
      <c r="F608" s="90" t="s">
        <v>604</v>
      </c>
      <c r="G608" s="90" t="s">
        <v>33</v>
      </c>
      <c r="H608" s="90" t="s">
        <v>33</v>
      </c>
      <c r="I608" s="90" t="s">
        <v>2986</v>
      </c>
      <c r="J608" s="91">
        <v>6100</v>
      </c>
      <c r="K608" s="90" t="s">
        <v>33</v>
      </c>
      <c r="L608" s="91">
        <v>23.18</v>
      </c>
      <c r="M608" s="92" t="s">
        <v>33</v>
      </c>
      <c r="N608" s="93" t="s">
        <v>33</v>
      </c>
      <c r="R608" s="68" t="s">
        <v>2845</v>
      </c>
    </row>
    <row r="609" spans="1:24" s="63" customFormat="1" x14ac:dyDescent="0.2">
      <c r="A609" s="94"/>
      <c r="B609" s="95"/>
      <c r="C609" s="767" t="s">
        <v>2987</v>
      </c>
      <c r="D609" s="767"/>
      <c r="E609" s="767"/>
      <c r="F609" s="767"/>
      <c r="G609" s="767"/>
      <c r="H609" s="767"/>
      <c r="I609" s="767"/>
      <c r="J609" s="767"/>
      <c r="K609" s="767"/>
      <c r="L609" s="767"/>
      <c r="M609" s="767"/>
      <c r="N609" s="781"/>
      <c r="S609" s="68" t="s">
        <v>2987</v>
      </c>
    </row>
    <row r="610" spans="1:24" s="63" customFormat="1" ht="22.5" x14ac:dyDescent="0.2">
      <c r="A610" s="88" t="s">
        <v>2302</v>
      </c>
      <c r="B610" s="89" t="s">
        <v>2848</v>
      </c>
      <c r="C610" s="776" t="s">
        <v>2849</v>
      </c>
      <c r="D610" s="776"/>
      <c r="E610" s="776"/>
      <c r="F610" s="90" t="s">
        <v>604</v>
      </c>
      <c r="G610" s="90" t="s">
        <v>33</v>
      </c>
      <c r="H610" s="90" t="s">
        <v>33</v>
      </c>
      <c r="I610" s="90" t="s">
        <v>958</v>
      </c>
      <c r="J610" s="91" t="s">
        <v>33</v>
      </c>
      <c r="K610" s="90" t="s">
        <v>33</v>
      </c>
      <c r="L610" s="91" t="s">
        <v>33</v>
      </c>
      <c r="M610" s="92" t="s">
        <v>33</v>
      </c>
      <c r="N610" s="93" t="s">
        <v>33</v>
      </c>
      <c r="R610" s="68" t="s">
        <v>2849</v>
      </c>
    </row>
    <row r="611" spans="1:24" s="63" customFormat="1" x14ac:dyDescent="0.2">
      <c r="A611" s="94"/>
      <c r="B611" s="95"/>
      <c r="C611" s="767" t="s">
        <v>2988</v>
      </c>
      <c r="D611" s="767"/>
      <c r="E611" s="767"/>
      <c r="F611" s="767"/>
      <c r="G611" s="767"/>
      <c r="H611" s="767"/>
      <c r="I611" s="767"/>
      <c r="J611" s="767"/>
      <c r="K611" s="767"/>
      <c r="L611" s="767"/>
      <c r="M611" s="767"/>
      <c r="N611" s="781"/>
      <c r="S611" s="68" t="s">
        <v>2988</v>
      </c>
    </row>
    <row r="612" spans="1:24" s="63" customFormat="1" ht="33.75" x14ac:dyDescent="0.2">
      <c r="A612" s="96"/>
      <c r="B612" s="97" t="s">
        <v>558</v>
      </c>
      <c r="C612" s="767" t="s">
        <v>559</v>
      </c>
      <c r="D612" s="767"/>
      <c r="E612" s="767"/>
      <c r="F612" s="767"/>
      <c r="G612" s="767"/>
      <c r="H612" s="767"/>
      <c r="I612" s="767"/>
      <c r="J612" s="767"/>
      <c r="K612" s="767"/>
      <c r="L612" s="767"/>
      <c r="M612" s="767"/>
      <c r="N612" s="781"/>
      <c r="T612" s="68" t="s">
        <v>559</v>
      </c>
    </row>
    <row r="613" spans="1:24" s="63" customFormat="1" x14ac:dyDescent="0.2">
      <c r="A613" s="98"/>
      <c r="B613" s="97" t="s">
        <v>165</v>
      </c>
      <c r="C613" s="767" t="s">
        <v>251</v>
      </c>
      <c r="D613" s="767"/>
      <c r="E613" s="767"/>
      <c r="F613" s="99" t="s">
        <v>33</v>
      </c>
      <c r="G613" s="99" t="s">
        <v>33</v>
      </c>
      <c r="H613" s="99" t="s">
        <v>33</v>
      </c>
      <c r="I613" s="99" t="s">
        <v>33</v>
      </c>
      <c r="J613" s="100">
        <v>1795.86</v>
      </c>
      <c r="K613" s="99" t="s">
        <v>175</v>
      </c>
      <c r="L613" s="100">
        <v>4.49</v>
      </c>
      <c r="M613" s="101" t="s">
        <v>33</v>
      </c>
      <c r="N613" s="102" t="s">
        <v>33</v>
      </c>
      <c r="U613" s="68" t="s">
        <v>251</v>
      </c>
    </row>
    <row r="614" spans="1:24" s="63" customFormat="1" x14ac:dyDescent="0.2">
      <c r="A614" s="98"/>
      <c r="B614" s="97" t="s">
        <v>173</v>
      </c>
      <c r="C614" s="767" t="s">
        <v>174</v>
      </c>
      <c r="D614" s="767"/>
      <c r="E614" s="767"/>
      <c r="F614" s="99" t="s">
        <v>33</v>
      </c>
      <c r="G614" s="99" t="s">
        <v>33</v>
      </c>
      <c r="H614" s="99" t="s">
        <v>33</v>
      </c>
      <c r="I614" s="99" t="s">
        <v>33</v>
      </c>
      <c r="J614" s="100">
        <v>28.64</v>
      </c>
      <c r="K614" s="99" t="s">
        <v>175</v>
      </c>
      <c r="L614" s="100">
        <v>7.0000000000000007E-2</v>
      </c>
      <c r="M614" s="101" t="s">
        <v>33</v>
      </c>
      <c r="N614" s="102" t="s">
        <v>33</v>
      </c>
      <c r="U614" s="68" t="s">
        <v>174</v>
      </c>
    </row>
    <row r="615" spans="1:24" s="63" customFormat="1" x14ac:dyDescent="0.2">
      <c r="A615" s="98"/>
      <c r="B615" s="97" t="s">
        <v>176</v>
      </c>
      <c r="C615" s="767" t="s">
        <v>177</v>
      </c>
      <c r="D615" s="767"/>
      <c r="E615" s="767"/>
      <c r="F615" s="99" t="s">
        <v>33</v>
      </c>
      <c r="G615" s="99" t="s">
        <v>33</v>
      </c>
      <c r="H615" s="99" t="s">
        <v>33</v>
      </c>
      <c r="I615" s="99" t="s">
        <v>33</v>
      </c>
      <c r="J615" s="100">
        <v>4.09</v>
      </c>
      <c r="K615" s="99" t="s">
        <v>175</v>
      </c>
      <c r="L615" s="100">
        <v>0.01</v>
      </c>
      <c r="M615" s="101" t="s">
        <v>33</v>
      </c>
      <c r="N615" s="102" t="s">
        <v>33</v>
      </c>
      <c r="U615" s="68" t="s">
        <v>177</v>
      </c>
    </row>
    <row r="616" spans="1:24" s="63" customFormat="1" x14ac:dyDescent="0.2">
      <c r="A616" s="98"/>
      <c r="B616" s="97" t="s">
        <v>33</v>
      </c>
      <c r="C616" s="767" t="s">
        <v>253</v>
      </c>
      <c r="D616" s="767"/>
      <c r="E616" s="767"/>
      <c r="F616" s="99" t="s">
        <v>179</v>
      </c>
      <c r="G616" s="99" t="s">
        <v>2851</v>
      </c>
      <c r="H616" s="99" t="s">
        <v>175</v>
      </c>
      <c r="I616" s="99" t="s">
        <v>2852</v>
      </c>
      <c r="J616" s="100" t="s">
        <v>33</v>
      </c>
      <c r="K616" s="99" t="s">
        <v>33</v>
      </c>
      <c r="L616" s="100" t="s">
        <v>33</v>
      </c>
      <c r="M616" s="101" t="s">
        <v>33</v>
      </c>
      <c r="N616" s="102" t="s">
        <v>33</v>
      </c>
      <c r="V616" s="68" t="s">
        <v>253</v>
      </c>
    </row>
    <row r="617" spans="1:24" s="63" customFormat="1" x14ac:dyDescent="0.2">
      <c r="A617" s="98"/>
      <c r="B617" s="97" t="s">
        <v>33</v>
      </c>
      <c r="C617" s="767" t="s">
        <v>178</v>
      </c>
      <c r="D617" s="767"/>
      <c r="E617" s="767"/>
      <c r="F617" s="99" t="s">
        <v>179</v>
      </c>
      <c r="G617" s="99" t="s">
        <v>625</v>
      </c>
      <c r="H617" s="99" t="s">
        <v>175</v>
      </c>
      <c r="I617" s="99" t="s">
        <v>2853</v>
      </c>
      <c r="J617" s="100" t="s">
        <v>33</v>
      </c>
      <c r="K617" s="99" t="s">
        <v>33</v>
      </c>
      <c r="L617" s="100" t="s">
        <v>33</v>
      </c>
      <c r="M617" s="101" t="s">
        <v>33</v>
      </c>
      <c r="N617" s="102" t="s">
        <v>33</v>
      </c>
      <c r="V617" s="68" t="s">
        <v>178</v>
      </c>
    </row>
    <row r="618" spans="1:24" s="63" customFormat="1" x14ac:dyDescent="0.2">
      <c r="A618" s="98"/>
      <c r="B618" s="97" t="s">
        <v>33</v>
      </c>
      <c r="C618" s="776" t="s">
        <v>182</v>
      </c>
      <c r="D618" s="776"/>
      <c r="E618" s="776"/>
      <c r="F618" s="90" t="s">
        <v>33</v>
      </c>
      <c r="G618" s="90" t="s">
        <v>33</v>
      </c>
      <c r="H618" s="90" t="s">
        <v>33</v>
      </c>
      <c r="I618" s="90" t="s">
        <v>33</v>
      </c>
      <c r="J618" s="91">
        <v>1824.5</v>
      </c>
      <c r="K618" s="90" t="s">
        <v>33</v>
      </c>
      <c r="L618" s="91">
        <v>4.5599999999999996</v>
      </c>
      <c r="M618" s="92" t="s">
        <v>33</v>
      </c>
      <c r="N618" s="93" t="s">
        <v>33</v>
      </c>
      <c r="W618" s="68" t="s">
        <v>182</v>
      </c>
    </row>
    <row r="619" spans="1:24" s="63" customFormat="1" x14ac:dyDescent="0.2">
      <c r="A619" s="98"/>
      <c r="B619" s="97" t="s">
        <v>33</v>
      </c>
      <c r="C619" s="767" t="s">
        <v>183</v>
      </c>
      <c r="D619" s="767"/>
      <c r="E619" s="767"/>
      <c r="F619" s="99" t="s">
        <v>33</v>
      </c>
      <c r="G619" s="99" t="s">
        <v>33</v>
      </c>
      <c r="H619" s="99" t="s">
        <v>33</v>
      </c>
      <c r="I619" s="99" t="s">
        <v>33</v>
      </c>
      <c r="J619" s="100" t="s">
        <v>33</v>
      </c>
      <c r="K619" s="99" t="s">
        <v>33</v>
      </c>
      <c r="L619" s="100">
        <v>4.5</v>
      </c>
      <c r="M619" s="101" t="s">
        <v>33</v>
      </c>
      <c r="N619" s="102" t="s">
        <v>33</v>
      </c>
      <c r="V619" s="68" t="s">
        <v>183</v>
      </c>
    </row>
    <row r="620" spans="1:24" s="63" customFormat="1" ht="33.75" x14ac:dyDescent="0.2">
      <c r="A620" s="98"/>
      <c r="B620" s="97" t="s">
        <v>589</v>
      </c>
      <c r="C620" s="767" t="s">
        <v>590</v>
      </c>
      <c r="D620" s="767"/>
      <c r="E620" s="767"/>
      <c r="F620" s="99" t="s">
        <v>186</v>
      </c>
      <c r="G620" s="99" t="s">
        <v>591</v>
      </c>
      <c r="H620" s="99" t="s">
        <v>33</v>
      </c>
      <c r="I620" s="99" t="s">
        <v>591</v>
      </c>
      <c r="J620" s="100" t="s">
        <v>33</v>
      </c>
      <c r="K620" s="99" t="s">
        <v>33</v>
      </c>
      <c r="L620" s="100">
        <v>4.7300000000000004</v>
      </c>
      <c r="M620" s="101" t="s">
        <v>33</v>
      </c>
      <c r="N620" s="102" t="s">
        <v>33</v>
      </c>
      <c r="V620" s="68" t="s">
        <v>590</v>
      </c>
    </row>
    <row r="621" spans="1:24" s="63" customFormat="1" ht="33.75" x14ac:dyDescent="0.2">
      <c r="A621" s="98"/>
      <c r="B621" s="97" t="s">
        <v>592</v>
      </c>
      <c r="C621" s="767" t="s">
        <v>593</v>
      </c>
      <c r="D621" s="767"/>
      <c r="E621" s="767"/>
      <c r="F621" s="99" t="s">
        <v>186</v>
      </c>
      <c r="G621" s="99" t="s">
        <v>594</v>
      </c>
      <c r="H621" s="99" t="s">
        <v>33</v>
      </c>
      <c r="I621" s="99" t="s">
        <v>594</v>
      </c>
      <c r="J621" s="100" t="s">
        <v>33</v>
      </c>
      <c r="K621" s="99" t="s">
        <v>33</v>
      </c>
      <c r="L621" s="100">
        <v>2.93</v>
      </c>
      <c r="M621" s="101" t="s">
        <v>33</v>
      </c>
      <c r="N621" s="102" t="s">
        <v>33</v>
      </c>
      <c r="V621" s="68" t="s">
        <v>593</v>
      </c>
    </row>
    <row r="622" spans="1:24" s="63" customFormat="1" x14ac:dyDescent="0.2">
      <c r="A622" s="103"/>
      <c r="B622" s="104"/>
      <c r="C622" s="780" t="s">
        <v>191</v>
      </c>
      <c r="D622" s="780"/>
      <c r="E622" s="780"/>
      <c r="F622" s="105" t="s">
        <v>33</v>
      </c>
      <c r="G622" s="105" t="s">
        <v>33</v>
      </c>
      <c r="H622" s="105" t="s">
        <v>33</v>
      </c>
      <c r="I622" s="105" t="s">
        <v>33</v>
      </c>
      <c r="J622" s="106" t="s">
        <v>33</v>
      </c>
      <c r="K622" s="105" t="s">
        <v>33</v>
      </c>
      <c r="L622" s="106">
        <v>12.22</v>
      </c>
      <c r="M622" s="92" t="s">
        <v>33</v>
      </c>
      <c r="N622" s="107" t="s">
        <v>33</v>
      </c>
      <c r="X622" s="68" t="s">
        <v>191</v>
      </c>
    </row>
    <row r="623" spans="1:24" s="63" customFormat="1" ht="22.5" x14ac:dyDescent="0.2">
      <c r="A623" s="88" t="s">
        <v>2519</v>
      </c>
      <c r="B623" s="89" t="s">
        <v>2854</v>
      </c>
      <c r="C623" s="776" t="s">
        <v>2855</v>
      </c>
      <c r="D623" s="776"/>
      <c r="E623" s="776"/>
      <c r="F623" s="90" t="s">
        <v>815</v>
      </c>
      <c r="G623" s="90" t="s">
        <v>33</v>
      </c>
      <c r="H623" s="90" t="s">
        <v>33</v>
      </c>
      <c r="I623" s="90" t="s">
        <v>2989</v>
      </c>
      <c r="J623" s="91">
        <v>25.03</v>
      </c>
      <c r="K623" s="90" t="s">
        <v>33</v>
      </c>
      <c r="L623" s="91">
        <v>47.56</v>
      </c>
      <c r="M623" s="92" t="s">
        <v>33</v>
      </c>
      <c r="N623" s="93" t="s">
        <v>33</v>
      </c>
      <c r="R623" s="68" t="s">
        <v>2855</v>
      </c>
    </row>
    <row r="624" spans="1:24" s="63" customFormat="1" x14ac:dyDescent="0.2">
      <c r="A624" s="783" t="s">
        <v>2990</v>
      </c>
      <c r="B624" s="784"/>
      <c r="C624" s="784"/>
      <c r="D624" s="784"/>
      <c r="E624" s="784"/>
      <c r="F624" s="784"/>
      <c r="G624" s="784"/>
      <c r="H624" s="784"/>
      <c r="I624" s="784"/>
      <c r="J624" s="784"/>
      <c r="K624" s="784"/>
      <c r="L624" s="784"/>
      <c r="M624" s="784"/>
      <c r="N624" s="785"/>
      <c r="Q624" s="68" t="s">
        <v>2990</v>
      </c>
    </row>
    <row r="625" spans="1:24" s="63" customFormat="1" ht="56.25" x14ac:dyDescent="0.2">
      <c r="A625" s="88" t="s">
        <v>2523</v>
      </c>
      <c r="B625" s="89" t="s">
        <v>1958</v>
      </c>
      <c r="C625" s="776" t="s">
        <v>1959</v>
      </c>
      <c r="D625" s="776"/>
      <c r="E625" s="776"/>
      <c r="F625" s="90" t="s">
        <v>168</v>
      </c>
      <c r="G625" s="90" t="s">
        <v>33</v>
      </c>
      <c r="H625" s="90" t="s">
        <v>33</v>
      </c>
      <c r="I625" s="90" t="s">
        <v>2991</v>
      </c>
      <c r="J625" s="91" t="s">
        <v>33</v>
      </c>
      <c r="K625" s="90" t="s">
        <v>33</v>
      </c>
      <c r="L625" s="91" t="s">
        <v>33</v>
      </c>
      <c r="M625" s="92" t="s">
        <v>33</v>
      </c>
      <c r="N625" s="93" t="s">
        <v>33</v>
      </c>
      <c r="R625" s="68" t="s">
        <v>1959</v>
      </c>
    </row>
    <row r="626" spans="1:24" s="63" customFormat="1" x14ac:dyDescent="0.2">
      <c r="A626" s="94"/>
      <c r="B626" s="95"/>
      <c r="C626" s="767" t="s">
        <v>2992</v>
      </c>
      <c r="D626" s="767"/>
      <c r="E626" s="767"/>
      <c r="F626" s="767"/>
      <c r="G626" s="767"/>
      <c r="H626" s="767"/>
      <c r="I626" s="767"/>
      <c r="J626" s="767"/>
      <c r="K626" s="767"/>
      <c r="L626" s="767"/>
      <c r="M626" s="767"/>
      <c r="N626" s="781"/>
      <c r="S626" s="68" t="s">
        <v>2992</v>
      </c>
    </row>
    <row r="627" spans="1:24" s="63" customFormat="1" ht="33.75" x14ac:dyDescent="0.2">
      <c r="A627" s="96"/>
      <c r="B627" s="97" t="s">
        <v>558</v>
      </c>
      <c r="C627" s="767" t="s">
        <v>559</v>
      </c>
      <c r="D627" s="767"/>
      <c r="E627" s="767"/>
      <c r="F627" s="767"/>
      <c r="G627" s="767"/>
      <c r="H627" s="767"/>
      <c r="I627" s="767"/>
      <c r="J627" s="767"/>
      <c r="K627" s="767"/>
      <c r="L627" s="767"/>
      <c r="M627" s="767"/>
      <c r="N627" s="781"/>
      <c r="T627" s="68" t="s">
        <v>559</v>
      </c>
    </row>
    <row r="628" spans="1:24" s="63" customFormat="1" x14ac:dyDescent="0.2">
      <c r="A628" s="98"/>
      <c r="B628" s="97" t="s">
        <v>173</v>
      </c>
      <c r="C628" s="767" t="s">
        <v>174</v>
      </c>
      <c r="D628" s="767"/>
      <c r="E628" s="767"/>
      <c r="F628" s="99" t="s">
        <v>33</v>
      </c>
      <c r="G628" s="99" t="s">
        <v>33</v>
      </c>
      <c r="H628" s="99" t="s">
        <v>33</v>
      </c>
      <c r="I628" s="99" t="s">
        <v>33</v>
      </c>
      <c r="J628" s="100">
        <v>4547.3</v>
      </c>
      <c r="K628" s="99" t="s">
        <v>175</v>
      </c>
      <c r="L628" s="100">
        <v>364.92</v>
      </c>
      <c r="M628" s="101" t="s">
        <v>33</v>
      </c>
      <c r="N628" s="102" t="s">
        <v>33</v>
      </c>
      <c r="U628" s="68" t="s">
        <v>174</v>
      </c>
    </row>
    <row r="629" spans="1:24" s="63" customFormat="1" x14ac:dyDescent="0.2">
      <c r="A629" s="98"/>
      <c r="B629" s="97" t="s">
        <v>176</v>
      </c>
      <c r="C629" s="767" t="s">
        <v>177</v>
      </c>
      <c r="D629" s="767"/>
      <c r="E629" s="767"/>
      <c r="F629" s="99" t="s">
        <v>33</v>
      </c>
      <c r="G629" s="99" t="s">
        <v>33</v>
      </c>
      <c r="H629" s="99" t="s">
        <v>33</v>
      </c>
      <c r="I629" s="99" t="s">
        <v>33</v>
      </c>
      <c r="J629" s="100">
        <v>499.5</v>
      </c>
      <c r="K629" s="99" t="s">
        <v>175</v>
      </c>
      <c r="L629" s="100">
        <v>40.08</v>
      </c>
      <c r="M629" s="101" t="s">
        <v>33</v>
      </c>
      <c r="N629" s="102" t="s">
        <v>33</v>
      </c>
      <c r="U629" s="68" t="s">
        <v>177</v>
      </c>
    </row>
    <row r="630" spans="1:24" s="63" customFormat="1" x14ac:dyDescent="0.2">
      <c r="A630" s="98"/>
      <c r="B630" s="97" t="s">
        <v>33</v>
      </c>
      <c r="C630" s="767" t="s">
        <v>178</v>
      </c>
      <c r="D630" s="767"/>
      <c r="E630" s="767"/>
      <c r="F630" s="99" t="s">
        <v>179</v>
      </c>
      <c r="G630" s="99" t="s">
        <v>1449</v>
      </c>
      <c r="H630" s="99" t="s">
        <v>175</v>
      </c>
      <c r="I630" s="99" t="s">
        <v>2993</v>
      </c>
      <c r="J630" s="100" t="s">
        <v>33</v>
      </c>
      <c r="K630" s="99" t="s">
        <v>33</v>
      </c>
      <c r="L630" s="100" t="s">
        <v>33</v>
      </c>
      <c r="M630" s="101" t="s">
        <v>33</v>
      </c>
      <c r="N630" s="102" t="s">
        <v>33</v>
      </c>
      <c r="V630" s="68" t="s">
        <v>178</v>
      </c>
    </row>
    <row r="631" spans="1:24" s="63" customFormat="1" x14ac:dyDescent="0.2">
      <c r="A631" s="98"/>
      <c r="B631" s="97" t="s">
        <v>33</v>
      </c>
      <c r="C631" s="776" t="s">
        <v>182</v>
      </c>
      <c r="D631" s="776"/>
      <c r="E631" s="776"/>
      <c r="F631" s="90" t="s">
        <v>33</v>
      </c>
      <c r="G631" s="90" t="s">
        <v>33</v>
      </c>
      <c r="H631" s="90" t="s">
        <v>33</v>
      </c>
      <c r="I631" s="90" t="s">
        <v>33</v>
      </c>
      <c r="J631" s="91">
        <v>4547.3</v>
      </c>
      <c r="K631" s="90" t="s">
        <v>33</v>
      </c>
      <c r="L631" s="91">
        <v>364.92</v>
      </c>
      <c r="M631" s="92" t="s">
        <v>33</v>
      </c>
      <c r="N631" s="93" t="s">
        <v>33</v>
      </c>
      <c r="W631" s="68" t="s">
        <v>182</v>
      </c>
    </row>
    <row r="632" spans="1:24" s="63" customFormat="1" x14ac:dyDescent="0.2">
      <c r="A632" s="98"/>
      <c r="B632" s="97" t="s">
        <v>33</v>
      </c>
      <c r="C632" s="767" t="s">
        <v>183</v>
      </c>
      <c r="D632" s="767"/>
      <c r="E632" s="767"/>
      <c r="F632" s="99" t="s">
        <v>33</v>
      </c>
      <c r="G632" s="99" t="s">
        <v>33</v>
      </c>
      <c r="H632" s="99" t="s">
        <v>33</v>
      </c>
      <c r="I632" s="99" t="s">
        <v>33</v>
      </c>
      <c r="J632" s="100" t="s">
        <v>33</v>
      </c>
      <c r="K632" s="99" t="s">
        <v>33</v>
      </c>
      <c r="L632" s="100">
        <v>40.08</v>
      </c>
      <c r="M632" s="101" t="s">
        <v>33</v>
      </c>
      <c r="N632" s="102" t="s">
        <v>33</v>
      </c>
      <c r="V632" s="68" t="s">
        <v>183</v>
      </c>
    </row>
    <row r="633" spans="1:24" s="63" customFormat="1" ht="33.75" x14ac:dyDescent="0.2">
      <c r="A633" s="98"/>
      <c r="B633" s="97" t="s">
        <v>184</v>
      </c>
      <c r="C633" s="767" t="s">
        <v>185</v>
      </c>
      <c r="D633" s="767"/>
      <c r="E633" s="767"/>
      <c r="F633" s="99" t="s">
        <v>186</v>
      </c>
      <c r="G633" s="99" t="s">
        <v>187</v>
      </c>
      <c r="H633" s="99" t="s">
        <v>33</v>
      </c>
      <c r="I633" s="99" t="s">
        <v>187</v>
      </c>
      <c r="J633" s="100" t="s">
        <v>33</v>
      </c>
      <c r="K633" s="99" t="s">
        <v>33</v>
      </c>
      <c r="L633" s="100">
        <v>38.08</v>
      </c>
      <c r="M633" s="101" t="s">
        <v>33</v>
      </c>
      <c r="N633" s="102" t="s">
        <v>33</v>
      </c>
      <c r="V633" s="68" t="s">
        <v>185</v>
      </c>
    </row>
    <row r="634" spans="1:24" s="63" customFormat="1" ht="22.5" x14ac:dyDescent="0.2">
      <c r="A634" s="98"/>
      <c r="B634" s="97" t="s">
        <v>188</v>
      </c>
      <c r="C634" s="767" t="s">
        <v>189</v>
      </c>
      <c r="D634" s="767"/>
      <c r="E634" s="767"/>
      <c r="F634" s="99" t="s">
        <v>186</v>
      </c>
      <c r="G634" s="99" t="s">
        <v>190</v>
      </c>
      <c r="H634" s="99" t="s">
        <v>33</v>
      </c>
      <c r="I634" s="99" t="s">
        <v>190</v>
      </c>
      <c r="J634" s="100" t="s">
        <v>33</v>
      </c>
      <c r="K634" s="99" t="s">
        <v>33</v>
      </c>
      <c r="L634" s="100">
        <v>20.04</v>
      </c>
      <c r="M634" s="101" t="s">
        <v>33</v>
      </c>
      <c r="N634" s="102" t="s">
        <v>33</v>
      </c>
      <c r="V634" s="68" t="s">
        <v>189</v>
      </c>
    </row>
    <row r="635" spans="1:24" s="63" customFormat="1" x14ac:dyDescent="0.2">
      <c r="A635" s="103"/>
      <c r="B635" s="104"/>
      <c r="C635" s="780" t="s">
        <v>191</v>
      </c>
      <c r="D635" s="780"/>
      <c r="E635" s="780"/>
      <c r="F635" s="105" t="s">
        <v>33</v>
      </c>
      <c r="G635" s="105" t="s">
        <v>33</v>
      </c>
      <c r="H635" s="105" t="s">
        <v>33</v>
      </c>
      <c r="I635" s="105" t="s">
        <v>33</v>
      </c>
      <c r="J635" s="106" t="s">
        <v>33</v>
      </c>
      <c r="K635" s="105" t="s">
        <v>33</v>
      </c>
      <c r="L635" s="106">
        <v>423.04</v>
      </c>
      <c r="M635" s="92" t="s">
        <v>33</v>
      </c>
      <c r="N635" s="107" t="s">
        <v>33</v>
      </c>
      <c r="X635" s="68" t="s">
        <v>191</v>
      </c>
    </row>
    <row r="636" spans="1:24" s="63" customFormat="1" ht="45" x14ac:dyDescent="0.2">
      <c r="A636" s="88" t="s">
        <v>870</v>
      </c>
      <c r="B636" s="89" t="s">
        <v>196</v>
      </c>
      <c r="C636" s="776" t="s">
        <v>259</v>
      </c>
      <c r="D636" s="776"/>
      <c r="E636" s="776"/>
      <c r="F636" s="90" t="s">
        <v>198</v>
      </c>
      <c r="G636" s="90" t="s">
        <v>33</v>
      </c>
      <c r="H636" s="90" t="s">
        <v>33</v>
      </c>
      <c r="I636" s="90" t="s">
        <v>2994</v>
      </c>
      <c r="J636" s="91">
        <v>2.91</v>
      </c>
      <c r="K636" s="90" t="s">
        <v>33</v>
      </c>
      <c r="L636" s="91">
        <v>336.28</v>
      </c>
      <c r="M636" s="92" t="s">
        <v>33</v>
      </c>
      <c r="N636" s="93" t="s">
        <v>33</v>
      </c>
      <c r="R636" s="68" t="s">
        <v>259</v>
      </c>
    </row>
    <row r="637" spans="1:24" s="63" customFormat="1" x14ac:dyDescent="0.2">
      <c r="A637" s="94"/>
      <c r="B637" s="95"/>
      <c r="C637" s="767" t="s">
        <v>2995</v>
      </c>
      <c r="D637" s="767"/>
      <c r="E637" s="767"/>
      <c r="F637" s="767"/>
      <c r="G637" s="767"/>
      <c r="H637" s="767"/>
      <c r="I637" s="767"/>
      <c r="J637" s="767"/>
      <c r="K637" s="767"/>
      <c r="L637" s="767"/>
      <c r="M637" s="767"/>
      <c r="N637" s="781"/>
      <c r="S637" s="68" t="s">
        <v>2995</v>
      </c>
    </row>
    <row r="638" spans="1:24" s="63" customFormat="1" ht="45" x14ac:dyDescent="0.2">
      <c r="A638" s="88" t="s">
        <v>2528</v>
      </c>
      <c r="B638" s="89" t="s">
        <v>2791</v>
      </c>
      <c r="C638" s="776" t="s">
        <v>2792</v>
      </c>
      <c r="D638" s="776"/>
      <c r="E638" s="776"/>
      <c r="F638" s="90" t="s">
        <v>168</v>
      </c>
      <c r="G638" s="90" t="s">
        <v>33</v>
      </c>
      <c r="H638" s="90" t="s">
        <v>33</v>
      </c>
      <c r="I638" s="90" t="s">
        <v>2996</v>
      </c>
      <c r="J638" s="91" t="s">
        <v>33</v>
      </c>
      <c r="K638" s="90" t="s">
        <v>33</v>
      </c>
      <c r="L638" s="91" t="s">
        <v>33</v>
      </c>
      <c r="M638" s="92" t="s">
        <v>33</v>
      </c>
      <c r="N638" s="93" t="s">
        <v>33</v>
      </c>
      <c r="R638" s="68" t="s">
        <v>2792</v>
      </c>
    </row>
    <row r="639" spans="1:24" s="63" customFormat="1" x14ac:dyDescent="0.2">
      <c r="A639" s="94"/>
      <c r="B639" s="95"/>
      <c r="C639" s="767" t="s">
        <v>2997</v>
      </c>
      <c r="D639" s="767"/>
      <c r="E639" s="767"/>
      <c r="F639" s="767"/>
      <c r="G639" s="767"/>
      <c r="H639" s="767"/>
      <c r="I639" s="767"/>
      <c r="J639" s="767"/>
      <c r="K639" s="767"/>
      <c r="L639" s="767"/>
      <c r="M639" s="767"/>
      <c r="N639" s="781"/>
      <c r="S639" s="68" t="s">
        <v>2997</v>
      </c>
    </row>
    <row r="640" spans="1:24" s="63" customFormat="1" ht="33.75" x14ac:dyDescent="0.2">
      <c r="A640" s="96"/>
      <c r="B640" s="97" t="s">
        <v>558</v>
      </c>
      <c r="C640" s="767" t="s">
        <v>559</v>
      </c>
      <c r="D640" s="767"/>
      <c r="E640" s="767"/>
      <c r="F640" s="767"/>
      <c r="G640" s="767"/>
      <c r="H640" s="767"/>
      <c r="I640" s="767"/>
      <c r="J640" s="767"/>
      <c r="K640" s="767"/>
      <c r="L640" s="767"/>
      <c r="M640" s="767"/>
      <c r="N640" s="781"/>
      <c r="T640" s="68" t="s">
        <v>559</v>
      </c>
    </row>
    <row r="641" spans="1:24" s="63" customFormat="1" x14ac:dyDescent="0.2">
      <c r="A641" s="98"/>
      <c r="B641" s="97" t="s">
        <v>173</v>
      </c>
      <c r="C641" s="767" t="s">
        <v>174</v>
      </c>
      <c r="D641" s="767"/>
      <c r="E641" s="767"/>
      <c r="F641" s="99" t="s">
        <v>33</v>
      </c>
      <c r="G641" s="99" t="s">
        <v>33</v>
      </c>
      <c r="H641" s="99" t="s">
        <v>33</v>
      </c>
      <c r="I641" s="99" t="s">
        <v>33</v>
      </c>
      <c r="J641" s="100">
        <v>4500</v>
      </c>
      <c r="K641" s="99" t="s">
        <v>175</v>
      </c>
      <c r="L641" s="100">
        <v>3154.5</v>
      </c>
      <c r="M641" s="101" t="s">
        <v>33</v>
      </c>
      <c r="N641" s="102" t="s">
        <v>33</v>
      </c>
      <c r="U641" s="68" t="s">
        <v>174</v>
      </c>
    </row>
    <row r="642" spans="1:24" s="63" customFormat="1" x14ac:dyDescent="0.2">
      <c r="A642" s="98"/>
      <c r="B642" s="97" t="s">
        <v>176</v>
      </c>
      <c r="C642" s="767" t="s">
        <v>177</v>
      </c>
      <c r="D642" s="767"/>
      <c r="E642" s="767"/>
      <c r="F642" s="99" t="s">
        <v>33</v>
      </c>
      <c r="G642" s="99" t="s">
        <v>33</v>
      </c>
      <c r="H642" s="99" t="s">
        <v>33</v>
      </c>
      <c r="I642" s="99" t="s">
        <v>33</v>
      </c>
      <c r="J642" s="100">
        <v>607.5</v>
      </c>
      <c r="K642" s="99" t="s">
        <v>175</v>
      </c>
      <c r="L642" s="100">
        <v>425.86</v>
      </c>
      <c r="M642" s="101" t="s">
        <v>33</v>
      </c>
      <c r="N642" s="102" t="s">
        <v>33</v>
      </c>
      <c r="U642" s="68" t="s">
        <v>177</v>
      </c>
    </row>
    <row r="643" spans="1:24" s="63" customFormat="1" x14ac:dyDescent="0.2">
      <c r="A643" s="98"/>
      <c r="B643" s="97" t="s">
        <v>33</v>
      </c>
      <c r="C643" s="767" t="s">
        <v>178</v>
      </c>
      <c r="D643" s="767"/>
      <c r="E643" s="767"/>
      <c r="F643" s="99" t="s">
        <v>179</v>
      </c>
      <c r="G643" s="99" t="s">
        <v>344</v>
      </c>
      <c r="H643" s="99" t="s">
        <v>175</v>
      </c>
      <c r="I643" s="99" t="s">
        <v>2998</v>
      </c>
      <c r="J643" s="100" t="s">
        <v>33</v>
      </c>
      <c r="K643" s="99" t="s">
        <v>33</v>
      </c>
      <c r="L643" s="100" t="s">
        <v>33</v>
      </c>
      <c r="M643" s="101" t="s">
        <v>33</v>
      </c>
      <c r="N643" s="102" t="s">
        <v>33</v>
      </c>
      <c r="V643" s="68" t="s">
        <v>178</v>
      </c>
    </row>
    <row r="644" spans="1:24" s="63" customFormat="1" x14ac:dyDescent="0.2">
      <c r="A644" s="98"/>
      <c r="B644" s="97" t="s">
        <v>33</v>
      </c>
      <c r="C644" s="776" t="s">
        <v>182</v>
      </c>
      <c r="D644" s="776"/>
      <c r="E644" s="776"/>
      <c r="F644" s="90" t="s">
        <v>33</v>
      </c>
      <c r="G644" s="90" t="s">
        <v>33</v>
      </c>
      <c r="H644" s="90" t="s">
        <v>33</v>
      </c>
      <c r="I644" s="90" t="s">
        <v>33</v>
      </c>
      <c r="J644" s="91">
        <v>4500</v>
      </c>
      <c r="K644" s="90" t="s">
        <v>33</v>
      </c>
      <c r="L644" s="91">
        <v>3154.5</v>
      </c>
      <c r="M644" s="92" t="s">
        <v>33</v>
      </c>
      <c r="N644" s="93" t="s">
        <v>33</v>
      </c>
      <c r="W644" s="68" t="s">
        <v>182</v>
      </c>
    </row>
    <row r="645" spans="1:24" s="63" customFormat="1" x14ac:dyDescent="0.2">
      <c r="A645" s="98"/>
      <c r="B645" s="97" t="s">
        <v>33</v>
      </c>
      <c r="C645" s="767" t="s">
        <v>183</v>
      </c>
      <c r="D645" s="767"/>
      <c r="E645" s="767"/>
      <c r="F645" s="99" t="s">
        <v>33</v>
      </c>
      <c r="G645" s="99" t="s">
        <v>33</v>
      </c>
      <c r="H645" s="99" t="s">
        <v>33</v>
      </c>
      <c r="I645" s="99" t="s">
        <v>33</v>
      </c>
      <c r="J645" s="100" t="s">
        <v>33</v>
      </c>
      <c r="K645" s="99" t="s">
        <v>33</v>
      </c>
      <c r="L645" s="100">
        <v>425.86</v>
      </c>
      <c r="M645" s="101" t="s">
        <v>33</v>
      </c>
      <c r="N645" s="102" t="s">
        <v>33</v>
      </c>
      <c r="V645" s="68" t="s">
        <v>183</v>
      </c>
    </row>
    <row r="646" spans="1:24" s="63" customFormat="1" ht="33.75" x14ac:dyDescent="0.2">
      <c r="A646" s="98"/>
      <c r="B646" s="97" t="s">
        <v>184</v>
      </c>
      <c r="C646" s="767" t="s">
        <v>185</v>
      </c>
      <c r="D646" s="767"/>
      <c r="E646" s="767"/>
      <c r="F646" s="99" t="s">
        <v>186</v>
      </c>
      <c r="G646" s="99" t="s">
        <v>187</v>
      </c>
      <c r="H646" s="99" t="s">
        <v>33</v>
      </c>
      <c r="I646" s="99" t="s">
        <v>187</v>
      </c>
      <c r="J646" s="100" t="s">
        <v>33</v>
      </c>
      <c r="K646" s="99" t="s">
        <v>33</v>
      </c>
      <c r="L646" s="100">
        <v>404.57</v>
      </c>
      <c r="M646" s="101" t="s">
        <v>33</v>
      </c>
      <c r="N646" s="102" t="s">
        <v>33</v>
      </c>
      <c r="V646" s="68" t="s">
        <v>185</v>
      </c>
    </row>
    <row r="647" spans="1:24" s="63" customFormat="1" ht="22.5" x14ac:dyDescent="0.2">
      <c r="A647" s="98"/>
      <c r="B647" s="97" t="s">
        <v>188</v>
      </c>
      <c r="C647" s="767" t="s">
        <v>189</v>
      </c>
      <c r="D647" s="767"/>
      <c r="E647" s="767"/>
      <c r="F647" s="99" t="s">
        <v>186</v>
      </c>
      <c r="G647" s="99" t="s">
        <v>190</v>
      </c>
      <c r="H647" s="99" t="s">
        <v>33</v>
      </c>
      <c r="I647" s="99" t="s">
        <v>190</v>
      </c>
      <c r="J647" s="100" t="s">
        <v>33</v>
      </c>
      <c r="K647" s="99" t="s">
        <v>33</v>
      </c>
      <c r="L647" s="100">
        <v>212.93</v>
      </c>
      <c r="M647" s="101" t="s">
        <v>33</v>
      </c>
      <c r="N647" s="102" t="s">
        <v>33</v>
      </c>
      <c r="V647" s="68" t="s">
        <v>189</v>
      </c>
    </row>
    <row r="648" spans="1:24" s="63" customFormat="1" x14ac:dyDescent="0.2">
      <c r="A648" s="103"/>
      <c r="B648" s="104"/>
      <c r="C648" s="780" t="s">
        <v>191</v>
      </c>
      <c r="D648" s="780"/>
      <c r="E648" s="780"/>
      <c r="F648" s="105" t="s">
        <v>33</v>
      </c>
      <c r="G648" s="105" t="s">
        <v>33</v>
      </c>
      <c r="H648" s="105" t="s">
        <v>33</v>
      </c>
      <c r="I648" s="105" t="s">
        <v>33</v>
      </c>
      <c r="J648" s="106" t="s">
        <v>33</v>
      </c>
      <c r="K648" s="105" t="s">
        <v>33</v>
      </c>
      <c r="L648" s="106">
        <v>3772</v>
      </c>
      <c r="M648" s="92" t="s">
        <v>33</v>
      </c>
      <c r="N648" s="107" t="s">
        <v>33</v>
      </c>
      <c r="X648" s="68" t="s">
        <v>191</v>
      </c>
    </row>
    <row r="649" spans="1:24" s="63" customFormat="1" ht="45" x14ac:dyDescent="0.2">
      <c r="A649" s="88" t="s">
        <v>909</v>
      </c>
      <c r="B649" s="89" t="s">
        <v>2796</v>
      </c>
      <c r="C649" s="776" t="s">
        <v>2797</v>
      </c>
      <c r="D649" s="776"/>
      <c r="E649" s="776"/>
      <c r="F649" s="90" t="s">
        <v>168</v>
      </c>
      <c r="G649" s="90" t="s">
        <v>33</v>
      </c>
      <c r="H649" s="90" t="s">
        <v>33</v>
      </c>
      <c r="I649" s="90" t="s">
        <v>2996</v>
      </c>
      <c r="J649" s="91" t="s">
        <v>33</v>
      </c>
      <c r="K649" s="90" t="s">
        <v>33</v>
      </c>
      <c r="L649" s="91" t="s">
        <v>33</v>
      </c>
      <c r="M649" s="92" t="s">
        <v>33</v>
      </c>
      <c r="N649" s="93" t="s">
        <v>33</v>
      </c>
      <c r="R649" s="68" t="s">
        <v>2797</v>
      </c>
    </row>
    <row r="650" spans="1:24" s="63" customFormat="1" x14ac:dyDescent="0.2">
      <c r="A650" s="94"/>
      <c r="B650" s="95"/>
      <c r="C650" s="767" t="s">
        <v>2997</v>
      </c>
      <c r="D650" s="767"/>
      <c r="E650" s="767"/>
      <c r="F650" s="767"/>
      <c r="G650" s="767"/>
      <c r="H650" s="767"/>
      <c r="I650" s="767"/>
      <c r="J650" s="767"/>
      <c r="K650" s="767"/>
      <c r="L650" s="767"/>
      <c r="M650" s="767"/>
      <c r="N650" s="781"/>
      <c r="S650" s="68" t="s">
        <v>2997</v>
      </c>
    </row>
    <row r="651" spans="1:24" s="63" customFormat="1" ht="33.75" x14ac:dyDescent="0.2">
      <c r="A651" s="96"/>
      <c r="B651" s="97" t="s">
        <v>558</v>
      </c>
      <c r="C651" s="767" t="s">
        <v>559</v>
      </c>
      <c r="D651" s="767"/>
      <c r="E651" s="767"/>
      <c r="F651" s="767"/>
      <c r="G651" s="767"/>
      <c r="H651" s="767"/>
      <c r="I651" s="767"/>
      <c r="J651" s="767"/>
      <c r="K651" s="767"/>
      <c r="L651" s="767"/>
      <c r="M651" s="767"/>
      <c r="N651" s="781"/>
      <c r="T651" s="68" t="s">
        <v>559</v>
      </c>
    </row>
    <row r="652" spans="1:24" s="63" customFormat="1" x14ac:dyDescent="0.2">
      <c r="A652" s="98"/>
      <c r="B652" s="97" t="s">
        <v>173</v>
      </c>
      <c r="C652" s="767" t="s">
        <v>174</v>
      </c>
      <c r="D652" s="767"/>
      <c r="E652" s="767"/>
      <c r="F652" s="99" t="s">
        <v>33</v>
      </c>
      <c r="G652" s="99" t="s">
        <v>33</v>
      </c>
      <c r="H652" s="99" t="s">
        <v>33</v>
      </c>
      <c r="I652" s="99" t="s">
        <v>33</v>
      </c>
      <c r="J652" s="100">
        <v>308.07</v>
      </c>
      <c r="K652" s="99" t="s">
        <v>175</v>
      </c>
      <c r="L652" s="100">
        <v>215.96</v>
      </c>
      <c r="M652" s="101" t="s">
        <v>33</v>
      </c>
      <c r="N652" s="102" t="s">
        <v>33</v>
      </c>
      <c r="U652" s="68" t="s">
        <v>174</v>
      </c>
    </row>
    <row r="653" spans="1:24" s="63" customFormat="1" x14ac:dyDescent="0.2">
      <c r="A653" s="98"/>
      <c r="B653" s="97" t="s">
        <v>176</v>
      </c>
      <c r="C653" s="767" t="s">
        <v>177</v>
      </c>
      <c r="D653" s="767"/>
      <c r="E653" s="767"/>
      <c r="F653" s="99" t="s">
        <v>33</v>
      </c>
      <c r="G653" s="99" t="s">
        <v>33</v>
      </c>
      <c r="H653" s="99" t="s">
        <v>33</v>
      </c>
      <c r="I653" s="99" t="s">
        <v>33</v>
      </c>
      <c r="J653" s="100">
        <v>31.32</v>
      </c>
      <c r="K653" s="99" t="s">
        <v>175</v>
      </c>
      <c r="L653" s="100">
        <v>21.96</v>
      </c>
      <c r="M653" s="101" t="s">
        <v>33</v>
      </c>
      <c r="N653" s="102" t="s">
        <v>33</v>
      </c>
      <c r="U653" s="68" t="s">
        <v>177</v>
      </c>
    </row>
    <row r="654" spans="1:24" s="63" customFormat="1" x14ac:dyDescent="0.2">
      <c r="A654" s="98"/>
      <c r="B654" s="97" t="s">
        <v>33</v>
      </c>
      <c r="C654" s="767" t="s">
        <v>178</v>
      </c>
      <c r="D654" s="767"/>
      <c r="E654" s="767"/>
      <c r="F654" s="99" t="s">
        <v>179</v>
      </c>
      <c r="G654" s="99" t="s">
        <v>2798</v>
      </c>
      <c r="H654" s="99" t="s">
        <v>175</v>
      </c>
      <c r="I654" s="99" t="s">
        <v>2999</v>
      </c>
      <c r="J654" s="100" t="s">
        <v>33</v>
      </c>
      <c r="K654" s="99" t="s">
        <v>33</v>
      </c>
      <c r="L654" s="100" t="s">
        <v>33</v>
      </c>
      <c r="M654" s="101" t="s">
        <v>33</v>
      </c>
      <c r="N654" s="102" t="s">
        <v>33</v>
      </c>
      <c r="V654" s="68" t="s">
        <v>178</v>
      </c>
    </row>
    <row r="655" spans="1:24" s="63" customFormat="1" x14ac:dyDescent="0.2">
      <c r="A655" s="98"/>
      <c r="B655" s="97" t="s">
        <v>33</v>
      </c>
      <c r="C655" s="776" t="s">
        <v>182</v>
      </c>
      <c r="D655" s="776"/>
      <c r="E655" s="776"/>
      <c r="F655" s="90" t="s">
        <v>33</v>
      </c>
      <c r="G655" s="90" t="s">
        <v>33</v>
      </c>
      <c r="H655" s="90" t="s">
        <v>33</v>
      </c>
      <c r="I655" s="90" t="s">
        <v>33</v>
      </c>
      <c r="J655" s="91">
        <v>308.07</v>
      </c>
      <c r="K655" s="90" t="s">
        <v>33</v>
      </c>
      <c r="L655" s="91">
        <v>215.96</v>
      </c>
      <c r="M655" s="92" t="s">
        <v>33</v>
      </c>
      <c r="N655" s="93" t="s">
        <v>33</v>
      </c>
      <c r="W655" s="68" t="s">
        <v>182</v>
      </c>
    </row>
    <row r="656" spans="1:24" s="63" customFormat="1" x14ac:dyDescent="0.2">
      <c r="A656" s="98"/>
      <c r="B656" s="97" t="s">
        <v>33</v>
      </c>
      <c r="C656" s="767" t="s">
        <v>183</v>
      </c>
      <c r="D656" s="767"/>
      <c r="E656" s="767"/>
      <c r="F656" s="99" t="s">
        <v>33</v>
      </c>
      <c r="G656" s="99" t="s">
        <v>33</v>
      </c>
      <c r="H656" s="99" t="s">
        <v>33</v>
      </c>
      <c r="I656" s="99" t="s">
        <v>33</v>
      </c>
      <c r="J656" s="100" t="s">
        <v>33</v>
      </c>
      <c r="K656" s="99" t="s">
        <v>33</v>
      </c>
      <c r="L656" s="100">
        <v>21.96</v>
      </c>
      <c r="M656" s="101" t="s">
        <v>33</v>
      </c>
      <c r="N656" s="102" t="s">
        <v>33</v>
      </c>
      <c r="V656" s="68" t="s">
        <v>183</v>
      </c>
    </row>
    <row r="657" spans="1:24" s="63" customFormat="1" ht="33.75" x14ac:dyDescent="0.2">
      <c r="A657" s="98"/>
      <c r="B657" s="97" t="s">
        <v>184</v>
      </c>
      <c r="C657" s="767" t="s">
        <v>185</v>
      </c>
      <c r="D657" s="767"/>
      <c r="E657" s="767"/>
      <c r="F657" s="99" t="s">
        <v>186</v>
      </c>
      <c r="G657" s="99" t="s">
        <v>187</v>
      </c>
      <c r="H657" s="99" t="s">
        <v>33</v>
      </c>
      <c r="I657" s="99" t="s">
        <v>187</v>
      </c>
      <c r="J657" s="100" t="s">
        <v>33</v>
      </c>
      <c r="K657" s="99" t="s">
        <v>33</v>
      </c>
      <c r="L657" s="100">
        <v>20.86</v>
      </c>
      <c r="M657" s="101" t="s">
        <v>33</v>
      </c>
      <c r="N657" s="102" t="s">
        <v>33</v>
      </c>
      <c r="V657" s="68" t="s">
        <v>185</v>
      </c>
    </row>
    <row r="658" spans="1:24" s="63" customFormat="1" ht="22.5" x14ac:dyDescent="0.2">
      <c r="A658" s="98"/>
      <c r="B658" s="97" t="s">
        <v>188</v>
      </c>
      <c r="C658" s="767" t="s">
        <v>189</v>
      </c>
      <c r="D658" s="767"/>
      <c r="E658" s="767"/>
      <c r="F658" s="99" t="s">
        <v>186</v>
      </c>
      <c r="G658" s="99" t="s">
        <v>190</v>
      </c>
      <c r="H658" s="99" t="s">
        <v>33</v>
      </c>
      <c r="I658" s="99" t="s">
        <v>190</v>
      </c>
      <c r="J658" s="100" t="s">
        <v>33</v>
      </c>
      <c r="K658" s="99" t="s">
        <v>33</v>
      </c>
      <c r="L658" s="100">
        <v>10.98</v>
      </c>
      <c r="M658" s="101" t="s">
        <v>33</v>
      </c>
      <c r="N658" s="102" t="s">
        <v>33</v>
      </c>
      <c r="V658" s="68" t="s">
        <v>189</v>
      </c>
    </row>
    <row r="659" spans="1:24" s="63" customFormat="1" x14ac:dyDescent="0.2">
      <c r="A659" s="103"/>
      <c r="B659" s="104"/>
      <c r="C659" s="780" t="s">
        <v>191</v>
      </c>
      <c r="D659" s="780"/>
      <c r="E659" s="780"/>
      <c r="F659" s="105" t="s">
        <v>33</v>
      </c>
      <c r="G659" s="105" t="s">
        <v>33</v>
      </c>
      <c r="H659" s="105" t="s">
        <v>33</v>
      </c>
      <c r="I659" s="105" t="s">
        <v>33</v>
      </c>
      <c r="J659" s="106" t="s">
        <v>33</v>
      </c>
      <c r="K659" s="105" t="s">
        <v>33</v>
      </c>
      <c r="L659" s="106">
        <v>247.8</v>
      </c>
      <c r="M659" s="92" t="s">
        <v>33</v>
      </c>
      <c r="N659" s="107" t="s">
        <v>33</v>
      </c>
      <c r="X659" s="68" t="s">
        <v>191</v>
      </c>
    </row>
    <row r="660" spans="1:24" s="63" customFormat="1" ht="33.75" x14ac:dyDescent="0.2">
      <c r="A660" s="88" t="s">
        <v>2533</v>
      </c>
      <c r="B660" s="89" t="s">
        <v>2800</v>
      </c>
      <c r="C660" s="776" t="s">
        <v>2801</v>
      </c>
      <c r="D660" s="776"/>
      <c r="E660" s="776"/>
      <c r="F660" s="90" t="s">
        <v>168</v>
      </c>
      <c r="G660" s="90" t="s">
        <v>33</v>
      </c>
      <c r="H660" s="90" t="s">
        <v>33</v>
      </c>
      <c r="I660" s="90" t="s">
        <v>2996</v>
      </c>
      <c r="J660" s="91" t="s">
        <v>33</v>
      </c>
      <c r="K660" s="90" t="s">
        <v>33</v>
      </c>
      <c r="L660" s="91" t="s">
        <v>33</v>
      </c>
      <c r="M660" s="92" t="s">
        <v>33</v>
      </c>
      <c r="N660" s="93" t="s">
        <v>33</v>
      </c>
      <c r="R660" s="68" t="s">
        <v>2801</v>
      </c>
    </row>
    <row r="661" spans="1:24" s="63" customFormat="1" x14ac:dyDescent="0.2">
      <c r="A661" s="94"/>
      <c r="B661" s="95"/>
      <c r="C661" s="767" t="s">
        <v>2997</v>
      </c>
      <c r="D661" s="767"/>
      <c r="E661" s="767"/>
      <c r="F661" s="767"/>
      <c r="G661" s="767"/>
      <c r="H661" s="767"/>
      <c r="I661" s="767"/>
      <c r="J661" s="767"/>
      <c r="K661" s="767"/>
      <c r="L661" s="767"/>
      <c r="M661" s="767"/>
      <c r="N661" s="781"/>
      <c r="S661" s="68" t="s">
        <v>2997</v>
      </c>
    </row>
    <row r="662" spans="1:24" s="63" customFormat="1" x14ac:dyDescent="0.2">
      <c r="A662" s="96"/>
      <c r="B662" s="97" t="s">
        <v>33</v>
      </c>
      <c r="C662" s="767" t="s">
        <v>645</v>
      </c>
      <c r="D662" s="767"/>
      <c r="E662" s="767"/>
      <c r="F662" s="767"/>
      <c r="G662" s="767"/>
      <c r="H662" s="767"/>
      <c r="I662" s="767"/>
      <c r="J662" s="767"/>
      <c r="K662" s="767"/>
      <c r="L662" s="767"/>
      <c r="M662" s="767"/>
      <c r="N662" s="781"/>
      <c r="T662" s="68" t="s">
        <v>645</v>
      </c>
    </row>
    <row r="663" spans="1:24" s="63" customFormat="1" ht="33.75" x14ac:dyDescent="0.2">
      <c r="A663" s="96"/>
      <c r="B663" s="97" t="s">
        <v>558</v>
      </c>
      <c r="C663" s="767" t="s">
        <v>559</v>
      </c>
      <c r="D663" s="767"/>
      <c r="E663" s="767"/>
      <c r="F663" s="767"/>
      <c r="G663" s="767"/>
      <c r="H663" s="767"/>
      <c r="I663" s="767"/>
      <c r="J663" s="767"/>
      <c r="K663" s="767"/>
      <c r="L663" s="767"/>
      <c r="M663" s="767"/>
      <c r="N663" s="781"/>
      <c r="T663" s="68" t="s">
        <v>559</v>
      </c>
    </row>
    <row r="664" spans="1:24" s="63" customFormat="1" x14ac:dyDescent="0.2">
      <c r="A664" s="98"/>
      <c r="B664" s="97" t="s">
        <v>173</v>
      </c>
      <c r="C664" s="767" t="s">
        <v>174</v>
      </c>
      <c r="D664" s="767"/>
      <c r="E664" s="767"/>
      <c r="F664" s="99" t="s">
        <v>33</v>
      </c>
      <c r="G664" s="99" t="s">
        <v>33</v>
      </c>
      <c r="H664" s="99" t="s">
        <v>33</v>
      </c>
      <c r="I664" s="99" t="s">
        <v>33</v>
      </c>
      <c r="J664" s="100">
        <v>139.43</v>
      </c>
      <c r="K664" s="99" t="s">
        <v>400</v>
      </c>
      <c r="L664" s="100">
        <v>293.22000000000003</v>
      </c>
      <c r="M664" s="101" t="s">
        <v>33</v>
      </c>
      <c r="N664" s="102" t="s">
        <v>33</v>
      </c>
      <c r="U664" s="68" t="s">
        <v>174</v>
      </c>
    </row>
    <row r="665" spans="1:24" s="63" customFormat="1" x14ac:dyDescent="0.2">
      <c r="A665" s="98"/>
      <c r="B665" s="97" t="s">
        <v>176</v>
      </c>
      <c r="C665" s="767" t="s">
        <v>177</v>
      </c>
      <c r="D665" s="767"/>
      <c r="E665" s="767"/>
      <c r="F665" s="99" t="s">
        <v>33</v>
      </c>
      <c r="G665" s="99" t="s">
        <v>33</v>
      </c>
      <c r="H665" s="99" t="s">
        <v>33</v>
      </c>
      <c r="I665" s="99" t="s">
        <v>33</v>
      </c>
      <c r="J665" s="100">
        <v>14.18</v>
      </c>
      <c r="K665" s="99" t="s">
        <v>400</v>
      </c>
      <c r="L665" s="100">
        <v>29.82</v>
      </c>
      <c r="M665" s="101" t="s">
        <v>33</v>
      </c>
      <c r="N665" s="102" t="s">
        <v>33</v>
      </c>
      <c r="U665" s="68" t="s">
        <v>177</v>
      </c>
    </row>
    <row r="666" spans="1:24" s="63" customFormat="1" x14ac:dyDescent="0.2">
      <c r="A666" s="98"/>
      <c r="B666" s="97" t="s">
        <v>33</v>
      </c>
      <c r="C666" s="767" t="s">
        <v>178</v>
      </c>
      <c r="D666" s="767"/>
      <c r="E666" s="767"/>
      <c r="F666" s="99" t="s">
        <v>179</v>
      </c>
      <c r="G666" s="99" t="s">
        <v>1784</v>
      </c>
      <c r="H666" s="99" t="s">
        <v>400</v>
      </c>
      <c r="I666" s="99" t="s">
        <v>3000</v>
      </c>
      <c r="J666" s="100" t="s">
        <v>33</v>
      </c>
      <c r="K666" s="99" t="s">
        <v>33</v>
      </c>
      <c r="L666" s="100" t="s">
        <v>33</v>
      </c>
      <c r="M666" s="101" t="s">
        <v>33</v>
      </c>
      <c r="N666" s="102" t="s">
        <v>33</v>
      </c>
      <c r="V666" s="68" t="s">
        <v>178</v>
      </c>
    </row>
    <row r="667" spans="1:24" s="63" customFormat="1" x14ac:dyDescent="0.2">
      <c r="A667" s="98"/>
      <c r="B667" s="97" t="s">
        <v>33</v>
      </c>
      <c r="C667" s="776" t="s">
        <v>182</v>
      </c>
      <c r="D667" s="776"/>
      <c r="E667" s="776"/>
      <c r="F667" s="90" t="s">
        <v>33</v>
      </c>
      <c r="G667" s="90" t="s">
        <v>33</v>
      </c>
      <c r="H667" s="90" t="s">
        <v>33</v>
      </c>
      <c r="I667" s="90" t="s">
        <v>33</v>
      </c>
      <c r="J667" s="91">
        <v>139.43</v>
      </c>
      <c r="K667" s="90" t="s">
        <v>33</v>
      </c>
      <c r="L667" s="91">
        <v>293.22000000000003</v>
      </c>
      <c r="M667" s="92" t="s">
        <v>33</v>
      </c>
      <c r="N667" s="93" t="s">
        <v>33</v>
      </c>
      <c r="W667" s="68" t="s">
        <v>182</v>
      </c>
    </row>
    <row r="668" spans="1:24" s="63" customFormat="1" x14ac:dyDescent="0.2">
      <c r="A668" s="98"/>
      <c r="B668" s="97" t="s">
        <v>33</v>
      </c>
      <c r="C668" s="767" t="s">
        <v>183</v>
      </c>
      <c r="D668" s="767"/>
      <c r="E668" s="767"/>
      <c r="F668" s="99" t="s">
        <v>33</v>
      </c>
      <c r="G668" s="99" t="s">
        <v>33</v>
      </c>
      <c r="H668" s="99" t="s">
        <v>33</v>
      </c>
      <c r="I668" s="99" t="s">
        <v>33</v>
      </c>
      <c r="J668" s="100" t="s">
        <v>33</v>
      </c>
      <c r="K668" s="99" t="s">
        <v>33</v>
      </c>
      <c r="L668" s="100">
        <v>29.82</v>
      </c>
      <c r="M668" s="101" t="s">
        <v>33</v>
      </c>
      <c r="N668" s="102" t="s">
        <v>33</v>
      </c>
      <c r="V668" s="68" t="s">
        <v>183</v>
      </c>
    </row>
    <row r="669" spans="1:24" s="63" customFormat="1" ht="33.75" x14ac:dyDescent="0.2">
      <c r="A669" s="98"/>
      <c r="B669" s="97" t="s">
        <v>184</v>
      </c>
      <c r="C669" s="767" t="s">
        <v>185</v>
      </c>
      <c r="D669" s="767"/>
      <c r="E669" s="767"/>
      <c r="F669" s="99" t="s">
        <v>186</v>
      </c>
      <c r="G669" s="99" t="s">
        <v>187</v>
      </c>
      <c r="H669" s="99" t="s">
        <v>33</v>
      </c>
      <c r="I669" s="99" t="s">
        <v>187</v>
      </c>
      <c r="J669" s="100" t="s">
        <v>33</v>
      </c>
      <c r="K669" s="99" t="s">
        <v>33</v>
      </c>
      <c r="L669" s="100">
        <v>28.33</v>
      </c>
      <c r="M669" s="101" t="s">
        <v>33</v>
      </c>
      <c r="N669" s="102" t="s">
        <v>33</v>
      </c>
      <c r="V669" s="68" t="s">
        <v>185</v>
      </c>
    </row>
    <row r="670" spans="1:24" s="63" customFormat="1" ht="22.5" x14ac:dyDescent="0.2">
      <c r="A670" s="98"/>
      <c r="B670" s="97" t="s">
        <v>188</v>
      </c>
      <c r="C670" s="767" t="s">
        <v>189</v>
      </c>
      <c r="D670" s="767"/>
      <c r="E670" s="767"/>
      <c r="F670" s="99" t="s">
        <v>186</v>
      </c>
      <c r="G670" s="99" t="s">
        <v>190</v>
      </c>
      <c r="H670" s="99" t="s">
        <v>33</v>
      </c>
      <c r="I670" s="99" t="s">
        <v>190</v>
      </c>
      <c r="J670" s="100" t="s">
        <v>33</v>
      </c>
      <c r="K670" s="99" t="s">
        <v>33</v>
      </c>
      <c r="L670" s="100">
        <v>14.91</v>
      </c>
      <c r="M670" s="101" t="s">
        <v>33</v>
      </c>
      <c r="N670" s="102" t="s">
        <v>33</v>
      </c>
      <c r="V670" s="68" t="s">
        <v>189</v>
      </c>
    </row>
    <row r="671" spans="1:24" s="63" customFormat="1" x14ac:dyDescent="0.2">
      <c r="A671" s="103"/>
      <c r="B671" s="104"/>
      <c r="C671" s="780" t="s">
        <v>191</v>
      </c>
      <c r="D671" s="780"/>
      <c r="E671" s="780"/>
      <c r="F671" s="105" t="s">
        <v>33</v>
      </c>
      <c r="G671" s="105" t="s">
        <v>33</v>
      </c>
      <c r="H671" s="105" t="s">
        <v>33</v>
      </c>
      <c r="I671" s="105" t="s">
        <v>33</v>
      </c>
      <c r="J671" s="106" t="s">
        <v>33</v>
      </c>
      <c r="K671" s="105" t="s">
        <v>33</v>
      </c>
      <c r="L671" s="106">
        <v>336.46</v>
      </c>
      <c r="M671" s="92" t="s">
        <v>33</v>
      </c>
      <c r="N671" s="107" t="s">
        <v>33</v>
      </c>
      <c r="X671" s="68" t="s">
        <v>191</v>
      </c>
    </row>
    <row r="672" spans="1:24" s="63" customFormat="1" ht="22.5" x14ac:dyDescent="0.2">
      <c r="A672" s="88" t="s">
        <v>2535</v>
      </c>
      <c r="B672" s="89" t="s">
        <v>1974</v>
      </c>
      <c r="C672" s="776" t="s">
        <v>1975</v>
      </c>
      <c r="D672" s="776"/>
      <c r="E672" s="776"/>
      <c r="F672" s="90" t="s">
        <v>582</v>
      </c>
      <c r="G672" s="90" t="s">
        <v>33</v>
      </c>
      <c r="H672" s="90" t="s">
        <v>33</v>
      </c>
      <c r="I672" s="90" t="s">
        <v>3001</v>
      </c>
      <c r="J672" s="91" t="s">
        <v>33</v>
      </c>
      <c r="K672" s="90" t="s">
        <v>33</v>
      </c>
      <c r="L672" s="91" t="s">
        <v>33</v>
      </c>
      <c r="M672" s="92" t="s">
        <v>33</v>
      </c>
      <c r="N672" s="93" t="s">
        <v>33</v>
      </c>
      <c r="R672" s="68" t="s">
        <v>1975</v>
      </c>
    </row>
    <row r="673" spans="1:24" s="63" customFormat="1" x14ac:dyDescent="0.2">
      <c r="A673" s="94"/>
      <c r="B673" s="95"/>
      <c r="C673" s="767" t="s">
        <v>3002</v>
      </c>
      <c r="D673" s="767"/>
      <c r="E673" s="767"/>
      <c r="F673" s="767"/>
      <c r="G673" s="767"/>
      <c r="H673" s="767"/>
      <c r="I673" s="767"/>
      <c r="J673" s="767"/>
      <c r="K673" s="767"/>
      <c r="L673" s="767"/>
      <c r="M673" s="767"/>
      <c r="N673" s="781"/>
      <c r="S673" s="68" t="s">
        <v>3002</v>
      </c>
    </row>
    <row r="674" spans="1:24" s="63" customFormat="1" ht="33.75" x14ac:dyDescent="0.2">
      <c r="A674" s="96"/>
      <c r="B674" s="97" t="s">
        <v>558</v>
      </c>
      <c r="C674" s="767" t="s">
        <v>559</v>
      </c>
      <c r="D674" s="767"/>
      <c r="E674" s="767"/>
      <c r="F674" s="767"/>
      <c r="G674" s="767"/>
      <c r="H674" s="767"/>
      <c r="I674" s="767"/>
      <c r="J674" s="767"/>
      <c r="K674" s="767"/>
      <c r="L674" s="767"/>
      <c r="M674" s="767"/>
      <c r="N674" s="781"/>
      <c r="T674" s="68" t="s">
        <v>559</v>
      </c>
    </row>
    <row r="675" spans="1:24" s="63" customFormat="1" x14ac:dyDescent="0.2">
      <c r="A675" s="98"/>
      <c r="B675" s="97" t="s">
        <v>165</v>
      </c>
      <c r="C675" s="767" t="s">
        <v>251</v>
      </c>
      <c r="D675" s="767"/>
      <c r="E675" s="767"/>
      <c r="F675" s="99" t="s">
        <v>33</v>
      </c>
      <c r="G675" s="99" t="s">
        <v>33</v>
      </c>
      <c r="H675" s="99" t="s">
        <v>33</v>
      </c>
      <c r="I675" s="99" t="s">
        <v>33</v>
      </c>
      <c r="J675" s="100">
        <v>127.61</v>
      </c>
      <c r="K675" s="99" t="s">
        <v>175</v>
      </c>
      <c r="L675" s="100">
        <v>894.55</v>
      </c>
      <c r="M675" s="101" t="s">
        <v>33</v>
      </c>
      <c r="N675" s="102" t="s">
        <v>33</v>
      </c>
      <c r="U675" s="68" t="s">
        <v>251</v>
      </c>
    </row>
    <row r="676" spans="1:24" s="63" customFormat="1" x14ac:dyDescent="0.2">
      <c r="A676" s="98"/>
      <c r="B676" s="97" t="s">
        <v>173</v>
      </c>
      <c r="C676" s="767" t="s">
        <v>174</v>
      </c>
      <c r="D676" s="767"/>
      <c r="E676" s="767"/>
      <c r="F676" s="99" t="s">
        <v>33</v>
      </c>
      <c r="G676" s="99" t="s">
        <v>33</v>
      </c>
      <c r="H676" s="99" t="s">
        <v>33</v>
      </c>
      <c r="I676" s="99" t="s">
        <v>33</v>
      </c>
      <c r="J676" s="100">
        <v>288.58</v>
      </c>
      <c r="K676" s="99" t="s">
        <v>175</v>
      </c>
      <c r="L676" s="100">
        <v>2022.95</v>
      </c>
      <c r="M676" s="101" t="s">
        <v>33</v>
      </c>
      <c r="N676" s="102" t="s">
        <v>33</v>
      </c>
      <c r="U676" s="68" t="s">
        <v>174</v>
      </c>
    </row>
    <row r="677" spans="1:24" s="63" customFormat="1" x14ac:dyDescent="0.2">
      <c r="A677" s="98"/>
      <c r="B677" s="97" t="s">
        <v>176</v>
      </c>
      <c r="C677" s="767" t="s">
        <v>177</v>
      </c>
      <c r="D677" s="767"/>
      <c r="E677" s="767"/>
      <c r="F677" s="99" t="s">
        <v>33</v>
      </c>
      <c r="G677" s="99" t="s">
        <v>33</v>
      </c>
      <c r="H677" s="99" t="s">
        <v>33</v>
      </c>
      <c r="I677" s="99" t="s">
        <v>33</v>
      </c>
      <c r="J677" s="100">
        <v>31.49</v>
      </c>
      <c r="K677" s="99" t="s">
        <v>175</v>
      </c>
      <c r="L677" s="100">
        <v>220.74</v>
      </c>
      <c r="M677" s="101" t="s">
        <v>33</v>
      </c>
      <c r="N677" s="102" t="s">
        <v>33</v>
      </c>
      <c r="U677" s="68" t="s">
        <v>177</v>
      </c>
    </row>
    <row r="678" spans="1:24" s="63" customFormat="1" x14ac:dyDescent="0.2">
      <c r="A678" s="98"/>
      <c r="B678" s="97" t="s">
        <v>33</v>
      </c>
      <c r="C678" s="767" t="s">
        <v>253</v>
      </c>
      <c r="D678" s="767"/>
      <c r="E678" s="767"/>
      <c r="F678" s="99" t="s">
        <v>179</v>
      </c>
      <c r="G678" s="99" t="s">
        <v>1978</v>
      </c>
      <c r="H678" s="99" t="s">
        <v>175</v>
      </c>
      <c r="I678" s="99" t="s">
        <v>3003</v>
      </c>
      <c r="J678" s="100" t="s">
        <v>33</v>
      </c>
      <c r="K678" s="99" t="s">
        <v>33</v>
      </c>
      <c r="L678" s="100" t="s">
        <v>33</v>
      </c>
      <c r="M678" s="101" t="s">
        <v>33</v>
      </c>
      <c r="N678" s="102" t="s">
        <v>33</v>
      </c>
      <c r="V678" s="68" t="s">
        <v>253</v>
      </c>
    </row>
    <row r="679" spans="1:24" s="63" customFormat="1" x14ac:dyDescent="0.2">
      <c r="A679" s="98"/>
      <c r="B679" s="97" t="s">
        <v>33</v>
      </c>
      <c r="C679" s="767" t="s">
        <v>178</v>
      </c>
      <c r="D679" s="767"/>
      <c r="E679" s="767"/>
      <c r="F679" s="99" t="s">
        <v>179</v>
      </c>
      <c r="G679" s="99" t="s">
        <v>1980</v>
      </c>
      <c r="H679" s="99" t="s">
        <v>175</v>
      </c>
      <c r="I679" s="99" t="s">
        <v>3004</v>
      </c>
      <c r="J679" s="100" t="s">
        <v>33</v>
      </c>
      <c r="K679" s="99" t="s">
        <v>33</v>
      </c>
      <c r="L679" s="100" t="s">
        <v>33</v>
      </c>
      <c r="M679" s="101" t="s">
        <v>33</v>
      </c>
      <c r="N679" s="102" t="s">
        <v>33</v>
      </c>
      <c r="V679" s="68" t="s">
        <v>178</v>
      </c>
    </row>
    <row r="680" spans="1:24" s="63" customFormat="1" x14ac:dyDescent="0.2">
      <c r="A680" s="98"/>
      <c r="B680" s="97" t="s">
        <v>33</v>
      </c>
      <c r="C680" s="776" t="s">
        <v>182</v>
      </c>
      <c r="D680" s="776"/>
      <c r="E680" s="776"/>
      <c r="F680" s="90" t="s">
        <v>33</v>
      </c>
      <c r="G680" s="90" t="s">
        <v>33</v>
      </c>
      <c r="H680" s="90" t="s">
        <v>33</v>
      </c>
      <c r="I680" s="90" t="s">
        <v>33</v>
      </c>
      <c r="J680" s="91">
        <v>416.19</v>
      </c>
      <c r="K680" s="90" t="s">
        <v>33</v>
      </c>
      <c r="L680" s="91">
        <v>2917.5</v>
      </c>
      <c r="M680" s="92" t="s">
        <v>33</v>
      </c>
      <c r="N680" s="93" t="s">
        <v>33</v>
      </c>
      <c r="W680" s="68" t="s">
        <v>182</v>
      </c>
    </row>
    <row r="681" spans="1:24" s="63" customFormat="1" x14ac:dyDescent="0.2">
      <c r="A681" s="98"/>
      <c r="B681" s="97" t="s">
        <v>33</v>
      </c>
      <c r="C681" s="767" t="s">
        <v>183</v>
      </c>
      <c r="D681" s="767"/>
      <c r="E681" s="767"/>
      <c r="F681" s="99" t="s">
        <v>33</v>
      </c>
      <c r="G681" s="99" t="s">
        <v>33</v>
      </c>
      <c r="H681" s="99" t="s">
        <v>33</v>
      </c>
      <c r="I681" s="99" t="s">
        <v>33</v>
      </c>
      <c r="J681" s="100" t="s">
        <v>33</v>
      </c>
      <c r="K681" s="99" t="s">
        <v>33</v>
      </c>
      <c r="L681" s="100">
        <v>1115.29</v>
      </c>
      <c r="M681" s="101" t="s">
        <v>33</v>
      </c>
      <c r="N681" s="102" t="s">
        <v>33</v>
      </c>
      <c r="V681" s="68" t="s">
        <v>183</v>
      </c>
    </row>
    <row r="682" spans="1:24" s="63" customFormat="1" ht="33.75" x14ac:dyDescent="0.2">
      <c r="A682" s="98"/>
      <c r="B682" s="97" t="s">
        <v>184</v>
      </c>
      <c r="C682" s="767" t="s">
        <v>185</v>
      </c>
      <c r="D682" s="767"/>
      <c r="E682" s="767"/>
      <c r="F682" s="99" t="s">
        <v>186</v>
      </c>
      <c r="G682" s="99" t="s">
        <v>187</v>
      </c>
      <c r="H682" s="99" t="s">
        <v>33</v>
      </c>
      <c r="I682" s="99" t="s">
        <v>187</v>
      </c>
      <c r="J682" s="100" t="s">
        <v>33</v>
      </c>
      <c r="K682" s="99" t="s">
        <v>33</v>
      </c>
      <c r="L682" s="100">
        <v>1059.53</v>
      </c>
      <c r="M682" s="101" t="s">
        <v>33</v>
      </c>
      <c r="N682" s="102" t="s">
        <v>33</v>
      </c>
      <c r="V682" s="68" t="s">
        <v>185</v>
      </c>
    </row>
    <row r="683" spans="1:24" s="63" customFormat="1" ht="22.5" x14ac:dyDescent="0.2">
      <c r="A683" s="98"/>
      <c r="B683" s="97" t="s">
        <v>188</v>
      </c>
      <c r="C683" s="767" t="s">
        <v>189</v>
      </c>
      <c r="D683" s="767"/>
      <c r="E683" s="767"/>
      <c r="F683" s="99" t="s">
        <v>186</v>
      </c>
      <c r="G683" s="99" t="s">
        <v>190</v>
      </c>
      <c r="H683" s="99" t="s">
        <v>33</v>
      </c>
      <c r="I683" s="99" t="s">
        <v>190</v>
      </c>
      <c r="J683" s="100" t="s">
        <v>33</v>
      </c>
      <c r="K683" s="99" t="s">
        <v>33</v>
      </c>
      <c r="L683" s="100">
        <v>557.65</v>
      </c>
      <c r="M683" s="101" t="s">
        <v>33</v>
      </c>
      <c r="N683" s="102" t="s">
        <v>33</v>
      </c>
      <c r="V683" s="68" t="s">
        <v>189</v>
      </c>
    </row>
    <row r="684" spans="1:24" s="63" customFormat="1" x14ac:dyDescent="0.2">
      <c r="A684" s="103"/>
      <c r="B684" s="104"/>
      <c r="C684" s="780" t="s">
        <v>191</v>
      </c>
      <c r="D684" s="780"/>
      <c r="E684" s="780"/>
      <c r="F684" s="105" t="s">
        <v>33</v>
      </c>
      <c r="G684" s="105" t="s">
        <v>33</v>
      </c>
      <c r="H684" s="105" t="s">
        <v>33</v>
      </c>
      <c r="I684" s="105" t="s">
        <v>33</v>
      </c>
      <c r="J684" s="106" t="s">
        <v>33</v>
      </c>
      <c r="K684" s="105" t="s">
        <v>33</v>
      </c>
      <c r="L684" s="106">
        <v>4534.68</v>
      </c>
      <c r="M684" s="92" t="s">
        <v>33</v>
      </c>
      <c r="N684" s="107" t="s">
        <v>33</v>
      </c>
      <c r="X684" s="68" t="s">
        <v>191</v>
      </c>
    </row>
    <row r="685" spans="1:24" s="63" customFormat="1" x14ac:dyDescent="0.2">
      <c r="A685" s="88" t="s">
        <v>187</v>
      </c>
      <c r="B685" s="89" t="s">
        <v>1989</v>
      </c>
      <c r="C685" s="776" t="s">
        <v>1990</v>
      </c>
      <c r="D685" s="776"/>
      <c r="E685" s="776"/>
      <c r="F685" s="90" t="s">
        <v>582</v>
      </c>
      <c r="G685" s="90" t="s">
        <v>33</v>
      </c>
      <c r="H685" s="90" t="s">
        <v>33</v>
      </c>
      <c r="I685" s="90" t="s">
        <v>973</v>
      </c>
      <c r="J685" s="91" t="s">
        <v>33</v>
      </c>
      <c r="K685" s="90" t="s">
        <v>33</v>
      </c>
      <c r="L685" s="91" t="s">
        <v>33</v>
      </c>
      <c r="M685" s="92" t="s">
        <v>33</v>
      </c>
      <c r="N685" s="93" t="s">
        <v>33</v>
      </c>
      <c r="R685" s="68" t="s">
        <v>1990</v>
      </c>
    </row>
    <row r="686" spans="1:24" s="63" customFormat="1" x14ac:dyDescent="0.2">
      <c r="A686" s="94"/>
      <c r="B686" s="95"/>
      <c r="C686" s="767" t="s">
        <v>974</v>
      </c>
      <c r="D686" s="767"/>
      <c r="E686" s="767"/>
      <c r="F686" s="767"/>
      <c r="G686" s="767"/>
      <c r="H686" s="767"/>
      <c r="I686" s="767"/>
      <c r="J686" s="767"/>
      <c r="K686" s="767"/>
      <c r="L686" s="767"/>
      <c r="M686" s="767"/>
      <c r="N686" s="781"/>
      <c r="S686" s="68" t="s">
        <v>974</v>
      </c>
    </row>
    <row r="687" spans="1:24" s="63" customFormat="1" ht="33.75" x14ac:dyDescent="0.2">
      <c r="A687" s="96"/>
      <c r="B687" s="97" t="s">
        <v>558</v>
      </c>
      <c r="C687" s="767" t="s">
        <v>559</v>
      </c>
      <c r="D687" s="767"/>
      <c r="E687" s="767"/>
      <c r="F687" s="767"/>
      <c r="G687" s="767"/>
      <c r="H687" s="767"/>
      <c r="I687" s="767"/>
      <c r="J687" s="767"/>
      <c r="K687" s="767"/>
      <c r="L687" s="767"/>
      <c r="M687" s="767"/>
      <c r="N687" s="781"/>
      <c r="T687" s="68" t="s">
        <v>559</v>
      </c>
    </row>
    <row r="688" spans="1:24" s="63" customFormat="1" x14ac:dyDescent="0.2">
      <c r="A688" s="98"/>
      <c r="B688" s="97" t="s">
        <v>165</v>
      </c>
      <c r="C688" s="767" t="s">
        <v>251</v>
      </c>
      <c r="D688" s="767"/>
      <c r="E688" s="767"/>
      <c r="F688" s="99" t="s">
        <v>33</v>
      </c>
      <c r="G688" s="99" t="s">
        <v>33</v>
      </c>
      <c r="H688" s="99" t="s">
        <v>33</v>
      </c>
      <c r="I688" s="99" t="s">
        <v>33</v>
      </c>
      <c r="J688" s="100">
        <v>1053</v>
      </c>
      <c r="K688" s="99" t="s">
        <v>175</v>
      </c>
      <c r="L688" s="100">
        <v>65.81</v>
      </c>
      <c r="M688" s="101" t="s">
        <v>33</v>
      </c>
      <c r="N688" s="102" t="s">
        <v>33</v>
      </c>
      <c r="U688" s="68" t="s">
        <v>251</v>
      </c>
    </row>
    <row r="689" spans="1:24" s="63" customFormat="1" x14ac:dyDescent="0.2">
      <c r="A689" s="98"/>
      <c r="B689" s="97" t="s">
        <v>173</v>
      </c>
      <c r="C689" s="767" t="s">
        <v>174</v>
      </c>
      <c r="D689" s="767"/>
      <c r="E689" s="767"/>
      <c r="F689" s="99" t="s">
        <v>33</v>
      </c>
      <c r="G689" s="99" t="s">
        <v>33</v>
      </c>
      <c r="H689" s="99" t="s">
        <v>33</v>
      </c>
      <c r="I689" s="99" t="s">
        <v>33</v>
      </c>
      <c r="J689" s="100">
        <v>1566.06</v>
      </c>
      <c r="K689" s="99" t="s">
        <v>175</v>
      </c>
      <c r="L689" s="100">
        <v>97.88</v>
      </c>
      <c r="M689" s="101" t="s">
        <v>33</v>
      </c>
      <c r="N689" s="102" t="s">
        <v>33</v>
      </c>
      <c r="U689" s="68" t="s">
        <v>174</v>
      </c>
    </row>
    <row r="690" spans="1:24" s="63" customFormat="1" x14ac:dyDescent="0.2">
      <c r="A690" s="98"/>
      <c r="B690" s="97" t="s">
        <v>176</v>
      </c>
      <c r="C690" s="767" t="s">
        <v>177</v>
      </c>
      <c r="D690" s="767"/>
      <c r="E690" s="767"/>
      <c r="F690" s="99" t="s">
        <v>33</v>
      </c>
      <c r="G690" s="99" t="s">
        <v>33</v>
      </c>
      <c r="H690" s="99" t="s">
        <v>33</v>
      </c>
      <c r="I690" s="99" t="s">
        <v>33</v>
      </c>
      <c r="J690" s="100">
        <v>244.39</v>
      </c>
      <c r="K690" s="99" t="s">
        <v>175</v>
      </c>
      <c r="L690" s="100">
        <v>15.27</v>
      </c>
      <c r="M690" s="101" t="s">
        <v>33</v>
      </c>
      <c r="N690" s="102" t="s">
        <v>33</v>
      </c>
      <c r="U690" s="68" t="s">
        <v>177</v>
      </c>
    </row>
    <row r="691" spans="1:24" s="63" customFormat="1" x14ac:dyDescent="0.2">
      <c r="A691" s="98"/>
      <c r="B691" s="97" t="s">
        <v>212</v>
      </c>
      <c r="C691" s="767" t="s">
        <v>252</v>
      </c>
      <c r="D691" s="767"/>
      <c r="E691" s="767"/>
      <c r="F691" s="99" t="s">
        <v>33</v>
      </c>
      <c r="G691" s="99" t="s">
        <v>33</v>
      </c>
      <c r="H691" s="99" t="s">
        <v>33</v>
      </c>
      <c r="I691" s="99" t="s">
        <v>33</v>
      </c>
      <c r="J691" s="100">
        <v>909.27</v>
      </c>
      <c r="K691" s="99" t="s">
        <v>33</v>
      </c>
      <c r="L691" s="100">
        <v>45.46</v>
      </c>
      <c r="M691" s="101" t="s">
        <v>33</v>
      </c>
      <c r="N691" s="102" t="s">
        <v>33</v>
      </c>
      <c r="U691" s="68" t="s">
        <v>252</v>
      </c>
    </row>
    <row r="692" spans="1:24" s="63" customFormat="1" x14ac:dyDescent="0.2">
      <c r="A692" s="98"/>
      <c r="B692" s="97" t="s">
        <v>33</v>
      </c>
      <c r="C692" s="767" t="s">
        <v>253</v>
      </c>
      <c r="D692" s="767"/>
      <c r="E692" s="767"/>
      <c r="F692" s="99" t="s">
        <v>179</v>
      </c>
      <c r="G692" s="99" t="s">
        <v>1993</v>
      </c>
      <c r="H692" s="99" t="s">
        <v>175</v>
      </c>
      <c r="I692" s="99" t="s">
        <v>3005</v>
      </c>
      <c r="J692" s="100" t="s">
        <v>33</v>
      </c>
      <c r="K692" s="99" t="s">
        <v>33</v>
      </c>
      <c r="L692" s="100" t="s">
        <v>33</v>
      </c>
      <c r="M692" s="101" t="s">
        <v>33</v>
      </c>
      <c r="N692" s="102" t="s">
        <v>33</v>
      </c>
      <c r="V692" s="68" t="s">
        <v>253</v>
      </c>
    </row>
    <row r="693" spans="1:24" s="63" customFormat="1" x14ac:dyDescent="0.2">
      <c r="A693" s="98"/>
      <c r="B693" s="97" t="s">
        <v>33</v>
      </c>
      <c r="C693" s="767" t="s">
        <v>178</v>
      </c>
      <c r="D693" s="767"/>
      <c r="E693" s="767"/>
      <c r="F693" s="99" t="s">
        <v>179</v>
      </c>
      <c r="G693" s="99" t="s">
        <v>1995</v>
      </c>
      <c r="H693" s="99" t="s">
        <v>175</v>
      </c>
      <c r="I693" s="99" t="s">
        <v>3006</v>
      </c>
      <c r="J693" s="100" t="s">
        <v>33</v>
      </c>
      <c r="K693" s="99" t="s">
        <v>33</v>
      </c>
      <c r="L693" s="100" t="s">
        <v>33</v>
      </c>
      <c r="M693" s="101" t="s">
        <v>33</v>
      </c>
      <c r="N693" s="102" t="s">
        <v>33</v>
      </c>
      <c r="V693" s="68" t="s">
        <v>178</v>
      </c>
    </row>
    <row r="694" spans="1:24" s="63" customFormat="1" x14ac:dyDescent="0.2">
      <c r="A694" s="98"/>
      <c r="B694" s="97" t="s">
        <v>33</v>
      </c>
      <c r="C694" s="776" t="s">
        <v>182</v>
      </c>
      <c r="D694" s="776"/>
      <c r="E694" s="776"/>
      <c r="F694" s="90" t="s">
        <v>33</v>
      </c>
      <c r="G694" s="90" t="s">
        <v>33</v>
      </c>
      <c r="H694" s="90" t="s">
        <v>33</v>
      </c>
      <c r="I694" s="90" t="s">
        <v>33</v>
      </c>
      <c r="J694" s="91">
        <v>3528.33</v>
      </c>
      <c r="K694" s="90" t="s">
        <v>33</v>
      </c>
      <c r="L694" s="91">
        <v>209.15</v>
      </c>
      <c r="M694" s="92" t="s">
        <v>33</v>
      </c>
      <c r="N694" s="93" t="s">
        <v>33</v>
      </c>
      <c r="W694" s="68" t="s">
        <v>182</v>
      </c>
    </row>
    <row r="695" spans="1:24" s="63" customFormat="1" x14ac:dyDescent="0.2">
      <c r="A695" s="98"/>
      <c r="B695" s="97" t="s">
        <v>33</v>
      </c>
      <c r="C695" s="767" t="s">
        <v>183</v>
      </c>
      <c r="D695" s="767"/>
      <c r="E695" s="767"/>
      <c r="F695" s="99" t="s">
        <v>33</v>
      </c>
      <c r="G695" s="99" t="s">
        <v>33</v>
      </c>
      <c r="H695" s="99" t="s">
        <v>33</v>
      </c>
      <c r="I695" s="99" t="s">
        <v>33</v>
      </c>
      <c r="J695" s="100" t="s">
        <v>33</v>
      </c>
      <c r="K695" s="99" t="s">
        <v>33</v>
      </c>
      <c r="L695" s="100">
        <v>81.08</v>
      </c>
      <c r="M695" s="101" t="s">
        <v>33</v>
      </c>
      <c r="N695" s="102" t="s">
        <v>33</v>
      </c>
      <c r="V695" s="68" t="s">
        <v>183</v>
      </c>
    </row>
    <row r="696" spans="1:24" s="63" customFormat="1" ht="33.75" x14ac:dyDescent="0.2">
      <c r="A696" s="98"/>
      <c r="B696" s="97" t="s">
        <v>589</v>
      </c>
      <c r="C696" s="767" t="s">
        <v>590</v>
      </c>
      <c r="D696" s="767"/>
      <c r="E696" s="767"/>
      <c r="F696" s="99" t="s">
        <v>186</v>
      </c>
      <c r="G696" s="99" t="s">
        <v>591</v>
      </c>
      <c r="H696" s="99" t="s">
        <v>33</v>
      </c>
      <c r="I696" s="99" t="s">
        <v>591</v>
      </c>
      <c r="J696" s="100" t="s">
        <v>33</v>
      </c>
      <c r="K696" s="99" t="s">
        <v>33</v>
      </c>
      <c r="L696" s="100">
        <v>85.13</v>
      </c>
      <c r="M696" s="101" t="s">
        <v>33</v>
      </c>
      <c r="N696" s="102" t="s">
        <v>33</v>
      </c>
      <c r="V696" s="68" t="s">
        <v>590</v>
      </c>
    </row>
    <row r="697" spans="1:24" s="63" customFormat="1" ht="33.75" x14ac:dyDescent="0.2">
      <c r="A697" s="98"/>
      <c r="B697" s="97" t="s">
        <v>592</v>
      </c>
      <c r="C697" s="767" t="s">
        <v>593</v>
      </c>
      <c r="D697" s="767"/>
      <c r="E697" s="767"/>
      <c r="F697" s="99" t="s">
        <v>186</v>
      </c>
      <c r="G697" s="99" t="s">
        <v>594</v>
      </c>
      <c r="H697" s="99" t="s">
        <v>33</v>
      </c>
      <c r="I697" s="99" t="s">
        <v>594</v>
      </c>
      <c r="J697" s="100" t="s">
        <v>33</v>
      </c>
      <c r="K697" s="99" t="s">
        <v>33</v>
      </c>
      <c r="L697" s="100">
        <v>52.7</v>
      </c>
      <c r="M697" s="101" t="s">
        <v>33</v>
      </c>
      <c r="N697" s="102" t="s">
        <v>33</v>
      </c>
      <c r="V697" s="68" t="s">
        <v>593</v>
      </c>
    </row>
    <row r="698" spans="1:24" s="63" customFormat="1" x14ac:dyDescent="0.2">
      <c r="A698" s="103"/>
      <c r="B698" s="104"/>
      <c r="C698" s="780" t="s">
        <v>191</v>
      </c>
      <c r="D698" s="780"/>
      <c r="E698" s="780"/>
      <c r="F698" s="105" t="s">
        <v>33</v>
      </c>
      <c r="G698" s="105" t="s">
        <v>33</v>
      </c>
      <c r="H698" s="105" t="s">
        <v>33</v>
      </c>
      <c r="I698" s="105" t="s">
        <v>33</v>
      </c>
      <c r="J698" s="106" t="s">
        <v>33</v>
      </c>
      <c r="K698" s="105" t="s">
        <v>33</v>
      </c>
      <c r="L698" s="106">
        <v>346.98</v>
      </c>
      <c r="M698" s="92" t="s">
        <v>33</v>
      </c>
      <c r="N698" s="107" t="s">
        <v>33</v>
      </c>
      <c r="X698" s="68" t="s">
        <v>191</v>
      </c>
    </row>
    <row r="699" spans="1:24" s="63" customFormat="1" ht="33.75" x14ac:dyDescent="0.2">
      <c r="A699" s="88" t="s">
        <v>3007</v>
      </c>
      <c r="B699" s="89" t="s">
        <v>1997</v>
      </c>
      <c r="C699" s="776" t="s">
        <v>1998</v>
      </c>
      <c r="D699" s="776"/>
      <c r="E699" s="776"/>
      <c r="F699" s="90" t="s">
        <v>566</v>
      </c>
      <c r="G699" s="90" t="s">
        <v>33</v>
      </c>
      <c r="H699" s="90" t="s">
        <v>33</v>
      </c>
      <c r="I699" s="90" t="s">
        <v>1109</v>
      </c>
      <c r="J699" s="91">
        <v>535.46</v>
      </c>
      <c r="K699" s="90" t="s">
        <v>33</v>
      </c>
      <c r="L699" s="91">
        <v>2730.85</v>
      </c>
      <c r="M699" s="92" t="s">
        <v>33</v>
      </c>
      <c r="N699" s="93" t="s">
        <v>33</v>
      </c>
      <c r="R699" s="68" t="s">
        <v>1998</v>
      </c>
    </row>
    <row r="700" spans="1:24" s="63" customFormat="1" ht="45" x14ac:dyDescent="0.2">
      <c r="A700" s="88" t="s">
        <v>3008</v>
      </c>
      <c r="B700" s="89" t="s">
        <v>2812</v>
      </c>
      <c r="C700" s="776" t="s">
        <v>2813</v>
      </c>
      <c r="D700" s="776"/>
      <c r="E700" s="776"/>
      <c r="F700" s="90" t="s">
        <v>582</v>
      </c>
      <c r="G700" s="90" t="s">
        <v>33</v>
      </c>
      <c r="H700" s="90" t="s">
        <v>33</v>
      </c>
      <c r="I700" s="90" t="s">
        <v>3009</v>
      </c>
      <c r="J700" s="91" t="s">
        <v>33</v>
      </c>
      <c r="K700" s="90" t="s">
        <v>33</v>
      </c>
      <c r="L700" s="91" t="s">
        <v>33</v>
      </c>
      <c r="M700" s="92" t="s">
        <v>33</v>
      </c>
      <c r="N700" s="93" t="s">
        <v>33</v>
      </c>
      <c r="R700" s="68" t="s">
        <v>2813</v>
      </c>
    </row>
    <row r="701" spans="1:24" s="63" customFormat="1" x14ac:dyDescent="0.2">
      <c r="A701" s="94"/>
      <c r="B701" s="95"/>
      <c r="C701" s="767" t="s">
        <v>3010</v>
      </c>
      <c r="D701" s="767"/>
      <c r="E701" s="767"/>
      <c r="F701" s="767"/>
      <c r="G701" s="767"/>
      <c r="H701" s="767"/>
      <c r="I701" s="767"/>
      <c r="J701" s="767"/>
      <c r="K701" s="767"/>
      <c r="L701" s="767"/>
      <c r="M701" s="767"/>
      <c r="N701" s="781"/>
      <c r="S701" s="68" t="s">
        <v>3010</v>
      </c>
    </row>
    <row r="702" spans="1:24" s="63" customFormat="1" ht="33.75" x14ac:dyDescent="0.2">
      <c r="A702" s="96"/>
      <c r="B702" s="97" t="s">
        <v>558</v>
      </c>
      <c r="C702" s="767" t="s">
        <v>559</v>
      </c>
      <c r="D702" s="767"/>
      <c r="E702" s="767"/>
      <c r="F702" s="767"/>
      <c r="G702" s="767"/>
      <c r="H702" s="767"/>
      <c r="I702" s="767"/>
      <c r="J702" s="767"/>
      <c r="K702" s="767"/>
      <c r="L702" s="767"/>
      <c r="M702" s="767"/>
      <c r="N702" s="781"/>
      <c r="T702" s="68" t="s">
        <v>559</v>
      </c>
    </row>
    <row r="703" spans="1:24" s="63" customFormat="1" x14ac:dyDescent="0.2">
      <c r="A703" s="98"/>
      <c r="B703" s="97" t="s">
        <v>165</v>
      </c>
      <c r="C703" s="767" t="s">
        <v>251</v>
      </c>
      <c r="D703" s="767"/>
      <c r="E703" s="767"/>
      <c r="F703" s="99" t="s">
        <v>33</v>
      </c>
      <c r="G703" s="99" t="s">
        <v>33</v>
      </c>
      <c r="H703" s="99" t="s">
        <v>33</v>
      </c>
      <c r="I703" s="99" t="s">
        <v>33</v>
      </c>
      <c r="J703" s="100">
        <v>2874.61</v>
      </c>
      <c r="K703" s="99" t="s">
        <v>175</v>
      </c>
      <c r="L703" s="100">
        <v>2396.71</v>
      </c>
      <c r="M703" s="101" t="s">
        <v>33</v>
      </c>
      <c r="N703" s="102" t="s">
        <v>33</v>
      </c>
      <c r="U703" s="68" t="s">
        <v>251</v>
      </c>
    </row>
    <row r="704" spans="1:24" s="63" customFormat="1" x14ac:dyDescent="0.2">
      <c r="A704" s="98"/>
      <c r="B704" s="97" t="s">
        <v>173</v>
      </c>
      <c r="C704" s="767" t="s">
        <v>174</v>
      </c>
      <c r="D704" s="767"/>
      <c r="E704" s="767"/>
      <c r="F704" s="99" t="s">
        <v>33</v>
      </c>
      <c r="G704" s="99" t="s">
        <v>33</v>
      </c>
      <c r="H704" s="99" t="s">
        <v>33</v>
      </c>
      <c r="I704" s="99" t="s">
        <v>33</v>
      </c>
      <c r="J704" s="100">
        <v>2606.02</v>
      </c>
      <c r="K704" s="99" t="s">
        <v>175</v>
      </c>
      <c r="L704" s="100">
        <v>2172.77</v>
      </c>
      <c r="M704" s="101" t="s">
        <v>33</v>
      </c>
      <c r="N704" s="102" t="s">
        <v>33</v>
      </c>
      <c r="U704" s="68" t="s">
        <v>174</v>
      </c>
    </row>
    <row r="705" spans="1:25" s="63" customFormat="1" x14ac:dyDescent="0.2">
      <c r="A705" s="98"/>
      <c r="B705" s="97" t="s">
        <v>176</v>
      </c>
      <c r="C705" s="767" t="s">
        <v>177</v>
      </c>
      <c r="D705" s="767"/>
      <c r="E705" s="767"/>
      <c r="F705" s="99" t="s">
        <v>33</v>
      </c>
      <c r="G705" s="99" t="s">
        <v>33</v>
      </c>
      <c r="H705" s="99" t="s">
        <v>33</v>
      </c>
      <c r="I705" s="99" t="s">
        <v>33</v>
      </c>
      <c r="J705" s="100">
        <v>380.59</v>
      </c>
      <c r="K705" s="99" t="s">
        <v>175</v>
      </c>
      <c r="L705" s="100">
        <v>317.32</v>
      </c>
      <c r="M705" s="101" t="s">
        <v>33</v>
      </c>
      <c r="N705" s="102" t="s">
        <v>33</v>
      </c>
      <c r="U705" s="68" t="s">
        <v>177</v>
      </c>
    </row>
    <row r="706" spans="1:25" s="63" customFormat="1" x14ac:dyDescent="0.2">
      <c r="A706" s="98"/>
      <c r="B706" s="97" t="s">
        <v>212</v>
      </c>
      <c r="C706" s="767" t="s">
        <v>252</v>
      </c>
      <c r="D706" s="767"/>
      <c r="E706" s="767"/>
      <c r="F706" s="99" t="s">
        <v>33</v>
      </c>
      <c r="G706" s="99" t="s">
        <v>33</v>
      </c>
      <c r="H706" s="99" t="s">
        <v>33</v>
      </c>
      <c r="I706" s="99" t="s">
        <v>33</v>
      </c>
      <c r="J706" s="100">
        <v>3287.63</v>
      </c>
      <c r="K706" s="99" t="s">
        <v>33</v>
      </c>
      <c r="L706" s="100">
        <v>2192.85</v>
      </c>
      <c r="M706" s="101" t="s">
        <v>33</v>
      </c>
      <c r="N706" s="102" t="s">
        <v>33</v>
      </c>
      <c r="U706" s="68" t="s">
        <v>252</v>
      </c>
    </row>
    <row r="707" spans="1:25" s="63" customFormat="1" x14ac:dyDescent="0.2">
      <c r="A707" s="98"/>
      <c r="B707" s="97" t="s">
        <v>33</v>
      </c>
      <c r="C707" s="767" t="s">
        <v>253</v>
      </c>
      <c r="D707" s="767"/>
      <c r="E707" s="767"/>
      <c r="F707" s="99" t="s">
        <v>179</v>
      </c>
      <c r="G707" s="99" t="s">
        <v>2816</v>
      </c>
      <c r="H707" s="99" t="s">
        <v>175</v>
      </c>
      <c r="I707" s="99" t="s">
        <v>3011</v>
      </c>
      <c r="J707" s="100" t="s">
        <v>33</v>
      </c>
      <c r="K707" s="99" t="s">
        <v>33</v>
      </c>
      <c r="L707" s="100" t="s">
        <v>33</v>
      </c>
      <c r="M707" s="101" t="s">
        <v>33</v>
      </c>
      <c r="N707" s="102" t="s">
        <v>33</v>
      </c>
      <c r="V707" s="68" t="s">
        <v>253</v>
      </c>
    </row>
    <row r="708" spans="1:25" s="63" customFormat="1" ht="22.5" x14ac:dyDescent="0.2">
      <c r="A708" s="98"/>
      <c r="B708" s="97" t="s">
        <v>33</v>
      </c>
      <c r="C708" s="767" t="s">
        <v>178</v>
      </c>
      <c r="D708" s="767"/>
      <c r="E708" s="767"/>
      <c r="F708" s="99" t="s">
        <v>179</v>
      </c>
      <c r="G708" s="99" t="s">
        <v>2818</v>
      </c>
      <c r="H708" s="99" t="s">
        <v>175</v>
      </c>
      <c r="I708" s="99" t="s">
        <v>3012</v>
      </c>
      <c r="J708" s="100" t="s">
        <v>33</v>
      </c>
      <c r="K708" s="99" t="s">
        <v>33</v>
      </c>
      <c r="L708" s="100" t="s">
        <v>33</v>
      </c>
      <c r="M708" s="101" t="s">
        <v>33</v>
      </c>
      <c r="N708" s="102" t="s">
        <v>33</v>
      </c>
      <c r="V708" s="68" t="s">
        <v>178</v>
      </c>
    </row>
    <row r="709" spans="1:25" s="63" customFormat="1" x14ac:dyDescent="0.2">
      <c r="A709" s="98"/>
      <c r="B709" s="97" t="s">
        <v>33</v>
      </c>
      <c r="C709" s="776" t="s">
        <v>182</v>
      </c>
      <c r="D709" s="776"/>
      <c r="E709" s="776"/>
      <c r="F709" s="90" t="s">
        <v>33</v>
      </c>
      <c r="G709" s="90" t="s">
        <v>33</v>
      </c>
      <c r="H709" s="90" t="s">
        <v>33</v>
      </c>
      <c r="I709" s="90" t="s">
        <v>33</v>
      </c>
      <c r="J709" s="91">
        <v>8768.26</v>
      </c>
      <c r="K709" s="90" t="s">
        <v>33</v>
      </c>
      <c r="L709" s="91">
        <v>6762.33</v>
      </c>
      <c r="M709" s="92" t="s">
        <v>33</v>
      </c>
      <c r="N709" s="93" t="s">
        <v>33</v>
      </c>
      <c r="W709" s="68" t="s">
        <v>182</v>
      </c>
    </row>
    <row r="710" spans="1:25" s="63" customFormat="1" x14ac:dyDescent="0.2">
      <c r="A710" s="98"/>
      <c r="B710" s="97" t="s">
        <v>33</v>
      </c>
      <c r="C710" s="767" t="s">
        <v>183</v>
      </c>
      <c r="D710" s="767"/>
      <c r="E710" s="767"/>
      <c r="F710" s="99" t="s">
        <v>33</v>
      </c>
      <c r="G710" s="99" t="s">
        <v>33</v>
      </c>
      <c r="H710" s="99" t="s">
        <v>33</v>
      </c>
      <c r="I710" s="99" t="s">
        <v>33</v>
      </c>
      <c r="J710" s="100" t="s">
        <v>33</v>
      </c>
      <c r="K710" s="99" t="s">
        <v>33</v>
      </c>
      <c r="L710" s="100">
        <v>2714.03</v>
      </c>
      <c r="M710" s="101" t="s">
        <v>33</v>
      </c>
      <c r="N710" s="102" t="s">
        <v>33</v>
      </c>
      <c r="V710" s="68" t="s">
        <v>183</v>
      </c>
    </row>
    <row r="711" spans="1:25" s="63" customFormat="1" ht="33.75" x14ac:dyDescent="0.2">
      <c r="A711" s="98"/>
      <c r="B711" s="97" t="s">
        <v>589</v>
      </c>
      <c r="C711" s="767" t="s">
        <v>590</v>
      </c>
      <c r="D711" s="767"/>
      <c r="E711" s="767"/>
      <c r="F711" s="99" t="s">
        <v>186</v>
      </c>
      <c r="G711" s="99" t="s">
        <v>591</v>
      </c>
      <c r="H711" s="99" t="s">
        <v>33</v>
      </c>
      <c r="I711" s="99" t="s">
        <v>591</v>
      </c>
      <c r="J711" s="100" t="s">
        <v>33</v>
      </c>
      <c r="K711" s="99" t="s">
        <v>33</v>
      </c>
      <c r="L711" s="100">
        <v>2849.73</v>
      </c>
      <c r="M711" s="101" t="s">
        <v>33</v>
      </c>
      <c r="N711" s="102" t="s">
        <v>33</v>
      </c>
      <c r="V711" s="68" t="s">
        <v>590</v>
      </c>
    </row>
    <row r="712" spans="1:25" s="63" customFormat="1" ht="33.75" x14ac:dyDescent="0.2">
      <c r="A712" s="98"/>
      <c r="B712" s="97" t="s">
        <v>592</v>
      </c>
      <c r="C712" s="767" t="s">
        <v>593</v>
      </c>
      <c r="D712" s="767"/>
      <c r="E712" s="767"/>
      <c r="F712" s="99" t="s">
        <v>186</v>
      </c>
      <c r="G712" s="99" t="s">
        <v>594</v>
      </c>
      <c r="H712" s="99" t="s">
        <v>33</v>
      </c>
      <c r="I712" s="99" t="s">
        <v>594</v>
      </c>
      <c r="J712" s="100" t="s">
        <v>33</v>
      </c>
      <c r="K712" s="99" t="s">
        <v>33</v>
      </c>
      <c r="L712" s="100">
        <v>1764.12</v>
      </c>
      <c r="M712" s="101" t="s">
        <v>33</v>
      </c>
      <c r="N712" s="102" t="s">
        <v>33</v>
      </c>
      <c r="V712" s="68" t="s">
        <v>593</v>
      </c>
    </row>
    <row r="713" spans="1:25" s="63" customFormat="1" x14ac:dyDescent="0.2">
      <c r="A713" s="103"/>
      <c r="B713" s="104"/>
      <c r="C713" s="780" t="s">
        <v>191</v>
      </c>
      <c r="D713" s="780"/>
      <c r="E713" s="780"/>
      <c r="F713" s="105" t="s">
        <v>33</v>
      </c>
      <c r="G713" s="105" t="s">
        <v>33</v>
      </c>
      <c r="H713" s="105" t="s">
        <v>33</v>
      </c>
      <c r="I713" s="105" t="s">
        <v>33</v>
      </c>
      <c r="J713" s="106" t="s">
        <v>33</v>
      </c>
      <c r="K713" s="105" t="s">
        <v>33</v>
      </c>
      <c r="L713" s="106">
        <v>11376.18</v>
      </c>
      <c r="M713" s="92" t="s">
        <v>33</v>
      </c>
      <c r="N713" s="107" t="s">
        <v>33</v>
      </c>
      <c r="X713" s="68" t="s">
        <v>191</v>
      </c>
    </row>
    <row r="714" spans="1:25" s="63" customFormat="1" ht="22.5" x14ac:dyDescent="0.2">
      <c r="A714" s="88" t="s">
        <v>3013</v>
      </c>
      <c r="B714" s="89" t="s">
        <v>595</v>
      </c>
      <c r="C714" s="776" t="s">
        <v>596</v>
      </c>
      <c r="D714" s="776"/>
      <c r="E714" s="776"/>
      <c r="F714" s="90" t="s">
        <v>566</v>
      </c>
      <c r="G714" s="90" t="s">
        <v>33</v>
      </c>
      <c r="H714" s="90" t="s">
        <v>33</v>
      </c>
      <c r="I714" s="90" t="s">
        <v>3014</v>
      </c>
      <c r="J714" s="91">
        <v>790</v>
      </c>
      <c r="K714" s="90" t="s">
        <v>33</v>
      </c>
      <c r="L714" s="91">
        <v>53483.4</v>
      </c>
      <c r="M714" s="92" t="s">
        <v>33</v>
      </c>
      <c r="N714" s="93" t="s">
        <v>33</v>
      </c>
      <c r="R714" s="68" t="s">
        <v>596</v>
      </c>
    </row>
    <row r="715" spans="1:25" s="63" customFormat="1" x14ac:dyDescent="0.2">
      <c r="A715" s="88" t="s">
        <v>3015</v>
      </c>
      <c r="B715" s="89" t="s">
        <v>598</v>
      </c>
      <c r="C715" s="776" t="s">
        <v>599</v>
      </c>
      <c r="D715" s="776"/>
      <c r="E715" s="776"/>
      <c r="F715" s="90" t="s">
        <v>566</v>
      </c>
      <c r="G715" s="90" t="s">
        <v>33</v>
      </c>
      <c r="H715" s="90" t="s">
        <v>33</v>
      </c>
      <c r="I715" s="90" t="s">
        <v>3016</v>
      </c>
      <c r="J715" s="91">
        <v>10.63</v>
      </c>
      <c r="K715" s="90" t="s">
        <v>33</v>
      </c>
      <c r="L715" s="91">
        <v>709.02</v>
      </c>
      <c r="M715" s="92" t="s">
        <v>33</v>
      </c>
      <c r="N715" s="93" t="s">
        <v>33</v>
      </c>
      <c r="R715" s="68" t="s">
        <v>599</v>
      </c>
    </row>
    <row r="716" spans="1:25" s="63" customFormat="1" x14ac:dyDescent="0.2">
      <c r="A716" s="94"/>
      <c r="B716" s="95"/>
      <c r="C716" s="767" t="s">
        <v>601</v>
      </c>
      <c r="D716" s="767"/>
      <c r="E716" s="767"/>
      <c r="F716" s="767"/>
      <c r="G716" s="767"/>
      <c r="H716" s="767"/>
      <c r="I716" s="767"/>
      <c r="J716" s="767"/>
      <c r="K716" s="767"/>
      <c r="L716" s="767"/>
      <c r="M716" s="767"/>
      <c r="N716" s="781"/>
      <c r="Y716" s="68" t="s">
        <v>601</v>
      </c>
    </row>
    <row r="717" spans="1:25" s="63" customFormat="1" ht="22.5" x14ac:dyDescent="0.2">
      <c r="A717" s="88" t="s">
        <v>1190</v>
      </c>
      <c r="B717" s="89" t="s">
        <v>2064</v>
      </c>
      <c r="C717" s="776" t="s">
        <v>2065</v>
      </c>
      <c r="D717" s="776"/>
      <c r="E717" s="776"/>
      <c r="F717" s="90" t="s">
        <v>604</v>
      </c>
      <c r="G717" s="90" t="s">
        <v>33</v>
      </c>
      <c r="H717" s="90" t="s">
        <v>33</v>
      </c>
      <c r="I717" s="90" t="s">
        <v>3017</v>
      </c>
      <c r="J717" s="91">
        <v>5488.69</v>
      </c>
      <c r="K717" s="90" t="s">
        <v>33</v>
      </c>
      <c r="L717" s="91">
        <v>4645.08</v>
      </c>
      <c r="M717" s="92" t="s">
        <v>33</v>
      </c>
      <c r="N717" s="93" t="s">
        <v>33</v>
      </c>
      <c r="R717" s="68" t="s">
        <v>2065</v>
      </c>
    </row>
    <row r="718" spans="1:25" s="63" customFormat="1" x14ac:dyDescent="0.2">
      <c r="A718" s="94"/>
      <c r="B718" s="95"/>
      <c r="C718" s="767" t="s">
        <v>3018</v>
      </c>
      <c r="D718" s="767"/>
      <c r="E718" s="767"/>
      <c r="F718" s="767"/>
      <c r="G718" s="767"/>
      <c r="H718" s="767"/>
      <c r="I718" s="767"/>
      <c r="J718" s="767"/>
      <c r="K718" s="767"/>
      <c r="L718" s="767"/>
      <c r="M718" s="767"/>
      <c r="N718" s="781"/>
      <c r="S718" s="68" t="s">
        <v>3018</v>
      </c>
    </row>
    <row r="719" spans="1:25" s="63" customFormat="1" ht="22.5" x14ac:dyDescent="0.2">
      <c r="A719" s="88" t="s">
        <v>3019</v>
      </c>
      <c r="B719" s="89" t="s">
        <v>2014</v>
      </c>
      <c r="C719" s="776" t="s">
        <v>2015</v>
      </c>
      <c r="D719" s="776"/>
      <c r="E719" s="776"/>
      <c r="F719" s="90" t="s">
        <v>604</v>
      </c>
      <c r="G719" s="90" t="s">
        <v>33</v>
      </c>
      <c r="H719" s="90" t="s">
        <v>33</v>
      </c>
      <c r="I719" s="90" t="s">
        <v>2926</v>
      </c>
      <c r="J719" s="91">
        <v>5488.69</v>
      </c>
      <c r="K719" s="90" t="s">
        <v>33</v>
      </c>
      <c r="L719" s="91">
        <v>930.33</v>
      </c>
      <c r="M719" s="92" t="s">
        <v>33</v>
      </c>
      <c r="N719" s="93" t="s">
        <v>33</v>
      </c>
      <c r="R719" s="68" t="s">
        <v>2015</v>
      </c>
    </row>
    <row r="720" spans="1:25" s="63" customFormat="1" x14ac:dyDescent="0.2">
      <c r="A720" s="94"/>
      <c r="B720" s="95"/>
      <c r="C720" s="767" t="s">
        <v>2927</v>
      </c>
      <c r="D720" s="767"/>
      <c r="E720" s="767"/>
      <c r="F720" s="767"/>
      <c r="G720" s="767"/>
      <c r="H720" s="767"/>
      <c r="I720" s="767"/>
      <c r="J720" s="767"/>
      <c r="K720" s="767"/>
      <c r="L720" s="767"/>
      <c r="M720" s="767"/>
      <c r="N720" s="781"/>
      <c r="S720" s="68" t="s">
        <v>2927</v>
      </c>
    </row>
    <row r="721" spans="1:23" s="63" customFormat="1" ht="22.5" x14ac:dyDescent="0.2">
      <c r="A721" s="88" t="s">
        <v>3020</v>
      </c>
      <c r="B721" s="89" t="s">
        <v>2826</v>
      </c>
      <c r="C721" s="776" t="s">
        <v>2827</v>
      </c>
      <c r="D721" s="776"/>
      <c r="E721" s="776"/>
      <c r="F721" s="90" t="s">
        <v>604</v>
      </c>
      <c r="G721" s="90" t="s">
        <v>33</v>
      </c>
      <c r="H721" s="90" t="s">
        <v>33</v>
      </c>
      <c r="I721" s="90" t="s">
        <v>3021</v>
      </c>
      <c r="J721" s="91">
        <v>5488.69</v>
      </c>
      <c r="K721" s="90" t="s">
        <v>33</v>
      </c>
      <c r="L721" s="91">
        <v>6369.62</v>
      </c>
      <c r="M721" s="92" t="s">
        <v>33</v>
      </c>
      <c r="N721" s="93" t="s">
        <v>33</v>
      </c>
      <c r="R721" s="68" t="s">
        <v>2827</v>
      </c>
    </row>
    <row r="722" spans="1:23" s="63" customFormat="1" x14ac:dyDescent="0.2">
      <c r="A722" s="94"/>
      <c r="B722" s="95"/>
      <c r="C722" s="767" t="s">
        <v>3022</v>
      </c>
      <c r="D722" s="767"/>
      <c r="E722" s="767"/>
      <c r="F722" s="767"/>
      <c r="G722" s="767"/>
      <c r="H722" s="767"/>
      <c r="I722" s="767"/>
      <c r="J722" s="767"/>
      <c r="K722" s="767"/>
      <c r="L722" s="767"/>
      <c r="M722" s="767"/>
      <c r="N722" s="781"/>
      <c r="S722" s="68" t="s">
        <v>3022</v>
      </c>
    </row>
    <row r="723" spans="1:23" s="63" customFormat="1" ht="22.5" x14ac:dyDescent="0.2">
      <c r="A723" s="88" t="s">
        <v>3023</v>
      </c>
      <c r="B723" s="89" t="s">
        <v>602</v>
      </c>
      <c r="C723" s="776" t="s">
        <v>603</v>
      </c>
      <c r="D723" s="776"/>
      <c r="E723" s="776"/>
      <c r="F723" s="90" t="s">
        <v>604</v>
      </c>
      <c r="G723" s="90" t="s">
        <v>33</v>
      </c>
      <c r="H723" s="90" t="s">
        <v>33</v>
      </c>
      <c r="I723" s="90" t="s">
        <v>3024</v>
      </c>
      <c r="J723" s="91">
        <v>5584.58</v>
      </c>
      <c r="K723" s="90" t="s">
        <v>33</v>
      </c>
      <c r="L723" s="91">
        <v>2200.3200000000002</v>
      </c>
      <c r="M723" s="92" t="s">
        <v>33</v>
      </c>
      <c r="N723" s="93" t="s">
        <v>33</v>
      </c>
      <c r="R723" s="68" t="s">
        <v>603</v>
      </c>
    </row>
    <row r="724" spans="1:23" s="63" customFormat="1" x14ac:dyDescent="0.2">
      <c r="A724" s="94"/>
      <c r="B724" s="95"/>
      <c r="C724" s="767" t="s">
        <v>3025</v>
      </c>
      <c r="D724" s="767"/>
      <c r="E724" s="767"/>
      <c r="F724" s="767"/>
      <c r="G724" s="767"/>
      <c r="H724" s="767"/>
      <c r="I724" s="767"/>
      <c r="J724" s="767"/>
      <c r="K724" s="767"/>
      <c r="L724" s="767"/>
      <c r="M724" s="767"/>
      <c r="N724" s="781"/>
      <c r="S724" s="68" t="s">
        <v>3025</v>
      </c>
    </row>
    <row r="725" spans="1:23" s="63" customFormat="1" ht="22.5" x14ac:dyDescent="0.2">
      <c r="A725" s="88" t="s">
        <v>3026</v>
      </c>
      <c r="B725" s="89" t="s">
        <v>2010</v>
      </c>
      <c r="C725" s="776" t="s">
        <v>2011</v>
      </c>
      <c r="D725" s="776"/>
      <c r="E725" s="776"/>
      <c r="F725" s="90" t="s">
        <v>604</v>
      </c>
      <c r="G725" s="90" t="s">
        <v>33</v>
      </c>
      <c r="H725" s="90" t="s">
        <v>33</v>
      </c>
      <c r="I725" s="90" t="s">
        <v>3027</v>
      </c>
      <c r="J725" s="91">
        <v>5802.77</v>
      </c>
      <c r="K725" s="90" t="s">
        <v>33</v>
      </c>
      <c r="L725" s="91">
        <v>2436</v>
      </c>
      <c r="M725" s="92" t="s">
        <v>33</v>
      </c>
      <c r="N725" s="93" t="s">
        <v>33</v>
      </c>
      <c r="R725" s="68" t="s">
        <v>2011</v>
      </c>
    </row>
    <row r="726" spans="1:23" s="63" customFormat="1" x14ac:dyDescent="0.2">
      <c r="A726" s="94"/>
      <c r="B726" s="95"/>
      <c r="C726" s="767" t="s">
        <v>3028</v>
      </c>
      <c r="D726" s="767"/>
      <c r="E726" s="767"/>
      <c r="F726" s="767"/>
      <c r="G726" s="767"/>
      <c r="H726" s="767"/>
      <c r="I726" s="767"/>
      <c r="J726" s="767"/>
      <c r="K726" s="767"/>
      <c r="L726" s="767"/>
      <c r="M726" s="767"/>
      <c r="N726" s="781"/>
      <c r="S726" s="68" t="s">
        <v>3028</v>
      </c>
    </row>
    <row r="727" spans="1:23" s="63" customFormat="1" ht="33.75" x14ac:dyDescent="0.2">
      <c r="A727" s="88" t="s">
        <v>591</v>
      </c>
      <c r="B727" s="89" t="s">
        <v>2028</v>
      </c>
      <c r="C727" s="776" t="s">
        <v>2029</v>
      </c>
      <c r="D727" s="776"/>
      <c r="E727" s="776"/>
      <c r="F727" s="90" t="s">
        <v>609</v>
      </c>
      <c r="G727" s="90" t="s">
        <v>33</v>
      </c>
      <c r="H727" s="90" t="s">
        <v>33</v>
      </c>
      <c r="I727" s="90" t="s">
        <v>2002</v>
      </c>
      <c r="J727" s="91" t="s">
        <v>33</v>
      </c>
      <c r="K727" s="90" t="s">
        <v>33</v>
      </c>
      <c r="L727" s="91" t="s">
        <v>33</v>
      </c>
      <c r="M727" s="92" t="s">
        <v>33</v>
      </c>
      <c r="N727" s="93" t="s">
        <v>33</v>
      </c>
      <c r="R727" s="68" t="s">
        <v>2029</v>
      </c>
    </row>
    <row r="728" spans="1:23" s="63" customFormat="1" x14ac:dyDescent="0.2">
      <c r="A728" s="94"/>
      <c r="B728" s="95"/>
      <c r="C728" s="767" t="s">
        <v>2003</v>
      </c>
      <c r="D728" s="767"/>
      <c r="E728" s="767"/>
      <c r="F728" s="767"/>
      <c r="G728" s="767"/>
      <c r="H728" s="767"/>
      <c r="I728" s="767"/>
      <c r="J728" s="767"/>
      <c r="K728" s="767"/>
      <c r="L728" s="767"/>
      <c r="M728" s="767"/>
      <c r="N728" s="781"/>
      <c r="S728" s="68" t="s">
        <v>2003</v>
      </c>
    </row>
    <row r="729" spans="1:23" s="63" customFormat="1" ht="33.75" x14ac:dyDescent="0.2">
      <c r="A729" s="96"/>
      <c r="B729" s="97" t="s">
        <v>558</v>
      </c>
      <c r="C729" s="767" t="s">
        <v>559</v>
      </c>
      <c r="D729" s="767"/>
      <c r="E729" s="767"/>
      <c r="F729" s="767"/>
      <c r="G729" s="767"/>
      <c r="H729" s="767"/>
      <c r="I729" s="767"/>
      <c r="J729" s="767"/>
      <c r="K729" s="767"/>
      <c r="L729" s="767"/>
      <c r="M729" s="767"/>
      <c r="N729" s="781"/>
      <c r="T729" s="68" t="s">
        <v>559</v>
      </c>
    </row>
    <row r="730" spans="1:23" s="63" customFormat="1" x14ac:dyDescent="0.2">
      <c r="A730" s="98"/>
      <c r="B730" s="97" t="s">
        <v>165</v>
      </c>
      <c r="C730" s="767" t="s">
        <v>251</v>
      </c>
      <c r="D730" s="767"/>
      <c r="E730" s="767"/>
      <c r="F730" s="99" t="s">
        <v>33</v>
      </c>
      <c r="G730" s="99" t="s">
        <v>33</v>
      </c>
      <c r="H730" s="99" t="s">
        <v>33</v>
      </c>
      <c r="I730" s="99" t="s">
        <v>33</v>
      </c>
      <c r="J730" s="100">
        <v>86.7</v>
      </c>
      <c r="K730" s="99" t="s">
        <v>175</v>
      </c>
      <c r="L730" s="100">
        <v>235.17</v>
      </c>
      <c r="M730" s="101" t="s">
        <v>33</v>
      </c>
      <c r="N730" s="102" t="s">
        <v>33</v>
      </c>
      <c r="U730" s="68" t="s">
        <v>251</v>
      </c>
    </row>
    <row r="731" spans="1:23" s="63" customFormat="1" x14ac:dyDescent="0.2">
      <c r="A731" s="98"/>
      <c r="B731" s="97" t="s">
        <v>173</v>
      </c>
      <c r="C731" s="767" t="s">
        <v>174</v>
      </c>
      <c r="D731" s="767"/>
      <c r="E731" s="767"/>
      <c r="F731" s="99" t="s">
        <v>33</v>
      </c>
      <c r="G731" s="99" t="s">
        <v>33</v>
      </c>
      <c r="H731" s="99" t="s">
        <v>33</v>
      </c>
      <c r="I731" s="99" t="s">
        <v>33</v>
      </c>
      <c r="J731" s="100">
        <v>16.61</v>
      </c>
      <c r="K731" s="99" t="s">
        <v>175</v>
      </c>
      <c r="L731" s="100">
        <v>45.05</v>
      </c>
      <c r="M731" s="101" t="s">
        <v>33</v>
      </c>
      <c r="N731" s="102" t="s">
        <v>33</v>
      </c>
      <c r="U731" s="68" t="s">
        <v>174</v>
      </c>
    </row>
    <row r="732" spans="1:23" s="63" customFormat="1" x14ac:dyDescent="0.2">
      <c r="A732" s="98"/>
      <c r="B732" s="97" t="s">
        <v>176</v>
      </c>
      <c r="C732" s="767" t="s">
        <v>177</v>
      </c>
      <c r="D732" s="767"/>
      <c r="E732" s="767"/>
      <c r="F732" s="99" t="s">
        <v>33</v>
      </c>
      <c r="G732" s="99" t="s">
        <v>33</v>
      </c>
      <c r="H732" s="99" t="s">
        <v>33</v>
      </c>
      <c r="I732" s="99" t="s">
        <v>33</v>
      </c>
      <c r="J732" s="100">
        <v>2.93</v>
      </c>
      <c r="K732" s="99" t="s">
        <v>175</v>
      </c>
      <c r="L732" s="100">
        <v>7.95</v>
      </c>
      <c r="M732" s="101" t="s">
        <v>33</v>
      </c>
      <c r="N732" s="102" t="s">
        <v>33</v>
      </c>
      <c r="U732" s="68" t="s">
        <v>177</v>
      </c>
    </row>
    <row r="733" spans="1:23" s="63" customFormat="1" x14ac:dyDescent="0.2">
      <c r="A733" s="98"/>
      <c r="B733" s="97" t="s">
        <v>212</v>
      </c>
      <c r="C733" s="767" t="s">
        <v>252</v>
      </c>
      <c r="D733" s="767"/>
      <c r="E733" s="767"/>
      <c r="F733" s="99" t="s">
        <v>33</v>
      </c>
      <c r="G733" s="99" t="s">
        <v>33</v>
      </c>
      <c r="H733" s="99" t="s">
        <v>33</v>
      </c>
      <c r="I733" s="99" t="s">
        <v>33</v>
      </c>
      <c r="J733" s="100">
        <v>0.66</v>
      </c>
      <c r="K733" s="99" t="s">
        <v>33</v>
      </c>
      <c r="L733" s="100">
        <v>1.43</v>
      </c>
      <c r="M733" s="101" t="s">
        <v>33</v>
      </c>
      <c r="N733" s="102" t="s">
        <v>33</v>
      </c>
      <c r="U733" s="68" t="s">
        <v>252</v>
      </c>
    </row>
    <row r="734" spans="1:23" s="63" customFormat="1" x14ac:dyDescent="0.2">
      <c r="A734" s="98"/>
      <c r="B734" s="97" t="s">
        <v>33</v>
      </c>
      <c r="C734" s="767" t="s">
        <v>253</v>
      </c>
      <c r="D734" s="767"/>
      <c r="E734" s="767"/>
      <c r="F734" s="99" t="s">
        <v>179</v>
      </c>
      <c r="G734" s="99" t="s">
        <v>2031</v>
      </c>
      <c r="H734" s="99" t="s">
        <v>175</v>
      </c>
      <c r="I734" s="99" t="s">
        <v>3029</v>
      </c>
      <c r="J734" s="100" t="s">
        <v>33</v>
      </c>
      <c r="K734" s="99" t="s">
        <v>33</v>
      </c>
      <c r="L734" s="100" t="s">
        <v>33</v>
      </c>
      <c r="M734" s="101" t="s">
        <v>33</v>
      </c>
      <c r="N734" s="102" t="s">
        <v>33</v>
      </c>
      <c r="V734" s="68" t="s">
        <v>253</v>
      </c>
    </row>
    <row r="735" spans="1:23" s="63" customFormat="1" x14ac:dyDescent="0.2">
      <c r="A735" s="98"/>
      <c r="B735" s="97" t="s">
        <v>33</v>
      </c>
      <c r="C735" s="767" t="s">
        <v>178</v>
      </c>
      <c r="D735" s="767"/>
      <c r="E735" s="767"/>
      <c r="F735" s="99" t="s">
        <v>179</v>
      </c>
      <c r="G735" s="99" t="s">
        <v>845</v>
      </c>
      <c r="H735" s="99" t="s">
        <v>175</v>
      </c>
      <c r="I735" s="99" t="s">
        <v>3030</v>
      </c>
      <c r="J735" s="100" t="s">
        <v>33</v>
      </c>
      <c r="K735" s="99" t="s">
        <v>33</v>
      </c>
      <c r="L735" s="100" t="s">
        <v>33</v>
      </c>
      <c r="M735" s="101" t="s">
        <v>33</v>
      </c>
      <c r="N735" s="102" t="s">
        <v>33</v>
      </c>
      <c r="V735" s="68" t="s">
        <v>178</v>
      </c>
    </row>
    <row r="736" spans="1:23" s="63" customFormat="1" x14ac:dyDescent="0.2">
      <c r="A736" s="98"/>
      <c r="B736" s="97" t="s">
        <v>33</v>
      </c>
      <c r="C736" s="776" t="s">
        <v>182</v>
      </c>
      <c r="D736" s="776"/>
      <c r="E736" s="776"/>
      <c r="F736" s="90" t="s">
        <v>33</v>
      </c>
      <c r="G736" s="90" t="s">
        <v>33</v>
      </c>
      <c r="H736" s="90" t="s">
        <v>33</v>
      </c>
      <c r="I736" s="90" t="s">
        <v>33</v>
      </c>
      <c r="J736" s="91">
        <v>103.97</v>
      </c>
      <c r="K736" s="90" t="s">
        <v>33</v>
      </c>
      <c r="L736" s="91">
        <v>281.64999999999998</v>
      </c>
      <c r="M736" s="92" t="s">
        <v>33</v>
      </c>
      <c r="N736" s="93" t="s">
        <v>33</v>
      </c>
      <c r="W736" s="68" t="s">
        <v>182</v>
      </c>
    </row>
    <row r="737" spans="1:24" s="63" customFormat="1" x14ac:dyDescent="0.2">
      <c r="A737" s="98"/>
      <c r="B737" s="97" t="s">
        <v>33</v>
      </c>
      <c r="C737" s="767" t="s">
        <v>183</v>
      </c>
      <c r="D737" s="767"/>
      <c r="E737" s="767"/>
      <c r="F737" s="99" t="s">
        <v>33</v>
      </c>
      <c r="G737" s="99" t="s">
        <v>33</v>
      </c>
      <c r="H737" s="99" t="s">
        <v>33</v>
      </c>
      <c r="I737" s="99" t="s">
        <v>33</v>
      </c>
      <c r="J737" s="100" t="s">
        <v>33</v>
      </c>
      <c r="K737" s="99" t="s">
        <v>33</v>
      </c>
      <c r="L737" s="100">
        <v>243.12</v>
      </c>
      <c r="M737" s="101" t="s">
        <v>33</v>
      </c>
      <c r="N737" s="102" t="s">
        <v>33</v>
      </c>
      <c r="V737" s="68" t="s">
        <v>183</v>
      </c>
    </row>
    <row r="738" spans="1:24" s="63" customFormat="1" ht="22.5" x14ac:dyDescent="0.2">
      <c r="A738" s="98"/>
      <c r="B738" s="97" t="s">
        <v>572</v>
      </c>
      <c r="C738" s="767" t="s">
        <v>573</v>
      </c>
      <c r="D738" s="767"/>
      <c r="E738" s="767"/>
      <c r="F738" s="99" t="s">
        <v>186</v>
      </c>
      <c r="G738" s="99" t="s">
        <v>574</v>
      </c>
      <c r="H738" s="99" t="s">
        <v>33</v>
      </c>
      <c r="I738" s="99" t="s">
        <v>574</v>
      </c>
      <c r="J738" s="100" t="s">
        <v>33</v>
      </c>
      <c r="K738" s="99" t="s">
        <v>33</v>
      </c>
      <c r="L738" s="100">
        <v>296.61</v>
      </c>
      <c r="M738" s="101" t="s">
        <v>33</v>
      </c>
      <c r="N738" s="102" t="s">
        <v>33</v>
      </c>
      <c r="V738" s="68" t="s">
        <v>573</v>
      </c>
    </row>
    <row r="739" spans="1:24" s="63" customFormat="1" ht="22.5" x14ac:dyDescent="0.2">
      <c r="A739" s="98"/>
      <c r="B739" s="97" t="s">
        <v>575</v>
      </c>
      <c r="C739" s="767" t="s">
        <v>576</v>
      </c>
      <c r="D739" s="767"/>
      <c r="E739" s="767"/>
      <c r="F739" s="99" t="s">
        <v>186</v>
      </c>
      <c r="G739" s="99" t="s">
        <v>341</v>
      </c>
      <c r="H739" s="99" t="s">
        <v>33</v>
      </c>
      <c r="I739" s="99" t="s">
        <v>341</v>
      </c>
      <c r="J739" s="100" t="s">
        <v>33</v>
      </c>
      <c r="K739" s="99" t="s">
        <v>33</v>
      </c>
      <c r="L739" s="100">
        <v>194.5</v>
      </c>
      <c r="M739" s="101" t="s">
        <v>33</v>
      </c>
      <c r="N739" s="102" t="s">
        <v>33</v>
      </c>
      <c r="V739" s="68" t="s">
        <v>576</v>
      </c>
    </row>
    <row r="740" spans="1:24" s="63" customFormat="1" x14ac:dyDescent="0.2">
      <c r="A740" s="103"/>
      <c r="B740" s="104"/>
      <c r="C740" s="780" t="s">
        <v>191</v>
      </c>
      <c r="D740" s="780"/>
      <c r="E740" s="780"/>
      <c r="F740" s="105" t="s">
        <v>33</v>
      </c>
      <c r="G740" s="105" t="s">
        <v>33</v>
      </c>
      <c r="H740" s="105" t="s">
        <v>33</v>
      </c>
      <c r="I740" s="105" t="s">
        <v>33</v>
      </c>
      <c r="J740" s="106" t="s">
        <v>33</v>
      </c>
      <c r="K740" s="105" t="s">
        <v>33</v>
      </c>
      <c r="L740" s="106">
        <v>772.76</v>
      </c>
      <c r="M740" s="92" t="s">
        <v>33</v>
      </c>
      <c r="N740" s="107" t="s">
        <v>33</v>
      </c>
      <c r="X740" s="68" t="s">
        <v>191</v>
      </c>
    </row>
    <row r="741" spans="1:24" s="63" customFormat="1" ht="33.75" x14ac:dyDescent="0.2">
      <c r="A741" s="88" t="s">
        <v>3031</v>
      </c>
      <c r="B741" s="89" t="s">
        <v>2034</v>
      </c>
      <c r="C741" s="776" t="s">
        <v>2035</v>
      </c>
      <c r="D741" s="776"/>
      <c r="E741" s="776"/>
      <c r="F741" s="90" t="s">
        <v>2036</v>
      </c>
      <c r="G741" s="90" t="s">
        <v>33</v>
      </c>
      <c r="H741" s="90" t="s">
        <v>33</v>
      </c>
      <c r="I741" s="90" t="s">
        <v>3032</v>
      </c>
      <c r="J741" s="91">
        <v>15.36</v>
      </c>
      <c r="K741" s="90" t="s">
        <v>33</v>
      </c>
      <c r="L741" s="91">
        <v>10499.33</v>
      </c>
      <c r="M741" s="92" t="s">
        <v>33</v>
      </c>
      <c r="N741" s="93" t="s">
        <v>33</v>
      </c>
      <c r="R741" s="68" t="s">
        <v>2035</v>
      </c>
    </row>
    <row r="742" spans="1:24" s="63" customFormat="1" ht="22.5" x14ac:dyDescent="0.2">
      <c r="A742" s="88" t="s">
        <v>3033</v>
      </c>
      <c r="B742" s="89" t="s">
        <v>2839</v>
      </c>
      <c r="C742" s="776" t="s">
        <v>2840</v>
      </c>
      <c r="D742" s="776"/>
      <c r="E742" s="776"/>
      <c r="F742" s="90" t="s">
        <v>711</v>
      </c>
      <c r="G742" s="90" t="s">
        <v>33</v>
      </c>
      <c r="H742" s="90" t="s">
        <v>33</v>
      </c>
      <c r="I742" s="90" t="s">
        <v>3034</v>
      </c>
      <c r="J742" s="91" t="s">
        <v>33</v>
      </c>
      <c r="K742" s="90" t="s">
        <v>33</v>
      </c>
      <c r="L742" s="91" t="s">
        <v>33</v>
      </c>
      <c r="M742" s="92" t="s">
        <v>33</v>
      </c>
      <c r="N742" s="93" t="s">
        <v>33</v>
      </c>
      <c r="R742" s="68" t="s">
        <v>2840</v>
      </c>
    </row>
    <row r="743" spans="1:24" s="63" customFormat="1" x14ac:dyDescent="0.2">
      <c r="A743" s="94"/>
      <c r="B743" s="95"/>
      <c r="C743" s="767" t="s">
        <v>3035</v>
      </c>
      <c r="D743" s="767"/>
      <c r="E743" s="767"/>
      <c r="F743" s="767"/>
      <c r="G743" s="767"/>
      <c r="H743" s="767"/>
      <c r="I743" s="767"/>
      <c r="J743" s="767"/>
      <c r="K743" s="767"/>
      <c r="L743" s="767"/>
      <c r="M743" s="767"/>
      <c r="N743" s="781"/>
      <c r="S743" s="68" t="s">
        <v>3035</v>
      </c>
    </row>
    <row r="744" spans="1:24" s="63" customFormat="1" ht="33.75" x14ac:dyDescent="0.2">
      <c r="A744" s="96"/>
      <c r="B744" s="97" t="s">
        <v>558</v>
      </c>
      <c r="C744" s="767" t="s">
        <v>559</v>
      </c>
      <c r="D744" s="767"/>
      <c r="E744" s="767"/>
      <c r="F744" s="767"/>
      <c r="G744" s="767"/>
      <c r="H744" s="767"/>
      <c r="I744" s="767"/>
      <c r="J744" s="767"/>
      <c r="K744" s="767"/>
      <c r="L744" s="767"/>
      <c r="M744" s="767"/>
      <c r="N744" s="781"/>
      <c r="T744" s="68" t="s">
        <v>559</v>
      </c>
    </row>
    <row r="745" spans="1:24" s="63" customFormat="1" x14ac:dyDescent="0.2">
      <c r="A745" s="98"/>
      <c r="B745" s="97" t="s">
        <v>165</v>
      </c>
      <c r="C745" s="767" t="s">
        <v>251</v>
      </c>
      <c r="D745" s="767"/>
      <c r="E745" s="767"/>
      <c r="F745" s="99" t="s">
        <v>33</v>
      </c>
      <c r="G745" s="99" t="s">
        <v>33</v>
      </c>
      <c r="H745" s="99" t="s">
        <v>33</v>
      </c>
      <c r="I745" s="99" t="s">
        <v>33</v>
      </c>
      <c r="J745" s="100">
        <v>135.36000000000001</v>
      </c>
      <c r="K745" s="99" t="s">
        <v>175</v>
      </c>
      <c r="L745" s="100">
        <v>9.98</v>
      </c>
      <c r="M745" s="101" t="s">
        <v>33</v>
      </c>
      <c r="N745" s="102" t="s">
        <v>33</v>
      </c>
      <c r="U745" s="68" t="s">
        <v>251</v>
      </c>
    </row>
    <row r="746" spans="1:24" s="63" customFormat="1" x14ac:dyDescent="0.2">
      <c r="A746" s="98"/>
      <c r="B746" s="97" t="s">
        <v>173</v>
      </c>
      <c r="C746" s="767" t="s">
        <v>174</v>
      </c>
      <c r="D746" s="767"/>
      <c r="E746" s="767"/>
      <c r="F746" s="99" t="s">
        <v>33</v>
      </c>
      <c r="G746" s="99" t="s">
        <v>33</v>
      </c>
      <c r="H746" s="99" t="s">
        <v>33</v>
      </c>
      <c r="I746" s="99" t="s">
        <v>33</v>
      </c>
      <c r="J746" s="100">
        <v>58.09</v>
      </c>
      <c r="K746" s="99" t="s">
        <v>175</v>
      </c>
      <c r="L746" s="100">
        <v>4.28</v>
      </c>
      <c r="M746" s="101" t="s">
        <v>33</v>
      </c>
      <c r="N746" s="102" t="s">
        <v>33</v>
      </c>
      <c r="U746" s="68" t="s">
        <v>174</v>
      </c>
    </row>
    <row r="747" spans="1:24" s="63" customFormat="1" x14ac:dyDescent="0.2">
      <c r="A747" s="98"/>
      <c r="B747" s="97" t="s">
        <v>176</v>
      </c>
      <c r="C747" s="767" t="s">
        <v>177</v>
      </c>
      <c r="D747" s="767"/>
      <c r="E747" s="767"/>
      <c r="F747" s="99" t="s">
        <v>33</v>
      </c>
      <c r="G747" s="99" t="s">
        <v>33</v>
      </c>
      <c r="H747" s="99" t="s">
        <v>33</v>
      </c>
      <c r="I747" s="99" t="s">
        <v>33</v>
      </c>
      <c r="J747" s="100">
        <v>5.0199999999999996</v>
      </c>
      <c r="K747" s="99" t="s">
        <v>175</v>
      </c>
      <c r="L747" s="100">
        <v>0.37</v>
      </c>
      <c r="M747" s="101" t="s">
        <v>33</v>
      </c>
      <c r="N747" s="102" t="s">
        <v>33</v>
      </c>
      <c r="U747" s="68" t="s">
        <v>177</v>
      </c>
    </row>
    <row r="748" spans="1:24" s="63" customFormat="1" x14ac:dyDescent="0.2">
      <c r="A748" s="98"/>
      <c r="B748" s="97" t="s">
        <v>212</v>
      </c>
      <c r="C748" s="767" t="s">
        <v>252</v>
      </c>
      <c r="D748" s="767"/>
      <c r="E748" s="767"/>
      <c r="F748" s="99" t="s">
        <v>33</v>
      </c>
      <c r="G748" s="99" t="s">
        <v>33</v>
      </c>
      <c r="H748" s="99" t="s">
        <v>33</v>
      </c>
      <c r="I748" s="99" t="s">
        <v>33</v>
      </c>
      <c r="J748" s="100">
        <v>894.6</v>
      </c>
      <c r="K748" s="99" t="s">
        <v>33</v>
      </c>
      <c r="L748" s="100">
        <v>52.78</v>
      </c>
      <c r="M748" s="101" t="s">
        <v>33</v>
      </c>
      <c r="N748" s="102" t="s">
        <v>33</v>
      </c>
      <c r="U748" s="68" t="s">
        <v>252</v>
      </c>
    </row>
    <row r="749" spans="1:24" s="63" customFormat="1" x14ac:dyDescent="0.2">
      <c r="A749" s="98"/>
      <c r="B749" s="97" t="s">
        <v>33</v>
      </c>
      <c r="C749" s="767" t="s">
        <v>253</v>
      </c>
      <c r="D749" s="767"/>
      <c r="E749" s="767"/>
      <c r="F749" s="99" t="s">
        <v>179</v>
      </c>
      <c r="G749" s="99" t="s">
        <v>656</v>
      </c>
      <c r="H749" s="99" t="s">
        <v>175</v>
      </c>
      <c r="I749" s="99" t="s">
        <v>3036</v>
      </c>
      <c r="J749" s="100" t="s">
        <v>33</v>
      </c>
      <c r="K749" s="99" t="s">
        <v>33</v>
      </c>
      <c r="L749" s="100" t="s">
        <v>33</v>
      </c>
      <c r="M749" s="101" t="s">
        <v>33</v>
      </c>
      <c r="N749" s="102" t="s">
        <v>33</v>
      </c>
      <c r="V749" s="68" t="s">
        <v>253</v>
      </c>
    </row>
    <row r="750" spans="1:24" s="63" customFormat="1" x14ac:dyDescent="0.2">
      <c r="A750" s="98"/>
      <c r="B750" s="97" t="s">
        <v>33</v>
      </c>
      <c r="C750" s="767" t="s">
        <v>178</v>
      </c>
      <c r="D750" s="767"/>
      <c r="E750" s="767"/>
      <c r="F750" s="99" t="s">
        <v>179</v>
      </c>
      <c r="G750" s="99" t="s">
        <v>925</v>
      </c>
      <c r="H750" s="99" t="s">
        <v>175</v>
      </c>
      <c r="I750" s="99" t="s">
        <v>3037</v>
      </c>
      <c r="J750" s="100" t="s">
        <v>33</v>
      </c>
      <c r="K750" s="99" t="s">
        <v>33</v>
      </c>
      <c r="L750" s="100" t="s">
        <v>33</v>
      </c>
      <c r="M750" s="101" t="s">
        <v>33</v>
      </c>
      <c r="N750" s="102" t="s">
        <v>33</v>
      </c>
      <c r="V750" s="68" t="s">
        <v>178</v>
      </c>
    </row>
    <row r="751" spans="1:24" s="63" customFormat="1" x14ac:dyDescent="0.2">
      <c r="A751" s="98"/>
      <c r="B751" s="97" t="s">
        <v>33</v>
      </c>
      <c r="C751" s="776" t="s">
        <v>182</v>
      </c>
      <c r="D751" s="776"/>
      <c r="E751" s="776"/>
      <c r="F751" s="90" t="s">
        <v>33</v>
      </c>
      <c r="G751" s="90" t="s">
        <v>33</v>
      </c>
      <c r="H751" s="90" t="s">
        <v>33</v>
      </c>
      <c r="I751" s="90" t="s">
        <v>33</v>
      </c>
      <c r="J751" s="91">
        <v>1088.05</v>
      </c>
      <c r="K751" s="90" t="s">
        <v>33</v>
      </c>
      <c r="L751" s="91">
        <v>67.040000000000006</v>
      </c>
      <c r="M751" s="92" t="s">
        <v>33</v>
      </c>
      <c r="N751" s="93" t="s">
        <v>33</v>
      </c>
      <c r="W751" s="68" t="s">
        <v>182</v>
      </c>
    </row>
    <row r="752" spans="1:24" s="63" customFormat="1" x14ac:dyDescent="0.2">
      <c r="A752" s="98"/>
      <c r="B752" s="97" t="s">
        <v>33</v>
      </c>
      <c r="C752" s="767" t="s">
        <v>183</v>
      </c>
      <c r="D752" s="767"/>
      <c r="E752" s="767"/>
      <c r="F752" s="99" t="s">
        <v>33</v>
      </c>
      <c r="G752" s="99" t="s">
        <v>33</v>
      </c>
      <c r="H752" s="99" t="s">
        <v>33</v>
      </c>
      <c r="I752" s="99" t="s">
        <v>33</v>
      </c>
      <c r="J752" s="100" t="s">
        <v>33</v>
      </c>
      <c r="K752" s="99" t="s">
        <v>33</v>
      </c>
      <c r="L752" s="100">
        <v>10.35</v>
      </c>
      <c r="M752" s="101" t="s">
        <v>33</v>
      </c>
      <c r="N752" s="102" t="s">
        <v>33</v>
      </c>
      <c r="V752" s="68" t="s">
        <v>183</v>
      </c>
    </row>
    <row r="753" spans="1:24" s="63" customFormat="1" ht="22.5" x14ac:dyDescent="0.2">
      <c r="A753" s="98"/>
      <c r="B753" s="97" t="s">
        <v>959</v>
      </c>
      <c r="C753" s="767" t="s">
        <v>960</v>
      </c>
      <c r="D753" s="767"/>
      <c r="E753" s="767"/>
      <c r="F753" s="99" t="s">
        <v>186</v>
      </c>
      <c r="G753" s="99" t="s">
        <v>187</v>
      </c>
      <c r="H753" s="99" t="s">
        <v>33</v>
      </c>
      <c r="I753" s="99" t="s">
        <v>187</v>
      </c>
      <c r="J753" s="100" t="s">
        <v>33</v>
      </c>
      <c r="K753" s="99" t="s">
        <v>33</v>
      </c>
      <c r="L753" s="100">
        <v>9.83</v>
      </c>
      <c r="M753" s="101" t="s">
        <v>33</v>
      </c>
      <c r="N753" s="102" t="s">
        <v>33</v>
      </c>
      <c r="V753" s="68" t="s">
        <v>960</v>
      </c>
    </row>
    <row r="754" spans="1:24" s="63" customFormat="1" ht="22.5" x14ac:dyDescent="0.2">
      <c r="A754" s="98"/>
      <c r="B754" s="97" t="s">
        <v>961</v>
      </c>
      <c r="C754" s="767" t="s">
        <v>962</v>
      </c>
      <c r="D754" s="767"/>
      <c r="E754" s="767"/>
      <c r="F754" s="99" t="s">
        <v>186</v>
      </c>
      <c r="G754" s="99" t="s">
        <v>594</v>
      </c>
      <c r="H754" s="99" t="s">
        <v>33</v>
      </c>
      <c r="I754" s="99" t="s">
        <v>594</v>
      </c>
      <c r="J754" s="100" t="s">
        <v>33</v>
      </c>
      <c r="K754" s="99" t="s">
        <v>33</v>
      </c>
      <c r="L754" s="100">
        <v>6.73</v>
      </c>
      <c r="M754" s="101" t="s">
        <v>33</v>
      </c>
      <c r="N754" s="102" t="s">
        <v>33</v>
      </c>
      <c r="V754" s="68" t="s">
        <v>962</v>
      </c>
    </row>
    <row r="755" spans="1:24" s="63" customFormat="1" x14ac:dyDescent="0.2">
      <c r="A755" s="103"/>
      <c r="B755" s="104"/>
      <c r="C755" s="780" t="s">
        <v>191</v>
      </c>
      <c r="D755" s="780"/>
      <c r="E755" s="780"/>
      <c r="F755" s="105" t="s">
        <v>33</v>
      </c>
      <c r="G755" s="105" t="s">
        <v>33</v>
      </c>
      <c r="H755" s="105" t="s">
        <v>33</v>
      </c>
      <c r="I755" s="105" t="s">
        <v>33</v>
      </c>
      <c r="J755" s="106" t="s">
        <v>33</v>
      </c>
      <c r="K755" s="105" t="s">
        <v>33</v>
      </c>
      <c r="L755" s="106">
        <v>83.6</v>
      </c>
      <c r="M755" s="92" t="s">
        <v>33</v>
      </c>
      <c r="N755" s="107" t="s">
        <v>33</v>
      </c>
      <c r="X755" s="68" t="s">
        <v>191</v>
      </c>
    </row>
    <row r="756" spans="1:24" s="63" customFormat="1" ht="22.5" x14ac:dyDescent="0.2">
      <c r="A756" s="88" t="s">
        <v>3038</v>
      </c>
      <c r="B756" s="89" t="s">
        <v>2844</v>
      </c>
      <c r="C756" s="776" t="s">
        <v>2845</v>
      </c>
      <c r="D756" s="776"/>
      <c r="E756" s="776"/>
      <c r="F756" s="90" t="s">
        <v>604</v>
      </c>
      <c r="G756" s="90" t="s">
        <v>33</v>
      </c>
      <c r="H756" s="90" t="s">
        <v>33</v>
      </c>
      <c r="I756" s="90" t="s">
        <v>3039</v>
      </c>
      <c r="J756" s="91">
        <v>6100</v>
      </c>
      <c r="K756" s="90" t="s">
        <v>33</v>
      </c>
      <c r="L756" s="91">
        <v>45.14</v>
      </c>
      <c r="M756" s="92" t="s">
        <v>33</v>
      </c>
      <c r="N756" s="93" t="s">
        <v>33</v>
      </c>
      <c r="R756" s="68" t="s">
        <v>2845</v>
      </c>
    </row>
    <row r="757" spans="1:24" s="63" customFormat="1" x14ac:dyDescent="0.2">
      <c r="A757" s="94"/>
      <c r="B757" s="95"/>
      <c r="C757" s="767" t="s">
        <v>3040</v>
      </c>
      <c r="D757" s="767"/>
      <c r="E757" s="767"/>
      <c r="F757" s="767"/>
      <c r="G757" s="767"/>
      <c r="H757" s="767"/>
      <c r="I757" s="767"/>
      <c r="J757" s="767"/>
      <c r="K757" s="767"/>
      <c r="L757" s="767"/>
      <c r="M757" s="767"/>
      <c r="N757" s="781"/>
      <c r="S757" s="68" t="s">
        <v>3040</v>
      </c>
    </row>
    <row r="758" spans="1:24" s="63" customFormat="1" ht="22.5" x14ac:dyDescent="0.2">
      <c r="A758" s="88" t="s">
        <v>3041</v>
      </c>
      <c r="B758" s="89" t="s">
        <v>2848</v>
      </c>
      <c r="C758" s="776" t="s">
        <v>2849</v>
      </c>
      <c r="D758" s="776"/>
      <c r="E758" s="776"/>
      <c r="F758" s="90" t="s">
        <v>604</v>
      </c>
      <c r="G758" s="90" t="s">
        <v>33</v>
      </c>
      <c r="H758" s="90" t="s">
        <v>33</v>
      </c>
      <c r="I758" s="90" t="s">
        <v>1309</v>
      </c>
      <c r="J758" s="91" t="s">
        <v>33</v>
      </c>
      <c r="K758" s="90" t="s">
        <v>33</v>
      </c>
      <c r="L758" s="91" t="s">
        <v>33</v>
      </c>
      <c r="M758" s="92" t="s">
        <v>33</v>
      </c>
      <c r="N758" s="93" t="s">
        <v>33</v>
      </c>
      <c r="R758" s="68" t="s">
        <v>2849</v>
      </c>
    </row>
    <row r="759" spans="1:24" s="63" customFormat="1" x14ac:dyDescent="0.2">
      <c r="A759" s="94"/>
      <c r="B759" s="95"/>
      <c r="C759" s="767" t="s">
        <v>3042</v>
      </c>
      <c r="D759" s="767"/>
      <c r="E759" s="767"/>
      <c r="F759" s="767"/>
      <c r="G759" s="767"/>
      <c r="H759" s="767"/>
      <c r="I759" s="767"/>
      <c r="J759" s="767"/>
      <c r="K759" s="767"/>
      <c r="L759" s="767"/>
      <c r="M759" s="767"/>
      <c r="N759" s="781"/>
      <c r="S759" s="68" t="s">
        <v>3042</v>
      </c>
    </row>
    <row r="760" spans="1:24" s="63" customFormat="1" ht="33.75" x14ac:dyDescent="0.2">
      <c r="A760" s="96"/>
      <c r="B760" s="97" t="s">
        <v>558</v>
      </c>
      <c r="C760" s="767" t="s">
        <v>559</v>
      </c>
      <c r="D760" s="767"/>
      <c r="E760" s="767"/>
      <c r="F760" s="767"/>
      <c r="G760" s="767"/>
      <c r="H760" s="767"/>
      <c r="I760" s="767"/>
      <c r="J760" s="767"/>
      <c r="K760" s="767"/>
      <c r="L760" s="767"/>
      <c r="M760" s="767"/>
      <c r="N760" s="781"/>
      <c r="T760" s="68" t="s">
        <v>559</v>
      </c>
    </row>
    <row r="761" spans="1:24" s="63" customFormat="1" x14ac:dyDescent="0.2">
      <c r="A761" s="98"/>
      <c r="B761" s="97" t="s">
        <v>165</v>
      </c>
      <c r="C761" s="767" t="s">
        <v>251</v>
      </c>
      <c r="D761" s="767"/>
      <c r="E761" s="767"/>
      <c r="F761" s="99" t="s">
        <v>33</v>
      </c>
      <c r="G761" s="99" t="s">
        <v>33</v>
      </c>
      <c r="H761" s="99" t="s">
        <v>33</v>
      </c>
      <c r="I761" s="99" t="s">
        <v>33</v>
      </c>
      <c r="J761" s="100">
        <v>1795.86</v>
      </c>
      <c r="K761" s="99" t="s">
        <v>175</v>
      </c>
      <c r="L761" s="100">
        <v>11.22</v>
      </c>
      <c r="M761" s="101" t="s">
        <v>33</v>
      </c>
      <c r="N761" s="102" t="s">
        <v>33</v>
      </c>
      <c r="U761" s="68" t="s">
        <v>251</v>
      </c>
    </row>
    <row r="762" spans="1:24" s="63" customFormat="1" x14ac:dyDescent="0.2">
      <c r="A762" s="98"/>
      <c r="B762" s="97" t="s">
        <v>173</v>
      </c>
      <c r="C762" s="767" t="s">
        <v>174</v>
      </c>
      <c r="D762" s="767"/>
      <c r="E762" s="767"/>
      <c r="F762" s="99" t="s">
        <v>33</v>
      </c>
      <c r="G762" s="99" t="s">
        <v>33</v>
      </c>
      <c r="H762" s="99" t="s">
        <v>33</v>
      </c>
      <c r="I762" s="99" t="s">
        <v>33</v>
      </c>
      <c r="J762" s="100">
        <v>28.64</v>
      </c>
      <c r="K762" s="99" t="s">
        <v>175</v>
      </c>
      <c r="L762" s="100">
        <v>0.18</v>
      </c>
      <c r="M762" s="101" t="s">
        <v>33</v>
      </c>
      <c r="N762" s="102" t="s">
        <v>33</v>
      </c>
      <c r="U762" s="68" t="s">
        <v>174</v>
      </c>
    </row>
    <row r="763" spans="1:24" s="63" customFormat="1" x14ac:dyDescent="0.2">
      <c r="A763" s="98"/>
      <c r="B763" s="97" t="s">
        <v>176</v>
      </c>
      <c r="C763" s="767" t="s">
        <v>177</v>
      </c>
      <c r="D763" s="767"/>
      <c r="E763" s="767"/>
      <c r="F763" s="99" t="s">
        <v>33</v>
      </c>
      <c r="G763" s="99" t="s">
        <v>33</v>
      </c>
      <c r="H763" s="99" t="s">
        <v>33</v>
      </c>
      <c r="I763" s="99" t="s">
        <v>33</v>
      </c>
      <c r="J763" s="100">
        <v>4.09</v>
      </c>
      <c r="K763" s="99" t="s">
        <v>175</v>
      </c>
      <c r="L763" s="100">
        <v>0.03</v>
      </c>
      <c r="M763" s="101" t="s">
        <v>33</v>
      </c>
      <c r="N763" s="102" t="s">
        <v>33</v>
      </c>
      <c r="U763" s="68" t="s">
        <v>177</v>
      </c>
    </row>
    <row r="764" spans="1:24" s="63" customFormat="1" x14ac:dyDescent="0.2">
      <c r="A764" s="98"/>
      <c r="B764" s="97" t="s">
        <v>33</v>
      </c>
      <c r="C764" s="767" t="s">
        <v>253</v>
      </c>
      <c r="D764" s="767"/>
      <c r="E764" s="767"/>
      <c r="F764" s="99" t="s">
        <v>179</v>
      </c>
      <c r="G764" s="99" t="s">
        <v>2851</v>
      </c>
      <c r="H764" s="99" t="s">
        <v>175</v>
      </c>
      <c r="I764" s="99" t="s">
        <v>1461</v>
      </c>
      <c r="J764" s="100" t="s">
        <v>33</v>
      </c>
      <c r="K764" s="99" t="s">
        <v>33</v>
      </c>
      <c r="L764" s="100" t="s">
        <v>33</v>
      </c>
      <c r="M764" s="101" t="s">
        <v>33</v>
      </c>
      <c r="N764" s="102" t="s">
        <v>33</v>
      </c>
      <c r="V764" s="68" t="s">
        <v>253</v>
      </c>
    </row>
    <row r="765" spans="1:24" s="63" customFormat="1" x14ac:dyDescent="0.2">
      <c r="A765" s="98"/>
      <c r="B765" s="97" t="s">
        <v>33</v>
      </c>
      <c r="C765" s="767" t="s">
        <v>178</v>
      </c>
      <c r="D765" s="767"/>
      <c r="E765" s="767"/>
      <c r="F765" s="99" t="s">
        <v>179</v>
      </c>
      <c r="G765" s="99" t="s">
        <v>625</v>
      </c>
      <c r="H765" s="99" t="s">
        <v>175</v>
      </c>
      <c r="I765" s="99" t="s">
        <v>3043</v>
      </c>
      <c r="J765" s="100" t="s">
        <v>33</v>
      </c>
      <c r="K765" s="99" t="s">
        <v>33</v>
      </c>
      <c r="L765" s="100" t="s">
        <v>33</v>
      </c>
      <c r="M765" s="101" t="s">
        <v>33</v>
      </c>
      <c r="N765" s="102" t="s">
        <v>33</v>
      </c>
      <c r="V765" s="68" t="s">
        <v>178</v>
      </c>
    </row>
    <row r="766" spans="1:24" s="63" customFormat="1" x14ac:dyDescent="0.2">
      <c r="A766" s="98"/>
      <c r="B766" s="97" t="s">
        <v>33</v>
      </c>
      <c r="C766" s="776" t="s">
        <v>182</v>
      </c>
      <c r="D766" s="776"/>
      <c r="E766" s="776"/>
      <c r="F766" s="90" t="s">
        <v>33</v>
      </c>
      <c r="G766" s="90" t="s">
        <v>33</v>
      </c>
      <c r="H766" s="90" t="s">
        <v>33</v>
      </c>
      <c r="I766" s="90" t="s">
        <v>33</v>
      </c>
      <c r="J766" s="91">
        <v>1824.5</v>
      </c>
      <c r="K766" s="90" t="s">
        <v>33</v>
      </c>
      <c r="L766" s="91">
        <v>11.4</v>
      </c>
      <c r="M766" s="92" t="s">
        <v>33</v>
      </c>
      <c r="N766" s="93" t="s">
        <v>33</v>
      </c>
      <c r="W766" s="68" t="s">
        <v>182</v>
      </c>
    </row>
    <row r="767" spans="1:24" s="63" customFormat="1" x14ac:dyDescent="0.2">
      <c r="A767" s="98"/>
      <c r="B767" s="97" t="s">
        <v>33</v>
      </c>
      <c r="C767" s="767" t="s">
        <v>183</v>
      </c>
      <c r="D767" s="767"/>
      <c r="E767" s="767"/>
      <c r="F767" s="99" t="s">
        <v>33</v>
      </c>
      <c r="G767" s="99" t="s">
        <v>33</v>
      </c>
      <c r="H767" s="99" t="s">
        <v>33</v>
      </c>
      <c r="I767" s="99" t="s">
        <v>33</v>
      </c>
      <c r="J767" s="100" t="s">
        <v>33</v>
      </c>
      <c r="K767" s="99" t="s">
        <v>33</v>
      </c>
      <c r="L767" s="100">
        <v>11.25</v>
      </c>
      <c r="M767" s="101" t="s">
        <v>33</v>
      </c>
      <c r="N767" s="102" t="s">
        <v>33</v>
      </c>
      <c r="V767" s="68" t="s">
        <v>183</v>
      </c>
    </row>
    <row r="768" spans="1:24" s="63" customFormat="1" ht="33.75" x14ac:dyDescent="0.2">
      <c r="A768" s="98"/>
      <c r="B768" s="97" t="s">
        <v>589</v>
      </c>
      <c r="C768" s="767" t="s">
        <v>590</v>
      </c>
      <c r="D768" s="767"/>
      <c r="E768" s="767"/>
      <c r="F768" s="99" t="s">
        <v>186</v>
      </c>
      <c r="G768" s="99" t="s">
        <v>591</v>
      </c>
      <c r="H768" s="99" t="s">
        <v>33</v>
      </c>
      <c r="I768" s="99" t="s">
        <v>591</v>
      </c>
      <c r="J768" s="100" t="s">
        <v>33</v>
      </c>
      <c r="K768" s="99" t="s">
        <v>33</v>
      </c>
      <c r="L768" s="100">
        <v>11.81</v>
      </c>
      <c r="M768" s="101" t="s">
        <v>33</v>
      </c>
      <c r="N768" s="102" t="s">
        <v>33</v>
      </c>
      <c r="V768" s="68" t="s">
        <v>590</v>
      </c>
    </row>
    <row r="769" spans="1:24" s="63" customFormat="1" ht="33.75" x14ac:dyDescent="0.2">
      <c r="A769" s="98"/>
      <c r="B769" s="97" t="s">
        <v>592</v>
      </c>
      <c r="C769" s="767" t="s">
        <v>593</v>
      </c>
      <c r="D769" s="767"/>
      <c r="E769" s="767"/>
      <c r="F769" s="99" t="s">
        <v>186</v>
      </c>
      <c r="G769" s="99" t="s">
        <v>594</v>
      </c>
      <c r="H769" s="99" t="s">
        <v>33</v>
      </c>
      <c r="I769" s="99" t="s">
        <v>594</v>
      </c>
      <c r="J769" s="100" t="s">
        <v>33</v>
      </c>
      <c r="K769" s="99" t="s">
        <v>33</v>
      </c>
      <c r="L769" s="100">
        <v>7.31</v>
      </c>
      <c r="M769" s="101" t="s">
        <v>33</v>
      </c>
      <c r="N769" s="102" t="s">
        <v>33</v>
      </c>
      <c r="V769" s="68" t="s">
        <v>593</v>
      </c>
    </row>
    <row r="770" spans="1:24" s="63" customFormat="1" x14ac:dyDescent="0.2">
      <c r="A770" s="103"/>
      <c r="B770" s="104"/>
      <c r="C770" s="780" t="s">
        <v>191</v>
      </c>
      <c r="D770" s="780"/>
      <c r="E770" s="780"/>
      <c r="F770" s="105" t="s">
        <v>33</v>
      </c>
      <c r="G770" s="105" t="s">
        <v>33</v>
      </c>
      <c r="H770" s="105" t="s">
        <v>33</v>
      </c>
      <c r="I770" s="105" t="s">
        <v>33</v>
      </c>
      <c r="J770" s="106" t="s">
        <v>33</v>
      </c>
      <c r="K770" s="105" t="s">
        <v>33</v>
      </c>
      <c r="L770" s="106">
        <v>30.52</v>
      </c>
      <c r="M770" s="92" t="s">
        <v>33</v>
      </c>
      <c r="N770" s="107" t="s">
        <v>33</v>
      </c>
      <c r="X770" s="68" t="s">
        <v>191</v>
      </c>
    </row>
    <row r="771" spans="1:24" s="63" customFormat="1" ht="22.5" x14ac:dyDescent="0.2">
      <c r="A771" s="88" t="s">
        <v>2090</v>
      </c>
      <c r="B771" s="89" t="s">
        <v>2854</v>
      </c>
      <c r="C771" s="776" t="s">
        <v>2855</v>
      </c>
      <c r="D771" s="776"/>
      <c r="E771" s="776"/>
      <c r="F771" s="90" t="s">
        <v>815</v>
      </c>
      <c r="G771" s="90" t="s">
        <v>33</v>
      </c>
      <c r="H771" s="90" t="s">
        <v>33</v>
      </c>
      <c r="I771" s="90" t="s">
        <v>2016</v>
      </c>
      <c r="J771" s="91">
        <v>25.03</v>
      </c>
      <c r="K771" s="90" t="s">
        <v>33</v>
      </c>
      <c r="L771" s="91">
        <v>117.64</v>
      </c>
      <c r="M771" s="92" t="s">
        <v>33</v>
      </c>
      <c r="N771" s="93" t="s">
        <v>33</v>
      </c>
      <c r="R771" s="68" t="s">
        <v>2855</v>
      </c>
    </row>
    <row r="772" spans="1:24" s="63" customFormat="1" x14ac:dyDescent="0.2">
      <c r="A772" s="783" t="s">
        <v>3044</v>
      </c>
      <c r="B772" s="784"/>
      <c r="C772" s="784"/>
      <c r="D772" s="784"/>
      <c r="E772" s="784"/>
      <c r="F772" s="784"/>
      <c r="G772" s="784"/>
      <c r="H772" s="784"/>
      <c r="I772" s="784"/>
      <c r="J772" s="784"/>
      <c r="K772" s="784"/>
      <c r="L772" s="784"/>
      <c r="M772" s="784"/>
      <c r="N772" s="785"/>
      <c r="Q772" s="68" t="s">
        <v>3044</v>
      </c>
    </row>
    <row r="773" spans="1:24" s="63" customFormat="1" ht="56.25" x14ac:dyDescent="0.2">
      <c r="A773" s="88" t="s">
        <v>3045</v>
      </c>
      <c r="B773" s="89" t="s">
        <v>1958</v>
      </c>
      <c r="C773" s="776" t="s">
        <v>1959</v>
      </c>
      <c r="D773" s="776"/>
      <c r="E773" s="776"/>
      <c r="F773" s="90" t="s">
        <v>168</v>
      </c>
      <c r="G773" s="90" t="s">
        <v>33</v>
      </c>
      <c r="H773" s="90" t="s">
        <v>33</v>
      </c>
      <c r="I773" s="90" t="s">
        <v>3046</v>
      </c>
      <c r="J773" s="91" t="s">
        <v>33</v>
      </c>
      <c r="K773" s="90" t="s">
        <v>33</v>
      </c>
      <c r="L773" s="91" t="s">
        <v>33</v>
      </c>
      <c r="M773" s="92" t="s">
        <v>33</v>
      </c>
      <c r="N773" s="93" t="s">
        <v>33</v>
      </c>
      <c r="R773" s="68" t="s">
        <v>1959</v>
      </c>
    </row>
    <row r="774" spans="1:24" s="63" customFormat="1" x14ac:dyDescent="0.2">
      <c r="A774" s="94"/>
      <c r="B774" s="95"/>
      <c r="C774" s="767" t="s">
        <v>3047</v>
      </c>
      <c r="D774" s="767"/>
      <c r="E774" s="767"/>
      <c r="F774" s="767"/>
      <c r="G774" s="767"/>
      <c r="H774" s="767"/>
      <c r="I774" s="767"/>
      <c r="J774" s="767"/>
      <c r="K774" s="767"/>
      <c r="L774" s="767"/>
      <c r="M774" s="767"/>
      <c r="N774" s="781"/>
      <c r="S774" s="68" t="s">
        <v>3047</v>
      </c>
    </row>
    <row r="775" spans="1:24" s="63" customFormat="1" ht="33.75" x14ac:dyDescent="0.2">
      <c r="A775" s="96"/>
      <c r="B775" s="97" t="s">
        <v>558</v>
      </c>
      <c r="C775" s="767" t="s">
        <v>559</v>
      </c>
      <c r="D775" s="767"/>
      <c r="E775" s="767"/>
      <c r="F775" s="767"/>
      <c r="G775" s="767"/>
      <c r="H775" s="767"/>
      <c r="I775" s="767"/>
      <c r="J775" s="767"/>
      <c r="K775" s="767"/>
      <c r="L775" s="767"/>
      <c r="M775" s="767"/>
      <c r="N775" s="781"/>
      <c r="T775" s="68" t="s">
        <v>559</v>
      </c>
    </row>
    <row r="776" spans="1:24" s="63" customFormat="1" x14ac:dyDescent="0.2">
      <c r="A776" s="98"/>
      <c r="B776" s="97" t="s">
        <v>173</v>
      </c>
      <c r="C776" s="767" t="s">
        <v>174</v>
      </c>
      <c r="D776" s="767"/>
      <c r="E776" s="767"/>
      <c r="F776" s="99" t="s">
        <v>33</v>
      </c>
      <c r="G776" s="99" t="s">
        <v>33</v>
      </c>
      <c r="H776" s="99" t="s">
        <v>33</v>
      </c>
      <c r="I776" s="99" t="s">
        <v>33</v>
      </c>
      <c r="J776" s="100">
        <v>4547.3</v>
      </c>
      <c r="K776" s="99" t="s">
        <v>175</v>
      </c>
      <c r="L776" s="100">
        <v>654.80999999999995</v>
      </c>
      <c r="M776" s="101" t="s">
        <v>33</v>
      </c>
      <c r="N776" s="102" t="s">
        <v>33</v>
      </c>
      <c r="U776" s="68" t="s">
        <v>174</v>
      </c>
    </row>
    <row r="777" spans="1:24" s="63" customFormat="1" x14ac:dyDescent="0.2">
      <c r="A777" s="98"/>
      <c r="B777" s="97" t="s">
        <v>176</v>
      </c>
      <c r="C777" s="767" t="s">
        <v>177</v>
      </c>
      <c r="D777" s="767"/>
      <c r="E777" s="767"/>
      <c r="F777" s="99" t="s">
        <v>33</v>
      </c>
      <c r="G777" s="99" t="s">
        <v>33</v>
      </c>
      <c r="H777" s="99" t="s">
        <v>33</v>
      </c>
      <c r="I777" s="99" t="s">
        <v>33</v>
      </c>
      <c r="J777" s="100">
        <v>499.5</v>
      </c>
      <c r="K777" s="99" t="s">
        <v>175</v>
      </c>
      <c r="L777" s="100">
        <v>71.930000000000007</v>
      </c>
      <c r="M777" s="101" t="s">
        <v>33</v>
      </c>
      <c r="N777" s="102" t="s">
        <v>33</v>
      </c>
      <c r="U777" s="68" t="s">
        <v>177</v>
      </c>
    </row>
    <row r="778" spans="1:24" s="63" customFormat="1" x14ac:dyDescent="0.2">
      <c r="A778" s="98"/>
      <c r="B778" s="97" t="s">
        <v>33</v>
      </c>
      <c r="C778" s="767" t="s">
        <v>178</v>
      </c>
      <c r="D778" s="767"/>
      <c r="E778" s="767"/>
      <c r="F778" s="99" t="s">
        <v>179</v>
      </c>
      <c r="G778" s="99" t="s">
        <v>1449</v>
      </c>
      <c r="H778" s="99" t="s">
        <v>175</v>
      </c>
      <c r="I778" s="99" t="s">
        <v>3048</v>
      </c>
      <c r="J778" s="100" t="s">
        <v>33</v>
      </c>
      <c r="K778" s="99" t="s">
        <v>33</v>
      </c>
      <c r="L778" s="100" t="s">
        <v>33</v>
      </c>
      <c r="M778" s="101" t="s">
        <v>33</v>
      </c>
      <c r="N778" s="102" t="s">
        <v>33</v>
      </c>
      <c r="V778" s="68" t="s">
        <v>178</v>
      </c>
    </row>
    <row r="779" spans="1:24" s="63" customFormat="1" x14ac:dyDescent="0.2">
      <c r="A779" s="98"/>
      <c r="B779" s="97" t="s">
        <v>33</v>
      </c>
      <c r="C779" s="776" t="s">
        <v>182</v>
      </c>
      <c r="D779" s="776"/>
      <c r="E779" s="776"/>
      <c r="F779" s="90" t="s">
        <v>33</v>
      </c>
      <c r="G779" s="90" t="s">
        <v>33</v>
      </c>
      <c r="H779" s="90" t="s">
        <v>33</v>
      </c>
      <c r="I779" s="90" t="s">
        <v>33</v>
      </c>
      <c r="J779" s="91">
        <v>4547.3</v>
      </c>
      <c r="K779" s="90" t="s">
        <v>33</v>
      </c>
      <c r="L779" s="91">
        <v>654.80999999999995</v>
      </c>
      <c r="M779" s="92" t="s">
        <v>33</v>
      </c>
      <c r="N779" s="93" t="s">
        <v>33</v>
      </c>
      <c r="W779" s="68" t="s">
        <v>182</v>
      </c>
    </row>
    <row r="780" spans="1:24" s="63" customFormat="1" x14ac:dyDescent="0.2">
      <c r="A780" s="98"/>
      <c r="B780" s="97" t="s">
        <v>33</v>
      </c>
      <c r="C780" s="767" t="s">
        <v>183</v>
      </c>
      <c r="D780" s="767"/>
      <c r="E780" s="767"/>
      <c r="F780" s="99" t="s">
        <v>33</v>
      </c>
      <c r="G780" s="99" t="s">
        <v>33</v>
      </c>
      <c r="H780" s="99" t="s">
        <v>33</v>
      </c>
      <c r="I780" s="99" t="s">
        <v>33</v>
      </c>
      <c r="J780" s="100" t="s">
        <v>33</v>
      </c>
      <c r="K780" s="99" t="s">
        <v>33</v>
      </c>
      <c r="L780" s="100">
        <v>71.930000000000007</v>
      </c>
      <c r="M780" s="101" t="s">
        <v>33</v>
      </c>
      <c r="N780" s="102" t="s">
        <v>33</v>
      </c>
      <c r="V780" s="68" t="s">
        <v>183</v>
      </c>
    </row>
    <row r="781" spans="1:24" s="63" customFormat="1" ht="33.75" x14ac:dyDescent="0.2">
      <c r="A781" s="98"/>
      <c r="B781" s="97" t="s">
        <v>184</v>
      </c>
      <c r="C781" s="767" t="s">
        <v>185</v>
      </c>
      <c r="D781" s="767"/>
      <c r="E781" s="767"/>
      <c r="F781" s="99" t="s">
        <v>186</v>
      </c>
      <c r="G781" s="99" t="s">
        <v>187</v>
      </c>
      <c r="H781" s="99" t="s">
        <v>33</v>
      </c>
      <c r="I781" s="99" t="s">
        <v>187</v>
      </c>
      <c r="J781" s="100" t="s">
        <v>33</v>
      </c>
      <c r="K781" s="99" t="s">
        <v>33</v>
      </c>
      <c r="L781" s="100">
        <v>68.33</v>
      </c>
      <c r="M781" s="101" t="s">
        <v>33</v>
      </c>
      <c r="N781" s="102" t="s">
        <v>33</v>
      </c>
      <c r="V781" s="68" t="s">
        <v>185</v>
      </c>
    </row>
    <row r="782" spans="1:24" s="63" customFormat="1" ht="22.5" x14ac:dyDescent="0.2">
      <c r="A782" s="98"/>
      <c r="B782" s="97" t="s">
        <v>188</v>
      </c>
      <c r="C782" s="767" t="s">
        <v>189</v>
      </c>
      <c r="D782" s="767"/>
      <c r="E782" s="767"/>
      <c r="F782" s="99" t="s">
        <v>186</v>
      </c>
      <c r="G782" s="99" t="s">
        <v>190</v>
      </c>
      <c r="H782" s="99" t="s">
        <v>33</v>
      </c>
      <c r="I782" s="99" t="s">
        <v>190</v>
      </c>
      <c r="J782" s="100" t="s">
        <v>33</v>
      </c>
      <c r="K782" s="99" t="s">
        <v>33</v>
      </c>
      <c r="L782" s="100">
        <v>35.97</v>
      </c>
      <c r="M782" s="101" t="s">
        <v>33</v>
      </c>
      <c r="N782" s="102" t="s">
        <v>33</v>
      </c>
      <c r="V782" s="68" t="s">
        <v>189</v>
      </c>
    </row>
    <row r="783" spans="1:24" s="63" customFormat="1" x14ac:dyDescent="0.2">
      <c r="A783" s="103"/>
      <c r="B783" s="104"/>
      <c r="C783" s="780" t="s">
        <v>191</v>
      </c>
      <c r="D783" s="780"/>
      <c r="E783" s="780"/>
      <c r="F783" s="105" t="s">
        <v>33</v>
      </c>
      <c r="G783" s="105" t="s">
        <v>33</v>
      </c>
      <c r="H783" s="105" t="s">
        <v>33</v>
      </c>
      <c r="I783" s="105" t="s">
        <v>33</v>
      </c>
      <c r="J783" s="106" t="s">
        <v>33</v>
      </c>
      <c r="K783" s="105" t="s">
        <v>33</v>
      </c>
      <c r="L783" s="106">
        <v>759.11</v>
      </c>
      <c r="M783" s="92" t="s">
        <v>33</v>
      </c>
      <c r="N783" s="107" t="s">
        <v>33</v>
      </c>
      <c r="X783" s="68" t="s">
        <v>191</v>
      </c>
    </row>
    <row r="784" spans="1:24" s="63" customFormat="1" ht="45" x14ac:dyDescent="0.2">
      <c r="A784" s="88" t="s">
        <v>3049</v>
      </c>
      <c r="B784" s="89" t="s">
        <v>196</v>
      </c>
      <c r="C784" s="776" t="s">
        <v>259</v>
      </c>
      <c r="D784" s="776"/>
      <c r="E784" s="776"/>
      <c r="F784" s="90" t="s">
        <v>198</v>
      </c>
      <c r="G784" s="90" t="s">
        <v>33</v>
      </c>
      <c r="H784" s="90" t="s">
        <v>33</v>
      </c>
      <c r="I784" s="90" t="s">
        <v>3050</v>
      </c>
      <c r="J784" s="91">
        <v>2.91</v>
      </c>
      <c r="K784" s="90" t="s">
        <v>33</v>
      </c>
      <c r="L784" s="91">
        <v>603.41999999999996</v>
      </c>
      <c r="M784" s="92" t="s">
        <v>33</v>
      </c>
      <c r="N784" s="93" t="s">
        <v>33</v>
      </c>
      <c r="R784" s="68" t="s">
        <v>259</v>
      </c>
    </row>
    <row r="785" spans="1:24" s="63" customFormat="1" x14ac:dyDescent="0.2">
      <c r="A785" s="94"/>
      <c r="B785" s="95"/>
      <c r="C785" s="767" t="s">
        <v>3051</v>
      </c>
      <c r="D785" s="767"/>
      <c r="E785" s="767"/>
      <c r="F785" s="767"/>
      <c r="G785" s="767"/>
      <c r="H785" s="767"/>
      <c r="I785" s="767"/>
      <c r="J785" s="767"/>
      <c r="K785" s="767"/>
      <c r="L785" s="767"/>
      <c r="M785" s="767"/>
      <c r="N785" s="781"/>
      <c r="S785" s="68" t="s">
        <v>3051</v>
      </c>
    </row>
    <row r="786" spans="1:24" s="63" customFormat="1" ht="45" x14ac:dyDescent="0.2">
      <c r="A786" s="88" t="s">
        <v>3052</v>
      </c>
      <c r="B786" s="89" t="s">
        <v>2791</v>
      </c>
      <c r="C786" s="776" t="s">
        <v>2792</v>
      </c>
      <c r="D786" s="776"/>
      <c r="E786" s="776"/>
      <c r="F786" s="90" t="s">
        <v>168</v>
      </c>
      <c r="G786" s="90" t="s">
        <v>33</v>
      </c>
      <c r="H786" s="90" t="s">
        <v>33</v>
      </c>
      <c r="I786" s="90" t="s">
        <v>3053</v>
      </c>
      <c r="J786" s="91" t="s">
        <v>33</v>
      </c>
      <c r="K786" s="90" t="s">
        <v>33</v>
      </c>
      <c r="L786" s="91" t="s">
        <v>33</v>
      </c>
      <c r="M786" s="92" t="s">
        <v>33</v>
      </c>
      <c r="N786" s="93" t="s">
        <v>33</v>
      </c>
      <c r="R786" s="68" t="s">
        <v>2792</v>
      </c>
    </row>
    <row r="787" spans="1:24" s="63" customFormat="1" x14ac:dyDescent="0.2">
      <c r="A787" s="94"/>
      <c r="B787" s="95"/>
      <c r="C787" s="767" t="s">
        <v>3054</v>
      </c>
      <c r="D787" s="767"/>
      <c r="E787" s="767"/>
      <c r="F787" s="767"/>
      <c r="G787" s="767"/>
      <c r="H787" s="767"/>
      <c r="I787" s="767"/>
      <c r="J787" s="767"/>
      <c r="K787" s="767"/>
      <c r="L787" s="767"/>
      <c r="M787" s="767"/>
      <c r="N787" s="781"/>
      <c r="S787" s="68" t="s">
        <v>3054</v>
      </c>
    </row>
    <row r="788" spans="1:24" s="63" customFormat="1" ht="33.75" x14ac:dyDescent="0.2">
      <c r="A788" s="96"/>
      <c r="B788" s="97" t="s">
        <v>558</v>
      </c>
      <c r="C788" s="767" t="s">
        <v>559</v>
      </c>
      <c r="D788" s="767"/>
      <c r="E788" s="767"/>
      <c r="F788" s="767"/>
      <c r="G788" s="767"/>
      <c r="H788" s="767"/>
      <c r="I788" s="767"/>
      <c r="J788" s="767"/>
      <c r="K788" s="767"/>
      <c r="L788" s="767"/>
      <c r="M788" s="767"/>
      <c r="N788" s="781"/>
      <c r="T788" s="68" t="s">
        <v>559</v>
      </c>
    </row>
    <row r="789" spans="1:24" s="63" customFormat="1" x14ac:dyDescent="0.2">
      <c r="A789" s="98"/>
      <c r="B789" s="97" t="s">
        <v>173</v>
      </c>
      <c r="C789" s="767" t="s">
        <v>174</v>
      </c>
      <c r="D789" s="767"/>
      <c r="E789" s="767"/>
      <c r="F789" s="99" t="s">
        <v>33</v>
      </c>
      <c r="G789" s="99" t="s">
        <v>33</v>
      </c>
      <c r="H789" s="99" t="s">
        <v>33</v>
      </c>
      <c r="I789" s="99" t="s">
        <v>33</v>
      </c>
      <c r="J789" s="100">
        <v>4500</v>
      </c>
      <c r="K789" s="99" t="s">
        <v>175</v>
      </c>
      <c r="L789" s="100">
        <v>8127</v>
      </c>
      <c r="M789" s="101" t="s">
        <v>33</v>
      </c>
      <c r="N789" s="102" t="s">
        <v>33</v>
      </c>
      <c r="U789" s="68" t="s">
        <v>174</v>
      </c>
    </row>
    <row r="790" spans="1:24" s="63" customFormat="1" x14ac:dyDescent="0.2">
      <c r="A790" s="98"/>
      <c r="B790" s="97" t="s">
        <v>176</v>
      </c>
      <c r="C790" s="767" t="s">
        <v>177</v>
      </c>
      <c r="D790" s="767"/>
      <c r="E790" s="767"/>
      <c r="F790" s="99" t="s">
        <v>33</v>
      </c>
      <c r="G790" s="99" t="s">
        <v>33</v>
      </c>
      <c r="H790" s="99" t="s">
        <v>33</v>
      </c>
      <c r="I790" s="99" t="s">
        <v>33</v>
      </c>
      <c r="J790" s="100">
        <v>607.5</v>
      </c>
      <c r="K790" s="99" t="s">
        <v>175</v>
      </c>
      <c r="L790" s="100">
        <v>1097.1500000000001</v>
      </c>
      <c r="M790" s="101" t="s">
        <v>33</v>
      </c>
      <c r="N790" s="102" t="s">
        <v>33</v>
      </c>
      <c r="U790" s="68" t="s">
        <v>177</v>
      </c>
    </row>
    <row r="791" spans="1:24" s="63" customFormat="1" x14ac:dyDescent="0.2">
      <c r="A791" s="98"/>
      <c r="B791" s="97" t="s">
        <v>33</v>
      </c>
      <c r="C791" s="767" t="s">
        <v>178</v>
      </c>
      <c r="D791" s="767"/>
      <c r="E791" s="767"/>
      <c r="F791" s="99" t="s">
        <v>179</v>
      </c>
      <c r="G791" s="99" t="s">
        <v>344</v>
      </c>
      <c r="H791" s="99" t="s">
        <v>175</v>
      </c>
      <c r="I791" s="99" t="s">
        <v>3055</v>
      </c>
      <c r="J791" s="100" t="s">
        <v>33</v>
      </c>
      <c r="K791" s="99" t="s">
        <v>33</v>
      </c>
      <c r="L791" s="100" t="s">
        <v>33</v>
      </c>
      <c r="M791" s="101" t="s">
        <v>33</v>
      </c>
      <c r="N791" s="102" t="s">
        <v>33</v>
      </c>
      <c r="V791" s="68" t="s">
        <v>178</v>
      </c>
    </row>
    <row r="792" spans="1:24" s="63" customFormat="1" x14ac:dyDescent="0.2">
      <c r="A792" s="98"/>
      <c r="B792" s="97" t="s">
        <v>33</v>
      </c>
      <c r="C792" s="776" t="s">
        <v>182</v>
      </c>
      <c r="D792" s="776"/>
      <c r="E792" s="776"/>
      <c r="F792" s="90" t="s">
        <v>33</v>
      </c>
      <c r="G792" s="90" t="s">
        <v>33</v>
      </c>
      <c r="H792" s="90" t="s">
        <v>33</v>
      </c>
      <c r="I792" s="90" t="s">
        <v>33</v>
      </c>
      <c r="J792" s="91">
        <v>4500</v>
      </c>
      <c r="K792" s="90" t="s">
        <v>33</v>
      </c>
      <c r="L792" s="91">
        <v>8127</v>
      </c>
      <c r="M792" s="92" t="s">
        <v>33</v>
      </c>
      <c r="N792" s="93" t="s">
        <v>33</v>
      </c>
      <c r="W792" s="68" t="s">
        <v>182</v>
      </c>
    </row>
    <row r="793" spans="1:24" s="63" customFormat="1" x14ac:dyDescent="0.2">
      <c r="A793" s="98"/>
      <c r="B793" s="97" t="s">
        <v>33</v>
      </c>
      <c r="C793" s="767" t="s">
        <v>183</v>
      </c>
      <c r="D793" s="767"/>
      <c r="E793" s="767"/>
      <c r="F793" s="99" t="s">
        <v>33</v>
      </c>
      <c r="G793" s="99" t="s">
        <v>33</v>
      </c>
      <c r="H793" s="99" t="s">
        <v>33</v>
      </c>
      <c r="I793" s="99" t="s">
        <v>33</v>
      </c>
      <c r="J793" s="100" t="s">
        <v>33</v>
      </c>
      <c r="K793" s="99" t="s">
        <v>33</v>
      </c>
      <c r="L793" s="100">
        <v>1097.1500000000001</v>
      </c>
      <c r="M793" s="101" t="s">
        <v>33</v>
      </c>
      <c r="N793" s="102" t="s">
        <v>33</v>
      </c>
      <c r="V793" s="68" t="s">
        <v>183</v>
      </c>
    </row>
    <row r="794" spans="1:24" s="63" customFormat="1" ht="33.75" x14ac:dyDescent="0.2">
      <c r="A794" s="98"/>
      <c r="B794" s="97" t="s">
        <v>184</v>
      </c>
      <c r="C794" s="767" t="s">
        <v>185</v>
      </c>
      <c r="D794" s="767"/>
      <c r="E794" s="767"/>
      <c r="F794" s="99" t="s">
        <v>186</v>
      </c>
      <c r="G794" s="99" t="s">
        <v>187</v>
      </c>
      <c r="H794" s="99" t="s">
        <v>33</v>
      </c>
      <c r="I794" s="99" t="s">
        <v>187</v>
      </c>
      <c r="J794" s="100" t="s">
        <v>33</v>
      </c>
      <c r="K794" s="99" t="s">
        <v>33</v>
      </c>
      <c r="L794" s="100">
        <v>1042.29</v>
      </c>
      <c r="M794" s="101" t="s">
        <v>33</v>
      </c>
      <c r="N794" s="102" t="s">
        <v>33</v>
      </c>
      <c r="V794" s="68" t="s">
        <v>185</v>
      </c>
    </row>
    <row r="795" spans="1:24" s="63" customFormat="1" ht="22.5" x14ac:dyDescent="0.2">
      <c r="A795" s="98"/>
      <c r="B795" s="97" t="s">
        <v>188</v>
      </c>
      <c r="C795" s="767" t="s">
        <v>189</v>
      </c>
      <c r="D795" s="767"/>
      <c r="E795" s="767"/>
      <c r="F795" s="99" t="s">
        <v>186</v>
      </c>
      <c r="G795" s="99" t="s">
        <v>190</v>
      </c>
      <c r="H795" s="99" t="s">
        <v>33</v>
      </c>
      <c r="I795" s="99" t="s">
        <v>190</v>
      </c>
      <c r="J795" s="100" t="s">
        <v>33</v>
      </c>
      <c r="K795" s="99" t="s">
        <v>33</v>
      </c>
      <c r="L795" s="100">
        <v>548.58000000000004</v>
      </c>
      <c r="M795" s="101" t="s">
        <v>33</v>
      </c>
      <c r="N795" s="102" t="s">
        <v>33</v>
      </c>
      <c r="V795" s="68" t="s">
        <v>189</v>
      </c>
    </row>
    <row r="796" spans="1:24" s="63" customFormat="1" x14ac:dyDescent="0.2">
      <c r="A796" s="103"/>
      <c r="B796" s="104"/>
      <c r="C796" s="780" t="s">
        <v>191</v>
      </c>
      <c r="D796" s="780"/>
      <c r="E796" s="780"/>
      <c r="F796" s="105" t="s">
        <v>33</v>
      </c>
      <c r="G796" s="105" t="s">
        <v>33</v>
      </c>
      <c r="H796" s="105" t="s">
        <v>33</v>
      </c>
      <c r="I796" s="105" t="s">
        <v>33</v>
      </c>
      <c r="J796" s="106" t="s">
        <v>33</v>
      </c>
      <c r="K796" s="105" t="s">
        <v>33</v>
      </c>
      <c r="L796" s="106">
        <v>9717.8700000000008</v>
      </c>
      <c r="M796" s="92" t="s">
        <v>33</v>
      </c>
      <c r="N796" s="107" t="s">
        <v>33</v>
      </c>
      <c r="X796" s="68" t="s">
        <v>191</v>
      </c>
    </row>
    <row r="797" spans="1:24" s="63" customFormat="1" ht="45" x14ac:dyDescent="0.2">
      <c r="A797" s="88" t="s">
        <v>3056</v>
      </c>
      <c r="B797" s="89" t="s">
        <v>2796</v>
      </c>
      <c r="C797" s="776" t="s">
        <v>2797</v>
      </c>
      <c r="D797" s="776"/>
      <c r="E797" s="776"/>
      <c r="F797" s="90" t="s">
        <v>168</v>
      </c>
      <c r="G797" s="90" t="s">
        <v>33</v>
      </c>
      <c r="H797" s="90" t="s">
        <v>33</v>
      </c>
      <c r="I797" s="90" t="s">
        <v>3053</v>
      </c>
      <c r="J797" s="91" t="s">
        <v>33</v>
      </c>
      <c r="K797" s="90" t="s">
        <v>33</v>
      </c>
      <c r="L797" s="91" t="s">
        <v>33</v>
      </c>
      <c r="M797" s="92" t="s">
        <v>33</v>
      </c>
      <c r="N797" s="93" t="s">
        <v>33</v>
      </c>
      <c r="R797" s="68" t="s">
        <v>2797</v>
      </c>
    </row>
    <row r="798" spans="1:24" s="63" customFormat="1" x14ac:dyDescent="0.2">
      <c r="A798" s="94"/>
      <c r="B798" s="95"/>
      <c r="C798" s="767" t="s">
        <v>3054</v>
      </c>
      <c r="D798" s="767"/>
      <c r="E798" s="767"/>
      <c r="F798" s="767"/>
      <c r="G798" s="767"/>
      <c r="H798" s="767"/>
      <c r="I798" s="767"/>
      <c r="J798" s="767"/>
      <c r="K798" s="767"/>
      <c r="L798" s="767"/>
      <c r="M798" s="767"/>
      <c r="N798" s="781"/>
      <c r="S798" s="68" t="s">
        <v>3054</v>
      </c>
    </row>
    <row r="799" spans="1:24" s="63" customFormat="1" ht="33.75" x14ac:dyDescent="0.2">
      <c r="A799" s="96"/>
      <c r="B799" s="97" t="s">
        <v>558</v>
      </c>
      <c r="C799" s="767" t="s">
        <v>559</v>
      </c>
      <c r="D799" s="767"/>
      <c r="E799" s="767"/>
      <c r="F799" s="767"/>
      <c r="G799" s="767"/>
      <c r="H799" s="767"/>
      <c r="I799" s="767"/>
      <c r="J799" s="767"/>
      <c r="K799" s="767"/>
      <c r="L799" s="767"/>
      <c r="M799" s="767"/>
      <c r="N799" s="781"/>
      <c r="T799" s="68" t="s">
        <v>559</v>
      </c>
    </row>
    <row r="800" spans="1:24" s="63" customFormat="1" x14ac:dyDescent="0.2">
      <c r="A800" s="98"/>
      <c r="B800" s="97" t="s">
        <v>173</v>
      </c>
      <c r="C800" s="767" t="s">
        <v>174</v>
      </c>
      <c r="D800" s="767"/>
      <c r="E800" s="767"/>
      <c r="F800" s="99" t="s">
        <v>33</v>
      </c>
      <c r="G800" s="99" t="s">
        <v>33</v>
      </c>
      <c r="H800" s="99" t="s">
        <v>33</v>
      </c>
      <c r="I800" s="99" t="s">
        <v>33</v>
      </c>
      <c r="J800" s="100">
        <v>308.07</v>
      </c>
      <c r="K800" s="99" t="s">
        <v>175</v>
      </c>
      <c r="L800" s="100">
        <v>556.37</v>
      </c>
      <c r="M800" s="101" t="s">
        <v>33</v>
      </c>
      <c r="N800" s="102" t="s">
        <v>33</v>
      </c>
      <c r="U800" s="68" t="s">
        <v>174</v>
      </c>
    </row>
    <row r="801" spans="1:24" s="63" customFormat="1" x14ac:dyDescent="0.2">
      <c r="A801" s="98"/>
      <c r="B801" s="97" t="s">
        <v>176</v>
      </c>
      <c r="C801" s="767" t="s">
        <v>177</v>
      </c>
      <c r="D801" s="767"/>
      <c r="E801" s="767"/>
      <c r="F801" s="99" t="s">
        <v>33</v>
      </c>
      <c r="G801" s="99" t="s">
        <v>33</v>
      </c>
      <c r="H801" s="99" t="s">
        <v>33</v>
      </c>
      <c r="I801" s="99" t="s">
        <v>33</v>
      </c>
      <c r="J801" s="100">
        <v>31.32</v>
      </c>
      <c r="K801" s="99" t="s">
        <v>175</v>
      </c>
      <c r="L801" s="100">
        <v>56.56</v>
      </c>
      <c r="M801" s="101" t="s">
        <v>33</v>
      </c>
      <c r="N801" s="102" t="s">
        <v>33</v>
      </c>
      <c r="U801" s="68" t="s">
        <v>177</v>
      </c>
    </row>
    <row r="802" spans="1:24" s="63" customFormat="1" x14ac:dyDescent="0.2">
      <c r="A802" s="98"/>
      <c r="B802" s="97" t="s">
        <v>33</v>
      </c>
      <c r="C802" s="767" t="s">
        <v>178</v>
      </c>
      <c r="D802" s="767"/>
      <c r="E802" s="767"/>
      <c r="F802" s="99" t="s">
        <v>179</v>
      </c>
      <c r="G802" s="99" t="s">
        <v>2798</v>
      </c>
      <c r="H802" s="99" t="s">
        <v>175</v>
      </c>
      <c r="I802" s="99" t="s">
        <v>3057</v>
      </c>
      <c r="J802" s="100" t="s">
        <v>33</v>
      </c>
      <c r="K802" s="99" t="s">
        <v>33</v>
      </c>
      <c r="L802" s="100" t="s">
        <v>33</v>
      </c>
      <c r="M802" s="101" t="s">
        <v>33</v>
      </c>
      <c r="N802" s="102" t="s">
        <v>33</v>
      </c>
      <c r="V802" s="68" t="s">
        <v>178</v>
      </c>
    </row>
    <row r="803" spans="1:24" s="63" customFormat="1" x14ac:dyDescent="0.2">
      <c r="A803" s="98"/>
      <c r="B803" s="97" t="s">
        <v>33</v>
      </c>
      <c r="C803" s="776" t="s">
        <v>182</v>
      </c>
      <c r="D803" s="776"/>
      <c r="E803" s="776"/>
      <c r="F803" s="90" t="s">
        <v>33</v>
      </c>
      <c r="G803" s="90" t="s">
        <v>33</v>
      </c>
      <c r="H803" s="90" t="s">
        <v>33</v>
      </c>
      <c r="I803" s="90" t="s">
        <v>33</v>
      </c>
      <c r="J803" s="91">
        <v>308.07</v>
      </c>
      <c r="K803" s="90" t="s">
        <v>33</v>
      </c>
      <c r="L803" s="91">
        <v>556.37</v>
      </c>
      <c r="M803" s="92" t="s">
        <v>33</v>
      </c>
      <c r="N803" s="93" t="s">
        <v>33</v>
      </c>
      <c r="W803" s="68" t="s">
        <v>182</v>
      </c>
    </row>
    <row r="804" spans="1:24" s="63" customFormat="1" x14ac:dyDescent="0.2">
      <c r="A804" s="98"/>
      <c r="B804" s="97" t="s">
        <v>33</v>
      </c>
      <c r="C804" s="767" t="s">
        <v>183</v>
      </c>
      <c r="D804" s="767"/>
      <c r="E804" s="767"/>
      <c r="F804" s="99" t="s">
        <v>33</v>
      </c>
      <c r="G804" s="99" t="s">
        <v>33</v>
      </c>
      <c r="H804" s="99" t="s">
        <v>33</v>
      </c>
      <c r="I804" s="99" t="s">
        <v>33</v>
      </c>
      <c r="J804" s="100" t="s">
        <v>33</v>
      </c>
      <c r="K804" s="99" t="s">
        <v>33</v>
      </c>
      <c r="L804" s="100">
        <v>56.56</v>
      </c>
      <c r="M804" s="101" t="s">
        <v>33</v>
      </c>
      <c r="N804" s="102" t="s">
        <v>33</v>
      </c>
      <c r="V804" s="68" t="s">
        <v>183</v>
      </c>
    </row>
    <row r="805" spans="1:24" s="63" customFormat="1" ht="33.75" x14ac:dyDescent="0.2">
      <c r="A805" s="98"/>
      <c r="B805" s="97" t="s">
        <v>184</v>
      </c>
      <c r="C805" s="767" t="s">
        <v>185</v>
      </c>
      <c r="D805" s="767"/>
      <c r="E805" s="767"/>
      <c r="F805" s="99" t="s">
        <v>186</v>
      </c>
      <c r="G805" s="99" t="s">
        <v>187</v>
      </c>
      <c r="H805" s="99" t="s">
        <v>33</v>
      </c>
      <c r="I805" s="99" t="s">
        <v>187</v>
      </c>
      <c r="J805" s="100" t="s">
        <v>33</v>
      </c>
      <c r="K805" s="99" t="s">
        <v>33</v>
      </c>
      <c r="L805" s="100">
        <v>53.73</v>
      </c>
      <c r="M805" s="101" t="s">
        <v>33</v>
      </c>
      <c r="N805" s="102" t="s">
        <v>33</v>
      </c>
      <c r="V805" s="68" t="s">
        <v>185</v>
      </c>
    </row>
    <row r="806" spans="1:24" s="63" customFormat="1" ht="22.5" x14ac:dyDescent="0.2">
      <c r="A806" s="98"/>
      <c r="B806" s="97" t="s">
        <v>188</v>
      </c>
      <c r="C806" s="767" t="s">
        <v>189</v>
      </c>
      <c r="D806" s="767"/>
      <c r="E806" s="767"/>
      <c r="F806" s="99" t="s">
        <v>186</v>
      </c>
      <c r="G806" s="99" t="s">
        <v>190</v>
      </c>
      <c r="H806" s="99" t="s">
        <v>33</v>
      </c>
      <c r="I806" s="99" t="s">
        <v>190</v>
      </c>
      <c r="J806" s="100" t="s">
        <v>33</v>
      </c>
      <c r="K806" s="99" t="s">
        <v>33</v>
      </c>
      <c r="L806" s="100">
        <v>28.28</v>
      </c>
      <c r="M806" s="101" t="s">
        <v>33</v>
      </c>
      <c r="N806" s="102" t="s">
        <v>33</v>
      </c>
      <c r="V806" s="68" t="s">
        <v>189</v>
      </c>
    </row>
    <row r="807" spans="1:24" s="63" customFormat="1" x14ac:dyDescent="0.2">
      <c r="A807" s="103"/>
      <c r="B807" s="104"/>
      <c r="C807" s="780" t="s">
        <v>191</v>
      </c>
      <c r="D807" s="780"/>
      <c r="E807" s="780"/>
      <c r="F807" s="105" t="s">
        <v>33</v>
      </c>
      <c r="G807" s="105" t="s">
        <v>33</v>
      </c>
      <c r="H807" s="105" t="s">
        <v>33</v>
      </c>
      <c r="I807" s="105" t="s">
        <v>33</v>
      </c>
      <c r="J807" s="106" t="s">
        <v>33</v>
      </c>
      <c r="K807" s="105" t="s">
        <v>33</v>
      </c>
      <c r="L807" s="106">
        <v>638.38</v>
      </c>
      <c r="M807" s="92" t="s">
        <v>33</v>
      </c>
      <c r="N807" s="107" t="s">
        <v>33</v>
      </c>
      <c r="X807" s="68" t="s">
        <v>191</v>
      </c>
    </row>
    <row r="808" spans="1:24" s="63" customFormat="1" ht="33.75" x14ac:dyDescent="0.2">
      <c r="A808" s="88" t="s">
        <v>3058</v>
      </c>
      <c r="B808" s="89" t="s">
        <v>2800</v>
      </c>
      <c r="C808" s="776" t="s">
        <v>2801</v>
      </c>
      <c r="D808" s="776"/>
      <c r="E808" s="776"/>
      <c r="F808" s="90" t="s">
        <v>168</v>
      </c>
      <c r="G808" s="90" t="s">
        <v>33</v>
      </c>
      <c r="H808" s="90" t="s">
        <v>33</v>
      </c>
      <c r="I808" s="90" t="s">
        <v>3053</v>
      </c>
      <c r="J808" s="91" t="s">
        <v>33</v>
      </c>
      <c r="K808" s="90" t="s">
        <v>33</v>
      </c>
      <c r="L808" s="91" t="s">
        <v>33</v>
      </c>
      <c r="M808" s="92" t="s">
        <v>33</v>
      </c>
      <c r="N808" s="93" t="s">
        <v>33</v>
      </c>
      <c r="R808" s="68" t="s">
        <v>2801</v>
      </c>
    </row>
    <row r="809" spans="1:24" s="63" customFormat="1" x14ac:dyDescent="0.2">
      <c r="A809" s="94"/>
      <c r="B809" s="95"/>
      <c r="C809" s="767" t="s">
        <v>3054</v>
      </c>
      <c r="D809" s="767"/>
      <c r="E809" s="767"/>
      <c r="F809" s="767"/>
      <c r="G809" s="767"/>
      <c r="H809" s="767"/>
      <c r="I809" s="767"/>
      <c r="J809" s="767"/>
      <c r="K809" s="767"/>
      <c r="L809" s="767"/>
      <c r="M809" s="767"/>
      <c r="N809" s="781"/>
      <c r="S809" s="68" t="s">
        <v>3054</v>
      </c>
    </row>
    <row r="810" spans="1:24" s="63" customFormat="1" x14ac:dyDescent="0.2">
      <c r="A810" s="96"/>
      <c r="B810" s="97" t="s">
        <v>33</v>
      </c>
      <c r="C810" s="767" t="s">
        <v>645</v>
      </c>
      <c r="D810" s="767"/>
      <c r="E810" s="767"/>
      <c r="F810" s="767"/>
      <c r="G810" s="767"/>
      <c r="H810" s="767"/>
      <c r="I810" s="767"/>
      <c r="J810" s="767"/>
      <c r="K810" s="767"/>
      <c r="L810" s="767"/>
      <c r="M810" s="767"/>
      <c r="N810" s="781"/>
      <c r="T810" s="68" t="s">
        <v>645</v>
      </c>
    </row>
    <row r="811" spans="1:24" s="63" customFormat="1" ht="33.75" x14ac:dyDescent="0.2">
      <c r="A811" s="96"/>
      <c r="B811" s="97" t="s">
        <v>558</v>
      </c>
      <c r="C811" s="767" t="s">
        <v>559</v>
      </c>
      <c r="D811" s="767"/>
      <c r="E811" s="767"/>
      <c r="F811" s="767"/>
      <c r="G811" s="767"/>
      <c r="H811" s="767"/>
      <c r="I811" s="767"/>
      <c r="J811" s="767"/>
      <c r="K811" s="767"/>
      <c r="L811" s="767"/>
      <c r="M811" s="767"/>
      <c r="N811" s="781"/>
      <c r="T811" s="68" t="s">
        <v>559</v>
      </c>
    </row>
    <row r="812" spans="1:24" s="63" customFormat="1" x14ac:dyDescent="0.2">
      <c r="A812" s="98"/>
      <c r="B812" s="97" t="s">
        <v>173</v>
      </c>
      <c r="C812" s="767" t="s">
        <v>174</v>
      </c>
      <c r="D812" s="767"/>
      <c r="E812" s="767"/>
      <c r="F812" s="99" t="s">
        <v>33</v>
      </c>
      <c r="G812" s="99" t="s">
        <v>33</v>
      </c>
      <c r="H812" s="99" t="s">
        <v>33</v>
      </c>
      <c r="I812" s="99" t="s">
        <v>33</v>
      </c>
      <c r="J812" s="100">
        <v>139.43</v>
      </c>
      <c r="K812" s="99" t="s">
        <v>400</v>
      </c>
      <c r="L812" s="100">
        <v>755.43</v>
      </c>
      <c r="M812" s="101" t="s">
        <v>33</v>
      </c>
      <c r="N812" s="102" t="s">
        <v>33</v>
      </c>
      <c r="U812" s="68" t="s">
        <v>174</v>
      </c>
    </row>
    <row r="813" spans="1:24" s="63" customFormat="1" x14ac:dyDescent="0.2">
      <c r="A813" s="98"/>
      <c r="B813" s="97" t="s">
        <v>176</v>
      </c>
      <c r="C813" s="767" t="s">
        <v>177</v>
      </c>
      <c r="D813" s="767"/>
      <c r="E813" s="767"/>
      <c r="F813" s="99" t="s">
        <v>33</v>
      </c>
      <c r="G813" s="99" t="s">
        <v>33</v>
      </c>
      <c r="H813" s="99" t="s">
        <v>33</v>
      </c>
      <c r="I813" s="99" t="s">
        <v>33</v>
      </c>
      <c r="J813" s="100">
        <v>14.18</v>
      </c>
      <c r="K813" s="99" t="s">
        <v>400</v>
      </c>
      <c r="L813" s="100">
        <v>76.83</v>
      </c>
      <c r="M813" s="101" t="s">
        <v>33</v>
      </c>
      <c r="N813" s="102" t="s">
        <v>33</v>
      </c>
      <c r="U813" s="68" t="s">
        <v>177</v>
      </c>
    </row>
    <row r="814" spans="1:24" s="63" customFormat="1" x14ac:dyDescent="0.2">
      <c r="A814" s="98"/>
      <c r="B814" s="97" t="s">
        <v>33</v>
      </c>
      <c r="C814" s="767" t="s">
        <v>178</v>
      </c>
      <c r="D814" s="767"/>
      <c r="E814" s="767"/>
      <c r="F814" s="99" t="s">
        <v>179</v>
      </c>
      <c r="G814" s="99" t="s">
        <v>1784</v>
      </c>
      <c r="H814" s="99" t="s">
        <v>400</v>
      </c>
      <c r="I814" s="99" t="s">
        <v>3059</v>
      </c>
      <c r="J814" s="100" t="s">
        <v>33</v>
      </c>
      <c r="K814" s="99" t="s">
        <v>33</v>
      </c>
      <c r="L814" s="100" t="s">
        <v>33</v>
      </c>
      <c r="M814" s="101" t="s">
        <v>33</v>
      </c>
      <c r="N814" s="102" t="s">
        <v>33</v>
      </c>
      <c r="V814" s="68" t="s">
        <v>178</v>
      </c>
    </row>
    <row r="815" spans="1:24" s="63" customFormat="1" x14ac:dyDescent="0.2">
      <c r="A815" s="98"/>
      <c r="B815" s="97" t="s">
        <v>33</v>
      </c>
      <c r="C815" s="776" t="s">
        <v>182</v>
      </c>
      <c r="D815" s="776"/>
      <c r="E815" s="776"/>
      <c r="F815" s="90" t="s">
        <v>33</v>
      </c>
      <c r="G815" s="90" t="s">
        <v>33</v>
      </c>
      <c r="H815" s="90" t="s">
        <v>33</v>
      </c>
      <c r="I815" s="90" t="s">
        <v>33</v>
      </c>
      <c r="J815" s="91">
        <v>139.43</v>
      </c>
      <c r="K815" s="90" t="s">
        <v>33</v>
      </c>
      <c r="L815" s="91">
        <v>755.43</v>
      </c>
      <c r="M815" s="92" t="s">
        <v>33</v>
      </c>
      <c r="N815" s="93" t="s">
        <v>33</v>
      </c>
      <c r="W815" s="68" t="s">
        <v>182</v>
      </c>
    </row>
    <row r="816" spans="1:24" s="63" customFormat="1" x14ac:dyDescent="0.2">
      <c r="A816" s="98"/>
      <c r="B816" s="97" t="s">
        <v>33</v>
      </c>
      <c r="C816" s="767" t="s">
        <v>183</v>
      </c>
      <c r="D816" s="767"/>
      <c r="E816" s="767"/>
      <c r="F816" s="99" t="s">
        <v>33</v>
      </c>
      <c r="G816" s="99" t="s">
        <v>33</v>
      </c>
      <c r="H816" s="99" t="s">
        <v>33</v>
      </c>
      <c r="I816" s="99" t="s">
        <v>33</v>
      </c>
      <c r="J816" s="100" t="s">
        <v>33</v>
      </c>
      <c r="K816" s="99" t="s">
        <v>33</v>
      </c>
      <c r="L816" s="100">
        <v>76.83</v>
      </c>
      <c r="M816" s="101" t="s">
        <v>33</v>
      </c>
      <c r="N816" s="102" t="s">
        <v>33</v>
      </c>
      <c r="V816" s="68" t="s">
        <v>183</v>
      </c>
    </row>
    <row r="817" spans="1:24" s="63" customFormat="1" ht="33.75" x14ac:dyDescent="0.2">
      <c r="A817" s="98"/>
      <c r="B817" s="97" t="s">
        <v>184</v>
      </c>
      <c r="C817" s="767" t="s">
        <v>185</v>
      </c>
      <c r="D817" s="767"/>
      <c r="E817" s="767"/>
      <c r="F817" s="99" t="s">
        <v>186</v>
      </c>
      <c r="G817" s="99" t="s">
        <v>187</v>
      </c>
      <c r="H817" s="99" t="s">
        <v>33</v>
      </c>
      <c r="I817" s="99" t="s">
        <v>187</v>
      </c>
      <c r="J817" s="100" t="s">
        <v>33</v>
      </c>
      <c r="K817" s="99" t="s">
        <v>33</v>
      </c>
      <c r="L817" s="100">
        <v>72.989999999999995</v>
      </c>
      <c r="M817" s="101" t="s">
        <v>33</v>
      </c>
      <c r="N817" s="102" t="s">
        <v>33</v>
      </c>
      <c r="V817" s="68" t="s">
        <v>185</v>
      </c>
    </row>
    <row r="818" spans="1:24" s="63" customFormat="1" ht="22.5" x14ac:dyDescent="0.2">
      <c r="A818" s="98"/>
      <c r="B818" s="97" t="s">
        <v>188</v>
      </c>
      <c r="C818" s="767" t="s">
        <v>189</v>
      </c>
      <c r="D818" s="767"/>
      <c r="E818" s="767"/>
      <c r="F818" s="99" t="s">
        <v>186</v>
      </c>
      <c r="G818" s="99" t="s">
        <v>190</v>
      </c>
      <c r="H818" s="99" t="s">
        <v>33</v>
      </c>
      <c r="I818" s="99" t="s">
        <v>190</v>
      </c>
      <c r="J818" s="100" t="s">
        <v>33</v>
      </c>
      <c r="K818" s="99" t="s">
        <v>33</v>
      </c>
      <c r="L818" s="100">
        <v>38.42</v>
      </c>
      <c r="M818" s="101" t="s">
        <v>33</v>
      </c>
      <c r="N818" s="102" t="s">
        <v>33</v>
      </c>
      <c r="V818" s="68" t="s">
        <v>189</v>
      </c>
    </row>
    <row r="819" spans="1:24" s="63" customFormat="1" x14ac:dyDescent="0.2">
      <c r="A819" s="103"/>
      <c r="B819" s="104"/>
      <c r="C819" s="780" t="s">
        <v>191</v>
      </c>
      <c r="D819" s="780"/>
      <c r="E819" s="780"/>
      <c r="F819" s="105" t="s">
        <v>33</v>
      </c>
      <c r="G819" s="105" t="s">
        <v>33</v>
      </c>
      <c r="H819" s="105" t="s">
        <v>33</v>
      </c>
      <c r="I819" s="105" t="s">
        <v>33</v>
      </c>
      <c r="J819" s="106" t="s">
        <v>33</v>
      </c>
      <c r="K819" s="105" t="s">
        <v>33</v>
      </c>
      <c r="L819" s="106">
        <v>866.84</v>
      </c>
      <c r="M819" s="92" t="s">
        <v>33</v>
      </c>
      <c r="N819" s="107" t="s">
        <v>33</v>
      </c>
      <c r="X819" s="68" t="s">
        <v>191</v>
      </c>
    </row>
    <row r="820" spans="1:24" s="63" customFormat="1" ht="22.5" x14ac:dyDescent="0.2">
      <c r="A820" s="88" t="s">
        <v>3060</v>
      </c>
      <c r="B820" s="89" t="s">
        <v>1974</v>
      </c>
      <c r="C820" s="776" t="s">
        <v>1975</v>
      </c>
      <c r="D820" s="776"/>
      <c r="E820" s="776"/>
      <c r="F820" s="90" t="s">
        <v>582</v>
      </c>
      <c r="G820" s="90" t="s">
        <v>33</v>
      </c>
      <c r="H820" s="90" t="s">
        <v>33</v>
      </c>
      <c r="I820" s="90" t="s">
        <v>3061</v>
      </c>
      <c r="J820" s="91" t="s">
        <v>33</v>
      </c>
      <c r="K820" s="90" t="s">
        <v>33</v>
      </c>
      <c r="L820" s="91" t="s">
        <v>33</v>
      </c>
      <c r="M820" s="92" t="s">
        <v>33</v>
      </c>
      <c r="N820" s="93" t="s">
        <v>33</v>
      </c>
      <c r="R820" s="68" t="s">
        <v>1975</v>
      </c>
    </row>
    <row r="821" spans="1:24" s="63" customFormat="1" x14ac:dyDescent="0.2">
      <c r="A821" s="94"/>
      <c r="B821" s="95"/>
      <c r="C821" s="767" t="s">
        <v>3062</v>
      </c>
      <c r="D821" s="767"/>
      <c r="E821" s="767"/>
      <c r="F821" s="767"/>
      <c r="G821" s="767"/>
      <c r="H821" s="767"/>
      <c r="I821" s="767"/>
      <c r="J821" s="767"/>
      <c r="K821" s="767"/>
      <c r="L821" s="767"/>
      <c r="M821" s="767"/>
      <c r="N821" s="781"/>
      <c r="S821" s="68" t="s">
        <v>3062</v>
      </c>
    </row>
    <row r="822" spans="1:24" s="63" customFormat="1" ht="33.75" x14ac:dyDescent="0.2">
      <c r="A822" s="96"/>
      <c r="B822" s="97" t="s">
        <v>558</v>
      </c>
      <c r="C822" s="767" t="s">
        <v>559</v>
      </c>
      <c r="D822" s="767"/>
      <c r="E822" s="767"/>
      <c r="F822" s="767"/>
      <c r="G822" s="767"/>
      <c r="H822" s="767"/>
      <c r="I822" s="767"/>
      <c r="J822" s="767"/>
      <c r="K822" s="767"/>
      <c r="L822" s="767"/>
      <c r="M822" s="767"/>
      <c r="N822" s="781"/>
      <c r="T822" s="68" t="s">
        <v>559</v>
      </c>
    </row>
    <row r="823" spans="1:24" s="63" customFormat="1" x14ac:dyDescent="0.2">
      <c r="A823" s="98"/>
      <c r="B823" s="97" t="s">
        <v>165</v>
      </c>
      <c r="C823" s="767" t="s">
        <v>251</v>
      </c>
      <c r="D823" s="767"/>
      <c r="E823" s="767"/>
      <c r="F823" s="99" t="s">
        <v>33</v>
      </c>
      <c r="G823" s="99" t="s">
        <v>33</v>
      </c>
      <c r="H823" s="99" t="s">
        <v>33</v>
      </c>
      <c r="I823" s="99" t="s">
        <v>33</v>
      </c>
      <c r="J823" s="100">
        <v>127.61</v>
      </c>
      <c r="K823" s="99" t="s">
        <v>175</v>
      </c>
      <c r="L823" s="100">
        <v>2304.64</v>
      </c>
      <c r="M823" s="101" t="s">
        <v>33</v>
      </c>
      <c r="N823" s="102" t="s">
        <v>33</v>
      </c>
      <c r="U823" s="68" t="s">
        <v>251</v>
      </c>
    </row>
    <row r="824" spans="1:24" s="63" customFormat="1" x14ac:dyDescent="0.2">
      <c r="A824" s="98"/>
      <c r="B824" s="97" t="s">
        <v>173</v>
      </c>
      <c r="C824" s="767" t="s">
        <v>174</v>
      </c>
      <c r="D824" s="767"/>
      <c r="E824" s="767"/>
      <c r="F824" s="99" t="s">
        <v>33</v>
      </c>
      <c r="G824" s="99" t="s">
        <v>33</v>
      </c>
      <c r="H824" s="99" t="s">
        <v>33</v>
      </c>
      <c r="I824" s="99" t="s">
        <v>33</v>
      </c>
      <c r="J824" s="100">
        <v>288.58</v>
      </c>
      <c r="K824" s="99" t="s">
        <v>175</v>
      </c>
      <c r="L824" s="100">
        <v>5211.75</v>
      </c>
      <c r="M824" s="101" t="s">
        <v>33</v>
      </c>
      <c r="N824" s="102" t="s">
        <v>33</v>
      </c>
      <c r="U824" s="68" t="s">
        <v>174</v>
      </c>
    </row>
    <row r="825" spans="1:24" s="63" customFormat="1" x14ac:dyDescent="0.2">
      <c r="A825" s="98"/>
      <c r="B825" s="97" t="s">
        <v>176</v>
      </c>
      <c r="C825" s="767" t="s">
        <v>177</v>
      </c>
      <c r="D825" s="767"/>
      <c r="E825" s="767"/>
      <c r="F825" s="99" t="s">
        <v>33</v>
      </c>
      <c r="G825" s="99" t="s">
        <v>33</v>
      </c>
      <c r="H825" s="99" t="s">
        <v>33</v>
      </c>
      <c r="I825" s="99" t="s">
        <v>33</v>
      </c>
      <c r="J825" s="100">
        <v>31.49</v>
      </c>
      <c r="K825" s="99" t="s">
        <v>175</v>
      </c>
      <c r="L825" s="100">
        <v>568.71</v>
      </c>
      <c r="M825" s="101" t="s">
        <v>33</v>
      </c>
      <c r="N825" s="102" t="s">
        <v>33</v>
      </c>
      <c r="U825" s="68" t="s">
        <v>177</v>
      </c>
    </row>
    <row r="826" spans="1:24" s="63" customFormat="1" x14ac:dyDescent="0.2">
      <c r="A826" s="98"/>
      <c r="B826" s="97" t="s">
        <v>33</v>
      </c>
      <c r="C826" s="767" t="s">
        <v>253</v>
      </c>
      <c r="D826" s="767"/>
      <c r="E826" s="767"/>
      <c r="F826" s="99" t="s">
        <v>179</v>
      </c>
      <c r="G826" s="99" t="s">
        <v>1978</v>
      </c>
      <c r="H826" s="99" t="s">
        <v>175</v>
      </c>
      <c r="I826" s="99" t="s">
        <v>3063</v>
      </c>
      <c r="J826" s="100" t="s">
        <v>33</v>
      </c>
      <c r="K826" s="99" t="s">
        <v>33</v>
      </c>
      <c r="L826" s="100" t="s">
        <v>33</v>
      </c>
      <c r="M826" s="101" t="s">
        <v>33</v>
      </c>
      <c r="N826" s="102" t="s">
        <v>33</v>
      </c>
      <c r="V826" s="68" t="s">
        <v>253</v>
      </c>
    </row>
    <row r="827" spans="1:24" s="63" customFormat="1" x14ac:dyDescent="0.2">
      <c r="A827" s="98"/>
      <c r="B827" s="97" t="s">
        <v>33</v>
      </c>
      <c r="C827" s="767" t="s">
        <v>178</v>
      </c>
      <c r="D827" s="767"/>
      <c r="E827" s="767"/>
      <c r="F827" s="99" t="s">
        <v>179</v>
      </c>
      <c r="G827" s="99" t="s">
        <v>1980</v>
      </c>
      <c r="H827" s="99" t="s">
        <v>175</v>
      </c>
      <c r="I827" s="99" t="s">
        <v>3064</v>
      </c>
      <c r="J827" s="100" t="s">
        <v>33</v>
      </c>
      <c r="K827" s="99" t="s">
        <v>33</v>
      </c>
      <c r="L827" s="100" t="s">
        <v>33</v>
      </c>
      <c r="M827" s="101" t="s">
        <v>33</v>
      </c>
      <c r="N827" s="102" t="s">
        <v>33</v>
      </c>
      <c r="V827" s="68" t="s">
        <v>178</v>
      </c>
    </row>
    <row r="828" spans="1:24" s="63" customFormat="1" x14ac:dyDescent="0.2">
      <c r="A828" s="98"/>
      <c r="B828" s="97" t="s">
        <v>33</v>
      </c>
      <c r="C828" s="776" t="s">
        <v>182</v>
      </c>
      <c r="D828" s="776"/>
      <c r="E828" s="776"/>
      <c r="F828" s="90" t="s">
        <v>33</v>
      </c>
      <c r="G828" s="90" t="s">
        <v>33</v>
      </c>
      <c r="H828" s="90" t="s">
        <v>33</v>
      </c>
      <c r="I828" s="90" t="s">
        <v>33</v>
      </c>
      <c r="J828" s="91">
        <v>416.19</v>
      </c>
      <c r="K828" s="90" t="s">
        <v>33</v>
      </c>
      <c r="L828" s="91">
        <v>7516.39</v>
      </c>
      <c r="M828" s="92" t="s">
        <v>33</v>
      </c>
      <c r="N828" s="93" t="s">
        <v>33</v>
      </c>
      <c r="W828" s="68" t="s">
        <v>182</v>
      </c>
    </row>
    <row r="829" spans="1:24" s="63" customFormat="1" x14ac:dyDescent="0.2">
      <c r="A829" s="98"/>
      <c r="B829" s="97" t="s">
        <v>33</v>
      </c>
      <c r="C829" s="767" t="s">
        <v>183</v>
      </c>
      <c r="D829" s="767"/>
      <c r="E829" s="767"/>
      <c r="F829" s="99" t="s">
        <v>33</v>
      </c>
      <c r="G829" s="99" t="s">
        <v>33</v>
      </c>
      <c r="H829" s="99" t="s">
        <v>33</v>
      </c>
      <c r="I829" s="99" t="s">
        <v>33</v>
      </c>
      <c r="J829" s="100" t="s">
        <v>33</v>
      </c>
      <c r="K829" s="99" t="s">
        <v>33</v>
      </c>
      <c r="L829" s="100">
        <v>2873.35</v>
      </c>
      <c r="M829" s="101" t="s">
        <v>33</v>
      </c>
      <c r="N829" s="102" t="s">
        <v>33</v>
      </c>
      <c r="V829" s="68" t="s">
        <v>183</v>
      </c>
    </row>
    <row r="830" spans="1:24" s="63" customFormat="1" ht="33.75" x14ac:dyDescent="0.2">
      <c r="A830" s="98"/>
      <c r="B830" s="97" t="s">
        <v>184</v>
      </c>
      <c r="C830" s="767" t="s">
        <v>185</v>
      </c>
      <c r="D830" s="767"/>
      <c r="E830" s="767"/>
      <c r="F830" s="99" t="s">
        <v>186</v>
      </c>
      <c r="G830" s="99" t="s">
        <v>187</v>
      </c>
      <c r="H830" s="99" t="s">
        <v>33</v>
      </c>
      <c r="I830" s="99" t="s">
        <v>187</v>
      </c>
      <c r="J830" s="100" t="s">
        <v>33</v>
      </c>
      <c r="K830" s="99" t="s">
        <v>33</v>
      </c>
      <c r="L830" s="100">
        <v>2729.68</v>
      </c>
      <c r="M830" s="101" t="s">
        <v>33</v>
      </c>
      <c r="N830" s="102" t="s">
        <v>33</v>
      </c>
      <c r="V830" s="68" t="s">
        <v>185</v>
      </c>
    </row>
    <row r="831" spans="1:24" s="63" customFormat="1" ht="22.5" x14ac:dyDescent="0.2">
      <c r="A831" s="98"/>
      <c r="B831" s="97" t="s">
        <v>188</v>
      </c>
      <c r="C831" s="767" t="s">
        <v>189</v>
      </c>
      <c r="D831" s="767"/>
      <c r="E831" s="767"/>
      <c r="F831" s="99" t="s">
        <v>186</v>
      </c>
      <c r="G831" s="99" t="s">
        <v>190</v>
      </c>
      <c r="H831" s="99" t="s">
        <v>33</v>
      </c>
      <c r="I831" s="99" t="s">
        <v>190</v>
      </c>
      <c r="J831" s="100" t="s">
        <v>33</v>
      </c>
      <c r="K831" s="99" t="s">
        <v>33</v>
      </c>
      <c r="L831" s="100">
        <v>1436.68</v>
      </c>
      <c r="M831" s="101" t="s">
        <v>33</v>
      </c>
      <c r="N831" s="102" t="s">
        <v>33</v>
      </c>
      <c r="V831" s="68" t="s">
        <v>189</v>
      </c>
    </row>
    <row r="832" spans="1:24" s="63" customFormat="1" x14ac:dyDescent="0.2">
      <c r="A832" s="103"/>
      <c r="B832" s="104"/>
      <c r="C832" s="780" t="s">
        <v>191</v>
      </c>
      <c r="D832" s="780"/>
      <c r="E832" s="780"/>
      <c r="F832" s="105" t="s">
        <v>33</v>
      </c>
      <c r="G832" s="105" t="s">
        <v>33</v>
      </c>
      <c r="H832" s="105" t="s">
        <v>33</v>
      </c>
      <c r="I832" s="105" t="s">
        <v>33</v>
      </c>
      <c r="J832" s="106" t="s">
        <v>33</v>
      </c>
      <c r="K832" s="105" t="s">
        <v>33</v>
      </c>
      <c r="L832" s="106">
        <v>11682.75</v>
      </c>
      <c r="M832" s="92" t="s">
        <v>33</v>
      </c>
      <c r="N832" s="107" t="s">
        <v>33</v>
      </c>
      <c r="X832" s="68" t="s">
        <v>191</v>
      </c>
    </row>
    <row r="833" spans="1:24" s="63" customFormat="1" x14ac:dyDescent="0.2">
      <c r="A833" s="88" t="s">
        <v>3065</v>
      </c>
      <c r="B833" s="89" t="s">
        <v>1989</v>
      </c>
      <c r="C833" s="776" t="s">
        <v>1990</v>
      </c>
      <c r="D833" s="776"/>
      <c r="E833" s="776"/>
      <c r="F833" s="90" t="s">
        <v>582</v>
      </c>
      <c r="G833" s="90" t="s">
        <v>33</v>
      </c>
      <c r="H833" s="90" t="s">
        <v>33</v>
      </c>
      <c r="I833" s="90" t="s">
        <v>3066</v>
      </c>
      <c r="J833" s="91" t="s">
        <v>33</v>
      </c>
      <c r="K833" s="90" t="s">
        <v>33</v>
      </c>
      <c r="L833" s="91" t="s">
        <v>33</v>
      </c>
      <c r="M833" s="92" t="s">
        <v>33</v>
      </c>
      <c r="N833" s="93" t="s">
        <v>33</v>
      </c>
      <c r="R833" s="68" t="s">
        <v>1990</v>
      </c>
    </row>
    <row r="834" spans="1:24" s="63" customFormat="1" x14ac:dyDescent="0.2">
      <c r="A834" s="94"/>
      <c r="B834" s="95"/>
      <c r="C834" s="767" t="s">
        <v>3067</v>
      </c>
      <c r="D834" s="767"/>
      <c r="E834" s="767"/>
      <c r="F834" s="767"/>
      <c r="G834" s="767"/>
      <c r="H834" s="767"/>
      <c r="I834" s="767"/>
      <c r="J834" s="767"/>
      <c r="K834" s="767"/>
      <c r="L834" s="767"/>
      <c r="M834" s="767"/>
      <c r="N834" s="781"/>
      <c r="S834" s="68" t="s">
        <v>3067</v>
      </c>
    </row>
    <row r="835" spans="1:24" s="63" customFormat="1" ht="33.75" x14ac:dyDescent="0.2">
      <c r="A835" s="96"/>
      <c r="B835" s="97" t="s">
        <v>558</v>
      </c>
      <c r="C835" s="767" t="s">
        <v>559</v>
      </c>
      <c r="D835" s="767"/>
      <c r="E835" s="767"/>
      <c r="F835" s="767"/>
      <c r="G835" s="767"/>
      <c r="H835" s="767"/>
      <c r="I835" s="767"/>
      <c r="J835" s="767"/>
      <c r="K835" s="767"/>
      <c r="L835" s="767"/>
      <c r="M835" s="767"/>
      <c r="N835" s="781"/>
      <c r="T835" s="68" t="s">
        <v>559</v>
      </c>
    </row>
    <row r="836" spans="1:24" s="63" customFormat="1" x14ac:dyDescent="0.2">
      <c r="A836" s="98"/>
      <c r="B836" s="97" t="s">
        <v>165</v>
      </c>
      <c r="C836" s="767" t="s">
        <v>251</v>
      </c>
      <c r="D836" s="767"/>
      <c r="E836" s="767"/>
      <c r="F836" s="99" t="s">
        <v>33</v>
      </c>
      <c r="G836" s="99" t="s">
        <v>33</v>
      </c>
      <c r="H836" s="99" t="s">
        <v>33</v>
      </c>
      <c r="I836" s="99" t="s">
        <v>33</v>
      </c>
      <c r="J836" s="100">
        <v>1053</v>
      </c>
      <c r="K836" s="99" t="s">
        <v>175</v>
      </c>
      <c r="L836" s="100">
        <v>97.4</v>
      </c>
      <c r="M836" s="101" t="s">
        <v>33</v>
      </c>
      <c r="N836" s="102" t="s">
        <v>33</v>
      </c>
      <c r="U836" s="68" t="s">
        <v>251</v>
      </c>
    </row>
    <row r="837" spans="1:24" s="63" customFormat="1" x14ac:dyDescent="0.2">
      <c r="A837" s="98"/>
      <c r="B837" s="97" t="s">
        <v>173</v>
      </c>
      <c r="C837" s="767" t="s">
        <v>174</v>
      </c>
      <c r="D837" s="767"/>
      <c r="E837" s="767"/>
      <c r="F837" s="99" t="s">
        <v>33</v>
      </c>
      <c r="G837" s="99" t="s">
        <v>33</v>
      </c>
      <c r="H837" s="99" t="s">
        <v>33</v>
      </c>
      <c r="I837" s="99" t="s">
        <v>33</v>
      </c>
      <c r="J837" s="100">
        <v>1566.06</v>
      </c>
      <c r="K837" s="99" t="s">
        <v>175</v>
      </c>
      <c r="L837" s="100">
        <v>144.86000000000001</v>
      </c>
      <c r="M837" s="101" t="s">
        <v>33</v>
      </c>
      <c r="N837" s="102" t="s">
        <v>33</v>
      </c>
      <c r="U837" s="68" t="s">
        <v>174</v>
      </c>
    </row>
    <row r="838" spans="1:24" s="63" customFormat="1" x14ac:dyDescent="0.2">
      <c r="A838" s="98"/>
      <c r="B838" s="97" t="s">
        <v>176</v>
      </c>
      <c r="C838" s="767" t="s">
        <v>177</v>
      </c>
      <c r="D838" s="767"/>
      <c r="E838" s="767"/>
      <c r="F838" s="99" t="s">
        <v>33</v>
      </c>
      <c r="G838" s="99" t="s">
        <v>33</v>
      </c>
      <c r="H838" s="99" t="s">
        <v>33</v>
      </c>
      <c r="I838" s="99" t="s">
        <v>33</v>
      </c>
      <c r="J838" s="100">
        <v>244.39</v>
      </c>
      <c r="K838" s="99" t="s">
        <v>175</v>
      </c>
      <c r="L838" s="100">
        <v>22.61</v>
      </c>
      <c r="M838" s="101" t="s">
        <v>33</v>
      </c>
      <c r="N838" s="102" t="s">
        <v>33</v>
      </c>
      <c r="U838" s="68" t="s">
        <v>177</v>
      </c>
    </row>
    <row r="839" spans="1:24" s="63" customFormat="1" x14ac:dyDescent="0.2">
      <c r="A839" s="98"/>
      <c r="B839" s="97" t="s">
        <v>212</v>
      </c>
      <c r="C839" s="767" t="s">
        <v>252</v>
      </c>
      <c r="D839" s="767"/>
      <c r="E839" s="767"/>
      <c r="F839" s="99" t="s">
        <v>33</v>
      </c>
      <c r="G839" s="99" t="s">
        <v>33</v>
      </c>
      <c r="H839" s="99" t="s">
        <v>33</v>
      </c>
      <c r="I839" s="99" t="s">
        <v>33</v>
      </c>
      <c r="J839" s="100">
        <v>909.27</v>
      </c>
      <c r="K839" s="99" t="s">
        <v>33</v>
      </c>
      <c r="L839" s="100">
        <v>67.290000000000006</v>
      </c>
      <c r="M839" s="101" t="s">
        <v>33</v>
      </c>
      <c r="N839" s="102" t="s">
        <v>33</v>
      </c>
      <c r="U839" s="68" t="s">
        <v>252</v>
      </c>
    </row>
    <row r="840" spans="1:24" s="63" customFormat="1" x14ac:dyDescent="0.2">
      <c r="A840" s="98"/>
      <c r="B840" s="97" t="s">
        <v>33</v>
      </c>
      <c r="C840" s="767" t="s">
        <v>253</v>
      </c>
      <c r="D840" s="767"/>
      <c r="E840" s="767"/>
      <c r="F840" s="99" t="s">
        <v>179</v>
      </c>
      <c r="G840" s="99" t="s">
        <v>1993</v>
      </c>
      <c r="H840" s="99" t="s">
        <v>175</v>
      </c>
      <c r="I840" s="99" t="s">
        <v>3068</v>
      </c>
      <c r="J840" s="100" t="s">
        <v>33</v>
      </c>
      <c r="K840" s="99" t="s">
        <v>33</v>
      </c>
      <c r="L840" s="100" t="s">
        <v>33</v>
      </c>
      <c r="M840" s="101" t="s">
        <v>33</v>
      </c>
      <c r="N840" s="102" t="s">
        <v>33</v>
      </c>
      <c r="V840" s="68" t="s">
        <v>253</v>
      </c>
    </row>
    <row r="841" spans="1:24" s="63" customFormat="1" x14ac:dyDescent="0.2">
      <c r="A841" s="98"/>
      <c r="B841" s="97" t="s">
        <v>33</v>
      </c>
      <c r="C841" s="767" t="s">
        <v>178</v>
      </c>
      <c r="D841" s="767"/>
      <c r="E841" s="767"/>
      <c r="F841" s="99" t="s">
        <v>179</v>
      </c>
      <c r="G841" s="99" t="s">
        <v>1995</v>
      </c>
      <c r="H841" s="99" t="s">
        <v>175</v>
      </c>
      <c r="I841" s="99" t="s">
        <v>3069</v>
      </c>
      <c r="J841" s="100" t="s">
        <v>33</v>
      </c>
      <c r="K841" s="99" t="s">
        <v>33</v>
      </c>
      <c r="L841" s="100" t="s">
        <v>33</v>
      </c>
      <c r="M841" s="101" t="s">
        <v>33</v>
      </c>
      <c r="N841" s="102" t="s">
        <v>33</v>
      </c>
      <c r="V841" s="68" t="s">
        <v>178</v>
      </c>
    </row>
    <row r="842" spans="1:24" s="63" customFormat="1" x14ac:dyDescent="0.2">
      <c r="A842" s="98"/>
      <c r="B842" s="97" t="s">
        <v>33</v>
      </c>
      <c r="C842" s="776" t="s">
        <v>182</v>
      </c>
      <c r="D842" s="776"/>
      <c r="E842" s="776"/>
      <c r="F842" s="90" t="s">
        <v>33</v>
      </c>
      <c r="G842" s="90" t="s">
        <v>33</v>
      </c>
      <c r="H842" s="90" t="s">
        <v>33</v>
      </c>
      <c r="I842" s="90" t="s">
        <v>33</v>
      </c>
      <c r="J842" s="91">
        <v>3528.33</v>
      </c>
      <c r="K842" s="90" t="s">
        <v>33</v>
      </c>
      <c r="L842" s="91">
        <v>309.55</v>
      </c>
      <c r="M842" s="92" t="s">
        <v>33</v>
      </c>
      <c r="N842" s="93" t="s">
        <v>33</v>
      </c>
      <c r="W842" s="68" t="s">
        <v>182</v>
      </c>
    </row>
    <row r="843" spans="1:24" s="63" customFormat="1" x14ac:dyDescent="0.2">
      <c r="A843" s="98"/>
      <c r="B843" s="97" t="s">
        <v>33</v>
      </c>
      <c r="C843" s="767" t="s">
        <v>183</v>
      </c>
      <c r="D843" s="767"/>
      <c r="E843" s="767"/>
      <c r="F843" s="99" t="s">
        <v>33</v>
      </c>
      <c r="G843" s="99" t="s">
        <v>33</v>
      </c>
      <c r="H843" s="99" t="s">
        <v>33</v>
      </c>
      <c r="I843" s="99" t="s">
        <v>33</v>
      </c>
      <c r="J843" s="100" t="s">
        <v>33</v>
      </c>
      <c r="K843" s="99" t="s">
        <v>33</v>
      </c>
      <c r="L843" s="100">
        <v>120.01</v>
      </c>
      <c r="M843" s="101" t="s">
        <v>33</v>
      </c>
      <c r="N843" s="102" t="s">
        <v>33</v>
      </c>
      <c r="V843" s="68" t="s">
        <v>183</v>
      </c>
    </row>
    <row r="844" spans="1:24" s="63" customFormat="1" ht="33.75" x14ac:dyDescent="0.2">
      <c r="A844" s="98"/>
      <c r="B844" s="97" t="s">
        <v>589</v>
      </c>
      <c r="C844" s="767" t="s">
        <v>590</v>
      </c>
      <c r="D844" s="767"/>
      <c r="E844" s="767"/>
      <c r="F844" s="99" t="s">
        <v>186</v>
      </c>
      <c r="G844" s="99" t="s">
        <v>591</v>
      </c>
      <c r="H844" s="99" t="s">
        <v>33</v>
      </c>
      <c r="I844" s="99" t="s">
        <v>591</v>
      </c>
      <c r="J844" s="100" t="s">
        <v>33</v>
      </c>
      <c r="K844" s="99" t="s">
        <v>33</v>
      </c>
      <c r="L844" s="100">
        <v>126.01</v>
      </c>
      <c r="M844" s="101" t="s">
        <v>33</v>
      </c>
      <c r="N844" s="102" t="s">
        <v>33</v>
      </c>
      <c r="V844" s="68" t="s">
        <v>590</v>
      </c>
    </row>
    <row r="845" spans="1:24" s="63" customFormat="1" ht="33.75" x14ac:dyDescent="0.2">
      <c r="A845" s="98"/>
      <c r="B845" s="97" t="s">
        <v>592</v>
      </c>
      <c r="C845" s="767" t="s">
        <v>593</v>
      </c>
      <c r="D845" s="767"/>
      <c r="E845" s="767"/>
      <c r="F845" s="99" t="s">
        <v>186</v>
      </c>
      <c r="G845" s="99" t="s">
        <v>594</v>
      </c>
      <c r="H845" s="99" t="s">
        <v>33</v>
      </c>
      <c r="I845" s="99" t="s">
        <v>594</v>
      </c>
      <c r="J845" s="100" t="s">
        <v>33</v>
      </c>
      <c r="K845" s="99" t="s">
        <v>33</v>
      </c>
      <c r="L845" s="100">
        <v>78.010000000000005</v>
      </c>
      <c r="M845" s="101" t="s">
        <v>33</v>
      </c>
      <c r="N845" s="102" t="s">
        <v>33</v>
      </c>
      <c r="V845" s="68" t="s">
        <v>593</v>
      </c>
    </row>
    <row r="846" spans="1:24" s="63" customFormat="1" x14ac:dyDescent="0.2">
      <c r="A846" s="103"/>
      <c r="B846" s="104"/>
      <c r="C846" s="780" t="s">
        <v>191</v>
      </c>
      <c r="D846" s="780"/>
      <c r="E846" s="780"/>
      <c r="F846" s="105" t="s">
        <v>33</v>
      </c>
      <c r="G846" s="105" t="s">
        <v>33</v>
      </c>
      <c r="H846" s="105" t="s">
        <v>33</v>
      </c>
      <c r="I846" s="105" t="s">
        <v>33</v>
      </c>
      <c r="J846" s="106" t="s">
        <v>33</v>
      </c>
      <c r="K846" s="105" t="s">
        <v>33</v>
      </c>
      <c r="L846" s="106">
        <v>513.57000000000005</v>
      </c>
      <c r="M846" s="92" t="s">
        <v>33</v>
      </c>
      <c r="N846" s="107" t="s">
        <v>33</v>
      </c>
      <c r="X846" s="68" t="s">
        <v>191</v>
      </c>
    </row>
    <row r="847" spans="1:24" s="63" customFormat="1" ht="33.75" x14ac:dyDescent="0.2">
      <c r="A847" s="88" t="s">
        <v>2319</v>
      </c>
      <c r="B847" s="89" t="s">
        <v>1997</v>
      </c>
      <c r="C847" s="776" t="s">
        <v>1998</v>
      </c>
      <c r="D847" s="776"/>
      <c r="E847" s="776"/>
      <c r="F847" s="90" t="s">
        <v>566</v>
      </c>
      <c r="G847" s="90" t="s">
        <v>33</v>
      </c>
      <c r="H847" s="90" t="s">
        <v>33</v>
      </c>
      <c r="I847" s="90" t="s">
        <v>3070</v>
      </c>
      <c r="J847" s="91">
        <v>535.46</v>
      </c>
      <c r="K847" s="90" t="s">
        <v>33</v>
      </c>
      <c r="L847" s="91">
        <v>4041.65</v>
      </c>
      <c r="M847" s="92" t="s">
        <v>33</v>
      </c>
      <c r="N847" s="93" t="s">
        <v>33</v>
      </c>
      <c r="R847" s="68" t="s">
        <v>1998</v>
      </c>
    </row>
    <row r="848" spans="1:24" s="63" customFormat="1" ht="45" x14ac:dyDescent="0.2">
      <c r="A848" s="88" t="s">
        <v>3071</v>
      </c>
      <c r="B848" s="89" t="s">
        <v>2812</v>
      </c>
      <c r="C848" s="776" t="s">
        <v>2813</v>
      </c>
      <c r="D848" s="776"/>
      <c r="E848" s="776"/>
      <c r="F848" s="90" t="s">
        <v>582</v>
      </c>
      <c r="G848" s="90" t="s">
        <v>33</v>
      </c>
      <c r="H848" s="90" t="s">
        <v>33</v>
      </c>
      <c r="I848" s="90" t="s">
        <v>3072</v>
      </c>
      <c r="J848" s="91" t="s">
        <v>33</v>
      </c>
      <c r="K848" s="90" t="s">
        <v>33</v>
      </c>
      <c r="L848" s="91" t="s">
        <v>33</v>
      </c>
      <c r="M848" s="92" t="s">
        <v>33</v>
      </c>
      <c r="N848" s="93" t="s">
        <v>33</v>
      </c>
      <c r="R848" s="68" t="s">
        <v>2813</v>
      </c>
    </row>
    <row r="849" spans="1:25" s="63" customFormat="1" x14ac:dyDescent="0.2">
      <c r="A849" s="94"/>
      <c r="B849" s="95"/>
      <c r="C849" s="767" t="s">
        <v>3073</v>
      </c>
      <c r="D849" s="767"/>
      <c r="E849" s="767"/>
      <c r="F849" s="767"/>
      <c r="G849" s="767"/>
      <c r="H849" s="767"/>
      <c r="I849" s="767"/>
      <c r="J849" s="767"/>
      <c r="K849" s="767"/>
      <c r="L849" s="767"/>
      <c r="M849" s="767"/>
      <c r="N849" s="781"/>
      <c r="S849" s="68" t="s">
        <v>3073</v>
      </c>
    </row>
    <row r="850" spans="1:25" s="63" customFormat="1" ht="33.75" x14ac:dyDescent="0.2">
      <c r="A850" s="96"/>
      <c r="B850" s="97" t="s">
        <v>558</v>
      </c>
      <c r="C850" s="767" t="s">
        <v>559</v>
      </c>
      <c r="D850" s="767"/>
      <c r="E850" s="767"/>
      <c r="F850" s="767"/>
      <c r="G850" s="767"/>
      <c r="H850" s="767"/>
      <c r="I850" s="767"/>
      <c r="J850" s="767"/>
      <c r="K850" s="767"/>
      <c r="L850" s="767"/>
      <c r="M850" s="767"/>
      <c r="N850" s="781"/>
      <c r="T850" s="68" t="s">
        <v>559</v>
      </c>
    </row>
    <row r="851" spans="1:25" s="63" customFormat="1" x14ac:dyDescent="0.2">
      <c r="A851" s="98"/>
      <c r="B851" s="97" t="s">
        <v>165</v>
      </c>
      <c r="C851" s="767" t="s">
        <v>251</v>
      </c>
      <c r="D851" s="767"/>
      <c r="E851" s="767"/>
      <c r="F851" s="99" t="s">
        <v>33</v>
      </c>
      <c r="G851" s="99" t="s">
        <v>33</v>
      </c>
      <c r="H851" s="99" t="s">
        <v>33</v>
      </c>
      <c r="I851" s="99" t="s">
        <v>33</v>
      </c>
      <c r="J851" s="100">
        <v>2874.61</v>
      </c>
      <c r="K851" s="99" t="s">
        <v>175</v>
      </c>
      <c r="L851" s="100">
        <v>4053.2</v>
      </c>
      <c r="M851" s="101" t="s">
        <v>33</v>
      </c>
      <c r="N851" s="102" t="s">
        <v>33</v>
      </c>
      <c r="U851" s="68" t="s">
        <v>251</v>
      </c>
    </row>
    <row r="852" spans="1:25" s="63" customFormat="1" x14ac:dyDescent="0.2">
      <c r="A852" s="98"/>
      <c r="B852" s="97" t="s">
        <v>173</v>
      </c>
      <c r="C852" s="767" t="s">
        <v>174</v>
      </c>
      <c r="D852" s="767"/>
      <c r="E852" s="767"/>
      <c r="F852" s="99" t="s">
        <v>33</v>
      </c>
      <c r="G852" s="99" t="s">
        <v>33</v>
      </c>
      <c r="H852" s="99" t="s">
        <v>33</v>
      </c>
      <c r="I852" s="99" t="s">
        <v>33</v>
      </c>
      <c r="J852" s="100">
        <v>2606.02</v>
      </c>
      <c r="K852" s="99" t="s">
        <v>175</v>
      </c>
      <c r="L852" s="100">
        <v>3674.49</v>
      </c>
      <c r="M852" s="101" t="s">
        <v>33</v>
      </c>
      <c r="N852" s="102" t="s">
        <v>33</v>
      </c>
      <c r="U852" s="68" t="s">
        <v>174</v>
      </c>
    </row>
    <row r="853" spans="1:25" s="63" customFormat="1" x14ac:dyDescent="0.2">
      <c r="A853" s="98"/>
      <c r="B853" s="97" t="s">
        <v>176</v>
      </c>
      <c r="C853" s="767" t="s">
        <v>177</v>
      </c>
      <c r="D853" s="767"/>
      <c r="E853" s="767"/>
      <c r="F853" s="99" t="s">
        <v>33</v>
      </c>
      <c r="G853" s="99" t="s">
        <v>33</v>
      </c>
      <c r="H853" s="99" t="s">
        <v>33</v>
      </c>
      <c r="I853" s="99" t="s">
        <v>33</v>
      </c>
      <c r="J853" s="100">
        <v>380.59</v>
      </c>
      <c r="K853" s="99" t="s">
        <v>175</v>
      </c>
      <c r="L853" s="100">
        <v>536.63</v>
      </c>
      <c r="M853" s="101" t="s">
        <v>33</v>
      </c>
      <c r="N853" s="102" t="s">
        <v>33</v>
      </c>
      <c r="U853" s="68" t="s">
        <v>177</v>
      </c>
    </row>
    <row r="854" spans="1:25" s="63" customFormat="1" x14ac:dyDescent="0.2">
      <c r="A854" s="98"/>
      <c r="B854" s="97" t="s">
        <v>212</v>
      </c>
      <c r="C854" s="767" t="s">
        <v>252</v>
      </c>
      <c r="D854" s="767"/>
      <c r="E854" s="767"/>
      <c r="F854" s="99" t="s">
        <v>33</v>
      </c>
      <c r="G854" s="99" t="s">
        <v>33</v>
      </c>
      <c r="H854" s="99" t="s">
        <v>33</v>
      </c>
      <c r="I854" s="99" t="s">
        <v>33</v>
      </c>
      <c r="J854" s="100">
        <v>3287.63</v>
      </c>
      <c r="K854" s="99" t="s">
        <v>33</v>
      </c>
      <c r="L854" s="100">
        <v>3708.45</v>
      </c>
      <c r="M854" s="101" t="s">
        <v>33</v>
      </c>
      <c r="N854" s="102" t="s">
        <v>33</v>
      </c>
      <c r="U854" s="68" t="s">
        <v>252</v>
      </c>
    </row>
    <row r="855" spans="1:25" s="63" customFormat="1" x14ac:dyDescent="0.2">
      <c r="A855" s="98"/>
      <c r="B855" s="97" t="s">
        <v>33</v>
      </c>
      <c r="C855" s="767" t="s">
        <v>253</v>
      </c>
      <c r="D855" s="767"/>
      <c r="E855" s="767"/>
      <c r="F855" s="99" t="s">
        <v>179</v>
      </c>
      <c r="G855" s="99" t="s">
        <v>2816</v>
      </c>
      <c r="H855" s="99" t="s">
        <v>175</v>
      </c>
      <c r="I855" s="99" t="s">
        <v>3074</v>
      </c>
      <c r="J855" s="100" t="s">
        <v>33</v>
      </c>
      <c r="K855" s="99" t="s">
        <v>33</v>
      </c>
      <c r="L855" s="100" t="s">
        <v>33</v>
      </c>
      <c r="M855" s="101" t="s">
        <v>33</v>
      </c>
      <c r="N855" s="102" t="s">
        <v>33</v>
      </c>
      <c r="V855" s="68" t="s">
        <v>253</v>
      </c>
    </row>
    <row r="856" spans="1:25" s="63" customFormat="1" x14ac:dyDescent="0.2">
      <c r="A856" s="98"/>
      <c r="B856" s="97" t="s">
        <v>33</v>
      </c>
      <c r="C856" s="767" t="s">
        <v>178</v>
      </c>
      <c r="D856" s="767"/>
      <c r="E856" s="767"/>
      <c r="F856" s="99" t="s">
        <v>179</v>
      </c>
      <c r="G856" s="99" t="s">
        <v>2818</v>
      </c>
      <c r="H856" s="99" t="s">
        <v>175</v>
      </c>
      <c r="I856" s="99" t="s">
        <v>3075</v>
      </c>
      <c r="J856" s="100" t="s">
        <v>33</v>
      </c>
      <c r="K856" s="99" t="s">
        <v>33</v>
      </c>
      <c r="L856" s="100" t="s">
        <v>33</v>
      </c>
      <c r="M856" s="101" t="s">
        <v>33</v>
      </c>
      <c r="N856" s="102" t="s">
        <v>33</v>
      </c>
      <c r="V856" s="68" t="s">
        <v>178</v>
      </c>
    </row>
    <row r="857" spans="1:25" s="63" customFormat="1" x14ac:dyDescent="0.2">
      <c r="A857" s="98"/>
      <c r="B857" s="97" t="s">
        <v>33</v>
      </c>
      <c r="C857" s="776" t="s">
        <v>182</v>
      </c>
      <c r="D857" s="776"/>
      <c r="E857" s="776"/>
      <c r="F857" s="90" t="s">
        <v>33</v>
      </c>
      <c r="G857" s="90" t="s">
        <v>33</v>
      </c>
      <c r="H857" s="90" t="s">
        <v>33</v>
      </c>
      <c r="I857" s="90" t="s">
        <v>33</v>
      </c>
      <c r="J857" s="91">
        <v>8768.26</v>
      </c>
      <c r="K857" s="90" t="s">
        <v>33</v>
      </c>
      <c r="L857" s="91">
        <v>11436.14</v>
      </c>
      <c r="M857" s="92" t="s">
        <v>33</v>
      </c>
      <c r="N857" s="93" t="s">
        <v>33</v>
      </c>
      <c r="W857" s="68" t="s">
        <v>182</v>
      </c>
    </row>
    <row r="858" spans="1:25" s="63" customFormat="1" x14ac:dyDescent="0.2">
      <c r="A858" s="98"/>
      <c r="B858" s="97" t="s">
        <v>33</v>
      </c>
      <c r="C858" s="767" t="s">
        <v>183</v>
      </c>
      <c r="D858" s="767"/>
      <c r="E858" s="767"/>
      <c r="F858" s="99" t="s">
        <v>33</v>
      </c>
      <c r="G858" s="99" t="s">
        <v>33</v>
      </c>
      <c r="H858" s="99" t="s">
        <v>33</v>
      </c>
      <c r="I858" s="99" t="s">
        <v>33</v>
      </c>
      <c r="J858" s="100" t="s">
        <v>33</v>
      </c>
      <c r="K858" s="99" t="s">
        <v>33</v>
      </c>
      <c r="L858" s="100">
        <v>4589.83</v>
      </c>
      <c r="M858" s="101" t="s">
        <v>33</v>
      </c>
      <c r="N858" s="102" t="s">
        <v>33</v>
      </c>
      <c r="V858" s="68" t="s">
        <v>183</v>
      </c>
    </row>
    <row r="859" spans="1:25" s="63" customFormat="1" ht="33.75" x14ac:dyDescent="0.2">
      <c r="A859" s="98"/>
      <c r="B859" s="97" t="s">
        <v>589</v>
      </c>
      <c r="C859" s="767" t="s">
        <v>590</v>
      </c>
      <c r="D859" s="767"/>
      <c r="E859" s="767"/>
      <c r="F859" s="99" t="s">
        <v>186</v>
      </c>
      <c r="G859" s="99" t="s">
        <v>591</v>
      </c>
      <c r="H859" s="99" t="s">
        <v>33</v>
      </c>
      <c r="I859" s="99" t="s">
        <v>591</v>
      </c>
      <c r="J859" s="100" t="s">
        <v>33</v>
      </c>
      <c r="K859" s="99" t="s">
        <v>33</v>
      </c>
      <c r="L859" s="100">
        <v>4819.32</v>
      </c>
      <c r="M859" s="101" t="s">
        <v>33</v>
      </c>
      <c r="N859" s="102" t="s">
        <v>33</v>
      </c>
      <c r="V859" s="68" t="s">
        <v>590</v>
      </c>
    </row>
    <row r="860" spans="1:25" s="63" customFormat="1" ht="33.75" x14ac:dyDescent="0.2">
      <c r="A860" s="98"/>
      <c r="B860" s="97" t="s">
        <v>592</v>
      </c>
      <c r="C860" s="767" t="s">
        <v>593</v>
      </c>
      <c r="D860" s="767"/>
      <c r="E860" s="767"/>
      <c r="F860" s="99" t="s">
        <v>186</v>
      </c>
      <c r="G860" s="99" t="s">
        <v>594</v>
      </c>
      <c r="H860" s="99" t="s">
        <v>33</v>
      </c>
      <c r="I860" s="99" t="s">
        <v>594</v>
      </c>
      <c r="J860" s="100" t="s">
        <v>33</v>
      </c>
      <c r="K860" s="99" t="s">
        <v>33</v>
      </c>
      <c r="L860" s="100">
        <v>2983.39</v>
      </c>
      <c r="M860" s="101" t="s">
        <v>33</v>
      </c>
      <c r="N860" s="102" t="s">
        <v>33</v>
      </c>
      <c r="V860" s="68" t="s">
        <v>593</v>
      </c>
    </row>
    <row r="861" spans="1:25" s="63" customFormat="1" x14ac:dyDescent="0.2">
      <c r="A861" s="103"/>
      <c r="B861" s="104"/>
      <c r="C861" s="780" t="s">
        <v>191</v>
      </c>
      <c r="D861" s="780"/>
      <c r="E861" s="780"/>
      <c r="F861" s="105" t="s">
        <v>33</v>
      </c>
      <c r="G861" s="105" t="s">
        <v>33</v>
      </c>
      <c r="H861" s="105" t="s">
        <v>33</v>
      </c>
      <c r="I861" s="105" t="s">
        <v>33</v>
      </c>
      <c r="J861" s="106" t="s">
        <v>33</v>
      </c>
      <c r="K861" s="105" t="s">
        <v>33</v>
      </c>
      <c r="L861" s="106">
        <v>19238.849999999999</v>
      </c>
      <c r="M861" s="92" t="s">
        <v>33</v>
      </c>
      <c r="N861" s="107" t="s">
        <v>33</v>
      </c>
      <c r="X861" s="68" t="s">
        <v>191</v>
      </c>
    </row>
    <row r="862" spans="1:25" s="63" customFormat="1" ht="22.5" x14ac:dyDescent="0.2">
      <c r="A862" s="88" t="s">
        <v>801</v>
      </c>
      <c r="B862" s="89" t="s">
        <v>595</v>
      </c>
      <c r="C862" s="776" t="s">
        <v>596</v>
      </c>
      <c r="D862" s="776"/>
      <c r="E862" s="776"/>
      <c r="F862" s="90" t="s">
        <v>566</v>
      </c>
      <c r="G862" s="90" t="s">
        <v>33</v>
      </c>
      <c r="H862" s="90" t="s">
        <v>33</v>
      </c>
      <c r="I862" s="90" t="s">
        <v>3076</v>
      </c>
      <c r="J862" s="91">
        <v>790</v>
      </c>
      <c r="K862" s="90" t="s">
        <v>33</v>
      </c>
      <c r="L862" s="91">
        <v>90448.68</v>
      </c>
      <c r="M862" s="92" t="s">
        <v>33</v>
      </c>
      <c r="N862" s="93" t="s">
        <v>33</v>
      </c>
      <c r="R862" s="68" t="s">
        <v>596</v>
      </c>
    </row>
    <row r="863" spans="1:25" s="63" customFormat="1" x14ac:dyDescent="0.2">
      <c r="A863" s="88" t="s">
        <v>3077</v>
      </c>
      <c r="B863" s="89" t="s">
        <v>598</v>
      </c>
      <c r="C863" s="776" t="s">
        <v>599</v>
      </c>
      <c r="D863" s="776"/>
      <c r="E863" s="776"/>
      <c r="F863" s="90" t="s">
        <v>566</v>
      </c>
      <c r="G863" s="90" t="s">
        <v>33</v>
      </c>
      <c r="H863" s="90" t="s">
        <v>33</v>
      </c>
      <c r="I863" s="90" t="s">
        <v>3078</v>
      </c>
      <c r="J863" s="91">
        <v>10.63</v>
      </c>
      <c r="K863" s="90" t="s">
        <v>33</v>
      </c>
      <c r="L863" s="91">
        <v>1199.06</v>
      </c>
      <c r="M863" s="92" t="s">
        <v>33</v>
      </c>
      <c r="N863" s="93" t="s">
        <v>33</v>
      </c>
      <c r="R863" s="68" t="s">
        <v>599</v>
      </c>
    </row>
    <row r="864" spans="1:25" s="63" customFormat="1" x14ac:dyDescent="0.2">
      <c r="A864" s="94"/>
      <c r="B864" s="95"/>
      <c r="C864" s="767" t="s">
        <v>601</v>
      </c>
      <c r="D864" s="767"/>
      <c r="E864" s="767"/>
      <c r="F864" s="767"/>
      <c r="G864" s="767"/>
      <c r="H864" s="767"/>
      <c r="I864" s="767"/>
      <c r="J864" s="767"/>
      <c r="K864" s="767"/>
      <c r="L864" s="767"/>
      <c r="M864" s="767"/>
      <c r="N864" s="781"/>
      <c r="Y864" s="68" t="s">
        <v>601</v>
      </c>
    </row>
    <row r="865" spans="1:21" s="63" customFormat="1" ht="22.5" x14ac:dyDescent="0.2">
      <c r="A865" s="88" t="s">
        <v>574</v>
      </c>
      <c r="B865" s="89" t="s">
        <v>3079</v>
      </c>
      <c r="C865" s="776" t="s">
        <v>3080</v>
      </c>
      <c r="D865" s="776"/>
      <c r="E865" s="776"/>
      <c r="F865" s="90" t="s">
        <v>604</v>
      </c>
      <c r="G865" s="90" t="s">
        <v>33</v>
      </c>
      <c r="H865" s="90" t="s">
        <v>33</v>
      </c>
      <c r="I865" s="90" t="s">
        <v>3081</v>
      </c>
      <c r="J865" s="91">
        <v>5650</v>
      </c>
      <c r="K865" s="90" t="s">
        <v>33</v>
      </c>
      <c r="L865" s="91">
        <v>25276.97</v>
      </c>
      <c r="M865" s="92" t="s">
        <v>33</v>
      </c>
      <c r="N865" s="93" t="s">
        <v>33</v>
      </c>
      <c r="R865" s="68" t="s">
        <v>3080</v>
      </c>
    </row>
    <row r="866" spans="1:21" s="63" customFormat="1" x14ac:dyDescent="0.2">
      <c r="A866" s="94"/>
      <c r="B866" s="95"/>
      <c r="C866" s="767" t="s">
        <v>3082</v>
      </c>
      <c r="D866" s="767"/>
      <c r="E866" s="767"/>
      <c r="F866" s="767"/>
      <c r="G866" s="767"/>
      <c r="H866" s="767"/>
      <c r="I866" s="767"/>
      <c r="J866" s="767"/>
      <c r="K866" s="767"/>
      <c r="L866" s="767"/>
      <c r="M866" s="767"/>
      <c r="N866" s="781"/>
      <c r="S866" s="68" t="s">
        <v>3082</v>
      </c>
    </row>
    <row r="867" spans="1:21" s="63" customFormat="1" ht="22.5" x14ac:dyDescent="0.2">
      <c r="A867" s="88" t="s">
        <v>670</v>
      </c>
      <c r="B867" s="89" t="s">
        <v>2064</v>
      </c>
      <c r="C867" s="776" t="s">
        <v>2065</v>
      </c>
      <c r="D867" s="776"/>
      <c r="E867" s="776"/>
      <c r="F867" s="90" t="s">
        <v>604</v>
      </c>
      <c r="G867" s="90" t="s">
        <v>33</v>
      </c>
      <c r="H867" s="90" t="s">
        <v>33</v>
      </c>
      <c r="I867" s="90" t="s">
        <v>3083</v>
      </c>
      <c r="J867" s="91">
        <v>5488.69</v>
      </c>
      <c r="K867" s="90" t="s">
        <v>33</v>
      </c>
      <c r="L867" s="91">
        <v>4926.1000000000004</v>
      </c>
      <c r="M867" s="92" t="s">
        <v>33</v>
      </c>
      <c r="N867" s="93" t="s">
        <v>33</v>
      </c>
      <c r="R867" s="68" t="s">
        <v>2065</v>
      </c>
    </row>
    <row r="868" spans="1:21" s="63" customFormat="1" x14ac:dyDescent="0.2">
      <c r="A868" s="94"/>
      <c r="B868" s="95"/>
      <c r="C868" s="767" t="s">
        <v>3084</v>
      </c>
      <c r="D868" s="767"/>
      <c r="E868" s="767"/>
      <c r="F868" s="767"/>
      <c r="G868" s="767"/>
      <c r="H868" s="767"/>
      <c r="I868" s="767"/>
      <c r="J868" s="767"/>
      <c r="K868" s="767"/>
      <c r="L868" s="767"/>
      <c r="M868" s="767"/>
      <c r="N868" s="781"/>
      <c r="S868" s="68" t="s">
        <v>3084</v>
      </c>
    </row>
    <row r="869" spans="1:21" s="63" customFormat="1" ht="22.5" x14ac:dyDescent="0.2">
      <c r="A869" s="88" t="s">
        <v>3085</v>
      </c>
      <c r="B869" s="89" t="s">
        <v>2014</v>
      </c>
      <c r="C869" s="776" t="s">
        <v>2015</v>
      </c>
      <c r="D869" s="776"/>
      <c r="E869" s="776"/>
      <c r="F869" s="90" t="s">
        <v>604</v>
      </c>
      <c r="G869" s="90" t="s">
        <v>33</v>
      </c>
      <c r="H869" s="90" t="s">
        <v>33</v>
      </c>
      <c r="I869" s="90" t="s">
        <v>3086</v>
      </c>
      <c r="J869" s="91">
        <v>5488.69</v>
      </c>
      <c r="K869" s="90" t="s">
        <v>33</v>
      </c>
      <c r="L869" s="91">
        <v>13430.28</v>
      </c>
      <c r="M869" s="92" t="s">
        <v>33</v>
      </c>
      <c r="N869" s="93" t="s">
        <v>33</v>
      </c>
      <c r="R869" s="68" t="s">
        <v>2015</v>
      </c>
    </row>
    <row r="870" spans="1:21" s="63" customFormat="1" x14ac:dyDescent="0.2">
      <c r="A870" s="94"/>
      <c r="B870" s="95"/>
      <c r="C870" s="767" t="s">
        <v>3087</v>
      </c>
      <c r="D870" s="767"/>
      <c r="E870" s="767"/>
      <c r="F870" s="767"/>
      <c r="G870" s="767"/>
      <c r="H870" s="767"/>
      <c r="I870" s="767"/>
      <c r="J870" s="767"/>
      <c r="K870" s="767"/>
      <c r="L870" s="767"/>
      <c r="M870" s="767"/>
      <c r="N870" s="781"/>
      <c r="S870" s="68" t="s">
        <v>3087</v>
      </c>
    </row>
    <row r="871" spans="1:21" s="63" customFormat="1" ht="22.5" x14ac:dyDescent="0.2">
      <c r="A871" s="88" t="s">
        <v>3088</v>
      </c>
      <c r="B871" s="89" t="s">
        <v>602</v>
      </c>
      <c r="C871" s="776" t="s">
        <v>603</v>
      </c>
      <c r="D871" s="776"/>
      <c r="E871" s="776"/>
      <c r="F871" s="90" t="s">
        <v>604</v>
      </c>
      <c r="G871" s="90" t="s">
        <v>33</v>
      </c>
      <c r="H871" s="90" t="s">
        <v>33</v>
      </c>
      <c r="I871" s="90" t="s">
        <v>3089</v>
      </c>
      <c r="J871" s="91">
        <v>5584.58</v>
      </c>
      <c r="K871" s="90" t="s">
        <v>33</v>
      </c>
      <c r="L871" s="91">
        <v>2940.28</v>
      </c>
      <c r="M871" s="92" t="s">
        <v>33</v>
      </c>
      <c r="N871" s="93" t="s">
        <v>33</v>
      </c>
      <c r="R871" s="68" t="s">
        <v>603</v>
      </c>
    </row>
    <row r="872" spans="1:21" s="63" customFormat="1" x14ac:dyDescent="0.2">
      <c r="A872" s="94"/>
      <c r="B872" s="95"/>
      <c r="C872" s="767" t="s">
        <v>3090</v>
      </c>
      <c r="D872" s="767"/>
      <c r="E872" s="767"/>
      <c r="F872" s="767"/>
      <c r="G872" s="767"/>
      <c r="H872" s="767"/>
      <c r="I872" s="767"/>
      <c r="J872" s="767"/>
      <c r="K872" s="767"/>
      <c r="L872" s="767"/>
      <c r="M872" s="767"/>
      <c r="N872" s="781"/>
      <c r="S872" s="68" t="s">
        <v>3090</v>
      </c>
    </row>
    <row r="873" spans="1:21" s="63" customFormat="1" ht="22.5" x14ac:dyDescent="0.2">
      <c r="A873" s="88" t="s">
        <v>3091</v>
      </c>
      <c r="B873" s="89" t="s">
        <v>2010</v>
      </c>
      <c r="C873" s="776" t="s">
        <v>2011</v>
      </c>
      <c r="D873" s="776"/>
      <c r="E873" s="776"/>
      <c r="F873" s="90" t="s">
        <v>604</v>
      </c>
      <c r="G873" s="90" t="s">
        <v>33</v>
      </c>
      <c r="H873" s="90" t="s">
        <v>33</v>
      </c>
      <c r="I873" s="90" t="s">
        <v>3092</v>
      </c>
      <c r="J873" s="91">
        <v>5802.77</v>
      </c>
      <c r="K873" s="90" t="s">
        <v>33</v>
      </c>
      <c r="L873" s="91">
        <v>3498.49</v>
      </c>
      <c r="M873" s="92" t="s">
        <v>33</v>
      </c>
      <c r="N873" s="93" t="s">
        <v>33</v>
      </c>
      <c r="R873" s="68" t="s">
        <v>2011</v>
      </c>
    </row>
    <row r="874" spans="1:21" s="63" customFormat="1" x14ac:dyDescent="0.2">
      <c r="A874" s="94"/>
      <c r="B874" s="95"/>
      <c r="C874" s="767" t="s">
        <v>3093</v>
      </c>
      <c r="D874" s="767"/>
      <c r="E874" s="767"/>
      <c r="F874" s="767"/>
      <c r="G874" s="767"/>
      <c r="H874" s="767"/>
      <c r="I874" s="767"/>
      <c r="J874" s="767"/>
      <c r="K874" s="767"/>
      <c r="L874" s="767"/>
      <c r="M874" s="767"/>
      <c r="N874" s="781"/>
      <c r="S874" s="68" t="s">
        <v>3093</v>
      </c>
    </row>
    <row r="875" spans="1:21" s="63" customFormat="1" ht="33.75" x14ac:dyDescent="0.2">
      <c r="A875" s="88" t="s">
        <v>3094</v>
      </c>
      <c r="B875" s="89" t="s">
        <v>2028</v>
      </c>
      <c r="C875" s="776" t="s">
        <v>2029</v>
      </c>
      <c r="D875" s="776"/>
      <c r="E875" s="776"/>
      <c r="F875" s="90" t="s">
        <v>609</v>
      </c>
      <c r="G875" s="90" t="s">
        <v>33</v>
      </c>
      <c r="H875" s="90" t="s">
        <v>33</v>
      </c>
      <c r="I875" s="90" t="s">
        <v>3095</v>
      </c>
      <c r="J875" s="91" t="s">
        <v>33</v>
      </c>
      <c r="K875" s="90" t="s">
        <v>33</v>
      </c>
      <c r="L875" s="91" t="s">
        <v>33</v>
      </c>
      <c r="M875" s="92" t="s">
        <v>33</v>
      </c>
      <c r="N875" s="93" t="s">
        <v>33</v>
      </c>
      <c r="R875" s="68" t="s">
        <v>2029</v>
      </c>
    </row>
    <row r="876" spans="1:21" s="63" customFormat="1" x14ac:dyDescent="0.2">
      <c r="A876" s="94"/>
      <c r="B876" s="95"/>
      <c r="C876" s="767" t="s">
        <v>3096</v>
      </c>
      <c r="D876" s="767"/>
      <c r="E876" s="767"/>
      <c r="F876" s="767"/>
      <c r="G876" s="767"/>
      <c r="H876" s="767"/>
      <c r="I876" s="767"/>
      <c r="J876" s="767"/>
      <c r="K876" s="767"/>
      <c r="L876" s="767"/>
      <c r="M876" s="767"/>
      <c r="N876" s="781"/>
      <c r="S876" s="68" t="s">
        <v>3096</v>
      </c>
    </row>
    <row r="877" spans="1:21" s="63" customFormat="1" ht="33.75" x14ac:dyDescent="0.2">
      <c r="A877" s="96"/>
      <c r="B877" s="97" t="s">
        <v>558</v>
      </c>
      <c r="C877" s="767" t="s">
        <v>559</v>
      </c>
      <c r="D877" s="767"/>
      <c r="E877" s="767"/>
      <c r="F877" s="767"/>
      <c r="G877" s="767"/>
      <c r="H877" s="767"/>
      <c r="I877" s="767"/>
      <c r="J877" s="767"/>
      <c r="K877" s="767"/>
      <c r="L877" s="767"/>
      <c r="M877" s="767"/>
      <c r="N877" s="781"/>
      <c r="T877" s="68" t="s">
        <v>559</v>
      </c>
    </row>
    <row r="878" spans="1:21" s="63" customFormat="1" x14ac:dyDescent="0.2">
      <c r="A878" s="98"/>
      <c r="B878" s="97" t="s">
        <v>165</v>
      </c>
      <c r="C878" s="767" t="s">
        <v>251</v>
      </c>
      <c r="D878" s="767"/>
      <c r="E878" s="767"/>
      <c r="F878" s="99" t="s">
        <v>33</v>
      </c>
      <c r="G878" s="99" t="s">
        <v>33</v>
      </c>
      <c r="H878" s="99" t="s">
        <v>33</v>
      </c>
      <c r="I878" s="99" t="s">
        <v>33</v>
      </c>
      <c r="J878" s="100">
        <v>86.7</v>
      </c>
      <c r="K878" s="99" t="s">
        <v>175</v>
      </c>
      <c r="L878" s="100">
        <v>320.79000000000002</v>
      </c>
      <c r="M878" s="101" t="s">
        <v>33</v>
      </c>
      <c r="N878" s="102" t="s">
        <v>33</v>
      </c>
      <c r="U878" s="68" t="s">
        <v>251</v>
      </c>
    </row>
    <row r="879" spans="1:21" s="63" customFormat="1" x14ac:dyDescent="0.2">
      <c r="A879" s="98"/>
      <c r="B879" s="97" t="s">
        <v>173</v>
      </c>
      <c r="C879" s="767" t="s">
        <v>174</v>
      </c>
      <c r="D879" s="767"/>
      <c r="E879" s="767"/>
      <c r="F879" s="99" t="s">
        <v>33</v>
      </c>
      <c r="G879" s="99" t="s">
        <v>33</v>
      </c>
      <c r="H879" s="99" t="s">
        <v>33</v>
      </c>
      <c r="I879" s="99" t="s">
        <v>33</v>
      </c>
      <c r="J879" s="100">
        <v>16.61</v>
      </c>
      <c r="K879" s="99" t="s">
        <v>175</v>
      </c>
      <c r="L879" s="100">
        <v>61.46</v>
      </c>
      <c r="M879" s="101" t="s">
        <v>33</v>
      </c>
      <c r="N879" s="102" t="s">
        <v>33</v>
      </c>
      <c r="U879" s="68" t="s">
        <v>174</v>
      </c>
    </row>
    <row r="880" spans="1:21" s="63" customFormat="1" x14ac:dyDescent="0.2">
      <c r="A880" s="98"/>
      <c r="B880" s="97" t="s">
        <v>176</v>
      </c>
      <c r="C880" s="767" t="s">
        <v>177</v>
      </c>
      <c r="D880" s="767"/>
      <c r="E880" s="767"/>
      <c r="F880" s="99" t="s">
        <v>33</v>
      </c>
      <c r="G880" s="99" t="s">
        <v>33</v>
      </c>
      <c r="H880" s="99" t="s">
        <v>33</v>
      </c>
      <c r="I880" s="99" t="s">
        <v>33</v>
      </c>
      <c r="J880" s="100">
        <v>2.93</v>
      </c>
      <c r="K880" s="99" t="s">
        <v>175</v>
      </c>
      <c r="L880" s="100">
        <v>10.84</v>
      </c>
      <c r="M880" s="101" t="s">
        <v>33</v>
      </c>
      <c r="N880" s="102" t="s">
        <v>33</v>
      </c>
      <c r="U880" s="68" t="s">
        <v>177</v>
      </c>
    </row>
    <row r="881" spans="1:24" s="63" customFormat="1" x14ac:dyDescent="0.2">
      <c r="A881" s="98"/>
      <c r="B881" s="97" t="s">
        <v>212</v>
      </c>
      <c r="C881" s="767" t="s">
        <v>252</v>
      </c>
      <c r="D881" s="767"/>
      <c r="E881" s="767"/>
      <c r="F881" s="99" t="s">
        <v>33</v>
      </c>
      <c r="G881" s="99" t="s">
        <v>33</v>
      </c>
      <c r="H881" s="99" t="s">
        <v>33</v>
      </c>
      <c r="I881" s="99" t="s">
        <v>33</v>
      </c>
      <c r="J881" s="100">
        <v>0.66</v>
      </c>
      <c r="K881" s="99" t="s">
        <v>33</v>
      </c>
      <c r="L881" s="100">
        <v>1.95</v>
      </c>
      <c r="M881" s="101" t="s">
        <v>33</v>
      </c>
      <c r="N881" s="102" t="s">
        <v>33</v>
      </c>
      <c r="U881" s="68" t="s">
        <v>252</v>
      </c>
    </row>
    <row r="882" spans="1:24" s="63" customFormat="1" x14ac:dyDescent="0.2">
      <c r="A882" s="98"/>
      <c r="B882" s="97" t="s">
        <v>33</v>
      </c>
      <c r="C882" s="767" t="s">
        <v>253</v>
      </c>
      <c r="D882" s="767"/>
      <c r="E882" s="767"/>
      <c r="F882" s="99" t="s">
        <v>179</v>
      </c>
      <c r="G882" s="99" t="s">
        <v>2031</v>
      </c>
      <c r="H882" s="99" t="s">
        <v>175</v>
      </c>
      <c r="I882" s="99" t="s">
        <v>3097</v>
      </c>
      <c r="J882" s="100" t="s">
        <v>33</v>
      </c>
      <c r="K882" s="99" t="s">
        <v>33</v>
      </c>
      <c r="L882" s="100" t="s">
        <v>33</v>
      </c>
      <c r="M882" s="101" t="s">
        <v>33</v>
      </c>
      <c r="N882" s="102" t="s">
        <v>33</v>
      </c>
      <c r="V882" s="68" t="s">
        <v>253</v>
      </c>
    </row>
    <row r="883" spans="1:24" s="63" customFormat="1" x14ac:dyDescent="0.2">
      <c r="A883" s="98"/>
      <c r="B883" s="97" t="s">
        <v>33</v>
      </c>
      <c r="C883" s="767" t="s">
        <v>178</v>
      </c>
      <c r="D883" s="767"/>
      <c r="E883" s="767"/>
      <c r="F883" s="99" t="s">
        <v>179</v>
      </c>
      <c r="G883" s="99" t="s">
        <v>845</v>
      </c>
      <c r="H883" s="99" t="s">
        <v>175</v>
      </c>
      <c r="I883" s="99" t="s">
        <v>3098</v>
      </c>
      <c r="J883" s="100" t="s">
        <v>33</v>
      </c>
      <c r="K883" s="99" t="s">
        <v>33</v>
      </c>
      <c r="L883" s="100" t="s">
        <v>33</v>
      </c>
      <c r="M883" s="101" t="s">
        <v>33</v>
      </c>
      <c r="N883" s="102" t="s">
        <v>33</v>
      </c>
      <c r="V883" s="68" t="s">
        <v>178</v>
      </c>
    </row>
    <row r="884" spans="1:24" s="63" customFormat="1" x14ac:dyDescent="0.2">
      <c r="A884" s="98"/>
      <c r="B884" s="97" t="s">
        <v>33</v>
      </c>
      <c r="C884" s="776" t="s">
        <v>182</v>
      </c>
      <c r="D884" s="776"/>
      <c r="E884" s="776"/>
      <c r="F884" s="90" t="s">
        <v>33</v>
      </c>
      <c r="G884" s="90" t="s">
        <v>33</v>
      </c>
      <c r="H884" s="90" t="s">
        <v>33</v>
      </c>
      <c r="I884" s="90" t="s">
        <v>33</v>
      </c>
      <c r="J884" s="91">
        <v>103.97</v>
      </c>
      <c r="K884" s="90" t="s">
        <v>33</v>
      </c>
      <c r="L884" s="91">
        <v>384.2</v>
      </c>
      <c r="M884" s="92" t="s">
        <v>33</v>
      </c>
      <c r="N884" s="93" t="s">
        <v>33</v>
      </c>
      <c r="W884" s="68" t="s">
        <v>182</v>
      </c>
    </row>
    <row r="885" spans="1:24" s="63" customFormat="1" x14ac:dyDescent="0.2">
      <c r="A885" s="98"/>
      <c r="B885" s="97" t="s">
        <v>33</v>
      </c>
      <c r="C885" s="767" t="s">
        <v>183</v>
      </c>
      <c r="D885" s="767"/>
      <c r="E885" s="767"/>
      <c r="F885" s="99" t="s">
        <v>33</v>
      </c>
      <c r="G885" s="99" t="s">
        <v>33</v>
      </c>
      <c r="H885" s="99" t="s">
        <v>33</v>
      </c>
      <c r="I885" s="99" t="s">
        <v>33</v>
      </c>
      <c r="J885" s="100" t="s">
        <v>33</v>
      </c>
      <c r="K885" s="99" t="s">
        <v>33</v>
      </c>
      <c r="L885" s="100">
        <v>331.63</v>
      </c>
      <c r="M885" s="101" t="s">
        <v>33</v>
      </c>
      <c r="N885" s="102" t="s">
        <v>33</v>
      </c>
      <c r="V885" s="68" t="s">
        <v>183</v>
      </c>
    </row>
    <row r="886" spans="1:24" s="63" customFormat="1" ht="22.5" x14ac:dyDescent="0.2">
      <c r="A886" s="98"/>
      <c r="B886" s="97" t="s">
        <v>572</v>
      </c>
      <c r="C886" s="767" t="s">
        <v>573</v>
      </c>
      <c r="D886" s="767"/>
      <c r="E886" s="767"/>
      <c r="F886" s="99" t="s">
        <v>186</v>
      </c>
      <c r="G886" s="99" t="s">
        <v>574</v>
      </c>
      <c r="H886" s="99" t="s">
        <v>33</v>
      </c>
      <c r="I886" s="99" t="s">
        <v>574</v>
      </c>
      <c r="J886" s="100" t="s">
        <v>33</v>
      </c>
      <c r="K886" s="99" t="s">
        <v>33</v>
      </c>
      <c r="L886" s="100">
        <v>404.59</v>
      </c>
      <c r="M886" s="101" t="s">
        <v>33</v>
      </c>
      <c r="N886" s="102" t="s">
        <v>33</v>
      </c>
      <c r="V886" s="68" t="s">
        <v>573</v>
      </c>
    </row>
    <row r="887" spans="1:24" s="63" customFormat="1" ht="22.5" x14ac:dyDescent="0.2">
      <c r="A887" s="98"/>
      <c r="B887" s="97" t="s">
        <v>575</v>
      </c>
      <c r="C887" s="767" t="s">
        <v>576</v>
      </c>
      <c r="D887" s="767"/>
      <c r="E887" s="767"/>
      <c r="F887" s="99" t="s">
        <v>186</v>
      </c>
      <c r="G887" s="99" t="s">
        <v>341</v>
      </c>
      <c r="H887" s="99" t="s">
        <v>33</v>
      </c>
      <c r="I887" s="99" t="s">
        <v>341</v>
      </c>
      <c r="J887" s="100" t="s">
        <v>33</v>
      </c>
      <c r="K887" s="99" t="s">
        <v>33</v>
      </c>
      <c r="L887" s="100">
        <v>265.3</v>
      </c>
      <c r="M887" s="101" t="s">
        <v>33</v>
      </c>
      <c r="N887" s="102" t="s">
        <v>33</v>
      </c>
      <c r="V887" s="68" t="s">
        <v>576</v>
      </c>
    </row>
    <row r="888" spans="1:24" s="63" customFormat="1" x14ac:dyDescent="0.2">
      <c r="A888" s="103"/>
      <c r="B888" s="104"/>
      <c r="C888" s="780" t="s">
        <v>191</v>
      </c>
      <c r="D888" s="780"/>
      <c r="E888" s="780"/>
      <c r="F888" s="105" t="s">
        <v>33</v>
      </c>
      <c r="G888" s="105" t="s">
        <v>33</v>
      </c>
      <c r="H888" s="105" t="s">
        <v>33</v>
      </c>
      <c r="I888" s="105" t="s">
        <v>33</v>
      </c>
      <c r="J888" s="106" t="s">
        <v>33</v>
      </c>
      <c r="K888" s="105" t="s">
        <v>33</v>
      </c>
      <c r="L888" s="106">
        <v>1054.0899999999999</v>
      </c>
      <c r="M888" s="92" t="s">
        <v>33</v>
      </c>
      <c r="N888" s="107" t="s">
        <v>33</v>
      </c>
      <c r="X888" s="68" t="s">
        <v>191</v>
      </c>
    </row>
    <row r="889" spans="1:24" s="63" customFormat="1" ht="33.75" x14ac:dyDescent="0.2">
      <c r="A889" s="88" t="s">
        <v>1173</v>
      </c>
      <c r="B889" s="89" t="s">
        <v>2034</v>
      </c>
      <c r="C889" s="776" t="s">
        <v>2035</v>
      </c>
      <c r="D889" s="776"/>
      <c r="E889" s="776"/>
      <c r="F889" s="90" t="s">
        <v>2036</v>
      </c>
      <c r="G889" s="90" t="s">
        <v>33</v>
      </c>
      <c r="H889" s="90" t="s">
        <v>33</v>
      </c>
      <c r="I889" s="90" t="s">
        <v>3099</v>
      </c>
      <c r="J889" s="91">
        <v>15.36</v>
      </c>
      <c r="K889" s="90" t="s">
        <v>33</v>
      </c>
      <c r="L889" s="91">
        <v>14321.66</v>
      </c>
      <c r="M889" s="92" t="s">
        <v>33</v>
      </c>
      <c r="N889" s="93" t="s">
        <v>33</v>
      </c>
      <c r="R889" s="68" t="s">
        <v>2035</v>
      </c>
    </row>
    <row r="890" spans="1:24" s="63" customFormat="1" ht="22.5" x14ac:dyDescent="0.2">
      <c r="A890" s="88" t="s">
        <v>3100</v>
      </c>
      <c r="B890" s="89" t="s">
        <v>2839</v>
      </c>
      <c r="C890" s="776" t="s">
        <v>2840</v>
      </c>
      <c r="D890" s="776"/>
      <c r="E890" s="776"/>
      <c r="F890" s="90" t="s">
        <v>711</v>
      </c>
      <c r="G890" s="90" t="s">
        <v>33</v>
      </c>
      <c r="H890" s="90" t="s">
        <v>33</v>
      </c>
      <c r="I890" s="90" t="s">
        <v>3101</v>
      </c>
      <c r="J890" s="91" t="s">
        <v>33</v>
      </c>
      <c r="K890" s="90" t="s">
        <v>33</v>
      </c>
      <c r="L890" s="91" t="s">
        <v>33</v>
      </c>
      <c r="M890" s="92" t="s">
        <v>33</v>
      </c>
      <c r="N890" s="93" t="s">
        <v>33</v>
      </c>
      <c r="R890" s="68" t="s">
        <v>2840</v>
      </c>
    </row>
    <row r="891" spans="1:24" s="63" customFormat="1" x14ac:dyDescent="0.2">
      <c r="A891" s="94"/>
      <c r="B891" s="95"/>
      <c r="C891" s="767" t="s">
        <v>3102</v>
      </c>
      <c r="D891" s="767"/>
      <c r="E891" s="767"/>
      <c r="F891" s="767"/>
      <c r="G891" s="767"/>
      <c r="H891" s="767"/>
      <c r="I891" s="767"/>
      <c r="J891" s="767"/>
      <c r="K891" s="767"/>
      <c r="L891" s="767"/>
      <c r="M891" s="767"/>
      <c r="N891" s="781"/>
      <c r="S891" s="68" t="s">
        <v>3102</v>
      </c>
    </row>
    <row r="892" spans="1:24" s="63" customFormat="1" ht="33.75" x14ac:dyDescent="0.2">
      <c r="A892" s="96"/>
      <c r="B892" s="97" t="s">
        <v>558</v>
      </c>
      <c r="C892" s="767" t="s">
        <v>559</v>
      </c>
      <c r="D892" s="767"/>
      <c r="E892" s="767"/>
      <c r="F892" s="767"/>
      <c r="G892" s="767"/>
      <c r="H892" s="767"/>
      <c r="I892" s="767"/>
      <c r="J892" s="767"/>
      <c r="K892" s="767"/>
      <c r="L892" s="767"/>
      <c r="M892" s="767"/>
      <c r="N892" s="781"/>
      <c r="T892" s="68" t="s">
        <v>559</v>
      </c>
    </row>
    <row r="893" spans="1:24" s="63" customFormat="1" x14ac:dyDescent="0.2">
      <c r="A893" s="98"/>
      <c r="B893" s="97" t="s">
        <v>165</v>
      </c>
      <c r="C893" s="767" t="s">
        <v>251</v>
      </c>
      <c r="D893" s="767"/>
      <c r="E893" s="767"/>
      <c r="F893" s="99" t="s">
        <v>33</v>
      </c>
      <c r="G893" s="99" t="s">
        <v>33</v>
      </c>
      <c r="H893" s="99" t="s">
        <v>33</v>
      </c>
      <c r="I893" s="99" t="s">
        <v>33</v>
      </c>
      <c r="J893" s="100">
        <v>135.36000000000001</v>
      </c>
      <c r="K893" s="99" t="s">
        <v>175</v>
      </c>
      <c r="L893" s="100">
        <v>10.32</v>
      </c>
      <c r="M893" s="101" t="s">
        <v>33</v>
      </c>
      <c r="N893" s="102" t="s">
        <v>33</v>
      </c>
      <c r="U893" s="68" t="s">
        <v>251</v>
      </c>
    </row>
    <row r="894" spans="1:24" s="63" customFormat="1" x14ac:dyDescent="0.2">
      <c r="A894" s="98"/>
      <c r="B894" s="97" t="s">
        <v>173</v>
      </c>
      <c r="C894" s="767" t="s">
        <v>174</v>
      </c>
      <c r="D894" s="767"/>
      <c r="E894" s="767"/>
      <c r="F894" s="99" t="s">
        <v>33</v>
      </c>
      <c r="G894" s="99" t="s">
        <v>33</v>
      </c>
      <c r="H894" s="99" t="s">
        <v>33</v>
      </c>
      <c r="I894" s="99" t="s">
        <v>33</v>
      </c>
      <c r="J894" s="100">
        <v>58.09</v>
      </c>
      <c r="K894" s="99" t="s">
        <v>175</v>
      </c>
      <c r="L894" s="100">
        <v>4.43</v>
      </c>
      <c r="M894" s="101" t="s">
        <v>33</v>
      </c>
      <c r="N894" s="102" t="s">
        <v>33</v>
      </c>
      <c r="U894" s="68" t="s">
        <v>174</v>
      </c>
    </row>
    <row r="895" spans="1:24" s="63" customFormat="1" x14ac:dyDescent="0.2">
      <c r="A895" s="98"/>
      <c r="B895" s="97" t="s">
        <v>176</v>
      </c>
      <c r="C895" s="767" t="s">
        <v>177</v>
      </c>
      <c r="D895" s="767"/>
      <c r="E895" s="767"/>
      <c r="F895" s="99" t="s">
        <v>33</v>
      </c>
      <c r="G895" s="99" t="s">
        <v>33</v>
      </c>
      <c r="H895" s="99" t="s">
        <v>33</v>
      </c>
      <c r="I895" s="99" t="s">
        <v>33</v>
      </c>
      <c r="J895" s="100">
        <v>5.0199999999999996</v>
      </c>
      <c r="K895" s="99" t="s">
        <v>175</v>
      </c>
      <c r="L895" s="100">
        <v>0.38</v>
      </c>
      <c r="M895" s="101" t="s">
        <v>33</v>
      </c>
      <c r="N895" s="102" t="s">
        <v>33</v>
      </c>
      <c r="U895" s="68" t="s">
        <v>177</v>
      </c>
    </row>
    <row r="896" spans="1:24" s="63" customFormat="1" x14ac:dyDescent="0.2">
      <c r="A896" s="98"/>
      <c r="B896" s="97" t="s">
        <v>212</v>
      </c>
      <c r="C896" s="767" t="s">
        <v>252</v>
      </c>
      <c r="D896" s="767"/>
      <c r="E896" s="767"/>
      <c r="F896" s="99" t="s">
        <v>33</v>
      </c>
      <c r="G896" s="99" t="s">
        <v>33</v>
      </c>
      <c r="H896" s="99" t="s">
        <v>33</v>
      </c>
      <c r="I896" s="99" t="s">
        <v>33</v>
      </c>
      <c r="J896" s="100">
        <v>894.6</v>
      </c>
      <c r="K896" s="99" t="s">
        <v>33</v>
      </c>
      <c r="L896" s="100">
        <v>54.57</v>
      </c>
      <c r="M896" s="101" t="s">
        <v>33</v>
      </c>
      <c r="N896" s="102" t="s">
        <v>33</v>
      </c>
      <c r="U896" s="68" t="s">
        <v>252</v>
      </c>
    </row>
    <row r="897" spans="1:24" s="63" customFormat="1" x14ac:dyDescent="0.2">
      <c r="A897" s="98"/>
      <c r="B897" s="97" t="s">
        <v>33</v>
      </c>
      <c r="C897" s="767" t="s">
        <v>253</v>
      </c>
      <c r="D897" s="767"/>
      <c r="E897" s="767"/>
      <c r="F897" s="99" t="s">
        <v>179</v>
      </c>
      <c r="G897" s="99" t="s">
        <v>656</v>
      </c>
      <c r="H897" s="99" t="s">
        <v>175</v>
      </c>
      <c r="I897" s="99" t="s">
        <v>3103</v>
      </c>
      <c r="J897" s="100" t="s">
        <v>33</v>
      </c>
      <c r="K897" s="99" t="s">
        <v>33</v>
      </c>
      <c r="L897" s="100" t="s">
        <v>33</v>
      </c>
      <c r="M897" s="101" t="s">
        <v>33</v>
      </c>
      <c r="N897" s="102" t="s">
        <v>33</v>
      </c>
      <c r="V897" s="68" t="s">
        <v>253</v>
      </c>
    </row>
    <row r="898" spans="1:24" s="63" customFormat="1" x14ac:dyDescent="0.2">
      <c r="A898" s="98"/>
      <c r="B898" s="97" t="s">
        <v>33</v>
      </c>
      <c r="C898" s="767" t="s">
        <v>178</v>
      </c>
      <c r="D898" s="767"/>
      <c r="E898" s="767"/>
      <c r="F898" s="99" t="s">
        <v>179</v>
      </c>
      <c r="G898" s="99" t="s">
        <v>925</v>
      </c>
      <c r="H898" s="99" t="s">
        <v>175</v>
      </c>
      <c r="I898" s="99" t="s">
        <v>3104</v>
      </c>
      <c r="J898" s="100" t="s">
        <v>33</v>
      </c>
      <c r="K898" s="99" t="s">
        <v>33</v>
      </c>
      <c r="L898" s="100" t="s">
        <v>33</v>
      </c>
      <c r="M898" s="101" t="s">
        <v>33</v>
      </c>
      <c r="N898" s="102" t="s">
        <v>33</v>
      </c>
      <c r="V898" s="68" t="s">
        <v>178</v>
      </c>
    </row>
    <row r="899" spans="1:24" s="63" customFormat="1" x14ac:dyDescent="0.2">
      <c r="A899" s="98"/>
      <c r="B899" s="97" t="s">
        <v>33</v>
      </c>
      <c r="C899" s="776" t="s">
        <v>182</v>
      </c>
      <c r="D899" s="776"/>
      <c r="E899" s="776"/>
      <c r="F899" s="90" t="s">
        <v>33</v>
      </c>
      <c r="G899" s="90" t="s">
        <v>33</v>
      </c>
      <c r="H899" s="90" t="s">
        <v>33</v>
      </c>
      <c r="I899" s="90" t="s">
        <v>33</v>
      </c>
      <c r="J899" s="91">
        <v>1088.05</v>
      </c>
      <c r="K899" s="90" t="s">
        <v>33</v>
      </c>
      <c r="L899" s="91">
        <v>69.319999999999993</v>
      </c>
      <c r="M899" s="92" t="s">
        <v>33</v>
      </c>
      <c r="N899" s="93" t="s">
        <v>33</v>
      </c>
      <c r="W899" s="68" t="s">
        <v>182</v>
      </c>
    </row>
    <row r="900" spans="1:24" s="63" customFormat="1" x14ac:dyDescent="0.2">
      <c r="A900" s="98"/>
      <c r="B900" s="97" t="s">
        <v>33</v>
      </c>
      <c r="C900" s="767" t="s">
        <v>183</v>
      </c>
      <c r="D900" s="767"/>
      <c r="E900" s="767"/>
      <c r="F900" s="99" t="s">
        <v>33</v>
      </c>
      <c r="G900" s="99" t="s">
        <v>33</v>
      </c>
      <c r="H900" s="99" t="s">
        <v>33</v>
      </c>
      <c r="I900" s="99" t="s">
        <v>33</v>
      </c>
      <c r="J900" s="100" t="s">
        <v>33</v>
      </c>
      <c r="K900" s="99" t="s">
        <v>33</v>
      </c>
      <c r="L900" s="100">
        <v>10.7</v>
      </c>
      <c r="M900" s="101" t="s">
        <v>33</v>
      </c>
      <c r="N900" s="102" t="s">
        <v>33</v>
      </c>
      <c r="V900" s="68" t="s">
        <v>183</v>
      </c>
    </row>
    <row r="901" spans="1:24" s="63" customFormat="1" ht="22.5" x14ac:dyDescent="0.2">
      <c r="A901" s="98"/>
      <c r="B901" s="97" t="s">
        <v>959</v>
      </c>
      <c r="C901" s="767" t="s">
        <v>960</v>
      </c>
      <c r="D901" s="767"/>
      <c r="E901" s="767"/>
      <c r="F901" s="99" t="s">
        <v>186</v>
      </c>
      <c r="G901" s="99" t="s">
        <v>187</v>
      </c>
      <c r="H901" s="99" t="s">
        <v>33</v>
      </c>
      <c r="I901" s="99" t="s">
        <v>187</v>
      </c>
      <c r="J901" s="100" t="s">
        <v>33</v>
      </c>
      <c r="K901" s="99" t="s">
        <v>33</v>
      </c>
      <c r="L901" s="100">
        <v>10.17</v>
      </c>
      <c r="M901" s="101" t="s">
        <v>33</v>
      </c>
      <c r="N901" s="102" t="s">
        <v>33</v>
      </c>
      <c r="V901" s="68" t="s">
        <v>960</v>
      </c>
    </row>
    <row r="902" spans="1:24" s="63" customFormat="1" ht="22.5" x14ac:dyDescent="0.2">
      <c r="A902" s="98"/>
      <c r="B902" s="97" t="s">
        <v>961</v>
      </c>
      <c r="C902" s="767" t="s">
        <v>962</v>
      </c>
      <c r="D902" s="767"/>
      <c r="E902" s="767"/>
      <c r="F902" s="99" t="s">
        <v>186</v>
      </c>
      <c r="G902" s="99" t="s">
        <v>594</v>
      </c>
      <c r="H902" s="99" t="s">
        <v>33</v>
      </c>
      <c r="I902" s="99" t="s">
        <v>594</v>
      </c>
      <c r="J902" s="100" t="s">
        <v>33</v>
      </c>
      <c r="K902" s="99" t="s">
        <v>33</v>
      </c>
      <c r="L902" s="100">
        <v>6.96</v>
      </c>
      <c r="M902" s="101" t="s">
        <v>33</v>
      </c>
      <c r="N902" s="102" t="s">
        <v>33</v>
      </c>
      <c r="V902" s="68" t="s">
        <v>962</v>
      </c>
    </row>
    <row r="903" spans="1:24" s="63" customFormat="1" x14ac:dyDescent="0.2">
      <c r="A903" s="103"/>
      <c r="B903" s="104"/>
      <c r="C903" s="780" t="s">
        <v>191</v>
      </c>
      <c r="D903" s="780"/>
      <c r="E903" s="780"/>
      <c r="F903" s="105" t="s">
        <v>33</v>
      </c>
      <c r="G903" s="105" t="s">
        <v>33</v>
      </c>
      <c r="H903" s="105" t="s">
        <v>33</v>
      </c>
      <c r="I903" s="105" t="s">
        <v>33</v>
      </c>
      <c r="J903" s="106" t="s">
        <v>33</v>
      </c>
      <c r="K903" s="105" t="s">
        <v>33</v>
      </c>
      <c r="L903" s="106">
        <v>86.45</v>
      </c>
      <c r="M903" s="92" t="s">
        <v>33</v>
      </c>
      <c r="N903" s="107" t="s">
        <v>33</v>
      </c>
      <c r="X903" s="68" t="s">
        <v>191</v>
      </c>
    </row>
    <row r="904" spans="1:24" s="63" customFormat="1" ht="22.5" x14ac:dyDescent="0.2">
      <c r="A904" s="88" t="s">
        <v>2341</v>
      </c>
      <c r="B904" s="89" t="s">
        <v>2844</v>
      </c>
      <c r="C904" s="776" t="s">
        <v>2845</v>
      </c>
      <c r="D904" s="776"/>
      <c r="E904" s="776"/>
      <c r="F904" s="90" t="s">
        <v>604</v>
      </c>
      <c r="G904" s="90" t="s">
        <v>33</v>
      </c>
      <c r="H904" s="90" t="s">
        <v>33</v>
      </c>
      <c r="I904" s="90" t="s">
        <v>3105</v>
      </c>
      <c r="J904" s="91">
        <v>6100</v>
      </c>
      <c r="K904" s="90" t="s">
        <v>33</v>
      </c>
      <c r="L904" s="91">
        <v>46.97</v>
      </c>
      <c r="M904" s="92" t="s">
        <v>33</v>
      </c>
      <c r="N904" s="93" t="s">
        <v>33</v>
      </c>
      <c r="R904" s="68" t="s">
        <v>2845</v>
      </c>
    </row>
    <row r="905" spans="1:24" s="63" customFormat="1" x14ac:dyDescent="0.2">
      <c r="A905" s="94"/>
      <c r="B905" s="95"/>
      <c r="C905" s="767" t="s">
        <v>3106</v>
      </c>
      <c r="D905" s="767"/>
      <c r="E905" s="767"/>
      <c r="F905" s="767"/>
      <c r="G905" s="767"/>
      <c r="H905" s="767"/>
      <c r="I905" s="767"/>
      <c r="J905" s="767"/>
      <c r="K905" s="767"/>
      <c r="L905" s="767"/>
      <c r="M905" s="767"/>
      <c r="N905" s="781"/>
      <c r="S905" s="68" t="s">
        <v>3106</v>
      </c>
    </row>
    <row r="906" spans="1:24" s="63" customFormat="1" ht="22.5" x14ac:dyDescent="0.2">
      <c r="A906" s="88" t="s">
        <v>3107</v>
      </c>
      <c r="B906" s="89" t="s">
        <v>2848</v>
      </c>
      <c r="C906" s="776" t="s">
        <v>2849</v>
      </c>
      <c r="D906" s="776"/>
      <c r="E906" s="776"/>
      <c r="F906" s="90" t="s">
        <v>604</v>
      </c>
      <c r="G906" s="90" t="s">
        <v>33</v>
      </c>
      <c r="H906" s="90" t="s">
        <v>33</v>
      </c>
      <c r="I906" s="90" t="s">
        <v>1309</v>
      </c>
      <c r="J906" s="91" t="s">
        <v>33</v>
      </c>
      <c r="K906" s="90" t="s">
        <v>33</v>
      </c>
      <c r="L906" s="91" t="s">
        <v>33</v>
      </c>
      <c r="M906" s="92" t="s">
        <v>33</v>
      </c>
      <c r="N906" s="93" t="s">
        <v>33</v>
      </c>
      <c r="R906" s="68" t="s">
        <v>2849</v>
      </c>
    </row>
    <row r="907" spans="1:24" s="63" customFormat="1" x14ac:dyDescent="0.2">
      <c r="A907" s="94"/>
      <c r="B907" s="95"/>
      <c r="C907" s="767" t="s">
        <v>3108</v>
      </c>
      <c r="D907" s="767"/>
      <c r="E907" s="767"/>
      <c r="F907" s="767"/>
      <c r="G907" s="767"/>
      <c r="H907" s="767"/>
      <c r="I907" s="767"/>
      <c r="J907" s="767"/>
      <c r="K907" s="767"/>
      <c r="L907" s="767"/>
      <c r="M907" s="767"/>
      <c r="N907" s="781"/>
      <c r="S907" s="68" t="s">
        <v>3108</v>
      </c>
    </row>
    <row r="908" spans="1:24" s="63" customFormat="1" ht="33.75" x14ac:dyDescent="0.2">
      <c r="A908" s="96"/>
      <c r="B908" s="97" t="s">
        <v>558</v>
      </c>
      <c r="C908" s="767" t="s">
        <v>559</v>
      </c>
      <c r="D908" s="767"/>
      <c r="E908" s="767"/>
      <c r="F908" s="767"/>
      <c r="G908" s="767"/>
      <c r="H908" s="767"/>
      <c r="I908" s="767"/>
      <c r="J908" s="767"/>
      <c r="K908" s="767"/>
      <c r="L908" s="767"/>
      <c r="M908" s="767"/>
      <c r="N908" s="781"/>
      <c r="T908" s="68" t="s">
        <v>559</v>
      </c>
    </row>
    <row r="909" spans="1:24" s="63" customFormat="1" x14ac:dyDescent="0.2">
      <c r="A909" s="98"/>
      <c r="B909" s="97" t="s">
        <v>165</v>
      </c>
      <c r="C909" s="767" t="s">
        <v>251</v>
      </c>
      <c r="D909" s="767"/>
      <c r="E909" s="767"/>
      <c r="F909" s="99" t="s">
        <v>33</v>
      </c>
      <c r="G909" s="99" t="s">
        <v>33</v>
      </c>
      <c r="H909" s="99" t="s">
        <v>33</v>
      </c>
      <c r="I909" s="99" t="s">
        <v>33</v>
      </c>
      <c r="J909" s="100">
        <v>1795.86</v>
      </c>
      <c r="K909" s="99" t="s">
        <v>175</v>
      </c>
      <c r="L909" s="100">
        <v>11.22</v>
      </c>
      <c r="M909" s="101" t="s">
        <v>33</v>
      </c>
      <c r="N909" s="102" t="s">
        <v>33</v>
      </c>
      <c r="U909" s="68" t="s">
        <v>251</v>
      </c>
    </row>
    <row r="910" spans="1:24" s="63" customFormat="1" x14ac:dyDescent="0.2">
      <c r="A910" s="98"/>
      <c r="B910" s="97" t="s">
        <v>173</v>
      </c>
      <c r="C910" s="767" t="s">
        <v>174</v>
      </c>
      <c r="D910" s="767"/>
      <c r="E910" s="767"/>
      <c r="F910" s="99" t="s">
        <v>33</v>
      </c>
      <c r="G910" s="99" t="s">
        <v>33</v>
      </c>
      <c r="H910" s="99" t="s">
        <v>33</v>
      </c>
      <c r="I910" s="99" t="s">
        <v>33</v>
      </c>
      <c r="J910" s="100">
        <v>28.64</v>
      </c>
      <c r="K910" s="99" t="s">
        <v>175</v>
      </c>
      <c r="L910" s="100">
        <v>0.18</v>
      </c>
      <c r="M910" s="101" t="s">
        <v>33</v>
      </c>
      <c r="N910" s="102" t="s">
        <v>33</v>
      </c>
      <c r="U910" s="68" t="s">
        <v>174</v>
      </c>
    </row>
    <row r="911" spans="1:24" s="63" customFormat="1" x14ac:dyDescent="0.2">
      <c r="A911" s="98"/>
      <c r="B911" s="97" t="s">
        <v>176</v>
      </c>
      <c r="C911" s="767" t="s">
        <v>177</v>
      </c>
      <c r="D911" s="767"/>
      <c r="E911" s="767"/>
      <c r="F911" s="99" t="s">
        <v>33</v>
      </c>
      <c r="G911" s="99" t="s">
        <v>33</v>
      </c>
      <c r="H911" s="99" t="s">
        <v>33</v>
      </c>
      <c r="I911" s="99" t="s">
        <v>33</v>
      </c>
      <c r="J911" s="100">
        <v>4.09</v>
      </c>
      <c r="K911" s="99" t="s">
        <v>175</v>
      </c>
      <c r="L911" s="100">
        <v>0.03</v>
      </c>
      <c r="M911" s="101" t="s">
        <v>33</v>
      </c>
      <c r="N911" s="102" t="s">
        <v>33</v>
      </c>
      <c r="U911" s="68" t="s">
        <v>177</v>
      </c>
    </row>
    <row r="912" spans="1:24" s="63" customFormat="1" x14ac:dyDescent="0.2">
      <c r="A912" s="98"/>
      <c r="B912" s="97" t="s">
        <v>33</v>
      </c>
      <c r="C912" s="767" t="s">
        <v>253</v>
      </c>
      <c r="D912" s="767"/>
      <c r="E912" s="767"/>
      <c r="F912" s="99" t="s">
        <v>179</v>
      </c>
      <c r="G912" s="99" t="s">
        <v>2851</v>
      </c>
      <c r="H912" s="99" t="s">
        <v>175</v>
      </c>
      <c r="I912" s="99" t="s">
        <v>1461</v>
      </c>
      <c r="J912" s="100" t="s">
        <v>33</v>
      </c>
      <c r="K912" s="99" t="s">
        <v>33</v>
      </c>
      <c r="L912" s="100" t="s">
        <v>33</v>
      </c>
      <c r="M912" s="101" t="s">
        <v>33</v>
      </c>
      <c r="N912" s="102" t="s">
        <v>33</v>
      </c>
      <c r="V912" s="68" t="s">
        <v>253</v>
      </c>
    </row>
    <row r="913" spans="1:24" s="63" customFormat="1" x14ac:dyDescent="0.2">
      <c r="A913" s="98"/>
      <c r="B913" s="97" t="s">
        <v>33</v>
      </c>
      <c r="C913" s="767" t="s">
        <v>178</v>
      </c>
      <c r="D913" s="767"/>
      <c r="E913" s="767"/>
      <c r="F913" s="99" t="s">
        <v>179</v>
      </c>
      <c r="G913" s="99" t="s">
        <v>625</v>
      </c>
      <c r="H913" s="99" t="s">
        <v>175</v>
      </c>
      <c r="I913" s="99" t="s">
        <v>3043</v>
      </c>
      <c r="J913" s="100" t="s">
        <v>33</v>
      </c>
      <c r="K913" s="99" t="s">
        <v>33</v>
      </c>
      <c r="L913" s="100" t="s">
        <v>33</v>
      </c>
      <c r="M913" s="101" t="s">
        <v>33</v>
      </c>
      <c r="N913" s="102" t="s">
        <v>33</v>
      </c>
      <c r="V913" s="68" t="s">
        <v>178</v>
      </c>
    </row>
    <row r="914" spans="1:24" s="63" customFormat="1" x14ac:dyDescent="0.2">
      <c r="A914" s="98"/>
      <c r="B914" s="97" t="s">
        <v>33</v>
      </c>
      <c r="C914" s="776" t="s">
        <v>182</v>
      </c>
      <c r="D914" s="776"/>
      <c r="E914" s="776"/>
      <c r="F914" s="90" t="s">
        <v>33</v>
      </c>
      <c r="G914" s="90" t="s">
        <v>33</v>
      </c>
      <c r="H914" s="90" t="s">
        <v>33</v>
      </c>
      <c r="I914" s="90" t="s">
        <v>33</v>
      </c>
      <c r="J914" s="91">
        <v>1824.5</v>
      </c>
      <c r="K914" s="90" t="s">
        <v>33</v>
      </c>
      <c r="L914" s="91">
        <v>11.4</v>
      </c>
      <c r="M914" s="92" t="s">
        <v>33</v>
      </c>
      <c r="N914" s="93" t="s">
        <v>33</v>
      </c>
      <c r="W914" s="68" t="s">
        <v>182</v>
      </c>
    </row>
    <row r="915" spans="1:24" s="63" customFormat="1" x14ac:dyDescent="0.2">
      <c r="A915" s="98"/>
      <c r="B915" s="97" t="s">
        <v>33</v>
      </c>
      <c r="C915" s="767" t="s">
        <v>183</v>
      </c>
      <c r="D915" s="767"/>
      <c r="E915" s="767"/>
      <c r="F915" s="99" t="s">
        <v>33</v>
      </c>
      <c r="G915" s="99" t="s">
        <v>33</v>
      </c>
      <c r="H915" s="99" t="s">
        <v>33</v>
      </c>
      <c r="I915" s="99" t="s">
        <v>33</v>
      </c>
      <c r="J915" s="100" t="s">
        <v>33</v>
      </c>
      <c r="K915" s="99" t="s">
        <v>33</v>
      </c>
      <c r="L915" s="100">
        <v>11.25</v>
      </c>
      <c r="M915" s="101" t="s">
        <v>33</v>
      </c>
      <c r="N915" s="102" t="s">
        <v>33</v>
      </c>
      <c r="V915" s="68" t="s">
        <v>183</v>
      </c>
    </row>
    <row r="916" spans="1:24" s="63" customFormat="1" ht="33.75" x14ac:dyDescent="0.2">
      <c r="A916" s="98"/>
      <c r="B916" s="97" t="s">
        <v>589</v>
      </c>
      <c r="C916" s="767" t="s">
        <v>590</v>
      </c>
      <c r="D916" s="767"/>
      <c r="E916" s="767"/>
      <c r="F916" s="99" t="s">
        <v>186</v>
      </c>
      <c r="G916" s="99" t="s">
        <v>591</v>
      </c>
      <c r="H916" s="99" t="s">
        <v>33</v>
      </c>
      <c r="I916" s="99" t="s">
        <v>591</v>
      </c>
      <c r="J916" s="100" t="s">
        <v>33</v>
      </c>
      <c r="K916" s="99" t="s">
        <v>33</v>
      </c>
      <c r="L916" s="100">
        <v>11.81</v>
      </c>
      <c r="M916" s="101" t="s">
        <v>33</v>
      </c>
      <c r="N916" s="102" t="s">
        <v>33</v>
      </c>
      <c r="V916" s="68" t="s">
        <v>590</v>
      </c>
    </row>
    <row r="917" spans="1:24" s="63" customFormat="1" ht="33.75" x14ac:dyDescent="0.2">
      <c r="A917" s="98"/>
      <c r="B917" s="97" t="s">
        <v>592</v>
      </c>
      <c r="C917" s="767" t="s">
        <v>593</v>
      </c>
      <c r="D917" s="767"/>
      <c r="E917" s="767"/>
      <c r="F917" s="99" t="s">
        <v>186</v>
      </c>
      <c r="G917" s="99" t="s">
        <v>594</v>
      </c>
      <c r="H917" s="99" t="s">
        <v>33</v>
      </c>
      <c r="I917" s="99" t="s">
        <v>594</v>
      </c>
      <c r="J917" s="100" t="s">
        <v>33</v>
      </c>
      <c r="K917" s="99" t="s">
        <v>33</v>
      </c>
      <c r="L917" s="100">
        <v>7.31</v>
      </c>
      <c r="M917" s="101" t="s">
        <v>33</v>
      </c>
      <c r="N917" s="102" t="s">
        <v>33</v>
      </c>
      <c r="V917" s="68" t="s">
        <v>593</v>
      </c>
    </row>
    <row r="918" spans="1:24" s="63" customFormat="1" x14ac:dyDescent="0.2">
      <c r="A918" s="103"/>
      <c r="B918" s="104"/>
      <c r="C918" s="780" t="s">
        <v>191</v>
      </c>
      <c r="D918" s="780"/>
      <c r="E918" s="780"/>
      <c r="F918" s="105" t="s">
        <v>33</v>
      </c>
      <c r="G918" s="105" t="s">
        <v>33</v>
      </c>
      <c r="H918" s="105" t="s">
        <v>33</v>
      </c>
      <c r="I918" s="105" t="s">
        <v>33</v>
      </c>
      <c r="J918" s="106" t="s">
        <v>33</v>
      </c>
      <c r="K918" s="105" t="s">
        <v>33</v>
      </c>
      <c r="L918" s="106">
        <v>30.52</v>
      </c>
      <c r="M918" s="92" t="s">
        <v>33</v>
      </c>
      <c r="N918" s="107" t="s">
        <v>33</v>
      </c>
      <c r="X918" s="68" t="s">
        <v>191</v>
      </c>
    </row>
    <row r="919" spans="1:24" s="63" customFormat="1" ht="22.5" x14ac:dyDescent="0.2">
      <c r="A919" s="88" t="s">
        <v>3109</v>
      </c>
      <c r="B919" s="89" t="s">
        <v>2854</v>
      </c>
      <c r="C919" s="776" t="s">
        <v>2855</v>
      </c>
      <c r="D919" s="776"/>
      <c r="E919" s="776"/>
      <c r="F919" s="90" t="s">
        <v>815</v>
      </c>
      <c r="G919" s="90" t="s">
        <v>33</v>
      </c>
      <c r="H919" s="90" t="s">
        <v>33</v>
      </c>
      <c r="I919" s="90" t="s">
        <v>3110</v>
      </c>
      <c r="J919" s="91">
        <v>25.03</v>
      </c>
      <c r="K919" s="90" t="s">
        <v>33</v>
      </c>
      <c r="L919" s="91">
        <v>102.62</v>
      </c>
      <c r="M919" s="92" t="s">
        <v>33</v>
      </c>
      <c r="N919" s="93" t="s">
        <v>33</v>
      </c>
      <c r="R919" s="68" t="s">
        <v>2855</v>
      </c>
    </row>
    <row r="920" spans="1:24" s="63" customFormat="1" x14ac:dyDescent="0.2">
      <c r="A920" s="783" t="s">
        <v>3111</v>
      </c>
      <c r="B920" s="784"/>
      <c r="C920" s="784"/>
      <c r="D920" s="784"/>
      <c r="E920" s="784"/>
      <c r="F920" s="784"/>
      <c r="G920" s="784"/>
      <c r="H920" s="784"/>
      <c r="I920" s="784"/>
      <c r="J920" s="784"/>
      <c r="K920" s="784"/>
      <c r="L920" s="784"/>
      <c r="M920" s="784"/>
      <c r="N920" s="785"/>
      <c r="Q920" s="68" t="s">
        <v>3111</v>
      </c>
    </row>
    <row r="921" spans="1:24" s="63" customFormat="1" ht="56.25" x14ac:dyDescent="0.2">
      <c r="A921" s="88" t="s">
        <v>2260</v>
      </c>
      <c r="B921" s="89" t="s">
        <v>1958</v>
      </c>
      <c r="C921" s="776" t="s">
        <v>1959</v>
      </c>
      <c r="D921" s="776"/>
      <c r="E921" s="776"/>
      <c r="F921" s="90" t="s">
        <v>168</v>
      </c>
      <c r="G921" s="90" t="s">
        <v>33</v>
      </c>
      <c r="H921" s="90" t="s">
        <v>33</v>
      </c>
      <c r="I921" s="90" t="s">
        <v>3112</v>
      </c>
      <c r="J921" s="91" t="s">
        <v>33</v>
      </c>
      <c r="K921" s="90" t="s">
        <v>33</v>
      </c>
      <c r="L921" s="91" t="s">
        <v>33</v>
      </c>
      <c r="M921" s="92" t="s">
        <v>33</v>
      </c>
      <c r="N921" s="93" t="s">
        <v>33</v>
      </c>
      <c r="R921" s="68" t="s">
        <v>1959</v>
      </c>
    </row>
    <row r="922" spans="1:24" s="63" customFormat="1" x14ac:dyDescent="0.2">
      <c r="A922" s="94"/>
      <c r="B922" s="95"/>
      <c r="C922" s="767" t="s">
        <v>3113</v>
      </c>
      <c r="D922" s="767"/>
      <c r="E922" s="767"/>
      <c r="F922" s="767"/>
      <c r="G922" s="767"/>
      <c r="H922" s="767"/>
      <c r="I922" s="767"/>
      <c r="J922" s="767"/>
      <c r="K922" s="767"/>
      <c r="L922" s="767"/>
      <c r="M922" s="767"/>
      <c r="N922" s="781"/>
      <c r="S922" s="68" t="s">
        <v>3113</v>
      </c>
    </row>
    <row r="923" spans="1:24" s="63" customFormat="1" ht="33.75" x14ac:dyDescent="0.2">
      <c r="A923" s="96"/>
      <c r="B923" s="97" t="s">
        <v>558</v>
      </c>
      <c r="C923" s="767" t="s">
        <v>559</v>
      </c>
      <c r="D923" s="767"/>
      <c r="E923" s="767"/>
      <c r="F923" s="767"/>
      <c r="G923" s="767"/>
      <c r="H923" s="767"/>
      <c r="I923" s="767"/>
      <c r="J923" s="767"/>
      <c r="K923" s="767"/>
      <c r="L923" s="767"/>
      <c r="M923" s="767"/>
      <c r="N923" s="781"/>
      <c r="T923" s="68" t="s">
        <v>559</v>
      </c>
    </row>
    <row r="924" spans="1:24" s="63" customFormat="1" x14ac:dyDescent="0.2">
      <c r="A924" s="98"/>
      <c r="B924" s="97" t="s">
        <v>173</v>
      </c>
      <c r="C924" s="767" t="s">
        <v>174</v>
      </c>
      <c r="D924" s="767"/>
      <c r="E924" s="767"/>
      <c r="F924" s="99" t="s">
        <v>33</v>
      </c>
      <c r="G924" s="99" t="s">
        <v>33</v>
      </c>
      <c r="H924" s="99" t="s">
        <v>33</v>
      </c>
      <c r="I924" s="99" t="s">
        <v>33</v>
      </c>
      <c r="J924" s="100">
        <v>4547.3</v>
      </c>
      <c r="K924" s="99" t="s">
        <v>175</v>
      </c>
      <c r="L924" s="100">
        <v>570.69000000000005</v>
      </c>
      <c r="M924" s="101" t="s">
        <v>33</v>
      </c>
      <c r="N924" s="102" t="s">
        <v>33</v>
      </c>
      <c r="U924" s="68" t="s">
        <v>174</v>
      </c>
    </row>
    <row r="925" spans="1:24" s="63" customFormat="1" x14ac:dyDescent="0.2">
      <c r="A925" s="98"/>
      <c r="B925" s="97" t="s">
        <v>176</v>
      </c>
      <c r="C925" s="767" t="s">
        <v>177</v>
      </c>
      <c r="D925" s="767"/>
      <c r="E925" s="767"/>
      <c r="F925" s="99" t="s">
        <v>33</v>
      </c>
      <c r="G925" s="99" t="s">
        <v>33</v>
      </c>
      <c r="H925" s="99" t="s">
        <v>33</v>
      </c>
      <c r="I925" s="99" t="s">
        <v>33</v>
      </c>
      <c r="J925" s="100">
        <v>499.5</v>
      </c>
      <c r="K925" s="99" t="s">
        <v>175</v>
      </c>
      <c r="L925" s="100">
        <v>62.69</v>
      </c>
      <c r="M925" s="101" t="s">
        <v>33</v>
      </c>
      <c r="N925" s="102" t="s">
        <v>33</v>
      </c>
      <c r="U925" s="68" t="s">
        <v>177</v>
      </c>
    </row>
    <row r="926" spans="1:24" s="63" customFormat="1" x14ac:dyDescent="0.2">
      <c r="A926" s="98"/>
      <c r="B926" s="97" t="s">
        <v>33</v>
      </c>
      <c r="C926" s="767" t="s">
        <v>178</v>
      </c>
      <c r="D926" s="767"/>
      <c r="E926" s="767"/>
      <c r="F926" s="99" t="s">
        <v>179</v>
      </c>
      <c r="G926" s="99" t="s">
        <v>1449</v>
      </c>
      <c r="H926" s="99" t="s">
        <v>175</v>
      </c>
      <c r="I926" s="99" t="s">
        <v>3114</v>
      </c>
      <c r="J926" s="100" t="s">
        <v>33</v>
      </c>
      <c r="K926" s="99" t="s">
        <v>33</v>
      </c>
      <c r="L926" s="100" t="s">
        <v>33</v>
      </c>
      <c r="M926" s="101" t="s">
        <v>33</v>
      </c>
      <c r="N926" s="102" t="s">
        <v>33</v>
      </c>
      <c r="V926" s="68" t="s">
        <v>178</v>
      </c>
    </row>
    <row r="927" spans="1:24" s="63" customFormat="1" x14ac:dyDescent="0.2">
      <c r="A927" s="98"/>
      <c r="B927" s="97" t="s">
        <v>33</v>
      </c>
      <c r="C927" s="776" t="s">
        <v>182</v>
      </c>
      <c r="D927" s="776"/>
      <c r="E927" s="776"/>
      <c r="F927" s="90" t="s">
        <v>33</v>
      </c>
      <c r="G927" s="90" t="s">
        <v>33</v>
      </c>
      <c r="H927" s="90" t="s">
        <v>33</v>
      </c>
      <c r="I927" s="90" t="s">
        <v>33</v>
      </c>
      <c r="J927" s="91">
        <v>4547.3</v>
      </c>
      <c r="K927" s="90" t="s">
        <v>33</v>
      </c>
      <c r="L927" s="91">
        <v>570.69000000000005</v>
      </c>
      <c r="M927" s="92" t="s">
        <v>33</v>
      </c>
      <c r="N927" s="93" t="s">
        <v>33</v>
      </c>
      <c r="W927" s="68" t="s">
        <v>182</v>
      </c>
    </row>
    <row r="928" spans="1:24" s="63" customFormat="1" x14ac:dyDescent="0.2">
      <c r="A928" s="98"/>
      <c r="B928" s="97" t="s">
        <v>33</v>
      </c>
      <c r="C928" s="767" t="s">
        <v>183</v>
      </c>
      <c r="D928" s="767"/>
      <c r="E928" s="767"/>
      <c r="F928" s="99" t="s">
        <v>33</v>
      </c>
      <c r="G928" s="99" t="s">
        <v>33</v>
      </c>
      <c r="H928" s="99" t="s">
        <v>33</v>
      </c>
      <c r="I928" s="99" t="s">
        <v>33</v>
      </c>
      <c r="J928" s="100" t="s">
        <v>33</v>
      </c>
      <c r="K928" s="99" t="s">
        <v>33</v>
      </c>
      <c r="L928" s="100">
        <v>62.69</v>
      </c>
      <c r="M928" s="101" t="s">
        <v>33</v>
      </c>
      <c r="N928" s="102" t="s">
        <v>33</v>
      </c>
      <c r="V928" s="68" t="s">
        <v>183</v>
      </c>
    </row>
    <row r="929" spans="1:24" s="63" customFormat="1" ht="33.75" x14ac:dyDescent="0.2">
      <c r="A929" s="98"/>
      <c r="B929" s="97" t="s">
        <v>184</v>
      </c>
      <c r="C929" s="767" t="s">
        <v>185</v>
      </c>
      <c r="D929" s="767"/>
      <c r="E929" s="767"/>
      <c r="F929" s="99" t="s">
        <v>186</v>
      </c>
      <c r="G929" s="99" t="s">
        <v>187</v>
      </c>
      <c r="H929" s="99" t="s">
        <v>33</v>
      </c>
      <c r="I929" s="99" t="s">
        <v>187</v>
      </c>
      <c r="J929" s="100" t="s">
        <v>33</v>
      </c>
      <c r="K929" s="99" t="s">
        <v>33</v>
      </c>
      <c r="L929" s="100">
        <v>59.56</v>
      </c>
      <c r="M929" s="101" t="s">
        <v>33</v>
      </c>
      <c r="N929" s="102" t="s">
        <v>33</v>
      </c>
      <c r="V929" s="68" t="s">
        <v>185</v>
      </c>
    </row>
    <row r="930" spans="1:24" s="63" customFormat="1" ht="22.5" x14ac:dyDescent="0.2">
      <c r="A930" s="98"/>
      <c r="B930" s="97" t="s">
        <v>188</v>
      </c>
      <c r="C930" s="767" t="s">
        <v>189</v>
      </c>
      <c r="D930" s="767"/>
      <c r="E930" s="767"/>
      <c r="F930" s="99" t="s">
        <v>186</v>
      </c>
      <c r="G930" s="99" t="s">
        <v>190</v>
      </c>
      <c r="H930" s="99" t="s">
        <v>33</v>
      </c>
      <c r="I930" s="99" t="s">
        <v>190</v>
      </c>
      <c r="J930" s="100" t="s">
        <v>33</v>
      </c>
      <c r="K930" s="99" t="s">
        <v>33</v>
      </c>
      <c r="L930" s="100">
        <v>31.35</v>
      </c>
      <c r="M930" s="101" t="s">
        <v>33</v>
      </c>
      <c r="N930" s="102" t="s">
        <v>33</v>
      </c>
      <c r="V930" s="68" t="s">
        <v>189</v>
      </c>
    </row>
    <row r="931" spans="1:24" s="63" customFormat="1" x14ac:dyDescent="0.2">
      <c r="A931" s="103"/>
      <c r="B931" s="104"/>
      <c r="C931" s="780" t="s">
        <v>191</v>
      </c>
      <c r="D931" s="780"/>
      <c r="E931" s="780"/>
      <c r="F931" s="105" t="s">
        <v>33</v>
      </c>
      <c r="G931" s="105" t="s">
        <v>33</v>
      </c>
      <c r="H931" s="105" t="s">
        <v>33</v>
      </c>
      <c r="I931" s="105" t="s">
        <v>33</v>
      </c>
      <c r="J931" s="106" t="s">
        <v>33</v>
      </c>
      <c r="K931" s="105" t="s">
        <v>33</v>
      </c>
      <c r="L931" s="106">
        <v>661.6</v>
      </c>
      <c r="M931" s="92" t="s">
        <v>33</v>
      </c>
      <c r="N931" s="107" t="s">
        <v>33</v>
      </c>
      <c r="X931" s="68" t="s">
        <v>191</v>
      </c>
    </row>
    <row r="932" spans="1:24" s="63" customFormat="1" ht="45" x14ac:dyDescent="0.2">
      <c r="A932" s="88" t="s">
        <v>3115</v>
      </c>
      <c r="B932" s="89" t="s">
        <v>196</v>
      </c>
      <c r="C932" s="776" t="s">
        <v>259</v>
      </c>
      <c r="D932" s="776"/>
      <c r="E932" s="776"/>
      <c r="F932" s="90" t="s">
        <v>198</v>
      </c>
      <c r="G932" s="90" t="s">
        <v>33</v>
      </c>
      <c r="H932" s="90" t="s">
        <v>33</v>
      </c>
      <c r="I932" s="90" t="s">
        <v>3116</v>
      </c>
      <c r="J932" s="91">
        <v>2.91</v>
      </c>
      <c r="K932" s="90" t="s">
        <v>33</v>
      </c>
      <c r="L932" s="91">
        <v>525.9</v>
      </c>
      <c r="M932" s="92" t="s">
        <v>33</v>
      </c>
      <c r="N932" s="93" t="s">
        <v>33</v>
      </c>
      <c r="R932" s="68" t="s">
        <v>259</v>
      </c>
    </row>
    <row r="933" spans="1:24" s="63" customFormat="1" x14ac:dyDescent="0.2">
      <c r="A933" s="94"/>
      <c r="B933" s="95"/>
      <c r="C933" s="767" t="s">
        <v>3117</v>
      </c>
      <c r="D933" s="767"/>
      <c r="E933" s="767"/>
      <c r="F933" s="767"/>
      <c r="G933" s="767"/>
      <c r="H933" s="767"/>
      <c r="I933" s="767"/>
      <c r="J933" s="767"/>
      <c r="K933" s="767"/>
      <c r="L933" s="767"/>
      <c r="M933" s="767"/>
      <c r="N933" s="781"/>
      <c r="S933" s="68" t="s">
        <v>3117</v>
      </c>
    </row>
    <row r="934" spans="1:24" s="63" customFormat="1" ht="45" x14ac:dyDescent="0.2">
      <c r="A934" s="88" t="s">
        <v>1993</v>
      </c>
      <c r="B934" s="89" t="s">
        <v>2791</v>
      </c>
      <c r="C934" s="776" t="s">
        <v>2792</v>
      </c>
      <c r="D934" s="776"/>
      <c r="E934" s="776"/>
      <c r="F934" s="90" t="s">
        <v>168</v>
      </c>
      <c r="G934" s="90" t="s">
        <v>33</v>
      </c>
      <c r="H934" s="90" t="s">
        <v>33</v>
      </c>
      <c r="I934" s="90" t="s">
        <v>3118</v>
      </c>
      <c r="J934" s="91" t="s">
        <v>33</v>
      </c>
      <c r="K934" s="90" t="s">
        <v>33</v>
      </c>
      <c r="L934" s="91" t="s">
        <v>33</v>
      </c>
      <c r="M934" s="92" t="s">
        <v>33</v>
      </c>
      <c r="N934" s="93" t="s">
        <v>33</v>
      </c>
      <c r="R934" s="68" t="s">
        <v>2792</v>
      </c>
    </row>
    <row r="935" spans="1:24" s="63" customFormat="1" x14ac:dyDescent="0.2">
      <c r="A935" s="94"/>
      <c r="B935" s="95"/>
      <c r="C935" s="767" t="s">
        <v>3119</v>
      </c>
      <c r="D935" s="767"/>
      <c r="E935" s="767"/>
      <c r="F935" s="767"/>
      <c r="G935" s="767"/>
      <c r="H935" s="767"/>
      <c r="I935" s="767"/>
      <c r="J935" s="767"/>
      <c r="K935" s="767"/>
      <c r="L935" s="767"/>
      <c r="M935" s="767"/>
      <c r="N935" s="781"/>
      <c r="S935" s="68" t="s">
        <v>3119</v>
      </c>
    </row>
    <row r="936" spans="1:24" s="63" customFormat="1" ht="33.75" x14ac:dyDescent="0.2">
      <c r="A936" s="96"/>
      <c r="B936" s="97" t="s">
        <v>558</v>
      </c>
      <c r="C936" s="767" t="s">
        <v>559</v>
      </c>
      <c r="D936" s="767"/>
      <c r="E936" s="767"/>
      <c r="F936" s="767"/>
      <c r="G936" s="767"/>
      <c r="H936" s="767"/>
      <c r="I936" s="767"/>
      <c r="J936" s="767"/>
      <c r="K936" s="767"/>
      <c r="L936" s="767"/>
      <c r="M936" s="767"/>
      <c r="N936" s="781"/>
      <c r="T936" s="68" t="s">
        <v>559</v>
      </c>
    </row>
    <row r="937" spans="1:24" s="63" customFormat="1" x14ac:dyDescent="0.2">
      <c r="A937" s="98"/>
      <c r="B937" s="97" t="s">
        <v>173</v>
      </c>
      <c r="C937" s="767" t="s">
        <v>174</v>
      </c>
      <c r="D937" s="767"/>
      <c r="E937" s="767"/>
      <c r="F937" s="99" t="s">
        <v>33</v>
      </c>
      <c r="G937" s="99" t="s">
        <v>33</v>
      </c>
      <c r="H937" s="99" t="s">
        <v>33</v>
      </c>
      <c r="I937" s="99" t="s">
        <v>33</v>
      </c>
      <c r="J937" s="100">
        <v>4500</v>
      </c>
      <c r="K937" s="99" t="s">
        <v>175</v>
      </c>
      <c r="L937" s="100">
        <v>4779</v>
      </c>
      <c r="M937" s="101" t="s">
        <v>33</v>
      </c>
      <c r="N937" s="102" t="s">
        <v>33</v>
      </c>
      <c r="U937" s="68" t="s">
        <v>174</v>
      </c>
    </row>
    <row r="938" spans="1:24" s="63" customFormat="1" x14ac:dyDescent="0.2">
      <c r="A938" s="98"/>
      <c r="B938" s="97" t="s">
        <v>176</v>
      </c>
      <c r="C938" s="767" t="s">
        <v>177</v>
      </c>
      <c r="D938" s="767"/>
      <c r="E938" s="767"/>
      <c r="F938" s="99" t="s">
        <v>33</v>
      </c>
      <c r="G938" s="99" t="s">
        <v>33</v>
      </c>
      <c r="H938" s="99" t="s">
        <v>33</v>
      </c>
      <c r="I938" s="99" t="s">
        <v>33</v>
      </c>
      <c r="J938" s="100">
        <v>607.5</v>
      </c>
      <c r="K938" s="99" t="s">
        <v>175</v>
      </c>
      <c r="L938" s="100">
        <v>645.16999999999996</v>
      </c>
      <c r="M938" s="101" t="s">
        <v>33</v>
      </c>
      <c r="N938" s="102" t="s">
        <v>33</v>
      </c>
      <c r="U938" s="68" t="s">
        <v>177</v>
      </c>
    </row>
    <row r="939" spans="1:24" s="63" customFormat="1" x14ac:dyDescent="0.2">
      <c r="A939" s="98"/>
      <c r="B939" s="97" t="s">
        <v>33</v>
      </c>
      <c r="C939" s="767" t="s">
        <v>178</v>
      </c>
      <c r="D939" s="767"/>
      <c r="E939" s="767"/>
      <c r="F939" s="99" t="s">
        <v>179</v>
      </c>
      <c r="G939" s="99" t="s">
        <v>344</v>
      </c>
      <c r="H939" s="99" t="s">
        <v>175</v>
      </c>
      <c r="I939" s="99" t="s">
        <v>3120</v>
      </c>
      <c r="J939" s="100" t="s">
        <v>33</v>
      </c>
      <c r="K939" s="99" t="s">
        <v>33</v>
      </c>
      <c r="L939" s="100" t="s">
        <v>33</v>
      </c>
      <c r="M939" s="101" t="s">
        <v>33</v>
      </c>
      <c r="N939" s="102" t="s">
        <v>33</v>
      </c>
      <c r="V939" s="68" t="s">
        <v>178</v>
      </c>
    </row>
    <row r="940" spans="1:24" s="63" customFormat="1" x14ac:dyDescent="0.2">
      <c r="A940" s="98"/>
      <c r="B940" s="97" t="s">
        <v>33</v>
      </c>
      <c r="C940" s="776" t="s">
        <v>182</v>
      </c>
      <c r="D940" s="776"/>
      <c r="E940" s="776"/>
      <c r="F940" s="90" t="s">
        <v>33</v>
      </c>
      <c r="G940" s="90" t="s">
        <v>33</v>
      </c>
      <c r="H940" s="90" t="s">
        <v>33</v>
      </c>
      <c r="I940" s="90" t="s">
        <v>33</v>
      </c>
      <c r="J940" s="91">
        <v>4500</v>
      </c>
      <c r="K940" s="90" t="s">
        <v>33</v>
      </c>
      <c r="L940" s="91">
        <v>4779</v>
      </c>
      <c r="M940" s="92" t="s">
        <v>33</v>
      </c>
      <c r="N940" s="93" t="s">
        <v>33</v>
      </c>
      <c r="W940" s="68" t="s">
        <v>182</v>
      </c>
    </row>
    <row r="941" spans="1:24" s="63" customFormat="1" x14ac:dyDescent="0.2">
      <c r="A941" s="98"/>
      <c r="B941" s="97" t="s">
        <v>33</v>
      </c>
      <c r="C941" s="767" t="s">
        <v>183</v>
      </c>
      <c r="D941" s="767"/>
      <c r="E941" s="767"/>
      <c r="F941" s="99" t="s">
        <v>33</v>
      </c>
      <c r="G941" s="99" t="s">
        <v>33</v>
      </c>
      <c r="H941" s="99" t="s">
        <v>33</v>
      </c>
      <c r="I941" s="99" t="s">
        <v>33</v>
      </c>
      <c r="J941" s="100" t="s">
        <v>33</v>
      </c>
      <c r="K941" s="99" t="s">
        <v>33</v>
      </c>
      <c r="L941" s="100">
        <v>645.16999999999996</v>
      </c>
      <c r="M941" s="101" t="s">
        <v>33</v>
      </c>
      <c r="N941" s="102" t="s">
        <v>33</v>
      </c>
      <c r="V941" s="68" t="s">
        <v>183</v>
      </c>
    </row>
    <row r="942" spans="1:24" s="63" customFormat="1" ht="33.75" x14ac:dyDescent="0.2">
      <c r="A942" s="98"/>
      <c r="B942" s="97" t="s">
        <v>184</v>
      </c>
      <c r="C942" s="767" t="s">
        <v>185</v>
      </c>
      <c r="D942" s="767"/>
      <c r="E942" s="767"/>
      <c r="F942" s="99" t="s">
        <v>186</v>
      </c>
      <c r="G942" s="99" t="s">
        <v>187</v>
      </c>
      <c r="H942" s="99" t="s">
        <v>33</v>
      </c>
      <c r="I942" s="99" t="s">
        <v>187</v>
      </c>
      <c r="J942" s="100" t="s">
        <v>33</v>
      </c>
      <c r="K942" s="99" t="s">
        <v>33</v>
      </c>
      <c r="L942" s="100">
        <v>612.91</v>
      </c>
      <c r="M942" s="101" t="s">
        <v>33</v>
      </c>
      <c r="N942" s="102" t="s">
        <v>33</v>
      </c>
      <c r="V942" s="68" t="s">
        <v>185</v>
      </c>
    </row>
    <row r="943" spans="1:24" s="63" customFormat="1" ht="22.5" x14ac:dyDescent="0.2">
      <c r="A943" s="98"/>
      <c r="B943" s="97" t="s">
        <v>188</v>
      </c>
      <c r="C943" s="767" t="s">
        <v>189</v>
      </c>
      <c r="D943" s="767"/>
      <c r="E943" s="767"/>
      <c r="F943" s="99" t="s">
        <v>186</v>
      </c>
      <c r="G943" s="99" t="s">
        <v>190</v>
      </c>
      <c r="H943" s="99" t="s">
        <v>33</v>
      </c>
      <c r="I943" s="99" t="s">
        <v>190</v>
      </c>
      <c r="J943" s="100" t="s">
        <v>33</v>
      </c>
      <c r="K943" s="99" t="s">
        <v>33</v>
      </c>
      <c r="L943" s="100">
        <v>322.58999999999997</v>
      </c>
      <c r="M943" s="101" t="s">
        <v>33</v>
      </c>
      <c r="N943" s="102" t="s">
        <v>33</v>
      </c>
      <c r="V943" s="68" t="s">
        <v>189</v>
      </c>
    </row>
    <row r="944" spans="1:24" s="63" customFormat="1" x14ac:dyDescent="0.2">
      <c r="A944" s="103"/>
      <c r="B944" s="104"/>
      <c r="C944" s="780" t="s">
        <v>191</v>
      </c>
      <c r="D944" s="780"/>
      <c r="E944" s="780"/>
      <c r="F944" s="105" t="s">
        <v>33</v>
      </c>
      <c r="G944" s="105" t="s">
        <v>33</v>
      </c>
      <c r="H944" s="105" t="s">
        <v>33</v>
      </c>
      <c r="I944" s="105" t="s">
        <v>33</v>
      </c>
      <c r="J944" s="106" t="s">
        <v>33</v>
      </c>
      <c r="K944" s="105" t="s">
        <v>33</v>
      </c>
      <c r="L944" s="106">
        <v>5714.5</v>
      </c>
      <c r="M944" s="92" t="s">
        <v>33</v>
      </c>
      <c r="N944" s="107" t="s">
        <v>33</v>
      </c>
      <c r="X944" s="68" t="s">
        <v>191</v>
      </c>
    </row>
    <row r="945" spans="1:24" s="63" customFormat="1" ht="45" x14ac:dyDescent="0.2">
      <c r="A945" s="88" t="s">
        <v>3121</v>
      </c>
      <c r="B945" s="89" t="s">
        <v>2796</v>
      </c>
      <c r="C945" s="776" t="s">
        <v>2797</v>
      </c>
      <c r="D945" s="776"/>
      <c r="E945" s="776"/>
      <c r="F945" s="90" t="s">
        <v>168</v>
      </c>
      <c r="G945" s="90" t="s">
        <v>33</v>
      </c>
      <c r="H945" s="90" t="s">
        <v>33</v>
      </c>
      <c r="I945" s="90" t="s">
        <v>3118</v>
      </c>
      <c r="J945" s="91" t="s">
        <v>33</v>
      </c>
      <c r="K945" s="90" t="s">
        <v>33</v>
      </c>
      <c r="L945" s="91" t="s">
        <v>33</v>
      </c>
      <c r="M945" s="92" t="s">
        <v>33</v>
      </c>
      <c r="N945" s="93" t="s">
        <v>33</v>
      </c>
      <c r="R945" s="68" t="s">
        <v>2797</v>
      </c>
    </row>
    <row r="946" spans="1:24" s="63" customFormat="1" x14ac:dyDescent="0.2">
      <c r="A946" s="94"/>
      <c r="B946" s="95"/>
      <c r="C946" s="767" t="s">
        <v>3119</v>
      </c>
      <c r="D946" s="767"/>
      <c r="E946" s="767"/>
      <c r="F946" s="767"/>
      <c r="G946" s="767"/>
      <c r="H946" s="767"/>
      <c r="I946" s="767"/>
      <c r="J946" s="767"/>
      <c r="K946" s="767"/>
      <c r="L946" s="767"/>
      <c r="M946" s="767"/>
      <c r="N946" s="781"/>
      <c r="S946" s="68" t="s">
        <v>3119</v>
      </c>
    </row>
    <row r="947" spans="1:24" s="63" customFormat="1" ht="33.75" x14ac:dyDescent="0.2">
      <c r="A947" s="96"/>
      <c r="B947" s="97" t="s">
        <v>558</v>
      </c>
      <c r="C947" s="767" t="s">
        <v>559</v>
      </c>
      <c r="D947" s="767"/>
      <c r="E947" s="767"/>
      <c r="F947" s="767"/>
      <c r="G947" s="767"/>
      <c r="H947" s="767"/>
      <c r="I947" s="767"/>
      <c r="J947" s="767"/>
      <c r="K947" s="767"/>
      <c r="L947" s="767"/>
      <c r="M947" s="767"/>
      <c r="N947" s="781"/>
      <c r="T947" s="68" t="s">
        <v>559</v>
      </c>
    </row>
    <row r="948" spans="1:24" s="63" customFormat="1" x14ac:dyDescent="0.2">
      <c r="A948" s="98"/>
      <c r="B948" s="97" t="s">
        <v>173</v>
      </c>
      <c r="C948" s="767" t="s">
        <v>174</v>
      </c>
      <c r="D948" s="767"/>
      <c r="E948" s="767"/>
      <c r="F948" s="99" t="s">
        <v>33</v>
      </c>
      <c r="G948" s="99" t="s">
        <v>33</v>
      </c>
      <c r="H948" s="99" t="s">
        <v>33</v>
      </c>
      <c r="I948" s="99" t="s">
        <v>33</v>
      </c>
      <c r="J948" s="100">
        <v>308.07</v>
      </c>
      <c r="K948" s="99" t="s">
        <v>175</v>
      </c>
      <c r="L948" s="100">
        <v>327.17</v>
      </c>
      <c r="M948" s="101" t="s">
        <v>33</v>
      </c>
      <c r="N948" s="102" t="s">
        <v>33</v>
      </c>
      <c r="U948" s="68" t="s">
        <v>174</v>
      </c>
    </row>
    <row r="949" spans="1:24" s="63" customFormat="1" x14ac:dyDescent="0.2">
      <c r="A949" s="98"/>
      <c r="B949" s="97" t="s">
        <v>176</v>
      </c>
      <c r="C949" s="767" t="s">
        <v>177</v>
      </c>
      <c r="D949" s="767"/>
      <c r="E949" s="767"/>
      <c r="F949" s="99" t="s">
        <v>33</v>
      </c>
      <c r="G949" s="99" t="s">
        <v>33</v>
      </c>
      <c r="H949" s="99" t="s">
        <v>33</v>
      </c>
      <c r="I949" s="99" t="s">
        <v>33</v>
      </c>
      <c r="J949" s="100">
        <v>31.32</v>
      </c>
      <c r="K949" s="99" t="s">
        <v>175</v>
      </c>
      <c r="L949" s="100">
        <v>33.26</v>
      </c>
      <c r="M949" s="101" t="s">
        <v>33</v>
      </c>
      <c r="N949" s="102" t="s">
        <v>33</v>
      </c>
      <c r="U949" s="68" t="s">
        <v>177</v>
      </c>
    </row>
    <row r="950" spans="1:24" s="63" customFormat="1" x14ac:dyDescent="0.2">
      <c r="A950" s="98"/>
      <c r="B950" s="97" t="s">
        <v>33</v>
      </c>
      <c r="C950" s="767" t="s">
        <v>178</v>
      </c>
      <c r="D950" s="767"/>
      <c r="E950" s="767"/>
      <c r="F950" s="99" t="s">
        <v>179</v>
      </c>
      <c r="G950" s="99" t="s">
        <v>2798</v>
      </c>
      <c r="H950" s="99" t="s">
        <v>175</v>
      </c>
      <c r="I950" s="99" t="s">
        <v>3122</v>
      </c>
      <c r="J950" s="100" t="s">
        <v>33</v>
      </c>
      <c r="K950" s="99" t="s">
        <v>33</v>
      </c>
      <c r="L950" s="100" t="s">
        <v>33</v>
      </c>
      <c r="M950" s="101" t="s">
        <v>33</v>
      </c>
      <c r="N950" s="102" t="s">
        <v>33</v>
      </c>
      <c r="V950" s="68" t="s">
        <v>178</v>
      </c>
    </row>
    <row r="951" spans="1:24" s="63" customFormat="1" x14ac:dyDescent="0.2">
      <c r="A951" s="98"/>
      <c r="B951" s="97" t="s">
        <v>33</v>
      </c>
      <c r="C951" s="776" t="s">
        <v>182</v>
      </c>
      <c r="D951" s="776"/>
      <c r="E951" s="776"/>
      <c r="F951" s="90" t="s">
        <v>33</v>
      </c>
      <c r="G951" s="90" t="s">
        <v>33</v>
      </c>
      <c r="H951" s="90" t="s">
        <v>33</v>
      </c>
      <c r="I951" s="90" t="s">
        <v>33</v>
      </c>
      <c r="J951" s="91">
        <v>308.07</v>
      </c>
      <c r="K951" s="90" t="s">
        <v>33</v>
      </c>
      <c r="L951" s="91">
        <v>327.17</v>
      </c>
      <c r="M951" s="92" t="s">
        <v>33</v>
      </c>
      <c r="N951" s="93" t="s">
        <v>33</v>
      </c>
      <c r="W951" s="68" t="s">
        <v>182</v>
      </c>
    </row>
    <row r="952" spans="1:24" s="63" customFormat="1" x14ac:dyDescent="0.2">
      <c r="A952" s="98"/>
      <c r="B952" s="97" t="s">
        <v>33</v>
      </c>
      <c r="C952" s="767" t="s">
        <v>183</v>
      </c>
      <c r="D952" s="767"/>
      <c r="E952" s="767"/>
      <c r="F952" s="99" t="s">
        <v>33</v>
      </c>
      <c r="G952" s="99" t="s">
        <v>33</v>
      </c>
      <c r="H952" s="99" t="s">
        <v>33</v>
      </c>
      <c r="I952" s="99" t="s">
        <v>33</v>
      </c>
      <c r="J952" s="100" t="s">
        <v>33</v>
      </c>
      <c r="K952" s="99" t="s">
        <v>33</v>
      </c>
      <c r="L952" s="100">
        <v>33.26</v>
      </c>
      <c r="M952" s="101" t="s">
        <v>33</v>
      </c>
      <c r="N952" s="102" t="s">
        <v>33</v>
      </c>
      <c r="V952" s="68" t="s">
        <v>183</v>
      </c>
    </row>
    <row r="953" spans="1:24" s="63" customFormat="1" ht="33.75" x14ac:dyDescent="0.2">
      <c r="A953" s="98"/>
      <c r="B953" s="97" t="s">
        <v>184</v>
      </c>
      <c r="C953" s="767" t="s">
        <v>185</v>
      </c>
      <c r="D953" s="767"/>
      <c r="E953" s="767"/>
      <c r="F953" s="99" t="s">
        <v>186</v>
      </c>
      <c r="G953" s="99" t="s">
        <v>187</v>
      </c>
      <c r="H953" s="99" t="s">
        <v>33</v>
      </c>
      <c r="I953" s="99" t="s">
        <v>187</v>
      </c>
      <c r="J953" s="100" t="s">
        <v>33</v>
      </c>
      <c r="K953" s="99" t="s">
        <v>33</v>
      </c>
      <c r="L953" s="100">
        <v>31.6</v>
      </c>
      <c r="M953" s="101" t="s">
        <v>33</v>
      </c>
      <c r="N953" s="102" t="s">
        <v>33</v>
      </c>
      <c r="V953" s="68" t="s">
        <v>185</v>
      </c>
    </row>
    <row r="954" spans="1:24" s="63" customFormat="1" ht="22.5" x14ac:dyDescent="0.2">
      <c r="A954" s="98"/>
      <c r="B954" s="97" t="s">
        <v>188</v>
      </c>
      <c r="C954" s="767" t="s">
        <v>189</v>
      </c>
      <c r="D954" s="767"/>
      <c r="E954" s="767"/>
      <c r="F954" s="99" t="s">
        <v>186</v>
      </c>
      <c r="G954" s="99" t="s">
        <v>190</v>
      </c>
      <c r="H954" s="99" t="s">
        <v>33</v>
      </c>
      <c r="I954" s="99" t="s">
        <v>190</v>
      </c>
      <c r="J954" s="100" t="s">
        <v>33</v>
      </c>
      <c r="K954" s="99" t="s">
        <v>33</v>
      </c>
      <c r="L954" s="100">
        <v>16.63</v>
      </c>
      <c r="M954" s="101" t="s">
        <v>33</v>
      </c>
      <c r="N954" s="102" t="s">
        <v>33</v>
      </c>
      <c r="V954" s="68" t="s">
        <v>189</v>
      </c>
    </row>
    <row r="955" spans="1:24" s="63" customFormat="1" x14ac:dyDescent="0.2">
      <c r="A955" s="103"/>
      <c r="B955" s="104"/>
      <c r="C955" s="780" t="s">
        <v>191</v>
      </c>
      <c r="D955" s="780"/>
      <c r="E955" s="780"/>
      <c r="F955" s="105" t="s">
        <v>33</v>
      </c>
      <c r="G955" s="105" t="s">
        <v>33</v>
      </c>
      <c r="H955" s="105" t="s">
        <v>33</v>
      </c>
      <c r="I955" s="105" t="s">
        <v>33</v>
      </c>
      <c r="J955" s="106" t="s">
        <v>33</v>
      </c>
      <c r="K955" s="105" t="s">
        <v>33</v>
      </c>
      <c r="L955" s="106">
        <v>375.4</v>
      </c>
      <c r="M955" s="92" t="s">
        <v>33</v>
      </c>
      <c r="N955" s="107" t="s">
        <v>33</v>
      </c>
      <c r="X955" s="68" t="s">
        <v>191</v>
      </c>
    </row>
    <row r="956" spans="1:24" s="63" customFormat="1" ht="33.75" x14ac:dyDescent="0.2">
      <c r="A956" s="88" t="s">
        <v>3123</v>
      </c>
      <c r="B956" s="89" t="s">
        <v>2800</v>
      </c>
      <c r="C956" s="776" t="s">
        <v>2801</v>
      </c>
      <c r="D956" s="776"/>
      <c r="E956" s="776"/>
      <c r="F956" s="90" t="s">
        <v>168</v>
      </c>
      <c r="G956" s="90" t="s">
        <v>33</v>
      </c>
      <c r="H956" s="90" t="s">
        <v>33</v>
      </c>
      <c r="I956" s="90" t="s">
        <v>3118</v>
      </c>
      <c r="J956" s="91" t="s">
        <v>33</v>
      </c>
      <c r="K956" s="90" t="s">
        <v>33</v>
      </c>
      <c r="L956" s="91" t="s">
        <v>33</v>
      </c>
      <c r="M956" s="92" t="s">
        <v>33</v>
      </c>
      <c r="N956" s="93" t="s">
        <v>33</v>
      </c>
      <c r="R956" s="68" t="s">
        <v>2801</v>
      </c>
    </row>
    <row r="957" spans="1:24" s="63" customFormat="1" x14ac:dyDescent="0.2">
      <c r="A957" s="94"/>
      <c r="B957" s="95"/>
      <c r="C957" s="767" t="s">
        <v>3119</v>
      </c>
      <c r="D957" s="767"/>
      <c r="E957" s="767"/>
      <c r="F957" s="767"/>
      <c r="G957" s="767"/>
      <c r="H957" s="767"/>
      <c r="I957" s="767"/>
      <c r="J957" s="767"/>
      <c r="K957" s="767"/>
      <c r="L957" s="767"/>
      <c r="M957" s="767"/>
      <c r="N957" s="781"/>
      <c r="S957" s="68" t="s">
        <v>3119</v>
      </c>
    </row>
    <row r="958" spans="1:24" s="63" customFormat="1" x14ac:dyDescent="0.2">
      <c r="A958" s="96"/>
      <c r="B958" s="97" t="s">
        <v>33</v>
      </c>
      <c r="C958" s="767" t="s">
        <v>645</v>
      </c>
      <c r="D958" s="767"/>
      <c r="E958" s="767"/>
      <c r="F958" s="767"/>
      <c r="G958" s="767"/>
      <c r="H958" s="767"/>
      <c r="I958" s="767"/>
      <c r="J958" s="767"/>
      <c r="K958" s="767"/>
      <c r="L958" s="767"/>
      <c r="M958" s="767"/>
      <c r="N958" s="781"/>
      <c r="T958" s="68" t="s">
        <v>645</v>
      </c>
    </row>
    <row r="959" spans="1:24" s="63" customFormat="1" ht="33.75" x14ac:dyDescent="0.2">
      <c r="A959" s="96"/>
      <c r="B959" s="97" t="s">
        <v>558</v>
      </c>
      <c r="C959" s="767" t="s">
        <v>559</v>
      </c>
      <c r="D959" s="767"/>
      <c r="E959" s="767"/>
      <c r="F959" s="767"/>
      <c r="G959" s="767"/>
      <c r="H959" s="767"/>
      <c r="I959" s="767"/>
      <c r="J959" s="767"/>
      <c r="K959" s="767"/>
      <c r="L959" s="767"/>
      <c r="M959" s="767"/>
      <c r="N959" s="781"/>
      <c r="T959" s="68" t="s">
        <v>559</v>
      </c>
    </row>
    <row r="960" spans="1:24" s="63" customFormat="1" x14ac:dyDescent="0.2">
      <c r="A960" s="98"/>
      <c r="B960" s="97" t="s">
        <v>173</v>
      </c>
      <c r="C960" s="767" t="s">
        <v>174</v>
      </c>
      <c r="D960" s="767"/>
      <c r="E960" s="767"/>
      <c r="F960" s="99" t="s">
        <v>33</v>
      </c>
      <c r="G960" s="99" t="s">
        <v>33</v>
      </c>
      <c r="H960" s="99" t="s">
        <v>33</v>
      </c>
      <c r="I960" s="99" t="s">
        <v>33</v>
      </c>
      <c r="J960" s="100">
        <v>139.43</v>
      </c>
      <c r="K960" s="99" t="s">
        <v>400</v>
      </c>
      <c r="L960" s="100">
        <v>444.22</v>
      </c>
      <c r="M960" s="101" t="s">
        <v>33</v>
      </c>
      <c r="N960" s="102" t="s">
        <v>33</v>
      </c>
      <c r="U960" s="68" t="s">
        <v>174</v>
      </c>
    </row>
    <row r="961" spans="1:24" s="63" customFormat="1" x14ac:dyDescent="0.2">
      <c r="A961" s="98"/>
      <c r="B961" s="97" t="s">
        <v>176</v>
      </c>
      <c r="C961" s="767" t="s">
        <v>177</v>
      </c>
      <c r="D961" s="767"/>
      <c r="E961" s="767"/>
      <c r="F961" s="99" t="s">
        <v>33</v>
      </c>
      <c r="G961" s="99" t="s">
        <v>33</v>
      </c>
      <c r="H961" s="99" t="s">
        <v>33</v>
      </c>
      <c r="I961" s="99" t="s">
        <v>33</v>
      </c>
      <c r="J961" s="100">
        <v>14.18</v>
      </c>
      <c r="K961" s="99" t="s">
        <v>400</v>
      </c>
      <c r="L961" s="100">
        <v>45.18</v>
      </c>
      <c r="M961" s="101" t="s">
        <v>33</v>
      </c>
      <c r="N961" s="102" t="s">
        <v>33</v>
      </c>
      <c r="U961" s="68" t="s">
        <v>177</v>
      </c>
    </row>
    <row r="962" spans="1:24" s="63" customFormat="1" x14ac:dyDescent="0.2">
      <c r="A962" s="98"/>
      <c r="B962" s="97" t="s">
        <v>33</v>
      </c>
      <c r="C962" s="767" t="s">
        <v>178</v>
      </c>
      <c r="D962" s="767"/>
      <c r="E962" s="767"/>
      <c r="F962" s="99" t="s">
        <v>179</v>
      </c>
      <c r="G962" s="99" t="s">
        <v>1784</v>
      </c>
      <c r="H962" s="99" t="s">
        <v>400</v>
      </c>
      <c r="I962" s="99" t="s">
        <v>3124</v>
      </c>
      <c r="J962" s="100" t="s">
        <v>33</v>
      </c>
      <c r="K962" s="99" t="s">
        <v>33</v>
      </c>
      <c r="L962" s="100" t="s">
        <v>33</v>
      </c>
      <c r="M962" s="101" t="s">
        <v>33</v>
      </c>
      <c r="N962" s="102" t="s">
        <v>33</v>
      </c>
      <c r="V962" s="68" t="s">
        <v>178</v>
      </c>
    </row>
    <row r="963" spans="1:24" s="63" customFormat="1" x14ac:dyDescent="0.2">
      <c r="A963" s="98"/>
      <c r="B963" s="97" t="s">
        <v>33</v>
      </c>
      <c r="C963" s="776" t="s">
        <v>182</v>
      </c>
      <c r="D963" s="776"/>
      <c r="E963" s="776"/>
      <c r="F963" s="90" t="s">
        <v>33</v>
      </c>
      <c r="G963" s="90" t="s">
        <v>33</v>
      </c>
      <c r="H963" s="90" t="s">
        <v>33</v>
      </c>
      <c r="I963" s="90" t="s">
        <v>33</v>
      </c>
      <c r="J963" s="91">
        <v>139.43</v>
      </c>
      <c r="K963" s="90" t="s">
        <v>33</v>
      </c>
      <c r="L963" s="91">
        <v>444.22</v>
      </c>
      <c r="M963" s="92" t="s">
        <v>33</v>
      </c>
      <c r="N963" s="93" t="s">
        <v>33</v>
      </c>
      <c r="W963" s="68" t="s">
        <v>182</v>
      </c>
    </row>
    <row r="964" spans="1:24" s="63" customFormat="1" x14ac:dyDescent="0.2">
      <c r="A964" s="98"/>
      <c r="B964" s="97" t="s">
        <v>33</v>
      </c>
      <c r="C964" s="767" t="s">
        <v>183</v>
      </c>
      <c r="D964" s="767"/>
      <c r="E964" s="767"/>
      <c r="F964" s="99" t="s">
        <v>33</v>
      </c>
      <c r="G964" s="99" t="s">
        <v>33</v>
      </c>
      <c r="H964" s="99" t="s">
        <v>33</v>
      </c>
      <c r="I964" s="99" t="s">
        <v>33</v>
      </c>
      <c r="J964" s="100" t="s">
        <v>33</v>
      </c>
      <c r="K964" s="99" t="s">
        <v>33</v>
      </c>
      <c r="L964" s="100">
        <v>45.18</v>
      </c>
      <c r="M964" s="101" t="s">
        <v>33</v>
      </c>
      <c r="N964" s="102" t="s">
        <v>33</v>
      </c>
      <c r="V964" s="68" t="s">
        <v>183</v>
      </c>
    </row>
    <row r="965" spans="1:24" s="63" customFormat="1" ht="33.75" x14ac:dyDescent="0.2">
      <c r="A965" s="98"/>
      <c r="B965" s="97" t="s">
        <v>184</v>
      </c>
      <c r="C965" s="767" t="s">
        <v>185</v>
      </c>
      <c r="D965" s="767"/>
      <c r="E965" s="767"/>
      <c r="F965" s="99" t="s">
        <v>186</v>
      </c>
      <c r="G965" s="99" t="s">
        <v>187</v>
      </c>
      <c r="H965" s="99" t="s">
        <v>33</v>
      </c>
      <c r="I965" s="99" t="s">
        <v>187</v>
      </c>
      <c r="J965" s="100" t="s">
        <v>33</v>
      </c>
      <c r="K965" s="99" t="s">
        <v>33</v>
      </c>
      <c r="L965" s="100">
        <v>42.92</v>
      </c>
      <c r="M965" s="101" t="s">
        <v>33</v>
      </c>
      <c r="N965" s="102" t="s">
        <v>33</v>
      </c>
      <c r="V965" s="68" t="s">
        <v>185</v>
      </c>
    </row>
    <row r="966" spans="1:24" s="63" customFormat="1" ht="22.5" x14ac:dyDescent="0.2">
      <c r="A966" s="98"/>
      <c r="B966" s="97" t="s">
        <v>188</v>
      </c>
      <c r="C966" s="767" t="s">
        <v>189</v>
      </c>
      <c r="D966" s="767"/>
      <c r="E966" s="767"/>
      <c r="F966" s="99" t="s">
        <v>186</v>
      </c>
      <c r="G966" s="99" t="s">
        <v>190</v>
      </c>
      <c r="H966" s="99" t="s">
        <v>33</v>
      </c>
      <c r="I966" s="99" t="s">
        <v>190</v>
      </c>
      <c r="J966" s="100" t="s">
        <v>33</v>
      </c>
      <c r="K966" s="99" t="s">
        <v>33</v>
      </c>
      <c r="L966" s="100">
        <v>22.59</v>
      </c>
      <c r="M966" s="101" t="s">
        <v>33</v>
      </c>
      <c r="N966" s="102" t="s">
        <v>33</v>
      </c>
      <c r="V966" s="68" t="s">
        <v>189</v>
      </c>
    </row>
    <row r="967" spans="1:24" s="63" customFormat="1" x14ac:dyDescent="0.2">
      <c r="A967" s="103"/>
      <c r="B967" s="104"/>
      <c r="C967" s="780" t="s">
        <v>191</v>
      </c>
      <c r="D967" s="780"/>
      <c r="E967" s="780"/>
      <c r="F967" s="105" t="s">
        <v>33</v>
      </c>
      <c r="G967" s="105" t="s">
        <v>33</v>
      </c>
      <c r="H967" s="105" t="s">
        <v>33</v>
      </c>
      <c r="I967" s="105" t="s">
        <v>33</v>
      </c>
      <c r="J967" s="106" t="s">
        <v>33</v>
      </c>
      <c r="K967" s="105" t="s">
        <v>33</v>
      </c>
      <c r="L967" s="106">
        <v>509.73</v>
      </c>
      <c r="M967" s="92" t="s">
        <v>33</v>
      </c>
      <c r="N967" s="107" t="s">
        <v>33</v>
      </c>
      <c r="X967" s="68" t="s">
        <v>191</v>
      </c>
    </row>
    <row r="968" spans="1:24" s="63" customFormat="1" ht="22.5" x14ac:dyDescent="0.2">
      <c r="A968" s="88" t="s">
        <v>3125</v>
      </c>
      <c r="B968" s="89" t="s">
        <v>1974</v>
      </c>
      <c r="C968" s="776" t="s">
        <v>1975</v>
      </c>
      <c r="D968" s="776"/>
      <c r="E968" s="776"/>
      <c r="F968" s="90" t="s">
        <v>582</v>
      </c>
      <c r="G968" s="90" t="s">
        <v>33</v>
      </c>
      <c r="H968" s="90" t="s">
        <v>33</v>
      </c>
      <c r="I968" s="90" t="s">
        <v>3126</v>
      </c>
      <c r="J968" s="91" t="s">
        <v>33</v>
      </c>
      <c r="K968" s="90" t="s">
        <v>33</v>
      </c>
      <c r="L968" s="91" t="s">
        <v>33</v>
      </c>
      <c r="M968" s="92" t="s">
        <v>33</v>
      </c>
      <c r="N968" s="93" t="s">
        <v>33</v>
      </c>
      <c r="R968" s="68" t="s">
        <v>1975</v>
      </c>
    </row>
    <row r="969" spans="1:24" s="63" customFormat="1" x14ac:dyDescent="0.2">
      <c r="A969" s="94"/>
      <c r="B969" s="95"/>
      <c r="C969" s="767" t="s">
        <v>3127</v>
      </c>
      <c r="D969" s="767"/>
      <c r="E969" s="767"/>
      <c r="F969" s="767"/>
      <c r="G969" s="767"/>
      <c r="H969" s="767"/>
      <c r="I969" s="767"/>
      <c r="J969" s="767"/>
      <c r="K969" s="767"/>
      <c r="L969" s="767"/>
      <c r="M969" s="767"/>
      <c r="N969" s="781"/>
      <c r="S969" s="68" t="s">
        <v>3127</v>
      </c>
    </row>
    <row r="970" spans="1:24" s="63" customFormat="1" ht="33.75" x14ac:dyDescent="0.2">
      <c r="A970" s="96"/>
      <c r="B970" s="97" t="s">
        <v>558</v>
      </c>
      <c r="C970" s="767" t="s">
        <v>559</v>
      </c>
      <c r="D970" s="767"/>
      <c r="E970" s="767"/>
      <c r="F970" s="767"/>
      <c r="G970" s="767"/>
      <c r="H970" s="767"/>
      <c r="I970" s="767"/>
      <c r="J970" s="767"/>
      <c r="K970" s="767"/>
      <c r="L970" s="767"/>
      <c r="M970" s="767"/>
      <c r="N970" s="781"/>
      <c r="T970" s="68" t="s">
        <v>559</v>
      </c>
    </row>
    <row r="971" spans="1:24" s="63" customFormat="1" x14ac:dyDescent="0.2">
      <c r="A971" s="98"/>
      <c r="B971" s="97" t="s">
        <v>165</v>
      </c>
      <c r="C971" s="767" t="s">
        <v>251</v>
      </c>
      <c r="D971" s="767"/>
      <c r="E971" s="767"/>
      <c r="F971" s="99" t="s">
        <v>33</v>
      </c>
      <c r="G971" s="99" t="s">
        <v>33</v>
      </c>
      <c r="H971" s="99" t="s">
        <v>33</v>
      </c>
      <c r="I971" s="99" t="s">
        <v>33</v>
      </c>
      <c r="J971" s="100">
        <v>127.61</v>
      </c>
      <c r="K971" s="99" t="s">
        <v>175</v>
      </c>
      <c r="L971" s="100">
        <v>1355.22</v>
      </c>
      <c r="M971" s="101" t="s">
        <v>33</v>
      </c>
      <c r="N971" s="102" t="s">
        <v>33</v>
      </c>
      <c r="U971" s="68" t="s">
        <v>251</v>
      </c>
    </row>
    <row r="972" spans="1:24" s="63" customFormat="1" x14ac:dyDescent="0.2">
      <c r="A972" s="98"/>
      <c r="B972" s="97" t="s">
        <v>173</v>
      </c>
      <c r="C972" s="767" t="s">
        <v>174</v>
      </c>
      <c r="D972" s="767"/>
      <c r="E972" s="767"/>
      <c r="F972" s="99" t="s">
        <v>33</v>
      </c>
      <c r="G972" s="99" t="s">
        <v>33</v>
      </c>
      <c r="H972" s="99" t="s">
        <v>33</v>
      </c>
      <c r="I972" s="99" t="s">
        <v>33</v>
      </c>
      <c r="J972" s="100">
        <v>288.58</v>
      </c>
      <c r="K972" s="99" t="s">
        <v>175</v>
      </c>
      <c r="L972" s="100">
        <v>3064.72</v>
      </c>
      <c r="M972" s="101" t="s">
        <v>33</v>
      </c>
      <c r="N972" s="102" t="s">
        <v>33</v>
      </c>
      <c r="U972" s="68" t="s">
        <v>174</v>
      </c>
    </row>
    <row r="973" spans="1:24" s="63" customFormat="1" x14ac:dyDescent="0.2">
      <c r="A973" s="98"/>
      <c r="B973" s="97" t="s">
        <v>176</v>
      </c>
      <c r="C973" s="767" t="s">
        <v>177</v>
      </c>
      <c r="D973" s="767"/>
      <c r="E973" s="767"/>
      <c r="F973" s="99" t="s">
        <v>33</v>
      </c>
      <c r="G973" s="99" t="s">
        <v>33</v>
      </c>
      <c r="H973" s="99" t="s">
        <v>33</v>
      </c>
      <c r="I973" s="99" t="s">
        <v>33</v>
      </c>
      <c r="J973" s="100">
        <v>31.49</v>
      </c>
      <c r="K973" s="99" t="s">
        <v>175</v>
      </c>
      <c r="L973" s="100">
        <v>334.42</v>
      </c>
      <c r="M973" s="101" t="s">
        <v>33</v>
      </c>
      <c r="N973" s="102" t="s">
        <v>33</v>
      </c>
      <c r="U973" s="68" t="s">
        <v>177</v>
      </c>
    </row>
    <row r="974" spans="1:24" s="63" customFormat="1" x14ac:dyDescent="0.2">
      <c r="A974" s="98"/>
      <c r="B974" s="97" t="s">
        <v>33</v>
      </c>
      <c r="C974" s="767" t="s">
        <v>253</v>
      </c>
      <c r="D974" s="767"/>
      <c r="E974" s="767"/>
      <c r="F974" s="99" t="s">
        <v>179</v>
      </c>
      <c r="G974" s="99" t="s">
        <v>1978</v>
      </c>
      <c r="H974" s="99" t="s">
        <v>175</v>
      </c>
      <c r="I974" s="99" t="s">
        <v>3128</v>
      </c>
      <c r="J974" s="100" t="s">
        <v>33</v>
      </c>
      <c r="K974" s="99" t="s">
        <v>33</v>
      </c>
      <c r="L974" s="100" t="s">
        <v>33</v>
      </c>
      <c r="M974" s="101" t="s">
        <v>33</v>
      </c>
      <c r="N974" s="102" t="s">
        <v>33</v>
      </c>
      <c r="V974" s="68" t="s">
        <v>253</v>
      </c>
    </row>
    <row r="975" spans="1:24" s="63" customFormat="1" x14ac:dyDescent="0.2">
      <c r="A975" s="98"/>
      <c r="B975" s="97" t="s">
        <v>33</v>
      </c>
      <c r="C975" s="767" t="s">
        <v>178</v>
      </c>
      <c r="D975" s="767"/>
      <c r="E975" s="767"/>
      <c r="F975" s="99" t="s">
        <v>179</v>
      </c>
      <c r="G975" s="99" t="s">
        <v>1980</v>
      </c>
      <c r="H975" s="99" t="s">
        <v>175</v>
      </c>
      <c r="I975" s="99" t="s">
        <v>3129</v>
      </c>
      <c r="J975" s="100" t="s">
        <v>33</v>
      </c>
      <c r="K975" s="99" t="s">
        <v>33</v>
      </c>
      <c r="L975" s="100" t="s">
        <v>33</v>
      </c>
      <c r="M975" s="101" t="s">
        <v>33</v>
      </c>
      <c r="N975" s="102" t="s">
        <v>33</v>
      </c>
      <c r="V975" s="68" t="s">
        <v>178</v>
      </c>
    </row>
    <row r="976" spans="1:24" s="63" customFormat="1" x14ac:dyDescent="0.2">
      <c r="A976" s="98"/>
      <c r="B976" s="97" t="s">
        <v>33</v>
      </c>
      <c r="C976" s="776" t="s">
        <v>182</v>
      </c>
      <c r="D976" s="776"/>
      <c r="E976" s="776"/>
      <c r="F976" s="90" t="s">
        <v>33</v>
      </c>
      <c r="G976" s="90" t="s">
        <v>33</v>
      </c>
      <c r="H976" s="90" t="s">
        <v>33</v>
      </c>
      <c r="I976" s="90" t="s">
        <v>33</v>
      </c>
      <c r="J976" s="91">
        <v>416.19</v>
      </c>
      <c r="K976" s="90" t="s">
        <v>33</v>
      </c>
      <c r="L976" s="91">
        <v>4419.9399999999996</v>
      </c>
      <c r="M976" s="92" t="s">
        <v>33</v>
      </c>
      <c r="N976" s="93" t="s">
        <v>33</v>
      </c>
      <c r="W976" s="68" t="s">
        <v>182</v>
      </c>
    </row>
    <row r="977" spans="1:24" s="63" customFormat="1" x14ac:dyDescent="0.2">
      <c r="A977" s="98"/>
      <c r="B977" s="97" t="s">
        <v>33</v>
      </c>
      <c r="C977" s="767" t="s">
        <v>183</v>
      </c>
      <c r="D977" s="767"/>
      <c r="E977" s="767"/>
      <c r="F977" s="99" t="s">
        <v>33</v>
      </c>
      <c r="G977" s="99" t="s">
        <v>33</v>
      </c>
      <c r="H977" s="99" t="s">
        <v>33</v>
      </c>
      <c r="I977" s="99" t="s">
        <v>33</v>
      </c>
      <c r="J977" s="100" t="s">
        <v>33</v>
      </c>
      <c r="K977" s="99" t="s">
        <v>33</v>
      </c>
      <c r="L977" s="100">
        <v>1689.64</v>
      </c>
      <c r="M977" s="101" t="s">
        <v>33</v>
      </c>
      <c r="N977" s="102" t="s">
        <v>33</v>
      </c>
      <c r="V977" s="68" t="s">
        <v>183</v>
      </c>
    </row>
    <row r="978" spans="1:24" s="63" customFormat="1" ht="33.75" x14ac:dyDescent="0.2">
      <c r="A978" s="98"/>
      <c r="B978" s="97" t="s">
        <v>184</v>
      </c>
      <c r="C978" s="767" t="s">
        <v>185</v>
      </c>
      <c r="D978" s="767"/>
      <c r="E978" s="767"/>
      <c r="F978" s="99" t="s">
        <v>186</v>
      </c>
      <c r="G978" s="99" t="s">
        <v>187</v>
      </c>
      <c r="H978" s="99" t="s">
        <v>33</v>
      </c>
      <c r="I978" s="99" t="s">
        <v>187</v>
      </c>
      <c r="J978" s="100" t="s">
        <v>33</v>
      </c>
      <c r="K978" s="99" t="s">
        <v>33</v>
      </c>
      <c r="L978" s="100">
        <v>1605.16</v>
      </c>
      <c r="M978" s="101" t="s">
        <v>33</v>
      </c>
      <c r="N978" s="102" t="s">
        <v>33</v>
      </c>
      <c r="V978" s="68" t="s">
        <v>185</v>
      </c>
    </row>
    <row r="979" spans="1:24" s="63" customFormat="1" ht="22.5" x14ac:dyDescent="0.2">
      <c r="A979" s="98"/>
      <c r="B979" s="97" t="s">
        <v>188</v>
      </c>
      <c r="C979" s="767" t="s">
        <v>189</v>
      </c>
      <c r="D979" s="767"/>
      <c r="E979" s="767"/>
      <c r="F979" s="99" t="s">
        <v>186</v>
      </c>
      <c r="G979" s="99" t="s">
        <v>190</v>
      </c>
      <c r="H979" s="99" t="s">
        <v>33</v>
      </c>
      <c r="I979" s="99" t="s">
        <v>190</v>
      </c>
      <c r="J979" s="100" t="s">
        <v>33</v>
      </c>
      <c r="K979" s="99" t="s">
        <v>33</v>
      </c>
      <c r="L979" s="100">
        <v>844.82</v>
      </c>
      <c r="M979" s="101" t="s">
        <v>33</v>
      </c>
      <c r="N979" s="102" t="s">
        <v>33</v>
      </c>
      <c r="V979" s="68" t="s">
        <v>189</v>
      </c>
    </row>
    <row r="980" spans="1:24" s="63" customFormat="1" x14ac:dyDescent="0.2">
      <c r="A980" s="103"/>
      <c r="B980" s="104"/>
      <c r="C980" s="780" t="s">
        <v>191</v>
      </c>
      <c r="D980" s="780"/>
      <c r="E980" s="780"/>
      <c r="F980" s="105" t="s">
        <v>33</v>
      </c>
      <c r="G980" s="105" t="s">
        <v>33</v>
      </c>
      <c r="H980" s="105" t="s">
        <v>33</v>
      </c>
      <c r="I980" s="105" t="s">
        <v>33</v>
      </c>
      <c r="J980" s="106" t="s">
        <v>33</v>
      </c>
      <c r="K980" s="105" t="s">
        <v>33</v>
      </c>
      <c r="L980" s="106">
        <v>6869.92</v>
      </c>
      <c r="M980" s="92" t="s">
        <v>33</v>
      </c>
      <c r="N980" s="107" t="s">
        <v>33</v>
      </c>
      <c r="X980" s="68" t="s">
        <v>191</v>
      </c>
    </row>
    <row r="981" spans="1:24" s="63" customFormat="1" x14ac:dyDescent="0.2">
      <c r="A981" s="88" t="s">
        <v>3130</v>
      </c>
      <c r="B981" s="89" t="s">
        <v>1989</v>
      </c>
      <c r="C981" s="776" t="s">
        <v>1990</v>
      </c>
      <c r="D981" s="776"/>
      <c r="E981" s="776"/>
      <c r="F981" s="90" t="s">
        <v>582</v>
      </c>
      <c r="G981" s="90" t="s">
        <v>33</v>
      </c>
      <c r="H981" s="90" t="s">
        <v>33</v>
      </c>
      <c r="I981" s="90" t="s">
        <v>3131</v>
      </c>
      <c r="J981" s="91" t="s">
        <v>33</v>
      </c>
      <c r="K981" s="90" t="s">
        <v>33</v>
      </c>
      <c r="L981" s="91" t="s">
        <v>33</v>
      </c>
      <c r="M981" s="92" t="s">
        <v>33</v>
      </c>
      <c r="N981" s="93" t="s">
        <v>33</v>
      </c>
      <c r="R981" s="68" t="s">
        <v>1990</v>
      </c>
    </row>
    <row r="982" spans="1:24" s="63" customFormat="1" x14ac:dyDescent="0.2">
      <c r="A982" s="94"/>
      <c r="B982" s="95"/>
      <c r="C982" s="767" t="s">
        <v>3132</v>
      </c>
      <c r="D982" s="767"/>
      <c r="E982" s="767"/>
      <c r="F982" s="767"/>
      <c r="G982" s="767"/>
      <c r="H982" s="767"/>
      <c r="I982" s="767"/>
      <c r="J982" s="767"/>
      <c r="K982" s="767"/>
      <c r="L982" s="767"/>
      <c r="M982" s="767"/>
      <c r="N982" s="781"/>
      <c r="S982" s="68" t="s">
        <v>3132</v>
      </c>
    </row>
    <row r="983" spans="1:24" s="63" customFormat="1" ht="33.75" x14ac:dyDescent="0.2">
      <c r="A983" s="96"/>
      <c r="B983" s="97" t="s">
        <v>558</v>
      </c>
      <c r="C983" s="767" t="s">
        <v>559</v>
      </c>
      <c r="D983" s="767"/>
      <c r="E983" s="767"/>
      <c r="F983" s="767"/>
      <c r="G983" s="767"/>
      <c r="H983" s="767"/>
      <c r="I983" s="767"/>
      <c r="J983" s="767"/>
      <c r="K983" s="767"/>
      <c r="L983" s="767"/>
      <c r="M983" s="767"/>
      <c r="N983" s="781"/>
      <c r="T983" s="68" t="s">
        <v>559</v>
      </c>
    </row>
    <row r="984" spans="1:24" s="63" customFormat="1" x14ac:dyDescent="0.2">
      <c r="A984" s="98"/>
      <c r="B984" s="97" t="s">
        <v>165</v>
      </c>
      <c r="C984" s="767" t="s">
        <v>251</v>
      </c>
      <c r="D984" s="767"/>
      <c r="E984" s="767"/>
      <c r="F984" s="99" t="s">
        <v>33</v>
      </c>
      <c r="G984" s="99" t="s">
        <v>33</v>
      </c>
      <c r="H984" s="99" t="s">
        <v>33</v>
      </c>
      <c r="I984" s="99" t="s">
        <v>33</v>
      </c>
      <c r="J984" s="100">
        <v>1053</v>
      </c>
      <c r="K984" s="99" t="s">
        <v>175</v>
      </c>
      <c r="L984" s="100">
        <v>84.24</v>
      </c>
      <c r="M984" s="101" t="s">
        <v>33</v>
      </c>
      <c r="N984" s="102" t="s">
        <v>33</v>
      </c>
      <c r="U984" s="68" t="s">
        <v>251</v>
      </c>
    </row>
    <row r="985" spans="1:24" s="63" customFormat="1" x14ac:dyDescent="0.2">
      <c r="A985" s="98"/>
      <c r="B985" s="97" t="s">
        <v>173</v>
      </c>
      <c r="C985" s="767" t="s">
        <v>174</v>
      </c>
      <c r="D985" s="767"/>
      <c r="E985" s="767"/>
      <c r="F985" s="99" t="s">
        <v>33</v>
      </c>
      <c r="G985" s="99" t="s">
        <v>33</v>
      </c>
      <c r="H985" s="99" t="s">
        <v>33</v>
      </c>
      <c r="I985" s="99" t="s">
        <v>33</v>
      </c>
      <c r="J985" s="100">
        <v>1566.06</v>
      </c>
      <c r="K985" s="99" t="s">
        <v>175</v>
      </c>
      <c r="L985" s="100">
        <v>125.28</v>
      </c>
      <c r="M985" s="101" t="s">
        <v>33</v>
      </c>
      <c r="N985" s="102" t="s">
        <v>33</v>
      </c>
      <c r="U985" s="68" t="s">
        <v>174</v>
      </c>
    </row>
    <row r="986" spans="1:24" s="63" customFormat="1" x14ac:dyDescent="0.2">
      <c r="A986" s="98"/>
      <c r="B986" s="97" t="s">
        <v>176</v>
      </c>
      <c r="C986" s="767" t="s">
        <v>177</v>
      </c>
      <c r="D986" s="767"/>
      <c r="E986" s="767"/>
      <c r="F986" s="99" t="s">
        <v>33</v>
      </c>
      <c r="G986" s="99" t="s">
        <v>33</v>
      </c>
      <c r="H986" s="99" t="s">
        <v>33</v>
      </c>
      <c r="I986" s="99" t="s">
        <v>33</v>
      </c>
      <c r="J986" s="100">
        <v>244.39</v>
      </c>
      <c r="K986" s="99" t="s">
        <v>175</v>
      </c>
      <c r="L986" s="100">
        <v>19.55</v>
      </c>
      <c r="M986" s="101" t="s">
        <v>33</v>
      </c>
      <c r="N986" s="102" t="s">
        <v>33</v>
      </c>
      <c r="U986" s="68" t="s">
        <v>177</v>
      </c>
    </row>
    <row r="987" spans="1:24" s="63" customFormat="1" x14ac:dyDescent="0.2">
      <c r="A987" s="98"/>
      <c r="B987" s="97" t="s">
        <v>212</v>
      </c>
      <c r="C987" s="767" t="s">
        <v>252</v>
      </c>
      <c r="D987" s="767"/>
      <c r="E987" s="767"/>
      <c r="F987" s="99" t="s">
        <v>33</v>
      </c>
      <c r="G987" s="99" t="s">
        <v>33</v>
      </c>
      <c r="H987" s="99" t="s">
        <v>33</v>
      </c>
      <c r="I987" s="99" t="s">
        <v>33</v>
      </c>
      <c r="J987" s="100">
        <v>909.27</v>
      </c>
      <c r="K987" s="99" t="s">
        <v>33</v>
      </c>
      <c r="L987" s="100">
        <v>58.19</v>
      </c>
      <c r="M987" s="101" t="s">
        <v>33</v>
      </c>
      <c r="N987" s="102" t="s">
        <v>33</v>
      </c>
      <c r="U987" s="68" t="s">
        <v>252</v>
      </c>
    </row>
    <row r="988" spans="1:24" s="63" customFormat="1" x14ac:dyDescent="0.2">
      <c r="A988" s="98"/>
      <c r="B988" s="97" t="s">
        <v>33</v>
      </c>
      <c r="C988" s="767" t="s">
        <v>253</v>
      </c>
      <c r="D988" s="767"/>
      <c r="E988" s="767"/>
      <c r="F988" s="99" t="s">
        <v>179</v>
      </c>
      <c r="G988" s="99" t="s">
        <v>1993</v>
      </c>
      <c r="H988" s="99" t="s">
        <v>175</v>
      </c>
      <c r="I988" s="99" t="s">
        <v>3133</v>
      </c>
      <c r="J988" s="100" t="s">
        <v>33</v>
      </c>
      <c r="K988" s="99" t="s">
        <v>33</v>
      </c>
      <c r="L988" s="100" t="s">
        <v>33</v>
      </c>
      <c r="M988" s="101" t="s">
        <v>33</v>
      </c>
      <c r="N988" s="102" t="s">
        <v>33</v>
      </c>
      <c r="V988" s="68" t="s">
        <v>253</v>
      </c>
    </row>
    <row r="989" spans="1:24" s="63" customFormat="1" x14ac:dyDescent="0.2">
      <c r="A989" s="98"/>
      <c r="B989" s="97" t="s">
        <v>33</v>
      </c>
      <c r="C989" s="767" t="s">
        <v>178</v>
      </c>
      <c r="D989" s="767"/>
      <c r="E989" s="767"/>
      <c r="F989" s="99" t="s">
        <v>179</v>
      </c>
      <c r="G989" s="99" t="s">
        <v>1995</v>
      </c>
      <c r="H989" s="99" t="s">
        <v>175</v>
      </c>
      <c r="I989" s="99" t="s">
        <v>3134</v>
      </c>
      <c r="J989" s="100" t="s">
        <v>33</v>
      </c>
      <c r="K989" s="99" t="s">
        <v>33</v>
      </c>
      <c r="L989" s="100" t="s">
        <v>33</v>
      </c>
      <c r="M989" s="101" t="s">
        <v>33</v>
      </c>
      <c r="N989" s="102" t="s">
        <v>33</v>
      </c>
      <c r="V989" s="68" t="s">
        <v>178</v>
      </c>
    </row>
    <row r="990" spans="1:24" s="63" customFormat="1" x14ac:dyDescent="0.2">
      <c r="A990" s="98"/>
      <c r="B990" s="97" t="s">
        <v>33</v>
      </c>
      <c r="C990" s="776" t="s">
        <v>182</v>
      </c>
      <c r="D990" s="776"/>
      <c r="E990" s="776"/>
      <c r="F990" s="90" t="s">
        <v>33</v>
      </c>
      <c r="G990" s="90" t="s">
        <v>33</v>
      </c>
      <c r="H990" s="90" t="s">
        <v>33</v>
      </c>
      <c r="I990" s="90" t="s">
        <v>33</v>
      </c>
      <c r="J990" s="91">
        <v>3528.33</v>
      </c>
      <c r="K990" s="90" t="s">
        <v>33</v>
      </c>
      <c r="L990" s="91">
        <v>267.70999999999998</v>
      </c>
      <c r="M990" s="92" t="s">
        <v>33</v>
      </c>
      <c r="N990" s="93" t="s">
        <v>33</v>
      </c>
      <c r="W990" s="68" t="s">
        <v>182</v>
      </c>
    </row>
    <row r="991" spans="1:24" s="63" customFormat="1" x14ac:dyDescent="0.2">
      <c r="A991" s="98"/>
      <c r="B991" s="97" t="s">
        <v>33</v>
      </c>
      <c r="C991" s="767" t="s">
        <v>183</v>
      </c>
      <c r="D991" s="767"/>
      <c r="E991" s="767"/>
      <c r="F991" s="99" t="s">
        <v>33</v>
      </c>
      <c r="G991" s="99" t="s">
        <v>33</v>
      </c>
      <c r="H991" s="99" t="s">
        <v>33</v>
      </c>
      <c r="I991" s="99" t="s">
        <v>33</v>
      </c>
      <c r="J991" s="100" t="s">
        <v>33</v>
      </c>
      <c r="K991" s="99" t="s">
        <v>33</v>
      </c>
      <c r="L991" s="100">
        <v>103.79</v>
      </c>
      <c r="M991" s="101" t="s">
        <v>33</v>
      </c>
      <c r="N991" s="102" t="s">
        <v>33</v>
      </c>
      <c r="V991" s="68" t="s">
        <v>183</v>
      </c>
    </row>
    <row r="992" spans="1:24" s="63" customFormat="1" ht="33.75" x14ac:dyDescent="0.2">
      <c r="A992" s="98"/>
      <c r="B992" s="97" t="s">
        <v>589</v>
      </c>
      <c r="C992" s="767" t="s">
        <v>590</v>
      </c>
      <c r="D992" s="767"/>
      <c r="E992" s="767"/>
      <c r="F992" s="99" t="s">
        <v>186</v>
      </c>
      <c r="G992" s="99" t="s">
        <v>591</v>
      </c>
      <c r="H992" s="99" t="s">
        <v>33</v>
      </c>
      <c r="I992" s="99" t="s">
        <v>591</v>
      </c>
      <c r="J992" s="100" t="s">
        <v>33</v>
      </c>
      <c r="K992" s="99" t="s">
        <v>33</v>
      </c>
      <c r="L992" s="100">
        <v>108.98</v>
      </c>
      <c r="M992" s="101" t="s">
        <v>33</v>
      </c>
      <c r="N992" s="102" t="s">
        <v>33</v>
      </c>
      <c r="V992" s="68" t="s">
        <v>590</v>
      </c>
    </row>
    <row r="993" spans="1:24" s="63" customFormat="1" ht="33.75" x14ac:dyDescent="0.2">
      <c r="A993" s="98"/>
      <c r="B993" s="97" t="s">
        <v>592</v>
      </c>
      <c r="C993" s="767" t="s">
        <v>593</v>
      </c>
      <c r="D993" s="767"/>
      <c r="E993" s="767"/>
      <c r="F993" s="99" t="s">
        <v>186</v>
      </c>
      <c r="G993" s="99" t="s">
        <v>594</v>
      </c>
      <c r="H993" s="99" t="s">
        <v>33</v>
      </c>
      <c r="I993" s="99" t="s">
        <v>594</v>
      </c>
      <c r="J993" s="100" t="s">
        <v>33</v>
      </c>
      <c r="K993" s="99" t="s">
        <v>33</v>
      </c>
      <c r="L993" s="100">
        <v>67.459999999999994</v>
      </c>
      <c r="M993" s="101" t="s">
        <v>33</v>
      </c>
      <c r="N993" s="102" t="s">
        <v>33</v>
      </c>
      <c r="V993" s="68" t="s">
        <v>593</v>
      </c>
    </row>
    <row r="994" spans="1:24" s="63" customFormat="1" x14ac:dyDescent="0.2">
      <c r="A994" s="103"/>
      <c r="B994" s="104"/>
      <c r="C994" s="780" t="s">
        <v>191</v>
      </c>
      <c r="D994" s="780"/>
      <c r="E994" s="780"/>
      <c r="F994" s="105" t="s">
        <v>33</v>
      </c>
      <c r="G994" s="105" t="s">
        <v>33</v>
      </c>
      <c r="H994" s="105" t="s">
        <v>33</v>
      </c>
      <c r="I994" s="105" t="s">
        <v>33</v>
      </c>
      <c r="J994" s="106" t="s">
        <v>33</v>
      </c>
      <c r="K994" s="105" t="s">
        <v>33</v>
      </c>
      <c r="L994" s="106">
        <v>444.15</v>
      </c>
      <c r="M994" s="92" t="s">
        <v>33</v>
      </c>
      <c r="N994" s="107" t="s">
        <v>33</v>
      </c>
      <c r="X994" s="68" t="s">
        <v>191</v>
      </c>
    </row>
    <row r="995" spans="1:24" s="63" customFormat="1" ht="33.75" x14ac:dyDescent="0.2">
      <c r="A995" s="88" t="s">
        <v>3135</v>
      </c>
      <c r="B995" s="89" t="s">
        <v>1997</v>
      </c>
      <c r="C995" s="776" t="s">
        <v>1998</v>
      </c>
      <c r="D995" s="776"/>
      <c r="E995" s="776"/>
      <c r="F995" s="90" t="s">
        <v>566</v>
      </c>
      <c r="G995" s="90" t="s">
        <v>33</v>
      </c>
      <c r="H995" s="90" t="s">
        <v>33</v>
      </c>
      <c r="I995" s="90" t="s">
        <v>3136</v>
      </c>
      <c r="J995" s="91">
        <v>535.46</v>
      </c>
      <c r="K995" s="90" t="s">
        <v>33</v>
      </c>
      <c r="L995" s="91">
        <v>3495.48</v>
      </c>
      <c r="M995" s="92" t="s">
        <v>33</v>
      </c>
      <c r="N995" s="93" t="s">
        <v>33</v>
      </c>
      <c r="R995" s="68" t="s">
        <v>1998</v>
      </c>
    </row>
    <row r="996" spans="1:24" s="63" customFormat="1" ht="45" x14ac:dyDescent="0.2">
      <c r="A996" s="88" t="s">
        <v>3137</v>
      </c>
      <c r="B996" s="89" t="s">
        <v>2812</v>
      </c>
      <c r="C996" s="776" t="s">
        <v>2813</v>
      </c>
      <c r="D996" s="776"/>
      <c r="E996" s="776"/>
      <c r="F996" s="90" t="s">
        <v>582</v>
      </c>
      <c r="G996" s="90" t="s">
        <v>33</v>
      </c>
      <c r="H996" s="90" t="s">
        <v>33</v>
      </c>
      <c r="I996" s="90" t="s">
        <v>3138</v>
      </c>
      <c r="J996" s="91" t="s">
        <v>33</v>
      </c>
      <c r="K996" s="90" t="s">
        <v>33</v>
      </c>
      <c r="L996" s="91" t="s">
        <v>33</v>
      </c>
      <c r="M996" s="92" t="s">
        <v>33</v>
      </c>
      <c r="N996" s="93" t="s">
        <v>33</v>
      </c>
      <c r="R996" s="68" t="s">
        <v>2813</v>
      </c>
    </row>
    <row r="997" spans="1:24" s="63" customFormat="1" x14ac:dyDescent="0.2">
      <c r="A997" s="94"/>
      <c r="B997" s="95"/>
      <c r="C997" s="767" t="s">
        <v>3139</v>
      </c>
      <c r="D997" s="767"/>
      <c r="E997" s="767"/>
      <c r="F997" s="767"/>
      <c r="G997" s="767"/>
      <c r="H997" s="767"/>
      <c r="I997" s="767"/>
      <c r="J997" s="767"/>
      <c r="K997" s="767"/>
      <c r="L997" s="767"/>
      <c r="M997" s="767"/>
      <c r="N997" s="781"/>
      <c r="S997" s="68" t="s">
        <v>3139</v>
      </c>
    </row>
    <row r="998" spans="1:24" s="63" customFormat="1" ht="33.75" x14ac:dyDescent="0.2">
      <c r="A998" s="96"/>
      <c r="B998" s="97" t="s">
        <v>558</v>
      </c>
      <c r="C998" s="767" t="s">
        <v>559</v>
      </c>
      <c r="D998" s="767"/>
      <c r="E998" s="767"/>
      <c r="F998" s="767"/>
      <c r="G998" s="767"/>
      <c r="H998" s="767"/>
      <c r="I998" s="767"/>
      <c r="J998" s="767"/>
      <c r="K998" s="767"/>
      <c r="L998" s="767"/>
      <c r="M998" s="767"/>
      <c r="N998" s="781"/>
      <c r="T998" s="68" t="s">
        <v>559</v>
      </c>
    </row>
    <row r="999" spans="1:24" s="63" customFormat="1" x14ac:dyDescent="0.2">
      <c r="A999" s="98"/>
      <c r="B999" s="97" t="s">
        <v>165</v>
      </c>
      <c r="C999" s="767" t="s">
        <v>251</v>
      </c>
      <c r="D999" s="767"/>
      <c r="E999" s="767"/>
      <c r="F999" s="99" t="s">
        <v>33</v>
      </c>
      <c r="G999" s="99" t="s">
        <v>33</v>
      </c>
      <c r="H999" s="99" t="s">
        <v>33</v>
      </c>
      <c r="I999" s="99" t="s">
        <v>33</v>
      </c>
      <c r="J999" s="100">
        <v>2874.61</v>
      </c>
      <c r="K999" s="99" t="s">
        <v>175</v>
      </c>
      <c r="L999" s="100">
        <v>3377.67</v>
      </c>
      <c r="M999" s="101" t="s">
        <v>33</v>
      </c>
      <c r="N999" s="102" t="s">
        <v>33</v>
      </c>
      <c r="U999" s="68" t="s">
        <v>251</v>
      </c>
    </row>
    <row r="1000" spans="1:24" s="63" customFormat="1" x14ac:dyDescent="0.2">
      <c r="A1000" s="98"/>
      <c r="B1000" s="97" t="s">
        <v>173</v>
      </c>
      <c r="C1000" s="767" t="s">
        <v>174</v>
      </c>
      <c r="D1000" s="767"/>
      <c r="E1000" s="767"/>
      <c r="F1000" s="99" t="s">
        <v>33</v>
      </c>
      <c r="G1000" s="99" t="s">
        <v>33</v>
      </c>
      <c r="H1000" s="99" t="s">
        <v>33</v>
      </c>
      <c r="I1000" s="99" t="s">
        <v>33</v>
      </c>
      <c r="J1000" s="100">
        <v>2606.02</v>
      </c>
      <c r="K1000" s="99" t="s">
        <v>175</v>
      </c>
      <c r="L1000" s="100">
        <v>3062.07</v>
      </c>
      <c r="M1000" s="101" t="s">
        <v>33</v>
      </c>
      <c r="N1000" s="102" t="s">
        <v>33</v>
      </c>
      <c r="U1000" s="68" t="s">
        <v>174</v>
      </c>
    </row>
    <row r="1001" spans="1:24" s="63" customFormat="1" x14ac:dyDescent="0.2">
      <c r="A1001" s="98"/>
      <c r="B1001" s="97" t="s">
        <v>176</v>
      </c>
      <c r="C1001" s="767" t="s">
        <v>177</v>
      </c>
      <c r="D1001" s="767"/>
      <c r="E1001" s="767"/>
      <c r="F1001" s="99" t="s">
        <v>33</v>
      </c>
      <c r="G1001" s="99" t="s">
        <v>33</v>
      </c>
      <c r="H1001" s="99" t="s">
        <v>33</v>
      </c>
      <c r="I1001" s="99" t="s">
        <v>33</v>
      </c>
      <c r="J1001" s="100">
        <v>380.59</v>
      </c>
      <c r="K1001" s="99" t="s">
        <v>175</v>
      </c>
      <c r="L1001" s="100">
        <v>447.19</v>
      </c>
      <c r="M1001" s="101" t="s">
        <v>33</v>
      </c>
      <c r="N1001" s="102" t="s">
        <v>33</v>
      </c>
      <c r="U1001" s="68" t="s">
        <v>177</v>
      </c>
    </row>
    <row r="1002" spans="1:24" s="63" customFormat="1" x14ac:dyDescent="0.2">
      <c r="A1002" s="98"/>
      <c r="B1002" s="97" t="s">
        <v>212</v>
      </c>
      <c r="C1002" s="767" t="s">
        <v>252</v>
      </c>
      <c r="D1002" s="767"/>
      <c r="E1002" s="767"/>
      <c r="F1002" s="99" t="s">
        <v>33</v>
      </c>
      <c r="G1002" s="99" t="s">
        <v>33</v>
      </c>
      <c r="H1002" s="99" t="s">
        <v>33</v>
      </c>
      <c r="I1002" s="99" t="s">
        <v>33</v>
      </c>
      <c r="J1002" s="100">
        <v>3287.63</v>
      </c>
      <c r="K1002" s="99" t="s">
        <v>33</v>
      </c>
      <c r="L1002" s="100">
        <v>3090.37</v>
      </c>
      <c r="M1002" s="101" t="s">
        <v>33</v>
      </c>
      <c r="N1002" s="102" t="s">
        <v>33</v>
      </c>
      <c r="U1002" s="68" t="s">
        <v>252</v>
      </c>
    </row>
    <row r="1003" spans="1:24" s="63" customFormat="1" x14ac:dyDescent="0.2">
      <c r="A1003" s="98"/>
      <c r="B1003" s="97" t="s">
        <v>33</v>
      </c>
      <c r="C1003" s="767" t="s">
        <v>253</v>
      </c>
      <c r="D1003" s="767"/>
      <c r="E1003" s="767"/>
      <c r="F1003" s="99" t="s">
        <v>179</v>
      </c>
      <c r="G1003" s="99" t="s">
        <v>2816</v>
      </c>
      <c r="H1003" s="99" t="s">
        <v>175</v>
      </c>
      <c r="I1003" s="99" t="s">
        <v>3140</v>
      </c>
      <c r="J1003" s="100" t="s">
        <v>33</v>
      </c>
      <c r="K1003" s="99" t="s">
        <v>33</v>
      </c>
      <c r="L1003" s="100" t="s">
        <v>33</v>
      </c>
      <c r="M1003" s="101" t="s">
        <v>33</v>
      </c>
      <c r="N1003" s="102" t="s">
        <v>33</v>
      </c>
      <c r="V1003" s="68" t="s">
        <v>253</v>
      </c>
    </row>
    <row r="1004" spans="1:24" s="63" customFormat="1" x14ac:dyDescent="0.2">
      <c r="A1004" s="98"/>
      <c r="B1004" s="97" t="s">
        <v>33</v>
      </c>
      <c r="C1004" s="767" t="s">
        <v>178</v>
      </c>
      <c r="D1004" s="767"/>
      <c r="E1004" s="767"/>
      <c r="F1004" s="99" t="s">
        <v>179</v>
      </c>
      <c r="G1004" s="99" t="s">
        <v>2818</v>
      </c>
      <c r="H1004" s="99" t="s">
        <v>175</v>
      </c>
      <c r="I1004" s="99" t="s">
        <v>3141</v>
      </c>
      <c r="J1004" s="100" t="s">
        <v>33</v>
      </c>
      <c r="K1004" s="99" t="s">
        <v>33</v>
      </c>
      <c r="L1004" s="100" t="s">
        <v>33</v>
      </c>
      <c r="M1004" s="101" t="s">
        <v>33</v>
      </c>
      <c r="N1004" s="102" t="s">
        <v>33</v>
      </c>
      <c r="V1004" s="68" t="s">
        <v>178</v>
      </c>
    </row>
    <row r="1005" spans="1:24" s="63" customFormat="1" x14ac:dyDescent="0.2">
      <c r="A1005" s="98"/>
      <c r="B1005" s="97" t="s">
        <v>33</v>
      </c>
      <c r="C1005" s="776" t="s">
        <v>182</v>
      </c>
      <c r="D1005" s="776"/>
      <c r="E1005" s="776"/>
      <c r="F1005" s="90" t="s">
        <v>33</v>
      </c>
      <c r="G1005" s="90" t="s">
        <v>33</v>
      </c>
      <c r="H1005" s="90" t="s">
        <v>33</v>
      </c>
      <c r="I1005" s="90" t="s">
        <v>33</v>
      </c>
      <c r="J1005" s="91">
        <v>8768.26</v>
      </c>
      <c r="K1005" s="90" t="s">
        <v>33</v>
      </c>
      <c r="L1005" s="91">
        <v>9530.11</v>
      </c>
      <c r="M1005" s="92" t="s">
        <v>33</v>
      </c>
      <c r="N1005" s="93" t="s">
        <v>33</v>
      </c>
      <c r="W1005" s="68" t="s">
        <v>182</v>
      </c>
    </row>
    <row r="1006" spans="1:24" s="63" customFormat="1" x14ac:dyDescent="0.2">
      <c r="A1006" s="98"/>
      <c r="B1006" s="97" t="s">
        <v>33</v>
      </c>
      <c r="C1006" s="767" t="s">
        <v>183</v>
      </c>
      <c r="D1006" s="767"/>
      <c r="E1006" s="767"/>
      <c r="F1006" s="99" t="s">
        <v>33</v>
      </c>
      <c r="G1006" s="99" t="s">
        <v>33</v>
      </c>
      <c r="H1006" s="99" t="s">
        <v>33</v>
      </c>
      <c r="I1006" s="99" t="s">
        <v>33</v>
      </c>
      <c r="J1006" s="100" t="s">
        <v>33</v>
      </c>
      <c r="K1006" s="99" t="s">
        <v>33</v>
      </c>
      <c r="L1006" s="100">
        <v>3824.86</v>
      </c>
      <c r="M1006" s="101" t="s">
        <v>33</v>
      </c>
      <c r="N1006" s="102" t="s">
        <v>33</v>
      </c>
      <c r="V1006" s="68" t="s">
        <v>183</v>
      </c>
    </row>
    <row r="1007" spans="1:24" s="63" customFormat="1" ht="33.75" x14ac:dyDescent="0.2">
      <c r="A1007" s="98"/>
      <c r="B1007" s="97" t="s">
        <v>589</v>
      </c>
      <c r="C1007" s="767" t="s">
        <v>590</v>
      </c>
      <c r="D1007" s="767"/>
      <c r="E1007" s="767"/>
      <c r="F1007" s="99" t="s">
        <v>186</v>
      </c>
      <c r="G1007" s="99" t="s">
        <v>591</v>
      </c>
      <c r="H1007" s="99" t="s">
        <v>33</v>
      </c>
      <c r="I1007" s="99" t="s">
        <v>591</v>
      </c>
      <c r="J1007" s="100" t="s">
        <v>33</v>
      </c>
      <c r="K1007" s="99" t="s">
        <v>33</v>
      </c>
      <c r="L1007" s="100">
        <v>4016.1</v>
      </c>
      <c r="M1007" s="101" t="s">
        <v>33</v>
      </c>
      <c r="N1007" s="102" t="s">
        <v>33</v>
      </c>
      <c r="V1007" s="68" t="s">
        <v>590</v>
      </c>
    </row>
    <row r="1008" spans="1:24" s="63" customFormat="1" ht="33.75" x14ac:dyDescent="0.2">
      <c r="A1008" s="98"/>
      <c r="B1008" s="97" t="s">
        <v>592</v>
      </c>
      <c r="C1008" s="767" t="s">
        <v>593</v>
      </c>
      <c r="D1008" s="767"/>
      <c r="E1008" s="767"/>
      <c r="F1008" s="99" t="s">
        <v>186</v>
      </c>
      <c r="G1008" s="99" t="s">
        <v>594</v>
      </c>
      <c r="H1008" s="99" t="s">
        <v>33</v>
      </c>
      <c r="I1008" s="99" t="s">
        <v>594</v>
      </c>
      <c r="J1008" s="100" t="s">
        <v>33</v>
      </c>
      <c r="K1008" s="99" t="s">
        <v>33</v>
      </c>
      <c r="L1008" s="100">
        <v>2486.16</v>
      </c>
      <c r="M1008" s="101" t="s">
        <v>33</v>
      </c>
      <c r="N1008" s="102" t="s">
        <v>33</v>
      </c>
      <c r="V1008" s="68" t="s">
        <v>593</v>
      </c>
    </row>
    <row r="1009" spans="1:25" s="63" customFormat="1" x14ac:dyDescent="0.2">
      <c r="A1009" s="103"/>
      <c r="B1009" s="104"/>
      <c r="C1009" s="780" t="s">
        <v>191</v>
      </c>
      <c r="D1009" s="780"/>
      <c r="E1009" s="780"/>
      <c r="F1009" s="105" t="s">
        <v>33</v>
      </c>
      <c r="G1009" s="105" t="s">
        <v>33</v>
      </c>
      <c r="H1009" s="105" t="s">
        <v>33</v>
      </c>
      <c r="I1009" s="105" t="s">
        <v>33</v>
      </c>
      <c r="J1009" s="106" t="s">
        <v>33</v>
      </c>
      <c r="K1009" s="105" t="s">
        <v>33</v>
      </c>
      <c r="L1009" s="106">
        <v>16032.37</v>
      </c>
      <c r="M1009" s="92" t="s">
        <v>33</v>
      </c>
      <c r="N1009" s="107" t="s">
        <v>33</v>
      </c>
      <c r="X1009" s="68" t="s">
        <v>191</v>
      </c>
    </row>
    <row r="1010" spans="1:25" s="63" customFormat="1" ht="22.5" x14ac:dyDescent="0.2">
      <c r="A1010" s="88" t="s">
        <v>640</v>
      </c>
      <c r="B1010" s="89" t="s">
        <v>595</v>
      </c>
      <c r="C1010" s="776" t="s">
        <v>596</v>
      </c>
      <c r="D1010" s="776"/>
      <c r="E1010" s="776"/>
      <c r="F1010" s="90" t="s">
        <v>566</v>
      </c>
      <c r="G1010" s="90" t="s">
        <v>33</v>
      </c>
      <c r="H1010" s="90" t="s">
        <v>33</v>
      </c>
      <c r="I1010" s="90" t="s">
        <v>3142</v>
      </c>
      <c r="J1010" s="91">
        <v>790</v>
      </c>
      <c r="K1010" s="90" t="s">
        <v>33</v>
      </c>
      <c r="L1010" s="91">
        <v>75373.899999999994</v>
      </c>
      <c r="M1010" s="92" t="s">
        <v>33</v>
      </c>
      <c r="N1010" s="93" t="s">
        <v>33</v>
      </c>
      <c r="R1010" s="68" t="s">
        <v>596</v>
      </c>
    </row>
    <row r="1011" spans="1:25" s="63" customFormat="1" x14ac:dyDescent="0.2">
      <c r="A1011" s="88" t="s">
        <v>3143</v>
      </c>
      <c r="B1011" s="89" t="s">
        <v>598</v>
      </c>
      <c r="C1011" s="776" t="s">
        <v>599</v>
      </c>
      <c r="D1011" s="776"/>
      <c r="E1011" s="776"/>
      <c r="F1011" s="90" t="s">
        <v>566</v>
      </c>
      <c r="G1011" s="90" t="s">
        <v>33</v>
      </c>
      <c r="H1011" s="90" t="s">
        <v>33</v>
      </c>
      <c r="I1011" s="90" t="s">
        <v>2535</v>
      </c>
      <c r="J1011" s="91">
        <v>10.63</v>
      </c>
      <c r="K1011" s="90" t="s">
        <v>33</v>
      </c>
      <c r="L1011" s="91">
        <v>999.22</v>
      </c>
      <c r="M1011" s="92" t="s">
        <v>33</v>
      </c>
      <c r="N1011" s="93" t="s">
        <v>33</v>
      </c>
      <c r="R1011" s="68" t="s">
        <v>599</v>
      </c>
    </row>
    <row r="1012" spans="1:25" s="63" customFormat="1" x14ac:dyDescent="0.2">
      <c r="A1012" s="94"/>
      <c r="B1012" s="95"/>
      <c r="C1012" s="767" t="s">
        <v>601</v>
      </c>
      <c r="D1012" s="767"/>
      <c r="E1012" s="767"/>
      <c r="F1012" s="767"/>
      <c r="G1012" s="767"/>
      <c r="H1012" s="767"/>
      <c r="I1012" s="767"/>
      <c r="J1012" s="767"/>
      <c r="K1012" s="767"/>
      <c r="L1012" s="767"/>
      <c r="M1012" s="767"/>
      <c r="N1012" s="781"/>
      <c r="Y1012" s="68" t="s">
        <v>601</v>
      </c>
    </row>
    <row r="1013" spans="1:25" s="63" customFormat="1" ht="22.5" x14ac:dyDescent="0.2">
      <c r="A1013" s="88" t="s">
        <v>3144</v>
      </c>
      <c r="B1013" s="89" t="s">
        <v>2064</v>
      </c>
      <c r="C1013" s="776" t="s">
        <v>2065</v>
      </c>
      <c r="D1013" s="776"/>
      <c r="E1013" s="776"/>
      <c r="F1013" s="90" t="s">
        <v>604</v>
      </c>
      <c r="G1013" s="90" t="s">
        <v>33</v>
      </c>
      <c r="H1013" s="90" t="s">
        <v>33</v>
      </c>
      <c r="I1013" s="90" t="s">
        <v>3145</v>
      </c>
      <c r="J1013" s="91">
        <v>5488.69</v>
      </c>
      <c r="K1013" s="90" t="s">
        <v>33</v>
      </c>
      <c r="L1013" s="91">
        <v>3760.85</v>
      </c>
      <c r="M1013" s="92" t="s">
        <v>33</v>
      </c>
      <c r="N1013" s="93" t="s">
        <v>33</v>
      </c>
      <c r="R1013" s="68" t="s">
        <v>2065</v>
      </c>
    </row>
    <row r="1014" spans="1:25" s="63" customFormat="1" x14ac:dyDescent="0.2">
      <c r="A1014" s="94"/>
      <c r="B1014" s="95"/>
      <c r="C1014" s="767" t="s">
        <v>3146</v>
      </c>
      <c r="D1014" s="767"/>
      <c r="E1014" s="767"/>
      <c r="F1014" s="767"/>
      <c r="G1014" s="767"/>
      <c r="H1014" s="767"/>
      <c r="I1014" s="767"/>
      <c r="J1014" s="767"/>
      <c r="K1014" s="767"/>
      <c r="L1014" s="767"/>
      <c r="M1014" s="767"/>
      <c r="N1014" s="781"/>
      <c r="S1014" s="68" t="s">
        <v>3146</v>
      </c>
    </row>
    <row r="1015" spans="1:25" s="63" customFormat="1" ht="22.5" x14ac:dyDescent="0.2">
      <c r="A1015" s="88" t="s">
        <v>3147</v>
      </c>
      <c r="B1015" s="89" t="s">
        <v>2014</v>
      </c>
      <c r="C1015" s="776" t="s">
        <v>2015</v>
      </c>
      <c r="D1015" s="776"/>
      <c r="E1015" s="776"/>
      <c r="F1015" s="90" t="s">
        <v>604</v>
      </c>
      <c r="G1015" s="90" t="s">
        <v>33</v>
      </c>
      <c r="H1015" s="90" t="s">
        <v>33</v>
      </c>
      <c r="I1015" s="90" t="s">
        <v>3148</v>
      </c>
      <c r="J1015" s="91">
        <v>5488.69</v>
      </c>
      <c r="K1015" s="90" t="s">
        <v>33</v>
      </c>
      <c r="L1015" s="91">
        <v>978.63</v>
      </c>
      <c r="M1015" s="92" t="s">
        <v>33</v>
      </c>
      <c r="N1015" s="93" t="s">
        <v>33</v>
      </c>
      <c r="R1015" s="68" t="s">
        <v>2015</v>
      </c>
    </row>
    <row r="1016" spans="1:25" s="63" customFormat="1" x14ac:dyDescent="0.2">
      <c r="A1016" s="94"/>
      <c r="B1016" s="95"/>
      <c r="C1016" s="767" t="s">
        <v>3149</v>
      </c>
      <c r="D1016" s="767"/>
      <c r="E1016" s="767"/>
      <c r="F1016" s="767"/>
      <c r="G1016" s="767"/>
      <c r="H1016" s="767"/>
      <c r="I1016" s="767"/>
      <c r="J1016" s="767"/>
      <c r="K1016" s="767"/>
      <c r="L1016" s="767"/>
      <c r="M1016" s="767"/>
      <c r="N1016" s="781"/>
      <c r="S1016" s="68" t="s">
        <v>3149</v>
      </c>
    </row>
    <row r="1017" spans="1:25" s="63" customFormat="1" ht="22.5" x14ac:dyDescent="0.2">
      <c r="A1017" s="88" t="s">
        <v>3150</v>
      </c>
      <c r="B1017" s="89" t="s">
        <v>2826</v>
      </c>
      <c r="C1017" s="776" t="s">
        <v>2827</v>
      </c>
      <c r="D1017" s="776"/>
      <c r="E1017" s="776"/>
      <c r="F1017" s="90" t="s">
        <v>604</v>
      </c>
      <c r="G1017" s="90" t="s">
        <v>33</v>
      </c>
      <c r="H1017" s="90" t="s">
        <v>33</v>
      </c>
      <c r="I1017" s="90" t="s">
        <v>3151</v>
      </c>
      <c r="J1017" s="91">
        <v>5488.69</v>
      </c>
      <c r="K1017" s="90" t="s">
        <v>33</v>
      </c>
      <c r="L1017" s="91">
        <v>8234.68</v>
      </c>
      <c r="M1017" s="92" t="s">
        <v>33</v>
      </c>
      <c r="N1017" s="93" t="s">
        <v>33</v>
      </c>
      <c r="R1017" s="68" t="s">
        <v>2827</v>
      </c>
    </row>
    <row r="1018" spans="1:25" s="63" customFormat="1" x14ac:dyDescent="0.2">
      <c r="A1018" s="94"/>
      <c r="B1018" s="95"/>
      <c r="C1018" s="767" t="s">
        <v>3152</v>
      </c>
      <c r="D1018" s="767"/>
      <c r="E1018" s="767"/>
      <c r="F1018" s="767"/>
      <c r="G1018" s="767"/>
      <c r="H1018" s="767"/>
      <c r="I1018" s="767"/>
      <c r="J1018" s="767"/>
      <c r="K1018" s="767"/>
      <c r="L1018" s="767"/>
      <c r="M1018" s="767"/>
      <c r="N1018" s="781"/>
      <c r="S1018" s="68" t="s">
        <v>3152</v>
      </c>
    </row>
    <row r="1019" spans="1:25" s="63" customFormat="1" ht="22.5" x14ac:dyDescent="0.2">
      <c r="A1019" s="88" t="s">
        <v>3153</v>
      </c>
      <c r="B1019" s="89" t="s">
        <v>602</v>
      </c>
      <c r="C1019" s="776" t="s">
        <v>603</v>
      </c>
      <c r="D1019" s="776"/>
      <c r="E1019" s="776"/>
      <c r="F1019" s="90" t="s">
        <v>604</v>
      </c>
      <c r="G1019" s="90" t="s">
        <v>33</v>
      </c>
      <c r="H1019" s="90" t="s">
        <v>33</v>
      </c>
      <c r="I1019" s="90" t="s">
        <v>3154</v>
      </c>
      <c r="J1019" s="91">
        <v>5584.58</v>
      </c>
      <c r="K1019" s="90" t="s">
        <v>33</v>
      </c>
      <c r="L1019" s="91">
        <v>2525.91</v>
      </c>
      <c r="M1019" s="92" t="s">
        <v>33</v>
      </c>
      <c r="N1019" s="93" t="s">
        <v>33</v>
      </c>
      <c r="R1019" s="68" t="s">
        <v>603</v>
      </c>
    </row>
    <row r="1020" spans="1:25" s="63" customFormat="1" x14ac:dyDescent="0.2">
      <c r="A1020" s="94"/>
      <c r="B1020" s="95"/>
      <c r="C1020" s="767" t="s">
        <v>3155</v>
      </c>
      <c r="D1020" s="767"/>
      <c r="E1020" s="767"/>
      <c r="F1020" s="767"/>
      <c r="G1020" s="767"/>
      <c r="H1020" s="767"/>
      <c r="I1020" s="767"/>
      <c r="J1020" s="767"/>
      <c r="K1020" s="767"/>
      <c r="L1020" s="767"/>
      <c r="M1020" s="767"/>
      <c r="N1020" s="781"/>
      <c r="S1020" s="68" t="s">
        <v>3155</v>
      </c>
    </row>
    <row r="1021" spans="1:25" s="63" customFormat="1" ht="22.5" x14ac:dyDescent="0.2">
      <c r="A1021" s="88" t="s">
        <v>3156</v>
      </c>
      <c r="B1021" s="89" t="s">
        <v>2010</v>
      </c>
      <c r="C1021" s="776" t="s">
        <v>2011</v>
      </c>
      <c r="D1021" s="776"/>
      <c r="E1021" s="776"/>
      <c r="F1021" s="90" t="s">
        <v>604</v>
      </c>
      <c r="G1021" s="90" t="s">
        <v>33</v>
      </c>
      <c r="H1021" s="90" t="s">
        <v>33</v>
      </c>
      <c r="I1021" s="90" t="s">
        <v>3157</v>
      </c>
      <c r="J1021" s="91">
        <v>5802.77</v>
      </c>
      <c r="K1021" s="90" t="s">
        <v>33</v>
      </c>
      <c r="L1021" s="91">
        <v>3142.78</v>
      </c>
      <c r="M1021" s="92" t="s">
        <v>33</v>
      </c>
      <c r="N1021" s="93" t="s">
        <v>33</v>
      </c>
      <c r="R1021" s="68" t="s">
        <v>2011</v>
      </c>
    </row>
    <row r="1022" spans="1:25" s="63" customFormat="1" x14ac:dyDescent="0.2">
      <c r="A1022" s="94"/>
      <c r="B1022" s="95"/>
      <c r="C1022" s="767" t="s">
        <v>3158</v>
      </c>
      <c r="D1022" s="767"/>
      <c r="E1022" s="767"/>
      <c r="F1022" s="767"/>
      <c r="G1022" s="767"/>
      <c r="H1022" s="767"/>
      <c r="I1022" s="767"/>
      <c r="J1022" s="767"/>
      <c r="K1022" s="767"/>
      <c r="L1022" s="767"/>
      <c r="M1022" s="767"/>
      <c r="N1022" s="781"/>
      <c r="S1022" s="68" t="s">
        <v>3158</v>
      </c>
    </row>
    <row r="1023" spans="1:25" s="63" customFormat="1" ht="33.75" x14ac:dyDescent="0.2">
      <c r="A1023" s="88" t="s">
        <v>3159</v>
      </c>
      <c r="B1023" s="89" t="s">
        <v>2028</v>
      </c>
      <c r="C1023" s="776" t="s">
        <v>2029</v>
      </c>
      <c r="D1023" s="776"/>
      <c r="E1023" s="776"/>
      <c r="F1023" s="90" t="s">
        <v>609</v>
      </c>
      <c r="G1023" s="90" t="s">
        <v>33</v>
      </c>
      <c r="H1023" s="90" t="s">
        <v>33</v>
      </c>
      <c r="I1023" s="90" t="s">
        <v>3160</v>
      </c>
      <c r="J1023" s="91" t="s">
        <v>33</v>
      </c>
      <c r="K1023" s="90" t="s">
        <v>33</v>
      </c>
      <c r="L1023" s="91" t="s">
        <v>33</v>
      </c>
      <c r="M1023" s="92" t="s">
        <v>33</v>
      </c>
      <c r="N1023" s="93" t="s">
        <v>33</v>
      </c>
      <c r="R1023" s="68" t="s">
        <v>2029</v>
      </c>
    </row>
    <row r="1024" spans="1:25" s="63" customFormat="1" x14ac:dyDescent="0.2">
      <c r="A1024" s="94"/>
      <c r="B1024" s="95"/>
      <c r="C1024" s="767" t="s">
        <v>3161</v>
      </c>
      <c r="D1024" s="767"/>
      <c r="E1024" s="767"/>
      <c r="F1024" s="767"/>
      <c r="G1024" s="767"/>
      <c r="H1024" s="767"/>
      <c r="I1024" s="767"/>
      <c r="J1024" s="767"/>
      <c r="K1024" s="767"/>
      <c r="L1024" s="767"/>
      <c r="M1024" s="767"/>
      <c r="N1024" s="781"/>
      <c r="S1024" s="68" t="s">
        <v>3161</v>
      </c>
    </row>
    <row r="1025" spans="1:24" s="63" customFormat="1" ht="33.75" x14ac:dyDescent="0.2">
      <c r="A1025" s="96"/>
      <c r="B1025" s="97" t="s">
        <v>558</v>
      </c>
      <c r="C1025" s="767" t="s">
        <v>559</v>
      </c>
      <c r="D1025" s="767"/>
      <c r="E1025" s="767"/>
      <c r="F1025" s="767"/>
      <c r="G1025" s="767"/>
      <c r="H1025" s="767"/>
      <c r="I1025" s="767"/>
      <c r="J1025" s="767"/>
      <c r="K1025" s="767"/>
      <c r="L1025" s="767"/>
      <c r="M1025" s="767"/>
      <c r="N1025" s="781"/>
      <c r="T1025" s="68" t="s">
        <v>559</v>
      </c>
    </row>
    <row r="1026" spans="1:24" s="63" customFormat="1" x14ac:dyDescent="0.2">
      <c r="A1026" s="98"/>
      <c r="B1026" s="97" t="s">
        <v>165</v>
      </c>
      <c r="C1026" s="767" t="s">
        <v>251</v>
      </c>
      <c r="D1026" s="767"/>
      <c r="E1026" s="767"/>
      <c r="F1026" s="99" t="s">
        <v>33</v>
      </c>
      <c r="G1026" s="99" t="s">
        <v>33</v>
      </c>
      <c r="H1026" s="99" t="s">
        <v>33</v>
      </c>
      <c r="I1026" s="99" t="s">
        <v>33</v>
      </c>
      <c r="J1026" s="100">
        <v>86.7</v>
      </c>
      <c r="K1026" s="99" t="s">
        <v>175</v>
      </c>
      <c r="L1026" s="100">
        <v>267.69</v>
      </c>
      <c r="M1026" s="101" t="s">
        <v>33</v>
      </c>
      <c r="N1026" s="102" t="s">
        <v>33</v>
      </c>
      <c r="U1026" s="68" t="s">
        <v>251</v>
      </c>
    </row>
    <row r="1027" spans="1:24" s="63" customFormat="1" x14ac:dyDescent="0.2">
      <c r="A1027" s="98"/>
      <c r="B1027" s="97" t="s">
        <v>173</v>
      </c>
      <c r="C1027" s="767" t="s">
        <v>174</v>
      </c>
      <c r="D1027" s="767"/>
      <c r="E1027" s="767"/>
      <c r="F1027" s="99" t="s">
        <v>33</v>
      </c>
      <c r="G1027" s="99" t="s">
        <v>33</v>
      </c>
      <c r="H1027" s="99" t="s">
        <v>33</v>
      </c>
      <c r="I1027" s="99" t="s">
        <v>33</v>
      </c>
      <c r="J1027" s="100">
        <v>16.61</v>
      </c>
      <c r="K1027" s="99" t="s">
        <v>175</v>
      </c>
      <c r="L1027" s="100">
        <v>51.28</v>
      </c>
      <c r="M1027" s="101" t="s">
        <v>33</v>
      </c>
      <c r="N1027" s="102" t="s">
        <v>33</v>
      </c>
      <c r="U1027" s="68" t="s">
        <v>174</v>
      </c>
    </row>
    <row r="1028" spans="1:24" s="63" customFormat="1" x14ac:dyDescent="0.2">
      <c r="A1028" s="98"/>
      <c r="B1028" s="97" t="s">
        <v>176</v>
      </c>
      <c r="C1028" s="767" t="s">
        <v>177</v>
      </c>
      <c r="D1028" s="767"/>
      <c r="E1028" s="767"/>
      <c r="F1028" s="99" t="s">
        <v>33</v>
      </c>
      <c r="G1028" s="99" t="s">
        <v>33</v>
      </c>
      <c r="H1028" s="99" t="s">
        <v>33</v>
      </c>
      <c r="I1028" s="99" t="s">
        <v>33</v>
      </c>
      <c r="J1028" s="100">
        <v>2.93</v>
      </c>
      <c r="K1028" s="99" t="s">
        <v>175</v>
      </c>
      <c r="L1028" s="100">
        <v>9.0500000000000007</v>
      </c>
      <c r="M1028" s="101" t="s">
        <v>33</v>
      </c>
      <c r="N1028" s="102" t="s">
        <v>33</v>
      </c>
      <c r="U1028" s="68" t="s">
        <v>177</v>
      </c>
    </row>
    <row r="1029" spans="1:24" s="63" customFormat="1" x14ac:dyDescent="0.2">
      <c r="A1029" s="98"/>
      <c r="B1029" s="97" t="s">
        <v>212</v>
      </c>
      <c r="C1029" s="767" t="s">
        <v>252</v>
      </c>
      <c r="D1029" s="767"/>
      <c r="E1029" s="767"/>
      <c r="F1029" s="99" t="s">
        <v>33</v>
      </c>
      <c r="G1029" s="99" t="s">
        <v>33</v>
      </c>
      <c r="H1029" s="99" t="s">
        <v>33</v>
      </c>
      <c r="I1029" s="99" t="s">
        <v>33</v>
      </c>
      <c r="J1029" s="100">
        <v>0.66</v>
      </c>
      <c r="K1029" s="99" t="s">
        <v>33</v>
      </c>
      <c r="L1029" s="100">
        <v>1.63</v>
      </c>
      <c r="M1029" s="101" t="s">
        <v>33</v>
      </c>
      <c r="N1029" s="102" t="s">
        <v>33</v>
      </c>
      <c r="U1029" s="68" t="s">
        <v>252</v>
      </c>
    </row>
    <row r="1030" spans="1:24" s="63" customFormat="1" x14ac:dyDescent="0.2">
      <c r="A1030" s="98"/>
      <c r="B1030" s="97" t="s">
        <v>33</v>
      </c>
      <c r="C1030" s="767" t="s">
        <v>253</v>
      </c>
      <c r="D1030" s="767"/>
      <c r="E1030" s="767"/>
      <c r="F1030" s="99" t="s">
        <v>179</v>
      </c>
      <c r="G1030" s="99" t="s">
        <v>2031</v>
      </c>
      <c r="H1030" s="99" t="s">
        <v>175</v>
      </c>
      <c r="I1030" s="99" t="s">
        <v>3162</v>
      </c>
      <c r="J1030" s="100" t="s">
        <v>33</v>
      </c>
      <c r="K1030" s="99" t="s">
        <v>33</v>
      </c>
      <c r="L1030" s="100" t="s">
        <v>33</v>
      </c>
      <c r="M1030" s="101" t="s">
        <v>33</v>
      </c>
      <c r="N1030" s="102" t="s">
        <v>33</v>
      </c>
      <c r="V1030" s="68" t="s">
        <v>253</v>
      </c>
    </row>
    <row r="1031" spans="1:24" s="63" customFormat="1" x14ac:dyDescent="0.2">
      <c r="A1031" s="98"/>
      <c r="B1031" s="97" t="s">
        <v>33</v>
      </c>
      <c r="C1031" s="767" t="s">
        <v>178</v>
      </c>
      <c r="D1031" s="767"/>
      <c r="E1031" s="767"/>
      <c r="F1031" s="99" t="s">
        <v>179</v>
      </c>
      <c r="G1031" s="99" t="s">
        <v>845</v>
      </c>
      <c r="H1031" s="99" t="s">
        <v>175</v>
      </c>
      <c r="I1031" s="99" t="s">
        <v>3163</v>
      </c>
      <c r="J1031" s="100" t="s">
        <v>33</v>
      </c>
      <c r="K1031" s="99" t="s">
        <v>33</v>
      </c>
      <c r="L1031" s="100" t="s">
        <v>33</v>
      </c>
      <c r="M1031" s="101" t="s">
        <v>33</v>
      </c>
      <c r="N1031" s="102" t="s">
        <v>33</v>
      </c>
      <c r="V1031" s="68" t="s">
        <v>178</v>
      </c>
    </row>
    <row r="1032" spans="1:24" s="63" customFormat="1" x14ac:dyDescent="0.2">
      <c r="A1032" s="98"/>
      <c r="B1032" s="97" t="s">
        <v>33</v>
      </c>
      <c r="C1032" s="776" t="s">
        <v>182</v>
      </c>
      <c r="D1032" s="776"/>
      <c r="E1032" s="776"/>
      <c r="F1032" s="90" t="s">
        <v>33</v>
      </c>
      <c r="G1032" s="90" t="s">
        <v>33</v>
      </c>
      <c r="H1032" s="90" t="s">
        <v>33</v>
      </c>
      <c r="I1032" s="90" t="s">
        <v>33</v>
      </c>
      <c r="J1032" s="91">
        <v>103.97</v>
      </c>
      <c r="K1032" s="90" t="s">
        <v>33</v>
      </c>
      <c r="L1032" s="91">
        <v>320.60000000000002</v>
      </c>
      <c r="M1032" s="92" t="s">
        <v>33</v>
      </c>
      <c r="N1032" s="93" t="s">
        <v>33</v>
      </c>
      <c r="W1032" s="68" t="s">
        <v>182</v>
      </c>
    </row>
    <row r="1033" spans="1:24" s="63" customFormat="1" x14ac:dyDescent="0.2">
      <c r="A1033" s="98"/>
      <c r="B1033" s="97" t="s">
        <v>33</v>
      </c>
      <c r="C1033" s="767" t="s">
        <v>183</v>
      </c>
      <c r="D1033" s="767"/>
      <c r="E1033" s="767"/>
      <c r="F1033" s="99" t="s">
        <v>33</v>
      </c>
      <c r="G1033" s="99" t="s">
        <v>33</v>
      </c>
      <c r="H1033" s="99" t="s">
        <v>33</v>
      </c>
      <c r="I1033" s="99" t="s">
        <v>33</v>
      </c>
      <c r="J1033" s="100" t="s">
        <v>33</v>
      </c>
      <c r="K1033" s="99" t="s">
        <v>33</v>
      </c>
      <c r="L1033" s="100">
        <v>276.74</v>
      </c>
      <c r="M1033" s="101" t="s">
        <v>33</v>
      </c>
      <c r="N1033" s="102" t="s">
        <v>33</v>
      </c>
      <c r="V1033" s="68" t="s">
        <v>183</v>
      </c>
    </row>
    <row r="1034" spans="1:24" s="63" customFormat="1" ht="22.5" x14ac:dyDescent="0.2">
      <c r="A1034" s="98"/>
      <c r="B1034" s="97" t="s">
        <v>572</v>
      </c>
      <c r="C1034" s="767" t="s">
        <v>573</v>
      </c>
      <c r="D1034" s="767"/>
      <c r="E1034" s="767"/>
      <c r="F1034" s="99" t="s">
        <v>186</v>
      </c>
      <c r="G1034" s="99" t="s">
        <v>574</v>
      </c>
      <c r="H1034" s="99" t="s">
        <v>33</v>
      </c>
      <c r="I1034" s="99" t="s">
        <v>574</v>
      </c>
      <c r="J1034" s="100" t="s">
        <v>33</v>
      </c>
      <c r="K1034" s="99" t="s">
        <v>33</v>
      </c>
      <c r="L1034" s="100">
        <v>337.62</v>
      </c>
      <c r="M1034" s="101" t="s">
        <v>33</v>
      </c>
      <c r="N1034" s="102" t="s">
        <v>33</v>
      </c>
      <c r="V1034" s="68" t="s">
        <v>573</v>
      </c>
    </row>
    <row r="1035" spans="1:24" s="63" customFormat="1" ht="22.5" x14ac:dyDescent="0.2">
      <c r="A1035" s="98"/>
      <c r="B1035" s="97" t="s">
        <v>575</v>
      </c>
      <c r="C1035" s="767" t="s">
        <v>576</v>
      </c>
      <c r="D1035" s="767"/>
      <c r="E1035" s="767"/>
      <c r="F1035" s="99" t="s">
        <v>186</v>
      </c>
      <c r="G1035" s="99" t="s">
        <v>341</v>
      </c>
      <c r="H1035" s="99" t="s">
        <v>33</v>
      </c>
      <c r="I1035" s="99" t="s">
        <v>341</v>
      </c>
      <c r="J1035" s="100" t="s">
        <v>33</v>
      </c>
      <c r="K1035" s="99" t="s">
        <v>33</v>
      </c>
      <c r="L1035" s="100">
        <v>221.39</v>
      </c>
      <c r="M1035" s="101" t="s">
        <v>33</v>
      </c>
      <c r="N1035" s="102" t="s">
        <v>33</v>
      </c>
      <c r="V1035" s="68" t="s">
        <v>576</v>
      </c>
    </row>
    <row r="1036" spans="1:24" s="63" customFormat="1" x14ac:dyDescent="0.2">
      <c r="A1036" s="103"/>
      <c r="B1036" s="104"/>
      <c r="C1036" s="780" t="s">
        <v>191</v>
      </c>
      <c r="D1036" s="780"/>
      <c r="E1036" s="780"/>
      <c r="F1036" s="105" t="s">
        <v>33</v>
      </c>
      <c r="G1036" s="105" t="s">
        <v>33</v>
      </c>
      <c r="H1036" s="105" t="s">
        <v>33</v>
      </c>
      <c r="I1036" s="105" t="s">
        <v>33</v>
      </c>
      <c r="J1036" s="106" t="s">
        <v>33</v>
      </c>
      <c r="K1036" s="105" t="s">
        <v>33</v>
      </c>
      <c r="L1036" s="106">
        <v>879.61</v>
      </c>
      <c r="M1036" s="92" t="s">
        <v>33</v>
      </c>
      <c r="N1036" s="107" t="s">
        <v>33</v>
      </c>
      <c r="X1036" s="68" t="s">
        <v>191</v>
      </c>
    </row>
    <row r="1037" spans="1:24" s="63" customFormat="1" ht="33.75" x14ac:dyDescent="0.2">
      <c r="A1037" s="88" t="s">
        <v>3164</v>
      </c>
      <c r="B1037" s="89" t="s">
        <v>2034</v>
      </c>
      <c r="C1037" s="776" t="s">
        <v>2035</v>
      </c>
      <c r="D1037" s="776"/>
      <c r="E1037" s="776"/>
      <c r="F1037" s="90" t="s">
        <v>2036</v>
      </c>
      <c r="G1037" s="90" t="s">
        <v>33</v>
      </c>
      <c r="H1037" s="90" t="s">
        <v>33</v>
      </c>
      <c r="I1037" s="90" t="s">
        <v>3165</v>
      </c>
      <c r="J1037" s="91">
        <v>15.36</v>
      </c>
      <c r="K1037" s="90" t="s">
        <v>33</v>
      </c>
      <c r="L1037" s="91">
        <v>11950.85</v>
      </c>
      <c r="M1037" s="92" t="s">
        <v>33</v>
      </c>
      <c r="N1037" s="93" t="s">
        <v>33</v>
      </c>
      <c r="R1037" s="68" t="s">
        <v>2035</v>
      </c>
    </row>
    <row r="1038" spans="1:24" s="63" customFormat="1" ht="22.5" x14ac:dyDescent="0.2">
      <c r="A1038" s="88" t="s">
        <v>3166</v>
      </c>
      <c r="B1038" s="89" t="s">
        <v>2839</v>
      </c>
      <c r="C1038" s="776" t="s">
        <v>2840</v>
      </c>
      <c r="D1038" s="776"/>
      <c r="E1038" s="776"/>
      <c r="F1038" s="90" t="s">
        <v>711</v>
      </c>
      <c r="G1038" s="90" t="s">
        <v>33</v>
      </c>
      <c r="H1038" s="90" t="s">
        <v>33</v>
      </c>
      <c r="I1038" s="90" t="s">
        <v>3167</v>
      </c>
      <c r="J1038" s="91" t="s">
        <v>33</v>
      </c>
      <c r="K1038" s="90" t="s">
        <v>33</v>
      </c>
      <c r="L1038" s="91" t="s">
        <v>33</v>
      </c>
      <c r="M1038" s="92" t="s">
        <v>33</v>
      </c>
      <c r="N1038" s="93" t="s">
        <v>33</v>
      </c>
      <c r="R1038" s="68" t="s">
        <v>2840</v>
      </c>
    </row>
    <row r="1039" spans="1:24" s="63" customFormat="1" x14ac:dyDescent="0.2">
      <c r="A1039" s="94"/>
      <c r="B1039" s="95"/>
      <c r="C1039" s="767" t="s">
        <v>3168</v>
      </c>
      <c r="D1039" s="767"/>
      <c r="E1039" s="767"/>
      <c r="F1039" s="767"/>
      <c r="G1039" s="767"/>
      <c r="H1039" s="767"/>
      <c r="I1039" s="767"/>
      <c r="J1039" s="767"/>
      <c r="K1039" s="767"/>
      <c r="L1039" s="767"/>
      <c r="M1039" s="767"/>
      <c r="N1039" s="781"/>
      <c r="S1039" s="68" t="s">
        <v>3168</v>
      </c>
    </row>
    <row r="1040" spans="1:24" s="63" customFormat="1" ht="33.75" x14ac:dyDescent="0.2">
      <c r="A1040" s="96"/>
      <c r="B1040" s="97" t="s">
        <v>558</v>
      </c>
      <c r="C1040" s="767" t="s">
        <v>559</v>
      </c>
      <c r="D1040" s="767"/>
      <c r="E1040" s="767"/>
      <c r="F1040" s="767"/>
      <c r="G1040" s="767"/>
      <c r="H1040" s="767"/>
      <c r="I1040" s="767"/>
      <c r="J1040" s="767"/>
      <c r="K1040" s="767"/>
      <c r="L1040" s="767"/>
      <c r="M1040" s="767"/>
      <c r="N1040" s="781"/>
      <c r="T1040" s="68" t="s">
        <v>559</v>
      </c>
    </row>
    <row r="1041" spans="1:24" s="63" customFormat="1" x14ac:dyDescent="0.2">
      <c r="A1041" s="98"/>
      <c r="B1041" s="97" t="s">
        <v>165</v>
      </c>
      <c r="C1041" s="767" t="s">
        <v>251</v>
      </c>
      <c r="D1041" s="767"/>
      <c r="E1041" s="767"/>
      <c r="F1041" s="99" t="s">
        <v>33</v>
      </c>
      <c r="G1041" s="99" t="s">
        <v>33</v>
      </c>
      <c r="H1041" s="99" t="s">
        <v>33</v>
      </c>
      <c r="I1041" s="99" t="s">
        <v>33</v>
      </c>
      <c r="J1041" s="100">
        <v>135.36000000000001</v>
      </c>
      <c r="K1041" s="99" t="s">
        <v>175</v>
      </c>
      <c r="L1041" s="100">
        <v>7.78</v>
      </c>
      <c r="M1041" s="101" t="s">
        <v>33</v>
      </c>
      <c r="N1041" s="102" t="s">
        <v>33</v>
      </c>
      <c r="U1041" s="68" t="s">
        <v>251</v>
      </c>
    </row>
    <row r="1042" spans="1:24" s="63" customFormat="1" x14ac:dyDescent="0.2">
      <c r="A1042" s="98"/>
      <c r="B1042" s="97" t="s">
        <v>173</v>
      </c>
      <c r="C1042" s="767" t="s">
        <v>174</v>
      </c>
      <c r="D1042" s="767"/>
      <c r="E1042" s="767"/>
      <c r="F1042" s="99" t="s">
        <v>33</v>
      </c>
      <c r="G1042" s="99" t="s">
        <v>33</v>
      </c>
      <c r="H1042" s="99" t="s">
        <v>33</v>
      </c>
      <c r="I1042" s="99" t="s">
        <v>33</v>
      </c>
      <c r="J1042" s="100">
        <v>58.09</v>
      </c>
      <c r="K1042" s="99" t="s">
        <v>175</v>
      </c>
      <c r="L1042" s="100">
        <v>3.34</v>
      </c>
      <c r="M1042" s="101" t="s">
        <v>33</v>
      </c>
      <c r="N1042" s="102" t="s">
        <v>33</v>
      </c>
      <c r="U1042" s="68" t="s">
        <v>174</v>
      </c>
    </row>
    <row r="1043" spans="1:24" s="63" customFormat="1" x14ac:dyDescent="0.2">
      <c r="A1043" s="98"/>
      <c r="B1043" s="97" t="s">
        <v>176</v>
      </c>
      <c r="C1043" s="767" t="s">
        <v>177</v>
      </c>
      <c r="D1043" s="767"/>
      <c r="E1043" s="767"/>
      <c r="F1043" s="99" t="s">
        <v>33</v>
      </c>
      <c r="G1043" s="99" t="s">
        <v>33</v>
      </c>
      <c r="H1043" s="99" t="s">
        <v>33</v>
      </c>
      <c r="I1043" s="99" t="s">
        <v>33</v>
      </c>
      <c r="J1043" s="100">
        <v>5.0199999999999996</v>
      </c>
      <c r="K1043" s="99" t="s">
        <v>175</v>
      </c>
      <c r="L1043" s="100">
        <v>0.28999999999999998</v>
      </c>
      <c r="M1043" s="101" t="s">
        <v>33</v>
      </c>
      <c r="N1043" s="102" t="s">
        <v>33</v>
      </c>
      <c r="U1043" s="68" t="s">
        <v>177</v>
      </c>
    </row>
    <row r="1044" spans="1:24" s="63" customFormat="1" x14ac:dyDescent="0.2">
      <c r="A1044" s="98"/>
      <c r="B1044" s="97" t="s">
        <v>212</v>
      </c>
      <c r="C1044" s="767" t="s">
        <v>252</v>
      </c>
      <c r="D1044" s="767"/>
      <c r="E1044" s="767"/>
      <c r="F1044" s="99" t="s">
        <v>33</v>
      </c>
      <c r="G1044" s="99" t="s">
        <v>33</v>
      </c>
      <c r="H1044" s="99" t="s">
        <v>33</v>
      </c>
      <c r="I1044" s="99" t="s">
        <v>33</v>
      </c>
      <c r="J1044" s="100">
        <v>894.6</v>
      </c>
      <c r="K1044" s="99" t="s">
        <v>33</v>
      </c>
      <c r="L1044" s="100">
        <v>41.15</v>
      </c>
      <c r="M1044" s="101" t="s">
        <v>33</v>
      </c>
      <c r="N1044" s="102" t="s">
        <v>33</v>
      </c>
      <c r="U1044" s="68" t="s">
        <v>252</v>
      </c>
    </row>
    <row r="1045" spans="1:24" s="63" customFormat="1" x14ac:dyDescent="0.2">
      <c r="A1045" s="98"/>
      <c r="B1045" s="97" t="s">
        <v>33</v>
      </c>
      <c r="C1045" s="767" t="s">
        <v>253</v>
      </c>
      <c r="D1045" s="767"/>
      <c r="E1045" s="767"/>
      <c r="F1045" s="99" t="s">
        <v>179</v>
      </c>
      <c r="G1045" s="99" t="s">
        <v>656</v>
      </c>
      <c r="H1045" s="99" t="s">
        <v>175</v>
      </c>
      <c r="I1045" s="99" t="s">
        <v>3169</v>
      </c>
      <c r="J1045" s="100" t="s">
        <v>33</v>
      </c>
      <c r="K1045" s="99" t="s">
        <v>33</v>
      </c>
      <c r="L1045" s="100" t="s">
        <v>33</v>
      </c>
      <c r="M1045" s="101" t="s">
        <v>33</v>
      </c>
      <c r="N1045" s="102" t="s">
        <v>33</v>
      </c>
      <c r="V1045" s="68" t="s">
        <v>253</v>
      </c>
    </row>
    <row r="1046" spans="1:24" s="63" customFormat="1" x14ac:dyDescent="0.2">
      <c r="A1046" s="98"/>
      <c r="B1046" s="97" t="s">
        <v>33</v>
      </c>
      <c r="C1046" s="767" t="s">
        <v>178</v>
      </c>
      <c r="D1046" s="767"/>
      <c r="E1046" s="767"/>
      <c r="F1046" s="99" t="s">
        <v>179</v>
      </c>
      <c r="G1046" s="99" t="s">
        <v>925</v>
      </c>
      <c r="H1046" s="99" t="s">
        <v>175</v>
      </c>
      <c r="I1046" s="99" t="s">
        <v>2071</v>
      </c>
      <c r="J1046" s="100" t="s">
        <v>33</v>
      </c>
      <c r="K1046" s="99" t="s">
        <v>33</v>
      </c>
      <c r="L1046" s="100" t="s">
        <v>33</v>
      </c>
      <c r="M1046" s="101" t="s">
        <v>33</v>
      </c>
      <c r="N1046" s="102" t="s">
        <v>33</v>
      </c>
      <c r="V1046" s="68" t="s">
        <v>178</v>
      </c>
    </row>
    <row r="1047" spans="1:24" s="63" customFormat="1" x14ac:dyDescent="0.2">
      <c r="A1047" s="98"/>
      <c r="B1047" s="97" t="s">
        <v>33</v>
      </c>
      <c r="C1047" s="776" t="s">
        <v>182</v>
      </c>
      <c r="D1047" s="776"/>
      <c r="E1047" s="776"/>
      <c r="F1047" s="90" t="s">
        <v>33</v>
      </c>
      <c r="G1047" s="90" t="s">
        <v>33</v>
      </c>
      <c r="H1047" s="90" t="s">
        <v>33</v>
      </c>
      <c r="I1047" s="90" t="s">
        <v>33</v>
      </c>
      <c r="J1047" s="91">
        <v>1088.05</v>
      </c>
      <c r="K1047" s="90" t="s">
        <v>33</v>
      </c>
      <c r="L1047" s="91">
        <v>52.27</v>
      </c>
      <c r="M1047" s="92" t="s">
        <v>33</v>
      </c>
      <c r="N1047" s="93" t="s">
        <v>33</v>
      </c>
      <c r="W1047" s="68" t="s">
        <v>182</v>
      </c>
    </row>
    <row r="1048" spans="1:24" s="63" customFormat="1" x14ac:dyDescent="0.2">
      <c r="A1048" s="98"/>
      <c r="B1048" s="97" t="s">
        <v>33</v>
      </c>
      <c r="C1048" s="767" t="s">
        <v>183</v>
      </c>
      <c r="D1048" s="767"/>
      <c r="E1048" s="767"/>
      <c r="F1048" s="99" t="s">
        <v>33</v>
      </c>
      <c r="G1048" s="99" t="s">
        <v>33</v>
      </c>
      <c r="H1048" s="99" t="s">
        <v>33</v>
      </c>
      <c r="I1048" s="99" t="s">
        <v>33</v>
      </c>
      <c r="J1048" s="100" t="s">
        <v>33</v>
      </c>
      <c r="K1048" s="99" t="s">
        <v>33</v>
      </c>
      <c r="L1048" s="100">
        <v>8.07</v>
      </c>
      <c r="M1048" s="101" t="s">
        <v>33</v>
      </c>
      <c r="N1048" s="102" t="s">
        <v>33</v>
      </c>
      <c r="V1048" s="68" t="s">
        <v>183</v>
      </c>
    </row>
    <row r="1049" spans="1:24" s="63" customFormat="1" ht="22.5" x14ac:dyDescent="0.2">
      <c r="A1049" s="98"/>
      <c r="B1049" s="97" t="s">
        <v>959</v>
      </c>
      <c r="C1049" s="767" t="s">
        <v>960</v>
      </c>
      <c r="D1049" s="767"/>
      <c r="E1049" s="767"/>
      <c r="F1049" s="99" t="s">
        <v>186</v>
      </c>
      <c r="G1049" s="99" t="s">
        <v>187</v>
      </c>
      <c r="H1049" s="99" t="s">
        <v>33</v>
      </c>
      <c r="I1049" s="99" t="s">
        <v>187</v>
      </c>
      <c r="J1049" s="100" t="s">
        <v>33</v>
      </c>
      <c r="K1049" s="99" t="s">
        <v>33</v>
      </c>
      <c r="L1049" s="100">
        <v>7.67</v>
      </c>
      <c r="M1049" s="101" t="s">
        <v>33</v>
      </c>
      <c r="N1049" s="102" t="s">
        <v>33</v>
      </c>
      <c r="V1049" s="68" t="s">
        <v>960</v>
      </c>
    </row>
    <row r="1050" spans="1:24" s="63" customFormat="1" ht="22.5" x14ac:dyDescent="0.2">
      <c r="A1050" s="98"/>
      <c r="B1050" s="97" t="s">
        <v>961</v>
      </c>
      <c r="C1050" s="767" t="s">
        <v>962</v>
      </c>
      <c r="D1050" s="767"/>
      <c r="E1050" s="767"/>
      <c r="F1050" s="99" t="s">
        <v>186</v>
      </c>
      <c r="G1050" s="99" t="s">
        <v>594</v>
      </c>
      <c r="H1050" s="99" t="s">
        <v>33</v>
      </c>
      <c r="I1050" s="99" t="s">
        <v>594</v>
      </c>
      <c r="J1050" s="100" t="s">
        <v>33</v>
      </c>
      <c r="K1050" s="99" t="s">
        <v>33</v>
      </c>
      <c r="L1050" s="100">
        <v>5.25</v>
      </c>
      <c r="M1050" s="101" t="s">
        <v>33</v>
      </c>
      <c r="N1050" s="102" t="s">
        <v>33</v>
      </c>
      <c r="V1050" s="68" t="s">
        <v>962</v>
      </c>
    </row>
    <row r="1051" spans="1:24" s="63" customFormat="1" x14ac:dyDescent="0.2">
      <c r="A1051" s="103"/>
      <c r="B1051" s="104"/>
      <c r="C1051" s="780" t="s">
        <v>191</v>
      </c>
      <c r="D1051" s="780"/>
      <c r="E1051" s="780"/>
      <c r="F1051" s="105" t="s">
        <v>33</v>
      </c>
      <c r="G1051" s="105" t="s">
        <v>33</v>
      </c>
      <c r="H1051" s="105" t="s">
        <v>33</v>
      </c>
      <c r="I1051" s="105" t="s">
        <v>33</v>
      </c>
      <c r="J1051" s="106" t="s">
        <v>33</v>
      </c>
      <c r="K1051" s="105" t="s">
        <v>33</v>
      </c>
      <c r="L1051" s="106">
        <v>65.19</v>
      </c>
      <c r="M1051" s="92" t="s">
        <v>33</v>
      </c>
      <c r="N1051" s="107" t="s">
        <v>33</v>
      </c>
      <c r="X1051" s="68" t="s">
        <v>191</v>
      </c>
    </row>
    <row r="1052" spans="1:24" s="63" customFormat="1" ht="22.5" x14ac:dyDescent="0.2">
      <c r="A1052" s="88" t="s">
        <v>2434</v>
      </c>
      <c r="B1052" s="89" t="s">
        <v>2844</v>
      </c>
      <c r="C1052" s="776" t="s">
        <v>2845</v>
      </c>
      <c r="D1052" s="776"/>
      <c r="E1052" s="776"/>
      <c r="F1052" s="90" t="s">
        <v>604</v>
      </c>
      <c r="G1052" s="90" t="s">
        <v>33</v>
      </c>
      <c r="H1052" s="90" t="s">
        <v>33</v>
      </c>
      <c r="I1052" s="90" t="s">
        <v>3170</v>
      </c>
      <c r="J1052" s="91">
        <v>6100</v>
      </c>
      <c r="K1052" s="90" t="s">
        <v>33</v>
      </c>
      <c r="L1052" s="91">
        <v>35.380000000000003</v>
      </c>
      <c r="M1052" s="92" t="s">
        <v>33</v>
      </c>
      <c r="N1052" s="93" t="s">
        <v>33</v>
      </c>
      <c r="R1052" s="68" t="s">
        <v>2845</v>
      </c>
    </row>
    <row r="1053" spans="1:24" s="63" customFormat="1" x14ac:dyDescent="0.2">
      <c r="A1053" s="94"/>
      <c r="B1053" s="95"/>
      <c r="C1053" s="767" t="s">
        <v>3171</v>
      </c>
      <c r="D1053" s="767"/>
      <c r="E1053" s="767"/>
      <c r="F1053" s="767"/>
      <c r="G1053" s="767"/>
      <c r="H1053" s="767"/>
      <c r="I1053" s="767"/>
      <c r="J1053" s="767"/>
      <c r="K1053" s="767"/>
      <c r="L1053" s="767"/>
      <c r="M1053" s="767"/>
      <c r="N1053" s="781"/>
      <c r="S1053" s="68" t="s">
        <v>3171</v>
      </c>
    </row>
    <row r="1054" spans="1:24" s="63" customFormat="1" ht="22.5" x14ac:dyDescent="0.2">
      <c r="A1054" s="88" t="s">
        <v>3172</v>
      </c>
      <c r="B1054" s="89" t="s">
        <v>2848</v>
      </c>
      <c r="C1054" s="776" t="s">
        <v>2849</v>
      </c>
      <c r="D1054" s="776"/>
      <c r="E1054" s="776"/>
      <c r="F1054" s="90" t="s">
        <v>604</v>
      </c>
      <c r="G1054" s="90" t="s">
        <v>33</v>
      </c>
      <c r="H1054" s="90" t="s">
        <v>33</v>
      </c>
      <c r="I1054" s="90" t="s">
        <v>1819</v>
      </c>
      <c r="J1054" s="91" t="s">
        <v>33</v>
      </c>
      <c r="K1054" s="90" t="s">
        <v>33</v>
      </c>
      <c r="L1054" s="91" t="s">
        <v>33</v>
      </c>
      <c r="M1054" s="92" t="s">
        <v>33</v>
      </c>
      <c r="N1054" s="93" t="s">
        <v>33</v>
      </c>
      <c r="R1054" s="68" t="s">
        <v>2849</v>
      </c>
    </row>
    <row r="1055" spans="1:24" s="63" customFormat="1" x14ac:dyDescent="0.2">
      <c r="A1055" s="94"/>
      <c r="B1055" s="95"/>
      <c r="C1055" s="767" t="s">
        <v>3173</v>
      </c>
      <c r="D1055" s="767"/>
      <c r="E1055" s="767"/>
      <c r="F1055" s="767"/>
      <c r="G1055" s="767"/>
      <c r="H1055" s="767"/>
      <c r="I1055" s="767"/>
      <c r="J1055" s="767"/>
      <c r="K1055" s="767"/>
      <c r="L1055" s="767"/>
      <c r="M1055" s="767"/>
      <c r="N1055" s="781"/>
      <c r="S1055" s="68" t="s">
        <v>3173</v>
      </c>
    </row>
    <row r="1056" spans="1:24" s="63" customFormat="1" ht="33.75" x14ac:dyDescent="0.2">
      <c r="A1056" s="96"/>
      <c r="B1056" s="97" t="s">
        <v>558</v>
      </c>
      <c r="C1056" s="767" t="s">
        <v>559</v>
      </c>
      <c r="D1056" s="767"/>
      <c r="E1056" s="767"/>
      <c r="F1056" s="767"/>
      <c r="G1056" s="767"/>
      <c r="H1056" s="767"/>
      <c r="I1056" s="767"/>
      <c r="J1056" s="767"/>
      <c r="K1056" s="767"/>
      <c r="L1056" s="767"/>
      <c r="M1056" s="767"/>
      <c r="N1056" s="781"/>
      <c r="T1056" s="68" t="s">
        <v>559</v>
      </c>
    </row>
    <row r="1057" spans="1:24" s="63" customFormat="1" x14ac:dyDescent="0.2">
      <c r="A1057" s="98"/>
      <c r="B1057" s="97" t="s">
        <v>165</v>
      </c>
      <c r="C1057" s="767" t="s">
        <v>251</v>
      </c>
      <c r="D1057" s="767"/>
      <c r="E1057" s="767"/>
      <c r="F1057" s="99" t="s">
        <v>33</v>
      </c>
      <c r="G1057" s="99" t="s">
        <v>33</v>
      </c>
      <c r="H1057" s="99" t="s">
        <v>33</v>
      </c>
      <c r="I1057" s="99" t="s">
        <v>33</v>
      </c>
      <c r="J1057" s="100">
        <v>1795.86</v>
      </c>
      <c r="K1057" s="99" t="s">
        <v>175</v>
      </c>
      <c r="L1057" s="100">
        <v>6.73</v>
      </c>
      <c r="M1057" s="101" t="s">
        <v>33</v>
      </c>
      <c r="N1057" s="102" t="s">
        <v>33</v>
      </c>
      <c r="U1057" s="68" t="s">
        <v>251</v>
      </c>
    </row>
    <row r="1058" spans="1:24" s="63" customFormat="1" x14ac:dyDescent="0.2">
      <c r="A1058" s="98"/>
      <c r="B1058" s="97" t="s">
        <v>173</v>
      </c>
      <c r="C1058" s="767" t="s">
        <v>174</v>
      </c>
      <c r="D1058" s="767"/>
      <c r="E1058" s="767"/>
      <c r="F1058" s="99" t="s">
        <v>33</v>
      </c>
      <c r="G1058" s="99" t="s">
        <v>33</v>
      </c>
      <c r="H1058" s="99" t="s">
        <v>33</v>
      </c>
      <c r="I1058" s="99" t="s">
        <v>33</v>
      </c>
      <c r="J1058" s="100">
        <v>28.64</v>
      </c>
      <c r="K1058" s="99" t="s">
        <v>175</v>
      </c>
      <c r="L1058" s="100">
        <v>0.11</v>
      </c>
      <c r="M1058" s="101" t="s">
        <v>33</v>
      </c>
      <c r="N1058" s="102" t="s">
        <v>33</v>
      </c>
      <c r="U1058" s="68" t="s">
        <v>174</v>
      </c>
    </row>
    <row r="1059" spans="1:24" s="63" customFormat="1" x14ac:dyDescent="0.2">
      <c r="A1059" s="98"/>
      <c r="B1059" s="97" t="s">
        <v>176</v>
      </c>
      <c r="C1059" s="767" t="s">
        <v>177</v>
      </c>
      <c r="D1059" s="767"/>
      <c r="E1059" s="767"/>
      <c r="F1059" s="99" t="s">
        <v>33</v>
      </c>
      <c r="G1059" s="99" t="s">
        <v>33</v>
      </c>
      <c r="H1059" s="99" t="s">
        <v>33</v>
      </c>
      <c r="I1059" s="99" t="s">
        <v>33</v>
      </c>
      <c r="J1059" s="100">
        <v>4.09</v>
      </c>
      <c r="K1059" s="99" t="s">
        <v>175</v>
      </c>
      <c r="L1059" s="100">
        <v>0.02</v>
      </c>
      <c r="M1059" s="101" t="s">
        <v>33</v>
      </c>
      <c r="N1059" s="102" t="s">
        <v>33</v>
      </c>
      <c r="U1059" s="68" t="s">
        <v>177</v>
      </c>
    </row>
    <row r="1060" spans="1:24" s="63" customFormat="1" x14ac:dyDescent="0.2">
      <c r="A1060" s="98"/>
      <c r="B1060" s="97" t="s">
        <v>33</v>
      </c>
      <c r="C1060" s="767" t="s">
        <v>253</v>
      </c>
      <c r="D1060" s="767"/>
      <c r="E1060" s="767"/>
      <c r="F1060" s="99" t="s">
        <v>179</v>
      </c>
      <c r="G1060" s="99" t="s">
        <v>2851</v>
      </c>
      <c r="H1060" s="99" t="s">
        <v>175</v>
      </c>
      <c r="I1060" s="99" t="s">
        <v>2943</v>
      </c>
      <c r="J1060" s="100" t="s">
        <v>33</v>
      </c>
      <c r="K1060" s="99" t="s">
        <v>33</v>
      </c>
      <c r="L1060" s="100" t="s">
        <v>33</v>
      </c>
      <c r="M1060" s="101" t="s">
        <v>33</v>
      </c>
      <c r="N1060" s="102" t="s">
        <v>33</v>
      </c>
      <c r="V1060" s="68" t="s">
        <v>253</v>
      </c>
    </row>
    <row r="1061" spans="1:24" s="63" customFormat="1" x14ac:dyDescent="0.2">
      <c r="A1061" s="98"/>
      <c r="B1061" s="97" t="s">
        <v>33</v>
      </c>
      <c r="C1061" s="767" t="s">
        <v>178</v>
      </c>
      <c r="D1061" s="767"/>
      <c r="E1061" s="767"/>
      <c r="F1061" s="99" t="s">
        <v>179</v>
      </c>
      <c r="G1061" s="99" t="s">
        <v>625</v>
      </c>
      <c r="H1061" s="99" t="s">
        <v>175</v>
      </c>
      <c r="I1061" s="99" t="s">
        <v>2944</v>
      </c>
      <c r="J1061" s="100" t="s">
        <v>33</v>
      </c>
      <c r="K1061" s="99" t="s">
        <v>33</v>
      </c>
      <c r="L1061" s="100" t="s">
        <v>33</v>
      </c>
      <c r="M1061" s="101" t="s">
        <v>33</v>
      </c>
      <c r="N1061" s="102" t="s">
        <v>33</v>
      </c>
      <c r="V1061" s="68" t="s">
        <v>178</v>
      </c>
    </row>
    <row r="1062" spans="1:24" s="63" customFormat="1" x14ac:dyDescent="0.2">
      <c r="A1062" s="98"/>
      <c r="B1062" s="97" t="s">
        <v>33</v>
      </c>
      <c r="C1062" s="776" t="s">
        <v>182</v>
      </c>
      <c r="D1062" s="776"/>
      <c r="E1062" s="776"/>
      <c r="F1062" s="90" t="s">
        <v>33</v>
      </c>
      <c r="G1062" s="90" t="s">
        <v>33</v>
      </c>
      <c r="H1062" s="90" t="s">
        <v>33</v>
      </c>
      <c r="I1062" s="90" t="s">
        <v>33</v>
      </c>
      <c r="J1062" s="91">
        <v>1824.5</v>
      </c>
      <c r="K1062" s="90" t="s">
        <v>33</v>
      </c>
      <c r="L1062" s="91">
        <v>6.84</v>
      </c>
      <c r="M1062" s="92" t="s">
        <v>33</v>
      </c>
      <c r="N1062" s="93" t="s">
        <v>33</v>
      </c>
      <c r="W1062" s="68" t="s">
        <v>182</v>
      </c>
    </row>
    <row r="1063" spans="1:24" s="63" customFormat="1" x14ac:dyDescent="0.2">
      <c r="A1063" s="98"/>
      <c r="B1063" s="97" t="s">
        <v>33</v>
      </c>
      <c r="C1063" s="767" t="s">
        <v>183</v>
      </c>
      <c r="D1063" s="767"/>
      <c r="E1063" s="767"/>
      <c r="F1063" s="99" t="s">
        <v>33</v>
      </c>
      <c r="G1063" s="99" t="s">
        <v>33</v>
      </c>
      <c r="H1063" s="99" t="s">
        <v>33</v>
      </c>
      <c r="I1063" s="99" t="s">
        <v>33</v>
      </c>
      <c r="J1063" s="100" t="s">
        <v>33</v>
      </c>
      <c r="K1063" s="99" t="s">
        <v>33</v>
      </c>
      <c r="L1063" s="100">
        <v>6.75</v>
      </c>
      <c r="M1063" s="101" t="s">
        <v>33</v>
      </c>
      <c r="N1063" s="102" t="s">
        <v>33</v>
      </c>
      <c r="V1063" s="68" t="s">
        <v>183</v>
      </c>
    </row>
    <row r="1064" spans="1:24" s="63" customFormat="1" ht="33.75" x14ac:dyDescent="0.2">
      <c r="A1064" s="98"/>
      <c r="B1064" s="97" t="s">
        <v>589</v>
      </c>
      <c r="C1064" s="767" t="s">
        <v>590</v>
      </c>
      <c r="D1064" s="767"/>
      <c r="E1064" s="767"/>
      <c r="F1064" s="99" t="s">
        <v>186</v>
      </c>
      <c r="G1064" s="99" t="s">
        <v>591</v>
      </c>
      <c r="H1064" s="99" t="s">
        <v>33</v>
      </c>
      <c r="I1064" s="99" t="s">
        <v>591</v>
      </c>
      <c r="J1064" s="100" t="s">
        <v>33</v>
      </c>
      <c r="K1064" s="99" t="s">
        <v>33</v>
      </c>
      <c r="L1064" s="100">
        <v>7.09</v>
      </c>
      <c r="M1064" s="101" t="s">
        <v>33</v>
      </c>
      <c r="N1064" s="102" t="s">
        <v>33</v>
      </c>
      <c r="V1064" s="68" t="s">
        <v>590</v>
      </c>
    </row>
    <row r="1065" spans="1:24" s="63" customFormat="1" ht="33.75" x14ac:dyDescent="0.2">
      <c r="A1065" s="98"/>
      <c r="B1065" s="97" t="s">
        <v>592</v>
      </c>
      <c r="C1065" s="767" t="s">
        <v>593</v>
      </c>
      <c r="D1065" s="767"/>
      <c r="E1065" s="767"/>
      <c r="F1065" s="99" t="s">
        <v>186</v>
      </c>
      <c r="G1065" s="99" t="s">
        <v>594</v>
      </c>
      <c r="H1065" s="99" t="s">
        <v>33</v>
      </c>
      <c r="I1065" s="99" t="s">
        <v>594</v>
      </c>
      <c r="J1065" s="100" t="s">
        <v>33</v>
      </c>
      <c r="K1065" s="99" t="s">
        <v>33</v>
      </c>
      <c r="L1065" s="100">
        <v>4.3899999999999997</v>
      </c>
      <c r="M1065" s="101" t="s">
        <v>33</v>
      </c>
      <c r="N1065" s="102" t="s">
        <v>33</v>
      </c>
      <c r="V1065" s="68" t="s">
        <v>593</v>
      </c>
    </row>
    <row r="1066" spans="1:24" s="63" customFormat="1" x14ac:dyDescent="0.2">
      <c r="A1066" s="103"/>
      <c r="B1066" s="104"/>
      <c r="C1066" s="780" t="s">
        <v>191</v>
      </c>
      <c r="D1066" s="780"/>
      <c r="E1066" s="780"/>
      <c r="F1066" s="105" t="s">
        <v>33</v>
      </c>
      <c r="G1066" s="105" t="s">
        <v>33</v>
      </c>
      <c r="H1066" s="105" t="s">
        <v>33</v>
      </c>
      <c r="I1066" s="105" t="s">
        <v>33</v>
      </c>
      <c r="J1066" s="106" t="s">
        <v>33</v>
      </c>
      <c r="K1066" s="105" t="s">
        <v>33</v>
      </c>
      <c r="L1066" s="106">
        <v>18.32</v>
      </c>
      <c r="M1066" s="92" t="s">
        <v>33</v>
      </c>
      <c r="N1066" s="107" t="s">
        <v>33</v>
      </c>
      <c r="X1066" s="68" t="s">
        <v>191</v>
      </c>
    </row>
    <row r="1067" spans="1:24" s="63" customFormat="1" ht="22.5" x14ac:dyDescent="0.2">
      <c r="A1067" s="88" t="s">
        <v>1168</v>
      </c>
      <c r="B1067" s="89" t="s">
        <v>2854</v>
      </c>
      <c r="C1067" s="776" t="s">
        <v>2855</v>
      </c>
      <c r="D1067" s="776"/>
      <c r="E1067" s="776"/>
      <c r="F1067" s="90" t="s">
        <v>815</v>
      </c>
      <c r="G1067" s="90" t="s">
        <v>33</v>
      </c>
      <c r="H1067" s="90" t="s">
        <v>33</v>
      </c>
      <c r="I1067" s="90" t="s">
        <v>3174</v>
      </c>
      <c r="J1067" s="91">
        <v>25.03</v>
      </c>
      <c r="K1067" s="90" t="s">
        <v>33</v>
      </c>
      <c r="L1067" s="91">
        <v>70.08</v>
      </c>
      <c r="M1067" s="92" t="s">
        <v>33</v>
      </c>
      <c r="N1067" s="93" t="s">
        <v>33</v>
      </c>
      <c r="R1067" s="68" t="s">
        <v>2855</v>
      </c>
    </row>
    <row r="1068" spans="1:24" s="63" customFormat="1" x14ac:dyDescent="0.2">
      <c r="A1068" s="783" t="s">
        <v>3175</v>
      </c>
      <c r="B1068" s="784"/>
      <c r="C1068" s="784"/>
      <c r="D1068" s="784"/>
      <c r="E1068" s="784"/>
      <c r="F1068" s="784"/>
      <c r="G1068" s="784"/>
      <c r="H1068" s="784"/>
      <c r="I1068" s="784"/>
      <c r="J1068" s="784"/>
      <c r="K1068" s="784"/>
      <c r="L1068" s="784"/>
      <c r="M1068" s="784"/>
      <c r="N1068" s="785"/>
      <c r="Q1068" s="68" t="s">
        <v>3175</v>
      </c>
    </row>
    <row r="1069" spans="1:24" s="63" customFormat="1" ht="56.25" x14ac:dyDescent="0.2">
      <c r="A1069" s="88" t="s">
        <v>3176</v>
      </c>
      <c r="B1069" s="89" t="s">
        <v>1958</v>
      </c>
      <c r="C1069" s="776" t="s">
        <v>1959</v>
      </c>
      <c r="D1069" s="776"/>
      <c r="E1069" s="776"/>
      <c r="F1069" s="90" t="s">
        <v>168</v>
      </c>
      <c r="G1069" s="90" t="s">
        <v>33</v>
      </c>
      <c r="H1069" s="90" t="s">
        <v>33</v>
      </c>
      <c r="I1069" s="90" t="s">
        <v>3177</v>
      </c>
      <c r="J1069" s="91" t="s">
        <v>33</v>
      </c>
      <c r="K1069" s="90" t="s">
        <v>33</v>
      </c>
      <c r="L1069" s="91" t="s">
        <v>33</v>
      </c>
      <c r="M1069" s="92" t="s">
        <v>33</v>
      </c>
      <c r="N1069" s="93" t="s">
        <v>33</v>
      </c>
      <c r="R1069" s="68" t="s">
        <v>1959</v>
      </c>
    </row>
    <row r="1070" spans="1:24" s="63" customFormat="1" x14ac:dyDescent="0.2">
      <c r="A1070" s="94"/>
      <c r="B1070" s="95"/>
      <c r="C1070" s="767" t="s">
        <v>3178</v>
      </c>
      <c r="D1070" s="767"/>
      <c r="E1070" s="767"/>
      <c r="F1070" s="767"/>
      <c r="G1070" s="767"/>
      <c r="H1070" s="767"/>
      <c r="I1070" s="767"/>
      <c r="J1070" s="767"/>
      <c r="K1070" s="767"/>
      <c r="L1070" s="767"/>
      <c r="M1070" s="767"/>
      <c r="N1070" s="781"/>
      <c r="S1070" s="68" t="s">
        <v>3178</v>
      </c>
    </row>
    <row r="1071" spans="1:24" s="63" customFormat="1" ht="33.75" x14ac:dyDescent="0.2">
      <c r="A1071" s="96"/>
      <c r="B1071" s="97" t="s">
        <v>558</v>
      </c>
      <c r="C1071" s="767" t="s">
        <v>559</v>
      </c>
      <c r="D1071" s="767"/>
      <c r="E1071" s="767"/>
      <c r="F1071" s="767"/>
      <c r="G1071" s="767"/>
      <c r="H1071" s="767"/>
      <c r="I1071" s="767"/>
      <c r="J1071" s="767"/>
      <c r="K1071" s="767"/>
      <c r="L1071" s="767"/>
      <c r="M1071" s="767"/>
      <c r="N1071" s="781"/>
      <c r="T1071" s="68" t="s">
        <v>559</v>
      </c>
    </row>
    <row r="1072" spans="1:24" s="63" customFormat="1" x14ac:dyDescent="0.2">
      <c r="A1072" s="98"/>
      <c r="B1072" s="97" t="s">
        <v>173</v>
      </c>
      <c r="C1072" s="767" t="s">
        <v>174</v>
      </c>
      <c r="D1072" s="767"/>
      <c r="E1072" s="767"/>
      <c r="F1072" s="99" t="s">
        <v>33</v>
      </c>
      <c r="G1072" s="99" t="s">
        <v>33</v>
      </c>
      <c r="H1072" s="99" t="s">
        <v>33</v>
      </c>
      <c r="I1072" s="99" t="s">
        <v>33</v>
      </c>
      <c r="J1072" s="100">
        <v>4547.3</v>
      </c>
      <c r="K1072" s="99" t="s">
        <v>175</v>
      </c>
      <c r="L1072" s="100">
        <v>388.79</v>
      </c>
      <c r="M1072" s="101" t="s">
        <v>33</v>
      </c>
      <c r="N1072" s="102" t="s">
        <v>33</v>
      </c>
      <c r="U1072" s="68" t="s">
        <v>174</v>
      </c>
    </row>
    <row r="1073" spans="1:24" s="63" customFormat="1" x14ac:dyDescent="0.2">
      <c r="A1073" s="98"/>
      <c r="B1073" s="97" t="s">
        <v>176</v>
      </c>
      <c r="C1073" s="767" t="s">
        <v>177</v>
      </c>
      <c r="D1073" s="767"/>
      <c r="E1073" s="767"/>
      <c r="F1073" s="99" t="s">
        <v>33</v>
      </c>
      <c r="G1073" s="99" t="s">
        <v>33</v>
      </c>
      <c r="H1073" s="99" t="s">
        <v>33</v>
      </c>
      <c r="I1073" s="99" t="s">
        <v>33</v>
      </c>
      <c r="J1073" s="100">
        <v>499.5</v>
      </c>
      <c r="K1073" s="99" t="s">
        <v>175</v>
      </c>
      <c r="L1073" s="100">
        <v>42.71</v>
      </c>
      <c r="M1073" s="101" t="s">
        <v>33</v>
      </c>
      <c r="N1073" s="102" t="s">
        <v>33</v>
      </c>
      <c r="U1073" s="68" t="s">
        <v>177</v>
      </c>
    </row>
    <row r="1074" spans="1:24" s="63" customFormat="1" x14ac:dyDescent="0.2">
      <c r="A1074" s="98"/>
      <c r="B1074" s="97" t="s">
        <v>33</v>
      </c>
      <c r="C1074" s="767" t="s">
        <v>178</v>
      </c>
      <c r="D1074" s="767"/>
      <c r="E1074" s="767"/>
      <c r="F1074" s="99" t="s">
        <v>179</v>
      </c>
      <c r="G1074" s="99" t="s">
        <v>1449</v>
      </c>
      <c r="H1074" s="99" t="s">
        <v>175</v>
      </c>
      <c r="I1074" s="99" t="s">
        <v>3179</v>
      </c>
      <c r="J1074" s="100" t="s">
        <v>33</v>
      </c>
      <c r="K1074" s="99" t="s">
        <v>33</v>
      </c>
      <c r="L1074" s="100" t="s">
        <v>33</v>
      </c>
      <c r="M1074" s="101" t="s">
        <v>33</v>
      </c>
      <c r="N1074" s="102" t="s">
        <v>33</v>
      </c>
      <c r="V1074" s="68" t="s">
        <v>178</v>
      </c>
    </row>
    <row r="1075" spans="1:24" s="63" customFormat="1" x14ac:dyDescent="0.2">
      <c r="A1075" s="98"/>
      <c r="B1075" s="97" t="s">
        <v>33</v>
      </c>
      <c r="C1075" s="776" t="s">
        <v>182</v>
      </c>
      <c r="D1075" s="776"/>
      <c r="E1075" s="776"/>
      <c r="F1075" s="90" t="s">
        <v>33</v>
      </c>
      <c r="G1075" s="90" t="s">
        <v>33</v>
      </c>
      <c r="H1075" s="90" t="s">
        <v>33</v>
      </c>
      <c r="I1075" s="90" t="s">
        <v>33</v>
      </c>
      <c r="J1075" s="91">
        <v>4547.3</v>
      </c>
      <c r="K1075" s="90" t="s">
        <v>33</v>
      </c>
      <c r="L1075" s="91">
        <v>388.79</v>
      </c>
      <c r="M1075" s="92" t="s">
        <v>33</v>
      </c>
      <c r="N1075" s="93" t="s">
        <v>33</v>
      </c>
      <c r="W1075" s="68" t="s">
        <v>182</v>
      </c>
    </row>
    <row r="1076" spans="1:24" s="63" customFormat="1" x14ac:dyDescent="0.2">
      <c r="A1076" s="98"/>
      <c r="B1076" s="97" t="s">
        <v>33</v>
      </c>
      <c r="C1076" s="767" t="s">
        <v>183</v>
      </c>
      <c r="D1076" s="767"/>
      <c r="E1076" s="767"/>
      <c r="F1076" s="99" t="s">
        <v>33</v>
      </c>
      <c r="G1076" s="99" t="s">
        <v>33</v>
      </c>
      <c r="H1076" s="99" t="s">
        <v>33</v>
      </c>
      <c r="I1076" s="99" t="s">
        <v>33</v>
      </c>
      <c r="J1076" s="100" t="s">
        <v>33</v>
      </c>
      <c r="K1076" s="99" t="s">
        <v>33</v>
      </c>
      <c r="L1076" s="100">
        <v>42.71</v>
      </c>
      <c r="M1076" s="101" t="s">
        <v>33</v>
      </c>
      <c r="N1076" s="102" t="s">
        <v>33</v>
      </c>
      <c r="V1076" s="68" t="s">
        <v>183</v>
      </c>
    </row>
    <row r="1077" spans="1:24" s="63" customFormat="1" ht="33.75" x14ac:dyDescent="0.2">
      <c r="A1077" s="98"/>
      <c r="B1077" s="97" t="s">
        <v>184</v>
      </c>
      <c r="C1077" s="767" t="s">
        <v>185</v>
      </c>
      <c r="D1077" s="767"/>
      <c r="E1077" s="767"/>
      <c r="F1077" s="99" t="s">
        <v>186</v>
      </c>
      <c r="G1077" s="99" t="s">
        <v>187</v>
      </c>
      <c r="H1077" s="99" t="s">
        <v>33</v>
      </c>
      <c r="I1077" s="99" t="s">
        <v>187</v>
      </c>
      <c r="J1077" s="100" t="s">
        <v>33</v>
      </c>
      <c r="K1077" s="99" t="s">
        <v>33</v>
      </c>
      <c r="L1077" s="100">
        <v>40.57</v>
      </c>
      <c r="M1077" s="101" t="s">
        <v>33</v>
      </c>
      <c r="N1077" s="102" t="s">
        <v>33</v>
      </c>
      <c r="V1077" s="68" t="s">
        <v>185</v>
      </c>
    </row>
    <row r="1078" spans="1:24" s="63" customFormat="1" ht="22.5" x14ac:dyDescent="0.2">
      <c r="A1078" s="98"/>
      <c r="B1078" s="97" t="s">
        <v>188</v>
      </c>
      <c r="C1078" s="767" t="s">
        <v>189</v>
      </c>
      <c r="D1078" s="767"/>
      <c r="E1078" s="767"/>
      <c r="F1078" s="99" t="s">
        <v>186</v>
      </c>
      <c r="G1078" s="99" t="s">
        <v>190</v>
      </c>
      <c r="H1078" s="99" t="s">
        <v>33</v>
      </c>
      <c r="I1078" s="99" t="s">
        <v>190</v>
      </c>
      <c r="J1078" s="100" t="s">
        <v>33</v>
      </c>
      <c r="K1078" s="99" t="s">
        <v>33</v>
      </c>
      <c r="L1078" s="100">
        <v>21.36</v>
      </c>
      <c r="M1078" s="101" t="s">
        <v>33</v>
      </c>
      <c r="N1078" s="102" t="s">
        <v>33</v>
      </c>
      <c r="V1078" s="68" t="s">
        <v>189</v>
      </c>
    </row>
    <row r="1079" spans="1:24" s="63" customFormat="1" x14ac:dyDescent="0.2">
      <c r="A1079" s="103"/>
      <c r="B1079" s="104"/>
      <c r="C1079" s="780" t="s">
        <v>191</v>
      </c>
      <c r="D1079" s="780"/>
      <c r="E1079" s="780"/>
      <c r="F1079" s="105" t="s">
        <v>33</v>
      </c>
      <c r="G1079" s="105" t="s">
        <v>33</v>
      </c>
      <c r="H1079" s="105" t="s">
        <v>33</v>
      </c>
      <c r="I1079" s="105" t="s">
        <v>33</v>
      </c>
      <c r="J1079" s="106" t="s">
        <v>33</v>
      </c>
      <c r="K1079" s="105" t="s">
        <v>33</v>
      </c>
      <c r="L1079" s="106">
        <v>450.72</v>
      </c>
      <c r="M1079" s="92" t="s">
        <v>33</v>
      </c>
      <c r="N1079" s="107" t="s">
        <v>33</v>
      </c>
      <c r="X1079" s="68" t="s">
        <v>191</v>
      </c>
    </row>
    <row r="1080" spans="1:24" s="63" customFormat="1" ht="45" x14ac:dyDescent="0.2">
      <c r="A1080" s="88" t="s">
        <v>3180</v>
      </c>
      <c r="B1080" s="89" t="s">
        <v>196</v>
      </c>
      <c r="C1080" s="776" t="s">
        <v>259</v>
      </c>
      <c r="D1080" s="776"/>
      <c r="E1080" s="776"/>
      <c r="F1080" s="90" t="s">
        <v>198</v>
      </c>
      <c r="G1080" s="90" t="s">
        <v>33</v>
      </c>
      <c r="H1080" s="90" t="s">
        <v>33</v>
      </c>
      <c r="I1080" s="90" t="s">
        <v>3181</v>
      </c>
      <c r="J1080" s="91">
        <v>2.91</v>
      </c>
      <c r="K1080" s="90" t="s">
        <v>33</v>
      </c>
      <c r="L1080" s="91">
        <v>358.28</v>
      </c>
      <c r="M1080" s="92" t="s">
        <v>33</v>
      </c>
      <c r="N1080" s="93" t="s">
        <v>33</v>
      </c>
      <c r="R1080" s="68" t="s">
        <v>259</v>
      </c>
    </row>
    <row r="1081" spans="1:24" s="63" customFormat="1" x14ac:dyDescent="0.2">
      <c r="A1081" s="94"/>
      <c r="B1081" s="95"/>
      <c r="C1081" s="767" t="s">
        <v>3182</v>
      </c>
      <c r="D1081" s="767"/>
      <c r="E1081" s="767"/>
      <c r="F1081" s="767"/>
      <c r="G1081" s="767"/>
      <c r="H1081" s="767"/>
      <c r="I1081" s="767"/>
      <c r="J1081" s="767"/>
      <c r="K1081" s="767"/>
      <c r="L1081" s="767"/>
      <c r="M1081" s="767"/>
      <c r="N1081" s="781"/>
      <c r="S1081" s="68" t="s">
        <v>3182</v>
      </c>
    </row>
    <row r="1082" spans="1:24" s="63" customFormat="1" ht="45" x14ac:dyDescent="0.2">
      <c r="A1082" s="88" t="s">
        <v>3183</v>
      </c>
      <c r="B1082" s="89" t="s">
        <v>2791</v>
      </c>
      <c r="C1082" s="776" t="s">
        <v>2792</v>
      </c>
      <c r="D1082" s="776"/>
      <c r="E1082" s="776"/>
      <c r="F1082" s="90" t="s">
        <v>168</v>
      </c>
      <c r="G1082" s="90" t="s">
        <v>33</v>
      </c>
      <c r="H1082" s="90" t="s">
        <v>33</v>
      </c>
      <c r="I1082" s="90" t="s">
        <v>3184</v>
      </c>
      <c r="J1082" s="91" t="s">
        <v>33</v>
      </c>
      <c r="K1082" s="90" t="s">
        <v>33</v>
      </c>
      <c r="L1082" s="91" t="s">
        <v>33</v>
      </c>
      <c r="M1082" s="92" t="s">
        <v>33</v>
      </c>
      <c r="N1082" s="93" t="s">
        <v>33</v>
      </c>
      <c r="R1082" s="68" t="s">
        <v>2792</v>
      </c>
    </row>
    <row r="1083" spans="1:24" s="63" customFormat="1" x14ac:dyDescent="0.2">
      <c r="A1083" s="94"/>
      <c r="B1083" s="95"/>
      <c r="C1083" s="767" t="s">
        <v>3185</v>
      </c>
      <c r="D1083" s="767"/>
      <c r="E1083" s="767"/>
      <c r="F1083" s="767"/>
      <c r="G1083" s="767"/>
      <c r="H1083" s="767"/>
      <c r="I1083" s="767"/>
      <c r="J1083" s="767"/>
      <c r="K1083" s="767"/>
      <c r="L1083" s="767"/>
      <c r="M1083" s="767"/>
      <c r="N1083" s="781"/>
      <c r="S1083" s="68" t="s">
        <v>3185</v>
      </c>
    </row>
    <row r="1084" spans="1:24" s="63" customFormat="1" ht="33.75" x14ac:dyDescent="0.2">
      <c r="A1084" s="96"/>
      <c r="B1084" s="97" t="s">
        <v>558</v>
      </c>
      <c r="C1084" s="767" t="s">
        <v>559</v>
      </c>
      <c r="D1084" s="767"/>
      <c r="E1084" s="767"/>
      <c r="F1084" s="767"/>
      <c r="G1084" s="767"/>
      <c r="H1084" s="767"/>
      <c r="I1084" s="767"/>
      <c r="J1084" s="767"/>
      <c r="K1084" s="767"/>
      <c r="L1084" s="767"/>
      <c r="M1084" s="767"/>
      <c r="N1084" s="781"/>
      <c r="T1084" s="68" t="s">
        <v>559</v>
      </c>
    </row>
    <row r="1085" spans="1:24" s="63" customFormat="1" x14ac:dyDescent="0.2">
      <c r="A1085" s="98"/>
      <c r="B1085" s="97" t="s">
        <v>173</v>
      </c>
      <c r="C1085" s="767" t="s">
        <v>174</v>
      </c>
      <c r="D1085" s="767"/>
      <c r="E1085" s="767"/>
      <c r="F1085" s="99" t="s">
        <v>33</v>
      </c>
      <c r="G1085" s="99" t="s">
        <v>33</v>
      </c>
      <c r="H1085" s="99" t="s">
        <v>33</v>
      </c>
      <c r="I1085" s="99" t="s">
        <v>33</v>
      </c>
      <c r="J1085" s="100">
        <v>4500</v>
      </c>
      <c r="K1085" s="99" t="s">
        <v>175</v>
      </c>
      <c r="L1085" s="100">
        <v>3637.13</v>
      </c>
      <c r="M1085" s="101" t="s">
        <v>33</v>
      </c>
      <c r="N1085" s="102" t="s">
        <v>33</v>
      </c>
      <c r="U1085" s="68" t="s">
        <v>174</v>
      </c>
    </row>
    <row r="1086" spans="1:24" s="63" customFormat="1" x14ac:dyDescent="0.2">
      <c r="A1086" s="98"/>
      <c r="B1086" s="97" t="s">
        <v>176</v>
      </c>
      <c r="C1086" s="767" t="s">
        <v>177</v>
      </c>
      <c r="D1086" s="767"/>
      <c r="E1086" s="767"/>
      <c r="F1086" s="99" t="s">
        <v>33</v>
      </c>
      <c r="G1086" s="99" t="s">
        <v>33</v>
      </c>
      <c r="H1086" s="99" t="s">
        <v>33</v>
      </c>
      <c r="I1086" s="99" t="s">
        <v>33</v>
      </c>
      <c r="J1086" s="100">
        <v>607.5</v>
      </c>
      <c r="K1086" s="99" t="s">
        <v>175</v>
      </c>
      <c r="L1086" s="100">
        <v>491.01</v>
      </c>
      <c r="M1086" s="101" t="s">
        <v>33</v>
      </c>
      <c r="N1086" s="102" t="s">
        <v>33</v>
      </c>
      <c r="U1086" s="68" t="s">
        <v>177</v>
      </c>
    </row>
    <row r="1087" spans="1:24" s="63" customFormat="1" x14ac:dyDescent="0.2">
      <c r="A1087" s="98"/>
      <c r="B1087" s="97" t="s">
        <v>33</v>
      </c>
      <c r="C1087" s="767" t="s">
        <v>178</v>
      </c>
      <c r="D1087" s="767"/>
      <c r="E1087" s="767"/>
      <c r="F1087" s="99" t="s">
        <v>179</v>
      </c>
      <c r="G1087" s="99" t="s">
        <v>344</v>
      </c>
      <c r="H1087" s="99" t="s">
        <v>175</v>
      </c>
      <c r="I1087" s="99" t="s">
        <v>3186</v>
      </c>
      <c r="J1087" s="100" t="s">
        <v>33</v>
      </c>
      <c r="K1087" s="99" t="s">
        <v>33</v>
      </c>
      <c r="L1087" s="100" t="s">
        <v>33</v>
      </c>
      <c r="M1087" s="101" t="s">
        <v>33</v>
      </c>
      <c r="N1087" s="102" t="s">
        <v>33</v>
      </c>
      <c r="V1087" s="68" t="s">
        <v>178</v>
      </c>
    </row>
    <row r="1088" spans="1:24" s="63" customFormat="1" x14ac:dyDescent="0.2">
      <c r="A1088" s="98"/>
      <c r="B1088" s="97" t="s">
        <v>33</v>
      </c>
      <c r="C1088" s="776" t="s">
        <v>182</v>
      </c>
      <c r="D1088" s="776"/>
      <c r="E1088" s="776"/>
      <c r="F1088" s="90" t="s">
        <v>33</v>
      </c>
      <c r="G1088" s="90" t="s">
        <v>33</v>
      </c>
      <c r="H1088" s="90" t="s">
        <v>33</v>
      </c>
      <c r="I1088" s="90" t="s">
        <v>33</v>
      </c>
      <c r="J1088" s="91">
        <v>4500</v>
      </c>
      <c r="K1088" s="90" t="s">
        <v>33</v>
      </c>
      <c r="L1088" s="91">
        <v>3637.13</v>
      </c>
      <c r="M1088" s="92" t="s">
        <v>33</v>
      </c>
      <c r="N1088" s="93" t="s">
        <v>33</v>
      </c>
      <c r="W1088" s="68" t="s">
        <v>182</v>
      </c>
    </row>
    <row r="1089" spans="1:24" s="63" customFormat="1" x14ac:dyDescent="0.2">
      <c r="A1089" s="98"/>
      <c r="B1089" s="97" t="s">
        <v>33</v>
      </c>
      <c r="C1089" s="767" t="s">
        <v>183</v>
      </c>
      <c r="D1089" s="767"/>
      <c r="E1089" s="767"/>
      <c r="F1089" s="99" t="s">
        <v>33</v>
      </c>
      <c r="G1089" s="99" t="s">
        <v>33</v>
      </c>
      <c r="H1089" s="99" t="s">
        <v>33</v>
      </c>
      <c r="I1089" s="99" t="s">
        <v>33</v>
      </c>
      <c r="J1089" s="100" t="s">
        <v>33</v>
      </c>
      <c r="K1089" s="99" t="s">
        <v>33</v>
      </c>
      <c r="L1089" s="100">
        <v>491.01</v>
      </c>
      <c r="M1089" s="101" t="s">
        <v>33</v>
      </c>
      <c r="N1089" s="102" t="s">
        <v>33</v>
      </c>
      <c r="V1089" s="68" t="s">
        <v>183</v>
      </c>
    </row>
    <row r="1090" spans="1:24" s="63" customFormat="1" ht="33.75" x14ac:dyDescent="0.2">
      <c r="A1090" s="98"/>
      <c r="B1090" s="97" t="s">
        <v>184</v>
      </c>
      <c r="C1090" s="767" t="s">
        <v>185</v>
      </c>
      <c r="D1090" s="767"/>
      <c r="E1090" s="767"/>
      <c r="F1090" s="99" t="s">
        <v>186</v>
      </c>
      <c r="G1090" s="99" t="s">
        <v>187</v>
      </c>
      <c r="H1090" s="99" t="s">
        <v>33</v>
      </c>
      <c r="I1090" s="99" t="s">
        <v>187</v>
      </c>
      <c r="J1090" s="100" t="s">
        <v>33</v>
      </c>
      <c r="K1090" s="99" t="s">
        <v>33</v>
      </c>
      <c r="L1090" s="100">
        <v>466.46</v>
      </c>
      <c r="M1090" s="101" t="s">
        <v>33</v>
      </c>
      <c r="N1090" s="102" t="s">
        <v>33</v>
      </c>
      <c r="V1090" s="68" t="s">
        <v>185</v>
      </c>
    </row>
    <row r="1091" spans="1:24" s="63" customFormat="1" ht="22.5" x14ac:dyDescent="0.2">
      <c r="A1091" s="98"/>
      <c r="B1091" s="97" t="s">
        <v>188</v>
      </c>
      <c r="C1091" s="767" t="s">
        <v>189</v>
      </c>
      <c r="D1091" s="767"/>
      <c r="E1091" s="767"/>
      <c r="F1091" s="99" t="s">
        <v>186</v>
      </c>
      <c r="G1091" s="99" t="s">
        <v>190</v>
      </c>
      <c r="H1091" s="99" t="s">
        <v>33</v>
      </c>
      <c r="I1091" s="99" t="s">
        <v>190</v>
      </c>
      <c r="J1091" s="100" t="s">
        <v>33</v>
      </c>
      <c r="K1091" s="99" t="s">
        <v>33</v>
      </c>
      <c r="L1091" s="100">
        <v>245.51</v>
      </c>
      <c r="M1091" s="101" t="s">
        <v>33</v>
      </c>
      <c r="N1091" s="102" t="s">
        <v>33</v>
      </c>
      <c r="V1091" s="68" t="s">
        <v>189</v>
      </c>
    </row>
    <row r="1092" spans="1:24" s="63" customFormat="1" x14ac:dyDescent="0.2">
      <c r="A1092" s="103"/>
      <c r="B1092" s="104"/>
      <c r="C1092" s="780" t="s">
        <v>191</v>
      </c>
      <c r="D1092" s="780"/>
      <c r="E1092" s="780"/>
      <c r="F1092" s="105" t="s">
        <v>33</v>
      </c>
      <c r="G1092" s="105" t="s">
        <v>33</v>
      </c>
      <c r="H1092" s="105" t="s">
        <v>33</v>
      </c>
      <c r="I1092" s="105" t="s">
        <v>33</v>
      </c>
      <c r="J1092" s="106" t="s">
        <v>33</v>
      </c>
      <c r="K1092" s="105" t="s">
        <v>33</v>
      </c>
      <c r="L1092" s="106">
        <v>4349.1000000000004</v>
      </c>
      <c r="M1092" s="92" t="s">
        <v>33</v>
      </c>
      <c r="N1092" s="107" t="s">
        <v>33</v>
      </c>
      <c r="X1092" s="68" t="s">
        <v>191</v>
      </c>
    </row>
    <row r="1093" spans="1:24" s="63" customFormat="1" ht="45" x14ac:dyDescent="0.2">
      <c r="A1093" s="88" t="s">
        <v>3187</v>
      </c>
      <c r="B1093" s="89" t="s">
        <v>2796</v>
      </c>
      <c r="C1093" s="776" t="s">
        <v>2797</v>
      </c>
      <c r="D1093" s="776"/>
      <c r="E1093" s="776"/>
      <c r="F1093" s="90" t="s">
        <v>168</v>
      </c>
      <c r="G1093" s="90" t="s">
        <v>33</v>
      </c>
      <c r="H1093" s="90" t="s">
        <v>33</v>
      </c>
      <c r="I1093" s="90" t="s">
        <v>3184</v>
      </c>
      <c r="J1093" s="91" t="s">
        <v>33</v>
      </c>
      <c r="K1093" s="90" t="s">
        <v>33</v>
      </c>
      <c r="L1093" s="91" t="s">
        <v>33</v>
      </c>
      <c r="M1093" s="92" t="s">
        <v>33</v>
      </c>
      <c r="N1093" s="93" t="s">
        <v>33</v>
      </c>
      <c r="R1093" s="68" t="s">
        <v>2797</v>
      </c>
    </row>
    <row r="1094" spans="1:24" s="63" customFormat="1" x14ac:dyDescent="0.2">
      <c r="A1094" s="94"/>
      <c r="B1094" s="95"/>
      <c r="C1094" s="767" t="s">
        <v>3185</v>
      </c>
      <c r="D1094" s="767"/>
      <c r="E1094" s="767"/>
      <c r="F1094" s="767"/>
      <c r="G1094" s="767"/>
      <c r="H1094" s="767"/>
      <c r="I1094" s="767"/>
      <c r="J1094" s="767"/>
      <c r="K1094" s="767"/>
      <c r="L1094" s="767"/>
      <c r="M1094" s="767"/>
      <c r="N1094" s="781"/>
      <c r="S1094" s="68" t="s">
        <v>3185</v>
      </c>
    </row>
    <row r="1095" spans="1:24" s="63" customFormat="1" ht="33.75" x14ac:dyDescent="0.2">
      <c r="A1095" s="96"/>
      <c r="B1095" s="97" t="s">
        <v>558</v>
      </c>
      <c r="C1095" s="767" t="s">
        <v>559</v>
      </c>
      <c r="D1095" s="767"/>
      <c r="E1095" s="767"/>
      <c r="F1095" s="767"/>
      <c r="G1095" s="767"/>
      <c r="H1095" s="767"/>
      <c r="I1095" s="767"/>
      <c r="J1095" s="767"/>
      <c r="K1095" s="767"/>
      <c r="L1095" s="767"/>
      <c r="M1095" s="767"/>
      <c r="N1095" s="781"/>
      <c r="T1095" s="68" t="s">
        <v>559</v>
      </c>
    </row>
    <row r="1096" spans="1:24" s="63" customFormat="1" x14ac:dyDescent="0.2">
      <c r="A1096" s="98"/>
      <c r="B1096" s="97" t="s">
        <v>173</v>
      </c>
      <c r="C1096" s="767" t="s">
        <v>174</v>
      </c>
      <c r="D1096" s="767"/>
      <c r="E1096" s="767"/>
      <c r="F1096" s="99" t="s">
        <v>33</v>
      </c>
      <c r="G1096" s="99" t="s">
        <v>33</v>
      </c>
      <c r="H1096" s="99" t="s">
        <v>33</v>
      </c>
      <c r="I1096" s="99" t="s">
        <v>33</v>
      </c>
      <c r="J1096" s="100">
        <v>308.07</v>
      </c>
      <c r="K1096" s="99" t="s">
        <v>175</v>
      </c>
      <c r="L1096" s="100">
        <v>249</v>
      </c>
      <c r="M1096" s="101" t="s">
        <v>33</v>
      </c>
      <c r="N1096" s="102" t="s">
        <v>33</v>
      </c>
      <c r="U1096" s="68" t="s">
        <v>174</v>
      </c>
    </row>
    <row r="1097" spans="1:24" s="63" customFormat="1" x14ac:dyDescent="0.2">
      <c r="A1097" s="98"/>
      <c r="B1097" s="97" t="s">
        <v>176</v>
      </c>
      <c r="C1097" s="767" t="s">
        <v>177</v>
      </c>
      <c r="D1097" s="767"/>
      <c r="E1097" s="767"/>
      <c r="F1097" s="99" t="s">
        <v>33</v>
      </c>
      <c r="G1097" s="99" t="s">
        <v>33</v>
      </c>
      <c r="H1097" s="99" t="s">
        <v>33</v>
      </c>
      <c r="I1097" s="99" t="s">
        <v>33</v>
      </c>
      <c r="J1097" s="100">
        <v>31.32</v>
      </c>
      <c r="K1097" s="99" t="s">
        <v>175</v>
      </c>
      <c r="L1097" s="100">
        <v>25.31</v>
      </c>
      <c r="M1097" s="101" t="s">
        <v>33</v>
      </c>
      <c r="N1097" s="102" t="s">
        <v>33</v>
      </c>
      <c r="U1097" s="68" t="s">
        <v>177</v>
      </c>
    </row>
    <row r="1098" spans="1:24" s="63" customFormat="1" x14ac:dyDescent="0.2">
      <c r="A1098" s="98"/>
      <c r="B1098" s="97" t="s">
        <v>33</v>
      </c>
      <c r="C1098" s="767" t="s">
        <v>178</v>
      </c>
      <c r="D1098" s="767"/>
      <c r="E1098" s="767"/>
      <c r="F1098" s="99" t="s">
        <v>179</v>
      </c>
      <c r="G1098" s="99" t="s">
        <v>2798</v>
      </c>
      <c r="H1098" s="99" t="s">
        <v>175</v>
      </c>
      <c r="I1098" s="99" t="s">
        <v>3188</v>
      </c>
      <c r="J1098" s="100" t="s">
        <v>33</v>
      </c>
      <c r="K1098" s="99" t="s">
        <v>33</v>
      </c>
      <c r="L1098" s="100" t="s">
        <v>33</v>
      </c>
      <c r="M1098" s="101" t="s">
        <v>33</v>
      </c>
      <c r="N1098" s="102" t="s">
        <v>33</v>
      </c>
      <c r="V1098" s="68" t="s">
        <v>178</v>
      </c>
    </row>
    <row r="1099" spans="1:24" s="63" customFormat="1" x14ac:dyDescent="0.2">
      <c r="A1099" s="98"/>
      <c r="B1099" s="97" t="s">
        <v>33</v>
      </c>
      <c r="C1099" s="776" t="s">
        <v>182</v>
      </c>
      <c r="D1099" s="776"/>
      <c r="E1099" s="776"/>
      <c r="F1099" s="90" t="s">
        <v>33</v>
      </c>
      <c r="G1099" s="90" t="s">
        <v>33</v>
      </c>
      <c r="H1099" s="90" t="s">
        <v>33</v>
      </c>
      <c r="I1099" s="90" t="s">
        <v>33</v>
      </c>
      <c r="J1099" s="91">
        <v>308.07</v>
      </c>
      <c r="K1099" s="90" t="s">
        <v>33</v>
      </c>
      <c r="L1099" s="91">
        <v>249</v>
      </c>
      <c r="M1099" s="92" t="s">
        <v>33</v>
      </c>
      <c r="N1099" s="93" t="s">
        <v>33</v>
      </c>
      <c r="W1099" s="68" t="s">
        <v>182</v>
      </c>
    </row>
    <row r="1100" spans="1:24" s="63" customFormat="1" x14ac:dyDescent="0.2">
      <c r="A1100" s="98"/>
      <c r="B1100" s="97" t="s">
        <v>33</v>
      </c>
      <c r="C1100" s="767" t="s">
        <v>183</v>
      </c>
      <c r="D1100" s="767"/>
      <c r="E1100" s="767"/>
      <c r="F1100" s="99" t="s">
        <v>33</v>
      </c>
      <c r="G1100" s="99" t="s">
        <v>33</v>
      </c>
      <c r="H1100" s="99" t="s">
        <v>33</v>
      </c>
      <c r="I1100" s="99" t="s">
        <v>33</v>
      </c>
      <c r="J1100" s="100" t="s">
        <v>33</v>
      </c>
      <c r="K1100" s="99" t="s">
        <v>33</v>
      </c>
      <c r="L1100" s="100">
        <v>25.31</v>
      </c>
      <c r="M1100" s="101" t="s">
        <v>33</v>
      </c>
      <c r="N1100" s="102" t="s">
        <v>33</v>
      </c>
      <c r="V1100" s="68" t="s">
        <v>183</v>
      </c>
    </row>
    <row r="1101" spans="1:24" s="63" customFormat="1" ht="33.75" x14ac:dyDescent="0.2">
      <c r="A1101" s="98"/>
      <c r="B1101" s="97" t="s">
        <v>184</v>
      </c>
      <c r="C1101" s="767" t="s">
        <v>185</v>
      </c>
      <c r="D1101" s="767"/>
      <c r="E1101" s="767"/>
      <c r="F1101" s="99" t="s">
        <v>186</v>
      </c>
      <c r="G1101" s="99" t="s">
        <v>187</v>
      </c>
      <c r="H1101" s="99" t="s">
        <v>33</v>
      </c>
      <c r="I1101" s="99" t="s">
        <v>187</v>
      </c>
      <c r="J1101" s="100" t="s">
        <v>33</v>
      </c>
      <c r="K1101" s="99" t="s">
        <v>33</v>
      </c>
      <c r="L1101" s="100">
        <v>24.04</v>
      </c>
      <c r="M1101" s="101" t="s">
        <v>33</v>
      </c>
      <c r="N1101" s="102" t="s">
        <v>33</v>
      </c>
      <c r="V1101" s="68" t="s">
        <v>185</v>
      </c>
    </row>
    <row r="1102" spans="1:24" s="63" customFormat="1" ht="22.5" x14ac:dyDescent="0.2">
      <c r="A1102" s="98"/>
      <c r="B1102" s="97" t="s">
        <v>188</v>
      </c>
      <c r="C1102" s="767" t="s">
        <v>189</v>
      </c>
      <c r="D1102" s="767"/>
      <c r="E1102" s="767"/>
      <c r="F1102" s="99" t="s">
        <v>186</v>
      </c>
      <c r="G1102" s="99" t="s">
        <v>190</v>
      </c>
      <c r="H1102" s="99" t="s">
        <v>33</v>
      </c>
      <c r="I1102" s="99" t="s">
        <v>190</v>
      </c>
      <c r="J1102" s="100" t="s">
        <v>33</v>
      </c>
      <c r="K1102" s="99" t="s">
        <v>33</v>
      </c>
      <c r="L1102" s="100">
        <v>12.66</v>
      </c>
      <c r="M1102" s="101" t="s">
        <v>33</v>
      </c>
      <c r="N1102" s="102" t="s">
        <v>33</v>
      </c>
      <c r="V1102" s="68" t="s">
        <v>189</v>
      </c>
    </row>
    <row r="1103" spans="1:24" s="63" customFormat="1" x14ac:dyDescent="0.2">
      <c r="A1103" s="103"/>
      <c r="B1103" s="104"/>
      <c r="C1103" s="780" t="s">
        <v>191</v>
      </c>
      <c r="D1103" s="780"/>
      <c r="E1103" s="780"/>
      <c r="F1103" s="105" t="s">
        <v>33</v>
      </c>
      <c r="G1103" s="105" t="s">
        <v>33</v>
      </c>
      <c r="H1103" s="105" t="s">
        <v>33</v>
      </c>
      <c r="I1103" s="105" t="s">
        <v>33</v>
      </c>
      <c r="J1103" s="106" t="s">
        <v>33</v>
      </c>
      <c r="K1103" s="105" t="s">
        <v>33</v>
      </c>
      <c r="L1103" s="106">
        <v>285.7</v>
      </c>
      <c r="M1103" s="92" t="s">
        <v>33</v>
      </c>
      <c r="N1103" s="107" t="s">
        <v>33</v>
      </c>
      <c r="X1103" s="68" t="s">
        <v>191</v>
      </c>
    </row>
    <row r="1104" spans="1:24" s="63" customFormat="1" ht="33.75" x14ac:dyDescent="0.2">
      <c r="A1104" s="88" t="s">
        <v>3189</v>
      </c>
      <c r="B1104" s="89" t="s">
        <v>2800</v>
      </c>
      <c r="C1104" s="776" t="s">
        <v>2801</v>
      </c>
      <c r="D1104" s="776"/>
      <c r="E1104" s="776"/>
      <c r="F1104" s="90" t="s">
        <v>168</v>
      </c>
      <c r="G1104" s="90" t="s">
        <v>33</v>
      </c>
      <c r="H1104" s="90" t="s">
        <v>33</v>
      </c>
      <c r="I1104" s="90" t="s">
        <v>3184</v>
      </c>
      <c r="J1104" s="91" t="s">
        <v>33</v>
      </c>
      <c r="K1104" s="90" t="s">
        <v>33</v>
      </c>
      <c r="L1104" s="91" t="s">
        <v>33</v>
      </c>
      <c r="M1104" s="92" t="s">
        <v>33</v>
      </c>
      <c r="N1104" s="93" t="s">
        <v>33</v>
      </c>
      <c r="R1104" s="68" t="s">
        <v>2801</v>
      </c>
    </row>
    <row r="1105" spans="1:24" s="63" customFormat="1" x14ac:dyDescent="0.2">
      <c r="A1105" s="94"/>
      <c r="B1105" s="95"/>
      <c r="C1105" s="767" t="s">
        <v>3185</v>
      </c>
      <c r="D1105" s="767"/>
      <c r="E1105" s="767"/>
      <c r="F1105" s="767"/>
      <c r="G1105" s="767"/>
      <c r="H1105" s="767"/>
      <c r="I1105" s="767"/>
      <c r="J1105" s="767"/>
      <c r="K1105" s="767"/>
      <c r="L1105" s="767"/>
      <c r="M1105" s="767"/>
      <c r="N1105" s="781"/>
      <c r="S1105" s="68" t="s">
        <v>3185</v>
      </c>
    </row>
    <row r="1106" spans="1:24" s="63" customFormat="1" x14ac:dyDescent="0.2">
      <c r="A1106" s="96"/>
      <c r="B1106" s="97" t="s">
        <v>33</v>
      </c>
      <c r="C1106" s="767" t="s">
        <v>645</v>
      </c>
      <c r="D1106" s="767"/>
      <c r="E1106" s="767"/>
      <c r="F1106" s="767"/>
      <c r="G1106" s="767"/>
      <c r="H1106" s="767"/>
      <c r="I1106" s="767"/>
      <c r="J1106" s="767"/>
      <c r="K1106" s="767"/>
      <c r="L1106" s="767"/>
      <c r="M1106" s="767"/>
      <c r="N1106" s="781"/>
      <c r="T1106" s="68" t="s">
        <v>645</v>
      </c>
    </row>
    <row r="1107" spans="1:24" s="63" customFormat="1" ht="33.75" x14ac:dyDescent="0.2">
      <c r="A1107" s="96"/>
      <c r="B1107" s="97" t="s">
        <v>558</v>
      </c>
      <c r="C1107" s="767" t="s">
        <v>559</v>
      </c>
      <c r="D1107" s="767"/>
      <c r="E1107" s="767"/>
      <c r="F1107" s="767"/>
      <c r="G1107" s="767"/>
      <c r="H1107" s="767"/>
      <c r="I1107" s="767"/>
      <c r="J1107" s="767"/>
      <c r="K1107" s="767"/>
      <c r="L1107" s="767"/>
      <c r="M1107" s="767"/>
      <c r="N1107" s="781"/>
      <c r="T1107" s="68" t="s">
        <v>559</v>
      </c>
    </row>
    <row r="1108" spans="1:24" s="63" customFormat="1" x14ac:dyDescent="0.2">
      <c r="A1108" s="98"/>
      <c r="B1108" s="97" t="s">
        <v>173</v>
      </c>
      <c r="C1108" s="767" t="s">
        <v>174</v>
      </c>
      <c r="D1108" s="767"/>
      <c r="E1108" s="767"/>
      <c r="F1108" s="99" t="s">
        <v>33</v>
      </c>
      <c r="G1108" s="99" t="s">
        <v>33</v>
      </c>
      <c r="H1108" s="99" t="s">
        <v>33</v>
      </c>
      <c r="I1108" s="99" t="s">
        <v>33</v>
      </c>
      <c r="J1108" s="100">
        <v>139.43</v>
      </c>
      <c r="K1108" s="99" t="s">
        <v>400</v>
      </c>
      <c r="L1108" s="100">
        <v>338.08</v>
      </c>
      <c r="M1108" s="101" t="s">
        <v>33</v>
      </c>
      <c r="N1108" s="102" t="s">
        <v>33</v>
      </c>
      <c r="U1108" s="68" t="s">
        <v>174</v>
      </c>
    </row>
    <row r="1109" spans="1:24" s="63" customFormat="1" x14ac:dyDescent="0.2">
      <c r="A1109" s="98"/>
      <c r="B1109" s="97" t="s">
        <v>176</v>
      </c>
      <c r="C1109" s="767" t="s">
        <v>177</v>
      </c>
      <c r="D1109" s="767"/>
      <c r="E1109" s="767"/>
      <c r="F1109" s="99" t="s">
        <v>33</v>
      </c>
      <c r="G1109" s="99" t="s">
        <v>33</v>
      </c>
      <c r="H1109" s="99" t="s">
        <v>33</v>
      </c>
      <c r="I1109" s="99" t="s">
        <v>33</v>
      </c>
      <c r="J1109" s="100">
        <v>14.18</v>
      </c>
      <c r="K1109" s="99" t="s">
        <v>400</v>
      </c>
      <c r="L1109" s="100">
        <v>34.380000000000003</v>
      </c>
      <c r="M1109" s="101" t="s">
        <v>33</v>
      </c>
      <c r="N1109" s="102" t="s">
        <v>33</v>
      </c>
      <c r="U1109" s="68" t="s">
        <v>177</v>
      </c>
    </row>
    <row r="1110" spans="1:24" s="63" customFormat="1" x14ac:dyDescent="0.2">
      <c r="A1110" s="98"/>
      <c r="B1110" s="97" t="s">
        <v>33</v>
      </c>
      <c r="C1110" s="767" t="s">
        <v>178</v>
      </c>
      <c r="D1110" s="767"/>
      <c r="E1110" s="767"/>
      <c r="F1110" s="99" t="s">
        <v>179</v>
      </c>
      <c r="G1110" s="99" t="s">
        <v>1784</v>
      </c>
      <c r="H1110" s="99" t="s">
        <v>400</v>
      </c>
      <c r="I1110" s="99" t="s">
        <v>3190</v>
      </c>
      <c r="J1110" s="100" t="s">
        <v>33</v>
      </c>
      <c r="K1110" s="99" t="s">
        <v>33</v>
      </c>
      <c r="L1110" s="100" t="s">
        <v>33</v>
      </c>
      <c r="M1110" s="101" t="s">
        <v>33</v>
      </c>
      <c r="N1110" s="102" t="s">
        <v>33</v>
      </c>
      <c r="V1110" s="68" t="s">
        <v>178</v>
      </c>
    </row>
    <row r="1111" spans="1:24" s="63" customFormat="1" x14ac:dyDescent="0.2">
      <c r="A1111" s="98"/>
      <c r="B1111" s="97" t="s">
        <v>33</v>
      </c>
      <c r="C1111" s="776" t="s">
        <v>182</v>
      </c>
      <c r="D1111" s="776"/>
      <c r="E1111" s="776"/>
      <c r="F1111" s="90" t="s">
        <v>33</v>
      </c>
      <c r="G1111" s="90" t="s">
        <v>33</v>
      </c>
      <c r="H1111" s="90" t="s">
        <v>33</v>
      </c>
      <c r="I1111" s="90" t="s">
        <v>33</v>
      </c>
      <c r="J1111" s="91">
        <v>139.43</v>
      </c>
      <c r="K1111" s="90" t="s">
        <v>33</v>
      </c>
      <c r="L1111" s="91">
        <v>338.08</v>
      </c>
      <c r="M1111" s="92" t="s">
        <v>33</v>
      </c>
      <c r="N1111" s="93" t="s">
        <v>33</v>
      </c>
      <c r="W1111" s="68" t="s">
        <v>182</v>
      </c>
    </row>
    <row r="1112" spans="1:24" s="63" customFormat="1" x14ac:dyDescent="0.2">
      <c r="A1112" s="98"/>
      <c r="B1112" s="97" t="s">
        <v>33</v>
      </c>
      <c r="C1112" s="767" t="s">
        <v>183</v>
      </c>
      <c r="D1112" s="767"/>
      <c r="E1112" s="767"/>
      <c r="F1112" s="99" t="s">
        <v>33</v>
      </c>
      <c r="G1112" s="99" t="s">
        <v>33</v>
      </c>
      <c r="H1112" s="99" t="s">
        <v>33</v>
      </c>
      <c r="I1112" s="99" t="s">
        <v>33</v>
      </c>
      <c r="J1112" s="100" t="s">
        <v>33</v>
      </c>
      <c r="K1112" s="99" t="s">
        <v>33</v>
      </c>
      <c r="L1112" s="100">
        <v>34.380000000000003</v>
      </c>
      <c r="M1112" s="101" t="s">
        <v>33</v>
      </c>
      <c r="N1112" s="102" t="s">
        <v>33</v>
      </c>
      <c r="V1112" s="68" t="s">
        <v>183</v>
      </c>
    </row>
    <row r="1113" spans="1:24" s="63" customFormat="1" ht="33.75" x14ac:dyDescent="0.2">
      <c r="A1113" s="98"/>
      <c r="B1113" s="97" t="s">
        <v>184</v>
      </c>
      <c r="C1113" s="767" t="s">
        <v>185</v>
      </c>
      <c r="D1113" s="767"/>
      <c r="E1113" s="767"/>
      <c r="F1113" s="99" t="s">
        <v>186</v>
      </c>
      <c r="G1113" s="99" t="s">
        <v>187</v>
      </c>
      <c r="H1113" s="99" t="s">
        <v>33</v>
      </c>
      <c r="I1113" s="99" t="s">
        <v>187</v>
      </c>
      <c r="J1113" s="100" t="s">
        <v>33</v>
      </c>
      <c r="K1113" s="99" t="s">
        <v>33</v>
      </c>
      <c r="L1113" s="100">
        <v>32.659999999999997</v>
      </c>
      <c r="M1113" s="101" t="s">
        <v>33</v>
      </c>
      <c r="N1113" s="102" t="s">
        <v>33</v>
      </c>
      <c r="V1113" s="68" t="s">
        <v>185</v>
      </c>
    </row>
    <row r="1114" spans="1:24" s="63" customFormat="1" ht="22.5" x14ac:dyDescent="0.2">
      <c r="A1114" s="98"/>
      <c r="B1114" s="97" t="s">
        <v>188</v>
      </c>
      <c r="C1114" s="767" t="s">
        <v>189</v>
      </c>
      <c r="D1114" s="767"/>
      <c r="E1114" s="767"/>
      <c r="F1114" s="99" t="s">
        <v>186</v>
      </c>
      <c r="G1114" s="99" t="s">
        <v>190</v>
      </c>
      <c r="H1114" s="99" t="s">
        <v>33</v>
      </c>
      <c r="I1114" s="99" t="s">
        <v>190</v>
      </c>
      <c r="J1114" s="100" t="s">
        <v>33</v>
      </c>
      <c r="K1114" s="99" t="s">
        <v>33</v>
      </c>
      <c r="L1114" s="100">
        <v>17.190000000000001</v>
      </c>
      <c r="M1114" s="101" t="s">
        <v>33</v>
      </c>
      <c r="N1114" s="102" t="s">
        <v>33</v>
      </c>
      <c r="V1114" s="68" t="s">
        <v>189</v>
      </c>
    </row>
    <row r="1115" spans="1:24" s="63" customFormat="1" x14ac:dyDescent="0.2">
      <c r="A1115" s="103"/>
      <c r="B1115" s="104"/>
      <c r="C1115" s="780" t="s">
        <v>191</v>
      </c>
      <c r="D1115" s="780"/>
      <c r="E1115" s="780"/>
      <c r="F1115" s="105" t="s">
        <v>33</v>
      </c>
      <c r="G1115" s="105" t="s">
        <v>33</v>
      </c>
      <c r="H1115" s="105" t="s">
        <v>33</v>
      </c>
      <c r="I1115" s="105" t="s">
        <v>33</v>
      </c>
      <c r="J1115" s="106" t="s">
        <v>33</v>
      </c>
      <c r="K1115" s="105" t="s">
        <v>33</v>
      </c>
      <c r="L1115" s="106">
        <v>387.93</v>
      </c>
      <c r="M1115" s="92" t="s">
        <v>33</v>
      </c>
      <c r="N1115" s="107" t="s">
        <v>33</v>
      </c>
      <c r="X1115" s="68" t="s">
        <v>191</v>
      </c>
    </row>
    <row r="1116" spans="1:24" s="63" customFormat="1" ht="22.5" x14ac:dyDescent="0.2">
      <c r="A1116" s="88" t="s">
        <v>3191</v>
      </c>
      <c r="B1116" s="89" t="s">
        <v>1974</v>
      </c>
      <c r="C1116" s="776" t="s">
        <v>1975</v>
      </c>
      <c r="D1116" s="776"/>
      <c r="E1116" s="776"/>
      <c r="F1116" s="90" t="s">
        <v>582</v>
      </c>
      <c r="G1116" s="90" t="s">
        <v>33</v>
      </c>
      <c r="H1116" s="90" t="s">
        <v>33</v>
      </c>
      <c r="I1116" s="90" t="s">
        <v>3192</v>
      </c>
      <c r="J1116" s="91" t="s">
        <v>33</v>
      </c>
      <c r="K1116" s="90" t="s">
        <v>33</v>
      </c>
      <c r="L1116" s="91" t="s">
        <v>33</v>
      </c>
      <c r="M1116" s="92" t="s">
        <v>33</v>
      </c>
      <c r="N1116" s="93" t="s">
        <v>33</v>
      </c>
      <c r="R1116" s="68" t="s">
        <v>1975</v>
      </c>
    </row>
    <row r="1117" spans="1:24" s="63" customFormat="1" x14ac:dyDescent="0.2">
      <c r="A1117" s="94"/>
      <c r="B1117" s="95"/>
      <c r="C1117" s="767" t="s">
        <v>3193</v>
      </c>
      <c r="D1117" s="767"/>
      <c r="E1117" s="767"/>
      <c r="F1117" s="767"/>
      <c r="G1117" s="767"/>
      <c r="H1117" s="767"/>
      <c r="I1117" s="767"/>
      <c r="J1117" s="767"/>
      <c r="K1117" s="767"/>
      <c r="L1117" s="767"/>
      <c r="M1117" s="767"/>
      <c r="N1117" s="781"/>
      <c r="S1117" s="68" t="s">
        <v>3193</v>
      </c>
    </row>
    <row r="1118" spans="1:24" s="63" customFormat="1" ht="33.75" x14ac:dyDescent="0.2">
      <c r="A1118" s="96"/>
      <c r="B1118" s="97" t="s">
        <v>558</v>
      </c>
      <c r="C1118" s="767" t="s">
        <v>559</v>
      </c>
      <c r="D1118" s="767"/>
      <c r="E1118" s="767"/>
      <c r="F1118" s="767"/>
      <c r="G1118" s="767"/>
      <c r="H1118" s="767"/>
      <c r="I1118" s="767"/>
      <c r="J1118" s="767"/>
      <c r="K1118" s="767"/>
      <c r="L1118" s="767"/>
      <c r="M1118" s="767"/>
      <c r="N1118" s="781"/>
      <c r="T1118" s="68" t="s">
        <v>559</v>
      </c>
    </row>
    <row r="1119" spans="1:24" s="63" customFormat="1" x14ac:dyDescent="0.2">
      <c r="A1119" s="98"/>
      <c r="B1119" s="97" t="s">
        <v>165</v>
      </c>
      <c r="C1119" s="767" t="s">
        <v>251</v>
      </c>
      <c r="D1119" s="767"/>
      <c r="E1119" s="767"/>
      <c r="F1119" s="99" t="s">
        <v>33</v>
      </c>
      <c r="G1119" s="99" t="s">
        <v>33</v>
      </c>
      <c r="H1119" s="99" t="s">
        <v>33</v>
      </c>
      <c r="I1119" s="99" t="s">
        <v>33</v>
      </c>
      <c r="J1119" s="100">
        <v>127.61</v>
      </c>
      <c r="K1119" s="99" t="s">
        <v>175</v>
      </c>
      <c r="L1119" s="100">
        <v>1031.4100000000001</v>
      </c>
      <c r="M1119" s="101" t="s">
        <v>33</v>
      </c>
      <c r="N1119" s="102" t="s">
        <v>33</v>
      </c>
      <c r="U1119" s="68" t="s">
        <v>251</v>
      </c>
    </row>
    <row r="1120" spans="1:24" s="63" customFormat="1" x14ac:dyDescent="0.2">
      <c r="A1120" s="98"/>
      <c r="B1120" s="97" t="s">
        <v>173</v>
      </c>
      <c r="C1120" s="767" t="s">
        <v>174</v>
      </c>
      <c r="D1120" s="767"/>
      <c r="E1120" s="767"/>
      <c r="F1120" s="99" t="s">
        <v>33</v>
      </c>
      <c r="G1120" s="99" t="s">
        <v>33</v>
      </c>
      <c r="H1120" s="99" t="s">
        <v>33</v>
      </c>
      <c r="I1120" s="99" t="s">
        <v>33</v>
      </c>
      <c r="J1120" s="100">
        <v>288.58</v>
      </c>
      <c r="K1120" s="99" t="s">
        <v>175</v>
      </c>
      <c r="L1120" s="100">
        <v>2332.4499999999998</v>
      </c>
      <c r="M1120" s="101" t="s">
        <v>33</v>
      </c>
      <c r="N1120" s="102" t="s">
        <v>33</v>
      </c>
      <c r="U1120" s="68" t="s">
        <v>174</v>
      </c>
    </row>
    <row r="1121" spans="1:24" s="63" customFormat="1" x14ac:dyDescent="0.2">
      <c r="A1121" s="98"/>
      <c r="B1121" s="97" t="s">
        <v>176</v>
      </c>
      <c r="C1121" s="767" t="s">
        <v>177</v>
      </c>
      <c r="D1121" s="767"/>
      <c r="E1121" s="767"/>
      <c r="F1121" s="99" t="s">
        <v>33</v>
      </c>
      <c r="G1121" s="99" t="s">
        <v>33</v>
      </c>
      <c r="H1121" s="99" t="s">
        <v>33</v>
      </c>
      <c r="I1121" s="99" t="s">
        <v>33</v>
      </c>
      <c r="J1121" s="100">
        <v>31.49</v>
      </c>
      <c r="K1121" s="99" t="s">
        <v>175</v>
      </c>
      <c r="L1121" s="100">
        <v>254.52</v>
      </c>
      <c r="M1121" s="101" t="s">
        <v>33</v>
      </c>
      <c r="N1121" s="102" t="s">
        <v>33</v>
      </c>
      <c r="U1121" s="68" t="s">
        <v>177</v>
      </c>
    </row>
    <row r="1122" spans="1:24" s="63" customFormat="1" x14ac:dyDescent="0.2">
      <c r="A1122" s="98"/>
      <c r="B1122" s="97" t="s">
        <v>33</v>
      </c>
      <c r="C1122" s="767" t="s">
        <v>253</v>
      </c>
      <c r="D1122" s="767"/>
      <c r="E1122" s="767"/>
      <c r="F1122" s="99" t="s">
        <v>179</v>
      </c>
      <c r="G1122" s="99" t="s">
        <v>1978</v>
      </c>
      <c r="H1122" s="99" t="s">
        <v>175</v>
      </c>
      <c r="I1122" s="99" t="s">
        <v>3194</v>
      </c>
      <c r="J1122" s="100" t="s">
        <v>33</v>
      </c>
      <c r="K1122" s="99" t="s">
        <v>33</v>
      </c>
      <c r="L1122" s="100" t="s">
        <v>33</v>
      </c>
      <c r="M1122" s="101" t="s">
        <v>33</v>
      </c>
      <c r="N1122" s="102" t="s">
        <v>33</v>
      </c>
      <c r="V1122" s="68" t="s">
        <v>253</v>
      </c>
    </row>
    <row r="1123" spans="1:24" s="63" customFormat="1" x14ac:dyDescent="0.2">
      <c r="A1123" s="98"/>
      <c r="B1123" s="97" t="s">
        <v>33</v>
      </c>
      <c r="C1123" s="767" t="s">
        <v>178</v>
      </c>
      <c r="D1123" s="767"/>
      <c r="E1123" s="767"/>
      <c r="F1123" s="99" t="s">
        <v>179</v>
      </c>
      <c r="G1123" s="99" t="s">
        <v>1980</v>
      </c>
      <c r="H1123" s="99" t="s">
        <v>175</v>
      </c>
      <c r="I1123" s="99" t="s">
        <v>3195</v>
      </c>
      <c r="J1123" s="100" t="s">
        <v>33</v>
      </c>
      <c r="K1123" s="99" t="s">
        <v>33</v>
      </c>
      <c r="L1123" s="100" t="s">
        <v>33</v>
      </c>
      <c r="M1123" s="101" t="s">
        <v>33</v>
      </c>
      <c r="N1123" s="102" t="s">
        <v>33</v>
      </c>
      <c r="V1123" s="68" t="s">
        <v>178</v>
      </c>
    </row>
    <row r="1124" spans="1:24" s="63" customFormat="1" x14ac:dyDescent="0.2">
      <c r="A1124" s="98"/>
      <c r="B1124" s="97" t="s">
        <v>33</v>
      </c>
      <c r="C1124" s="776" t="s">
        <v>182</v>
      </c>
      <c r="D1124" s="776"/>
      <c r="E1124" s="776"/>
      <c r="F1124" s="90" t="s">
        <v>33</v>
      </c>
      <c r="G1124" s="90" t="s">
        <v>33</v>
      </c>
      <c r="H1124" s="90" t="s">
        <v>33</v>
      </c>
      <c r="I1124" s="90" t="s">
        <v>33</v>
      </c>
      <c r="J1124" s="91">
        <v>416.19</v>
      </c>
      <c r="K1124" s="90" t="s">
        <v>33</v>
      </c>
      <c r="L1124" s="91">
        <v>3363.86</v>
      </c>
      <c r="M1124" s="92" t="s">
        <v>33</v>
      </c>
      <c r="N1124" s="93" t="s">
        <v>33</v>
      </c>
      <c r="W1124" s="68" t="s">
        <v>182</v>
      </c>
    </row>
    <row r="1125" spans="1:24" s="63" customFormat="1" x14ac:dyDescent="0.2">
      <c r="A1125" s="98"/>
      <c r="B1125" s="97" t="s">
        <v>33</v>
      </c>
      <c r="C1125" s="767" t="s">
        <v>183</v>
      </c>
      <c r="D1125" s="767"/>
      <c r="E1125" s="767"/>
      <c r="F1125" s="99" t="s">
        <v>33</v>
      </c>
      <c r="G1125" s="99" t="s">
        <v>33</v>
      </c>
      <c r="H1125" s="99" t="s">
        <v>33</v>
      </c>
      <c r="I1125" s="99" t="s">
        <v>33</v>
      </c>
      <c r="J1125" s="100" t="s">
        <v>33</v>
      </c>
      <c r="K1125" s="99" t="s">
        <v>33</v>
      </c>
      <c r="L1125" s="100">
        <v>1285.93</v>
      </c>
      <c r="M1125" s="101" t="s">
        <v>33</v>
      </c>
      <c r="N1125" s="102" t="s">
        <v>33</v>
      </c>
      <c r="V1125" s="68" t="s">
        <v>183</v>
      </c>
    </row>
    <row r="1126" spans="1:24" s="63" customFormat="1" ht="33.75" x14ac:dyDescent="0.2">
      <c r="A1126" s="98"/>
      <c r="B1126" s="97" t="s">
        <v>184</v>
      </c>
      <c r="C1126" s="767" t="s">
        <v>185</v>
      </c>
      <c r="D1126" s="767"/>
      <c r="E1126" s="767"/>
      <c r="F1126" s="99" t="s">
        <v>186</v>
      </c>
      <c r="G1126" s="99" t="s">
        <v>187</v>
      </c>
      <c r="H1126" s="99" t="s">
        <v>33</v>
      </c>
      <c r="I1126" s="99" t="s">
        <v>187</v>
      </c>
      <c r="J1126" s="100" t="s">
        <v>33</v>
      </c>
      <c r="K1126" s="99" t="s">
        <v>33</v>
      </c>
      <c r="L1126" s="100">
        <v>1221.6300000000001</v>
      </c>
      <c r="M1126" s="101" t="s">
        <v>33</v>
      </c>
      <c r="N1126" s="102" t="s">
        <v>33</v>
      </c>
      <c r="V1126" s="68" t="s">
        <v>185</v>
      </c>
    </row>
    <row r="1127" spans="1:24" s="63" customFormat="1" ht="22.5" x14ac:dyDescent="0.2">
      <c r="A1127" s="98"/>
      <c r="B1127" s="97" t="s">
        <v>188</v>
      </c>
      <c r="C1127" s="767" t="s">
        <v>189</v>
      </c>
      <c r="D1127" s="767"/>
      <c r="E1127" s="767"/>
      <c r="F1127" s="99" t="s">
        <v>186</v>
      </c>
      <c r="G1127" s="99" t="s">
        <v>190</v>
      </c>
      <c r="H1127" s="99" t="s">
        <v>33</v>
      </c>
      <c r="I1127" s="99" t="s">
        <v>190</v>
      </c>
      <c r="J1127" s="100" t="s">
        <v>33</v>
      </c>
      <c r="K1127" s="99" t="s">
        <v>33</v>
      </c>
      <c r="L1127" s="100">
        <v>642.97</v>
      </c>
      <c r="M1127" s="101" t="s">
        <v>33</v>
      </c>
      <c r="N1127" s="102" t="s">
        <v>33</v>
      </c>
      <c r="V1127" s="68" t="s">
        <v>189</v>
      </c>
    </row>
    <row r="1128" spans="1:24" s="63" customFormat="1" x14ac:dyDescent="0.2">
      <c r="A1128" s="103"/>
      <c r="B1128" s="104"/>
      <c r="C1128" s="780" t="s">
        <v>191</v>
      </c>
      <c r="D1128" s="780"/>
      <c r="E1128" s="780"/>
      <c r="F1128" s="105" t="s">
        <v>33</v>
      </c>
      <c r="G1128" s="105" t="s">
        <v>33</v>
      </c>
      <c r="H1128" s="105" t="s">
        <v>33</v>
      </c>
      <c r="I1128" s="105" t="s">
        <v>33</v>
      </c>
      <c r="J1128" s="106" t="s">
        <v>33</v>
      </c>
      <c r="K1128" s="105" t="s">
        <v>33</v>
      </c>
      <c r="L1128" s="106">
        <v>5228.46</v>
      </c>
      <c r="M1128" s="92" t="s">
        <v>33</v>
      </c>
      <c r="N1128" s="107" t="s">
        <v>33</v>
      </c>
      <c r="X1128" s="68" t="s">
        <v>191</v>
      </c>
    </row>
    <row r="1129" spans="1:24" s="63" customFormat="1" x14ac:dyDescent="0.2">
      <c r="A1129" s="88" t="s">
        <v>3196</v>
      </c>
      <c r="B1129" s="89" t="s">
        <v>1989</v>
      </c>
      <c r="C1129" s="776" t="s">
        <v>1990</v>
      </c>
      <c r="D1129" s="776"/>
      <c r="E1129" s="776"/>
      <c r="F1129" s="90" t="s">
        <v>582</v>
      </c>
      <c r="G1129" s="90" t="s">
        <v>33</v>
      </c>
      <c r="H1129" s="90" t="s">
        <v>33</v>
      </c>
      <c r="I1129" s="90" t="s">
        <v>973</v>
      </c>
      <c r="J1129" s="91" t="s">
        <v>33</v>
      </c>
      <c r="K1129" s="90" t="s">
        <v>33</v>
      </c>
      <c r="L1129" s="91" t="s">
        <v>33</v>
      </c>
      <c r="M1129" s="92" t="s">
        <v>33</v>
      </c>
      <c r="N1129" s="93" t="s">
        <v>33</v>
      </c>
      <c r="R1129" s="68" t="s">
        <v>1990</v>
      </c>
    </row>
    <row r="1130" spans="1:24" s="63" customFormat="1" x14ac:dyDescent="0.2">
      <c r="A1130" s="94"/>
      <c r="B1130" s="95"/>
      <c r="C1130" s="767" t="s">
        <v>974</v>
      </c>
      <c r="D1130" s="767"/>
      <c r="E1130" s="767"/>
      <c r="F1130" s="767"/>
      <c r="G1130" s="767"/>
      <c r="H1130" s="767"/>
      <c r="I1130" s="767"/>
      <c r="J1130" s="767"/>
      <c r="K1130" s="767"/>
      <c r="L1130" s="767"/>
      <c r="M1130" s="767"/>
      <c r="N1130" s="781"/>
      <c r="S1130" s="68" t="s">
        <v>974</v>
      </c>
    </row>
    <row r="1131" spans="1:24" s="63" customFormat="1" ht="33.75" x14ac:dyDescent="0.2">
      <c r="A1131" s="96"/>
      <c r="B1131" s="97" t="s">
        <v>558</v>
      </c>
      <c r="C1131" s="767" t="s">
        <v>559</v>
      </c>
      <c r="D1131" s="767"/>
      <c r="E1131" s="767"/>
      <c r="F1131" s="767"/>
      <c r="G1131" s="767"/>
      <c r="H1131" s="767"/>
      <c r="I1131" s="767"/>
      <c r="J1131" s="767"/>
      <c r="K1131" s="767"/>
      <c r="L1131" s="767"/>
      <c r="M1131" s="767"/>
      <c r="N1131" s="781"/>
      <c r="T1131" s="68" t="s">
        <v>559</v>
      </c>
    </row>
    <row r="1132" spans="1:24" s="63" customFormat="1" x14ac:dyDescent="0.2">
      <c r="A1132" s="98"/>
      <c r="B1132" s="97" t="s">
        <v>165</v>
      </c>
      <c r="C1132" s="767" t="s">
        <v>251</v>
      </c>
      <c r="D1132" s="767"/>
      <c r="E1132" s="767"/>
      <c r="F1132" s="99" t="s">
        <v>33</v>
      </c>
      <c r="G1132" s="99" t="s">
        <v>33</v>
      </c>
      <c r="H1132" s="99" t="s">
        <v>33</v>
      </c>
      <c r="I1132" s="99" t="s">
        <v>33</v>
      </c>
      <c r="J1132" s="100">
        <v>1053</v>
      </c>
      <c r="K1132" s="99" t="s">
        <v>175</v>
      </c>
      <c r="L1132" s="100">
        <v>65.81</v>
      </c>
      <c r="M1132" s="101" t="s">
        <v>33</v>
      </c>
      <c r="N1132" s="102" t="s">
        <v>33</v>
      </c>
      <c r="U1132" s="68" t="s">
        <v>251</v>
      </c>
    </row>
    <row r="1133" spans="1:24" s="63" customFormat="1" x14ac:dyDescent="0.2">
      <c r="A1133" s="98"/>
      <c r="B1133" s="97" t="s">
        <v>173</v>
      </c>
      <c r="C1133" s="767" t="s">
        <v>174</v>
      </c>
      <c r="D1133" s="767"/>
      <c r="E1133" s="767"/>
      <c r="F1133" s="99" t="s">
        <v>33</v>
      </c>
      <c r="G1133" s="99" t="s">
        <v>33</v>
      </c>
      <c r="H1133" s="99" t="s">
        <v>33</v>
      </c>
      <c r="I1133" s="99" t="s">
        <v>33</v>
      </c>
      <c r="J1133" s="100">
        <v>1566.06</v>
      </c>
      <c r="K1133" s="99" t="s">
        <v>175</v>
      </c>
      <c r="L1133" s="100">
        <v>97.88</v>
      </c>
      <c r="M1133" s="101" t="s">
        <v>33</v>
      </c>
      <c r="N1133" s="102" t="s">
        <v>33</v>
      </c>
      <c r="U1133" s="68" t="s">
        <v>174</v>
      </c>
    </row>
    <row r="1134" spans="1:24" s="63" customFormat="1" x14ac:dyDescent="0.2">
      <c r="A1134" s="98"/>
      <c r="B1134" s="97" t="s">
        <v>176</v>
      </c>
      <c r="C1134" s="767" t="s">
        <v>177</v>
      </c>
      <c r="D1134" s="767"/>
      <c r="E1134" s="767"/>
      <c r="F1134" s="99" t="s">
        <v>33</v>
      </c>
      <c r="G1134" s="99" t="s">
        <v>33</v>
      </c>
      <c r="H1134" s="99" t="s">
        <v>33</v>
      </c>
      <c r="I1134" s="99" t="s">
        <v>33</v>
      </c>
      <c r="J1134" s="100">
        <v>244.39</v>
      </c>
      <c r="K1134" s="99" t="s">
        <v>175</v>
      </c>
      <c r="L1134" s="100">
        <v>15.27</v>
      </c>
      <c r="M1134" s="101" t="s">
        <v>33</v>
      </c>
      <c r="N1134" s="102" t="s">
        <v>33</v>
      </c>
      <c r="U1134" s="68" t="s">
        <v>177</v>
      </c>
    </row>
    <row r="1135" spans="1:24" s="63" customFormat="1" x14ac:dyDescent="0.2">
      <c r="A1135" s="98"/>
      <c r="B1135" s="97" t="s">
        <v>212</v>
      </c>
      <c r="C1135" s="767" t="s">
        <v>252</v>
      </c>
      <c r="D1135" s="767"/>
      <c r="E1135" s="767"/>
      <c r="F1135" s="99" t="s">
        <v>33</v>
      </c>
      <c r="G1135" s="99" t="s">
        <v>33</v>
      </c>
      <c r="H1135" s="99" t="s">
        <v>33</v>
      </c>
      <c r="I1135" s="99" t="s">
        <v>33</v>
      </c>
      <c r="J1135" s="100">
        <v>909.27</v>
      </c>
      <c r="K1135" s="99" t="s">
        <v>33</v>
      </c>
      <c r="L1135" s="100">
        <v>45.46</v>
      </c>
      <c r="M1135" s="101" t="s">
        <v>33</v>
      </c>
      <c r="N1135" s="102" t="s">
        <v>33</v>
      </c>
      <c r="U1135" s="68" t="s">
        <v>252</v>
      </c>
    </row>
    <row r="1136" spans="1:24" s="63" customFormat="1" x14ac:dyDescent="0.2">
      <c r="A1136" s="98"/>
      <c r="B1136" s="97" t="s">
        <v>33</v>
      </c>
      <c r="C1136" s="767" t="s">
        <v>253</v>
      </c>
      <c r="D1136" s="767"/>
      <c r="E1136" s="767"/>
      <c r="F1136" s="99" t="s">
        <v>179</v>
      </c>
      <c r="G1136" s="99" t="s">
        <v>1993</v>
      </c>
      <c r="H1136" s="99" t="s">
        <v>175</v>
      </c>
      <c r="I1136" s="99" t="s">
        <v>3005</v>
      </c>
      <c r="J1136" s="100" t="s">
        <v>33</v>
      </c>
      <c r="K1136" s="99" t="s">
        <v>33</v>
      </c>
      <c r="L1136" s="100" t="s">
        <v>33</v>
      </c>
      <c r="M1136" s="101" t="s">
        <v>33</v>
      </c>
      <c r="N1136" s="102" t="s">
        <v>33</v>
      </c>
      <c r="V1136" s="68" t="s">
        <v>253</v>
      </c>
    </row>
    <row r="1137" spans="1:24" s="63" customFormat="1" x14ac:dyDescent="0.2">
      <c r="A1137" s="98"/>
      <c r="B1137" s="97" t="s">
        <v>33</v>
      </c>
      <c r="C1137" s="767" t="s">
        <v>178</v>
      </c>
      <c r="D1137" s="767"/>
      <c r="E1137" s="767"/>
      <c r="F1137" s="99" t="s">
        <v>179</v>
      </c>
      <c r="G1137" s="99" t="s">
        <v>1995</v>
      </c>
      <c r="H1137" s="99" t="s">
        <v>175</v>
      </c>
      <c r="I1137" s="99" t="s">
        <v>3006</v>
      </c>
      <c r="J1137" s="100" t="s">
        <v>33</v>
      </c>
      <c r="K1137" s="99" t="s">
        <v>33</v>
      </c>
      <c r="L1137" s="100" t="s">
        <v>33</v>
      </c>
      <c r="M1137" s="101" t="s">
        <v>33</v>
      </c>
      <c r="N1137" s="102" t="s">
        <v>33</v>
      </c>
      <c r="V1137" s="68" t="s">
        <v>178</v>
      </c>
    </row>
    <row r="1138" spans="1:24" s="63" customFormat="1" x14ac:dyDescent="0.2">
      <c r="A1138" s="98"/>
      <c r="B1138" s="97" t="s">
        <v>33</v>
      </c>
      <c r="C1138" s="776" t="s">
        <v>182</v>
      </c>
      <c r="D1138" s="776"/>
      <c r="E1138" s="776"/>
      <c r="F1138" s="90" t="s">
        <v>33</v>
      </c>
      <c r="G1138" s="90" t="s">
        <v>33</v>
      </c>
      <c r="H1138" s="90" t="s">
        <v>33</v>
      </c>
      <c r="I1138" s="90" t="s">
        <v>33</v>
      </c>
      <c r="J1138" s="91">
        <v>3528.33</v>
      </c>
      <c r="K1138" s="90" t="s">
        <v>33</v>
      </c>
      <c r="L1138" s="91">
        <v>209.15</v>
      </c>
      <c r="M1138" s="92" t="s">
        <v>33</v>
      </c>
      <c r="N1138" s="93" t="s">
        <v>33</v>
      </c>
      <c r="W1138" s="68" t="s">
        <v>182</v>
      </c>
    </row>
    <row r="1139" spans="1:24" s="63" customFormat="1" x14ac:dyDescent="0.2">
      <c r="A1139" s="98"/>
      <c r="B1139" s="97" t="s">
        <v>33</v>
      </c>
      <c r="C1139" s="767" t="s">
        <v>183</v>
      </c>
      <c r="D1139" s="767"/>
      <c r="E1139" s="767"/>
      <c r="F1139" s="99" t="s">
        <v>33</v>
      </c>
      <c r="G1139" s="99" t="s">
        <v>33</v>
      </c>
      <c r="H1139" s="99" t="s">
        <v>33</v>
      </c>
      <c r="I1139" s="99" t="s">
        <v>33</v>
      </c>
      <c r="J1139" s="100" t="s">
        <v>33</v>
      </c>
      <c r="K1139" s="99" t="s">
        <v>33</v>
      </c>
      <c r="L1139" s="100">
        <v>81.08</v>
      </c>
      <c r="M1139" s="101" t="s">
        <v>33</v>
      </c>
      <c r="N1139" s="102" t="s">
        <v>33</v>
      </c>
      <c r="V1139" s="68" t="s">
        <v>183</v>
      </c>
    </row>
    <row r="1140" spans="1:24" s="63" customFormat="1" ht="33.75" x14ac:dyDescent="0.2">
      <c r="A1140" s="98"/>
      <c r="B1140" s="97" t="s">
        <v>589</v>
      </c>
      <c r="C1140" s="767" t="s">
        <v>590</v>
      </c>
      <c r="D1140" s="767"/>
      <c r="E1140" s="767"/>
      <c r="F1140" s="99" t="s">
        <v>186</v>
      </c>
      <c r="G1140" s="99" t="s">
        <v>591</v>
      </c>
      <c r="H1140" s="99" t="s">
        <v>33</v>
      </c>
      <c r="I1140" s="99" t="s">
        <v>591</v>
      </c>
      <c r="J1140" s="100" t="s">
        <v>33</v>
      </c>
      <c r="K1140" s="99" t="s">
        <v>33</v>
      </c>
      <c r="L1140" s="100">
        <v>85.13</v>
      </c>
      <c r="M1140" s="101" t="s">
        <v>33</v>
      </c>
      <c r="N1140" s="102" t="s">
        <v>33</v>
      </c>
      <c r="V1140" s="68" t="s">
        <v>590</v>
      </c>
    </row>
    <row r="1141" spans="1:24" s="63" customFormat="1" ht="33.75" x14ac:dyDescent="0.2">
      <c r="A1141" s="98"/>
      <c r="B1141" s="97" t="s">
        <v>592</v>
      </c>
      <c r="C1141" s="767" t="s">
        <v>593</v>
      </c>
      <c r="D1141" s="767"/>
      <c r="E1141" s="767"/>
      <c r="F1141" s="99" t="s">
        <v>186</v>
      </c>
      <c r="G1141" s="99" t="s">
        <v>594</v>
      </c>
      <c r="H1141" s="99" t="s">
        <v>33</v>
      </c>
      <c r="I1141" s="99" t="s">
        <v>594</v>
      </c>
      <c r="J1141" s="100" t="s">
        <v>33</v>
      </c>
      <c r="K1141" s="99" t="s">
        <v>33</v>
      </c>
      <c r="L1141" s="100">
        <v>52.7</v>
      </c>
      <c r="M1141" s="101" t="s">
        <v>33</v>
      </c>
      <c r="N1141" s="102" t="s">
        <v>33</v>
      </c>
      <c r="V1141" s="68" t="s">
        <v>593</v>
      </c>
    </row>
    <row r="1142" spans="1:24" s="63" customFormat="1" x14ac:dyDescent="0.2">
      <c r="A1142" s="103"/>
      <c r="B1142" s="104"/>
      <c r="C1142" s="780" t="s">
        <v>191</v>
      </c>
      <c r="D1142" s="780"/>
      <c r="E1142" s="780"/>
      <c r="F1142" s="105" t="s">
        <v>33</v>
      </c>
      <c r="G1142" s="105" t="s">
        <v>33</v>
      </c>
      <c r="H1142" s="105" t="s">
        <v>33</v>
      </c>
      <c r="I1142" s="105" t="s">
        <v>33</v>
      </c>
      <c r="J1142" s="106" t="s">
        <v>33</v>
      </c>
      <c r="K1142" s="105" t="s">
        <v>33</v>
      </c>
      <c r="L1142" s="106">
        <v>346.98</v>
      </c>
      <c r="M1142" s="92" t="s">
        <v>33</v>
      </c>
      <c r="N1142" s="107" t="s">
        <v>33</v>
      </c>
      <c r="X1142" s="68" t="s">
        <v>191</v>
      </c>
    </row>
    <row r="1143" spans="1:24" s="63" customFormat="1" ht="33.75" x14ac:dyDescent="0.2">
      <c r="A1143" s="88" t="s">
        <v>3197</v>
      </c>
      <c r="B1143" s="89" t="s">
        <v>1997</v>
      </c>
      <c r="C1143" s="776" t="s">
        <v>1998</v>
      </c>
      <c r="D1143" s="776"/>
      <c r="E1143" s="776"/>
      <c r="F1143" s="90" t="s">
        <v>566</v>
      </c>
      <c r="G1143" s="90" t="s">
        <v>33</v>
      </c>
      <c r="H1143" s="90" t="s">
        <v>33</v>
      </c>
      <c r="I1143" s="90" t="s">
        <v>1109</v>
      </c>
      <c r="J1143" s="91">
        <v>535.46</v>
      </c>
      <c r="K1143" s="90" t="s">
        <v>33</v>
      </c>
      <c r="L1143" s="91">
        <v>2730.85</v>
      </c>
      <c r="M1143" s="92" t="s">
        <v>33</v>
      </c>
      <c r="N1143" s="93" t="s">
        <v>33</v>
      </c>
      <c r="R1143" s="68" t="s">
        <v>1998</v>
      </c>
    </row>
    <row r="1144" spans="1:24" s="63" customFormat="1" ht="45" x14ac:dyDescent="0.2">
      <c r="A1144" s="88" t="s">
        <v>3198</v>
      </c>
      <c r="B1144" s="89" t="s">
        <v>2812</v>
      </c>
      <c r="C1144" s="776" t="s">
        <v>2813</v>
      </c>
      <c r="D1144" s="776"/>
      <c r="E1144" s="776"/>
      <c r="F1144" s="90" t="s">
        <v>582</v>
      </c>
      <c r="G1144" s="90" t="s">
        <v>33</v>
      </c>
      <c r="H1144" s="90" t="s">
        <v>33</v>
      </c>
      <c r="I1144" s="90" t="s">
        <v>3199</v>
      </c>
      <c r="J1144" s="91" t="s">
        <v>33</v>
      </c>
      <c r="K1144" s="90" t="s">
        <v>33</v>
      </c>
      <c r="L1144" s="91" t="s">
        <v>33</v>
      </c>
      <c r="M1144" s="92" t="s">
        <v>33</v>
      </c>
      <c r="N1144" s="93" t="s">
        <v>33</v>
      </c>
      <c r="R1144" s="68" t="s">
        <v>2813</v>
      </c>
    </row>
    <row r="1145" spans="1:24" s="63" customFormat="1" x14ac:dyDescent="0.2">
      <c r="A1145" s="94"/>
      <c r="B1145" s="95"/>
      <c r="C1145" s="767" t="s">
        <v>3200</v>
      </c>
      <c r="D1145" s="767"/>
      <c r="E1145" s="767"/>
      <c r="F1145" s="767"/>
      <c r="G1145" s="767"/>
      <c r="H1145" s="767"/>
      <c r="I1145" s="767"/>
      <c r="J1145" s="767"/>
      <c r="K1145" s="767"/>
      <c r="L1145" s="767"/>
      <c r="M1145" s="767"/>
      <c r="N1145" s="781"/>
      <c r="S1145" s="68" t="s">
        <v>3200</v>
      </c>
    </row>
    <row r="1146" spans="1:24" s="63" customFormat="1" ht="33.75" x14ac:dyDescent="0.2">
      <c r="A1146" s="96"/>
      <c r="B1146" s="97" t="s">
        <v>558</v>
      </c>
      <c r="C1146" s="767" t="s">
        <v>559</v>
      </c>
      <c r="D1146" s="767"/>
      <c r="E1146" s="767"/>
      <c r="F1146" s="767"/>
      <c r="G1146" s="767"/>
      <c r="H1146" s="767"/>
      <c r="I1146" s="767"/>
      <c r="J1146" s="767"/>
      <c r="K1146" s="767"/>
      <c r="L1146" s="767"/>
      <c r="M1146" s="767"/>
      <c r="N1146" s="781"/>
      <c r="T1146" s="68" t="s">
        <v>559</v>
      </c>
    </row>
    <row r="1147" spans="1:24" s="63" customFormat="1" x14ac:dyDescent="0.2">
      <c r="A1147" s="98"/>
      <c r="B1147" s="97" t="s">
        <v>165</v>
      </c>
      <c r="C1147" s="767" t="s">
        <v>251</v>
      </c>
      <c r="D1147" s="767"/>
      <c r="E1147" s="767"/>
      <c r="F1147" s="99" t="s">
        <v>33</v>
      </c>
      <c r="G1147" s="99" t="s">
        <v>33</v>
      </c>
      <c r="H1147" s="99" t="s">
        <v>33</v>
      </c>
      <c r="I1147" s="99" t="s">
        <v>33</v>
      </c>
      <c r="J1147" s="100">
        <v>2874.61</v>
      </c>
      <c r="K1147" s="99" t="s">
        <v>175</v>
      </c>
      <c r="L1147" s="100">
        <v>2278.13</v>
      </c>
      <c r="M1147" s="101" t="s">
        <v>33</v>
      </c>
      <c r="N1147" s="102" t="s">
        <v>33</v>
      </c>
      <c r="U1147" s="68" t="s">
        <v>251</v>
      </c>
    </row>
    <row r="1148" spans="1:24" s="63" customFormat="1" x14ac:dyDescent="0.2">
      <c r="A1148" s="98"/>
      <c r="B1148" s="97" t="s">
        <v>173</v>
      </c>
      <c r="C1148" s="767" t="s">
        <v>174</v>
      </c>
      <c r="D1148" s="767"/>
      <c r="E1148" s="767"/>
      <c r="F1148" s="99" t="s">
        <v>33</v>
      </c>
      <c r="G1148" s="99" t="s">
        <v>33</v>
      </c>
      <c r="H1148" s="99" t="s">
        <v>33</v>
      </c>
      <c r="I1148" s="99" t="s">
        <v>33</v>
      </c>
      <c r="J1148" s="100">
        <v>2606.02</v>
      </c>
      <c r="K1148" s="99" t="s">
        <v>175</v>
      </c>
      <c r="L1148" s="100">
        <v>2065.27</v>
      </c>
      <c r="M1148" s="101" t="s">
        <v>33</v>
      </c>
      <c r="N1148" s="102" t="s">
        <v>33</v>
      </c>
      <c r="U1148" s="68" t="s">
        <v>174</v>
      </c>
    </row>
    <row r="1149" spans="1:24" s="63" customFormat="1" x14ac:dyDescent="0.2">
      <c r="A1149" s="98"/>
      <c r="B1149" s="97" t="s">
        <v>176</v>
      </c>
      <c r="C1149" s="767" t="s">
        <v>177</v>
      </c>
      <c r="D1149" s="767"/>
      <c r="E1149" s="767"/>
      <c r="F1149" s="99" t="s">
        <v>33</v>
      </c>
      <c r="G1149" s="99" t="s">
        <v>33</v>
      </c>
      <c r="H1149" s="99" t="s">
        <v>33</v>
      </c>
      <c r="I1149" s="99" t="s">
        <v>33</v>
      </c>
      <c r="J1149" s="100">
        <v>380.59</v>
      </c>
      <c r="K1149" s="99" t="s">
        <v>175</v>
      </c>
      <c r="L1149" s="100">
        <v>301.62</v>
      </c>
      <c r="M1149" s="101" t="s">
        <v>33</v>
      </c>
      <c r="N1149" s="102" t="s">
        <v>33</v>
      </c>
      <c r="U1149" s="68" t="s">
        <v>177</v>
      </c>
    </row>
    <row r="1150" spans="1:24" s="63" customFormat="1" x14ac:dyDescent="0.2">
      <c r="A1150" s="98"/>
      <c r="B1150" s="97" t="s">
        <v>212</v>
      </c>
      <c r="C1150" s="767" t="s">
        <v>252</v>
      </c>
      <c r="D1150" s="767"/>
      <c r="E1150" s="767"/>
      <c r="F1150" s="99" t="s">
        <v>33</v>
      </c>
      <c r="G1150" s="99" t="s">
        <v>33</v>
      </c>
      <c r="H1150" s="99" t="s">
        <v>33</v>
      </c>
      <c r="I1150" s="99" t="s">
        <v>33</v>
      </c>
      <c r="J1150" s="100">
        <v>3287.63</v>
      </c>
      <c r="K1150" s="99" t="s">
        <v>33</v>
      </c>
      <c r="L1150" s="100">
        <v>2084.36</v>
      </c>
      <c r="M1150" s="101" t="s">
        <v>33</v>
      </c>
      <c r="N1150" s="102" t="s">
        <v>33</v>
      </c>
      <c r="U1150" s="68" t="s">
        <v>252</v>
      </c>
    </row>
    <row r="1151" spans="1:24" s="63" customFormat="1" x14ac:dyDescent="0.2">
      <c r="A1151" s="98"/>
      <c r="B1151" s="97" t="s">
        <v>33</v>
      </c>
      <c r="C1151" s="767" t="s">
        <v>253</v>
      </c>
      <c r="D1151" s="767"/>
      <c r="E1151" s="767"/>
      <c r="F1151" s="99" t="s">
        <v>179</v>
      </c>
      <c r="G1151" s="99" t="s">
        <v>2816</v>
      </c>
      <c r="H1151" s="99" t="s">
        <v>175</v>
      </c>
      <c r="I1151" s="99" t="s">
        <v>3201</v>
      </c>
      <c r="J1151" s="100" t="s">
        <v>33</v>
      </c>
      <c r="K1151" s="99" t="s">
        <v>33</v>
      </c>
      <c r="L1151" s="100" t="s">
        <v>33</v>
      </c>
      <c r="M1151" s="101" t="s">
        <v>33</v>
      </c>
      <c r="N1151" s="102" t="s">
        <v>33</v>
      </c>
      <c r="V1151" s="68" t="s">
        <v>253</v>
      </c>
    </row>
    <row r="1152" spans="1:24" s="63" customFormat="1" x14ac:dyDescent="0.2">
      <c r="A1152" s="98"/>
      <c r="B1152" s="97" t="s">
        <v>33</v>
      </c>
      <c r="C1152" s="767" t="s">
        <v>178</v>
      </c>
      <c r="D1152" s="767"/>
      <c r="E1152" s="767"/>
      <c r="F1152" s="99" t="s">
        <v>179</v>
      </c>
      <c r="G1152" s="99" t="s">
        <v>2818</v>
      </c>
      <c r="H1152" s="99" t="s">
        <v>175</v>
      </c>
      <c r="I1152" s="99" t="s">
        <v>3202</v>
      </c>
      <c r="J1152" s="100" t="s">
        <v>33</v>
      </c>
      <c r="K1152" s="99" t="s">
        <v>33</v>
      </c>
      <c r="L1152" s="100" t="s">
        <v>33</v>
      </c>
      <c r="M1152" s="101" t="s">
        <v>33</v>
      </c>
      <c r="N1152" s="102" t="s">
        <v>33</v>
      </c>
      <c r="V1152" s="68" t="s">
        <v>178</v>
      </c>
    </row>
    <row r="1153" spans="1:25" s="63" customFormat="1" x14ac:dyDescent="0.2">
      <c r="A1153" s="98"/>
      <c r="B1153" s="97" t="s">
        <v>33</v>
      </c>
      <c r="C1153" s="776" t="s">
        <v>182</v>
      </c>
      <c r="D1153" s="776"/>
      <c r="E1153" s="776"/>
      <c r="F1153" s="90" t="s">
        <v>33</v>
      </c>
      <c r="G1153" s="90" t="s">
        <v>33</v>
      </c>
      <c r="H1153" s="90" t="s">
        <v>33</v>
      </c>
      <c r="I1153" s="90" t="s">
        <v>33</v>
      </c>
      <c r="J1153" s="91">
        <v>8768.26</v>
      </c>
      <c r="K1153" s="90" t="s">
        <v>33</v>
      </c>
      <c r="L1153" s="91">
        <v>6427.76</v>
      </c>
      <c r="M1153" s="92" t="s">
        <v>33</v>
      </c>
      <c r="N1153" s="93" t="s">
        <v>33</v>
      </c>
      <c r="W1153" s="68" t="s">
        <v>182</v>
      </c>
    </row>
    <row r="1154" spans="1:25" s="63" customFormat="1" x14ac:dyDescent="0.2">
      <c r="A1154" s="98"/>
      <c r="B1154" s="97" t="s">
        <v>33</v>
      </c>
      <c r="C1154" s="767" t="s">
        <v>183</v>
      </c>
      <c r="D1154" s="767"/>
      <c r="E1154" s="767"/>
      <c r="F1154" s="99" t="s">
        <v>33</v>
      </c>
      <c r="G1154" s="99" t="s">
        <v>33</v>
      </c>
      <c r="H1154" s="99" t="s">
        <v>33</v>
      </c>
      <c r="I1154" s="99" t="s">
        <v>33</v>
      </c>
      <c r="J1154" s="100" t="s">
        <v>33</v>
      </c>
      <c r="K1154" s="99" t="s">
        <v>33</v>
      </c>
      <c r="L1154" s="100">
        <v>2579.75</v>
      </c>
      <c r="M1154" s="101" t="s">
        <v>33</v>
      </c>
      <c r="N1154" s="102" t="s">
        <v>33</v>
      </c>
      <c r="V1154" s="68" t="s">
        <v>183</v>
      </c>
    </row>
    <row r="1155" spans="1:25" s="63" customFormat="1" ht="33.75" x14ac:dyDescent="0.2">
      <c r="A1155" s="98"/>
      <c r="B1155" s="97" t="s">
        <v>589</v>
      </c>
      <c r="C1155" s="767" t="s">
        <v>590</v>
      </c>
      <c r="D1155" s="767"/>
      <c r="E1155" s="767"/>
      <c r="F1155" s="99" t="s">
        <v>186</v>
      </c>
      <c r="G1155" s="99" t="s">
        <v>591</v>
      </c>
      <c r="H1155" s="99" t="s">
        <v>33</v>
      </c>
      <c r="I1155" s="99" t="s">
        <v>591</v>
      </c>
      <c r="J1155" s="100" t="s">
        <v>33</v>
      </c>
      <c r="K1155" s="99" t="s">
        <v>33</v>
      </c>
      <c r="L1155" s="100">
        <v>2708.74</v>
      </c>
      <c r="M1155" s="101" t="s">
        <v>33</v>
      </c>
      <c r="N1155" s="102" t="s">
        <v>33</v>
      </c>
      <c r="V1155" s="68" t="s">
        <v>590</v>
      </c>
    </row>
    <row r="1156" spans="1:25" s="63" customFormat="1" ht="33.75" x14ac:dyDescent="0.2">
      <c r="A1156" s="98"/>
      <c r="B1156" s="97" t="s">
        <v>592</v>
      </c>
      <c r="C1156" s="767" t="s">
        <v>593</v>
      </c>
      <c r="D1156" s="767"/>
      <c r="E1156" s="767"/>
      <c r="F1156" s="99" t="s">
        <v>186</v>
      </c>
      <c r="G1156" s="99" t="s">
        <v>594</v>
      </c>
      <c r="H1156" s="99" t="s">
        <v>33</v>
      </c>
      <c r="I1156" s="99" t="s">
        <v>594</v>
      </c>
      <c r="J1156" s="100" t="s">
        <v>33</v>
      </c>
      <c r="K1156" s="99" t="s">
        <v>33</v>
      </c>
      <c r="L1156" s="100">
        <v>1676.84</v>
      </c>
      <c r="M1156" s="101" t="s">
        <v>33</v>
      </c>
      <c r="N1156" s="102" t="s">
        <v>33</v>
      </c>
      <c r="V1156" s="68" t="s">
        <v>593</v>
      </c>
    </row>
    <row r="1157" spans="1:25" s="63" customFormat="1" x14ac:dyDescent="0.2">
      <c r="A1157" s="103"/>
      <c r="B1157" s="104"/>
      <c r="C1157" s="780" t="s">
        <v>191</v>
      </c>
      <c r="D1157" s="780"/>
      <c r="E1157" s="780"/>
      <c r="F1157" s="105" t="s">
        <v>33</v>
      </c>
      <c r="G1157" s="105" t="s">
        <v>33</v>
      </c>
      <c r="H1157" s="105" t="s">
        <v>33</v>
      </c>
      <c r="I1157" s="105" t="s">
        <v>33</v>
      </c>
      <c r="J1157" s="106" t="s">
        <v>33</v>
      </c>
      <c r="K1157" s="105" t="s">
        <v>33</v>
      </c>
      <c r="L1157" s="106">
        <v>10813.34</v>
      </c>
      <c r="M1157" s="92" t="s">
        <v>33</v>
      </c>
      <c r="N1157" s="107" t="s">
        <v>33</v>
      </c>
      <c r="X1157" s="68" t="s">
        <v>191</v>
      </c>
    </row>
    <row r="1158" spans="1:25" s="63" customFormat="1" ht="22.5" x14ac:dyDescent="0.2">
      <c r="A1158" s="88" t="s">
        <v>3203</v>
      </c>
      <c r="B1158" s="89" t="s">
        <v>595</v>
      </c>
      <c r="C1158" s="776" t="s">
        <v>596</v>
      </c>
      <c r="D1158" s="776"/>
      <c r="E1158" s="776"/>
      <c r="F1158" s="90" t="s">
        <v>566</v>
      </c>
      <c r="G1158" s="90" t="s">
        <v>33</v>
      </c>
      <c r="H1158" s="90" t="s">
        <v>33</v>
      </c>
      <c r="I1158" s="90" t="s">
        <v>3204</v>
      </c>
      <c r="J1158" s="91">
        <v>790</v>
      </c>
      <c r="K1158" s="90" t="s">
        <v>33</v>
      </c>
      <c r="L1158" s="91">
        <v>50837.29</v>
      </c>
      <c r="M1158" s="92" t="s">
        <v>33</v>
      </c>
      <c r="N1158" s="93" t="s">
        <v>33</v>
      </c>
      <c r="R1158" s="68" t="s">
        <v>596</v>
      </c>
    </row>
    <row r="1159" spans="1:25" s="63" customFormat="1" x14ac:dyDescent="0.2">
      <c r="A1159" s="88" t="s">
        <v>3205</v>
      </c>
      <c r="B1159" s="89" t="s">
        <v>598</v>
      </c>
      <c r="C1159" s="776" t="s">
        <v>599</v>
      </c>
      <c r="D1159" s="776"/>
      <c r="E1159" s="776"/>
      <c r="F1159" s="90" t="s">
        <v>566</v>
      </c>
      <c r="G1159" s="90" t="s">
        <v>33</v>
      </c>
      <c r="H1159" s="90" t="s">
        <v>33</v>
      </c>
      <c r="I1159" s="90" t="s">
        <v>3206</v>
      </c>
      <c r="J1159" s="91">
        <v>10.63</v>
      </c>
      <c r="K1159" s="90" t="s">
        <v>33</v>
      </c>
      <c r="L1159" s="91">
        <v>673.94</v>
      </c>
      <c r="M1159" s="92" t="s">
        <v>33</v>
      </c>
      <c r="N1159" s="93" t="s">
        <v>33</v>
      </c>
      <c r="R1159" s="68" t="s">
        <v>599</v>
      </c>
    </row>
    <row r="1160" spans="1:25" s="63" customFormat="1" x14ac:dyDescent="0.2">
      <c r="A1160" s="94"/>
      <c r="B1160" s="95"/>
      <c r="C1160" s="767" t="s">
        <v>601</v>
      </c>
      <c r="D1160" s="767"/>
      <c r="E1160" s="767"/>
      <c r="F1160" s="767"/>
      <c r="G1160" s="767"/>
      <c r="H1160" s="767"/>
      <c r="I1160" s="767"/>
      <c r="J1160" s="767"/>
      <c r="K1160" s="767"/>
      <c r="L1160" s="767"/>
      <c r="M1160" s="767"/>
      <c r="N1160" s="781"/>
      <c r="Y1160" s="68" t="s">
        <v>601</v>
      </c>
    </row>
    <row r="1161" spans="1:25" s="63" customFormat="1" ht="22.5" x14ac:dyDescent="0.2">
      <c r="A1161" s="88" t="s">
        <v>3207</v>
      </c>
      <c r="B1161" s="89" t="s">
        <v>2064</v>
      </c>
      <c r="C1161" s="776" t="s">
        <v>2065</v>
      </c>
      <c r="D1161" s="776"/>
      <c r="E1161" s="776"/>
      <c r="F1161" s="90" t="s">
        <v>604</v>
      </c>
      <c r="G1161" s="90" t="s">
        <v>33</v>
      </c>
      <c r="H1161" s="90" t="s">
        <v>33</v>
      </c>
      <c r="I1161" s="90" t="s">
        <v>3208</v>
      </c>
      <c r="J1161" s="91">
        <v>5488.69</v>
      </c>
      <c r="K1161" s="90" t="s">
        <v>33</v>
      </c>
      <c r="L1161" s="91">
        <v>3961.74</v>
      </c>
      <c r="M1161" s="92" t="s">
        <v>33</v>
      </c>
      <c r="N1161" s="93" t="s">
        <v>33</v>
      </c>
      <c r="R1161" s="68" t="s">
        <v>2065</v>
      </c>
    </row>
    <row r="1162" spans="1:25" s="63" customFormat="1" x14ac:dyDescent="0.2">
      <c r="A1162" s="94"/>
      <c r="B1162" s="95"/>
      <c r="C1162" s="767" t="s">
        <v>3209</v>
      </c>
      <c r="D1162" s="767"/>
      <c r="E1162" s="767"/>
      <c r="F1162" s="767"/>
      <c r="G1162" s="767"/>
      <c r="H1162" s="767"/>
      <c r="I1162" s="767"/>
      <c r="J1162" s="767"/>
      <c r="K1162" s="767"/>
      <c r="L1162" s="767"/>
      <c r="M1162" s="767"/>
      <c r="N1162" s="781"/>
      <c r="S1162" s="68" t="s">
        <v>3209</v>
      </c>
    </row>
    <row r="1163" spans="1:25" s="63" customFormat="1" ht="22.5" x14ac:dyDescent="0.2">
      <c r="A1163" s="88" t="s">
        <v>3210</v>
      </c>
      <c r="B1163" s="89" t="s">
        <v>2014</v>
      </c>
      <c r="C1163" s="776" t="s">
        <v>2015</v>
      </c>
      <c r="D1163" s="776"/>
      <c r="E1163" s="776"/>
      <c r="F1163" s="90" t="s">
        <v>604</v>
      </c>
      <c r="G1163" s="90" t="s">
        <v>33</v>
      </c>
      <c r="H1163" s="90" t="s">
        <v>33</v>
      </c>
      <c r="I1163" s="90" t="s">
        <v>3211</v>
      </c>
      <c r="J1163" s="91">
        <v>5488.69</v>
      </c>
      <c r="K1163" s="90" t="s">
        <v>33</v>
      </c>
      <c r="L1163" s="91">
        <v>937.47</v>
      </c>
      <c r="M1163" s="92" t="s">
        <v>33</v>
      </c>
      <c r="N1163" s="93" t="s">
        <v>33</v>
      </c>
      <c r="R1163" s="68" t="s">
        <v>2015</v>
      </c>
    </row>
    <row r="1164" spans="1:25" s="63" customFormat="1" x14ac:dyDescent="0.2">
      <c r="A1164" s="94"/>
      <c r="B1164" s="95"/>
      <c r="C1164" s="767" t="s">
        <v>3212</v>
      </c>
      <c r="D1164" s="767"/>
      <c r="E1164" s="767"/>
      <c r="F1164" s="767"/>
      <c r="G1164" s="767"/>
      <c r="H1164" s="767"/>
      <c r="I1164" s="767"/>
      <c r="J1164" s="767"/>
      <c r="K1164" s="767"/>
      <c r="L1164" s="767"/>
      <c r="M1164" s="767"/>
      <c r="N1164" s="781"/>
      <c r="S1164" s="68" t="s">
        <v>3212</v>
      </c>
    </row>
    <row r="1165" spans="1:25" s="63" customFormat="1" ht="22.5" x14ac:dyDescent="0.2">
      <c r="A1165" s="88" t="s">
        <v>2586</v>
      </c>
      <c r="B1165" s="89" t="s">
        <v>2826</v>
      </c>
      <c r="C1165" s="776" t="s">
        <v>2827</v>
      </c>
      <c r="D1165" s="776"/>
      <c r="E1165" s="776"/>
      <c r="F1165" s="90" t="s">
        <v>604</v>
      </c>
      <c r="G1165" s="90" t="s">
        <v>33</v>
      </c>
      <c r="H1165" s="90" t="s">
        <v>33</v>
      </c>
      <c r="I1165" s="90" t="s">
        <v>3021</v>
      </c>
      <c r="J1165" s="91">
        <v>5488.69</v>
      </c>
      <c r="K1165" s="90" t="s">
        <v>33</v>
      </c>
      <c r="L1165" s="91">
        <v>6369.62</v>
      </c>
      <c r="M1165" s="92" t="s">
        <v>33</v>
      </c>
      <c r="N1165" s="93" t="s">
        <v>33</v>
      </c>
      <c r="R1165" s="68" t="s">
        <v>2827</v>
      </c>
    </row>
    <row r="1166" spans="1:25" s="63" customFormat="1" x14ac:dyDescent="0.2">
      <c r="A1166" s="94"/>
      <c r="B1166" s="95"/>
      <c r="C1166" s="767" t="s">
        <v>3022</v>
      </c>
      <c r="D1166" s="767"/>
      <c r="E1166" s="767"/>
      <c r="F1166" s="767"/>
      <c r="G1166" s="767"/>
      <c r="H1166" s="767"/>
      <c r="I1166" s="767"/>
      <c r="J1166" s="767"/>
      <c r="K1166" s="767"/>
      <c r="L1166" s="767"/>
      <c r="M1166" s="767"/>
      <c r="N1166" s="781"/>
      <c r="S1166" s="68" t="s">
        <v>3022</v>
      </c>
    </row>
    <row r="1167" spans="1:25" s="63" customFormat="1" ht="22.5" x14ac:dyDescent="0.2">
      <c r="A1167" s="88" t="s">
        <v>3213</v>
      </c>
      <c r="B1167" s="89" t="s">
        <v>602</v>
      </c>
      <c r="C1167" s="776" t="s">
        <v>603</v>
      </c>
      <c r="D1167" s="776"/>
      <c r="E1167" s="776"/>
      <c r="F1167" s="90" t="s">
        <v>604</v>
      </c>
      <c r="G1167" s="90" t="s">
        <v>33</v>
      </c>
      <c r="H1167" s="90" t="s">
        <v>33</v>
      </c>
      <c r="I1167" s="90" t="s">
        <v>3214</v>
      </c>
      <c r="J1167" s="91">
        <v>5584.58</v>
      </c>
      <c r="K1167" s="90" t="s">
        <v>33</v>
      </c>
      <c r="L1167" s="91">
        <v>2045.63</v>
      </c>
      <c r="M1167" s="92" t="s">
        <v>33</v>
      </c>
      <c r="N1167" s="93" t="s">
        <v>33</v>
      </c>
      <c r="R1167" s="68" t="s">
        <v>603</v>
      </c>
    </row>
    <row r="1168" spans="1:25" s="63" customFormat="1" x14ac:dyDescent="0.2">
      <c r="A1168" s="94"/>
      <c r="B1168" s="95"/>
      <c r="C1168" s="767" t="s">
        <v>3215</v>
      </c>
      <c r="D1168" s="767"/>
      <c r="E1168" s="767"/>
      <c r="F1168" s="767"/>
      <c r="G1168" s="767"/>
      <c r="H1168" s="767"/>
      <c r="I1168" s="767"/>
      <c r="J1168" s="767"/>
      <c r="K1168" s="767"/>
      <c r="L1168" s="767"/>
      <c r="M1168" s="767"/>
      <c r="N1168" s="781"/>
      <c r="S1168" s="68" t="s">
        <v>3215</v>
      </c>
    </row>
    <row r="1169" spans="1:24" s="63" customFormat="1" ht="22.5" x14ac:dyDescent="0.2">
      <c r="A1169" s="88" t="s">
        <v>3216</v>
      </c>
      <c r="B1169" s="89" t="s">
        <v>2010</v>
      </c>
      <c r="C1169" s="776" t="s">
        <v>2011</v>
      </c>
      <c r="D1169" s="776"/>
      <c r="E1169" s="776"/>
      <c r="F1169" s="90" t="s">
        <v>604</v>
      </c>
      <c r="G1169" s="90" t="s">
        <v>33</v>
      </c>
      <c r="H1169" s="90" t="s">
        <v>33</v>
      </c>
      <c r="I1169" s="90" t="s">
        <v>3217</v>
      </c>
      <c r="J1169" s="91">
        <v>5802.77</v>
      </c>
      <c r="K1169" s="90" t="s">
        <v>33</v>
      </c>
      <c r="L1169" s="91">
        <v>2294.42</v>
      </c>
      <c r="M1169" s="92" t="s">
        <v>33</v>
      </c>
      <c r="N1169" s="93" t="s">
        <v>33</v>
      </c>
      <c r="R1169" s="68" t="s">
        <v>2011</v>
      </c>
    </row>
    <row r="1170" spans="1:24" s="63" customFormat="1" x14ac:dyDescent="0.2">
      <c r="A1170" s="94"/>
      <c r="B1170" s="95"/>
      <c r="C1170" s="767" t="s">
        <v>3218</v>
      </c>
      <c r="D1170" s="767"/>
      <c r="E1170" s="767"/>
      <c r="F1170" s="767"/>
      <c r="G1170" s="767"/>
      <c r="H1170" s="767"/>
      <c r="I1170" s="767"/>
      <c r="J1170" s="767"/>
      <c r="K1170" s="767"/>
      <c r="L1170" s="767"/>
      <c r="M1170" s="767"/>
      <c r="N1170" s="781"/>
      <c r="S1170" s="68" t="s">
        <v>3218</v>
      </c>
    </row>
    <row r="1171" spans="1:24" s="63" customFormat="1" ht="33.75" x14ac:dyDescent="0.2">
      <c r="A1171" s="88" t="s">
        <v>3219</v>
      </c>
      <c r="B1171" s="89" t="s">
        <v>2028</v>
      </c>
      <c r="C1171" s="776" t="s">
        <v>2029</v>
      </c>
      <c r="D1171" s="776"/>
      <c r="E1171" s="776"/>
      <c r="F1171" s="90" t="s">
        <v>609</v>
      </c>
      <c r="G1171" s="90" t="s">
        <v>33</v>
      </c>
      <c r="H1171" s="90" t="s">
        <v>33</v>
      </c>
      <c r="I1171" s="90" t="s">
        <v>3220</v>
      </c>
      <c r="J1171" s="91" t="s">
        <v>33</v>
      </c>
      <c r="K1171" s="90" t="s">
        <v>33</v>
      </c>
      <c r="L1171" s="91" t="s">
        <v>33</v>
      </c>
      <c r="M1171" s="92" t="s">
        <v>33</v>
      </c>
      <c r="N1171" s="93" t="s">
        <v>33</v>
      </c>
      <c r="R1171" s="68" t="s">
        <v>2029</v>
      </c>
    </row>
    <row r="1172" spans="1:24" s="63" customFormat="1" x14ac:dyDescent="0.2">
      <c r="A1172" s="94"/>
      <c r="B1172" s="95"/>
      <c r="C1172" s="767" t="s">
        <v>3221</v>
      </c>
      <c r="D1172" s="767"/>
      <c r="E1172" s="767"/>
      <c r="F1172" s="767"/>
      <c r="G1172" s="767"/>
      <c r="H1172" s="767"/>
      <c r="I1172" s="767"/>
      <c r="J1172" s="767"/>
      <c r="K1172" s="767"/>
      <c r="L1172" s="767"/>
      <c r="M1172" s="767"/>
      <c r="N1172" s="781"/>
      <c r="S1172" s="68" t="s">
        <v>3221</v>
      </c>
    </row>
    <row r="1173" spans="1:24" s="63" customFormat="1" ht="33.75" x14ac:dyDescent="0.2">
      <c r="A1173" s="96"/>
      <c r="B1173" s="97" t="s">
        <v>558</v>
      </c>
      <c r="C1173" s="767" t="s">
        <v>559</v>
      </c>
      <c r="D1173" s="767"/>
      <c r="E1173" s="767"/>
      <c r="F1173" s="767"/>
      <c r="G1173" s="767"/>
      <c r="H1173" s="767"/>
      <c r="I1173" s="767"/>
      <c r="J1173" s="767"/>
      <c r="K1173" s="767"/>
      <c r="L1173" s="767"/>
      <c r="M1173" s="767"/>
      <c r="N1173" s="781"/>
      <c r="T1173" s="68" t="s">
        <v>559</v>
      </c>
    </row>
    <row r="1174" spans="1:24" s="63" customFormat="1" x14ac:dyDescent="0.2">
      <c r="A1174" s="98"/>
      <c r="B1174" s="97" t="s">
        <v>165</v>
      </c>
      <c r="C1174" s="767" t="s">
        <v>251</v>
      </c>
      <c r="D1174" s="767"/>
      <c r="E1174" s="767"/>
      <c r="F1174" s="99" t="s">
        <v>33</v>
      </c>
      <c r="G1174" s="99" t="s">
        <v>33</v>
      </c>
      <c r="H1174" s="99" t="s">
        <v>33</v>
      </c>
      <c r="I1174" s="99" t="s">
        <v>33</v>
      </c>
      <c r="J1174" s="100">
        <v>86.7</v>
      </c>
      <c r="K1174" s="99" t="s">
        <v>175</v>
      </c>
      <c r="L1174" s="100">
        <v>218.92</v>
      </c>
      <c r="M1174" s="101" t="s">
        <v>33</v>
      </c>
      <c r="N1174" s="102" t="s">
        <v>33</v>
      </c>
      <c r="U1174" s="68" t="s">
        <v>251</v>
      </c>
    </row>
    <row r="1175" spans="1:24" s="63" customFormat="1" x14ac:dyDescent="0.2">
      <c r="A1175" s="98"/>
      <c r="B1175" s="97" t="s">
        <v>173</v>
      </c>
      <c r="C1175" s="767" t="s">
        <v>174</v>
      </c>
      <c r="D1175" s="767"/>
      <c r="E1175" s="767"/>
      <c r="F1175" s="99" t="s">
        <v>33</v>
      </c>
      <c r="G1175" s="99" t="s">
        <v>33</v>
      </c>
      <c r="H1175" s="99" t="s">
        <v>33</v>
      </c>
      <c r="I1175" s="99" t="s">
        <v>33</v>
      </c>
      <c r="J1175" s="100">
        <v>16.61</v>
      </c>
      <c r="K1175" s="99" t="s">
        <v>175</v>
      </c>
      <c r="L1175" s="100">
        <v>41.94</v>
      </c>
      <c r="M1175" s="101" t="s">
        <v>33</v>
      </c>
      <c r="N1175" s="102" t="s">
        <v>33</v>
      </c>
      <c r="U1175" s="68" t="s">
        <v>174</v>
      </c>
    </row>
    <row r="1176" spans="1:24" s="63" customFormat="1" x14ac:dyDescent="0.2">
      <c r="A1176" s="98"/>
      <c r="B1176" s="97" t="s">
        <v>176</v>
      </c>
      <c r="C1176" s="767" t="s">
        <v>177</v>
      </c>
      <c r="D1176" s="767"/>
      <c r="E1176" s="767"/>
      <c r="F1176" s="99" t="s">
        <v>33</v>
      </c>
      <c r="G1176" s="99" t="s">
        <v>33</v>
      </c>
      <c r="H1176" s="99" t="s">
        <v>33</v>
      </c>
      <c r="I1176" s="99" t="s">
        <v>33</v>
      </c>
      <c r="J1176" s="100">
        <v>2.93</v>
      </c>
      <c r="K1176" s="99" t="s">
        <v>175</v>
      </c>
      <c r="L1176" s="100">
        <v>7.4</v>
      </c>
      <c r="M1176" s="101" t="s">
        <v>33</v>
      </c>
      <c r="N1176" s="102" t="s">
        <v>33</v>
      </c>
      <c r="U1176" s="68" t="s">
        <v>177</v>
      </c>
    </row>
    <row r="1177" spans="1:24" s="63" customFormat="1" x14ac:dyDescent="0.2">
      <c r="A1177" s="98"/>
      <c r="B1177" s="97" t="s">
        <v>212</v>
      </c>
      <c r="C1177" s="767" t="s">
        <v>252</v>
      </c>
      <c r="D1177" s="767"/>
      <c r="E1177" s="767"/>
      <c r="F1177" s="99" t="s">
        <v>33</v>
      </c>
      <c r="G1177" s="99" t="s">
        <v>33</v>
      </c>
      <c r="H1177" s="99" t="s">
        <v>33</v>
      </c>
      <c r="I1177" s="99" t="s">
        <v>33</v>
      </c>
      <c r="J1177" s="100">
        <v>0.66</v>
      </c>
      <c r="K1177" s="99" t="s">
        <v>33</v>
      </c>
      <c r="L1177" s="100">
        <v>1.33</v>
      </c>
      <c r="M1177" s="101" t="s">
        <v>33</v>
      </c>
      <c r="N1177" s="102" t="s">
        <v>33</v>
      </c>
      <c r="U1177" s="68" t="s">
        <v>252</v>
      </c>
    </row>
    <row r="1178" spans="1:24" s="63" customFormat="1" x14ac:dyDescent="0.2">
      <c r="A1178" s="98"/>
      <c r="B1178" s="97" t="s">
        <v>33</v>
      </c>
      <c r="C1178" s="767" t="s">
        <v>253</v>
      </c>
      <c r="D1178" s="767"/>
      <c r="E1178" s="767"/>
      <c r="F1178" s="99" t="s">
        <v>179</v>
      </c>
      <c r="G1178" s="99" t="s">
        <v>2031</v>
      </c>
      <c r="H1178" s="99" t="s">
        <v>175</v>
      </c>
      <c r="I1178" s="99" t="s">
        <v>3222</v>
      </c>
      <c r="J1178" s="100" t="s">
        <v>33</v>
      </c>
      <c r="K1178" s="99" t="s">
        <v>33</v>
      </c>
      <c r="L1178" s="100" t="s">
        <v>33</v>
      </c>
      <c r="M1178" s="101" t="s">
        <v>33</v>
      </c>
      <c r="N1178" s="102" t="s">
        <v>33</v>
      </c>
      <c r="V1178" s="68" t="s">
        <v>253</v>
      </c>
    </row>
    <row r="1179" spans="1:24" s="63" customFormat="1" x14ac:dyDescent="0.2">
      <c r="A1179" s="98"/>
      <c r="B1179" s="97" t="s">
        <v>33</v>
      </c>
      <c r="C1179" s="767" t="s">
        <v>178</v>
      </c>
      <c r="D1179" s="767"/>
      <c r="E1179" s="767"/>
      <c r="F1179" s="99" t="s">
        <v>179</v>
      </c>
      <c r="G1179" s="99" t="s">
        <v>845</v>
      </c>
      <c r="H1179" s="99" t="s">
        <v>175</v>
      </c>
      <c r="I1179" s="99" t="s">
        <v>3223</v>
      </c>
      <c r="J1179" s="100" t="s">
        <v>33</v>
      </c>
      <c r="K1179" s="99" t="s">
        <v>33</v>
      </c>
      <c r="L1179" s="100" t="s">
        <v>33</v>
      </c>
      <c r="M1179" s="101" t="s">
        <v>33</v>
      </c>
      <c r="N1179" s="102" t="s">
        <v>33</v>
      </c>
      <c r="V1179" s="68" t="s">
        <v>178</v>
      </c>
    </row>
    <row r="1180" spans="1:24" s="63" customFormat="1" x14ac:dyDescent="0.2">
      <c r="A1180" s="98"/>
      <c r="B1180" s="97" t="s">
        <v>33</v>
      </c>
      <c r="C1180" s="776" t="s">
        <v>182</v>
      </c>
      <c r="D1180" s="776"/>
      <c r="E1180" s="776"/>
      <c r="F1180" s="90" t="s">
        <v>33</v>
      </c>
      <c r="G1180" s="90" t="s">
        <v>33</v>
      </c>
      <c r="H1180" s="90" t="s">
        <v>33</v>
      </c>
      <c r="I1180" s="90" t="s">
        <v>33</v>
      </c>
      <c r="J1180" s="91">
        <v>103.97</v>
      </c>
      <c r="K1180" s="90" t="s">
        <v>33</v>
      </c>
      <c r="L1180" s="91">
        <v>262.19</v>
      </c>
      <c r="M1180" s="92" t="s">
        <v>33</v>
      </c>
      <c r="N1180" s="93" t="s">
        <v>33</v>
      </c>
      <c r="W1180" s="68" t="s">
        <v>182</v>
      </c>
    </row>
    <row r="1181" spans="1:24" s="63" customFormat="1" x14ac:dyDescent="0.2">
      <c r="A1181" s="98"/>
      <c r="B1181" s="97" t="s">
        <v>33</v>
      </c>
      <c r="C1181" s="767" t="s">
        <v>183</v>
      </c>
      <c r="D1181" s="767"/>
      <c r="E1181" s="767"/>
      <c r="F1181" s="99" t="s">
        <v>33</v>
      </c>
      <c r="G1181" s="99" t="s">
        <v>33</v>
      </c>
      <c r="H1181" s="99" t="s">
        <v>33</v>
      </c>
      <c r="I1181" s="99" t="s">
        <v>33</v>
      </c>
      <c r="J1181" s="100" t="s">
        <v>33</v>
      </c>
      <c r="K1181" s="99" t="s">
        <v>33</v>
      </c>
      <c r="L1181" s="100">
        <v>226.32</v>
      </c>
      <c r="M1181" s="101" t="s">
        <v>33</v>
      </c>
      <c r="N1181" s="102" t="s">
        <v>33</v>
      </c>
      <c r="V1181" s="68" t="s">
        <v>183</v>
      </c>
    </row>
    <row r="1182" spans="1:24" s="63" customFormat="1" ht="22.5" x14ac:dyDescent="0.2">
      <c r="A1182" s="98"/>
      <c r="B1182" s="97" t="s">
        <v>572</v>
      </c>
      <c r="C1182" s="767" t="s">
        <v>573</v>
      </c>
      <c r="D1182" s="767"/>
      <c r="E1182" s="767"/>
      <c r="F1182" s="99" t="s">
        <v>186</v>
      </c>
      <c r="G1182" s="99" t="s">
        <v>574</v>
      </c>
      <c r="H1182" s="99" t="s">
        <v>33</v>
      </c>
      <c r="I1182" s="99" t="s">
        <v>574</v>
      </c>
      <c r="J1182" s="100" t="s">
        <v>33</v>
      </c>
      <c r="K1182" s="99" t="s">
        <v>33</v>
      </c>
      <c r="L1182" s="100">
        <v>276.11</v>
      </c>
      <c r="M1182" s="101" t="s">
        <v>33</v>
      </c>
      <c r="N1182" s="102" t="s">
        <v>33</v>
      </c>
      <c r="V1182" s="68" t="s">
        <v>573</v>
      </c>
    </row>
    <row r="1183" spans="1:24" s="63" customFormat="1" ht="22.5" x14ac:dyDescent="0.2">
      <c r="A1183" s="98"/>
      <c r="B1183" s="97" t="s">
        <v>575</v>
      </c>
      <c r="C1183" s="767" t="s">
        <v>576</v>
      </c>
      <c r="D1183" s="767"/>
      <c r="E1183" s="767"/>
      <c r="F1183" s="99" t="s">
        <v>186</v>
      </c>
      <c r="G1183" s="99" t="s">
        <v>341</v>
      </c>
      <c r="H1183" s="99" t="s">
        <v>33</v>
      </c>
      <c r="I1183" s="99" t="s">
        <v>341</v>
      </c>
      <c r="J1183" s="100" t="s">
        <v>33</v>
      </c>
      <c r="K1183" s="99" t="s">
        <v>33</v>
      </c>
      <c r="L1183" s="100">
        <v>181.06</v>
      </c>
      <c r="M1183" s="101" t="s">
        <v>33</v>
      </c>
      <c r="N1183" s="102" t="s">
        <v>33</v>
      </c>
      <c r="V1183" s="68" t="s">
        <v>576</v>
      </c>
    </row>
    <row r="1184" spans="1:24" s="63" customFormat="1" x14ac:dyDescent="0.2">
      <c r="A1184" s="103"/>
      <c r="B1184" s="104"/>
      <c r="C1184" s="780" t="s">
        <v>191</v>
      </c>
      <c r="D1184" s="780"/>
      <c r="E1184" s="780"/>
      <c r="F1184" s="105" t="s">
        <v>33</v>
      </c>
      <c r="G1184" s="105" t="s">
        <v>33</v>
      </c>
      <c r="H1184" s="105" t="s">
        <v>33</v>
      </c>
      <c r="I1184" s="105" t="s">
        <v>33</v>
      </c>
      <c r="J1184" s="106" t="s">
        <v>33</v>
      </c>
      <c r="K1184" s="105" t="s">
        <v>33</v>
      </c>
      <c r="L1184" s="106">
        <v>719.36</v>
      </c>
      <c r="M1184" s="92" t="s">
        <v>33</v>
      </c>
      <c r="N1184" s="107" t="s">
        <v>33</v>
      </c>
      <c r="X1184" s="68" t="s">
        <v>191</v>
      </c>
    </row>
    <row r="1185" spans="1:24" s="63" customFormat="1" ht="33.75" x14ac:dyDescent="0.2">
      <c r="A1185" s="88" t="s">
        <v>3224</v>
      </c>
      <c r="B1185" s="89" t="s">
        <v>2034</v>
      </c>
      <c r="C1185" s="776" t="s">
        <v>2035</v>
      </c>
      <c r="D1185" s="776"/>
      <c r="E1185" s="776"/>
      <c r="F1185" s="90" t="s">
        <v>2036</v>
      </c>
      <c r="G1185" s="90" t="s">
        <v>33</v>
      </c>
      <c r="H1185" s="90" t="s">
        <v>33</v>
      </c>
      <c r="I1185" s="90" t="s">
        <v>3225</v>
      </c>
      <c r="J1185" s="91">
        <v>15.36</v>
      </c>
      <c r="K1185" s="90" t="s">
        <v>33</v>
      </c>
      <c r="L1185" s="91">
        <v>9773.57</v>
      </c>
      <c r="M1185" s="92" t="s">
        <v>33</v>
      </c>
      <c r="N1185" s="93" t="s">
        <v>33</v>
      </c>
      <c r="R1185" s="68" t="s">
        <v>2035</v>
      </c>
    </row>
    <row r="1186" spans="1:24" s="63" customFormat="1" ht="22.5" x14ac:dyDescent="0.2">
      <c r="A1186" s="88" t="s">
        <v>3226</v>
      </c>
      <c r="B1186" s="89" t="s">
        <v>2839</v>
      </c>
      <c r="C1186" s="776" t="s">
        <v>2840</v>
      </c>
      <c r="D1186" s="776"/>
      <c r="E1186" s="776"/>
      <c r="F1186" s="90" t="s">
        <v>711</v>
      </c>
      <c r="G1186" s="90" t="s">
        <v>33</v>
      </c>
      <c r="H1186" s="90" t="s">
        <v>33</v>
      </c>
      <c r="I1186" s="90" t="s">
        <v>973</v>
      </c>
      <c r="J1186" s="91" t="s">
        <v>33</v>
      </c>
      <c r="K1186" s="90" t="s">
        <v>33</v>
      </c>
      <c r="L1186" s="91" t="s">
        <v>33</v>
      </c>
      <c r="M1186" s="92" t="s">
        <v>33</v>
      </c>
      <c r="N1186" s="93" t="s">
        <v>33</v>
      </c>
      <c r="R1186" s="68" t="s">
        <v>2840</v>
      </c>
    </row>
    <row r="1187" spans="1:24" s="63" customFormat="1" x14ac:dyDescent="0.2">
      <c r="A1187" s="94"/>
      <c r="B1187" s="95"/>
      <c r="C1187" s="767" t="s">
        <v>974</v>
      </c>
      <c r="D1187" s="767"/>
      <c r="E1187" s="767"/>
      <c r="F1187" s="767"/>
      <c r="G1187" s="767"/>
      <c r="H1187" s="767"/>
      <c r="I1187" s="767"/>
      <c r="J1187" s="767"/>
      <c r="K1187" s="767"/>
      <c r="L1187" s="767"/>
      <c r="M1187" s="767"/>
      <c r="N1187" s="781"/>
      <c r="S1187" s="68" t="s">
        <v>974</v>
      </c>
    </row>
    <row r="1188" spans="1:24" s="63" customFormat="1" ht="33.75" x14ac:dyDescent="0.2">
      <c r="A1188" s="96"/>
      <c r="B1188" s="97" t="s">
        <v>558</v>
      </c>
      <c r="C1188" s="767" t="s">
        <v>559</v>
      </c>
      <c r="D1188" s="767"/>
      <c r="E1188" s="767"/>
      <c r="F1188" s="767"/>
      <c r="G1188" s="767"/>
      <c r="H1188" s="767"/>
      <c r="I1188" s="767"/>
      <c r="J1188" s="767"/>
      <c r="K1188" s="767"/>
      <c r="L1188" s="767"/>
      <c r="M1188" s="767"/>
      <c r="N1188" s="781"/>
      <c r="T1188" s="68" t="s">
        <v>559</v>
      </c>
    </row>
    <row r="1189" spans="1:24" s="63" customFormat="1" x14ac:dyDescent="0.2">
      <c r="A1189" s="98"/>
      <c r="B1189" s="97" t="s">
        <v>165</v>
      </c>
      <c r="C1189" s="767" t="s">
        <v>251</v>
      </c>
      <c r="D1189" s="767"/>
      <c r="E1189" s="767"/>
      <c r="F1189" s="99" t="s">
        <v>33</v>
      </c>
      <c r="G1189" s="99" t="s">
        <v>33</v>
      </c>
      <c r="H1189" s="99" t="s">
        <v>33</v>
      </c>
      <c r="I1189" s="99" t="s">
        <v>33</v>
      </c>
      <c r="J1189" s="100">
        <v>135.36000000000001</v>
      </c>
      <c r="K1189" s="99" t="s">
        <v>175</v>
      </c>
      <c r="L1189" s="100">
        <v>8.4600000000000009</v>
      </c>
      <c r="M1189" s="101" t="s">
        <v>33</v>
      </c>
      <c r="N1189" s="102" t="s">
        <v>33</v>
      </c>
      <c r="U1189" s="68" t="s">
        <v>251</v>
      </c>
    </row>
    <row r="1190" spans="1:24" s="63" customFormat="1" x14ac:dyDescent="0.2">
      <c r="A1190" s="98"/>
      <c r="B1190" s="97" t="s">
        <v>173</v>
      </c>
      <c r="C1190" s="767" t="s">
        <v>174</v>
      </c>
      <c r="D1190" s="767"/>
      <c r="E1190" s="767"/>
      <c r="F1190" s="99" t="s">
        <v>33</v>
      </c>
      <c r="G1190" s="99" t="s">
        <v>33</v>
      </c>
      <c r="H1190" s="99" t="s">
        <v>33</v>
      </c>
      <c r="I1190" s="99" t="s">
        <v>33</v>
      </c>
      <c r="J1190" s="100">
        <v>58.09</v>
      </c>
      <c r="K1190" s="99" t="s">
        <v>175</v>
      </c>
      <c r="L1190" s="100">
        <v>3.63</v>
      </c>
      <c r="M1190" s="101" t="s">
        <v>33</v>
      </c>
      <c r="N1190" s="102" t="s">
        <v>33</v>
      </c>
      <c r="U1190" s="68" t="s">
        <v>174</v>
      </c>
    </row>
    <row r="1191" spans="1:24" s="63" customFormat="1" x14ac:dyDescent="0.2">
      <c r="A1191" s="98"/>
      <c r="B1191" s="97" t="s">
        <v>176</v>
      </c>
      <c r="C1191" s="767" t="s">
        <v>177</v>
      </c>
      <c r="D1191" s="767"/>
      <c r="E1191" s="767"/>
      <c r="F1191" s="99" t="s">
        <v>33</v>
      </c>
      <c r="G1191" s="99" t="s">
        <v>33</v>
      </c>
      <c r="H1191" s="99" t="s">
        <v>33</v>
      </c>
      <c r="I1191" s="99" t="s">
        <v>33</v>
      </c>
      <c r="J1191" s="100">
        <v>5.0199999999999996</v>
      </c>
      <c r="K1191" s="99" t="s">
        <v>175</v>
      </c>
      <c r="L1191" s="100">
        <v>0.31</v>
      </c>
      <c r="M1191" s="101" t="s">
        <v>33</v>
      </c>
      <c r="N1191" s="102" t="s">
        <v>33</v>
      </c>
      <c r="U1191" s="68" t="s">
        <v>177</v>
      </c>
    </row>
    <row r="1192" spans="1:24" s="63" customFormat="1" x14ac:dyDescent="0.2">
      <c r="A1192" s="98"/>
      <c r="B1192" s="97" t="s">
        <v>212</v>
      </c>
      <c r="C1192" s="767" t="s">
        <v>252</v>
      </c>
      <c r="D1192" s="767"/>
      <c r="E1192" s="767"/>
      <c r="F1192" s="99" t="s">
        <v>33</v>
      </c>
      <c r="G1192" s="99" t="s">
        <v>33</v>
      </c>
      <c r="H1192" s="99" t="s">
        <v>33</v>
      </c>
      <c r="I1192" s="99" t="s">
        <v>33</v>
      </c>
      <c r="J1192" s="100">
        <v>894.6</v>
      </c>
      <c r="K1192" s="99" t="s">
        <v>33</v>
      </c>
      <c r="L1192" s="100">
        <v>44.73</v>
      </c>
      <c r="M1192" s="101" t="s">
        <v>33</v>
      </c>
      <c r="N1192" s="102" t="s">
        <v>33</v>
      </c>
      <c r="U1192" s="68" t="s">
        <v>252</v>
      </c>
    </row>
    <row r="1193" spans="1:24" s="63" customFormat="1" x14ac:dyDescent="0.2">
      <c r="A1193" s="98"/>
      <c r="B1193" s="97" t="s">
        <v>33</v>
      </c>
      <c r="C1193" s="767" t="s">
        <v>253</v>
      </c>
      <c r="D1193" s="767"/>
      <c r="E1193" s="767"/>
      <c r="F1193" s="99" t="s">
        <v>179</v>
      </c>
      <c r="G1193" s="99" t="s">
        <v>656</v>
      </c>
      <c r="H1193" s="99" t="s">
        <v>175</v>
      </c>
      <c r="I1193" s="99" t="s">
        <v>1608</v>
      </c>
      <c r="J1193" s="100" t="s">
        <v>33</v>
      </c>
      <c r="K1193" s="99" t="s">
        <v>33</v>
      </c>
      <c r="L1193" s="100" t="s">
        <v>33</v>
      </c>
      <c r="M1193" s="101" t="s">
        <v>33</v>
      </c>
      <c r="N1193" s="102" t="s">
        <v>33</v>
      </c>
      <c r="V1193" s="68" t="s">
        <v>253</v>
      </c>
    </row>
    <row r="1194" spans="1:24" s="63" customFormat="1" x14ac:dyDescent="0.2">
      <c r="A1194" s="98"/>
      <c r="B1194" s="97" t="s">
        <v>33</v>
      </c>
      <c r="C1194" s="767" t="s">
        <v>178</v>
      </c>
      <c r="D1194" s="767"/>
      <c r="E1194" s="767"/>
      <c r="F1194" s="99" t="s">
        <v>179</v>
      </c>
      <c r="G1194" s="99" t="s">
        <v>925</v>
      </c>
      <c r="H1194" s="99" t="s">
        <v>175</v>
      </c>
      <c r="I1194" s="99" t="s">
        <v>1059</v>
      </c>
      <c r="J1194" s="100" t="s">
        <v>33</v>
      </c>
      <c r="K1194" s="99" t="s">
        <v>33</v>
      </c>
      <c r="L1194" s="100" t="s">
        <v>33</v>
      </c>
      <c r="M1194" s="101" t="s">
        <v>33</v>
      </c>
      <c r="N1194" s="102" t="s">
        <v>33</v>
      </c>
      <c r="V1194" s="68" t="s">
        <v>178</v>
      </c>
    </row>
    <row r="1195" spans="1:24" s="63" customFormat="1" x14ac:dyDescent="0.2">
      <c r="A1195" s="98"/>
      <c r="B1195" s="97" t="s">
        <v>33</v>
      </c>
      <c r="C1195" s="776" t="s">
        <v>182</v>
      </c>
      <c r="D1195" s="776"/>
      <c r="E1195" s="776"/>
      <c r="F1195" s="90" t="s">
        <v>33</v>
      </c>
      <c r="G1195" s="90" t="s">
        <v>33</v>
      </c>
      <c r="H1195" s="90" t="s">
        <v>33</v>
      </c>
      <c r="I1195" s="90" t="s">
        <v>33</v>
      </c>
      <c r="J1195" s="91">
        <v>1088.05</v>
      </c>
      <c r="K1195" s="90" t="s">
        <v>33</v>
      </c>
      <c r="L1195" s="91">
        <v>56.82</v>
      </c>
      <c r="M1195" s="92" t="s">
        <v>33</v>
      </c>
      <c r="N1195" s="93" t="s">
        <v>33</v>
      </c>
      <c r="W1195" s="68" t="s">
        <v>182</v>
      </c>
    </row>
    <row r="1196" spans="1:24" s="63" customFormat="1" x14ac:dyDescent="0.2">
      <c r="A1196" s="98"/>
      <c r="B1196" s="97" t="s">
        <v>33</v>
      </c>
      <c r="C1196" s="767" t="s">
        <v>183</v>
      </c>
      <c r="D1196" s="767"/>
      <c r="E1196" s="767"/>
      <c r="F1196" s="99" t="s">
        <v>33</v>
      </c>
      <c r="G1196" s="99" t="s">
        <v>33</v>
      </c>
      <c r="H1196" s="99" t="s">
        <v>33</v>
      </c>
      <c r="I1196" s="99" t="s">
        <v>33</v>
      </c>
      <c r="J1196" s="100" t="s">
        <v>33</v>
      </c>
      <c r="K1196" s="99" t="s">
        <v>33</v>
      </c>
      <c r="L1196" s="100">
        <v>8.77</v>
      </c>
      <c r="M1196" s="101" t="s">
        <v>33</v>
      </c>
      <c r="N1196" s="102" t="s">
        <v>33</v>
      </c>
      <c r="V1196" s="68" t="s">
        <v>183</v>
      </c>
    </row>
    <row r="1197" spans="1:24" s="63" customFormat="1" ht="22.5" x14ac:dyDescent="0.2">
      <c r="A1197" s="98"/>
      <c r="B1197" s="97" t="s">
        <v>959</v>
      </c>
      <c r="C1197" s="767" t="s">
        <v>960</v>
      </c>
      <c r="D1197" s="767"/>
      <c r="E1197" s="767"/>
      <c r="F1197" s="99" t="s">
        <v>186</v>
      </c>
      <c r="G1197" s="99" t="s">
        <v>187</v>
      </c>
      <c r="H1197" s="99" t="s">
        <v>33</v>
      </c>
      <c r="I1197" s="99" t="s">
        <v>187</v>
      </c>
      <c r="J1197" s="100" t="s">
        <v>33</v>
      </c>
      <c r="K1197" s="99" t="s">
        <v>33</v>
      </c>
      <c r="L1197" s="100">
        <v>8.33</v>
      </c>
      <c r="M1197" s="101" t="s">
        <v>33</v>
      </c>
      <c r="N1197" s="102" t="s">
        <v>33</v>
      </c>
      <c r="V1197" s="68" t="s">
        <v>960</v>
      </c>
    </row>
    <row r="1198" spans="1:24" s="63" customFormat="1" ht="22.5" x14ac:dyDescent="0.2">
      <c r="A1198" s="98"/>
      <c r="B1198" s="97" t="s">
        <v>961</v>
      </c>
      <c r="C1198" s="767" t="s">
        <v>962</v>
      </c>
      <c r="D1198" s="767"/>
      <c r="E1198" s="767"/>
      <c r="F1198" s="99" t="s">
        <v>186</v>
      </c>
      <c r="G1198" s="99" t="s">
        <v>594</v>
      </c>
      <c r="H1198" s="99" t="s">
        <v>33</v>
      </c>
      <c r="I1198" s="99" t="s">
        <v>594</v>
      </c>
      <c r="J1198" s="100" t="s">
        <v>33</v>
      </c>
      <c r="K1198" s="99" t="s">
        <v>33</v>
      </c>
      <c r="L1198" s="100">
        <v>5.7</v>
      </c>
      <c r="M1198" s="101" t="s">
        <v>33</v>
      </c>
      <c r="N1198" s="102" t="s">
        <v>33</v>
      </c>
      <c r="V1198" s="68" t="s">
        <v>962</v>
      </c>
    </row>
    <row r="1199" spans="1:24" s="63" customFormat="1" x14ac:dyDescent="0.2">
      <c r="A1199" s="103"/>
      <c r="B1199" s="104"/>
      <c r="C1199" s="780" t="s">
        <v>191</v>
      </c>
      <c r="D1199" s="780"/>
      <c r="E1199" s="780"/>
      <c r="F1199" s="105" t="s">
        <v>33</v>
      </c>
      <c r="G1199" s="105" t="s">
        <v>33</v>
      </c>
      <c r="H1199" s="105" t="s">
        <v>33</v>
      </c>
      <c r="I1199" s="105" t="s">
        <v>33</v>
      </c>
      <c r="J1199" s="106" t="s">
        <v>33</v>
      </c>
      <c r="K1199" s="105" t="s">
        <v>33</v>
      </c>
      <c r="L1199" s="106">
        <v>70.849999999999994</v>
      </c>
      <c r="M1199" s="92" t="s">
        <v>33</v>
      </c>
      <c r="N1199" s="107" t="s">
        <v>33</v>
      </c>
      <c r="X1199" s="68" t="s">
        <v>191</v>
      </c>
    </row>
    <row r="1200" spans="1:24" s="63" customFormat="1" ht="22.5" x14ac:dyDescent="0.2">
      <c r="A1200" s="88" t="s">
        <v>3227</v>
      </c>
      <c r="B1200" s="89" t="s">
        <v>2844</v>
      </c>
      <c r="C1200" s="776" t="s">
        <v>2845</v>
      </c>
      <c r="D1200" s="776"/>
      <c r="E1200" s="776"/>
      <c r="F1200" s="90" t="s">
        <v>604</v>
      </c>
      <c r="G1200" s="90" t="s">
        <v>33</v>
      </c>
      <c r="H1200" s="90" t="s">
        <v>33</v>
      </c>
      <c r="I1200" s="90" t="s">
        <v>3228</v>
      </c>
      <c r="J1200" s="91">
        <v>6100</v>
      </c>
      <c r="K1200" s="90" t="s">
        <v>33</v>
      </c>
      <c r="L1200" s="91">
        <v>38.43</v>
      </c>
      <c r="M1200" s="92" t="s">
        <v>33</v>
      </c>
      <c r="N1200" s="93" t="s">
        <v>33</v>
      </c>
      <c r="R1200" s="68" t="s">
        <v>2845</v>
      </c>
    </row>
    <row r="1201" spans="1:24" s="63" customFormat="1" x14ac:dyDescent="0.2">
      <c r="A1201" s="94"/>
      <c r="B1201" s="95"/>
      <c r="C1201" s="767" t="s">
        <v>3229</v>
      </c>
      <c r="D1201" s="767"/>
      <c r="E1201" s="767"/>
      <c r="F1201" s="767"/>
      <c r="G1201" s="767"/>
      <c r="H1201" s="767"/>
      <c r="I1201" s="767"/>
      <c r="J1201" s="767"/>
      <c r="K1201" s="767"/>
      <c r="L1201" s="767"/>
      <c r="M1201" s="767"/>
      <c r="N1201" s="781"/>
      <c r="S1201" s="68" t="s">
        <v>3229</v>
      </c>
    </row>
    <row r="1202" spans="1:24" s="63" customFormat="1" ht="22.5" x14ac:dyDescent="0.2">
      <c r="A1202" s="88" t="s">
        <v>3230</v>
      </c>
      <c r="B1202" s="89" t="s">
        <v>2848</v>
      </c>
      <c r="C1202" s="776" t="s">
        <v>2849</v>
      </c>
      <c r="D1202" s="776"/>
      <c r="E1202" s="776"/>
      <c r="F1202" s="90" t="s">
        <v>604</v>
      </c>
      <c r="G1202" s="90" t="s">
        <v>33</v>
      </c>
      <c r="H1202" s="90" t="s">
        <v>33</v>
      </c>
      <c r="I1202" s="90" t="s">
        <v>3231</v>
      </c>
      <c r="J1202" s="91" t="s">
        <v>33</v>
      </c>
      <c r="K1202" s="90" t="s">
        <v>33</v>
      </c>
      <c r="L1202" s="91" t="s">
        <v>33</v>
      </c>
      <c r="M1202" s="92" t="s">
        <v>33</v>
      </c>
      <c r="N1202" s="93" t="s">
        <v>33</v>
      </c>
      <c r="R1202" s="68" t="s">
        <v>2849</v>
      </c>
    </row>
    <row r="1203" spans="1:24" s="63" customFormat="1" x14ac:dyDescent="0.2">
      <c r="A1203" s="94"/>
      <c r="B1203" s="95"/>
      <c r="C1203" s="767" t="s">
        <v>3232</v>
      </c>
      <c r="D1203" s="767"/>
      <c r="E1203" s="767"/>
      <c r="F1203" s="767"/>
      <c r="G1203" s="767"/>
      <c r="H1203" s="767"/>
      <c r="I1203" s="767"/>
      <c r="J1203" s="767"/>
      <c r="K1203" s="767"/>
      <c r="L1203" s="767"/>
      <c r="M1203" s="767"/>
      <c r="N1203" s="781"/>
      <c r="S1203" s="68" t="s">
        <v>3232</v>
      </c>
    </row>
    <row r="1204" spans="1:24" s="63" customFormat="1" ht="33.75" x14ac:dyDescent="0.2">
      <c r="A1204" s="96"/>
      <c r="B1204" s="97" t="s">
        <v>558</v>
      </c>
      <c r="C1204" s="767" t="s">
        <v>559</v>
      </c>
      <c r="D1204" s="767"/>
      <c r="E1204" s="767"/>
      <c r="F1204" s="767"/>
      <c r="G1204" s="767"/>
      <c r="H1204" s="767"/>
      <c r="I1204" s="767"/>
      <c r="J1204" s="767"/>
      <c r="K1204" s="767"/>
      <c r="L1204" s="767"/>
      <c r="M1204" s="767"/>
      <c r="N1204" s="781"/>
      <c r="T1204" s="68" t="s">
        <v>559</v>
      </c>
    </row>
    <row r="1205" spans="1:24" s="63" customFormat="1" x14ac:dyDescent="0.2">
      <c r="A1205" s="98"/>
      <c r="B1205" s="97" t="s">
        <v>165</v>
      </c>
      <c r="C1205" s="767" t="s">
        <v>251</v>
      </c>
      <c r="D1205" s="767"/>
      <c r="E1205" s="767"/>
      <c r="F1205" s="99" t="s">
        <v>33</v>
      </c>
      <c r="G1205" s="99" t="s">
        <v>33</v>
      </c>
      <c r="H1205" s="99" t="s">
        <v>33</v>
      </c>
      <c r="I1205" s="99" t="s">
        <v>33</v>
      </c>
      <c r="J1205" s="100">
        <v>1795.86</v>
      </c>
      <c r="K1205" s="99" t="s">
        <v>175</v>
      </c>
      <c r="L1205" s="100">
        <v>8.98</v>
      </c>
      <c r="M1205" s="101" t="s">
        <v>33</v>
      </c>
      <c r="N1205" s="102" t="s">
        <v>33</v>
      </c>
      <c r="U1205" s="68" t="s">
        <v>251</v>
      </c>
    </row>
    <row r="1206" spans="1:24" s="63" customFormat="1" x14ac:dyDescent="0.2">
      <c r="A1206" s="98"/>
      <c r="B1206" s="97" t="s">
        <v>173</v>
      </c>
      <c r="C1206" s="767" t="s">
        <v>174</v>
      </c>
      <c r="D1206" s="767"/>
      <c r="E1206" s="767"/>
      <c r="F1206" s="99" t="s">
        <v>33</v>
      </c>
      <c r="G1206" s="99" t="s">
        <v>33</v>
      </c>
      <c r="H1206" s="99" t="s">
        <v>33</v>
      </c>
      <c r="I1206" s="99" t="s">
        <v>33</v>
      </c>
      <c r="J1206" s="100">
        <v>28.64</v>
      </c>
      <c r="K1206" s="99" t="s">
        <v>175</v>
      </c>
      <c r="L1206" s="100">
        <v>0.14000000000000001</v>
      </c>
      <c r="M1206" s="101" t="s">
        <v>33</v>
      </c>
      <c r="N1206" s="102" t="s">
        <v>33</v>
      </c>
      <c r="U1206" s="68" t="s">
        <v>174</v>
      </c>
    </row>
    <row r="1207" spans="1:24" s="63" customFormat="1" x14ac:dyDescent="0.2">
      <c r="A1207" s="98"/>
      <c r="B1207" s="97" t="s">
        <v>176</v>
      </c>
      <c r="C1207" s="767" t="s">
        <v>177</v>
      </c>
      <c r="D1207" s="767"/>
      <c r="E1207" s="767"/>
      <c r="F1207" s="99" t="s">
        <v>33</v>
      </c>
      <c r="G1207" s="99" t="s">
        <v>33</v>
      </c>
      <c r="H1207" s="99" t="s">
        <v>33</v>
      </c>
      <c r="I1207" s="99" t="s">
        <v>33</v>
      </c>
      <c r="J1207" s="100">
        <v>4.09</v>
      </c>
      <c r="K1207" s="99" t="s">
        <v>175</v>
      </c>
      <c r="L1207" s="100">
        <v>0.02</v>
      </c>
      <c r="M1207" s="101" t="s">
        <v>33</v>
      </c>
      <c r="N1207" s="102" t="s">
        <v>33</v>
      </c>
      <c r="U1207" s="68" t="s">
        <v>177</v>
      </c>
    </row>
    <row r="1208" spans="1:24" s="63" customFormat="1" x14ac:dyDescent="0.2">
      <c r="A1208" s="98"/>
      <c r="B1208" s="97" t="s">
        <v>33</v>
      </c>
      <c r="C1208" s="767" t="s">
        <v>253</v>
      </c>
      <c r="D1208" s="767"/>
      <c r="E1208" s="767"/>
      <c r="F1208" s="99" t="s">
        <v>179</v>
      </c>
      <c r="G1208" s="99" t="s">
        <v>2851</v>
      </c>
      <c r="H1208" s="99" t="s">
        <v>175</v>
      </c>
      <c r="I1208" s="99" t="s">
        <v>1460</v>
      </c>
      <c r="J1208" s="100" t="s">
        <v>33</v>
      </c>
      <c r="K1208" s="99" t="s">
        <v>33</v>
      </c>
      <c r="L1208" s="100" t="s">
        <v>33</v>
      </c>
      <c r="M1208" s="101" t="s">
        <v>33</v>
      </c>
      <c r="N1208" s="102" t="s">
        <v>33</v>
      </c>
      <c r="V1208" s="68" t="s">
        <v>253</v>
      </c>
    </row>
    <row r="1209" spans="1:24" s="63" customFormat="1" x14ac:dyDescent="0.2">
      <c r="A1209" s="98"/>
      <c r="B1209" s="97" t="s">
        <v>33</v>
      </c>
      <c r="C1209" s="767" t="s">
        <v>178</v>
      </c>
      <c r="D1209" s="767"/>
      <c r="E1209" s="767"/>
      <c r="F1209" s="99" t="s">
        <v>179</v>
      </c>
      <c r="G1209" s="99" t="s">
        <v>625</v>
      </c>
      <c r="H1209" s="99" t="s">
        <v>175</v>
      </c>
      <c r="I1209" s="99" t="s">
        <v>3233</v>
      </c>
      <c r="J1209" s="100" t="s">
        <v>33</v>
      </c>
      <c r="K1209" s="99" t="s">
        <v>33</v>
      </c>
      <c r="L1209" s="100" t="s">
        <v>33</v>
      </c>
      <c r="M1209" s="101" t="s">
        <v>33</v>
      </c>
      <c r="N1209" s="102" t="s">
        <v>33</v>
      </c>
      <c r="V1209" s="68" t="s">
        <v>178</v>
      </c>
    </row>
    <row r="1210" spans="1:24" s="63" customFormat="1" x14ac:dyDescent="0.2">
      <c r="A1210" s="98"/>
      <c r="B1210" s="97" t="s">
        <v>33</v>
      </c>
      <c r="C1210" s="776" t="s">
        <v>182</v>
      </c>
      <c r="D1210" s="776"/>
      <c r="E1210" s="776"/>
      <c r="F1210" s="90" t="s">
        <v>33</v>
      </c>
      <c r="G1210" s="90" t="s">
        <v>33</v>
      </c>
      <c r="H1210" s="90" t="s">
        <v>33</v>
      </c>
      <c r="I1210" s="90" t="s">
        <v>33</v>
      </c>
      <c r="J1210" s="91">
        <v>1824.5</v>
      </c>
      <c r="K1210" s="90" t="s">
        <v>33</v>
      </c>
      <c r="L1210" s="91">
        <v>9.1199999999999992</v>
      </c>
      <c r="M1210" s="92" t="s">
        <v>33</v>
      </c>
      <c r="N1210" s="93" t="s">
        <v>33</v>
      </c>
      <c r="W1210" s="68" t="s">
        <v>182</v>
      </c>
    </row>
    <row r="1211" spans="1:24" s="63" customFormat="1" x14ac:dyDescent="0.2">
      <c r="A1211" s="98"/>
      <c r="B1211" s="97" t="s">
        <v>33</v>
      </c>
      <c r="C1211" s="767" t="s">
        <v>183</v>
      </c>
      <c r="D1211" s="767"/>
      <c r="E1211" s="767"/>
      <c r="F1211" s="99" t="s">
        <v>33</v>
      </c>
      <c r="G1211" s="99" t="s">
        <v>33</v>
      </c>
      <c r="H1211" s="99" t="s">
        <v>33</v>
      </c>
      <c r="I1211" s="99" t="s">
        <v>33</v>
      </c>
      <c r="J1211" s="100" t="s">
        <v>33</v>
      </c>
      <c r="K1211" s="99" t="s">
        <v>33</v>
      </c>
      <c r="L1211" s="100">
        <v>9</v>
      </c>
      <c r="M1211" s="101" t="s">
        <v>33</v>
      </c>
      <c r="N1211" s="102" t="s">
        <v>33</v>
      </c>
      <c r="V1211" s="68" t="s">
        <v>183</v>
      </c>
    </row>
    <row r="1212" spans="1:24" s="63" customFormat="1" ht="33.75" x14ac:dyDescent="0.2">
      <c r="A1212" s="98"/>
      <c r="B1212" s="97" t="s">
        <v>589</v>
      </c>
      <c r="C1212" s="767" t="s">
        <v>590</v>
      </c>
      <c r="D1212" s="767"/>
      <c r="E1212" s="767"/>
      <c r="F1212" s="99" t="s">
        <v>186</v>
      </c>
      <c r="G1212" s="99" t="s">
        <v>591</v>
      </c>
      <c r="H1212" s="99" t="s">
        <v>33</v>
      </c>
      <c r="I1212" s="99" t="s">
        <v>591</v>
      </c>
      <c r="J1212" s="100" t="s">
        <v>33</v>
      </c>
      <c r="K1212" s="99" t="s">
        <v>33</v>
      </c>
      <c r="L1212" s="100">
        <v>9.4499999999999993</v>
      </c>
      <c r="M1212" s="101" t="s">
        <v>33</v>
      </c>
      <c r="N1212" s="102" t="s">
        <v>33</v>
      </c>
      <c r="V1212" s="68" t="s">
        <v>590</v>
      </c>
    </row>
    <row r="1213" spans="1:24" s="63" customFormat="1" ht="33.75" x14ac:dyDescent="0.2">
      <c r="A1213" s="98"/>
      <c r="B1213" s="97" t="s">
        <v>592</v>
      </c>
      <c r="C1213" s="767" t="s">
        <v>593</v>
      </c>
      <c r="D1213" s="767"/>
      <c r="E1213" s="767"/>
      <c r="F1213" s="99" t="s">
        <v>186</v>
      </c>
      <c r="G1213" s="99" t="s">
        <v>594</v>
      </c>
      <c r="H1213" s="99" t="s">
        <v>33</v>
      </c>
      <c r="I1213" s="99" t="s">
        <v>594</v>
      </c>
      <c r="J1213" s="100" t="s">
        <v>33</v>
      </c>
      <c r="K1213" s="99" t="s">
        <v>33</v>
      </c>
      <c r="L1213" s="100">
        <v>5.85</v>
      </c>
      <c r="M1213" s="101" t="s">
        <v>33</v>
      </c>
      <c r="N1213" s="102" t="s">
        <v>33</v>
      </c>
      <c r="V1213" s="68" t="s">
        <v>593</v>
      </c>
    </row>
    <row r="1214" spans="1:24" s="63" customFormat="1" x14ac:dyDescent="0.2">
      <c r="A1214" s="103"/>
      <c r="B1214" s="104"/>
      <c r="C1214" s="780" t="s">
        <v>191</v>
      </c>
      <c r="D1214" s="780"/>
      <c r="E1214" s="780"/>
      <c r="F1214" s="105" t="s">
        <v>33</v>
      </c>
      <c r="G1214" s="105" t="s">
        <v>33</v>
      </c>
      <c r="H1214" s="105" t="s">
        <v>33</v>
      </c>
      <c r="I1214" s="105" t="s">
        <v>33</v>
      </c>
      <c r="J1214" s="106" t="s">
        <v>33</v>
      </c>
      <c r="K1214" s="105" t="s">
        <v>33</v>
      </c>
      <c r="L1214" s="106">
        <v>24.42</v>
      </c>
      <c r="M1214" s="92" t="s">
        <v>33</v>
      </c>
      <c r="N1214" s="107" t="s">
        <v>33</v>
      </c>
      <c r="X1214" s="68" t="s">
        <v>191</v>
      </c>
    </row>
    <row r="1215" spans="1:24" s="63" customFormat="1" ht="22.5" x14ac:dyDescent="0.2">
      <c r="A1215" s="88" t="s">
        <v>3234</v>
      </c>
      <c r="B1215" s="89" t="s">
        <v>2854</v>
      </c>
      <c r="C1215" s="776" t="s">
        <v>2855</v>
      </c>
      <c r="D1215" s="776"/>
      <c r="E1215" s="776"/>
      <c r="F1215" s="90" t="s">
        <v>815</v>
      </c>
      <c r="G1215" s="90" t="s">
        <v>33</v>
      </c>
      <c r="H1215" s="90" t="s">
        <v>33</v>
      </c>
      <c r="I1215" s="90" t="s">
        <v>3235</v>
      </c>
      <c r="J1215" s="91">
        <v>25.03</v>
      </c>
      <c r="K1215" s="90" t="s">
        <v>33</v>
      </c>
      <c r="L1215" s="91">
        <v>82.6</v>
      </c>
      <c r="M1215" s="92" t="s">
        <v>33</v>
      </c>
      <c r="N1215" s="93" t="s">
        <v>33</v>
      </c>
      <c r="R1215" s="68" t="s">
        <v>2855</v>
      </c>
    </row>
    <row r="1216" spans="1:24" s="63" customFormat="1" x14ac:dyDescent="0.2">
      <c r="A1216" s="783" t="s">
        <v>3236</v>
      </c>
      <c r="B1216" s="784"/>
      <c r="C1216" s="784"/>
      <c r="D1216" s="784"/>
      <c r="E1216" s="784"/>
      <c r="F1216" s="784"/>
      <c r="G1216" s="784"/>
      <c r="H1216" s="784"/>
      <c r="I1216" s="784"/>
      <c r="J1216" s="784"/>
      <c r="K1216" s="784"/>
      <c r="L1216" s="784"/>
      <c r="M1216" s="784"/>
      <c r="N1216" s="785"/>
      <c r="Q1216" s="68" t="s">
        <v>3236</v>
      </c>
    </row>
    <row r="1217" spans="1:24" s="63" customFormat="1" ht="56.25" x14ac:dyDescent="0.2">
      <c r="A1217" s="88" t="s">
        <v>3237</v>
      </c>
      <c r="B1217" s="89" t="s">
        <v>1958</v>
      </c>
      <c r="C1217" s="776" t="s">
        <v>1959</v>
      </c>
      <c r="D1217" s="776"/>
      <c r="E1217" s="776"/>
      <c r="F1217" s="90" t="s">
        <v>168</v>
      </c>
      <c r="G1217" s="90" t="s">
        <v>33</v>
      </c>
      <c r="H1217" s="90" t="s">
        <v>33</v>
      </c>
      <c r="I1217" s="90" t="s">
        <v>3238</v>
      </c>
      <c r="J1217" s="91" t="s">
        <v>33</v>
      </c>
      <c r="K1217" s="90" t="s">
        <v>33</v>
      </c>
      <c r="L1217" s="91" t="s">
        <v>33</v>
      </c>
      <c r="M1217" s="92" t="s">
        <v>33</v>
      </c>
      <c r="N1217" s="93" t="s">
        <v>33</v>
      </c>
      <c r="R1217" s="68" t="s">
        <v>1959</v>
      </c>
    </row>
    <row r="1218" spans="1:24" s="63" customFormat="1" x14ac:dyDescent="0.2">
      <c r="A1218" s="94"/>
      <c r="B1218" s="95"/>
      <c r="C1218" s="767" t="s">
        <v>3239</v>
      </c>
      <c r="D1218" s="767"/>
      <c r="E1218" s="767"/>
      <c r="F1218" s="767"/>
      <c r="G1218" s="767"/>
      <c r="H1218" s="767"/>
      <c r="I1218" s="767"/>
      <c r="J1218" s="767"/>
      <c r="K1218" s="767"/>
      <c r="L1218" s="767"/>
      <c r="M1218" s="767"/>
      <c r="N1218" s="781"/>
      <c r="S1218" s="68" t="s">
        <v>3239</v>
      </c>
    </row>
    <row r="1219" spans="1:24" s="63" customFormat="1" ht="33.75" x14ac:dyDescent="0.2">
      <c r="A1219" s="96"/>
      <c r="B1219" s="97" t="s">
        <v>558</v>
      </c>
      <c r="C1219" s="767" t="s">
        <v>559</v>
      </c>
      <c r="D1219" s="767"/>
      <c r="E1219" s="767"/>
      <c r="F1219" s="767"/>
      <c r="G1219" s="767"/>
      <c r="H1219" s="767"/>
      <c r="I1219" s="767"/>
      <c r="J1219" s="767"/>
      <c r="K1219" s="767"/>
      <c r="L1219" s="767"/>
      <c r="M1219" s="767"/>
      <c r="N1219" s="781"/>
      <c r="T1219" s="68" t="s">
        <v>559</v>
      </c>
    </row>
    <row r="1220" spans="1:24" s="63" customFormat="1" x14ac:dyDescent="0.2">
      <c r="A1220" s="98"/>
      <c r="B1220" s="97" t="s">
        <v>173</v>
      </c>
      <c r="C1220" s="767" t="s">
        <v>174</v>
      </c>
      <c r="D1220" s="767"/>
      <c r="E1220" s="767"/>
      <c r="F1220" s="99" t="s">
        <v>33</v>
      </c>
      <c r="G1220" s="99" t="s">
        <v>33</v>
      </c>
      <c r="H1220" s="99" t="s">
        <v>33</v>
      </c>
      <c r="I1220" s="99" t="s">
        <v>33</v>
      </c>
      <c r="J1220" s="100">
        <v>4547.3</v>
      </c>
      <c r="K1220" s="99" t="s">
        <v>175</v>
      </c>
      <c r="L1220" s="100">
        <v>462.12</v>
      </c>
      <c r="M1220" s="101" t="s">
        <v>33</v>
      </c>
      <c r="N1220" s="102" t="s">
        <v>33</v>
      </c>
      <c r="U1220" s="68" t="s">
        <v>174</v>
      </c>
    </row>
    <row r="1221" spans="1:24" s="63" customFormat="1" x14ac:dyDescent="0.2">
      <c r="A1221" s="98"/>
      <c r="B1221" s="97" t="s">
        <v>176</v>
      </c>
      <c r="C1221" s="767" t="s">
        <v>177</v>
      </c>
      <c r="D1221" s="767"/>
      <c r="E1221" s="767"/>
      <c r="F1221" s="99" t="s">
        <v>33</v>
      </c>
      <c r="G1221" s="99" t="s">
        <v>33</v>
      </c>
      <c r="H1221" s="99" t="s">
        <v>33</v>
      </c>
      <c r="I1221" s="99" t="s">
        <v>33</v>
      </c>
      <c r="J1221" s="100">
        <v>499.5</v>
      </c>
      <c r="K1221" s="99" t="s">
        <v>175</v>
      </c>
      <c r="L1221" s="100">
        <v>50.76</v>
      </c>
      <c r="M1221" s="101" t="s">
        <v>33</v>
      </c>
      <c r="N1221" s="102" t="s">
        <v>33</v>
      </c>
      <c r="U1221" s="68" t="s">
        <v>177</v>
      </c>
    </row>
    <row r="1222" spans="1:24" s="63" customFormat="1" x14ac:dyDescent="0.2">
      <c r="A1222" s="98"/>
      <c r="B1222" s="97" t="s">
        <v>33</v>
      </c>
      <c r="C1222" s="767" t="s">
        <v>178</v>
      </c>
      <c r="D1222" s="767"/>
      <c r="E1222" s="767"/>
      <c r="F1222" s="99" t="s">
        <v>179</v>
      </c>
      <c r="G1222" s="99" t="s">
        <v>1449</v>
      </c>
      <c r="H1222" s="99" t="s">
        <v>175</v>
      </c>
      <c r="I1222" s="99" t="s">
        <v>3240</v>
      </c>
      <c r="J1222" s="100" t="s">
        <v>33</v>
      </c>
      <c r="K1222" s="99" t="s">
        <v>33</v>
      </c>
      <c r="L1222" s="100" t="s">
        <v>33</v>
      </c>
      <c r="M1222" s="101" t="s">
        <v>33</v>
      </c>
      <c r="N1222" s="102" t="s">
        <v>33</v>
      </c>
      <c r="V1222" s="68" t="s">
        <v>178</v>
      </c>
    </row>
    <row r="1223" spans="1:24" s="63" customFormat="1" x14ac:dyDescent="0.2">
      <c r="A1223" s="98"/>
      <c r="B1223" s="97" t="s">
        <v>33</v>
      </c>
      <c r="C1223" s="776" t="s">
        <v>182</v>
      </c>
      <c r="D1223" s="776"/>
      <c r="E1223" s="776"/>
      <c r="F1223" s="90" t="s">
        <v>33</v>
      </c>
      <c r="G1223" s="90" t="s">
        <v>33</v>
      </c>
      <c r="H1223" s="90" t="s">
        <v>33</v>
      </c>
      <c r="I1223" s="90" t="s">
        <v>33</v>
      </c>
      <c r="J1223" s="91">
        <v>4547.3</v>
      </c>
      <c r="K1223" s="90" t="s">
        <v>33</v>
      </c>
      <c r="L1223" s="91">
        <v>462.12</v>
      </c>
      <c r="M1223" s="92" t="s">
        <v>33</v>
      </c>
      <c r="N1223" s="93" t="s">
        <v>33</v>
      </c>
      <c r="W1223" s="68" t="s">
        <v>182</v>
      </c>
    </row>
    <row r="1224" spans="1:24" s="63" customFormat="1" x14ac:dyDescent="0.2">
      <c r="A1224" s="98"/>
      <c r="B1224" s="97" t="s">
        <v>33</v>
      </c>
      <c r="C1224" s="767" t="s">
        <v>183</v>
      </c>
      <c r="D1224" s="767"/>
      <c r="E1224" s="767"/>
      <c r="F1224" s="99" t="s">
        <v>33</v>
      </c>
      <c r="G1224" s="99" t="s">
        <v>33</v>
      </c>
      <c r="H1224" s="99" t="s">
        <v>33</v>
      </c>
      <c r="I1224" s="99" t="s">
        <v>33</v>
      </c>
      <c r="J1224" s="100" t="s">
        <v>33</v>
      </c>
      <c r="K1224" s="99" t="s">
        <v>33</v>
      </c>
      <c r="L1224" s="100">
        <v>50.76</v>
      </c>
      <c r="M1224" s="101" t="s">
        <v>33</v>
      </c>
      <c r="N1224" s="102" t="s">
        <v>33</v>
      </c>
      <c r="V1224" s="68" t="s">
        <v>183</v>
      </c>
    </row>
    <row r="1225" spans="1:24" s="63" customFormat="1" ht="33.75" x14ac:dyDescent="0.2">
      <c r="A1225" s="98"/>
      <c r="B1225" s="97" t="s">
        <v>184</v>
      </c>
      <c r="C1225" s="767" t="s">
        <v>185</v>
      </c>
      <c r="D1225" s="767"/>
      <c r="E1225" s="767"/>
      <c r="F1225" s="99" t="s">
        <v>186</v>
      </c>
      <c r="G1225" s="99" t="s">
        <v>187</v>
      </c>
      <c r="H1225" s="99" t="s">
        <v>33</v>
      </c>
      <c r="I1225" s="99" t="s">
        <v>187</v>
      </c>
      <c r="J1225" s="100" t="s">
        <v>33</v>
      </c>
      <c r="K1225" s="99" t="s">
        <v>33</v>
      </c>
      <c r="L1225" s="100">
        <v>48.22</v>
      </c>
      <c r="M1225" s="101" t="s">
        <v>33</v>
      </c>
      <c r="N1225" s="102" t="s">
        <v>33</v>
      </c>
      <c r="V1225" s="68" t="s">
        <v>185</v>
      </c>
    </row>
    <row r="1226" spans="1:24" s="63" customFormat="1" ht="22.5" x14ac:dyDescent="0.2">
      <c r="A1226" s="98"/>
      <c r="B1226" s="97" t="s">
        <v>188</v>
      </c>
      <c r="C1226" s="767" t="s">
        <v>189</v>
      </c>
      <c r="D1226" s="767"/>
      <c r="E1226" s="767"/>
      <c r="F1226" s="99" t="s">
        <v>186</v>
      </c>
      <c r="G1226" s="99" t="s">
        <v>190</v>
      </c>
      <c r="H1226" s="99" t="s">
        <v>33</v>
      </c>
      <c r="I1226" s="99" t="s">
        <v>190</v>
      </c>
      <c r="J1226" s="100" t="s">
        <v>33</v>
      </c>
      <c r="K1226" s="99" t="s">
        <v>33</v>
      </c>
      <c r="L1226" s="100">
        <v>25.38</v>
      </c>
      <c r="M1226" s="101" t="s">
        <v>33</v>
      </c>
      <c r="N1226" s="102" t="s">
        <v>33</v>
      </c>
      <c r="V1226" s="68" t="s">
        <v>189</v>
      </c>
    </row>
    <row r="1227" spans="1:24" s="63" customFormat="1" x14ac:dyDescent="0.2">
      <c r="A1227" s="103"/>
      <c r="B1227" s="104"/>
      <c r="C1227" s="780" t="s">
        <v>191</v>
      </c>
      <c r="D1227" s="780"/>
      <c r="E1227" s="780"/>
      <c r="F1227" s="105" t="s">
        <v>33</v>
      </c>
      <c r="G1227" s="105" t="s">
        <v>33</v>
      </c>
      <c r="H1227" s="105" t="s">
        <v>33</v>
      </c>
      <c r="I1227" s="105" t="s">
        <v>33</v>
      </c>
      <c r="J1227" s="106" t="s">
        <v>33</v>
      </c>
      <c r="K1227" s="105" t="s">
        <v>33</v>
      </c>
      <c r="L1227" s="106">
        <v>535.72</v>
      </c>
      <c r="M1227" s="92" t="s">
        <v>33</v>
      </c>
      <c r="N1227" s="107" t="s">
        <v>33</v>
      </c>
      <c r="X1227" s="68" t="s">
        <v>191</v>
      </c>
    </row>
    <row r="1228" spans="1:24" s="63" customFormat="1" ht="45" x14ac:dyDescent="0.2">
      <c r="A1228" s="88" t="s">
        <v>3241</v>
      </c>
      <c r="B1228" s="89" t="s">
        <v>196</v>
      </c>
      <c r="C1228" s="776" t="s">
        <v>259</v>
      </c>
      <c r="D1228" s="776"/>
      <c r="E1228" s="776"/>
      <c r="F1228" s="90" t="s">
        <v>198</v>
      </c>
      <c r="G1228" s="90" t="s">
        <v>33</v>
      </c>
      <c r="H1228" s="90" t="s">
        <v>33</v>
      </c>
      <c r="I1228" s="90" t="s">
        <v>3242</v>
      </c>
      <c r="J1228" s="91">
        <v>2.91</v>
      </c>
      <c r="K1228" s="90" t="s">
        <v>33</v>
      </c>
      <c r="L1228" s="91">
        <v>425.85</v>
      </c>
      <c r="M1228" s="92" t="s">
        <v>33</v>
      </c>
      <c r="N1228" s="93" t="s">
        <v>33</v>
      </c>
      <c r="R1228" s="68" t="s">
        <v>259</v>
      </c>
    </row>
    <row r="1229" spans="1:24" s="63" customFormat="1" x14ac:dyDescent="0.2">
      <c r="A1229" s="94"/>
      <c r="B1229" s="95"/>
      <c r="C1229" s="767" t="s">
        <v>3243</v>
      </c>
      <c r="D1229" s="767"/>
      <c r="E1229" s="767"/>
      <c r="F1229" s="767"/>
      <c r="G1229" s="767"/>
      <c r="H1229" s="767"/>
      <c r="I1229" s="767"/>
      <c r="J1229" s="767"/>
      <c r="K1229" s="767"/>
      <c r="L1229" s="767"/>
      <c r="M1229" s="767"/>
      <c r="N1229" s="781"/>
      <c r="S1229" s="68" t="s">
        <v>3243</v>
      </c>
    </row>
    <row r="1230" spans="1:24" s="63" customFormat="1" ht="45" x14ac:dyDescent="0.2">
      <c r="A1230" s="88" t="s">
        <v>2045</v>
      </c>
      <c r="B1230" s="89" t="s">
        <v>2791</v>
      </c>
      <c r="C1230" s="776" t="s">
        <v>2792</v>
      </c>
      <c r="D1230" s="776"/>
      <c r="E1230" s="776"/>
      <c r="F1230" s="90" t="s">
        <v>168</v>
      </c>
      <c r="G1230" s="90" t="s">
        <v>33</v>
      </c>
      <c r="H1230" s="90" t="s">
        <v>33</v>
      </c>
      <c r="I1230" s="90" t="s">
        <v>3244</v>
      </c>
      <c r="J1230" s="91" t="s">
        <v>33</v>
      </c>
      <c r="K1230" s="90" t="s">
        <v>33</v>
      </c>
      <c r="L1230" s="91" t="s">
        <v>33</v>
      </c>
      <c r="M1230" s="92" t="s">
        <v>33</v>
      </c>
      <c r="N1230" s="93" t="s">
        <v>33</v>
      </c>
      <c r="R1230" s="68" t="s">
        <v>2792</v>
      </c>
    </row>
    <row r="1231" spans="1:24" s="63" customFormat="1" x14ac:dyDescent="0.2">
      <c r="A1231" s="94"/>
      <c r="B1231" s="95"/>
      <c r="C1231" s="767" t="s">
        <v>3245</v>
      </c>
      <c r="D1231" s="767"/>
      <c r="E1231" s="767"/>
      <c r="F1231" s="767"/>
      <c r="G1231" s="767"/>
      <c r="H1231" s="767"/>
      <c r="I1231" s="767"/>
      <c r="J1231" s="767"/>
      <c r="K1231" s="767"/>
      <c r="L1231" s="767"/>
      <c r="M1231" s="767"/>
      <c r="N1231" s="781"/>
      <c r="S1231" s="68" t="s">
        <v>3245</v>
      </c>
    </row>
    <row r="1232" spans="1:24" s="63" customFormat="1" ht="33.75" x14ac:dyDescent="0.2">
      <c r="A1232" s="96"/>
      <c r="B1232" s="97" t="s">
        <v>558</v>
      </c>
      <c r="C1232" s="767" t="s">
        <v>559</v>
      </c>
      <c r="D1232" s="767"/>
      <c r="E1232" s="767"/>
      <c r="F1232" s="767"/>
      <c r="G1232" s="767"/>
      <c r="H1232" s="767"/>
      <c r="I1232" s="767"/>
      <c r="J1232" s="767"/>
      <c r="K1232" s="767"/>
      <c r="L1232" s="767"/>
      <c r="M1232" s="767"/>
      <c r="N1232" s="781"/>
      <c r="T1232" s="68" t="s">
        <v>559</v>
      </c>
    </row>
    <row r="1233" spans="1:24" s="63" customFormat="1" x14ac:dyDescent="0.2">
      <c r="A1233" s="98"/>
      <c r="B1233" s="97" t="s">
        <v>173</v>
      </c>
      <c r="C1233" s="767" t="s">
        <v>174</v>
      </c>
      <c r="D1233" s="767"/>
      <c r="E1233" s="767"/>
      <c r="F1233" s="99" t="s">
        <v>33</v>
      </c>
      <c r="G1233" s="99" t="s">
        <v>33</v>
      </c>
      <c r="H1233" s="99" t="s">
        <v>33</v>
      </c>
      <c r="I1233" s="99" t="s">
        <v>33</v>
      </c>
      <c r="J1233" s="100">
        <v>4500</v>
      </c>
      <c r="K1233" s="99" t="s">
        <v>175</v>
      </c>
      <c r="L1233" s="100">
        <v>2799.56</v>
      </c>
      <c r="M1233" s="101" t="s">
        <v>33</v>
      </c>
      <c r="N1233" s="102" t="s">
        <v>33</v>
      </c>
      <c r="U1233" s="68" t="s">
        <v>174</v>
      </c>
    </row>
    <row r="1234" spans="1:24" s="63" customFormat="1" x14ac:dyDescent="0.2">
      <c r="A1234" s="98"/>
      <c r="B1234" s="97" t="s">
        <v>176</v>
      </c>
      <c r="C1234" s="767" t="s">
        <v>177</v>
      </c>
      <c r="D1234" s="767"/>
      <c r="E1234" s="767"/>
      <c r="F1234" s="99" t="s">
        <v>33</v>
      </c>
      <c r="G1234" s="99" t="s">
        <v>33</v>
      </c>
      <c r="H1234" s="99" t="s">
        <v>33</v>
      </c>
      <c r="I1234" s="99" t="s">
        <v>33</v>
      </c>
      <c r="J1234" s="100">
        <v>607.5</v>
      </c>
      <c r="K1234" s="99" t="s">
        <v>175</v>
      </c>
      <c r="L1234" s="100">
        <v>377.94</v>
      </c>
      <c r="M1234" s="101" t="s">
        <v>33</v>
      </c>
      <c r="N1234" s="102" t="s">
        <v>33</v>
      </c>
      <c r="U1234" s="68" t="s">
        <v>177</v>
      </c>
    </row>
    <row r="1235" spans="1:24" s="63" customFormat="1" x14ac:dyDescent="0.2">
      <c r="A1235" s="98"/>
      <c r="B1235" s="97" t="s">
        <v>33</v>
      </c>
      <c r="C1235" s="767" t="s">
        <v>178</v>
      </c>
      <c r="D1235" s="767"/>
      <c r="E1235" s="767"/>
      <c r="F1235" s="99" t="s">
        <v>179</v>
      </c>
      <c r="G1235" s="99" t="s">
        <v>344</v>
      </c>
      <c r="H1235" s="99" t="s">
        <v>175</v>
      </c>
      <c r="I1235" s="99" t="s">
        <v>3246</v>
      </c>
      <c r="J1235" s="100" t="s">
        <v>33</v>
      </c>
      <c r="K1235" s="99" t="s">
        <v>33</v>
      </c>
      <c r="L1235" s="100" t="s">
        <v>33</v>
      </c>
      <c r="M1235" s="101" t="s">
        <v>33</v>
      </c>
      <c r="N1235" s="102" t="s">
        <v>33</v>
      </c>
      <c r="V1235" s="68" t="s">
        <v>178</v>
      </c>
    </row>
    <row r="1236" spans="1:24" s="63" customFormat="1" x14ac:dyDescent="0.2">
      <c r="A1236" s="98"/>
      <c r="B1236" s="97" t="s">
        <v>33</v>
      </c>
      <c r="C1236" s="776" t="s">
        <v>182</v>
      </c>
      <c r="D1236" s="776"/>
      <c r="E1236" s="776"/>
      <c r="F1236" s="90" t="s">
        <v>33</v>
      </c>
      <c r="G1236" s="90" t="s">
        <v>33</v>
      </c>
      <c r="H1236" s="90" t="s">
        <v>33</v>
      </c>
      <c r="I1236" s="90" t="s">
        <v>33</v>
      </c>
      <c r="J1236" s="91">
        <v>4500</v>
      </c>
      <c r="K1236" s="90" t="s">
        <v>33</v>
      </c>
      <c r="L1236" s="91">
        <v>2799.56</v>
      </c>
      <c r="M1236" s="92" t="s">
        <v>33</v>
      </c>
      <c r="N1236" s="93" t="s">
        <v>33</v>
      </c>
      <c r="W1236" s="68" t="s">
        <v>182</v>
      </c>
    </row>
    <row r="1237" spans="1:24" s="63" customFormat="1" x14ac:dyDescent="0.2">
      <c r="A1237" s="98"/>
      <c r="B1237" s="97" t="s">
        <v>33</v>
      </c>
      <c r="C1237" s="767" t="s">
        <v>183</v>
      </c>
      <c r="D1237" s="767"/>
      <c r="E1237" s="767"/>
      <c r="F1237" s="99" t="s">
        <v>33</v>
      </c>
      <c r="G1237" s="99" t="s">
        <v>33</v>
      </c>
      <c r="H1237" s="99" t="s">
        <v>33</v>
      </c>
      <c r="I1237" s="99" t="s">
        <v>33</v>
      </c>
      <c r="J1237" s="100" t="s">
        <v>33</v>
      </c>
      <c r="K1237" s="99" t="s">
        <v>33</v>
      </c>
      <c r="L1237" s="100">
        <v>377.94</v>
      </c>
      <c r="M1237" s="101" t="s">
        <v>33</v>
      </c>
      <c r="N1237" s="102" t="s">
        <v>33</v>
      </c>
      <c r="V1237" s="68" t="s">
        <v>183</v>
      </c>
    </row>
    <row r="1238" spans="1:24" s="63" customFormat="1" ht="33.75" x14ac:dyDescent="0.2">
      <c r="A1238" s="98"/>
      <c r="B1238" s="97" t="s">
        <v>184</v>
      </c>
      <c r="C1238" s="767" t="s">
        <v>185</v>
      </c>
      <c r="D1238" s="767"/>
      <c r="E1238" s="767"/>
      <c r="F1238" s="99" t="s">
        <v>186</v>
      </c>
      <c r="G1238" s="99" t="s">
        <v>187</v>
      </c>
      <c r="H1238" s="99" t="s">
        <v>33</v>
      </c>
      <c r="I1238" s="99" t="s">
        <v>187</v>
      </c>
      <c r="J1238" s="100" t="s">
        <v>33</v>
      </c>
      <c r="K1238" s="99" t="s">
        <v>33</v>
      </c>
      <c r="L1238" s="100">
        <v>359.04</v>
      </c>
      <c r="M1238" s="101" t="s">
        <v>33</v>
      </c>
      <c r="N1238" s="102" t="s">
        <v>33</v>
      </c>
      <c r="V1238" s="68" t="s">
        <v>185</v>
      </c>
    </row>
    <row r="1239" spans="1:24" s="63" customFormat="1" ht="22.5" x14ac:dyDescent="0.2">
      <c r="A1239" s="98"/>
      <c r="B1239" s="97" t="s">
        <v>188</v>
      </c>
      <c r="C1239" s="767" t="s">
        <v>189</v>
      </c>
      <c r="D1239" s="767"/>
      <c r="E1239" s="767"/>
      <c r="F1239" s="99" t="s">
        <v>186</v>
      </c>
      <c r="G1239" s="99" t="s">
        <v>190</v>
      </c>
      <c r="H1239" s="99" t="s">
        <v>33</v>
      </c>
      <c r="I1239" s="99" t="s">
        <v>190</v>
      </c>
      <c r="J1239" s="100" t="s">
        <v>33</v>
      </c>
      <c r="K1239" s="99" t="s">
        <v>33</v>
      </c>
      <c r="L1239" s="100">
        <v>188.97</v>
      </c>
      <c r="M1239" s="101" t="s">
        <v>33</v>
      </c>
      <c r="N1239" s="102" t="s">
        <v>33</v>
      </c>
      <c r="V1239" s="68" t="s">
        <v>189</v>
      </c>
    </row>
    <row r="1240" spans="1:24" s="63" customFormat="1" x14ac:dyDescent="0.2">
      <c r="A1240" s="103"/>
      <c r="B1240" s="104"/>
      <c r="C1240" s="780" t="s">
        <v>191</v>
      </c>
      <c r="D1240" s="780"/>
      <c r="E1240" s="780"/>
      <c r="F1240" s="105" t="s">
        <v>33</v>
      </c>
      <c r="G1240" s="105" t="s">
        <v>33</v>
      </c>
      <c r="H1240" s="105" t="s">
        <v>33</v>
      </c>
      <c r="I1240" s="105" t="s">
        <v>33</v>
      </c>
      <c r="J1240" s="106" t="s">
        <v>33</v>
      </c>
      <c r="K1240" s="105" t="s">
        <v>33</v>
      </c>
      <c r="L1240" s="106">
        <v>3347.57</v>
      </c>
      <c r="M1240" s="92" t="s">
        <v>33</v>
      </c>
      <c r="N1240" s="107" t="s">
        <v>33</v>
      </c>
      <c r="X1240" s="68" t="s">
        <v>191</v>
      </c>
    </row>
    <row r="1241" spans="1:24" s="63" customFormat="1" ht="45" x14ac:dyDescent="0.2">
      <c r="A1241" s="88" t="s">
        <v>3247</v>
      </c>
      <c r="B1241" s="89" t="s">
        <v>2796</v>
      </c>
      <c r="C1241" s="776" t="s">
        <v>2797</v>
      </c>
      <c r="D1241" s="776"/>
      <c r="E1241" s="776"/>
      <c r="F1241" s="90" t="s">
        <v>168</v>
      </c>
      <c r="G1241" s="90" t="s">
        <v>33</v>
      </c>
      <c r="H1241" s="90" t="s">
        <v>33</v>
      </c>
      <c r="I1241" s="90" t="s">
        <v>3244</v>
      </c>
      <c r="J1241" s="91" t="s">
        <v>33</v>
      </c>
      <c r="K1241" s="90" t="s">
        <v>33</v>
      </c>
      <c r="L1241" s="91" t="s">
        <v>33</v>
      </c>
      <c r="M1241" s="92" t="s">
        <v>33</v>
      </c>
      <c r="N1241" s="93" t="s">
        <v>33</v>
      </c>
      <c r="R1241" s="68" t="s">
        <v>2797</v>
      </c>
    </row>
    <row r="1242" spans="1:24" s="63" customFormat="1" x14ac:dyDescent="0.2">
      <c r="A1242" s="94"/>
      <c r="B1242" s="95"/>
      <c r="C1242" s="767" t="s">
        <v>3245</v>
      </c>
      <c r="D1242" s="767"/>
      <c r="E1242" s="767"/>
      <c r="F1242" s="767"/>
      <c r="G1242" s="767"/>
      <c r="H1242" s="767"/>
      <c r="I1242" s="767"/>
      <c r="J1242" s="767"/>
      <c r="K1242" s="767"/>
      <c r="L1242" s="767"/>
      <c r="M1242" s="767"/>
      <c r="N1242" s="781"/>
      <c r="S1242" s="68" t="s">
        <v>3245</v>
      </c>
    </row>
    <row r="1243" spans="1:24" s="63" customFormat="1" ht="33.75" x14ac:dyDescent="0.2">
      <c r="A1243" s="96"/>
      <c r="B1243" s="97" t="s">
        <v>558</v>
      </c>
      <c r="C1243" s="767" t="s">
        <v>559</v>
      </c>
      <c r="D1243" s="767"/>
      <c r="E1243" s="767"/>
      <c r="F1243" s="767"/>
      <c r="G1243" s="767"/>
      <c r="H1243" s="767"/>
      <c r="I1243" s="767"/>
      <c r="J1243" s="767"/>
      <c r="K1243" s="767"/>
      <c r="L1243" s="767"/>
      <c r="M1243" s="767"/>
      <c r="N1243" s="781"/>
      <c r="T1243" s="68" t="s">
        <v>559</v>
      </c>
    </row>
    <row r="1244" spans="1:24" s="63" customFormat="1" x14ac:dyDescent="0.2">
      <c r="A1244" s="98"/>
      <c r="B1244" s="97" t="s">
        <v>173</v>
      </c>
      <c r="C1244" s="767" t="s">
        <v>174</v>
      </c>
      <c r="D1244" s="767"/>
      <c r="E1244" s="767"/>
      <c r="F1244" s="99" t="s">
        <v>33</v>
      </c>
      <c r="G1244" s="99" t="s">
        <v>33</v>
      </c>
      <c r="H1244" s="99" t="s">
        <v>33</v>
      </c>
      <c r="I1244" s="99" t="s">
        <v>33</v>
      </c>
      <c r="J1244" s="100">
        <v>308.07</v>
      </c>
      <c r="K1244" s="99" t="s">
        <v>175</v>
      </c>
      <c r="L1244" s="100">
        <v>191.66</v>
      </c>
      <c r="M1244" s="101" t="s">
        <v>33</v>
      </c>
      <c r="N1244" s="102" t="s">
        <v>33</v>
      </c>
      <c r="U1244" s="68" t="s">
        <v>174</v>
      </c>
    </row>
    <row r="1245" spans="1:24" s="63" customFormat="1" x14ac:dyDescent="0.2">
      <c r="A1245" s="98"/>
      <c r="B1245" s="97" t="s">
        <v>176</v>
      </c>
      <c r="C1245" s="767" t="s">
        <v>177</v>
      </c>
      <c r="D1245" s="767"/>
      <c r="E1245" s="767"/>
      <c r="F1245" s="99" t="s">
        <v>33</v>
      </c>
      <c r="G1245" s="99" t="s">
        <v>33</v>
      </c>
      <c r="H1245" s="99" t="s">
        <v>33</v>
      </c>
      <c r="I1245" s="99" t="s">
        <v>33</v>
      </c>
      <c r="J1245" s="100">
        <v>31.32</v>
      </c>
      <c r="K1245" s="99" t="s">
        <v>175</v>
      </c>
      <c r="L1245" s="100">
        <v>19.48</v>
      </c>
      <c r="M1245" s="101" t="s">
        <v>33</v>
      </c>
      <c r="N1245" s="102" t="s">
        <v>33</v>
      </c>
      <c r="U1245" s="68" t="s">
        <v>177</v>
      </c>
    </row>
    <row r="1246" spans="1:24" s="63" customFormat="1" x14ac:dyDescent="0.2">
      <c r="A1246" s="98"/>
      <c r="B1246" s="97" t="s">
        <v>33</v>
      </c>
      <c r="C1246" s="767" t="s">
        <v>178</v>
      </c>
      <c r="D1246" s="767"/>
      <c r="E1246" s="767"/>
      <c r="F1246" s="99" t="s">
        <v>179</v>
      </c>
      <c r="G1246" s="99" t="s">
        <v>2798</v>
      </c>
      <c r="H1246" s="99" t="s">
        <v>175</v>
      </c>
      <c r="I1246" s="99" t="s">
        <v>3248</v>
      </c>
      <c r="J1246" s="100" t="s">
        <v>33</v>
      </c>
      <c r="K1246" s="99" t="s">
        <v>33</v>
      </c>
      <c r="L1246" s="100" t="s">
        <v>33</v>
      </c>
      <c r="M1246" s="101" t="s">
        <v>33</v>
      </c>
      <c r="N1246" s="102" t="s">
        <v>33</v>
      </c>
      <c r="V1246" s="68" t="s">
        <v>178</v>
      </c>
    </row>
    <row r="1247" spans="1:24" s="63" customFormat="1" x14ac:dyDescent="0.2">
      <c r="A1247" s="98"/>
      <c r="B1247" s="97" t="s">
        <v>33</v>
      </c>
      <c r="C1247" s="776" t="s">
        <v>182</v>
      </c>
      <c r="D1247" s="776"/>
      <c r="E1247" s="776"/>
      <c r="F1247" s="90" t="s">
        <v>33</v>
      </c>
      <c r="G1247" s="90" t="s">
        <v>33</v>
      </c>
      <c r="H1247" s="90" t="s">
        <v>33</v>
      </c>
      <c r="I1247" s="90" t="s">
        <v>33</v>
      </c>
      <c r="J1247" s="91">
        <v>308.07</v>
      </c>
      <c r="K1247" s="90" t="s">
        <v>33</v>
      </c>
      <c r="L1247" s="91">
        <v>191.66</v>
      </c>
      <c r="M1247" s="92" t="s">
        <v>33</v>
      </c>
      <c r="N1247" s="93" t="s">
        <v>33</v>
      </c>
      <c r="W1247" s="68" t="s">
        <v>182</v>
      </c>
    </row>
    <row r="1248" spans="1:24" s="63" customFormat="1" x14ac:dyDescent="0.2">
      <c r="A1248" s="98"/>
      <c r="B1248" s="97" t="s">
        <v>33</v>
      </c>
      <c r="C1248" s="767" t="s">
        <v>183</v>
      </c>
      <c r="D1248" s="767"/>
      <c r="E1248" s="767"/>
      <c r="F1248" s="99" t="s">
        <v>33</v>
      </c>
      <c r="G1248" s="99" t="s">
        <v>33</v>
      </c>
      <c r="H1248" s="99" t="s">
        <v>33</v>
      </c>
      <c r="I1248" s="99" t="s">
        <v>33</v>
      </c>
      <c r="J1248" s="100" t="s">
        <v>33</v>
      </c>
      <c r="K1248" s="99" t="s">
        <v>33</v>
      </c>
      <c r="L1248" s="100">
        <v>19.48</v>
      </c>
      <c r="M1248" s="101" t="s">
        <v>33</v>
      </c>
      <c r="N1248" s="102" t="s">
        <v>33</v>
      </c>
      <c r="V1248" s="68" t="s">
        <v>183</v>
      </c>
    </row>
    <row r="1249" spans="1:24" s="63" customFormat="1" ht="33.75" x14ac:dyDescent="0.2">
      <c r="A1249" s="98"/>
      <c r="B1249" s="97" t="s">
        <v>184</v>
      </c>
      <c r="C1249" s="767" t="s">
        <v>185</v>
      </c>
      <c r="D1249" s="767"/>
      <c r="E1249" s="767"/>
      <c r="F1249" s="99" t="s">
        <v>186</v>
      </c>
      <c r="G1249" s="99" t="s">
        <v>187</v>
      </c>
      <c r="H1249" s="99" t="s">
        <v>33</v>
      </c>
      <c r="I1249" s="99" t="s">
        <v>187</v>
      </c>
      <c r="J1249" s="100" t="s">
        <v>33</v>
      </c>
      <c r="K1249" s="99" t="s">
        <v>33</v>
      </c>
      <c r="L1249" s="100">
        <v>18.510000000000002</v>
      </c>
      <c r="M1249" s="101" t="s">
        <v>33</v>
      </c>
      <c r="N1249" s="102" t="s">
        <v>33</v>
      </c>
      <c r="V1249" s="68" t="s">
        <v>185</v>
      </c>
    </row>
    <row r="1250" spans="1:24" s="63" customFormat="1" ht="22.5" x14ac:dyDescent="0.2">
      <c r="A1250" s="98"/>
      <c r="B1250" s="97" t="s">
        <v>188</v>
      </c>
      <c r="C1250" s="767" t="s">
        <v>189</v>
      </c>
      <c r="D1250" s="767"/>
      <c r="E1250" s="767"/>
      <c r="F1250" s="99" t="s">
        <v>186</v>
      </c>
      <c r="G1250" s="99" t="s">
        <v>190</v>
      </c>
      <c r="H1250" s="99" t="s">
        <v>33</v>
      </c>
      <c r="I1250" s="99" t="s">
        <v>190</v>
      </c>
      <c r="J1250" s="100" t="s">
        <v>33</v>
      </c>
      <c r="K1250" s="99" t="s">
        <v>33</v>
      </c>
      <c r="L1250" s="100">
        <v>9.74</v>
      </c>
      <c r="M1250" s="101" t="s">
        <v>33</v>
      </c>
      <c r="N1250" s="102" t="s">
        <v>33</v>
      </c>
      <c r="V1250" s="68" t="s">
        <v>189</v>
      </c>
    </row>
    <row r="1251" spans="1:24" s="63" customFormat="1" x14ac:dyDescent="0.2">
      <c r="A1251" s="103"/>
      <c r="B1251" s="104"/>
      <c r="C1251" s="780" t="s">
        <v>191</v>
      </c>
      <c r="D1251" s="780"/>
      <c r="E1251" s="780"/>
      <c r="F1251" s="105" t="s">
        <v>33</v>
      </c>
      <c r="G1251" s="105" t="s">
        <v>33</v>
      </c>
      <c r="H1251" s="105" t="s">
        <v>33</v>
      </c>
      <c r="I1251" s="105" t="s">
        <v>33</v>
      </c>
      <c r="J1251" s="106" t="s">
        <v>33</v>
      </c>
      <c r="K1251" s="105" t="s">
        <v>33</v>
      </c>
      <c r="L1251" s="106">
        <v>219.91</v>
      </c>
      <c r="M1251" s="92" t="s">
        <v>33</v>
      </c>
      <c r="N1251" s="107" t="s">
        <v>33</v>
      </c>
      <c r="X1251" s="68" t="s">
        <v>191</v>
      </c>
    </row>
    <row r="1252" spans="1:24" s="63" customFormat="1" ht="33.75" x14ac:dyDescent="0.2">
      <c r="A1252" s="88" t="s">
        <v>3249</v>
      </c>
      <c r="B1252" s="89" t="s">
        <v>2800</v>
      </c>
      <c r="C1252" s="776" t="s">
        <v>2801</v>
      </c>
      <c r="D1252" s="776"/>
      <c r="E1252" s="776"/>
      <c r="F1252" s="90" t="s">
        <v>168</v>
      </c>
      <c r="G1252" s="90" t="s">
        <v>33</v>
      </c>
      <c r="H1252" s="90" t="s">
        <v>33</v>
      </c>
      <c r="I1252" s="90" t="s">
        <v>3244</v>
      </c>
      <c r="J1252" s="91" t="s">
        <v>33</v>
      </c>
      <c r="K1252" s="90" t="s">
        <v>33</v>
      </c>
      <c r="L1252" s="91" t="s">
        <v>33</v>
      </c>
      <c r="M1252" s="92" t="s">
        <v>33</v>
      </c>
      <c r="N1252" s="93" t="s">
        <v>33</v>
      </c>
      <c r="R1252" s="68" t="s">
        <v>2801</v>
      </c>
    </row>
    <row r="1253" spans="1:24" s="63" customFormat="1" x14ac:dyDescent="0.2">
      <c r="A1253" s="94"/>
      <c r="B1253" s="95"/>
      <c r="C1253" s="767" t="s">
        <v>3245</v>
      </c>
      <c r="D1253" s="767"/>
      <c r="E1253" s="767"/>
      <c r="F1253" s="767"/>
      <c r="G1253" s="767"/>
      <c r="H1253" s="767"/>
      <c r="I1253" s="767"/>
      <c r="J1253" s="767"/>
      <c r="K1253" s="767"/>
      <c r="L1253" s="767"/>
      <c r="M1253" s="767"/>
      <c r="N1253" s="781"/>
      <c r="S1253" s="68" t="s">
        <v>3245</v>
      </c>
    </row>
    <row r="1254" spans="1:24" s="63" customFormat="1" x14ac:dyDescent="0.2">
      <c r="A1254" s="96"/>
      <c r="B1254" s="97" t="s">
        <v>33</v>
      </c>
      <c r="C1254" s="767" t="s">
        <v>645</v>
      </c>
      <c r="D1254" s="767"/>
      <c r="E1254" s="767"/>
      <c r="F1254" s="767"/>
      <c r="G1254" s="767"/>
      <c r="H1254" s="767"/>
      <c r="I1254" s="767"/>
      <c r="J1254" s="767"/>
      <c r="K1254" s="767"/>
      <c r="L1254" s="767"/>
      <c r="M1254" s="767"/>
      <c r="N1254" s="781"/>
      <c r="T1254" s="68" t="s">
        <v>645</v>
      </c>
    </row>
    <row r="1255" spans="1:24" s="63" customFormat="1" ht="33.75" x14ac:dyDescent="0.2">
      <c r="A1255" s="96"/>
      <c r="B1255" s="97" t="s">
        <v>558</v>
      </c>
      <c r="C1255" s="767" t="s">
        <v>559</v>
      </c>
      <c r="D1255" s="767"/>
      <c r="E1255" s="767"/>
      <c r="F1255" s="767"/>
      <c r="G1255" s="767"/>
      <c r="H1255" s="767"/>
      <c r="I1255" s="767"/>
      <c r="J1255" s="767"/>
      <c r="K1255" s="767"/>
      <c r="L1255" s="767"/>
      <c r="M1255" s="767"/>
      <c r="N1255" s="781"/>
      <c r="T1255" s="68" t="s">
        <v>559</v>
      </c>
    </row>
    <row r="1256" spans="1:24" s="63" customFormat="1" x14ac:dyDescent="0.2">
      <c r="A1256" s="98"/>
      <c r="B1256" s="97" t="s">
        <v>173</v>
      </c>
      <c r="C1256" s="767" t="s">
        <v>174</v>
      </c>
      <c r="D1256" s="767"/>
      <c r="E1256" s="767"/>
      <c r="F1256" s="99" t="s">
        <v>33</v>
      </c>
      <c r="G1256" s="99" t="s">
        <v>33</v>
      </c>
      <c r="H1256" s="99" t="s">
        <v>33</v>
      </c>
      <c r="I1256" s="99" t="s">
        <v>33</v>
      </c>
      <c r="J1256" s="100">
        <v>139.43</v>
      </c>
      <c r="K1256" s="99" t="s">
        <v>400</v>
      </c>
      <c r="L1256" s="100">
        <v>260.23</v>
      </c>
      <c r="M1256" s="101" t="s">
        <v>33</v>
      </c>
      <c r="N1256" s="102" t="s">
        <v>33</v>
      </c>
      <c r="U1256" s="68" t="s">
        <v>174</v>
      </c>
    </row>
    <row r="1257" spans="1:24" s="63" customFormat="1" x14ac:dyDescent="0.2">
      <c r="A1257" s="98"/>
      <c r="B1257" s="97" t="s">
        <v>176</v>
      </c>
      <c r="C1257" s="767" t="s">
        <v>177</v>
      </c>
      <c r="D1257" s="767"/>
      <c r="E1257" s="767"/>
      <c r="F1257" s="99" t="s">
        <v>33</v>
      </c>
      <c r="G1257" s="99" t="s">
        <v>33</v>
      </c>
      <c r="H1257" s="99" t="s">
        <v>33</v>
      </c>
      <c r="I1257" s="99" t="s">
        <v>33</v>
      </c>
      <c r="J1257" s="100">
        <v>14.18</v>
      </c>
      <c r="K1257" s="99" t="s">
        <v>400</v>
      </c>
      <c r="L1257" s="100">
        <v>26.47</v>
      </c>
      <c r="M1257" s="101" t="s">
        <v>33</v>
      </c>
      <c r="N1257" s="102" t="s">
        <v>33</v>
      </c>
      <c r="U1257" s="68" t="s">
        <v>177</v>
      </c>
    </row>
    <row r="1258" spans="1:24" s="63" customFormat="1" x14ac:dyDescent="0.2">
      <c r="A1258" s="98"/>
      <c r="B1258" s="97" t="s">
        <v>33</v>
      </c>
      <c r="C1258" s="767" t="s">
        <v>178</v>
      </c>
      <c r="D1258" s="767"/>
      <c r="E1258" s="767"/>
      <c r="F1258" s="99" t="s">
        <v>179</v>
      </c>
      <c r="G1258" s="99" t="s">
        <v>1784</v>
      </c>
      <c r="H1258" s="99" t="s">
        <v>400</v>
      </c>
      <c r="I1258" s="99" t="s">
        <v>3250</v>
      </c>
      <c r="J1258" s="100" t="s">
        <v>33</v>
      </c>
      <c r="K1258" s="99" t="s">
        <v>33</v>
      </c>
      <c r="L1258" s="100" t="s">
        <v>33</v>
      </c>
      <c r="M1258" s="101" t="s">
        <v>33</v>
      </c>
      <c r="N1258" s="102" t="s">
        <v>33</v>
      </c>
      <c r="V1258" s="68" t="s">
        <v>178</v>
      </c>
    </row>
    <row r="1259" spans="1:24" s="63" customFormat="1" x14ac:dyDescent="0.2">
      <c r="A1259" s="98"/>
      <c r="B1259" s="97" t="s">
        <v>33</v>
      </c>
      <c r="C1259" s="776" t="s">
        <v>182</v>
      </c>
      <c r="D1259" s="776"/>
      <c r="E1259" s="776"/>
      <c r="F1259" s="90" t="s">
        <v>33</v>
      </c>
      <c r="G1259" s="90" t="s">
        <v>33</v>
      </c>
      <c r="H1259" s="90" t="s">
        <v>33</v>
      </c>
      <c r="I1259" s="90" t="s">
        <v>33</v>
      </c>
      <c r="J1259" s="91">
        <v>139.43</v>
      </c>
      <c r="K1259" s="90" t="s">
        <v>33</v>
      </c>
      <c r="L1259" s="91">
        <v>260.23</v>
      </c>
      <c r="M1259" s="92" t="s">
        <v>33</v>
      </c>
      <c r="N1259" s="93" t="s">
        <v>33</v>
      </c>
      <c r="W1259" s="68" t="s">
        <v>182</v>
      </c>
    </row>
    <row r="1260" spans="1:24" s="63" customFormat="1" x14ac:dyDescent="0.2">
      <c r="A1260" s="98"/>
      <c r="B1260" s="97" t="s">
        <v>33</v>
      </c>
      <c r="C1260" s="767" t="s">
        <v>183</v>
      </c>
      <c r="D1260" s="767"/>
      <c r="E1260" s="767"/>
      <c r="F1260" s="99" t="s">
        <v>33</v>
      </c>
      <c r="G1260" s="99" t="s">
        <v>33</v>
      </c>
      <c r="H1260" s="99" t="s">
        <v>33</v>
      </c>
      <c r="I1260" s="99" t="s">
        <v>33</v>
      </c>
      <c r="J1260" s="100" t="s">
        <v>33</v>
      </c>
      <c r="K1260" s="99" t="s">
        <v>33</v>
      </c>
      <c r="L1260" s="100">
        <v>26.47</v>
      </c>
      <c r="M1260" s="101" t="s">
        <v>33</v>
      </c>
      <c r="N1260" s="102" t="s">
        <v>33</v>
      </c>
      <c r="V1260" s="68" t="s">
        <v>183</v>
      </c>
    </row>
    <row r="1261" spans="1:24" s="63" customFormat="1" ht="33.75" x14ac:dyDescent="0.2">
      <c r="A1261" s="98"/>
      <c r="B1261" s="97" t="s">
        <v>184</v>
      </c>
      <c r="C1261" s="767" t="s">
        <v>185</v>
      </c>
      <c r="D1261" s="767"/>
      <c r="E1261" s="767"/>
      <c r="F1261" s="99" t="s">
        <v>186</v>
      </c>
      <c r="G1261" s="99" t="s">
        <v>187</v>
      </c>
      <c r="H1261" s="99" t="s">
        <v>33</v>
      </c>
      <c r="I1261" s="99" t="s">
        <v>187</v>
      </c>
      <c r="J1261" s="100" t="s">
        <v>33</v>
      </c>
      <c r="K1261" s="99" t="s">
        <v>33</v>
      </c>
      <c r="L1261" s="100">
        <v>25.15</v>
      </c>
      <c r="M1261" s="101" t="s">
        <v>33</v>
      </c>
      <c r="N1261" s="102" t="s">
        <v>33</v>
      </c>
      <c r="V1261" s="68" t="s">
        <v>185</v>
      </c>
    </row>
    <row r="1262" spans="1:24" s="63" customFormat="1" ht="22.5" x14ac:dyDescent="0.2">
      <c r="A1262" s="98"/>
      <c r="B1262" s="97" t="s">
        <v>188</v>
      </c>
      <c r="C1262" s="767" t="s">
        <v>189</v>
      </c>
      <c r="D1262" s="767"/>
      <c r="E1262" s="767"/>
      <c r="F1262" s="99" t="s">
        <v>186</v>
      </c>
      <c r="G1262" s="99" t="s">
        <v>190</v>
      </c>
      <c r="H1262" s="99" t="s">
        <v>33</v>
      </c>
      <c r="I1262" s="99" t="s">
        <v>190</v>
      </c>
      <c r="J1262" s="100" t="s">
        <v>33</v>
      </c>
      <c r="K1262" s="99" t="s">
        <v>33</v>
      </c>
      <c r="L1262" s="100">
        <v>13.24</v>
      </c>
      <c r="M1262" s="101" t="s">
        <v>33</v>
      </c>
      <c r="N1262" s="102" t="s">
        <v>33</v>
      </c>
      <c r="V1262" s="68" t="s">
        <v>189</v>
      </c>
    </row>
    <row r="1263" spans="1:24" s="63" customFormat="1" x14ac:dyDescent="0.2">
      <c r="A1263" s="103"/>
      <c r="B1263" s="104"/>
      <c r="C1263" s="780" t="s">
        <v>191</v>
      </c>
      <c r="D1263" s="780"/>
      <c r="E1263" s="780"/>
      <c r="F1263" s="105" t="s">
        <v>33</v>
      </c>
      <c r="G1263" s="105" t="s">
        <v>33</v>
      </c>
      <c r="H1263" s="105" t="s">
        <v>33</v>
      </c>
      <c r="I1263" s="105" t="s">
        <v>33</v>
      </c>
      <c r="J1263" s="106" t="s">
        <v>33</v>
      </c>
      <c r="K1263" s="105" t="s">
        <v>33</v>
      </c>
      <c r="L1263" s="106">
        <v>298.62</v>
      </c>
      <c r="M1263" s="92" t="s">
        <v>33</v>
      </c>
      <c r="N1263" s="107" t="s">
        <v>33</v>
      </c>
      <c r="X1263" s="68" t="s">
        <v>191</v>
      </c>
    </row>
    <row r="1264" spans="1:24" s="63" customFormat="1" ht="22.5" x14ac:dyDescent="0.2">
      <c r="A1264" s="88" t="s">
        <v>3251</v>
      </c>
      <c r="B1264" s="89" t="s">
        <v>1974</v>
      </c>
      <c r="C1264" s="776" t="s">
        <v>1975</v>
      </c>
      <c r="D1264" s="776"/>
      <c r="E1264" s="776"/>
      <c r="F1264" s="90" t="s">
        <v>582</v>
      </c>
      <c r="G1264" s="90" t="s">
        <v>33</v>
      </c>
      <c r="H1264" s="90" t="s">
        <v>33</v>
      </c>
      <c r="I1264" s="90" t="s">
        <v>3252</v>
      </c>
      <c r="J1264" s="91" t="s">
        <v>33</v>
      </c>
      <c r="K1264" s="90" t="s">
        <v>33</v>
      </c>
      <c r="L1264" s="91" t="s">
        <v>33</v>
      </c>
      <c r="M1264" s="92" t="s">
        <v>33</v>
      </c>
      <c r="N1264" s="93" t="s">
        <v>33</v>
      </c>
      <c r="R1264" s="68" t="s">
        <v>1975</v>
      </c>
    </row>
    <row r="1265" spans="1:24" s="63" customFormat="1" x14ac:dyDescent="0.2">
      <c r="A1265" s="94"/>
      <c r="B1265" s="95"/>
      <c r="C1265" s="767" t="s">
        <v>3253</v>
      </c>
      <c r="D1265" s="767"/>
      <c r="E1265" s="767"/>
      <c r="F1265" s="767"/>
      <c r="G1265" s="767"/>
      <c r="H1265" s="767"/>
      <c r="I1265" s="767"/>
      <c r="J1265" s="767"/>
      <c r="K1265" s="767"/>
      <c r="L1265" s="767"/>
      <c r="M1265" s="767"/>
      <c r="N1265" s="781"/>
      <c r="S1265" s="68" t="s">
        <v>3253</v>
      </c>
    </row>
    <row r="1266" spans="1:24" s="63" customFormat="1" ht="33.75" x14ac:dyDescent="0.2">
      <c r="A1266" s="96"/>
      <c r="B1266" s="97" t="s">
        <v>558</v>
      </c>
      <c r="C1266" s="767" t="s">
        <v>559</v>
      </c>
      <c r="D1266" s="767"/>
      <c r="E1266" s="767"/>
      <c r="F1266" s="767"/>
      <c r="G1266" s="767"/>
      <c r="H1266" s="767"/>
      <c r="I1266" s="767"/>
      <c r="J1266" s="767"/>
      <c r="K1266" s="767"/>
      <c r="L1266" s="767"/>
      <c r="M1266" s="767"/>
      <c r="N1266" s="781"/>
      <c r="T1266" s="68" t="s">
        <v>559</v>
      </c>
    </row>
    <row r="1267" spans="1:24" s="63" customFormat="1" x14ac:dyDescent="0.2">
      <c r="A1267" s="98"/>
      <c r="B1267" s="97" t="s">
        <v>165</v>
      </c>
      <c r="C1267" s="767" t="s">
        <v>251</v>
      </c>
      <c r="D1267" s="767"/>
      <c r="E1267" s="767"/>
      <c r="F1267" s="99" t="s">
        <v>33</v>
      </c>
      <c r="G1267" s="99" t="s">
        <v>33</v>
      </c>
      <c r="H1267" s="99" t="s">
        <v>33</v>
      </c>
      <c r="I1267" s="99" t="s">
        <v>33</v>
      </c>
      <c r="J1267" s="100">
        <v>127.61</v>
      </c>
      <c r="K1267" s="99" t="s">
        <v>175</v>
      </c>
      <c r="L1267" s="100">
        <v>793.89</v>
      </c>
      <c r="M1267" s="101" t="s">
        <v>33</v>
      </c>
      <c r="N1267" s="102" t="s">
        <v>33</v>
      </c>
      <c r="U1267" s="68" t="s">
        <v>251</v>
      </c>
    </row>
    <row r="1268" spans="1:24" s="63" customFormat="1" x14ac:dyDescent="0.2">
      <c r="A1268" s="98"/>
      <c r="B1268" s="97" t="s">
        <v>173</v>
      </c>
      <c r="C1268" s="767" t="s">
        <v>174</v>
      </c>
      <c r="D1268" s="767"/>
      <c r="E1268" s="767"/>
      <c r="F1268" s="99" t="s">
        <v>33</v>
      </c>
      <c r="G1268" s="99" t="s">
        <v>33</v>
      </c>
      <c r="H1268" s="99" t="s">
        <v>33</v>
      </c>
      <c r="I1268" s="99" t="s">
        <v>33</v>
      </c>
      <c r="J1268" s="100">
        <v>288.58</v>
      </c>
      <c r="K1268" s="99" t="s">
        <v>175</v>
      </c>
      <c r="L1268" s="100">
        <v>1795.33</v>
      </c>
      <c r="M1268" s="101" t="s">
        <v>33</v>
      </c>
      <c r="N1268" s="102" t="s">
        <v>33</v>
      </c>
      <c r="U1268" s="68" t="s">
        <v>174</v>
      </c>
    </row>
    <row r="1269" spans="1:24" s="63" customFormat="1" x14ac:dyDescent="0.2">
      <c r="A1269" s="98"/>
      <c r="B1269" s="97" t="s">
        <v>176</v>
      </c>
      <c r="C1269" s="767" t="s">
        <v>177</v>
      </c>
      <c r="D1269" s="767"/>
      <c r="E1269" s="767"/>
      <c r="F1269" s="99" t="s">
        <v>33</v>
      </c>
      <c r="G1269" s="99" t="s">
        <v>33</v>
      </c>
      <c r="H1269" s="99" t="s">
        <v>33</v>
      </c>
      <c r="I1269" s="99" t="s">
        <v>33</v>
      </c>
      <c r="J1269" s="100">
        <v>31.49</v>
      </c>
      <c r="K1269" s="99" t="s">
        <v>175</v>
      </c>
      <c r="L1269" s="100">
        <v>195.91</v>
      </c>
      <c r="M1269" s="101" t="s">
        <v>33</v>
      </c>
      <c r="N1269" s="102" t="s">
        <v>33</v>
      </c>
      <c r="U1269" s="68" t="s">
        <v>177</v>
      </c>
    </row>
    <row r="1270" spans="1:24" s="63" customFormat="1" x14ac:dyDescent="0.2">
      <c r="A1270" s="98"/>
      <c r="B1270" s="97" t="s">
        <v>33</v>
      </c>
      <c r="C1270" s="767" t="s">
        <v>253</v>
      </c>
      <c r="D1270" s="767"/>
      <c r="E1270" s="767"/>
      <c r="F1270" s="99" t="s">
        <v>179</v>
      </c>
      <c r="G1270" s="99" t="s">
        <v>1978</v>
      </c>
      <c r="H1270" s="99" t="s">
        <v>175</v>
      </c>
      <c r="I1270" s="99" t="s">
        <v>3254</v>
      </c>
      <c r="J1270" s="100" t="s">
        <v>33</v>
      </c>
      <c r="K1270" s="99" t="s">
        <v>33</v>
      </c>
      <c r="L1270" s="100" t="s">
        <v>33</v>
      </c>
      <c r="M1270" s="101" t="s">
        <v>33</v>
      </c>
      <c r="N1270" s="102" t="s">
        <v>33</v>
      </c>
      <c r="V1270" s="68" t="s">
        <v>253</v>
      </c>
    </row>
    <row r="1271" spans="1:24" s="63" customFormat="1" ht="22.5" x14ac:dyDescent="0.2">
      <c r="A1271" s="98"/>
      <c r="B1271" s="97" t="s">
        <v>33</v>
      </c>
      <c r="C1271" s="767" t="s">
        <v>178</v>
      </c>
      <c r="D1271" s="767"/>
      <c r="E1271" s="767"/>
      <c r="F1271" s="99" t="s">
        <v>179</v>
      </c>
      <c r="G1271" s="99" t="s">
        <v>1980</v>
      </c>
      <c r="H1271" s="99" t="s">
        <v>175</v>
      </c>
      <c r="I1271" s="99" t="s">
        <v>3255</v>
      </c>
      <c r="J1271" s="100" t="s">
        <v>33</v>
      </c>
      <c r="K1271" s="99" t="s">
        <v>33</v>
      </c>
      <c r="L1271" s="100" t="s">
        <v>33</v>
      </c>
      <c r="M1271" s="101" t="s">
        <v>33</v>
      </c>
      <c r="N1271" s="102" t="s">
        <v>33</v>
      </c>
      <c r="V1271" s="68" t="s">
        <v>178</v>
      </c>
    </row>
    <row r="1272" spans="1:24" s="63" customFormat="1" x14ac:dyDescent="0.2">
      <c r="A1272" s="98"/>
      <c r="B1272" s="97" t="s">
        <v>33</v>
      </c>
      <c r="C1272" s="776" t="s">
        <v>182</v>
      </c>
      <c r="D1272" s="776"/>
      <c r="E1272" s="776"/>
      <c r="F1272" s="90" t="s">
        <v>33</v>
      </c>
      <c r="G1272" s="90" t="s">
        <v>33</v>
      </c>
      <c r="H1272" s="90" t="s">
        <v>33</v>
      </c>
      <c r="I1272" s="90" t="s">
        <v>33</v>
      </c>
      <c r="J1272" s="91">
        <v>416.19</v>
      </c>
      <c r="K1272" s="90" t="s">
        <v>33</v>
      </c>
      <c r="L1272" s="91">
        <v>2589.2199999999998</v>
      </c>
      <c r="M1272" s="92" t="s">
        <v>33</v>
      </c>
      <c r="N1272" s="93" t="s">
        <v>33</v>
      </c>
      <c r="W1272" s="68" t="s">
        <v>182</v>
      </c>
    </row>
    <row r="1273" spans="1:24" s="63" customFormat="1" x14ac:dyDescent="0.2">
      <c r="A1273" s="98"/>
      <c r="B1273" s="97" t="s">
        <v>33</v>
      </c>
      <c r="C1273" s="767" t="s">
        <v>183</v>
      </c>
      <c r="D1273" s="767"/>
      <c r="E1273" s="767"/>
      <c r="F1273" s="99" t="s">
        <v>33</v>
      </c>
      <c r="G1273" s="99" t="s">
        <v>33</v>
      </c>
      <c r="H1273" s="99" t="s">
        <v>33</v>
      </c>
      <c r="I1273" s="99" t="s">
        <v>33</v>
      </c>
      <c r="J1273" s="100" t="s">
        <v>33</v>
      </c>
      <c r="K1273" s="99" t="s">
        <v>33</v>
      </c>
      <c r="L1273" s="100">
        <v>989.8</v>
      </c>
      <c r="M1273" s="101" t="s">
        <v>33</v>
      </c>
      <c r="N1273" s="102" t="s">
        <v>33</v>
      </c>
      <c r="V1273" s="68" t="s">
        <v>183</v>
      </c>
    </row>
    <row r="1274" spans="1:24" s="63" customFormat="1" ht="33.75" x14ac:dyDescent="0.2">
      <c r="A1274" s="98"/>
      <c r="B1274" s="97" t="s">
        <v>184</v>
      </c>
      <c r="C1274" s="767" t="s">
        <v>185</v>
      </c>
      <c r="D1274" s="767"/>
      <c r="E1274" s="767"/>
      <c r="F1274" s="99" t="s">
        <v>186</v>
      </c>
      <c r="G1274" s="99" t="s">
        <v>187</v>
      </c>
      <c r="H1274" s="99" t="s">
        <v>33</v>
      </c>
      <c r="I1274" s="99" t="s">
        <v>187</v>
      </c>
      <c r="J1274" s="100" t="s">
        <v>33</v>
      </c>
      <c r="K1274" s="99" t="s">
        <v>33</v>
      </c>
      <c r="L1274" s="100">
        <v>940.31</v>
      </c>
      <c r="M1274" s="101" t="s">
        <v>33</v>
      </c>
      <c r="N1274" s="102" t="s">
        <v>33</v>
      </c>
      <c r="V1274" s="68" t="s">
        <v>185</v>
      </c>
    </row>
    <row r="1275" spans="1:24" s="63" customFormat="1" ht="22.5" x14ac:dyDescent="0.2">
      <c r="A1275" s="98"/>
      <c r="B1275" s="97" t="s">
        <v>188</v>
      </c>
      <c r="C1275" s="767" t="s">
        <v>189</v>
      </c>
      <c r="D1275" s="767"/>
      <c r="E1275" s="767"/>
      <c r="F1275" s="99" t="s">
        <v>186</v>
      </c>
      <c r="G1275" s="99" t="s">
        <v>190</v>
      </c>
      <c r="H1275" s="99" t="s">
        <v>33</v>
      </c>
      <c r="I1275" s="99" t="s">
        <v>190</v>
      </c>
      <c r="J1275" s="100" t="s">
        <v>33</v>
      </c>
      <c r="K1275" s="99" t="s">
        <v>33</v>
      </c>
      <c r="L1275" s="100">
        <v>494.9</v>
      </c>
      <c r="M1275" s="101" t="s">
        <v>33</v>
      </c>
      <c r="N1275" s="102" t="s">
        <v>33</v>
      </c>
      <c r="V1275" s="68" t="s">
        <v>189</v>
      </c>
    </row>
    <row r="1276" spans="1:24" s="63" customFormat="1" x14ac:dyDescent="0.2">
      <c r="A1276" s="103"/>
      <c r="B1276" s="104"/>
      <c r="C1276" s="780" t="s">
        <v>191</v>
      </c>
      <c r="D1276" s="780"/>
      <c r="E1276" s="780"/>
      <c r="F1276" s="105" t="s">
        <v>33</v>
      </c>
      <c r="G1276" s="105" t="s">
        <v>33</v>
      </c>
      <c r="H1276" s="105" t="s">
        <v>33</v>
      </c>
      <c r="I1276" s="105" t="s">
        <v>33</v>
      </c>
      <c r="J1276" s="106" t="s">
        <v>33</v>
      </c>
      <c r="K1276" s="105" t="s">
        <v>33</v>
      </c>
      <c r="L1276" s="106">
        <v>4024.43</v>
      </c>
      <c r="M1276" s="92" t="s">
        <v>33</v>
      </c>
      <c r="N1276" s="107" t="s">
        <v>33</v>
      </c>
      <c r="X1276" s="68" t="s">
        <v>191</v>
      </c>
    </row>
    <row r="1277" spans="1:24" s="63" customFormat="1" x14ac:dyDescent="0.2">
      <c r="A1277" s="88" t="s">
        <v>3256</v>
      </c>
      <c r="B1277" s="89" t="s">
        <v>1989</v>
      </c>
      <c r="C1277" s="776" t="s">
        <v>1990</v>
      </c>
      <c r="D1277" s="776"/>
      <c r="E1277" s="776"/>
      <c r="F1277" s="90" t="s">
        <v>582</v>
      </c>
      <c r="G1277" s="90" t="s">
        <v>33</v>
      </c>
      <c r="H1277" s="90" t="s">
        <v>33</v>
      </c>
      <c r="I1277" s="90" t="s">
        <v>3034</v>
      </c>
      <c r="J1277" s="91" t="s">
        <v>33</v>
      </c>
      <c r="K1277" s="90" t="s">
        <v>33</v>
      </c>
      <c r="L1277" s="91" t="s">
        <v>33</v>
      </c>
      <c r="M1277" s="92" t="s">
        <v>33</v>
      </c>
      <c r="N1277" s="93" t="s">
        <v>33</v>
      </c>
      <c r="R1277" s="68" t="s">
        <v>1990</v>
      </c>
    </row>
    <row r="1278" spans="1:24" s="63" customFormat="1" x14ac:dyDescent="0.2">
      <c r="A1278" s="94"/>
      <c r="B1278" s="95"/>
      <c r="C1278" s="767" t="s">
        <v>3035</v>
      </c>
      <c r="D1278" s="767"/>
      <c r="E1278" s="767"/>
      <c r="F1278" s="767"/>
      <c r="G1278" s="767"/>
      <c r="H1278" s="767"/>
      <c r="I1278" s="767"/>
      <c r="J1278" s="767"/>
      <c r="K1278" s="767"/>
      <c r="L1278" s="767"/>
      <c r="M1278" s="767"/>
      <c r="N1278" s="781"/>
      <c r="S1278" s="68" t="s">
        <v>3035</v>
      </c>
    </row>
    <row r="1279" spans="1:24" s="63" customFormat="1" ht="33.75" x14ac:dyDescent="0.2">
      <c r="A1279" s="96"/>
      <c r="B1279" s="97" t="s">
        <v>558</v>
      </c>
      <c r="C1279" s="767" t="s">
        <v>559</v>
      </c>
      <c r="D1279" s="767"/>
      <c r="E1279" s="767"/>
      <c r="F1279" s="767"/>
      <c r="G1279" s="767"/>
      <c r="H1279" s="767"/>
      <c r="I1279" s="767"/>
      <c r="J1279" s="767"/>
      <c r="K1279" s="767"/>
      <c r="L1279" s="767"/>
      <c r="M1279" s="767"/>
      <c r="N1279" s="781"/>
      <c r="T1279" s="68" t="s">
        <v>559</v>
      </c>
    </row>
    <row r="1280" spans="1:24" s="63" customFormat="1" x14ac:dyDescent="0.2">
      <c r="A1280" s="98"/>
      <c r="B1280" s="97" t="s">
        <v>165</v>
      </c>
      <c r="C1280" s="767" t="s">
        <v>251</v>
      </c>
      <c r="D1280" s="767"/>
      <c r="E1280" s="767"/>
      <c r="F1280" s="99" t="s">
        <v>33</v>
      </c>
      <c r="G1280" s="99" t="s">
        <v>33</v>
      </c>
      <c r="H1280" s="99" t="s">
        <v>33</v>
      </c>
      <c r="I1280" s="99" t="s">
        <v>33</v>
      </c>
      <c r="J1280" s="100">
        <v>1053</v>
      </c>
      <c r="K1280" s="99" t="s">
        <v>175</v>
      </c>
      <c r="L1280" s="100">
        <v>77.66</v>
      </c>
      <c r="M1280" s="101" t="s">
        <v>33</v>
      </c>
      <c r="N1280" s="102" t="s">
        <v>33</v>
      </c>
      <c r="U1280" s="68" t="s">
        <v>251</v>
      </c>
    </row>
    <row r="1281" spans="1:24" s="63" customFormat="1" x14ac:dyDescent="0.2">
      <c r="A1281" s="98"/>
      <c r="B1281" s="97" t="s">
        <v>173</v>
      </c>
      <c r="C1281" s="767" t="s">
        <v>174</v>
      </c>
      <c r="D1281" s="767"/>
      <c r="E1281" s="767"/>
      <c r="F1281" s="99" t="s">
        <v>33</v>
      </c>
      <c r="G1281" s="99" t="s">
        <v>33</v>
      </c>
      <c r="H1281" s="99" t="s">
        <v>33</v>
      </c>
      <c r="I1281" s="99" t="s">
        <v>33</v>
      </c>
      <c r="J1281" s="100">
        <v>1566.06</v>
      </c>
      <c r="K1281" s="99" t="s">
        <v>175</v>
      </c>
      <c r="L1281" s="100">
        <v>115.5</v>
      </c>
      <c r="M1281" s="101" t="s">
        <v>33</v>
      </c>
      <c r="N1281" s="102" t="s">
        <v>33</v>
      </c>
      <c r="U1281" s="68" t="s">
        <v>174</v>
      </c>
    </row>
    <row r="1282" spans="1:24" s="63" customFormat="1" x14ac:dyDescent="0.2">
      <c r="A1282" s="98"/>
      <c r="B1282" s="97" t="s">
        <v>176</v>
      </c>
      <c r="C1282" s="767" t="s">
        <v>177</v>
      </c>
      <c r="D1282" s="767"/>
      <c r="E1282" s="767"/>
      <c r="F1282" s="99" t="s">
        <v>33</v>
      </c>
      <c r="G1282" s="99" t="s">
        <v>33</v>
      </c>
      <c r="H1282" s="99" t="s">
        <v>33</v>
      </c>
      <c r="I1282" s="99" t="s">
        <v>33</v>
      </c>
      <c r="J1282" s="100">
        <v>244.39</v>
      </c>
      <c r="K1282" s="99" t="s">
        <v>175</v>
      </c>
      <c r="L1282" s="100">
        <v>18.02</v>
      </c>
      <c r="M1282" s="101" t="s">
        <v>33</v>
      </c>
      <c r="N1282" s="102" t="s">
        <v>33</v>
      </c>
      <c r="U1282" s="68" t="s">
        <v>177</v>
      </c>
    </row>
    <row r="1283" spans="1:24" s="63" customFormat="1" x14ac:dyDescent="0.2">
      <c r="A1283" s="98"/>
      <c r="B1283" s="97" t="s">
        <v>212</v>
      </c>
      <c r="C1283" s="767" t="s">
        <v>252</v>
      </c>
      <c r="D1283" s="767"/>
      <c r="E1283" s="767"/>
      <c r="F1283" s="99" t="s">
        <v>33</v>
      </c>
      <c r="G1283" s="99" t="s">
        <v>33</v>
      </c>
      <c r="H1283" s="99" t="s">
        <v>33</v>
      </c>
      <c r="I1283" s="99" t="s">
        <v>33</v>
      </c>
      <c r="J1283" s="100">
        <v>909.27</v>
      </c>
      <c r="K1283" s="99" t="s">
        <v>33</v>
      </c>
      <c r="L1283" s="100">
        <v>53.65</v>
      </c>
      <c r="M1283" s="101" t="s">
        <v>33</v>
      </c>
      <c r="N1283" s="102" t="s">
        <v>33</v>
      </c>
      <c r="U1283" s="68" t="s">
        <v>252</v>
      </c>
    </row>
    <row r="1284" spans="1:24" s="63" customFormat="1" x14ac:dyDescent="0.2">
      <c r="A1284" s="98"/>
      <c r="B1284" s="97" t="s">
        <v>33</v>
      </c>
      <c r="C1284" s="767" t="s">
        <v>253</v>
      </c>
      <c r="D1284" s="767"/>
      <c r="E1284" s="767"/>
      <c r="F1284" s="99" t="s">
        <v>179</v>
      </c>
      <c r="G1284" s="99" t="s">
        <v>1993</v>
      </c>
      <c r="H1284" s="99" t="s">
        <v>175</v>
      </c>
      <c r="I1284" s="99" t="s">
        <v>3257</v>
      </c>
      <c r="J1284" s="100" t="s">
        <v>33</v>
      </c>
      <c r="K1284" s="99" t="s">
        <v>33</v>
      </c>
      <c r="L1284" s="100" t="s">
        <v>33</v>
      </c>
      <c r="M1284" s="101" t="s">
        <v>33</v>
      </c>
      <c r="N1284" s="102" t="s">
        <v>33</v>
      </c>
      <c r="V1284" s="68" t="s">
        <v>253</v>
      </c>
    </row>
    <row r="1285" spans="1:24" s="63" customFormat="1" x14ac:dyDescent="0.2">
      <c r="A1285" s="98"/>
      <c r="B1285" s="97" t="s">
        <v>33</v>
      </c>
      <c r="C1285" s="767" t="s">
        <v>178</v>
      </c>
      <c r="D1285" s="767"/>
      <c r="E1285" s="767"/>
      <c r="F1285" s="99" t="s">
        <v>179</v>
      </c>
      <c r="G1285" s="99" t="s">
        <v>1995</v>
      </c>
      <c r="H1285" s="99" t="s">
        <v>175</v>
      </c>
      <c r="I1285" s="99" t="s">
        <v>3258</v>
      </c>
      <c r="J1285" s="100" t="s">
        <v>33</v>
      </c>
      <c r="K1285" s="99" t="s">
        <v>33</v>
      </c>
      <c r="L1285" s="100" t="s">
        <v>33</v>
      </c>
      <c r="M1285" s="101" t="s">
        <v>33</v>
      </c>
      <c r="N1285" s="102" t="s">
        <v>33</v>
      </c>
      <c r="V1285" s="68" t="s">
        <v>178</v>
      </c>
    </row>
    <row r="1286" spans="1:24" s="63" customFormat="1" x14ac:dyDescent="0.2">
      <c r="A1286" s="98"/>
      <c r="B1286" s="97" t="s">
        <v>33</v>
      </c>
      <c r="C1286" s="776" t="s">
        <v>182</v>
      </c>
      <c r="D1286" s="776"/>
      <c r="E1286" s="776"/>
      <c r="F1286" s="90" t="s">
        <v>33</v>
      </c>
      <c r="G1286" s="90" t="s">
        <v>33</v>
      </c>
      <c r="H1286" s="90" t="s">
        <v>33</v>
      </c>
      <c r="I1286" s="90" t="s">
        <v>33</v>
      </c>
      <c r="J1286" s="91">
        <v>3528.33</v>
      </c>
      <c r="K1286" s="90" t="s">
        <v>33</v>
      </c>
      <c r="L1286" s="91">
        <v>246.81</v>
      </c>
      <c r="M1286" s="92" t="s">
        <v>33</v>
      </c>
      <c r="N1286" s="93" t="s">
        <v>33</v>
      </c>
      <c r="W1286" s="68" t="s">
        <v>182</v>
      </c>
    </row>
    <row r="1287" spans="1:24" s="63" customFormat="1" x14ac:dyDescent="0.2">
      <c r="A1287" s="98"/>
      <c r="B1287" s="97" t="s">
        <v>33</v>
      </c>
      <c r="C1287" s="767" t="s">
        <v>183</v>
      </c>
      <c r="D1287" s="767"/>
      <c r="E1287" s="767"/>
      <c r="F1287" s="99" t="s">
        <v>33</v>
      </c>
      <c r="G1287" s="99" t="s">
        <v>33</v>
      </c>
      <c r="H1287" s="99" t="s">
        <v>33</v>
      </c>
      <c r="I1287" s="99" t="s">
        <v>33</v>
      </c>
      <c r="J1287" s="100" t="s">
        <v>33</v>
      </c>
      <c r="K1287" s="99" t="s">
        <v>33</v>
      </c>
      <c r="L1287" s="100">
        <v>95.68</v>
      </c>
      <c r="M1287" s="101" t="s">
        <v>33</v>
      </c>
      <c r="N1287" s="102" t="s">
        <v>33</v>
      </c>
      <c r="V1287" s="68" t="s">
        <v>183</v>
      </c>
    </row>
    <row r="1288" spans="1:24" s="63" customFormat="1" ht="33.75" x14ac:dyDescent="0.2">
      <c r="A1288" s="98"/>
      <c r="B1288" s="97" t="s">
        <v>589</v>
      </c>
      <c r="C1288" s="767" t="s">
        <v>590</v>
      </c>
      <c r="D1288" s="767"/>
      <c r="E1288" s="767"/>
      <c r="F1288" s="99" t="s">
        <v>186</v>
      </c>
      <c r="G1288" s="99" t="s">
        <v>591</v>
      </c>
      <c r="H1288" s="99" t="s">
        <v>33</v>
      </c>
      <c r="I1288" s="99" t="s">
        <v>591</v>
      </c>
      <c r="J1288" s="100" t="s">
        <v>33</v>
      </c>
      <c r="K1288" s="99" t="s">
        <v>33</v>
      </c>
      <c r="L1288" s="100">
        <v>100.46</v>
      </c>
      <c r="M1288" s="101" t="s">
        <v>33</v>
      </c>
      <c r="N1288" s="102" t="s">
        <v>33</v>
      </c>
      <c r="V1288" s="68" t="s">
        <v>590</v>
      </c>
    </row>
    <row r="1289" spans="1:24" s="63" customFormat="1" ht="33.75" x14ac:dyDescent="0.2">
      <c r="A1289" s="98"/>
      <c r="B1289" s="97" t="s">
        <v>592</v>
      </c>
      <c r="C1289" s="767" t="s">
        <v>593</v>
      </c>
      <c r="D1289" s="767"/>
      <c r="E1289" s="767"/>
      <c r="F1289" s="99" t="s">
        <v>186</v>
      </c>
      <c r="G1289" s="99" t="s">
        <v>594</v>
      </c>
      <c r="H1289" s="99" t="s">
        <v>33</v>
      </c>
      <c r="I1289" s="99" t="s">
        <v>594</v>
      </c>
      <c r="J1289" s="100" t="s">
        <v>33</v>
      </c>
      <c r="K1289" s="99" t="s">
        <v>33</v>
      </c>
      <c r="L1289" s="100">
        <v>62.19</v>
      </c>
      <c r="M1289" s="101" t="s">
        <v>33</v>
      </c>
      <c r="N1289" s="102" t="s">
        <v>33</v>
      </c>
      <c r="V1289" s="68" t="s">
        <v>593</v>
      </c>
    </row>
    <row r="1290" spans="1:24" s="63" customFormat="1" x14ac:dyDescent="0.2">
      <c r="A1290" s="103"/>
      <c r="B1290" s="104"/>
      <c r="C1290" s="780" t="s">
        <v>191</v>
      </c>
      <c r="D1290" s="780"/>
      <c r="E1290" s="780"/>
      <c r="F1290" s="105" t="s">
        <v>33</v>
      </c>
      <c r="G1290" s="105" t="s">
        <v>33</v>
      </c>
      <c r="H1290" s="105" t="s">
        <v>33</v>
      </c>
      <c r="I1290" s="105" t="s">
        <v>33</v>
      </c>
      <c r="J1290" s="106" t="s">
        <v>33</v>
      </c>
      <c r="K1290" s="105" t="s">
        <v>33</v>
      </c>
      <c r="L1290" s="106">
        <v>409.46</v>
      </c>
      <c r="M1290" s="92" t="s">
        <v>33</v>
      </c>
      <c r="N1290" s="107" t="s">
        <v>33</v>
      </c>
      <c r="X1290" s="68" t="s">
        <v>191</v>
      </c>
    </row>
    <row r="1291" spans="1:24" s="63" customFormat="1" ht="33.75" x14ac:dyDescent="0.2">
      <c r="A1291" s="88" t="s">
        <v>2158</v>
      </c>
      <c r="B1291" s="89" t="s">
        <v>1997</v>
      </c>
      <c r="C1291" s="776" t="s">
        <v>1998</v>
      </c>
      <c r="D1291" s="776"/>
      <c r="E1291" s="776"/>
      <c r="F1291" s="90" t="s">
        <v>566</v>
      </c>
      <c r="G1291" s="90" t="s">
        <v>33</v>
      </c>
      <c r="H1291" s="90" t="s">
        <v>33</v>
      </c>
      <c r="I1291" s="90" t="s">
        <v>3259</v>
      </c>
      <c r="J1291" s="91">
        <v>535.46</v>
      </c>
      <c r="K1291" s="90" t="s">
        <v>33</v>
      </c>
      <c r="L1291" s="91">
        <v>3222.4</v>
      </c>
      <c r="M1291" s="92" t="s">
        <v>33</v>
      </c>
      <c r="N1291" s="93" t="s">
        <v>33</v>
      </c>
      <c r="R1291" s="68" t="s">
        <v>1998</v>
      </c>
    </row>
    <row r="1292" spans="1:24" s="63" customFormat="1" ht="45" x14ac:dyDescent="0.2">
      <c r="A1292" s="88" t="s">
        <v>3260</v>
      </c>
      <c r="B1292" s="89" t="s">
        <v>2812</v>
      </c>
      <c r="C1292" s="776" t="s">
        <v>2813</v>
      </c>
      <c r="D1292" s="776"/>
      <c r="E1292" s="776"/>
      <c r="F1292" s="90" t="s">
        <v>582</v>
      </c>
      <c r="G1292" s="90" t="s">
        <v>33</v>
      </c>
      <c r="H1292" s="90" t="s">
        <v>33</v>
      </c>
      <c r="I1292" s="90" t="s">
        <v>3261</v>
      </c>
      <c r="J1292" s="91" t="s">
        <v>33</v>
      </c>
      <c r="K1292" s="90" t="s">
        <v>33</v>
      </c>
      <c r="L1292" s="91" t="s">
        <v>33</v>
      </c>
      <c r="M1292" s="92" t="s">
        <v>33</v>
      </c>
      <c r="N1292" s="93" t="s">
        <v>33</v>
      </c>
      <c r="R1292" s="68" t="s">
        <v>2813</v>
      </c>
    </row>
    <row r="1293" spans="1:24" s="63" customFormat="1" x14ac:dyDescent="0.2">
      <c r="A1293" s="94"/>
      <c r="B1293" s="95"/>
      <c r="C1293" s="767" t="s">
        <v>3262</v>
      </c>
      <c r="D1293" s="767"/>
      <c r="E1293" s="767"/>
      <c r="F1293" s="767"/>
      <c r="G1293" s="767"/>
      <c r="H1293" s="767"/>
      <c r="I1293" s="767"/>
      <c r="J1293" s="767"/>
      <c r="K1293" s="767"/>
      <c r="L1293" s="767"/>
      <c r="M1293" s="767"/>
      <c r="N1293" s="781"/>
      <c r="S1293" s="68" t="s">
        <v>3262</v>
      </c>
    </row>
    <row r="1294" spans="1:24" s="63" customFormat="1" ht="33.75" x14ac:dyDescent="0.2">
      <c r="A1294" s="96"/>
      <c r="B1294" s="97" t="s">
        <v>558</v>
      </c>
      <c r="C1294" s="767" t="s">
        <v>559</v>
      </c>
      <c r="D1294" s="767"/>
      <c r="E1294" s="767"/>
      <c r="F1294" s="767"/>
      <c r="G1294" s="767"/>
      <c r="H1294" s="767"/>
      <c r="I1294" s="767"/>
      <c r="J1294" s="767"/>
      <c r="K1294" s="767"/>
      <c r="L1294" s="767"/>
      <c r="M1294" s="767"/>
      <c r="N1294" s="781"/>
      <c r="T1294" s="68" t="s">
        <v>559</v>
      </c>
    </row>
    <row r="1295" spans="1:24" s="63" customFormat="1" x14ac:dyDescent="0.2">
      <c r="A1295" s="98"/>
      <c r="B1295" s="97" t="s">
        <v>165</v>
      </c>
      <c r="C1295" s="767" t="s">
        <v>251</v>
      </c>
      <c r="D1295" s="767"/>
      <c r="E1295" s="767"/>
      <c r="F1295" s="99" t="s">
        <v>33</v>
      </c>
      <c r="G1295" s="99" t="s">
        <v>33</v>
      </c>
      <c r="H1295" s="99" t="s">
        <v>33</v>
      </c>
      <c r="I1295" s="99" t="s">
        <v>33</v>
      </c>
      <c r="J1295" s="100">
        <v>2874.61</v>
      </c>
      <c r="K1295" s="99" t="s">
        <v>175</v>
      </c>
      <c r="L1295" s="100">
        <v>2709.32</v>
      </c>
      <c r="M1295" s="101" t="s">
        <v>33</v>
      </c>
      <c r="N1295" s="102" t="s">
        <v>33</v>
      </c>
      <c r="U1295" s="68" t="s">
        <v>251</v>
      </c>
    </row>
    <row r="1296" spans="1:24" s="63" customFormat="1" x14ac:dyDescent="0.2">
      <c r="A1296" s="98"/>
      <c r="B1296" s="97" t="s">
        <v>173</v>
      </c>
      <c r="C1296" s="767" t="s">
        <v>174</v>
      </c>
      <c r="D1296" s="767"/>
      <c r="E1296" s="767"/>
      <c r="F1296" s="99" t="s">
        <v>33</v>
      </c>
      <c r="G1296" s="99" t="s">
        <v>33</v>
      </c>
      <c r="H1296" s="99" t="s">
        <v>33</v>
      </c>
      <c r="I1296" s="99" t="s">
        <v>33</v>
      </c>
      <c r="J1296" s="100">
        <v>2606.02</v>
      </c>
      <c r="K1296" s="99" t="s">
        <v>175</v>
      </c>
      <c r="L1296" s="100">
        <v>2456.17</v>
      </c>
      <c r="M1296" s="101" t="s">
        <v>33</v>
      </c>
      <c r="N1296" s="102" t="s">
        <v>33</v>
      </c>
      <c r="U1296" s="68" t="s">
        <v>174</v>
      </c>
    </row>
    <row r="1297" spans="1:25" s="63" customFormat="1" x14ac:dyDescent="0.2">
      <c r="A1297" s="98"/>
      <c r="B1297" s="97" t="s">
        <v>176</v>
      </c>
      <c r="C1297" s="767" t="s">
        <v>177</v>
      </c>
      <c r="D1297" s="767"/>
      <c r="E1297" s="767"/>
      <c r="F1297" s="99" t="s">
        <v>33</v>
      </c>
      <c r="G1297" s="99" t="s">
        <v>33</v>
      </c>
      <c r="H1297" s="99" t="s">
        <v>33</v>
      </c>
      <c r="I1297" s="99" t="s">
        <v>33</v>
      </c>
      <c r="J1297" s="100">
        <v>380.59</v>
      </c>
      <c r="K1297" s="99" t="s">
        <v>175</v>
      </c>
      <c r="L1297" s="100">
        <v>358.71</v>
      </c>
      <c r="M1297" s="101" t="s">
        <v>33</v>
      </c>
      <c r="N1297" s="102" t="s">
        <v>33</v>
      </c>
      <c r="U1297" s="68" t="s">
        <v>177</v>
      </c>
    </row>
    <row r="1298" spans="1:25" s="63" customFormat="1" x14ac:dyDescent="0.2">
      <c r="A1298" s="98"/>
      <c r="B1298" s="97" t="s">
        <v>212</v>
      </c>
      <c r="C1298" s="767" t="s">
        <v>252</v>
      </c>
      <c r="D1298" s="767"/>
      <c r="E1298" s="767"/>
      <c r="F1298" s="99" t="s">
        <v>33</v>
      </c>
      <c r="G1298" s="99" t="s">
        <v>33</v>
      </c>
      <c r="H1298" s="99" t="s">
        <v>33</v>
      </c>
      <c r="I1298" s="99" t="s">
        <v>33</v>
      </c>
      <c r="J1298" s="100">
        <v>3287.63</v>
      </c>
      <c r="K1298" s="99" t="s">
        <v>33</v>
      </c>
      <c r="L1298" s="100">
        <v>2478.87</v>
      </c>
      <c r="M1298" s="101" t="s">
        <v>33</v>
      </c>
      <c r="N1298" s="102" t="s">
        <v>33</v>
      </c>
      <c r="U1298" s="68" t="s">
        <v>252</v>
      </c>
    </row>
    <row r="1299" spans="1:25" s="63" customFormat="1" x14ac:dyDescent="0.2">
      <c r="A1299" s="98"/>
      <c r="B1299" s="97" t="s">
        <v>33</v>
      </c>
      <c r="C1299" s="767" t="s">
        <v>253</v>
      </c>
      <c r="D1299" s="767"/>
      <c r="E1299" s="767"/>
      <c r="F1299" s="99" t="s">
        <v>179</v>
      </c>
      <c r="G1299" s="99" t="s">
        <v>2816</v>
      </c>
      <c r="H1299" s="99" t="s">
        <v>175</v>
      </c>
      <c r="I1299" s="99" t="s">
        <v>3263</v>
      </c>
      <c r="J1299" s="100" t="s">
        <v>33</v>
      </c>
      <c r="K1299" s="99" t="s">
        <v>33</v>
      </c>
      <c r="L1299" s="100" t="s">
        <v>33</v>
      </c>
      <c r="M1299" s="101" t="s">
        <v>33</v>
      </c>
      <c r="N1299" s="102" t="s">
        <v>33</v>
      </c>
      <c r="V1299" s="68" t="s">
        <v>253</v>
      </c>
    </row>
    <row r="1300" spans="1:25" s="63" customFormat="1" x14ac:dyDescent="0.2">
      <c r="A1300" s="98"/>
      <c r="B1300" s="97" t="s">
        <v>33</v>
      </c>
      <c r="C1300" s="767" t="s">
        <v>178</v>
      </c>
      <c r="D1300" s="767"/>
      <c r="E1300" s="767"/>
      <c r="F1300" s="99" t="s">
        <v>179</v>
      </c>
      <c r="G1300" s="99" t="s">
        <v>2818</v>
      </c>
      <c r="H1300" s="99" t="s">
        <v>175</v>
      </c>
      <c r="I1300" s="99" t="s">
        <v>3264</v>
      </c>
      <c r="J1300" s="100" t="s">
        <v>33</v>
      </c>
      <c r="K1300" s="99" t="s">
        <v>33</v>
      </c>
      <c r="L1300" s="100" t="s">
        <v>33</v>
      </c>
      <c r="M1300" s="101" t="s">
        <v>33</v>
      </c>
      <c r="N1300" s="102" t="s">
        <v>33</v>
      </c>
      <c r="V1300" s="68" t="s">
        <v>178</v>
      </c>
    </row>
    <row r="1301" spans="1:25" s="63" customFormat="1" x14ac:dyDescent="0.2">
      <c r="A1301" s="98"/>
      <c r="B1301" s="97" t="s">
        <v>33</v>
      </c>
      <c r="C1301" s="776" t="s">
        <v>182</v>
      </c>
      <c r="D1301" s="776"/>
      <c r="E1301" s="776"/>
      <c r="F1301" s="90" t="s">
        <v>33</v>
      </c>
      <c r="G1301" s="90" t="s">
        <v>33</v>
      </c>
      <c r="H1301" s="90" t="s">
        <v>33</v>
      </c>
      <c r="I1301" s="90" t="s">
        <v>33</v>
      </c>
      <c r="J1301" s="91">
        <v>8768.26</v>
      </c>
      <c r="K1301" s="90" t="s">
        <v>33</v>
      </c>
      <c r="L1301" s="91">
        <v>7644.36</v>
      </c>
      <c r="M1301" s="92" t="s">
        <v>33</v>
      </c>
      <c r="N1301" s="93" t="s">
        <v>33</v>
      </c>
      <c r="W1301" s="68" t="s">
        <v>182</v>
      </c>
    </row>
    <row r="1302" spans="1:25" s="63" customFormat="1" x14ac:dyDescent="0.2">
      <c r="A1302" s="98"/>
      <c r="B1302" s="97" t="s">
        <v>33</v>
      </c>
      <c r="C1302" s="767" t="s">
        <v>183</v>
      </c>
      <c r="D1302" s="767"/>
      <c r="E1302" s="767"/>
      <c r="F1302" s="99" t="s">
        <v>33</v>
      </c>
      <c r="G1302" s="99" t="s">
        <v>33</v>
      </c>
      <c r="H1302" s="99" t="s">
        <v>33</v>
      </c>
      <c r="I1302" s="99" t="s">
        <v>33</v>
      </c>
      <c r="J1302" s="100" t="s">
        <v>33</v>
      </c>
      <c r="K1302" s="99" t="s">
        <v>33</v>
      </c>
      <c r="L1302" s="100">
        <v>3068.03</v>
      </c>
      <c r="M1302" s="101" t="s">
        <v>33</v>
      </c>
      <c r="N1302" s="102" t="s">
        <v>33</v>
      </c>
      <c r="V1302" s="68" t="s">
        <v>183</v>
      </c>
    </row>
    <row r="1303" spans="1:25" s="63" customFormat="1" ht="33.75" x14ac:dyDescent="0.2">
      <c r="A1303" s="98"/>
      <c r="B1303" s="97" t="s">
        <v>589</v>
      </c>
      <c r="C1303" s="767" t="s">
        <v>590</v>
      </c>
      <c r="D1303" s="767"/>
      <c r="E1303" s="767"/>
      <c r="F1303" s="99" t="s">
        <v>186</v>
      </c>
      <c r="G1303" s="99" t="s">
        <v>591</v>
      </c>
      <c r="H1303" s="99" t="s">
        <v>33</v>
      </c>
      <c r="I1303" s="99" t="s">
        <v>591</v>
      </c>
      <c r="J1303" s="100" t="s">
        <v>33</v>
      </c>
      <c r="K1303" s="99" t="s">
        <v>33</v>
      </c>
      <c r="L1303" s="100">
        <v>3221.43</v>
      </c>
      <c r="M1303" s="101" t="s">
        <v>33</v>
      </c>
      <c r="N1303" s="102" t="s">
        <v>33</v>
      </c>
      <c r="V1303" s="68" t="s">
        <v>590</v>
      </c>
    </row>
    <row r="1304" spans="1:25" s="63" customFormat="1" ht="33.75" x14ac:dyDescent="0.2">
      <c r="A1304" s="98"/>
      <c r="B1304" s="97" t="s">
        <v>592</v>
      </c>
      <c r="C1304" s="767" t="s">
        <v>593</v>
      </c>
      <c r="D1304" s="767"/>
      <c r="E1304" s="767"/>
      <c r="F1304" s="99" t="s">
        <v>186</v>
      </c>
      <c r="G1304" s="99" t="s">
        <v>594</v>
      </c>
      <c r="H1304" s="99" t="s">
        <v>33</v>
      </c>
      <c r="I1304" s="99" t="s">
        <v>594</v>
      </c>
      <c r="J1304" s="100" t="s">
        <v>33</v>
      </c>
      <c r="K1304" s="99" t="s">
        <v>33</v>
      </c>
      <c r="L1304" s="100">
        <v>1994.22</v>
      </c>
      <c r="M1304" s="101" t="s">
        <v>33</v>
      </c>
      <c r="N1304" s="102" t="s">
        <v>33</v>
      </c>
      <c r="V1304" s="68" t="s">
        <v>593</v>
      </c>
    </row>
    <row r="1305" spans="1:25" s="63" customFormat="1" x14ac:dyDescent="0.2">
      <c r="A1305" s="103"/>
      <c r="B1305" s="104"/>
      <c r="C1305" s="780" t="s">
        <v>191</v>
      </c>
      <c r="D1305" s="780"/>
      <c r="E1305" s="780"/>
      <c r="F1305" s="105" t="s">
        <v>33</v>
      </c>
      <c r="G1305" s="105" t="s">
        <v>33</v>
      </c>
      <c r="H1305" s="105" t="s">
        <v>33</v>
      </c>
      <c r="I1305" s="105" t="s">
        <v>33</v>
      </c>
      <c r="J1305" s="106" t="s">
        <v>33</v>
      </c>
      <c r="K1305" s="105" t="s">
        <v>33</v>
      </c>
      <c r="L1305" s="106">
        <v>12860.01</v>
      </c>
      <c r="M1305" s="92" t="s">
        <v>33</v>
      </c>
      <c r="N1305" s="107" t="s">
        <v>33</v>
      </c>
      <c r="X1305" s="68" t="s">
        <v>191</v>
      </c>
    </row>
    <row r="1306" spans="1:25" s="63" customFormat="1" ht="22.5" x14ac:dyDescent="0.2">
      <c r="A1306" s="88" t="s">
        <v>3265</v>
      </c>
      <c r="B1306" s="89" t="s">
        <v>595</v>
      </c>
      <c r="C1306" s="776" t="s">
        <v>596</v>
      </c>
      <c r="D1306" s="776"/>
      <c r="E1306" s="776"/>
      <c r="F1306" s="90" t="s">
        <v>566</v>
      </c>
      <c r="G1306" s="90" t="s">
        <v>33</v>
      </c>
      <c r="H1306" s="90" t="s">
        <v>33</v>
      </c>
      <c r="I1306" s="90" t="s">
        <v>3266</v>
      </c>
      <c r="J1306" s="91">
        <v>790</v>
      </c>
      <c r="K1306" s="90" t="s">
        <v>33</v>
      </c>
      <c r="L1306" s="91">
        <v>60459.49</v>
      </c>
      <c r="M1306" s="92" t="s">
        <v>33</v>
      </c>
      <c r="N1306" s="93" t="s">
        <v>33</v>
      </c>
      <c r="R1306" s="68" t="s">
        <v>596</v>
      </c>
    </row>
    <row r="1307" spans="1:25" s="63" customFormat="1" x14ac:dyDescent="0.2">
      <c r="A1307" s="88" t="s">
        <v>3267</v>
      </c>
      <c r="B1307" s="89" t="s">
        <v>598</v>
      </c>
      <c r="C1307" s="776" t="s">
        <v>599</v>
      </c>
      <c r="D1307" s="776"/>
      <c r="E1307" s="776"/>
      <c r="F1307" s="90" t="s">
        <v>566</v>
      </c>
      <c r="G1307" s="90" t="s">
        <v>33</v>
      </c>
      <c r="H1307" s="90" t="s">
        <v>33</v>
      </c>
      <c r="I1307" s="90" t="s">
        <v>3268</v>
      </c>
      <c r="J1307" s="91">
        <v>10.63</v>
      </c>
      <c r="K1307" s="90" t="s">
        <v>33</v>
      </c>
      <c r="L1307" s="91">
        <v>801.5</v>
      </c>
      <c r="M1307" s="92" t="s">
        <v>33</v>
      </c>
      <c r="N1307" s="93" t="s">
        <v>33</v>
      </c>
      <c r="R1307" s="68" t="s">
        <v>599</v>
      </c>
    </row>
    <row r="1308" spans="1:25" s="63" customFormat="1" x14ac:dyDescent="0.2">
      <c r="A1308" s="94"/>
      <c r="B1308" s="95"/>
      <c r="C1308" s="767" t="s">
        <v>601</v>
      </c>
      <c r="D1308" s="767"/>
      <c r="E1308" s="767"/>
      <c r="F1308" s="767"/>
      <c r="G1308" s="767"/>
      <c r="H1308" s="767"/>
      <c r="I1308" s="767"/>
      <c r="J1308" s="767"/>
      <c r="K1308" s="767"/>
      <c r="L1308" s="767"/>
      <c r="M1308" s="767"/>
      <c r="N1308" s="781"/>
      <c r="Y1308" s="68" t="s">
        <v>601</v>
      </c>
    </row>
    <row r="1309" spans="1:25" s="63" customFormat="1" ht="22.5" x14ac:dyDescent="0.2">
      <c r="A1309" s="88" t="s">
        <v>3269</v>
      </c>
      <c r="B1309" s="89" t="s">
        <v>2064</v>
      </c>
      <c r="C1309" s="776" t="s">
        <v>2065</v>
      </c>
      <c r="D1309" s="776"/>
      <c r="E1309" s="776"/>
      <c r="F1309" s="90" t="s">
        <v>604</v>
      </c>
      <c r="G1309" s="90" t="s">
        <v>33</v>
      </c>
      <c r="H1309" s="90" t="s">
        <v>33</v>
      </c>
      <c r="I1309" s="90" t="s">
        <v>3270</v>
      </c>
      <c r="J1309" s="91">
        <v>5488.69</v>
      </c>
      <c r="K1309" s="90" t="s">
        <v>33</v>
      </c>
      <c r="L1309" s="91">
        <v>2796.49</v>
      </c>
      <c r="M1309" s="92" t="s">
        <v>33</v>
      </c>
      <c r="N1309" s="93" t="s">
        <v>33</v>
      </c>
      <c r="R1309" s="68" t="s">
        <v>2065</v>
      </c>
    </row>
    <row r="1310" spans="1:25" s="63" customFormat="1" x14ac:dyDescent="0.2">
      <c r="A1310" s="94"/>
      <c r="B1310" s="95"/>
      <c r="C1310" s="767" t="s">
        <v>3271</v>
      </c>
      <c r="D1310" s="767"/>
      <c r="E1310" s="767"/>
      <c r="F1310" s="767"/>
      <c r="G1310" s="767"/>
      <c r="H1310" s="767"/>
      <c r="I1310" s="767"/>
      <c r="J1310" s="767"/>
      <c r="K1310" s="767"/>
      <c r="L1310" s="767"/>
      <c r="M1310" s="767"/>
      <c r="N1310" s="781"/>
      <c r="S1310" s="68" t="s">
        <v>3271</v>
      </c>
    </row>
    <row r="1311" spans="1:25" s="63" customFormat="1" ht="22.5" x14ac:dyDescent="0.2">
      <c r="A1311" s="88" t="s">
        <v>3272</v>
      </c>
      <c r="B1311" s="89" t="s">
        <v>2014</v>
      </c>
      <c r="C1311" s="776" t="s">
        <v>2015</v>
      </c>
      <c r="D1311" s="776"/>
      <c r="E1311" s="776"/>
      <c r="F1311" s="90" t="s">
        <v>604</v>
      </c>
      <c r="G1311" s="90" t="s">
        <v>33</v>
      </c>
      <c r="H1311" s="90" t="s">
        <v>33</v>
      </c>
      <c r="I1311" s="90" t="s">
        <v>3148</v>
      </c>
      <c r="J1311" s="91">
        <v>5488.69</v>
      </c>
      <c r="K1311" s="90" t="s">
        <v>33</v>
      </c>
      <c r="L1311" s="91">
        <v>978.63</v>
      </c>
      <c r="M1311" s="92" t="s">
        <v>33</v>
      </c>
      <c r="N1311" s="93" t="s">
        <v>33</v>
      </c>
      <c r="R1311" s="68" t="s">
        <v>2015</v>
      </c>
    </row>
    <row r="1312" spans="1:25" s="63" customFormat="1" x14ac:dyDescent="0.2">
      <c r="A1312" s="94"/>
      <c r="B1312" s="95"/>
      <c r="C1312" s="767" t="s">
        <v>3149</v>
      </c>
      <c r="D1312" s="767"/>
      <c r="E1312" s="767"/>
      <c r="F1312" s="767"/>
      <c r="G1312" s="767"/>
      <c r="H1312" s="767"/>
      <c r="I1312" s="767"/>
      <c r="J1312" s="767"/>
      <c r="K1312" s="767"/>
      <c r="L1312" s="767"/>
      <c r="M1312" s="767"/>
      <c r="N1312" s="781"/>
      <c r="S1312" s="68" t="s">
        <v>3149</v>
      </c>
    </row>
    <row r="1313" spans="1:23" s="63" customFormat="1" ht="22.5" x14ac:dyDescent="0.2">
      <c r="A1313" s="88" t="s">
        <v>3273</v>
      </c>
      <c r="B1313" s="89" t="s">
        <v>2826</v>
      </c>
      <c r="C1313" s="776" t="s">
        <v>2827</v>
      </c>
      <c r="D1313" s="776"/>
      <c r="E1313" s="776"/>
      <c r="F1313" s="90" t="s">
        <v>604</v>
      </c>
      <c r="G1313" s="90" t="s">
        <v>33</v>
      </c>
      <c r="H1313" s="90" t="s">
        <v>33</v>
      </c>
      <c r="I1313" s="90" t="s">
        <v>3274</v>
      </c>
      <c r="J1313" s="91">
        <v>5488.69</v>
      </c>
      <c r="K1313" s="90" t="s">
        <v>33</v>
      </c>
      <c r="L1313" s="91">
        <v>7520.6</v>
      </c>
      <c r="M1313" s="92" t="s">
        <v>33</v>
      </c>
      <c r="N1313" s="93" t="s">
        <v>33</v>
      </c>
      <c r="R1313" s="68" t="s">
        <v>2827</v>
      </c>
    </row>
    <row r="1314" spans="1:23" s="63" customFormat="1" x14ac:dyDescent="0.2">
      <c r="A1314" s="94"/>
      <c r="B1314" s="95"/>
      <c r="C1314" s="767" t="s">
        <v>3275</v>
      </c>
      <c r="D1314" s="767"/>
      <c r="E1314" s="767"/>
      <c r="F1314" s="767"/>
      <c r="G1314" s="767"/>
      <c r="H1314" s="767"/>
      <c r="I1314" s="767"/>
      <c r="J1314" s="767"/>
      <c r="K1314" s="767"/>
      <c r="L1314" s="767"/>
      <c r="M1314" s="767"/>
      <c r="N1314" s="781"/>
      <c r="S1314" s="68" t="s">
        <v>3275</v>
      </c>
    </row>
    <row r="1315" spans="1:23" s="63" customFormat="1" ht="22.5" x14ac:dyDescent="0.2">
      <c r="A1315" s="88" t="s">
        <v>3276</v>
      </c>
      <c r="B1315" s="89" t="s">
        <v>602</v>
      </c>
      <c r="C1315" s="776" t="s">
        <v>603</v>
      </c>
      <c r="D1315" s="776"/>
      <c r="E1315" s="776"/>
      <c r="F1315" s="90" t="s">
        <v>604</v>
      </c>
      <c r="G1315" s="90" t="s">
        <v>33</v>
      </c>
      <c r="H1315" s="90" t="s">
        <v>33</v>
      </c>
      <c r="I1315" s="90" t="s">
        <v>3277</v>
      </c>
      <c r="J1315" s="91">
        <v>5584.58</v>
      </c>
      <c r="K1315" s="90" t="s">
        <v>33</v>
      </c>
      <c r="L1315" s="91">
        <v>2138.34</v>
      </c>
      <c r="M1315" s="92" t="s">
        <v>33</v>
      </c>
      <c r="N1315" s="93" t="s">
        <v>33</v>
      </c>
      <c r="R1315" s="68" t="s">
        <v>603</v>
      </c>
    </row>
    <row r="1316" spans="1:23" s="63" customFormat="1" x14ac:dyDescent="0.2">
      <c r="A1316" s="94"/>
      <c r="B1316" s="95"/>
      <c r="C1316" s="767" t="s">
        <v>3278</v>
      </c>
      <c r="D1316" s="767"/>
      <c r="E1316" s="767"/>
      <c r="F1316" s="767"/>
      <c r="G1316" s="767"/>
      <c r="H1316" s="767"/>
      <c r="I1316" s="767"/>
      <c r="J1316" s="767"/>
      <c r="K1316" s="767"/>
      <c r="L1316" s="767"/>
      <c r="M1316" s="767"/>
      <c r="N1316" s="781"/>
      <c r="S1316" s="68" t="s">
        <v>3278</v>
      </c>
    </row>
    <row r="1317" spans="1:23" s="63" customFormat="1" ht="22.5" x14ac:dyDescent="0.2">
      <c r="A1317" s="88" t="s">
        <v>3279</v>
      </c>
      <c r="B1317" s="89" t="s">
        <v>2010</v>
      </c>
      <c r="C1317" s="776" t="s">
        <v>2011</v>
      </c>
      <c r="D1317" s="776"/>
      <c r="E1317" s="776"/>
      <c r="F1317" s="90" t="s">
        <v>604</v>
      </c>
      <c r="G1317" s="90" t="s">
        <v>33</v>
      </c>
      <c r="H1317" s="90" t="s">
        <v>33</v>
      </c>
      <c r="I1317" s="90" t="s">
        <v>3280</v>
      </c>
      <c r="J1317" s="91">
        <v>5802.77</v>
      </c>
      <c r="K1317" s="90" t="s">
        <v>33</v>
      </c>
      <c r="L1317" s="91">
        <v>2599.06</v>
      </c>
      <c r="M1317" s="92" t="s">
        <v>33</v>
      </c>
      <c r="N1317" s="93" t="s">
        <v>33</v>
      </c>
      <c r="R1317" s="68" t="s">
        <v>2011</v>
      </c>
    </row>
    <row r="1318" spans="1:23" s="63" customFormat="1" x14ac:dyDescent="0.2">
      <c r="A1318" s="94"/>
      <c r="B1318" s="95"/>
      <c r="C1318" s="767" t="s">
        <v>3281</v>
      </c>
      <c r="D1318" s="767"/>
      <c r="E1318" s="767"/>
      <c r="F1318" s="767"/>
      <c r="G1318" s="767"/>
      <c r="H1318" s="767"/>
      <c r="I1318" s="767"/>
      <c r="J1318" s="767"/>
      <c r="K1318" s="767"/>
      <c r="L1318" s="767"/>
      <c r="M1318" s="767"/>
      <c r="N1318" s="781"/>
      <c r="S1318" s="68" t="s">
        <v>3281</v>
      </c>
    </row>
    <row r="1319" spans="1:23" s="63" customFormat="1" ht="33.75" x14ac:dyDescent="0.2">
      <c r="A1319" s="88" t="s">
        <v>3282</v>
      </c>
      <c r="B1319" s="89" t="s">
        <v>2028</v>
      </c>
      <c r="C1319" s="776" t="s">
        <v>2029</v>
      </c>
      <c r="D1319" s="776"/>
      <c r="E1319" s="776"/>
      <c r="F1319" s="90" t="s">
        <v>609</v>
      </c>
      <c r="G1319" s="90" t="s">
        <v>33</v>
      </c>
      <c r="H1319" s="90" t="s">
        <v>33</v>
      </c>
      <c r="I1319" s="90" t="s">
        <v>930</v>
      </c>
      <c r="J1319" s="91" t="s">
        <v>33</v>
      </c>
      <c r="K1319" s="90" t="s">
        <v>33</v>
      </c>
      <c r="L1319" s="91" t="s">
        <v>33</v>
      </c>
      <c r="M1319" s="92" t="s">
        <v>33</v>
      </c>
      <c r="N1319" s="93" t="s">
        <v>33</v>
      </c>
      <c r="R1319" s="68" t="s">
        <v>2029</v>
      </c>
    </row>
    <row r="1320" spans="1:23" s="63" customFormat="1" x14ac:dyDescent="0.2">
      <c r="A1320" s="94"/>
      <c r="B1320" s="95"/>
      <c r="C1320" s="767" t="s">
        <v>3283</v>
      </c>
      <c r="D1320" s="767"/>
      <c r="E1320" s="767"/>
      <c r="F1320" s="767"/>
      <c r="G1320" s="767"/>
      <c r="H1320" s="767"/>
      <c r="I1320" s="767"/>
      <c r="J1320" s="767"/>
      <c r="K1320" s="767"/>
      <c r="L1320" s="767"/>
      <c r="M1320" s="767"/>
      <c r="N1320" s="781"/>
      <c r="S1320" s="68" t="s">
        <v>3283</v>
      </c>
    </row>
    <row r="1321" spans="1:23" s="63" customFormat="1" ht="33.75" x14ac:dyDescent="0.2">
      <c r="A1321" s="96"/>
      <c r="B1321" s="97" t="s">
        <v>558</v>
      </c>
      <c r="C1321" s="767" t="s">
        <v>559</v>
      </c>
      <c r="D1321" s="767"/>
      <c r="E1321" s="767"/>
      <c r="F1321" s="767"/>
      <c r="G1321" s="767"/>
      <c r="H1321" s="767"/>
      <c r="I1321" s="767"/>
      <c r="J1321" s="767"/>
      <c r="K1321" s="767"/>
      <c r="L1321" s="767"/>
      <c r="M1321" s="767"/>
      <c r="N1321" s="781"/>
      <c r="T1321" s="68" t="s">
        <v>559</v>
      </c>
    </row>
    <row r="1322" spans="1:23" s="63" customFormat="1" x14ac:dyDescent="0.2">
      <c r="A1322" s="98"/>
      <c r="B1322" s="97" t="s">
        <v>165</v>
      </c>
      <c r="C1322" s="767" t="s">
        <v>251</v>
      </c>
      <c r="D1322" s="767"/>
      <c r="E1322" s="767"/>
      <c r="F1322" s="99" t="s">
        <v>33</v>
      </c>
      <c r="G1322" s="99" t="s">
        <v>33</v>
      </c>
      <c r="H1322" s="99" t="s">
        <v>33</v>
      </c>
      <c r="I1322" s="99" t="s">
        <v>33</v>
      </c>
      <c r="J1322" s="100">
        <v>86.7</v>
      </c>
      <c r="K1322" s="99" t="s">
        <v>175</v>
      </c>
      <c r="L1322" s="100">
        <v>227.59</v>
      </c>
      <c r="M1322" s="101" t="s">
        <v>33</v>
      </c>
      <c r="N1322" s="102" t="s">
        <v>33</v>
      </c>
      <c r="U1322" s="68" t="s">
        <v>251</v>
      </c>
    </row>
    <row r="1323" spans="1:23" s="63" customFormat="1" x14ac:dyDescent="0.2">
      <c r="A1323" s="98"/>
      <c r="B1323" s="97" t="s">
        <v>173</v>
      </c>
      <c r="C1323" s="767" t="s">
        <v>174</v>
      </c>
      <c r="D1323" s="767"/>
      <c r="E1323" s="767"/>
      <c r="F1323" s="99" t="s">
        <v>33</v>
      </c>
      <c r="G1323" s="99" t="s">
        <v>33</v>
      </c>
      <c r="H1323" s="99" t="s">
        <v>33</v>
      </c>
      <c r="I1323" s="99" t="s">
        <v>33</v>
      </c>
      <c r="J1323" s="100">
        <v>16.61</v>
      </c>
      <c r="K1323" s="99" t="s">
        <v>175</v>
      </c>
      <c r="L1323" s="100">
        <v>43.6</v>
      </c>
      <c r="M1323" s="101" t="s">
        <v>33</v>
      </c>
      <c r="N1323" s="102" t="s">
        <v>33</v>
      </c>
      <c r="U1323" s="68" t="s">
        <v>174</v>
      </c>
    </row>
    <row r="1324" spans="1:23" s="63" customFormat="1" x14ac:dyDescent="0.2">
      <c r="A1324" s="98"/>
      <c r="B1324" s="97" t="s">
        <v>176</v>
      </c>
      <c r="C1324" s="767" t="s">
        <v>177</v>
      </c>
      <c r="D1324" s="767"/>
      <c r="E1324" s="767"/>
      <c r="F1324" s="99" t="s">
        <v>33</v>
      </c>
      <c r="G1324" s="99" t="s">
        <v>33</v>
      </c>
      <c r="H1324" s="99" t="s">
        <v>33</v>
      </c>
      <c r="I1324" s="99" t="s">
        <v>33</v>
      </c>
      <c r="J1324" s="100">
        <v>2.93</v>
      </c>
      <c r="K1324" s="99" t="s">
        <v>175</v>
      </c>
      <c r="L1324" s="100">
        <v>7.69</v>
      </c>
      <c r="M1324" s="101" t="s">
        <v>33</v>
      </c>
      <c r="N1324" s="102" t="s">
        <v>33</v>
      </c>
      <c r="U1324" s="68" t="s">
        <v>177</v>
      </c>
    </row>
    <row r="1325" spans="1:23" s="63" customFormat="1" x14ac:dyDescent="0.2">
      <c r="A1325" s="98"/>
      <c r="B1325" s="97" t="s">
        <v>212</v>
      </c>
      <c r="C1325" s="767" t="s">
        <v>252</v>
      </c>
      <c r="D1325" s="767"/>
      <c r="E1325" s="767"/>
      <c r="F1325" s="99" t="s">
        <v>33</v>
      </c>
      <c r="G1325" s="99" t="s">
        <v>33</v>
      </c>
      <c r="H1325" s="99" t="s">
        <v>33</v>
      </c>
      <c r="I1325" s="99" t="s">
        <v>33</v>
      </c>
      <c r="J1325" s="100">
        <v>0.66</v>
      </c>
      <c r="K1325" s="99" t="s">
        <v>33</v>
      </c>
      <c r="L1325" s="100">
        <v>1.39</v>
      </c>
      <c r="M1325" s="101" t="s">
        <v>33</v>
      </c>
      <c r="N1325" s="102" t="s">
        <v>33</v>
      </c>
      <c r="U1325" s="68" t="s">
        <v>252</v>
      </c>
    </row>
    <row r="1326" spans="1:23" s="63" customFormat="1" x14ac:dyDescent="0.2">
      <c r="A1326" s="98"/>
      <c r="B1326" s="97" t="s">
        <v>33</v>
      </c>
      <c r="C1326" s="767" t="s">
        <v>253</v>
      </c>
      <c r="D1326" s="767"/>
      <c r="E1326" s="767"/>
      <c r="F1326" s="99" t="s">
        <v>179</v>
      </c>
      <c r="G1326" s="99" t="s">
        <v>2031</v>
      </c>
      <c r="H1326" s="99" t="s">
        <v>175</v>
      </c>
      <c r="I1326" s="99" t="s">
        <v>3284</v>
      </c>
      <c r="J1326" s="100" t="s">
        <v>33</v>
      </c>
      <c r="K1326" s="99" t="s">
        <v>33</v>
      </c>
      <c r="L1326" s="100" t="s">
        <v>33</v>
      </c>
      <c r="M1326" s="101" t="s">
        <v>33</v>
      </c>
      <c r="N1326" s="102" t="s">
        <v>33</v>
      </c>
      <c r="V1326" s="68" t="s">
        <v>253</v>
      </c>
    </row>
    <row r="1327" spans="1:23" s="63" customFormat="1" x14ac:dyDescent="0.2">
      <c r="A1327" s="98"/>
      <c r="B1327" s="97" t="s">
        <v>33</v>
      </c>
      <c r="C1327" s="767" t="s">
        <v>178</v>
      </c>
      <c r="D1327" s="767"/>
      <c r="E1327" s="767"/>
      <c r="F1327" s="99" t="s">
        <v>179</v>
      </c>
      <c r="G1327" s="99" t="s">
        <v>845</v>
      </c>
      <c r="H1327" s="99" t="s">
        <v>175</v>
      </c>
      <c r="I1327" s="99" t="s">
        <v>3285</v>
      </c>
      <c r="J1327" s="100" t="s">
        <v>33</v>
      </c>
      <c r="K1327" s="99" t="s">
        <v>33</v>
      </c>
      <c r="L1327" s="100" t="s">
        <v>33</v>
      </c>
      <c r="M1327" s="101" t="s">
        <v>33</v>
      </c>
      <c r="N1327" s="102" t="s">
        <v>33</v>
      </c>
      <c r="V1327" s="68" t="s">
        <v>178</v>
      </c>
    </row>
    <row r="1328" spans="1:23" s="63" customFormat="1" x14ac:dyDescent="0.2">
      <c r="A1328" s="98"/>
      <c r="B1328" s="97" t="s">
        <v>33</v>
      </c>
      <c r="C1328" s="776" t="s">
        <v>182</v>
      </c>
      <c r="D1328" s="776"/>
      <c r="E1328" s="776"/>
      <c r="F1328" s="90" t="s">
        <v>33</v>
      </c>
      <c r="G1328" s="90" t="s">
        <v>33</v>
      </c>
      <c r="H1328" s="90" t="s">
        <v>33</v>
      </c>
      <c r="I1328" s="90" t="s">
        <v>33</v>
      </c>
      <c r="J1328" s="91">
        <v>103.97</v>
      </c>
      <c r="K1328" s="90" t="s">
        <v>33</v>
      </c>
      <c r="L1328" s="91">
        <v>272.58</v>
      </c>
      <c r="M1328" s="92" t="s">
        <v>33</v>
      </c>
      <c r="N1328" s="93" t="s">
        <v>33</v>
      </c>
      <c r="W1328" s="68" t="s">
        <v>182</v>
      </c>
    </row>
    <row r="1329" spans="1:24" s="63" customFormat="1" x14ac:dyDescent="0.2">
      <c r="A1329" s="98"/>
      <c r="B1329" s="97" t="s">
        <v>33</v>
      </c>
      <c r="C1329" s="767" t="s">
        <v>183</v>
      </c>
      <c r="D1329" s="767"/>
      <c r="E1329" s="767"/>
      <c r="F1329" s="99" t="s">
        <v>33</v>
      </c>
      <c r="G1329" s="99" t="s">
        <v>33</v>
      </c>
      <c r="H1329" s="99" t="s">
        <v>33</v>
      </c>
      <c r="I1329" s="99" t="s">
        <v>33</v>
      </c>
      <c r="J1329" s="100" t="s">
        <v>33</v>
      </c>
      <c r="K1329" s="99" t="s">
        <v>33</v>
      </c>
      <c r="L1329" s="100">
        <v>235.28</v>
      </c>
      <c r="M1329" s="101" t="s">
        <v>33</v>
      </c>
      <c r="N1329" s="102" t="s">
        <v>33</v>
      </c>
      <c r="V1329" s="68" t="s">
        <v>183</v>
      </c>
    </row>
    <row r="1330" spans="1:24" s="63" customFormat="1" ht="22.5" x14ac:dyDescent="0.2">
      <c r="A1330" s="98"/>
      <c r="B1330" s="97" t="s">
        <v>572</v>
      </c>
      <c r="C1330" s="767" t="s">
        <v>573</v>
      </c>
      <c r="D1330" s="767"/>
      <c r="E1330" s="767"/>
      <c r="F1330" s="99" t="s">
        <v>186</v>
      </c>
      <c r="G1330" s="99" t="s">
        <v>574</v>
      </c>
      <c r="H1330" s="99" t="s">
        <v>33</v>
      </c>
      <c r="I1330" s="99" t="s">
        <v>574</v>
      </c>
      <c r="J1330" s="100" t="s">
        <v>33</v>
      </c>
      <c r="K1330" s="99" t="s">
        <v>33</v>
      </c>
      <c r="L1330" s="100">
        <v>287.04000000000002</v>
      </c>
      <c r="M1330" s="101" t="s">
        <v>33</v>
      </c>
      <c r="N1330" s="102" t="s">
        <v>33</v>
      </c>
      <c r="V1330" s="68" t="s">
        <v>573</v>
      </c>
    </row>
    <row r="1331" spans="1:24" s="63" customFormat="1" ht="22.5" x14ac:dyDescent="0.2">
      <c r="A1331" s="98"/>
      <c r="B1331" s="97" t="s">
        <v>575</v>
      </c>
      <c r="C1331" s="767" t="s">
        <v>576</v>
      </c>
      <c r="D1331" s="767"/>
      <c r="E1331" s="767"/>
      <c r="F1331" s="99" t="s">
        <v>186</v>
      </c>
      <c r="G1331" s="99" t="s">
        <v>341</v>
      </c>
      <c r="H1331" s="99" t="s">
        <v>33</v>
      </c>
      <c r="I1331" s="99" t="s">
        <v>341</v>
      </c>
      <c r="J1331" s="100" t="s">
        <v>33</v>
      </c>
      <c r="K1331" s="99" t="s">
        <v>33</v>
      </c>
      <c r="L1331" s="100">
        <v>188.22</v>
      </c>
      <c r="M1331" s="101" t="s">
        <v>33</v>
      </c>
      <c r="N1331" s="102" t="s">
        <v>33</v>
      </c>
      <c r="V1331" s="68" t="s">
        <v>576</v>
      </c>
    </row>
    <row r="1332" spans="1:24" s="63" customFormat="1" x14ac:dyDescent="0.2">
      <c r="A1332" s="103"/>
      <c r="B1332" s="104"/>
      <c r="C1332" s="780" t="s">
        <v>191</v>
      </c>
      <c r="D1332" s="780"/>
      <c r="E1332" s="780"/>
      <c r="F1332" s="105" t="s">
        <v>33</v>
      </c>
      <c r="G1332" s="105" t="s">
        <v>33</v>
      </c>
      <c r="H1332" s="105" t="s">
        <v>33</v>
      </c>
      <c r="I1332" s="105" t="s">
        <v>33</v>
      </c>
      <c r="J1332" s="106" t="s">
        <v>33</v>
      </c>
      <c r="K1332" s="105" t="s">
        <v>33</v>
      </c>
      <c r="L1332" s="106">
        <v>747.84</v>
      </c>
      <c r="M1332" s="92" t="s">
        <v>33</v>
      </c>
      <c r="N1332" s="107" t="s">
        <v>33</v>
      </c>
      <c r="X1332" s="68" t="s">
        <v>191</v>
      </c>
    </row>
    <row r="1333" spans="1:24" s="63" customFormat="1" ht="33.75" x14ac:dyDescent="0.2">
      <c r="A1333" s="88" t="s">
        <v>3286</v>
      </c>
      <c r="B1333" s="89" t="s">
        <v>2034</v>
      </c>
      <c r="C1333" s="776" t="s">
        <v>2035</v>
      </c>
      <c r="D1333" s="776"/>
      <c r="E1333" s="776"/>
      <c r="F1333" s="90" t="s">
        <v>2036</v>
      </c>
      <c r="G1333" s="90" t="s">
        <v>33</v>
      </c>
      <c r="H1333" s="90" t="s">
        <v>33</v>
      </c>
      <c r="I1333" s="90" t="s">
        <v>3287</v>
      </c>
      <c r="J1333" s="91">
        <v>15.36</v>
      </c>
      <c r="K1333" s="90" t="s">
        <v>33</v>
      </c>
      <c r="L1333" s="91">
        <v>10160.64</v>
      </c>
      <c r="M1333" s="92" t="s">
        <v>33</v>
      </c>
      <c r="N1333" s="93" t="s">
        <v>33</v>
      </c>
      <c r="R1333" s="68" t="s">
        <v>2035</v>
      </c>
    </row>
    <row r="1334" spans="1:24" s="63" customFormat="1" ht="22.5" x14ac:dyDescent="0.2">
      <c r="A1334" s="88" t="s">
        <v>3288</v>
      </c>
      <c r="B1334" s="89" t="s">
        <v>2839</v>
      </c>
      <c r="C1334" s="776" t="s">
        <v>2840</v>
      </c>
      <c r="D1334" s="776"/>
      <c r="E1334" s="776"/>
      <c r="F1334" s="90" t="s">
        <v>711</v>
      </c>
      <c r="G1334" s="90" t="s">
        <v>33</v>
      </c>
      <c r="H1334" s="90" t="s">
        <v>33</v>
      </c>
      <c r="I1334" s="90" t="s">
        <v>3289</v>
      </c>
      <c r="J1334" s="91" t="s">
        <v>33</v>
      </c>
      <c r="K1334" s="90" t="s">
        <v>33</v>
      </c>
      <c r="L1334" s="91" t="s">
        <v>33</v>
      </c>
      <c r="M1334" s="92" t="s">
        <v>33</v>
      </c>
      <c r="N1334" s="93" t="s">
        <v>33</v>
      </c>
      <c r="R1334" s="68" t="s">
        <v>2840</v>
      </c>
    </row>
    <row r="1335" spans="1:24" s="63" customFormat="1" x14ac:dyDescent="0.2">
      <c r="A1335" s="94"/>
      <c r="B1335" s="95"/>
      <c r="C1335" s="767" t="s">
        <v>3290</v>
      </c>
      <c r="D1335" s="767"/>
      <c r="E1335" s="767"/>
      <c r="F1335" s="767"/>
      <c r="G1335" s="767"/>
      <c r="H1335" s="767"/>
      <c r="I1335" s="767"/>
      <c r="J1335" s="767"/>
      <c r="K1335" s="767"/>
      <c r="L1335" s="767"/>
      <c r="M1335" s="767"/>
      <c r="N1335" s="781"/>
      <c r="S1335" s="68" t="s">
        <v>3290</v>
      </c>
    </row>
    <row r="1336" spans="1:24" s="63" customFormat="1" ht="33.75" x14ac:dyDescent="0.2">
      <c r="A1336" s="96"/>
      <c r="B1336" s="97" t="s">
        <v>558</v>
      </c>
      <c r="C1336" s="767" t="s">
        <v>559</v>
      </c>
      <c r="D1336" s="767"/>
      <c r="E1336" s="767"/>
      <c r="F1336" s="767"/>
      <c r="G1336" s="767"/>
      <c r="H1336" s="767"/>
      <c r="I1336" s="767"/>
      <c r="J1336" s="767"/>
      <c r="K1336" s="767"/>
      <c r="L1336" s="767"/>
      <c r="M1336" s="767"/>
      <c r="N1336" s="781"/>
      <c r="T1336" s="68" t="s">
        <v>559</v>
      </c>
    </row>
    <row r="1337" spans="1:24" s="63" customFormat="1" x14ac:dyDescent="0.2">
      <c r="A1337" s="98"/>
      <c r="B1337" s="97" t="s">
        <v>165</v>
      </c>
      <c r="C1337" s="767" t="s">
        <v>251</v>
      </c>
      <c r="D1337" s="767"/>
      <c r="E1337" s="767"/>
      <c r="F1337" s="99" t="s">
        <v>33</v>
      </c>
      <c r="G1337" s="99" t="s">
        <v>33</v>
      </c>
      <c r="H1337" s="99" t="s">
        <v>33</v>
      </c>
      <c r="I1337" s="99" t="s">
        <v>33</v>
      </c>
      <c r="J1337" s="100">
        <v>135.36000000000001</v>
      </c>
      <c r="K1337" s="99" t="s">
        <v>175</v>
      </c>
      <c r="L1337" s="100">
        <v>5.75</v>
      </c>
      <c r="M1337" s="101" t="s">
        <v>33</v>
      </c>
      <c r="N1337" s="102" t="s">
        <v>33</v>
      </c>
      <c r="U1337" s="68" t="s">
        <v>251</v>
      </c>
    </row>
    <row r="1338" spans="1:24" s="63" customFormat="1" x14ac:dyDescent="0.2">
      <c r="A1338" s="98"/>
      <c r="B1338" s="97" t="s">
        <v>173</v>
      </c>
      <c r="C1338" s="767" t="s">
        <v>174</v>
      </c>
      <c r="D1338" s="767"/>
      <c r="E1338" s="767"/>
      <c r="F1338" s="99" t="s">
        <v>33</v>
      </c>
      <c r="G1338" s="99" t="s">
        <v>33</v>
      </c>
      <c r="H1338" s="99" t="s">
        <v>33</v>
      </c>
      <c r="I1338" s="99" t="s">
        <v>33</v>
      </c>
      <c r="J1338" s="100">
        <v>58.09</v>
      </c>
      <c r="K1338" s="99" t="s">
        <v>175</v>
      </c>
      <c r="L1338" s="100">
        <v>2.4700000000000002</v>
      </c>
      <c r="M1338" s="101" t="s">
        <v>33</v>
      </c>
      <c r="N1338" s="102" t="s">
        <v>33</v>
      </c>
      <c r="U1338" s="68" t="s">
        <v>174</v>
      </c>
    </row>
    <row r="1339" spans="1:24" s="63" customFormat="1" x14ac:dyDescent="0.2">
      <c r="A1339" s="98"/>
      <c r="B1339" s="97" t="s">
        <v>176</v>
      </c>
      <c r="C1339" s="767" t="s">
        <v>177</v>
      </c>
      <c r="D1339" s="767"/>
      <c r="E1339" s="767"/>
      <c r="F1339" s="99" t="s">
        <v>33</v>
      </c>
      <c r="G1339" s="99" t="s">
        <v>33</v>
      </c>
      <c r="H1339" s="99" t="s">
        <v>33</v>
      </c>
      <c r="I1339" s="99" t="s">
        <v>33</v>
      </c>
      <c r="J1339" s="100">
        <v>5.0199999999999996</v>
      </c>
      <c r="K1339" s="99" t="s">
        <v>175</v>
      </c>
      <c r="L1339" s="100">
        <v>0.21</v>
      </c>
      <c r="M1339" s="101" t="s">
        <v>33</v>
      </c>
      <c r="N1339" s="102" t="s">
        <v>33</v>
      </c>
      <c r="U1339" s="68" t="s">
        <v>177</v>
      </c>
    </row>
    <row r="1340" spans="1:24" s="63" customFormat="1" x14ac:dyDescent="0.2">
      <c r="A1340" s="98"/>
      <c r="B1340" s="97" t="s">
        <v>212</v>
      </c>
      <c r="C1340" s="767" t="s">
        <v>252</v>
      </c>
      <c r="D1340" s="767"/>
      <c r="E1340" s="767"/>
      <c r="F1340" s="99" t="s">
        <v>33</v>
      </c>
      <c r="G1340" s="99" t="s">
        <v>33</v>
      </c>
      <c r="H1340" s="99" t="s">
        <v>33</v>
      </c>
      <c r="I1340" s="99" t="s">
        <v>33</v>
      </c>
      <c r="J1340" s="100">
        <v>894.6</v>
      </c>
      <c r="K1340" s="99" t="s">
        <v>33</v>
      </c>
      <c r="L1340" s="100">
        <v>30.42</v>
      </c>
      <c r="M1340" s="101" t="s">
        <v>33</v>
      </c>
      <c r="N1340" s="102" t="s">
        <v>33</v>
      </c>
      <c r="U1340" s="68" t="s">
        <v>252</v>
      </c>
    </row>
    <row r="1341" spans="1:24" s="63" customFormat="1" x14ac:dyDescent="0.2">
      <c r="A1341" s="98"/>
      <c r="B1341" s="97" t="s">
        <v>33</v>
      </c>
      <c r="C1341" s="767" t="s">
        <v>253</v>
      </c>
      <c r="D1341" s="767"/>
      <c r="E1341" s="767"/>
      <c r="F1341" s="99" t="s">
        <v>179</v>
      </c>
      <c r="G1341" s="99" t="s">
        <v>656</v>
      </c>
      <c r="H1341" s="99" t="s">
        <v>175</v>
      </c>
      <c r="I1341" s="99" t="s">
        <v>3291</v>
      </c>
      <c r="J1341" s="100" t="s">
        <v>33</v>
      </c>
      <c r="K1341" s="99" t="s">
        <v>33</v>
      </c>
      <c r="L1341" s="100" t="s">
        <v>33</v>
      </c>
      <c r="M1341" s="101" t="s">
        <v>33</v>
      </c>
      <c r="N1341" s="102" t="s">
        <v>33</v>
      </c>
      <c r="V1341" s="68" t="s">
        <v>253</v>
      </c>
    </row>
    <row r="1342" spans="1:24" s="63" customFormat="1" x14ac:dyDescent="0.2">
      <c r="A1342" s="98"/>
      <c r="B1342" s="97" t="s">
        <v>33</v>
      </c>
      <c r="C1342" s="767" t="s">
        <v>178</v>
      </c>
      <c r="D1342" s="767"/>
      <c r="E1342" s="767"/>
      <c r="F1342" s="99" t="s">
        <v>179</v>
      </c>
      <c r="G1342" s="99" t="s">
        <v>925</v>
      </c>
      <c r="H1342" s="99" t="s">
        <v>175</v>
      </c>
      <c r="I1342" s="99" t="s">
        <v>3292</v>
      </c>
      <c r="J1342" s="100" t="s">
        <v>33</v>
      </c>
      <c r="K1342" s="99" t="s">
        <v>33</v>
      </c>
      <c r="L1342" s="100" t="s">
        <v>33</v>
      </c>
      <c r="M1342" s="101" t="s">
        <v>33</v>
      </c>
      <c r="N1342" s="102" t="s">
        <v>33</v>
      </c>
      <c r="V1342" s="68" t="s">
        <v>178</v>
      </c>
    </row>
    <row r="1343" spans="1:24" s="63" customFormat="1" x14ac:dyDescent="0.2">
      <c r="A1343" s="98"/>
      <c r="B1343" s="97" t="s">
        <v>33</v>
      </c>
      <c r="C1343" s="776" t="s">
        <v>182</v>
      </c>
      <c r="D1343" s="776"/>
      <c r="E1343" s="776"/>
      <c r="F1343" s="90" t="s">
        <v>33</v>
      </c>
      <c r="G1343" s="90" t="s">
        <v>33</v>
      </c>
      <c r="H1343" s="90" t="s">
        <v>33</v>
      </c>
      <c r="I1343" s="90" t="s">
        <v>33</v>
      </c>
      <c r="J1343" s="91">
        <v>1088.05</v>
      </c>
      <c r="K1343" s="90" t="s">
        <v>33</v>
      </c>
      <c r="L1343" s="91">
        <v>38.64</v>
      </c>
      <c r="M1343" s="92" t="s">
        <v>33</v>
      </c>
      <c r="N1343" s="93" t="s">
        <v>33</v>
      </c>
      <c r="W1343" s="68" t="s">
        <v>182</v>
      </c>
    </row>
    <row r="1344" spans="1:24" s="63" customFormat="1" x14ac:dyDescent="0.2">
      <c r="A1344" s="98"/>
      <c r="B1344" s="97" t="s">
        <v>33</v>
      </c>
      <c r="C1344" s="767" t="s">
        <v>183</v>
      </c>
      <c r="D1344" s="767"/>
      <c r="E1344" s="767"/>
      <c r="F1344" s="99" t="s">
        <v>33</v>
      </c>
      <c r="G1344" s="99" t="s">
        <v>33</v>
      </c>
      <c r="H1344" s="99" t="s">
        <v>33</v>
      </c>
      <c r="I1344" s="99" t="s">
        <v>33</v>
      </c>
      <c r="J1344" s="100" t="s">
        <v>33</v>
      </c>
      <c r="K1344" s="99" t="s">
        <v>33</v>
      </c>
      <c r="L1344" s="100">
        <v>5.96</v>
      </c>
      <c r="M1344" s="101" t="s">
        <v>33</v>
      </c>
      <c r="N1344" s="102" t="s">
        <v>33</v>
      </c>
      <c r="V1344" s="68" t="s">
        <v>183</v>
      </c>
    </row>
    <row r="1345" spans="1:24" s="63" customFormat="1" ht="22.5" x14ac:dyDescent="0.2">
      <c r="A1345" s="98"/>
      <c r="B1345" s="97" t="s">
        <v>959</v>
      </c>
      <c r="C1345" s="767" t="s">
        <v>960</v>
      </c>
      <c r="D1345" s="767"/>
      <c r="E1345" s="767"/>
      <c r="F1345" s="99" t="s">
        <v>186</v>
      </c>
      <c r="G1345" s="99" t="s">
        <v>187</v>
      </c>
      <c r="H1345" s="99" t="s">
        <v>33</v>
      </c>
      <c r="I1345" s="99" t="s">
        <v>187</v>
      </c>
      <c r="J1345" s="100" t="s">
        <v>33</v>
      </c>
      <c r="K1345" s="99" t="s">
        <v>33</v>
      </c>
      <c r="L1345" s="100">
        <v>5.66</v>
      </c>
      <c r="M1345" s="101" t="s">
        <v>33</v>
      </c>
      <c r="N1345" s="102" t="s">
        <v>33</v>
      </c>
      <c r="V1345" s="68" t="s">
        <v>960</v>
      </c>
    </row>
    <row r="1346" spans="1:24" s="63" customFormat="1" ht="22.5" x14ac:dyDescent="0.2">
      <c r="A1346" s="98"/>
      <c r="B1346" s="97" t="s">
        <v>961</v>
      </c>
      <c r="C1346" s="767" t="s">
        <v>962</v>
      </c>
      <c r="D1346" s="767"/>
      <c r="E1346" s="767"/>
      <c r="F1346" s="99" t="s">
        <v>186</v>
      </c>
      <c r="G1346" s="99" t="s">
        <v>594</v>
      </c>
      <c r="H1346" s="99" t="s">
        <v>33</v>
      </c>
      <c r="I1346" s="99" t="s">
        <v>594</v>
      </c>
      <c r="J1346" s="100" t="s">
        <v>33</v>
      </c>
      <c r="K1346" s="99" t="s">
        <v>33</v>
      </c>
      <c r="L1346" s="100">
        <v>3.87</v>
      </c>
      <c r="M1346" s="101" t="s">
        <v>33</v>
      </c>
      <c r="N1346" s="102" t="s">
        <v>33</v>
      </c>
      <c r="V1346" s="68" t="s">
        <v>962</v>
      </c>
    </row>
    <row r="1347" spans="1:24" s="63" customFormat="1" x14ac:dyDescent="0.2">
      <c r="A1347" s="103"/>
      <c r="B1347" s="104"/>
      <c r="C1347" s="780" t="s">
        <v>191</v>
      </c>
      <c r="D1347" s="780"/>
      <c r="E1347" s="780"/>
      <c r="F1347" s="105" t="s">
        <v>33</v>
      </c>
      <c r="G1347" s="105" t="s">
        <v>33</v>
      </c>
      <c r="H1347" s="105" t="s">
        <v>33</v>
      </c>
      <c r="I1347" s="105" t="s">
        <v>33</v>
      </c>
      <c r="J1347" s="106" t="s">
        <v>33</v>
      </c>
      <c r="K1347" s="105" t="s">
        <v>33</v>
      </c>
      <c r="L1347" s="106">
        <v>48.17</v>
      </c>
      <c r="M1347" s="92" t="s">
        <v>33</v>
      </c>
      <c r="N1347" s="107" t="s">
        <v>33</v>
      </c>
      <c r="X1347" s="68" t="s">
        <v>191</v>
      </c>
    </row>
    <row r="1348" spans="1:24" s="63" customFormat="1" ht="22.5" x14ac:dyDescent="0.2">
      <c r="A1348" s="88" t="s">
        <v>3293</v>
      </c>
      <c r="B1348" s="89" t="s">
        <v>2844</v>
      </c>
      <c r="C1348" s="776" t="s">
        <v>2845</v>
      </c>
      <c r="D1348" s="776"/>
      <c r="E1348" s="776"/>
      <c r="F1348" s="90" t="s">
        <v>604</v>
      </c>
      <c r="G1348" s="90" t="s">
        <v>33</v>
      </c>
      <c r="H1348" s="90" t="s">
        <v>33</v>
      </c>
      <c r="I1348" s="90" t="s">
        <v>3294</v>
      </c>
      <c r="J1348" s="91">
        <v>6100</v>
      </c>
      <c r="K1348" s="90" t="s">
        <v>33</v>
      </c>
      <c r="L1348" s="91">
        <v>26.23</v>
      </c>
      <c r="M1348" s="92" t="s">
        <v>33</v>
      </c>
      <c r="N1348" s="93" t="s">
        <v>33</v>
      </c>
      <c r="R1348" s="68" t="s">
        <v>2845</v>
      </c>
    </row>
    <row r="1349" spans="1:24" s="63" customFormat="1" x14ac:dyDescent="0.2">
      <c r="A1349" s="94"/>
      <c r="B1349" s="95"/>
      <c r="C1349" s="767" t="s">
        <v>3295</v>
      </c>
      <c r="D1349" s="767"/>
      <c r="E1349" s="767"/>
      <c r="F1349" s="767"/>
      <c r="G1349" s="767"/>
      <c r="H1349" s="767"/>
      <c r="I1349" s="767"/>
      <c r="J1349" s="767"/>
      <c r="K1349" s="767"/>
      <c r="L1349" s="767"/>
      <c r="M1349" s="767"/>
      <c r="N1349" s="781"/>
      <c r="S1349" s="68" t="s">
        <v>3295</v>
      </c>
    </row>
    <row r="1350" spans="1:24" s="63" customFormat="1" ht="22.5" x14ac:dyDescent="0.2">
      <c r="A1350" s="88" t="s">
        <v>3296</v>
      </c>
      <c r="B1350" s="89" t="s">
        <v>2848</v>
      </c>
      <c r="C1350" s="776" t="s">
        <v>2849</v>
      </c>
      <c r="D1350" s="776"/>
      <c r="E1350" s="776"/>
      <c r="F1350" s="90" t="s">
        <v>604</v>
      </c>
      <c r="G1350" s="90" t="s">
        <v>33</v>
      </c>
      <c r="H1350" s="90" t="s">
        <v>33</v>
      </c>
      <c r="I1350" s="90" t="s">
        <v>1819</v>
      </c>
      <c r="J1350" s="91" t="s">
        <v>33</v>
      </c>
      <c r="K1350" s="90" t="s">
        <v>33</v>
      </c>
      <c r="L1350" s="91" t="s">
        <v>33</v>
      </c>
      <c r="M1350" s="92" t="s">
        <v>33</v>
      </c>
      <c r="N1350" s="93" t="s">
        <v>33</v>
      </c>
      <c r="R1350" s="68" t="s">
        <v>2849</v>
      </c>
    </row>
    <row r="1351" spans="1:24" s="63" customFormat="1" x14ac:dyDescent="0.2">
      <c r="A1351" s="94"/>
      <c r="B1351" s="95"/>
      <c r="C1351" s="767" t="s">
        <v>3297</v>
      </c>
      <c r="D1351" s="767"/>
      <c r="E1351" s="767"/>
      <c r="F1351" s="767"/>
      <c r="G1351" s="767"/>
      <c r="H1351" s="767"/>
      <c r="I1351" s="767"/>
      <c r="J1351" s="767"/>
      <c r="K1351" s="767"/>
      <c r="L1351" s="767"/>
      <c r="M1351" s="767"/>
      <c r="N1351" s="781"/>
      <c r="S1351" s="68" t="s">
        <v>3297</v>
      </c>
    </row>
    <row r="1352" spans="1:24" s="63" customFormat="1" ht="33.75" x14ac:dyDescent="0.2">
      <c r="A1352" s="96"/>
      <c r="B1352" s="97" t="s">
        <v>558</v>
      </c>
      <c r="C1352" s="767" t="s">
        <v>559</v>
      </c>
      <c r="D1352" s="767"/>
      <c r="E1352" s="767"/>
      <c r="F1352" s="767"/>
      <c r="G1352" s="767"/>
      <c r="H1352" s="767"/>
      <c r="I1352" s="767"/>
      <c r="J1352" s="767"/>
      <c r="K1352" s="767"/>
      <c r="L1352" s="767"/>
      <c r="M1352" s="767"/>
      <c r="N1352" s="781"/>
      <c r="T1352" s="68" t="s">
        <v>559</v>
      </c>
    </row>
    <row r="1353" spans="1:24" s="63" customFormat="1" x14ac:dyDescent="0.2">
      <c r="A1353" s="98"/>
      <c r="B1353" s="97" t="s">
        <v>165</v>
      </c>
      <c r="C1353" s="767" t="s">
        <v>251</v>
      </c>
      <c r="D1353" s="767"/>
      <c r="E1353" s="767"/>
      <c r="F1353" s="99" t="s">
        <v>33</v>
      </c>
      <c r="G1353" s="99" t="s">
        <v>33</v>
      </c>
      <c r="H1353" s="99" t="s">
        <v>33</v>
      </c>
      <c r="I1353" s="99" t="s">
        <v>33</v>
      </c>
      <c r="J1353" s="100">
        <v>1795.86</v>
      </c>
      <c r="K1353" s="99" t="s">
        <v>175</v>
      </c>
      <c r="L1353" s="100">
        <v>6.73</v>
      </c>
      <c r="M1353" s="101" t="s">
        <v>33</v>
      </c>
      <c r="N1353" s="102" t="s">
        <v>33</v>
      </c>
      <c r="U1353" s="68" t="s">
        <v>251</v>
      </c>
    </row>
    <row r="1354" spans="1:24" s="63" customFormat="1" x14ac:dyDescent="0.2">
      <c r="A1354" s="98"/>
      <c r="B1354" s="97" t="s">
        <v>173</v>
      </c>
      <c r="C1354" s="767" t="s">
        <v>174</v>
      </c>
      <c r="D1354" s="767"/>
      <c r="E1354" s="767"/>
      <c r="F1354" s="99" t="s">
        <v>33</v>
      </c>
      <c r="G1354" s="99" t="s">
        <v>33</v>
      </c>
      <c r="H1354" s="99" t="s">
        <v>33</v>
      </c>
      <c r="I1354" s="99" t="s">
        <v>33</v>
      </c>
      <c r="J1354" s="100">
        <v>28.64</v>
      </c>
      <c r="K1354" s="99" t="s">
        <v>175</v>
      </c>
      <c r="L1354" s="100">
        <v>0.11</v>
      </c>
      <c r="M1354" s="101" t="s">
        <v>33</v>
      </c>
      <c r="N1354" s="102" t="s">
        <v>33</v>
      </c>
      <c r="U1354" s="68" t="s">
        <v>174</v>
      </c>
    </row>
    <row r="1355" spans="1:24" s="63" customFormat="1" x14ac:dyDescent="0.2">
      <c r="A1355" s="98"/>
      <c r="B1355" s="97" t="s">
        <v>176</v>
      </c>
      <c r="C1355" s="767" t="s">
        <v>177</v>
      </c>
      <c r="D1355" s="767"/>
      <c r="E1355" s="767"/>
      <c r="F1355" s="99" t="s">
        <v>33</v>
      </c>
      <c r="G1355" s="99" t="s">
        <v>33</v>
      </c>
      <c r="H1355" s="99" t="s">
        <v>33</v>
      </c>
      <c r="I1355" s="99" t="s">
        <v>33</v>
      </c>
      <c r="J1355" s="100">
        <v>4.09</v>
      </c>
      <c r="K1355" s="99" t="s">
        <v>175</v>
      </c>
      <c r="L1355" s="100">
        <v>0.02</v>
      </c>
      <c r="M1355" s="101" t="s">
        <v>33</v>
      </c>
      <c r="N1355" s="102" t="s">
        <v>33</v>
      </c>
      <c r="U1355" s="68" t="s">
        <v>177</v>
      </c>
    </row>
    <row r="1356" spans="1:24" s="63" customFormat="1" x14ac:dyDescent="0.2">
      <c r="A1356" s="98"/>
      <c r="B1356" s="97" t="s">
        <v>33</v>
      </c>
      <c r="C1356" s="767" t="s">
        <v>253</v>
      </c>
      <c r="D1356" s="767"/>
      <c r="E1356" s="767"/>
      <c r="F1356" s="99" t="s">
        <v>179</v>
      </c>
      <c r="G1356" s="99" t="s">
        <v>2851</v>
      </c>
      <c r="H1356" s="99" t="s">
        <v>175</v>
      </c>
      <c r="I1356" s="99" t="s">
        <v>2943</v>
      </c>
      <c r="J1356" s="100" t="s">
        <v>33</v>
      </c>
      <c r="K1356" s="99" t="s">
        <v>33</v>
      </c>
      <c r="L1356" s="100" t="s">
        <v>33</v>
      </c>
      <c r="M1356" s="101" t="s">
        <v>33</v>
      </c>
      <c r="N1356" s="102" t="s">
        <v>33</v>
      </c>
      <c r="V1356" s="68" t="s">
        <v>253</v>
      </c>
    </row>
    <row r="1357" spans="1:24" s="63" customFormat="1" x14ac:dyDescent="0.2">
      <c r="A1357" s="98"/>
      <c r="B1357" s="97" t="s">
        <v>33</v>
      </c>
      <c r="C1357" s="767" t="s">
        <v>178</v>
      </c>
      <c r="D1357" s="767"/>
      <c r="E1357" s="767"/>
      <c r="F1357" s="99" t="s">
        <v>179</v>
      </c>
      <c r="G1357" s="99" t="s">
        <v>625</v>
      </c>
      <c r="H1357" s="99" t="s">
        <v>175</v>
      </c>
      <c r="I1357" s="99" t="s">
        <v>2944</v>
      </c>
      <c r="J1357" s="100" t="s">
        <v>33</v>
      </c>
      <c r="K1357" s="99" t="s">
        <v>33</v>
      </c>
      <c r="L1357" s="100" t="s">
        <v>33</v>
      </c>
      <c r="M1357" s="101" t="s">
        <v>33</v>
      </c>
      <c r="N1357" s="102" t="s">
        <v>33</v>
      </c>
      <c r="V1357" s="68" t="s">
        <v>178</v>
      </c>
    </row>
    <row r="1358" spans="1:24" s="63" customFormat="1" x14ac:dyDescent="0.2">
      <c r="A1358" s="98"/>
      <c r="B1358" s="97" t="s">
        <v>33</v>
      </c>
      <c r="C1358" s="776" t="s">
        <v>182</v>
      </c>
      <c r="D1358" s="776"/>
      <c r="E1358" s="776"/>
      <c r="F1358" s="90" t="s">
        <v>33</v>
      </c>
      <c r="G1358" s="90" t="s">
        <v>33</v>
      </c>
      <c r="H1358" s="90" t="s">
        <v>33</v>
      </c>
      <c r="I1358" s="90" t="s">
        <v>33</v>
      </c>
      <c r="J1358" s="91">
        <v>1824.5</v>
      </c>
      <c r="K1358" s="90" t="s">
        <v>33</v>
      </c>
      <c r="L1358" s="91">
        <v>6.84</v>
      </c>
      <c r="M1358" s="92" t="s">
        <v>33</v>
      </c>
      <c r="N1358" s="93" t="s">
        <v>33</v>
      </c>
      <c r="W1358" s="68" t="s">
        <v>182</v>
      </c>
    </row>
    <row r="1359" spans="1:24" s="63" customFormat="1" x14ac:dyDescent="0.2">
      <c r="A1359" s="98"/>
      <c r="B1359" s="97" t="s">
        <v>33</v>
      </c>
      <c r="C1359" s="767" t="s">
        <v>183</v>
      </c>
      <c r="D1359" s="767"/>
      <c r="E1359" s="767"/>
      <c r="F1359" s="99" t="s">
        <v>33</v>
      </c>
      <c r="G1359" s="99" t="s">
        <v>33</v>
      </c>
      <c r="H1359" s="99" t="s">
        <v>33</v>
      </c>
      <c r="I1359" s="99" t="s">
        <v>33</v>
      </c>
      <c r="J1359" s="100" t="s">
        <v>33</v>
      </c>
      <c r="K1359" s="99" t="s">
        <v>33</v>
      </c>
      <c r="L1359" s="100">
        <v>6.75</v>
      </c>
      <c r="M1359" s="101" t="s">
        <v>33</v>
      </c>
      <c r="N1359" s="102" t="s">
        <v>33</v>
      </c>
      <c r="V1359" s="68" t="s">
        <v>183</v>
      </c>
    </row>
    <row r="1360" spans="1:24" s="63" customFormat="1" ht="33.75" x14ac:dyDescent="0.2">
      <c r="A1360" s="98"/>
      <c r="B1360" s="97" t="s">
        <v>589</v>
      </c>
      <c r="C1360" s="767" t="s">
        <v>590</v>
      </c>
      <c r="D1360" s="767"/>
      <c r="E1360" s="767"/>
      <c r="F1360" s="99" t="s">
        <v>186</v>
      </c>
      <c r="G1360" s="99" t="s">
        <v>591</v>
      </c>
      <c r="H1360" s="99" t="s">
        <v>33</v>
      </c>
      <c r="I1360" s="99" t="s">
        <v>591</v>
      </c>
      <c r="J1360" s="100" t="s">
        <v>33</v>
      </c>
      <c r="K1360" s="99" t="s">
        <v>33</v>
      </c>
      <c r="L1360" s="100">
        <v>7.09</v>
      </c>
      <c r="M1360" s="101" t="s">
        <v>33</v>
      </c>
      <c r="N1360" s="102" t="s">
        <v>33</v>
      </c>
      <c r="V1360" s="68" t="s">
        <v>590</v>
      </c>
    </row>
    <row r="1361" spans="1:24" s="63" customFormat="1" ht="33.75" x14ac:dyDescent="0.2">
      <c r="A1361" s="98"/>
      <c r="B1361" s="97" t="s">
        <v>592</v>
      </c>
      <c r="C1361" s="767" t="s">
        <v>593</v>
      </c>
      <c r="D1361" s="767"/>
      <c r="E1361" s="767"/>
      <c r="F1361" s="99" t="s">
        <v>186</v>
      </c>
      <c r="G1361" s="99" t="s">
        <v>594</v>
      </c>
      <c r="H1361" s="99" t="s">
        <v>33</v>
      </c>
      <c r="I1361" s="99" t="s">
        <v>594</v>
      </c>
      <c r="J1361" s="100" t="s">
        <v>33</v>
      </c>
      <c r="K1361" s="99" t="s">
        <v>33</v>
      </c>
      <c r="L1361" s="100">
        <v>4.3899999999999997</v>
      </c>
      <c r="M1361" s="101" t="s">
        <v>33</v>
      </c>
      <c r="N1361" s="102" t="s">
        <v>33</v>
      </c>
      <c r="V1361" s="68" t="s">
        <v>593</v>
      </c>
    </row>
    <row r="1362" spans="1:24" s="63" customFormat="1" x14ac:dyDescent="0.2">
      <c r="A1362" s="103"/>
      <c r="B1362" s="104"/>
      <c r="C1362" s="780" t="s">
        <v>191</v>
      </c>
      <c r="D1362" s="780"/>
      <c r="E1362" s="780"/>
      <c r="F1362" s="105" t="s">
        <v>33</v>
      </c>
      <c r="G1362" s="105" t="s">
        <v>33</v>
      </c>
      <c r="H1362" s="105" t="s">
        <v>33</v>
      </c>
      <c r="I1362" s="105" t="s">
        <v>33</v>
      </c>
      <c r="J1362" s="106" t="s">
        <v>33</v>
      </c>
      <c r="K1362" s="105" t="s">
        <v>33</v>
      </c>
      <c r="L1362" s="106">
        <v>18.32</v>
      </c>
      <c r="M1362" s="92" t="s">
        <v>33</v>
      </c>
      <c r="N1362" s="107" t="s">
        <v>33</v>
      </c>
      <c r="X1362" s="68" t="s">
        <v>191</v>
      </c>
    </row>
    <row r="1363" spans="1:24" s="63" customFormat="1" ht="22.5" x14ac:dyDescent="0.2">
      <c r="A1363" s="88" t="s">
        <v>2851</v>
      </c>
      <c r="B1363" s="89" t="s">
        <v>2854</v>
      </c>
      <c r="C1363" s="776" t="s">
        <v>2855</v>
      </c>
      <c r="D1363" s="776"/>
      <c r="E1363" s="776"/>
      <c r="F1363" s="90" t="s">
        <v>815</v>
      </c>
      <c r="G1363" s="90" t="s">
        <v>33</v>
      </c>
      <c r="H1363" s="90" t="s">
        <v>33</v>
      </c>
      <c r="I1363" s="90" t="s">
        <v>2268</v>
      </c>
      <c r="J1363" s="91">
        <v>25.03</v>
      </c>
      <c r="K1363" s="90" t="s">
        <v>33</v>
      </c>
      <c r="L1363" s="91">
        <v>62.58</v>
      </c>
      <c r="M1363" s="92" t="s">
        <v>33</v>
      </c>
      <c r="N1363" s="93" t="s">
        <v>33</v>
      </c>
      <c r="R1363" s="68" t="s">
        <v>2855</v>
      </c>
    </row>
    <row r="1364" spans="1:24" s="63" customFormat="1" x14ac:dyDescent="0.2">
      <c r="A1364" s="783" t="s">
        <v>3298</v>
      </c>
      <c r="B1364" s="784"/>
      <c r="C1364" s="784"/>
      <c r="D1364" s="784"/>
      <c r="E1364" s="784"/>
      <c r="F1364" s="784"/>
      <c r="G1364" s="784"/>
      <c r="H1364" s="784"/>
      <c r="I1364" s="784"/>
      <c r="J1364" s="784"/>
      <c r="K1364" s="784"/>
      <c r="L1364" s="784"/>
      <c r="M1364" s="784"/>
      <c r="N1364" s="785"/>
      <c r="Q1364" s="68" t="s">
        <v>3298</v>
      </c>
    </row>
    <row r="1365" spans="1:24" s="63" customFormat="1" ht="56.25" x14ac:dyDescent="0.2">
      <c r="A1365" s="88" t="s">
        <v>3299</v>
      </c>
      <c r="B1365" s="89" t="s">
        <v>1958</v>
      </c>
      <c r="C1365" s="776" t="s">
        <v>1959</v>
      </c>
      <c r="D1365" s="776"/>
      <c r="E1365" s="776"/>
      <c r="F1365" s="90" t="s">
        <v>168</v>
      </c>
      <c r="G1365" s="90" t="s">
        <v>33</v>
      </c>
      <c r="H1365" s="90" t="s">
        <v>33</v>
      </c>
      <c r="I1365" s="90" t="s">
        <v>3300</v>
      </c>
      <c r="J1365" s="91" t="s">
        <v>33</v>
      </c>
      <c r="K1365" s="90" t="s">
        <v>33</v>
      </c>
      <c r="L1365" s="91" t="s">
        <v>33</v>
      </c>
      <c r="M1365" s="92" t="s">
        <v>33</v>
      </c>
      <c r="N1365" s="93" t="s">
        <v>33</v>
      </c>
      <c r="R1365" s="68" t="s">
        <v>1959</v>
      </c>
    </row>
    <row r="1366" spans="1:24" s="63" customFormat="1" x14ac:dyDescent="0.2">
      <c r="A1366" s="94"/>
      <c r="B1366" s="95"/>
      <c r="C1366" s="767" t="s">
        <v>3301</v>
      </c>
      <c r="D1366" s="767"/>
      <c r="E1366" s="767"/>
      <c r="F1366" s="767"/>
      <c r="G1366" s="767"/>
      <c r="H1366" s="767"/>
      <c r="I1366" s="767"/>
      <c r="J1366" s="767"/>
      <c r="K1366" s="767"/>
      <c r="L1366" s="767"/>
      <c r="M1366" s="767"/>
      <c r="N1366" s="781"/>
      <c r="S1366" s="68" t="s">
        <v>3301</v>
      </c>
    </row>
    <row r="1367" spans="1:24" s="63" customFormat="1" ht="33.75" x14ac:dyDescent="0.2">
      <c r="A1367" s="96"/>
      <c r="B1367" s="97" t="s">
        <v>558</v>
      </c>
      <c r="C1367" s="767" t="s">
        <v>559</v>
      </c>
      <c r="D1367" s="767"/>
      <c r="E1367" s="767"/>
      <c r="F1367" s="767"/>
      <c r="G1367" s="767"/>
      <c r="H1367" s="767"/>
      <c r="I1367" s="767"/>
      <c r="J1367" s="767"/>
      <c r="K1367" s="767"/>
      <c r="L1367" s="767"/>
      <c r="M1367" s="767"/>
      <c r="N1367" s="781"/>
      <c r="T1367" s="68" t="s">
        <v>559</v>
      </c>
    </row>
    <row r="1368" spans="1:24" s="63" customFormat="1" x14ac:dyDescent="0.2">
      <c r="A1368" s="98"/>
      <c r="B1368" s="97" t="s">
        <v>173</v>
      </c>
      <c r="C1368" s="767" t="s">
        <v>174</v>
      </c>
      <c r="D1368" s="767"/>
      <c r="E1368" s="767"/>
      <c r="F1368" s="99" t="s">
        <v>33</v>
      </c>
      <c r="G1368" s="99" t="s">
        <v>33</v>
      </c>
      <c r="H1368" s="99" t="s">
        <v>33</v>
      </c>
      <c r="I1368" s="99" t="s">
        <v>33</v>
      </c>
      <c r="J1368" s="100">
        <v>4547.3</v>
      </c>
      <c r="K1368" s="99" t="s">
        <v>175</v>
      </c>
      <c r="L1368" s="100">
        <v>412.1</v>
      </c>
      <c r="M1368" s="101" t="s">
        <v>33</v>
      </c>
      <c r="N1368" s="102" t="s">
        <v>33</v>
      </c>
      <c r="U1368" s="68" t="s">
        <v>174</v>
      </c>
    </row>
    <row r="1369" spans="1:24" s="63" customFormat="1" x14ac:dyDescent="0.2">
      <c r="A1369" s="98"/>
      <c r="B1369" s="97" t="s">
        <v>176</v>
      </c>
      <c r="C1369" s="767" t="s">
        <v>177</v>
      </c>
      <c r="D1369" s="767"/>
      <c r="E1369" s="767"/>
      <c r="F1369" s="99" t="s">
        <v>33</v>
      </c>
      <c r="G1369" s="99" t="s">
        <v>33</v>
      </c>
      <c r="H1369" s="99" t="s">
        <v>33</v>
      </c>
      <c r="I1369" s="99" t="s">
        <v>33</v>
      </c>
      <c r="J1369" s="100">
        <v>499.5</v>
      </c>
      <c r="K1369" s="99" t="s">
        <v>175</v>
      </c>
      <c r="L1369" s="100">
        <v>45.27</v>
      </c>
      <c r="M1369" s="101" t="s">
        <v>33</v>
      </c>
      <c r="N1369" s="102" t="s">
        <v>33</v>
      </c>
      <c r="U1369" s="68" t="s">
        <v>177</v>
      </c>
    </row>
    <row r="1370" spans="1:24" s="63" customFormat="1" x14ac:dyDescent="0.2">
      <c r="A1370" s="98"/>
      <c r="B1370" s="97" t="s">
        <v>33</v>
      </c>
      <c r="C1370" s="767" t="s">
        <v>178</v>
      </c>
      <c r="D1370" s="767"/>
      <c r="E1370" s="767"/>
      <c r="F1370" s="99" t="s">
        <v>179</v>
      </c>
      <c r="G1370" s="99" t="s">
        <v>1449</v>
      </c>
      <c r="H1370" s="99" t="s">
        <v>175</v>
      </c>
      <c r="I1370" s="99" t="s">
        <v>3302</v>
      </c>
      <c r="J1370" s="100" t="s">
        <v>33</v>
      </c>
      <c r="K1370" s="99" t="s">
        <v>33</v>
      </c>
      <c r="L1370" s="100" t="s">
        <v>33</v>
      </c>
      <c r="M1370" s="101" t="s">
        <v>33</v>
      </c>
      <c r="N1370" s="102" t="s">
        <v>33</v>
      </c>
      <c r="V1370" s="68" t="s">
        <v>178</v>
      </c>
    </row>
    <row r="1371" spans="1:24" s="63" customFormat="1" x14ac:dyDescent="0.2">
      <c r="A1371" s="98"/>
      <c r="B1371" s="97" t="s">
        <v>33</v>
      </c>
      <c r="C1371" s="776" t="s">
        <v>182</v>
      </c>
      <c r="D1371" s="776"/>
      <c r="E1371" s="776"/>
      <c r="F1371" s="90" t="s">
        <v>33</v>
      </c>
      <c r="G1371" s="90" t="s">
        <v>33</v>
      </c>
      <c r="H1371" s="90" t="s">
        <v>33</v>
      </c>
      <c r="I1371" s="90" t="s">
        <v>33</v>
      </c>
      <c r="J1371" s="91">
        <v>4547.3</v>
      </c>
      <c r="K1371" s="90" t="s">
        <v>33</v>
      </c>
      <c r="L1371" s="91">
        <v>412.1</v>
      </c>
      <c r="M1371" s="92" t="s">
        <v>33</v>
      </c>
      <c r="N1371" s="93" t="s">
        <v>33</v>
      </c>
      <c r="W1371" s="68" t="s">
        <v>182</v>
      </c>
    </row>
    <row r="1372" spans="1:24" s="63" customFormat="1" x14ac:dyDescent="0.2">
      <c r="A1372" s="98"/>
      <c r="B1372" s="97" t="s">
        <v>33</v>
      </c>
      <c r="C1372" s="767" t="s">
        <v>183</v>
      </c>
      <c r="D1372" s="767"/>
      <c r="E1372" s="767"/>
      <c r="F1372" s="99" t="s">
        <v>33</v>
      </c>
      <c r="G1372" s="99" t="s">
        <v>33</v>
      </c>
      <c r="H1372" s="99" t="s">
        <v>33</v>
      </c>
      <c r="I1372" s="99" t="s">
        <v>33</v>
      </c>
      <c r="J1372" s="100" t="s">
        <v>33</v>
      </c>
      <c r="K1372" s="99" t="s">
        <v>33</v>
      </c>
      <c r="L1372" s="100">
        <v>45.27</v>
      </c>
      <c r="M1372" s="101" t="s">
        <v>33</v>
      </c>
      <c r="N1372" s="102" t="s">
        <v>33</v>
      </c>
      <c r="V1372" s="68" t="s">
        <v>183</v>
      </c>
    </row>
    <row r="1373" spans="1:24" s="63" customFormat="1" ht="33.75" x14ac:dyDescent="0.2">
      <c r="A1373" s="98"/>
      <c r="B1373" s="97" t="s">
        <v>184</v>
      </c>
      <c r="C1373" s="767" t="s">
        <v>185</v>
      </c>
      <c r="D1373" s="767"/>
      <c r="E1373" s="767"/>
      <c r="F1373" s="99" t="s">
        <v>186</v>
      </c>
      <c r="G1373" s="99" t="s">
        <v>187</v>
      </c>
      <c r="H1373" s="99" t="s">
        <v>33</v>
      </c>
      <c r="I1373" s="99" t="s">
        <v>187</v>
      </c>
      <c r="J1373" s="100" t="s">
        <v>33</v>
      </c>
      <c r="K1373" s="99" t="s">
        <v>33</v>
      </c>
      <c r="L1373" s="100">
        <v>43.01</v>
      </c>
      <c r="M1373" s="101" t="s">
        <v>33</v>
      </c>
      <c r="N1373" s="102" t="s">
        <v>33</v>
      </c>
      <c r="V1373" s="68" t="s">
        <v>185</v>
      </c>
    </row>
    <row r="1374" spans="1:24" s="63" customFormat="1" ht="22.5" x14ac:dyDescent="0.2">
      <c r="A1374" s="98"/>
      <c r="B1374" s="97" t="s">
        <v>188</v>
      </c>
      <c r="C1374" s="767" t="s">
        <v>189</v>
      </c>
      <c r="D1374" s="767"/>
      <c r="E1374" s="767"/>
      <c r="F1374" s="99" t="s">
        <v>186</v>
      </c>
      <c r="G1374" s="99" t="s">
        <v>190</v>
      </c>
      <c r="H1374" s="99" t="s">
        <v>33</v>
      </c>
      <c r="I1374" s="99" t="s">
        <v>190</v>
      </c>
      <c r="J1374" s="100" t="s">
        <v>33</v>
      </c>
      <c r="K1374" s="99" t="s">
        <v>33</v>
      </c>
      <c r="L1374" s="100">
        <v>22.64</v>
      </c>
      <c r="M1374" s="101" t="s">
        <v>33</v>
      </c>
      <c r="N1374" s="102" t="s">
        <v>33</v>
      </c>
      <c r="V1374" s="68" t="s">
        <v>189</v>
      </c>
    </row>
    <row r="1375" spans="1:24" s="63" customFormat="1" x14ac:dyDescent="0.2">
      <c r="A1375" s="103"/>
      <c r="B1375" s="104"/>
      <c r="C1375" s="780" t="s">
        <v>191</v>
      </c>
      <c r="D1375" s="780"/>
      <c r="E1375" s="780"/>
      <c r="F1375" s="105" t="s">
        <v>33</v>
      </c>
      <c r="G1375" s="105" t="s">
        <v>33</v>
      </c>
      <c r="H1375" s="105" t="s">
        <v>33</v>
      </c>
      <c r="I1375" s="105" t="s">
        <v>33</v>
      </c>
      <c r="J1375" s="106" t="s">
        <v>33</v>
      </c>
      <c r="K1375" s="105" t="s">
        <v>33</v>
      </c>
      <c r="L1375" s="106">
        <v>477.75</v>
      </c>
      <c r="M1375" s="92" t="s">
        <v>33</v>
      </c>
      <c r="N1375" s="107" t="s">
        <v>33</v>
      </c>
      <c r="X1375" s="68" t="s">
        <v>191</v>
      </c>
    </row>
    <row r="1376" spans="1:24" s="63" customFormat="1" ht="45" x14ac:dyDescent="0.2">
      <c r="A1376" s="88" t="s">
        <v>3303</v>
      </c>
      <c r="B1376" s="89" t="s">
        <v>196</v>
      </c>
      <c r="C1376" s="776" t="s">
        <v>259</v>
      </c>
      <c r="D1376" s="776"/>
      <c r="E1376" s="776"/>
      <c r="F1376" s="90" t="s">
        <v>198</v>
      </c>
      <c r="G1376" s="90" t="s">
        <v>33</v>
      </c>
      <c r="H1376" s="90" t="s">
        <v>33</v>
      </c>
      <c r="I1376" s="90" t="s">
        <v>3304</v>
      </c>
      <c r="J1376" s="91">
        <v>2.91</v>
      </c>
      <c r="K1376" s="90" t="s">
        <v>33</v>
      </c>
      <c r="L1376" s="91">
        <v>379.76</v>
      </c>
      <c r="M1376" s="92" t="s">
        <v>33</v>
      </c>
      <c r="N1376" s="93" t="s">
        <v>33</v>
      </c>
      <c r="R1376" s="68" t="s">
        <v>259</v>
      </c>
    </row>
    <row r="1377" spans="1:24" s="63" customFormat="1" x14ac:dyDescent="0.2">
      <c r="A1377" s="94"/>
      <c r="B1377" s="95"/>
      <c r="C1377" s="767" t="s">
        <v>3305</v>
      </c>
      <c r="D1377" s="767"/>
      <c r="E1377" s="767"/>
      <c r="F1377" s="767"/>
      <c r="G1377" s="767"/>
      <c r="H1377" s="767"/>
      <c r="I1377" s="767"/>
      <c r="J1377" s="767"/>
      <c r="K1377" s="767"/>
      <c r="L1377" s="767"/>
      <c r="M1377" s="767"/>
      <c r="N1377" s="781"/>
      <c r="S1377" s="68" t="s">
        <v>3305</v>
      </c>
    </row>
    <row r="1378" spans="1:24" s="63" customFormat="1" ht="45" x14ac:dyDescent="0.2">
      <c r="A1378" s="88" t="s">
        <v>3306</v>
      </c>
      <c r="B1378" s="89" t="s">
        <v>2791</v>
      </c>
      <c r="C1378" s="776" t="s">
        <v>2792</v>
      </c>
      <c r="D1378" s="776"/>
      <c r="E1378" s="776"/>
      <c r="F1378" s="90" t="s">
        <v>168</v>
      </c>
      <c r="G1378" s="90" t="s">
        <v>33</v>
      </c>
      <c r="H1378" s="90" t="s">
        <v>33</v>
      </c>
      <c r="I1378" s="90" t="s">
        <v>3307</v>
      </c>
      <c r="J1378" s="91" t="s">
        <v>33</v>
      </c>
      <c r="K1378" s="90" t="s">
        <v>33</v>
      </c>
      <c r="L1378" s="91" t="s">
        <v>33</v>
      </c>
      <c r="M1378" s="92" t="s">
        <v>33</v>
      </c>
      <c r="N1378" s="93" t="s">
        <v>33</v>
      </c>
      <c r="R1378" s="68" t="s">
        <v>2792</v>
      </c>
    </row>
    <row r="1379" spans="1:24" s="63" customFormat="1" x14ac:dyDescent="0.2">
      <c r="A1379" s="94"/>
      <c r="B1379" s="95"/>
      <c r="C1379" s="767" t="s">
        <v>3308</v>
      </c>
      <c r="D1379" s="767"/>
      <c r="E1379" s="767"/>
      <c r="F1379" s="767"/>
      <c r="G1379" s="767"/>
      <c r="H1379" s="767"/>
      <c r="I1379" s="767"/>
      <c r="J1379" s="767"/>
      <c r="K1379" s="767"/>
      <c r="L1379" s="767"/>
      <c r="M1379" s="767"/>
      <c r="N1379" s="781"/>
      <c r="S1379" s="68" t="s">
        <v>3308</v>
      </c>
    </row>
    <row r="1380" spans="1:24" s="63" customFormat="1" ht="33.75" x14ac:dyDescent="0.2">
      <c r="A1380" s="96"/>
      <c r="B1380" s="97" t="s">
        <v>558</v>
      </c>
      <c r="C1380" s="767" t="s">
        <v>559</v>
      </c>
      <c r="D1380" s="767"/>
      <c r="E1380" s="767"/>
      <c r="F1380" s="767"/>
      <c r="G1380" s="767"/>
      <c r="H1380" s="767"/>
      <c r="I1380" s="767"/>
      <c r="J1380" s="767"/>
      <c r="K1380" s="767"/>
      <c r="L1380" s="767"/>
      <c r="M1380" s="767"/>
      <c r="N1380" s="781"/>
      <c r="T1380" s="68" t="s">
        <v>559</v>
      </c>
    </row>
    <row r="1381" spans="1:24" s="63" customFormat="1" x14ac:dyDescent="0.2">
      <c r="A1381" s="98"/>
      <c r="B1381" s="97" t="s">
        <v>173</v>
      </c>
      <c r="C1381" s="767" t="s">
        <v>174</v>
      </c>
      <c r="D1381" s="767"/>
      <c r="E1381" s="767"/>
      <c r="F1381" s="99" t="s">
        <v>33</v>
      </c>
      <c r="G1381" s="99" t="s">
        <v>33</v>
      </c>
      <c r="H1381" s="99" t="s">
        <v>33</v>
      </c>
      <c r="I1381" s="99" t="s">
        <v>33</v>
      </c>
      <c r="J1381" s="100">
        <v>4500</v>
      </c>
      <c r="K1381" s="99" t="s">
        <v>175</v>
      </c>
      <c r="L1381" s="100">
        <v>7185.94</v>
      </c>
      <c r="M1381" s="101" t="s">
        <v>33</v>
      </c>
      <c r="N1381" s="102" t="s">
        <v>33</v>
      </c>
      <c r="U1381" s="68" t="s">
        <v>174</v>
      </c>
    </row>
    <row r="1382" spans="1:24" s="63" customFormat="1" x14ac:dyDescent="0.2">
      <c r="A1382" s="98"/>
      <c r="B1382" s="97" t="s">
        <v>176</v>
      </c>
      <c r="C1382" s="767" t="s">
        <v>177</v>
      </c>
      <c r="D1382" s="767"/>
      <c r="E1382" s="767"/>
      <c r="F1382" s="99" t="s">
        <v>33</v>
      </c>
      <c r="G1382" s="99" t="s">
        <v>33</v>
      </c>
      <c r="H1382" s="99" t="s">
        <v>33</v>
      </c>
      <c r="I1382" s="99" t="s">
        <v>33</v>
      </c>
      <c r="J1382" s="100">
        <v>607.5</v>
      </c>
      <c r="K1382" s="99" t="s">
        <v>175</v>
      </c>
      <c r="L1382" s="100">
        <v>970.1</v>
      </c>
      <c r="M1382" s="101" t="s">
        <v>33</v>
      </c>
      <c r="N1382" s="102" t="s">
        <v>33</v>
      </c>
      <c r="U1382" s="68" t="s">
        <v>177</v>
      </c>
    </row>
    <row r="1383" spans="1:24" s="63" customFormat="1" x14ac:dyDescent="0.2">
      <c r="A1383" s="98"/>
      <c r="B1383" s="97" t="s">
        <v>33</v>
      </c>
      <c r="C1383" s="767" t="s">
        <v>178</v>
      </c>
      <c r="D1383" s="767"/>
      <c r="E1383" s="767"/>
      <c r="F1383" s="99" t="s">
        <v>179</v>
      </c>
      <c r="G1383" s="99" t="s">
        <v>344</v>
      </c>
      <c r="H1383" s="99" t="s">
        <v>175</v>
      </c>
      <c r="I1383" s="99" t="s">
        <v>3309</v>
      </c>
      <c r="J1383" s="100" t="s">
        <v>33</v>
      </c>
      <c r="K1383" s="99" t="s">
        <v>33</v>
      </c>
      <c r="L1383" s="100" t="s">
        <v>33</v>
      </c>
      <c r="M1383" s="101" t="s">
        <v>33</v>
      </c>
      <c r="N1383" s="102" t="s">
        <v>33</v>
      </c>
      <c r="V1383" s="68" t="s">
        <v>178</v>
      </c>
    </row>
    <row r="1384" spans="1:24" s="63" customFormat="1" x14ac:dyDescent="0.2">
      <c r="A1384" s="98"/>
      <c r="B1384" s="97" t="s">
        <v>33</v>
      </c>
      <c r="C1384" s="776" t="s">
        <v>182</v>
      </c>
      <c r="D1384" s="776"/>
      <c r="E1384" s="776"/>
      <c r="F1384" s="90" t="s">
        <v>33</v>
      </c>
      <c r="G1384" s="90" t="s">
        <v>33</v>
      </c>
      <c r="H1384" s="90" t="s">
        <v>33</v>
      </c>
      <c r="I1384" s="90" t="s">
        <v>33</v>
      </c>
      <c r="J1384" s="91">
        <v>4500</v>
      </c>
      <c r="K1384" s="90" t="s">
        <v>33</v>
      </c>
      <c r="L1384" s="91">
        <v>7185.94</v>
      </c>
      <c r="M1384" s="92" t="s">
        <v>33</v>
      </c>
      <c r="N1384" s="93" t="s">
        <v>33</v>
      </c>
      <c r="W1384" s="68" t="s">
        <v>182</v>
      </c>
    </row>
    <row r="1385" spans="1:24" s="63" customFormat="1" x14ac:dyDescent="0.2">
      <c r="A1385" s="98"/>
      <c r="B1385" s="97" t="s">
        <v>33</v>
      </c>
      <c r="C1385" s="767" t="s">
        <v>183</v>
      </c>
      <c r="D1385" s="767"/>
      <c r="E1385" s="767"/>
      <c r="F1385" s="99" t="s">
        <v>33</v>
      </c>
      <c r="G1385" s="99" t="s">
        <v>33</v>
      </c>
      <c r="H1385" s="99" t="s">
        <v>33</v>
      </c>
      <c r="I1385" s="99" t="s">
        <v>33</v>
      </c>
      <c r="J1385" s="100" t="s">
        <v>33</v>
      </c>
      <c r="K1385" s="99" t="s">
        <v>33</v>
      </c>
      <c r="L1385" s="100">
        <v>970.1</v>
      </c>
      <c r="M1385" s="101" t="s">
        <v>33</v>
      </c>
      <c r="N1385" s="102" t="s">
        <v>33</v>
      </c>
      <c r="V1385" s="68" t="s">
        <v>183</v>
      </c>
    </row>
    <row r="1386" spans="1:24" s="63" customFormat="1" ht="33.75" x14ac:dyDescent="0.2">
      <c r="A1386" s="98"/>
      <c r="B1386" s="97" t="s">
        <v>184</v>
      </c>
      <c r="C1386" s="767" t="s">
        <v>185</v>
      </c>
      <c r="D1386" s="767"/>
      <c r="E1386" s="767"/>
      <c r="F1386" s="99" t="s">
        <v>186</v>
      </c>
      <c r="G1386" s="99" t="s">
        <v>187</v>
      </c>
      <c r="H1386" s="99" t="s">
        <v>33</v>
      </c>
      <c r="I1386" s="99" t="s">
        <v>187</v>
      </c>
      <c r="J1386" s="100" t="s">
        <v>33</v>
      </c>
      <c r="K1386" s="99" t="s">
        <v>33</v>
      </c>
      <c r="L1386" s="100">
        <v>921.6</v>
      </c>
      <c r="M1386" s="101" t="s">
        <v>33</v>
      </c>
      <c r="N1386" s="102" t="s">
        <v>33</v>
      </c>
      <c r="V1386" s="68" t="s">
        <v>185</v>
      </c>
    </row>
    <row r="1387" spans="1:24" s="63" customFormat="1" ht="22.5" x14ac:dyDescent="0.2">
      <c r="A1387" s="98"/>
      <c r="B1387" s="97" t="s">
        <v>188</v>
      </c>
      <c r="C1387" s="767" t="s">
        <v>189</v>
      </c>
      <c r="D1387" s="767"/>
      <c r="E1387" s="767"/>
      <c r="F1387" s="99" t="s">
        <v>186</v>
      </c>
      <c r="G1387" s="99" t="s">
        <v>190</v>
      </c>
      <c r="H1387" s="99" t="s">
        <v>33</v>
      </c>
      <c r="I1387" s="99" t="s">
        <v>190</v>
      </c>
      <c r="J1387" s="100" t="s">
        <v>33</v>
      </c>
      <c r="K1387" s="99" t="s">
        <v>33</v>
      </c>
      <c r="L1387" s="100">
        <v>485.05</v>
      </c>
      <c r="M1387" s="101" t="s">
        <v>33</v>
      </c>
      <c r="N1387" s="102" t="s">
        <v>33</v>
      </c>
      <c r="V1387" s="68" t="s">
        <v>189</v>
      </c>
    </row>
    <row r="1388" spans="1:24" s="63" customFormat="1" x14ac:dyDescent="0.2">
      <c r="A1388" s="103"/>
      <c r="B1388" s="104"/>
      <c r="C1388" s="780" t="s">
        <v>191</v>
      </c>
      <c r="D1388" s="780"/>
      <c r="E1388" s="780"/>
      <c r="F1388" s="105" t="s">
        <v>33</v>
      </c>
      <c r="G1388" s="105" t="s">
        <v>33</v>
      </c>
      <c r="H1388" s="105" t="s">
        <v>33</v>
      </c>
      <c r="I1388" s="105" t="s">
        <v>33</v>
      </c>
      <c r="J1388" s="106" t="s">
        <v>33</v>
      </c>
      <c r="K1388" s="105" t="s">
        <v>33</v>
      </c>
      <c r="L1388" s="106">
        <v>8592.59</v>
      </c>
      <c r="M1388" s="92" t="s">
        <v>33</v>
      </c>
      <c r="N1388" s="107" t="s">
        <v>33</v>
      </c>
      <c r="X1388" s="68" t="s">
        <v>191</v>
      </c>
    </row>
    <row r="1389" spans="1:24" s="63" customFormat="1" ht="45" x14ac:dyDescent="0.2">
      <c r="A1389" s="88" t="s">
        <v>3310</v>
      </c>
      <c r="B1389" s="89" t="s">
        <v>2796</v>
      </c>
      <c r="C1389" s="776" t="s">
        <v>2797</v>
      </c>
      <c r="D1389" s="776"/>
      <c r="E1389" s="776"/>
      <c r="F1389" s="90" t="s">
        <v>168</v>
      </c>
      <c r="G1389" s="90" t="s">
        <v>33</v>
      </c>
      <c r="H1389" s="90" t="s">
        <v>33</v>
      </c>
      <c r="I1389" s="90" t="s">
        <v>3307</v>
      </c>
      <c r="J1389" s="91" t="s">
        <v>33</v>
      </c>
      <c r="K1389" s="90" t="s">
        <v>33</v>
      </c>
      <c r="L1389" s="91" t="s">
        <v>33</v>
      </c>
      <c r="M1389" s="92" t="s">
        <v>33</v>
      </c>
      <c r="N1389" s="93" t="s">
        <v>33</v>
      </c>
      <c r="R1389" s="68" t="s">
        <v>2797</v>
      </c>
    </row>
    <row r="1390" spans="1:24" s="63" customFormat="1" x14ac:dyDescent="0.2">
      <c r="A1390" s="94"/>
      <c r="B1390" s="95"/>
      <c r="C1390" s="767" t="s">
        <v>3308</v>
      </c>
      <c r="D1390" s="767"/>
      <c r="E1390" s="767"/>
      <c r="F1390" s="767"/>
      <c r="G1390" s="767"/>
      <c r="H1390" s="767"/>
      <c r="I1390" s="767"/>
      <c r="J1390" s="767"/>
      <c r="K1390" s="767"/>
      <c r="L1390" s="767"/>
      <c r="M1390" s="767"/>
      <c r="N1390" s="781"/>
      <c r="S1390" s="68" t="s">
        <v>3308</v>
      </c>
    </row>
    <row r="1391" spans="1:24" s="63" customFormat="1" ht="33.75" x14ac:dyDescent="0.2">
      <c r="A1391" s="96"/>
      <c r="B1391" s="97" t="s">
        <v>558</v>
      </c>
      <c r="C1391" s="767" t="s">
        <v>559</v>
      </c>
      <c r="D1391" s="767"/>
      <c r="E1391" s="767"/>
      <c r="F1391" s="767"/>
      <c r="G1391" s="767"/>
      <c r="H1391" s="767"/>
      <c r="I1391" s="767"/>
      <c r="J1391" s="767"/>
      <c r="K1391" s="767"/>
      <c r="L1391" s="767"/>
      <c r="M1391" s="767"/>
      <c r="N1391" s="781"/>
      <c r="T1391" s="68" t="s">
        <v>559</v>
      </c>
    </row>
    <row r="1392" spans="1:24" s="63" customFormat="1" x14ac:dyDescent="0.2">
      <c r="A1392" s="98"/>
      <c r="B1392" s="97" t="s">
        <v>173</v>
      </c>
      <c r="C1392" s="767" t="s">
        <v>174</v>
      </c>
      <c r="D1392" s="767"/>
      <c r="E1392" s="767"/>
      <c r="F1392" s="99" t="s">
        <v>33</v>
      </c>
      <c r="G1392" s="99" t="s">
        <v>33</v>
      </c>
      <c r="H1392" s="99" t="s">
        <v>33</v>
      </c>
      <c r="I1392" s="99" t="s">
        <v>33</v>
      </c>
      <c r="J1392" s="100">
        <v>308.07</v>
      </c>
      <c r="K1392" s="99" t="s">
        <v>175</v>
      </c>
      <c r="L1392" s="100">
        <v>491.95</v>
      </c>
      <c r="M1392" s="101" t="s">
        <v>33</v>
      </c>
      <c r="N1392" s="102" t="s">
        <v>33</v>
      </c>
      <c r="U1392" s="68" t="s">
        <v>174</v>
      </c>
    </row>
    <row r="1393" spans="1:24" s="63" customFormat="1" x14ac:dyDescent="0.2">
      <c r="A1393" s="98"/>
      <c r="B1393" s="97" t="s">
        <v>176</v>
      </c>
      <c r="C1393" s="767" t="s">
        <v>177</v>
      </c>
      <c r="D1393" s="767"/>
      <c r="E1393" s="767"/>
      <c r="F1393" s="99" t="s">
        <v>33</v>
      </c>
      <c r="G1393" s="99" t="s">
        <v>33</v>
      </c>
      <c r="H1393" s="99" t="s">
        <v>33</v>
      </c>
      <c r="I1393" s="99" t="s">
        <v>33</v>
      </c>
      <c r="J1393" s="100">
        <v>31.32</v>
      </c>
      <c r="K1393" s="99" t="s">
        <v>175</v>
      </c>
      <c r="L1393" s="100">
        <v>50.01</v>
      </c>
      <c r="M1393" s="101" t="s">
        <v>33</v>
      </c>
      <c r="N1393" s="102" t="s">
        <v>33</v>
      </c>
      <c r="U1393" s="68" t="s">
        <v>177</v>
      </c>
    </row>
    <row r="1394" spans="1:24" s="63" customFormat="1" x14ac:dyDescent="0.2">
      <c r="A1394" s="98"/>
      <c r="B1394" s="97" t="s">
        <v>33</v>
      </c>
      <c r="C1394" s="767" t="s">
        <v>178</v>
      </c>
      <c r="D1394" s="767"/>
      <c r="E1394" s="767"/>
      <c r="F1394" s="99" t="s">
        <v>179</v>
      </c>
      <c r="G1394" s="99" t="s">
        <v>2798</v>
      </c>
      <c r="H1394" s="99" t="s">
        <v>175</v>
      </c>
      <c r="I1394" s="99" t="s">
        <v>3311</v>
      </c>
      <c r="J1394" s="100" t="s">
        <v>33</v>
      </c>
      <c r="K1394" s="99" t="s">
        <v>33</v>
      </c>
      <c r="L1394" s="100" t="s">
        <v>33</v>
      </c>
      <c r="M1394" s="101" t="s">
        <v>33</v>
      </c>
      <c r="N1394" s="102" t="s">
        <v>33</v>
      </c>
      <c r="V1394" s="68" t="s">
        <v>178</v>
      </c>
    </row>
    <row r="1395" spans="1:24" s="63" customFormat="1" x14ac:dyDescent="0.2">
      <c r="A1395" s="98"/>
      <c r="B1395" s="97" t="s">
        <v>33</v>
      </c>
      <c r="C1395" s="776" t="s">
        <v>182</v>
      </c>
      <c r="D1395" s="776"/>
      <c r="E1395" s="776"/>
      <c r="F1395" s="90" t="s">
        <v>33</v>
      </c>
      <c r="G1395" s="90" t="s">
        <v>33</v>
      </c>
      <c r="H1395" s="90" t="s">
        <v>33</v>
      </c>
      <c r="I1395" s="90" t="s">
        <v>33</v>
      </c>
      <c r="J1395" s="91">
        <v>308.07</v>
      </c>
      <c r="K1395" s="90" t="s">
        <v>33</v>
      </c>
      <c r="L1395" s="91">
        <v>491.95</v>
      </c>
      <c r="M1395" s="92" t="s">
        <v>33</v>
      </c>
      <c r="N1395" s="93" t="s">
        <v>33</v>
      </c>
      <c r="W1395" s="68" t="s">
        <v>182</v>
      </c>
    </row>
    <row r="1396" spans="1:24" s="63" customFormat="1" x14ac:dyDescent="0.2">
      <c r="A1396" s="98"/>
      <c r="B1396" s="97" t="s">
        <v>33</v>
      </c>
      <c r="C1396" s="767" t="s">
        <v>183</v>
      </c>
      <c r="D1396" s="767"/>
      <c r="E1396" s="767"/>
      <c r="F1396" s="99" t="s">
        <v>33</v>
      </c>
      <c r="G1396" s="99" t="s">
        <v>33</v>
      </c>
      <c r="H1396" s="99" t="s">
        <v>33</v>
      </c>
      <c r="I1396" s="99" t="s">
        <v>33</v>
      </c>
      <c r="J1396" s="100" t="s">
        <v>33</v>
      </c>
      <c r="K1396" s="99" t="s">
        <v>33</v>
      </c>
      <c r="L1396" s="100">
        <v>50.01</v>
      </c>
      <c r="M1396" s="101" t="s">
        <v>33</v>
      </c>
      <c r="N1396" s="102" t="s">
        <v>33</v>
      </c>
      <c r="V1396" s="68" t="s">
        <v>183</v>
      </c>
    </row>
    <row r="1397" spans="1:24" s="63" customFormat="1" ht="33.75" x14ac:dyDescent="0.2">
      <c r="A1397" s="98"/>
      <c r="B1397" s="97" t="s">
        <v>184</v>
      </c>
      <c r="C1397" s="767" t="s">
        <v>185</v>
      </c>
      <c r="D1397" s="767"/>
      <c r="E1397" s="767"/>
      <c r="F1397" s="99" t="s">
        <v>186</v>
      </c>
      <c r="G1397" s="99" t="s">
        <v>187</v>
      </c>
      <c r="H1397" s="99" t="s">
        <v>33</v>
      </c>
      <c r="I1397" s="99" t="s">
        <v>187</v>
      </c>
      <c r="J1397" s="100" t="s">
        <v>33</v>
      </c>
      <c r="K1397" s="99" t="s">
        <v>33</v>
      </c>
      <c r="L1397" s="100">
        <v>47.51</v>
      </c>
      <c r="M1397" s="101" t="s">
        <v>33</v>
      </c>
      <c r="N1397" s="102" t="s">
        <v>33</v>
      </c>
      <c r="V1397" s="68" t="s">
        <v>185</v>
      </c>
    </row>
    <row r="1398" spans="1:24" s="63" customFormat="1" ht="22.5" x14ac:dyDescent="0.2">
      <c r="A1398" s="98"/>
      <c r="B1398" s="97" t="s">
        <v>188</v>
      </c>
      <c r="C1398" s="767" t="s">
        <v>189</v>
      </c>
      <c r="D1398" s="767"/>
      <c r="E1398" s="767"/>
      <c r="F1398" s="99" t="s">
        <v>186</v>
      </c>
      <c r="G1398" s="99" t="s">
        <v>190</v>
      </c>
      <c r="H1398" s="99" t="s">
        <v>33</v>
      </c>
      <c r="I1398" s="99" t="s">
        <v>190</v>
      </c>
      <c r="J1398" s="100" t="s">
        <v>33</v>
      </c>
      <c r="K1398" s="99" t="s">
        <v>33</v>
      </c>
      <c r="L1398" s="100">
        <v>25.01</v>
      </c>
      <c r="M1398" s="101" t="s">
        <v>33</v>
      </c>
      <c r="N1398" s="102" t="s">
        <v>33</v>
      </c>
      <c r="V1398" s="68" t="s">
        <v>189</v>
      </c>
    </row>
    <row r="1399" spans="1:24" s="63" customFormat="1" x14ac:dyDescent="0.2">
      <c r="A1399" s="103"/>
      <c r="B1399" s="104"/>
      <c r="C1399" s="780" t="s">
        <v>191</v>
      </c>
      <c r="D1399" s="780"/>
      <c r="E1399" s="780"/>
      <c r="F1399" s="105" t="s">
        <v>33</v>
      </c>
      <c r="G1399" s="105" t="s">
        <v>33</v>
      </c>
      <c r="H1399" s="105" t="s">
        <v>33</v>
      </c>
      <c r="I1399" s="105" t="s">
        <v>33</v>
      </c>
      <c r="J1399" s="106" t="s">
        <v>33</v>
      </c>
      <c r="K1399" s="105" t="s">
        <v>33</v>
      </c>
      <c r="L1399" s="106">
        <v>564.47</v>
      </c>
      <c r="M1399" s="92" t="s">
        <v>33</v>
      </c>
      <c r="N1399" s="107" t="s">
        <v>33</v>
      </c>
      <c r="X1399" s="68" t="s">
        <v>191</v>
      </c>
    </row>
    <row r="1400" spans="1:24" s="63" customFormat="1" ht="33.75" x14ac:dyDescent="0.2">
      <c r="A1400" s="88" t="s">
        <v>3312</v>
      </c>
      <c r="B1400" s="89" t="s">
        <v>2800</v>
      </c>
      <c r="C1400" s="776" t="s">
        <v>2801</v>
      </c>
      <c r="D1400" s="776"/>
      <c r="E1400" s="776"/>
      <c r="F1400" s="90" t="s">
        <v>168</v>
      </c>
      <c r="G1400" s="90" t="s">
        <v>33</v>
      </c>
      <c r="H1400" s="90" t="s">
        <v>33</v>
      </c>
      <c r="I1400" s="90" t="s">
        <v>3307</v>
      </c>
      <c r="J1400" s="91" t="s">
        <v>33</v>
      </c>
      <c r="K1400" s="90" t="s">
        <v>33</v>
      </c>
      <c r="L1400" s="91" t="s">
        <v>33</v>
      </c>
      <c r="M1400" s="92" t="s">
        <v>33</v>
      </c>
      <c r="N1400" s="93" t="s">
        <v>33</v>
      </c>
      <c r="R1400" s="68" t="s">
        <v>2801</v>
      </c>
    </row>
    <row r="1401" spans="1:24" s="63" customFormat="1" x14ac:dyDescent="0.2">
      <c r="A1401" s="94"/>
      <c r="B1401" s="95"/>
      <c r="C1401" s="767" t="s">
        <v>3308</v>
      </c>
      <c r="D1401" s="767"/>
      <c r="E1401" s="767"/>
      <c r="F1401" s="767"/>
      <c r="G1401" s="767"/>
      <c r="H1401" s="767"/>
      <c r="I1401" s="767"/>
      <c r="J1401" s="767"/>
      <c r="K1401" s="767"/>
      <c r="L1401" s="767"/>
      <c r="M1401" s="767"/>
      <c r="N1401" s="781"/>
      <c r="S1401" s="68" t="s">
        <v>3308</v>
      </c>
    </row>
    <row r="1402" spans="1:24" s="63" customFormat="1" x14ac:dyDescent="0.2">
      <c r="A1402" s="96"/>
      <c r="B1402" s="97" t="s">
        <v>33</v>
      </c>
      <c r="C1402" s="767" t="s">
        <v>645</v>
      </c>
      <c r="D1402" s="767"/>
      <c r="E1402" s="767"/>
      <c r="F1402" s="767"/>
      <c r="G1402" s="767"/>
      <c r="H1402" s="767"/>
      <c r="I1402" s="767"/>
      <c r="J1402" s="767"/>
      <c r="K1402" s="767"/>
      <c r="L1402" s="767"/>
      <c r="M1402" s="767"/>
      <c r="N1402" s="781"/>
      <c r="T1402" s="68" t="s">
        <v>645</v>
      </c>
    </row>
    <row r="1403" spans="1:24" s="63" customFormat="1" ht="33.75" x14ac:dyDescent="0.2">
      <c r="A1403" s="96"/>
      <c r="B1403" s="97" t="s">
        <v>558</v>
      </c>
      <c r="C1403" s="767" t="s">
        <v>559</v>
      </c>
      <c r="D1403" s="767"/>
      <c r="E1403" s="767"/>
      <c r="F1403" s="767"/>
      <c r="G1403" s="767"/>
      <c r="H1403" s="767"/>
      <c r="I1403" s="767"/>
      <c r="J1403" s="767"/>
      <c r="K1403" s="767"/>
      <c r="L1403" s="767"/>
      <c r="M1403" s="767"/>
      <c r="N1403" s="781"/>
      <c r="T1403" s="68" t="s">
        <v>559</v>
      </c>
    </row>
    <row r="1404" spans="1:24" s="63" customFormat="1" x14ac:dyDescent="0.2">
      <c r="A1404" s="98"/>
      <c r="B1404" s="97" t="s">
        <v>173</v>
      </c>
      <c r="C1404" s="767" t="s">
        <v>174</v>
      </c>
      <c r="D1404" s="767"/>
      <c r="E1404" s="767"/>
      <c r="F1404" s="99" t="s">
        <v>33</v>
      </c>
      <c r="G1404" s="99" t="s">
        <v>33</v>
      </c>
      <c r="H1404" s="99" t="s">
        <v>33</v>
      </c>
      <c r="I1404" s="99" t="s">
        <v>33</v>
      </c>
      <c r="J1404" s="100">
        <v>139.43</v>
      </c>
      <c r="K1404" s="99" t="s">
        <v>400</v>
      </c>
      <c r="L1404" s="100">
        <v>667.96</v>
      </c>
      <c r="M1404" s="101" t="s">
        <v>33</v>
      </c>
      <c r="N1404" s="102" t="s">
        <v>33</v>
      </c>
      <c r="U1404" s="68" t="s">
        <v>174</v>
      </c>
    </row>
    <row r="1405" spans="1:24" s="63" customFormat="1" x14ac:dyDescent="0.2">
      <c r="A1405" s="98"/>
      <c r="B1405" s="97" t="s">
        <v>176</v>
      </c>
      <c r="C1405" s="767" t="s">
        <v>177</v>
      </c>
      <c r="D1405" s="767"/>
      <c r="E1405" s="767"/>
      <c r="F1405" s="99" t="s">
        <v>33</v>
      </c>
      <c r="G1405" s="99" t="s">
        <v>33</v>
      </c>
      <c r="H1405" s="99" t="s">
        <v>33</v>
      </c>
      <c r="I1405" s="99" t="s">
        <v>33</v>
      </c>
      <c r="J1405" s="100">
        <v>14.18</v>
      </c>
      <c r="K1405" s="99" t="s">
        <v>400</v>
      </c>
      <c r="L1405" s="100">
        <v>67.930000000000007</v>
      </c>
      <c r="M1405" s="101" t="s">
        <v>33</v>
      </c>
      <c r="N1405" s="102" t="s">
        <v>33</v>
      </c>
      <c r="U1405" s="68" t="s">
        <v>177</v>
      </c>
    </row>
    <row r="1406" spans="1:24" s="63" customFormat="1" x14ac:dyDescent="0.2">
      <c r="A1406" s="98"/>
      <c r="B1406" s="97" t="s">
        <v>33</v>
      </c>
      <c r="C1406" s="767" t="s">
        <v>178</v>
      </c>
      <c r="D1406" s="767"/>
      <c r="E1406" s="767"/>
      <c r="F1406" s="99" t="s">
        <v>179</v>
      </c>
      <c r="G1406" s="99" t="s">
        <v>1784</v>
      </c>
      <c r="H1406" s="99" t="s">
        <v>400</v>
      </c>
      <c r="I1406" s="99" t="s">
        <v>3313</v>
      </c>
      <c r="J1406" s="100" t="s">
        <v>33</v>
      </c>
      <c r="K1406" s="99" t="s">
        <v>33</v>
      </c>
      <c r="L1406" s="100" t="s">
        <v>33</v>
      </c>
      <c r="M1406" s="101" t="s">
        <v>33</v>
      </c>
      <c r="N1406" s="102" t="s">
        <v>33</v>
      </c>
      <c r="V1406" s="68" t="s">
        <v>178</v>
      </c>
    </row>
    <row r="1407" spans="1:24" s="63" customFormat="1" x14ac:dyDescent="0.2">
      <c r="A1407" s="98"/>
      <c r="B1407" s="97" t="s">
        <v>33</v>
      </c>
      <c r="C1407" s="776" t="s">
        <v>182</v>
      </c>
      <c r="D1407" s="776"/>
      <c r="E1407" s="776"/>
      <c r="F1407" s="90" t="s">
        <v>33</v>
      </c>
      <c r="G1407" s="90" t="s">
        <v>33</v>
      </c>
      <c r="H1407" s="90" t="s">
        <v>33</v>
      </c>
      <c r="I1407" s="90" t="s">
        <v>33</v>
      </c>
      <c r="J1407" s="91">
        <v>139.43</v>
      </c>
      <c r="K1407" s="90" t="s">
        <v>33</v>
      </c>
      <c r="L1407" s="91">
        <v>667.96</v>
      </c>
      <c r="M1407" s="92" t="s">
        <v>33</v>
      </c>
      <c r="N1407" s="93" t="s">
        <v>33</v>
      </c>
      <c r="W1407" s="68" t="s">
        <v>182</v>
      </c>
    </row>
    <row r="1408" spans="1:24" s="63" customFormat="1" x14ac:dyDescent="0.2">
      <c r="A1408" s="98"/>
      <c r="B1408" s="97" t="s">
        <v>33</v>
      </c>
      <c r="C1408" s="767" t="s">
        <v>183</v>
      </c>
      <c r="D1408" s="767"/>
      <c r="E1408" s="767"/>
      <c r="F1408" s="99" t="s">
        <v>33</v>
      </c>
      <c r="G1408" s="99" t="s">
        <v>33</v>
      </c>
      <c r="H1408" s="99" t="s">
        <v>33</v>
      </c>
      <c r="I1408" s="99" t="s">
        <v>33</v>
      </c>
      <c r="J1408" s="100" t="s">
        <v>33</v>
      </c>
      <c r="K1408" s="99" t="s">
        <v>33</v>
      </c>
      <c r="L1408" s="100">
        <v>67.930000000000007</v>
      </c>
      <c r="M1408" s="101" t="s">
        <v>33</v>
      </c>
      <c r="N1408" s="102" t="s">
        <v>33</v>
      </c>
      <c r="V1408" s="68" t="s">
        <v>183</v>
      </c>
    </row>
    <row r="1409" spans="1:24" s="63" customFormat="1" ht="33.75" x14ac:dyDescent="0.2">
      <c r="A1409" s="98"/>
      <c r="B1409" s="97" t="s">
        <v>184</v>
      </c>
      <c r="C1409" s="767" t="s">
        <v>185</v>
      </c>
      <c r="D1409" s="767"/>
      <c r="E1409" s="767"/>
      <c r="F1409" s="99" t="s">
        <v>186</v>
      </c>
      <c r="G1409" s="99" t="s">
        <v>187</v>
      </c>
      <c r="H1409" s="99" t="s">
        <v>33</v>
      </c>
      <c r="I1409" s="99" t="s">
        <v>187</v>
      </c>
      <c r="J1409" s="100" t="s">
        <v>33</v>
      </c>
      <c r="K1409" s="99" t="s">
        <v>33</v>
      </c>
      <c r="L1409" s="100">
        <v>64.53</v>
      </c>
      <c r="M1409" s="101" t="s">
        <v>33</v>
      </c>
      <c r="N1409" s="102" t="s">
        <v>33</v>
      </c>
      <c r="V1409" s="68" t="s">
        <v>185</v>
      </c>
    </row>
    <row r="1410" spans="1:24" s="63" customFormat="1" ht="22.5" x14ac:dyDescent="0.2">
      <c r="A1410" s="98"/>
      <c r="B1410" s="97" t="s">
        <v>188</v>
      </c>
      <c r="C1410" s="767" t="s">
        <v>189</v>
      </c>
      <c r="D1410" s="767"/>
      <c r="E1410" s="767"/>
      <c r="F1410" s="99" t="s">
        <v>186</v>
      </c>
      <c r="G1410" s="99" t="s">
        <v>190</v>
      </c>
      <c r="H1410" s="99" t="s">
        <v>33</v>
      </c>
      <c r="I1410" s="99" t="s">
        <v>190</v>
      </c>
      <c r="J1410" s="100" t="s">
        <v>33</v>
      </c>
      <c r="K1410" s="99" t="s">
        <v>33</v>
      </c>
      <c r="L1410" s="100">
        <v>33.97</v>
      </c>
      <c r="M1410" s="101" t="s">
        <v>33</v>
      </c>
      <c r="N1410" s="102" t="s">
        <v>33</v>
      </c>
      <c r="V1410" s="68" t="s">
        <v>189</v>
      </c>
    </row>
    <row r="1411" spans="1:24" s="63" customFormat="1" x14ac:dyDescent="0.2">
      <c r="A1411" s="103"/>
      <c r="B1411" s="104"/>
      <c r="C1411" s="780" t="s">
        <v>191</v>
      </c>
      <c r="D1411" s="780"/>
      <c r="E1411" s="780"/>
      <c r="F1411" s="105" t="s">
        <v>33</v>
      </c>
      <c r="G1411" s="105" t="s">
        <v>33</v>
      </c>
      <c r="H1411" s="105" t="s">
        <v>33</v>
      </c>
      <c r="I1411" s="105" t="s">
        <v>33</v>
      </c>
      <c r="J1411" s="106" t="s">
        <v>33</v>
      </c>
      <c r="K1411" s="105" t="s">
        <v>33</v>
      </c>
      <c r="L1411" s="106">
        <v>766.46</v>
      </c>
      <c r="M1411" s="92" t="s">
        <v>33</v>
      </c>
      <c r="N1411" s="107" t="s">
        <v>33</v>
      </c>
      <c r="X1411" s="68" t="s">
        <v>191</v>
      </c>
    </row>
    <row r="1412" spans="1:24" s="63" customFormat="1" ht="22.5" x14ac:dyDescent="0.2">
      <c r="A1412" s="88" t="s">
        <v>3314</v>
      </c>
      <c r="B1412" s="89" t="s">
        <v>1974</v>
      </c>
      <c r="C1412" s="776" t="s">
        <v>1975</v>
      </c>
      <c r="D1412" s="776"/>
      <c r="E1412" s="776"/>
      <c r="F1412" s="90" t="s">
        <v>582</v>
      </c>
      <c r="G1412" s="90" t="s">
        <v>33</v>
      </c>
      <c r="H1412" s="90" t="s">
        <v>33</v>
      </c>
      <c r="I1412" s="90" t="s">
        <v>3315</v>
      </c>
      <c r="J1412" s="91" t="s">
        <v>33</v>
      </c>
      <c r="K1412" s="90" t="s">
        <v>33</v>
      </c>
      <c r="L1412" s="91" t="s">
        <v>33</v>
      </c>
      <c r="M1412" s="92" t="s">
        <v>33</v>
      </c>
      <c r="N1412" s="93" t="s">
        <v>33</v>
      </c>
      <c r="R1412" s="68" t="s">
        <v>1975</v>
      </c>
    </row>
    <row r="1413" spans="1:24" s="63" customFormat="1" x14ac:dyDescent="0.2">
      <c r="A1413" s="94"/>
      <c r="B1413" s="95"/>
      <c r="C1413" s="767" t="s">
        <v>3316</v>
      </c>
      <c r="D1413" s="767"/>
      <c r="E1413" s="767"/>
      <c r="F1413" s="767"/>
      <c r="G1413" s="767"/>
      <c r="H1413" s="767"/>
      <c r="I1413" s="767"/>
      <c r="J1413" s="767"/>
      <c r="K1413" s="767"/>
      <c r="L1413" s="767"/>
      <c r="M1413" s="767"/>
      <c r="N1413" s="781"/>
      <c r="S1413" s="68" t="s">
        <v>3316</v>
      </c>
    </row>
    <row r="1414" spans="1:24" s="63" customFormat="1" ht="33.75" x14ac:dyDescent="0.2">
      <c r="A1414" s="96"/>
      <c r="B1414" s="97" t="s">
        <v>558</v>
      </c>
      <c r="C1414" s="767" t="s">
        <v>559</v>
      </c>
      <c r="D1414" s="767"/>
      <c r="E1414" s="767"/>
      <c r="F1414" s="767"/>
      <c r="G1414" s="767"/>
      <c r="H1414" s="767"/>
      <c r="I1414" s="767"/>
      <c r="J1414" s="767"/>
      <c r="K1414" s="767"/>
      <c r="L1414" s="767"/>
      <c r="M1414" s="767"/>
      <c r="N1414" s="781"/>
      <c r="T1414" s="68" t="s">
        <v>559</v>
      </c>
    </row>
    <row r="1415" spans="1:24" s="63" customFormat="1" x14ac:dyDescent="0.2">
      <c r="A1415" s="98"/>
      <c r="B1415" s="97" t="s">
        <v>165</v>
      </c>
      <c r="C1415" s="767" t="s">
        <v>251</v>
      </c>
      <c r="D1415" s="767"/>
      <c r="E1415" s="767"/>
      <c r="F1415" s="99" t="s">
        <v>33</v>
      </c>
      <c r="G1415" s="99" t="s">
        <v>33</v>
      </c>
      <c r="H1415" s="99" t="s">
        <v>33</v>
      </c>
      <c r="I1415" s="99" t="s">
        <v>33</v>
      </c>
      <c r="J1415" s="100">
        <v>127.61</v>
      </c>
      <c r="K1415" s="99" t="s">
        <v>175</v>
      </c>
      <c r="L1415" s="100">
        <v>2037.77</v>
      </c>
      <c r="M1415" s="101" t="s">
        <v>33</v>
      </c>
      <c r="N1415" s="102" t="s">
        <v>33</v>
      </c>
      <c r="U1415" s="68" t="s">
        <v>251</v>
      </c>
    </row>
    <row r="1416" spans="1:24" s="63" customFormat="1" x14ac:dyDescent="0.2">
      <c r="A1416" s="98"/>
      <c r="B1416" s="97" t="s">
        <v>173</v>
      </c>
      <c r="C1416" s="767" t="s">
        <v>174</v>
      </c>
      <c r="D1416" s="767"/>
      <c r="E1416" s="767"/>
      <c r="F1416" s="99" t="s">
        <v>33</v>
      </c>
      <c r="G1416" s="99" t="s">
        <v>33</v>
      </c>
      <c r="H1416" s="99" t="s">
        <v>33</v>
      </c>
      <c r="I1416" s="99" t="s">
        <v>33</v>
      </c>
      <c r="J1416" s="100">
        <v>288.58</v>
      </c>
      <c r="K1416" s="99" t="s">
        <v>175</v>
      </c>
      <c r="L1416" s="100">
        <v>4608.26</v>
      </c>
      <c r="M1416" s="101" t="s">
        <v>33</v>
      </c>
      <c r="N1416" s="102" t="s">
        <v>33</v>
      </c>
      <c r="U1416" s="68" t="s">
        <v>174</v>
      </c>
    </row>
    <row r="1417" spans="1:24" s="63" customFormat="1" x14ac:dyDescent="0.2">
      <c r="A1417" s="98"/>
      <c r="B1417" s="97" t="s">
        <v>176</v>
      </c>
      <c r="C1417" s="767" t="s">
        <v>177</v>
      </c>
      <c r="D1417" s="767"/>
      <c r="E1417" s="767"/>
      <c r="F1417" s="99" t="s">
        <v>33</v>
      </c>
      <c r="G1417" s="99" t="s">
        <v>33</v>
      </c>
      <c r="H1417" s="99" t="s">
        <v>33</v>
      </c>
      <c r="I1417" s="99" t="s">
        <v>33</v>
      </c>
      <c r="J1417" s="100">
        <v>31.49</v>
      </c>
      <c r="K1417" s="99" t="s">
        <v>175</v>
      </c>
      <c r="L1417" s="100">
        <v>502.86</v>
      </c>
      <c r="M1417" s="101" t="s">
        <v>33</v>
      </c>
      <c r="N1417" s="102" t="s">
        <v>33</v>
      </c>
      <c r="U1417" s="68" t="s">
        <v>177</v>
      </c>
    </row>
    <row r="1418" spans="1:24" s="63" customFormat="1" x14ac:dyDescent="0.2">
      <c r="A1418" s="98"/>
      <c r="B1418" s="97" t="s">
        <v>33</v>
      </c>
      <c r="C1418" s="767" t="s">
        <v>253</v>
      </c>
      <c r="D1418" s="767"/>
      <c r="E1418" s="767"/>
      <c r="F1418" s="99" t="s">
        <v>179</v>
      </c>
      <c r="G1418" s="99" t="s">
        <v>1978</v>
      </c>
      <c r="H1418" s="99" t="s">
        <v>175</v>
      </c>
      <c r="I1418" s="99" t="s">
        <v>3317</v>
      </c>
      <c r="J1418" s="100" t="s">
        <v>33</v>
      </c>
      <c r="K1418" s="99" t="s">
        <v>33</v>
      </c>
      <c r="L1418" s="100" t="s">
        <v>33</v>
      </c>
      <c r="M1418" s="101" t="s">
        <v>33</v>
      </c>
      <c r="N1418" s="102" t="s">
        <v>33</v>
      </c>
      <c r="V1418" s="68" t="s">
        <v>253</v>
      </c>
    </row>
    <row r="1419" spans="1:24" s="63" customFormat="1" ht="22.5" x14ac:dyDescent="0.2">
      <c r="A1419" s="98"/>
      <c r="B1419" s="97" t="s">
        <v>33</v>
      </c>
      <c r="C1419" s="767" t="s">
        <v>178</v>
      </c>
      <c r="D1419" s="767"/>
      <c r="E1419" s="767"/>
      <c r="F1419" s="99" t="s">
        <v>179</v>
      </c>
      <c r="G1419" s="99" t="s">
        <v>1980</v>
      </c>
      <c r="H1419" s="99" t="s">
        <v>175</v>
      </c>
      <c r="I1419" s="99" t="s">
        <v>3318</v>
      </c>
      <c r="J1419" s="100" t="s">
        <v>33</v>
      </c>
      <c r="K1419" s="99" t="s">
        <v>33</v>
      </c>
      <c r="L1419" s="100" t="s">
        <v>33</v>
      </c>
      <c r="M1419" s="101" t="s">
        <v>33</v>
      </c>
      <c r="N1419" s="102" t="s">
        <v>33</v>
      </c>
      <c r="V1419" s="68" t="s">
        <v>178</v>
      </c>
    </row>
    <row r="1420" spans="1:24" s="63" customFormat="1" x14ac:dyDescent="0.2">
      <c r="A1420" s="98"/>
      <c r="B1420" s="97" t="s">
        <v>33</v>
      </c>
      <c r="C1420" s="776" t="s">
        <v>182</v>
      </c>
      <c r="D1420" s="776"/>
      <c r="E1420" s="776"/>
      <c r="F1420" s="90" t="s">
        <v>33</v>
      </c>
      <c r="G1420" s="90" t="s">
        <v>33</v>
      </c>
      <c r="H1420" s="90" t="s">
        <v>33</v>
      </c>
      <c r="I1420" s="90" t="s">
        <v>33</v>
      </c>
      <c r="J1420" s="91">
        <v>416.19</v>
      </c>
      <c r="K1420" s="90" t="s">
        <v>33</v>
      </c>
      <c r="L1420" s="91">
        <v>6646.03</v>
      </c>
      <c r="M1420" s="92" t="s">
        <v>33</v>
      </c>
      <c r="N1420" s="93" t="s">
        <v>33</v>
      </c>
      <c r="W1420" s="68" t="s">
        <v>182</v>
      </c>
    </row>
    <row r="1421" spans="1:24" s="63" customFormat="1" x14ac:dyDescent="0.2">
      <c r="A1421" s="98"/>
      <c r="B1421" s="97" t="s">
        <v>33</v>
      </c>
      <c r="C1421" s="767" t="s">
        <v>183</v>
      </c>
      <c r="D1421" s="767"/>
      <c r="E1421" s="767"/>
      <c r="F1421" s="99" t="s">
        <v>33</v>
      </c>
      <c r="G1421" s="99" t="s">
        <v>33</v>
      </c>
      <c r="H1421" s="99" t="s">
        <v>33</v>
      </c>
      <c r="I1421" s="99" t="s">
        <v>33</v>
      </c>
      <c r="J1421" s="100" t="s">
        <v>33</v>
      </c>
      <c r="K1421" s="99" t="s">
        <v>33</v>
      </c>
      <c r="L1421" s="100">
        <v>2540.63</v>
      </c>
      <c r="M1421" s="101" t="s">
        <v>33</v>
      </c>
      <c r="N1421" s="102" t="s">
        <v>33</v>
      </c>
      <c r="V1421" s="68" t="s">
        <v>183</v>
      </c>
    </row>
    <row r="1422" spans="1:24" s="63" customFormat="1" ht="33.75" x14ac:dyDescent="0.2">
      <c r="A1422" s="98"/>
      <c r="B1422" s="97" t="s">
        <v>184</v>
      </c>
      <c r="C1422" s="767" t="s">
        <v>185</v>
      </c>
      <c r="D1422" s="767"/>
      <c r="E1422" s="767"/>
      <c r="F1422" s="99" t="s">
        <v>186</v>
      </c>
      <c r="G1422" s="99" t="s">
        <v>187</v>
      </c>
      <c r="H1422" s="99" t="s">
        <v>33</v>
      </c>
      <c r="I1422" s="99" t="s">
        <v>187</v>
      </c>
      <c r="J1422" s="100" t="s">
        <v>33</v>
      </c>
      <c r="K1422" s="99" t="s">
        <v>33</v>
      </c>
      <c r="L1422" s="100">
        <v>2413.6</v>
      </c>
      <c r="M1422" s="101" t="s">
        <v>33</v>
      </c>
      <c r="N1422" s="102" t="s">
        <v>33</v>
      </c>
      <c r="V1422" s="68" t="s">
        <v>185</v>
      </c>
    </row>
    <row r="1423" spans="1:24" s="63" customFormat="1" ht="22.5" x14ac:dyDescent="0.2">
      <c r="A1423" s="98"/>
      <c r="B1423" s="97" t="s">
        <v>188</v>
      </c>
      <c r="C1423" s="767" t="s">
        <v>189</v>
      </c>
      <c r="D1423" s="767"/>
      <c r="E1423" s="767"/>
      <c r="F1423" s="99" t="s">
        <v>186</v>
      </c>
      <c r="G1423" s="99" t="s">
        <v>190</v>
      </c>
      <c r="H1423" s="99" t="s">
        <v>33</v>
      </c>
      <c r="I1423" s="99" t="s">
        <v>190</v>
      </c>
      <c r="J1423" s="100" t="s">
        <v>33</v>
      </c>
      <c r="K1423" s="99" t="s">
        <v>33</v>
      </c>
      <c r="L1423" s="100">
        <v>1270.32</v>
      </c>
      <c r="M1423" s="101" t="s">
        <v>33</v>
      </c>
      <c r="N1423" s="102" t="s">
        <v>33</v>
      </c>
      <c r="V1423" s="68" t="s">
        <v>189</v>
      </c>
    </row>
    <row r="1424" spans="1:24" s="63" customFormat="1" x14ac:dyDescent="0.2">
      <c r="A1424" s="103"/>
      <c r="B1424" s="104"/>
      <c r="C1424" s="780" t="s">
        <v>191</v>
      </c>
      <c r="D1424" s="780"/>
      <c r="E1424" s="780"/>
      <c r="F1424" s="105" t="s">
        <v>33</v>
      </c>
      <c r="G1424" s="105" t="s">
        <v>33</v>
      </c>
      <c r="H1424" s="105" t="s">
        <v>33</v>
      </c>
      <c r="I1424" s="105" t="s">
        <v>33</v>
      </c>
      <c r="J1424" s="106" t="s">
        <v>33</v>
      </c>
      <c r="K1424" s="105" t="s">
        <v>33</v>
      </c>
      <c r="L1424" s="106">
        <v>10329.950000000001</v>
      </c>
      <c r="M1424" s="92" t="s">
        <v>33</v>
      </c>
      <c r="N1424" s="107" t="s">
        <v>33</v>
      </c>
      <c r="X1424" s="68" t="s">
        <v>191</v>
      </c>
    </row>
    <row r="1425" spans="1:24" s="63" customFormat="1" x14ac:dyDescent="0.2">
      <c r="A1425" s="88" t="s">
        <v>3319</v>
      </c>
      <c r="B1425" s="89" t="s">
        <v>1989</v>
      </c>
      <c r="C1425" s="776" t="s">
        <v>1990</v>
      </c>
      <c r="D1425" s="776"/>
      <c r="E1425" s="776"/>
      <c r="F1425" s="90" t="s">
        <v>582</v>
      </c>
      <c r="G1425" s="90" t="s">
        <v>33</v>
      </c>
      <c r="H1425" s="90" t="s">
        <v>33</v>
      </c>
      <c r="I1425" s="90" t="s">
        <v>973</v>
      </c>
      <c r="J1425" s="91" t="s">
        <v>33</v>
      </c>
      <c r="K1425" s="90" t="s">
        <v>33</v>
      </c>
      <c r="L1425" s="91" t="s">
        <v>33</v>
      </c>
      <c r="M1425" s="92" t="s">
        <v>33</v>
      </c>
      <c r="N1425" s="93" t="s">
        <v>33</v>
      </c>
      <c r="R1425" s="68" t="s">
        <v>1990</v>
      </c>
    </row>
    <row r="1426" spans="1:24" s="63" customFormat="1" x14ac:dyDescent="0.2">
      <c r="A1426" s="94"/>
      <c r="B1426" s="95"/>
      <c r="C1426" s="767" t="s">
        <v>974</v>
      </c>
      <c r="D1426" s="767"/>
      <c r="E1426" s="767"/>
      <c r="F1426" s="767"/>
      <c r="G1426" s="767"/>
      <c r="H1426" s="767"/>
      <c r="I1426" s="767"/>
      <c r="J1426" s="767"/>
      <c r="K1426" s="767"/>
      <c r="L1426" s="767"/>
      <c r="M1426" s="767"/>
      <c r="N1426" s="781"/>
      <c r="S1426" s="68" t="s">
        <v>974</v>
      </c>
    </row>
    <row r="1427" spans="1:24" s="63" customFormat="1" ht="33.75" x14ac:dyDescent="0.2">
      <c r="A1427" s="96"/>
      <c r="B1427" s="97" t="s">
        <v>558</v>
      </c>
      <c r="C1427" s="767" t="s">
        <v>559</v>
      </c>
      <c r="D1427" s="767"/>
      <c r="E1427" s="767"/>
      <c r="F1427" s="767"/>
      <c r="G1427" s="767"/>
      <c r="H1427" s="767"/>
      <c r="I1427" s="767"/>
      <c r="J1427" s="767"/>
      <c r="K1427" s="767"/>
      <c r="L1427" s="767"/>
      <c r="M1427" s="767"/>
      <c r="N1427" s="781"/>
      <c r="T1427" s="68" t="s">
        <v>559</v>
      </c>
    </row>
    <row r="1428" spans="1:24" s="63" customFormat="1" x14ac:dyDescent="0.2">
      <c r="A1428" s="98"/>
      <c r="B1428" s="97" t="s">
        <v>165</v>
      </c>
      <c r="C1428" s="767" t="s">
        <v>251</v>
      </c>
      <c r="D1428" s="767"/>
      <c r="E1428" s="767"/>
      <c r="F1428" s="99" t="s">
        <v>33</v>
      </c>
      <c r="G1428" s="99" t="s">
        <v>33</v>
      </c>
      <c r="H1428" s="99" t="s">
        <v>33</v>
      </c>
      <c r="I1428" s="99" t="s">
        <v>33</v>
      </c>
      <c r="J1428" s="100">
        <v>1053</v>
      </c>
      <c r="K1428" s="99" t="s">
        <v>175</v>
      </c>
      <c r="L1428" s="100">
        <v>65.81</v>
      </c>
      <c r="M1428" s="101" t="s">
        <v>33</v>
      </c>
      <c r="N1428" s="102" t="s">
        <v>33</v>
      </c>
      <c r="U1428" s="68" t="s">
        <v>251</v>
      </c>
    </row>
    <row r="1429" spans="1:24" s="63" customFormat="1" x14ac:dyDescent="0.2">
      <c r="A1429" s="98"/>
      <c r="B1429" s="97" t="s">
        <v>173</v>
      </c>
      <c r="C1429" s="767" t="s">
        <v>174</v>
      </c>
      <c r="D1429" s="767"/>
      <c r="E1429" s="767"/>
      <c r="F1429" s="99" t="s">
        <v>33</v>
      </c>
      <c r="G1429" s="99" t="s">
        <v>33</v>
      </c>
      <c r="H1429" s="99" t="s">
        <v>33</v>
      </c>
      <c r="I1429" s="99" t="s">
        <v>33</v>
      </c>
      <c r="J1429" s="100">
        <v>1566.06</v>
      </c>
      <c r="K1429" s="99" t="s">
        <v>175</v>
      </c>
      <c r="L1429" s="100">
        <v>97.88</v>
      </c>
      <c r="M1429" s="101" t="s">
        <v>33</v>
      </c>
      <c r="N1429" s="102" t="s">
        <v>33</v>
      </c>
      <c r="U1429" s="68" t="s">
        <v>174</v>
      </c>
    </row>
    <row r="1430" spans="1:24" s="63" customFormat="1" x14ac:dyDescent="0.2">
      <c r="A1430" s="98"/>
      <c r="B1430" s="97" t="s">
        <v>176</v>
      </c>
      <c r="C1430" s="767" t="s">
        <v>177</v>
      </c>
      <c r="D1430" s="767"/>
      <c r="E1430" s="767"/>
      <c r="F1430" s="99" t="s">
        <v>33</v>
      </c>
      <c r="G1430" s="99" t="s">
        <v>33</v>
      </c>
      <c r="H1430" s="99" t="s">
        <v>33</v>
      </c>
      <c r="I1430" s="99" t="s">
        <v>33</v>
      </c>
      <c r="J1430" s="100">
        <v>244.39</v>
      </c>
      <c r="K1430" s="99" t="s">
        <v>175</v>
      </c>
      <c r="L1430" s="100">
        <v>15.27</v>
      </c>
      <c r="M1430" s="101" t="s">
        <v>33</v>
      </c>
      <c r="N1430" s="102" t="s">
        <v>33</v>
      </c>
      <c r="U1430" s="68" t="s">
        <v>177</v>
      </c>
    </row>
    <row r="1431" spans="1:24" s="63" customFormat="1" x14ac:dyDescent="0.2">
      <c r="A1431" s="98"/>
      <c r="B1431" s="97" t="s">
        <v>212</v>
      </c>
      <c r="C1431" s="767" t="s">
        <v>252</v>
      </c>
      <c r="D1431" s="767"/>
      <c r="E1431" s="767"/>
      <c r="F1431" s="99" t="s">
        <v>33</v>
      </c>
      <c r="G1431" s="99" t="s">
        <v>33</v>
      </c>
      <c r="H1431" s="99" t="s">
        <v>33</v>
      </c>
      <c r="I1431" s="99" t="s">
        <v>33</v>
      </c>
      <c r="J1431" s="100">
        <v>909.27</v>
      </c>
      <c r="K1431" s="99" t="s">
        <v>33</v>
      </c>
      <c r="L1431" s="100">
        <v>45.46</v>
      </c>
      <c r="M1431" s="101" t="s">
        <v>33</v>
      </c>
      <c r="N1431" s="102" t="s">
        <v>33</v>
      </c>
      <c r="U1431" s="68" t="s">
        <v>252</v>
      </c>
    </row>
    <row r="1432" spans="1:24" s="63" customFormat="1" x14ac:dyDescent="0.2">
      <c r="A1432" s="98"/>
      <c r="B1432" s="97" t="s">
        <v>33</v>
      </c>
      <c r="C1432" s="767" t="s">
        <v>253</v>
      </c>
      <c r="D1432" s="767"/>
      <c r="E1432" s="767"/>
      <c r="F1432" s="99" t="s">
        <v>179</v>
      </c>
      <c r="G1432" s="99" t="s">
        <v>1993</v>
      </c>
      <c r="H1432" s="99" t="s">
        <v>175</v>
      </c>
      <c r="I1432" s="99" t="s">
        <v>3005</v>
      </c>
      <c r="J1432" s="100" t="s">
        <v>33</v>
      </c>
      <c r="K1432" s="99" t="s">
        <v>33</v>
      </c>
      <c r="L1432" s="100" t="s">
        <v>33</v>
      </c>
      <c r="M1432" s="101" t="s">
        <v>33</v>
      </c>
      <c r="N1432" s="102" t="s">
        <v>33</v>
      </c>
      <c r="V1432" s="68" t="s">
        <v>253</v>
      </c>
    </row>
    <row r="1433" spans="1:24" s="63" customFormat="1" x14ac:dyDescent="0.2">
      <c r="A1433" s="98"/>
      <c r="B1433" s="97" t="s">
        <v>33</v>
      </c>
      <c r="C1433" s="767" t="s">
        <v>178</v>
      </c>
      <c r="D1433" s="767"/>
      <c r="E1433" s="767"/>
      <c r="F1433" s="99" t="s">
        <v>179</v>
      </c>
      <c r="G1433" s="99" t="s">
        <v>1995</v>
      </c>
      <c r="H1433" s="99" t="s">
        <v>175</v>
      </c>
      <c r="I1433" s="99" t="s">
        <v>3006</v>
      </c>
      <c r="J1433" s="100" t="s">
        <v>33</v>
      </c>
      <c r="K1433" s="99" t="s">
        <v>33</v>
      </c>
      <c r="L1433" s="100" t="s">
        <v>33</v>
      </c>
      <c r="M1433" s="101" t="s">
        <v>33</v>
      </c>
      <c r="N1433" s="102" t="s">
        <v>33</v>
      </c>
      <c r="V1433" s="68" t="s">
        <v>178</v>
      </c>
    </row>
    <row r="1434" spans="1:24" s="63" customFormat="1" x14ac:dyDescent="0.2">
      <c r="A1434" s="98"/>
      <c r="B1434" s="97" t="s">
        <v>33</v>
      </c>
      <c r="C1434" s="776" t="s">
        <v>182</v>
      </c>
      <c r="D1434" s="776"/>
      <c r="E1434" s="776"/>
      <c r="F1434" s="90" t="s">
        <v>33</v>
      </c>
      <c r="G1434" s="90" t="s">
        <v>33</v>
      </c>
      <c r="H1434" s="90" t="s">
        <v>33</v>
      </c>
      <c r="I1434" s="90" t="s">
        <v>33</v>
      </c>
      <c r="J1434" s="91">
        <v>3528.33</v>
      </c>
      <c r="K1434" s="90" t="s">
        <v>33</v>
      </c>
      <c r="L1434" s="91">
        <v>209.15</v>
      </c>
      <c r="M1434" s="92" t="s">
        <v>33</v>
      </c>
      <c r="N1434" s="93" t="s">
        <v>33</v>
      </c>
      <c r="W1434" s="68" t="s">
        <v>182</v>
      </c>
    </row>
    <row r="1435" spans="1:24" s="63" customFormat="1" x14ac:dyDescent="0.2">
      <c r="A1435" s="98"/>
      <c r="B1435" s="97" t="s">
        <v>33</v>
      </c>
      <c r="C1435" s="767" t="s">
        <v>183</v>
      </c>
      <c r="D1435" s="767"/>
      <c r="E1435" s="767"/>
      <c r="F1435" s="99" t="s">
        <v>33</v>
      </c>
      <c r="G1435" s="99" t="s">
        <v>33</v>
      </c>
      <c r="H1435" s="99" t="s">
        <v>33</v>
      </c>
      <c r="I1435" s="99" t="s">
        <v>33</v>
      </c>
      <c r="J1435" s="100" t="s">
        <v>33</v>
      </c>
      <c r="K1435" s="99" t="s">
        <v>33</v>
      </c>
      <c r="L1435" s="100">
        <v>81.08</v>
      </c>
      <c r="M1435" s="101" t="s">
        <v>33</v>
      </c>
      <c r="N1435" s="102" t="s">
        <v>33</v>
      </c>
      <c r="V1435" s="68" t="s">
        <v>183</v>
      </c>
    </row>
    <row r="1436" spans="1:24" s="63" customFormat="1" ht="33.75" x14ac:dyDescent="0.2">
      <c r="A1436" s="98"/>
      <c r="B1436" s="97" t="s">
        <v>589</v>
      </c>
      <c r="C1436" s="767" t="s">
        <v>590</v>
      </c>
      <c r="D1436" s="767"/>
      <c r="E1436" s="767"/>
      <c r="F1436" s="99" t="s">
        <v>186</v>
      </c>
      <c r="G1436" s="99" t="s">
        <v>591</v>
      </c>
      <c r="H1436" s="99" t="s">
        <v>33</v>
      </c>
      <c r="I1436" s="99" t="s">
        <v>591</v>
      </c>
      <c r="J1436" s="100" t="s">
        <v>33</v>
      </c>
      <c r="K1436" s="99" t="s">
        <v>33</v>
      </c>
      <c r="L1436" s="100">
        <v>85.13</v>
      </c>
      <c r="M1436" s="101" t="s">
        <v>33</v>
      </c>
      <c r="N1436" s="102" t="s">
        <v>33</v>
      </c>
      <c r="V1436" s="68" t="s">
        <v>590</v>
      </c>
    </row>
    <row r="1437" spans="1:24" s="63" customFormat="1" ht="33.75" x14ac:dyDescent="0.2">
      <c r="A1437" s="98"/>
      <c r="B1437" s="97" t="s">
        <v>592</v>
      </c>
      <c r="C1437" s="767" t="s">
        <v>593</v>
      </c>
      <c r="D1437" s="767"/>
      <c r="E1437" s="767"/>
      <c r="F1437" s="99" t="s">
        <v>186</v>
      </c>
      <c r="G1437" s="99" t="s">
        <v>594</v>
      </c>
      <c r="H1437" s="99" t="s">
        <v>33</v>
      </c>
      <c r="I1437" s="99" t="s">
        <v>594</v>
      </c>
      <c r="J1437" s="100" t="s">
        <v>33</v>
      </c>
      <c r="K1437" s="99" t="s">
        <v>33</v>
      </c>
      <c r="L1437" s="100">
        <v>52.7</v>
      </c>
      <c r="M1437" s="101" t="s">
        <v>33</v>
      </c>
      <c r="N1437" s="102" t="s">
        <v>33</v>
      </c>
      <c r="V1437" s="68" t="s">
        <v>593</v>
      </c>
    </row>
    <row r="1438" spans="1:24" s="63" customFormat="1" x14ac:dyDescent="0.2">
      <c r="A1438" s="103"/>
      <c r="B1438" s="104"/>
      <c r="C1438" s="780" t="s">
        <v>191</v>
      </c>
      <c r="D1438" s="780"/>
      <c r="E1438" s="780"/>
      <c r="F1438" s="105" t="s">
        <v>33</v>
      </c>
      <c r="G1438" s="105" t="s">
        <v>33</v>
      </c>
      <c r="H1438" s="105" t="s">
        <v>33</v>
      </c>
      <c r="I1438" s="105" t="s">
        <v>33</v>
      </c>
      <c r="J1438" s="106" t="s">
        <v>33</v>
      </c>
      <c r="K1438" s="105" t="s">
        <v>33</v>
      </c>
      <c r="L1438" s="106">
        <v>346.98</v>
      </c>
      <c r="M1438" s="92" t="s">
        <v>33</v>
      </c>
      <c r="N1438" s="107" t="s">
        <v>33</v>
      </c>
      <c r="X1438" s="68" t="s">
        <v>191</v>
      </c>
    </row>
    <row r="1439" spans="1:24" s="63" customFormat="1" ht="33.75" x14ac:dyDescent="0.2">
      <c r="A1439" s="88" t="s">
        <v>3320</v>
      </c>
      <c r="B1439" s="89" t="s">
        <v>1997</v>
      </c>
      <c r="C1439" s="776" t="s">
        <v>1998</v>
      </c>
      <c r="D1439" s="776"/>
      <c r="E1439" s="776"/>
      <c r="F1439" s="90" t="s">
        <v>566</v>
      </c>
      <c r="G1439" s="90" t="s">
        <v>33</v>
      </c>
      <c r="H1439" s="90" t="s">
        <v>33</v>
      </c>
      <c r="I1439" s="90" t="s">
        <v>1109</v>
      </c>
      <c r="J1439" s="91">
        <v>535.46</v>
      </c>
      <c r="K1439" s="90" t="s">
        <v>33</v>
      </c>
      <c r="L1439" s="91">
        <v>2730.85</v>
      </c>
      <c r="M1439" s="92" t="s">
        <v>33</v>
      </c>
      <c r="N1439" s="93" t="s">
        <v>33</v>
      </c>
      <c r="R1439" s="68" t="s">
        <v>1998</v>
      </c>
    </row>
    <row r="1440" spans="1:24" s="63" customFormat="1" ht="45" x14ac:dyDescent="0.2">
      <c r="A1440" s="88" t="s">
        <v>1985</v>
      </c>
      <c r="B1440" s="89" t="s">
        <v>2812</v>
      </c>
      <c r="C1440" s="776" t="s">
        <v>2813</v>
      </c>
      <c r="D1440" s="776"/>
      <c r="E1440" s="776"/>
      <c r="F1440" s="90" t="s">
        <v>582</v>
      </c>
      <c r="G1440" s="90" t="s">
        <v>33</v>
      </c>
      <c r="H1440" s="90" t="s">
        <v>33</v>
      </c>
      <c r="I1440" s="90" t="s">
        <v>3321</v>
      </c>
      <c r="J1440" s="91" t="s">
        <v>33</v>
      </c>
      <c r="K1440" s="90" t="s">
        <v>33</v>
      </c>
      <c r="L1440" s="91" t="s">
        <v>33</v>
      </c>
      <c r="M1440" s="92" t="s">
        <v>33</v>
      </c>
      <c r="N1440" s="93" t="s">
        <v>33</v>
      </c>
      <c r="R1440" s="68" t="s">
        <v>2813</v>
      </c>
    </row>
    <row r="1441" spans="1:25" s="63" customFormat="1" x14ac:dyDescent="0.2">
      <c r="A1441" s="94"/>
      <c r="B1441" s="95"/>
      <c r="C1441" s="767" t="s">
        <v>3322</v>
      </c>
      <c r="D1441" s="767"/>
      <c r="E1441" s="767"/>
      <c r="F1441" s="767"/>
      <c r="G1441" s="767"/>
      <c r="H1441" s="767"/>
      <c r="I1441" s="767"/>
      <c r="J1441" s="767"/>
      <c r="K1441" s="767"/>
      <c r="L1441" s="767"/>
      <c r="M1441" s="767"/>
      <c r="N1441" s="781"/>
      <c r="S1441" s="68" t="s">
        <v>3322</v>
      </c>
    </row>
    <row r="1442" spans="1:25" s="63" customFormat="1" ht="33.75" x14ac:dyDescent="0.2">
      <c r="A1442" s="96"/>
      <c r="B1442" s="97" t="s">
        <v>558</v>
      </c>
      <c r="C1442" s="767" t="s">
        <v>559</v>
      </c>
      <c r="D1442" s="767"/>
      <c r="E1442" s="767"/>
      <c r="F1442" s="767"/>
      <c r="G1442" s="767"/>
      <c r="H1442" s="767"/>
      <c r="I1442" s="767"/>
      <c r="J1442" s="767"/>
      <c r="K1442" s="767"/>
      <c r="L1442" s="767"/>
      <c r="M1442" s="767"/>
      <c r="N1442" s="781"/>
      <c r="T1442" s="68" t="s">
        <v>559</v>
      </c>
    </row>
    <row r="1443" spans="1:25" s="63" customFormat="1" x14ac:dyDescent="0.2">
      <c r="A1443" s="98"/>
      <c r="B1443" s="97" t="s">
        <v>165</v>
      </c>
      <c r="C1443" s="767" t="s">
        <v>251</v>
      </c>
      <c r="D1443" s="767"/>
      <c r="E1443" s="767"/>
      <c r="F1443" s="99" t="s">
        <v>33</v>
      </c>
      <c r="G1443" s="99" t="s">
        <v>33</v>
      </c>
      <c r="H1443" s="99" t="s">
        <v>33</v>
      </c>
      <c r="I1443" s="99" t="s">
        <v>33</v>
      </c>
      <c r="J1443" s="100">
        <v>2874.61</v>
      </c>
      <c r="K1443" s="99" t="s">
        <v>175</v>
      </c>
      <c r="L1443" s="100">
        <v>2425.4499999999998</v>
      </c>
      <c r="M1443" s="101" t="s">
        <v>33</v>
      </c>
      <c r="N1443" s="102" t="s">
        <v>33</v>
      </c>
      <c r="U1443" s="68" t="s">
        <v>251</v>
      </c>
    </row>
    <row r="1444" spans="1:25" s="63" customFormat="1" x14ac:dyDescent="0.2">
      <c r="A1444" s="98"/>
      <c r="B1444" s="97" t="s">
        <v>173</v>
      </c>
      <c r="C1444" s="767" t="s">
        <v>174</v>
      </c>
      <c r="D1444" s="767"/>
      <c r="E1444" s="767"/>
      <c r="F1444" s="99" t="s">
        <v>33</v>
      </c>
      <c r="G1444" s="99" t="s">
        <v>33</v>
      </c>
      <c r="H1444" s="99" t="s">
        <v>33</v>
      </c>
      <c r="I1444" s="99" t="s">
        <v>33</v>
      </c>
      <c r="J1444" s="100">
        <v>2606.02</v>
      </c>
      <c r="K1444" s="99" t="s">
        <v>175</v>
      </c>
      <c r="L1444" s="100">
        <v>2198.83</v>
      </c>
      <c r="M1444" s="101" t="s">
        <v>33</v>
      </c>
      <c r="N1444" s="102" t="s">
        <v>33</v>
      </c>
      <c r="U1444" s="68" t="s">
        <v>174</v>
      </c>
    </row>
    <row r="1445" spans="1:25" s="63" customFormat="1" x14ac:dyDescent="0.2">
      <c r="A1445" s="98"/>
      <c r="B1445" s="97" t="s">
        <v>176</v>
      </c>
      <c r="C1445" s="767" t="s">
        <v>177</v>
      </c>
      <c r="D1445" s="767"/>
      <c r="E1445" s="767"/>
      <c r="F1445" s="99" t="s">
        <v>33</v>
      </c>
      <c r="G1445" s="99" t="s">
        <v>33</v>
      </c>
      <c r="H1445" s="99" t="s">
        <v>33</v>
      </c>
      <c r="I1445" s="99" t="s">
        <v>33</v>
      </c>
      <c r="J1445" s="100">
        <v>380.59</v>
      </c>
      <c r="K1445" s="99" t="s">
        <v>175</v>
      </c>
      <c r="L1445" s="100">
        <v>321.12</v>
      </c>
      <c r="M1445" s="101" t="s">
        <v>33</v>
      </c>
      <c r="N1445" s="102" t="s">
        <v>33</v>
      </c>
      <c r="U1445" s="68" t="s">
        <v>177</v>
      </c>
    </row>
    <row r="1446" spans="1:25" s="63" customFormat="1" x14ac:dyDescent="0.2">
      <c r="A1446" s="98"/>
      <c r="B1446" s="97" t="s">
        <v>212</v>
      </c>
      <c r="C1446" s="767" t="s">
        <v>252</v>
      </c>
      <c r="D1446" s="767"/>
      <c r="E1446" s="767"/>
      <c r="F1446" s="99" t="s">
        <v>33</v>
      </c>
      <c r="G1446" s="99" t="s">
        <v>33</v>
      </c>
      <c r="H1446" s="99" t="s">
        <v>33</v>
      </c>
      <c r="I1446" s="99" t="s">
        <v>33</v>
      </c>
      <c r="J1446" s="100">
        <v>3287.63</v>
      </c>
      <c r="K1446" s="99" t="s">
        <v>33</v>
      </c>
      <c r="L1446" s="100">
        <v>2219.15</v>
      </c>
      <c r="M1446" s="101" t="s">
        <v>33</v>
      </c>
      <c r="N1446" s="102" t="s">
        <v>33</v>
      </c>
      <c r="U1446" s="68" t="s">
        <v>252</v>
      </c>
    </row>
    <row r="1447" spans="1:25" s="63" customFormat="1" x14ac:dyDescent="0.2">
      <c r="A1447" s="98"/>
      <c r="B1447" s="97" t="s">
        <v>33</v>
      </c>
      <c r="C1447" s="767" t="s">
        <v>253</v>
      </c>
      <c r="D1447" s="767"/>
      <c r="E1447" s="767"/>
      <c r="F1447" s="99" t="s">
        <v>179</v>
      </c>
      <c r="G1447" s="99" t="s">
        <v>2816</v>
      </c>
      <c r="H1447" s="99" t="s">
        <v>175</v>
      </c>
      <c r="I1447" s="99" t="s">
        <v>3323</v>
      </c>
      <c r="J1447" s="100" t="s">
        <v>33</v>
      </c>
      <c r="K1447" s="99" t="s">
        <v>33</v>
      </c>
      <c r="L1447" s="100" t="s">
        <v>33</v>
      </c>
      <c r="M1447" s="101" t="s">
        <v>33</v>
      </c>
      <c r="N1447" s="102" t="s">
        <v>33</v>
      </c>
      <c r="V1447" s="68" t="s">
        <v>253</v>
      </c>
    </row>
    <row r="1448" spans="1:25" s="63" customFormat="1" ht="22.5" x14ac:dyDescent="0.2">
      <c r="A1448" s="98"/>
      <c r="B1448" s="97" t="s">
        <v>33</v>
      </c>
      <c r="C1448" s="767" t="s">
        <v>178</v>
      </c>
      <c r="D1448" s="767"/>
      <c r="E1448" s="767"/>
      <c r="F1448" s="99" t="s">
        <v>179</v>
      </c>
      <c r="G1448" s="99" t="s">
        <v>2818</v>
      </c>
      <c r="H1448" s="99" t="s">
        <v>175</v>
      </c>
      <c r="I1448" s="99" t="s">
        <v>3324</v>
      </c>
      <c r="J1448" s="100" t="s">
        <v>33</v>
      </c>
      <c r="K1448" s="99" t="s">
        <v>33</v>
      </c>
      <c r="L1448" s="100" t="s">
        <v>33</v>
      </c>
      <c r="M1448" s="101" t="s">
        <v>33</v>
      </c>
      <c r="N1448" s="102" t="s">
        <v>33</v>
      </c>
      <c r="V1448" s="68" t="s">
        <v>178</v>
      </c>
    </row>
    <row r="1449" spans="1:25" s="63" customFormat="1" x14ac:dyDescent="0.2">
      <c r="A1449" s="98"/>
      <c r="B1449" s="97" t="s">
        <v>33</v>
      </c>
      <c r="C1449" s="776" t="s">
        <v>182</v>
      </c>
      <c r="D1449" s="776"/>
      <c r="E1449" s="776"/>
      <c r="F1449" s="90" t="s">
        <v>33</v>
      </c>
      <c r="G1449" s="90" t="s">
        <v>33</v>
      </c>
      <c r="H1449" s="90" t="s">
        <v>33</v>
      </c>
      <c r="I1449" s="90" t="s">
        <v>33</v>
      </c>
      <c r="J1449" s="91">
        <v>8768.26</v>
      </c>
      <c r="K1449" s="90" t="s">
        <v>33</v>
      </c>
      <c r="L1449" s="91">
        <v>6843.43</v>
      </c>
      <c r="M1449" s="92" t="s">
        <v>33</v>
      </c>
      <c r="N1449" s="93" t="s">
        <v>33</v>
      </c>
      <c r="W1449" s="68" t="s">
        <v>182</v>
      </c>
    </row>
    <row r="1450" spans="1:25" s="63" customFormat="1" x14ac:dyDescent="0.2">
      <c r="A1450" s="98"/>
      <c r="B1450" s="97" t="s">
        <v>33</v>
      </c>
      <c r="C1450" s="767" t="s">
        <v>183</v>
      </c>
      <c r="D1450" s="767"/>
      <c r="E1450" s="767"/>
      <c r="F1450" s="99" t="s">
        <v>33</v>
      </c>
      <c r="G1450" s="99" t="s">
        <v>33</v>
      </c>
      <c r="H1450" s="99" t="s">
        <v>33</v>
      </c>
      <c r="I1450" s="99" t="s">
        <v>33</v>
      </c>
      <c r="J1450" s="100" t="s">
        <v>33</v>
      </c>
      <c r="K1450" s="99" t="s">
        <v>33</v>
      </c>
      <c r="L1450" s="100">
        <v>2746.57</v>
      </c>
      <c r="M1450" s="101" t="s">
        <v>33</v>
      </c>
      <c r="N1450" s="102" t="s">
        <v>33</v>
      </c>
      <c r="V1450" s="68" t="s">
        <v>183</v>
      </c>
    </row>
    <row r="1451" spans="1:25" s="63" customFormat="1" ht="33.75" x14ac:dyDescent="0.2">
      <c r="A1451" s="98"/>
      <c r="B1451" s="97" t="s">
        <v>589</v>
      </c>
      <c r="C1451" s="767" t="s">
        <v>590</v>
      </c>
      <c r="D1451" s="767"/>
      <c r="E1451" s="767"/>
      <c r="F1451" s="99" t="s">
        <v>186</v>
      </c>
      <c r="G1451" s="99" t="s">
        <v>591</v>
      </c>
      <c r="H1451" s="99" t="s">
        <v>33</v>
      </c>
      <c r="I1451" s="99" t="s">
        <v>591</v>
      </c>
      <c r="J1451" s="100" t="s">
        <v>33</v>
      </c>
      <c r="K1451" s="99" t="s">
        <v>33</v>
      </c>
      <c r="L1451" s="100">
        <v>2883.9</v>
      </c>
      <c r="M1451" s="101" t="s">
        <v>33</v>
      </c>
      <c r="N1451" s="102" t="s">
        <v>33</v>
      </c>
      <c r="V1451" s="68" t="s">
        <v>590</v>
      </c>
    </row>
    <row r="1452" spans="1:25" s="63" customFormat="1" ht="33.75" x14ac:dyDescent="0.2">
      <c r="A1452" s="98"/>
      <c r="B1452" s="97" t="s">
        <v>592</v>
      </c>
      <c r="C1452" s="767" t="s">
        <v>593</v>
      </c>
      <c r="D1452" s="767"/>
      <c r="E1452" s="767"/>
      <c r="F1452" s="99" t="s">
        <v>186</v>
      </c>
      <c r="G1452" s="99" t="s">
        <v>594</v>
      </c>
      <c r="H1452" s="99" t="s">
        <v>33</v>
      </c>
      <c r="I1452" s="99" t="s">
        <v>594</v>
      </c>
      <c r="J1452" s="100" t="s">
        <v>33</v>
      </c>
      <c r="K1452" s="99" t="s">
        <v>33</v>
      </c>
      <c r="L1452" s="100">
        <v>1785.27</v>
      </c>
      <c r="M1452" s="101" t="s">
        <v>33</v>
      </c>
      <c r="N1452" s="102" t="s">
        <v>33</v>
      </c>
      <c r="V1452" s="68" t="s">
        <v>593</v>
      </c>
    </row>
    <row r="1453" spans="1:25" s="63" customFormat="1" x14ac:dyDescent="0.2">
      <c r="A1453" s="103"/>
      <c r="B1453" s="104"/>
      <c r="C1453" s="780" t="s">
        <v>191</v>
      </c>
      <c r="D1453" s="780"/>
      <c r="E1453" s="780"/>
      <c r="F1453" s="105" t="s">
        <v>33</v>
      </c>
      <c r="G1453" s="105" t="s">
        <v>33</v>
      </c>
      <c r="H1453" s="105" t="s">
        <v>33</v>
      </c>
      <c r="I1453" s="105" t="s">
        <v>33</v>
      </c>
      <c r="J1453" s="106" t="s">
        <v>33</v>
      </c>
      <c r="K1453" s="105" t="s">
        <v>33</v>
      </c>
      <c r="L1453" s="106">
        <v>11512.6</v>
      </c>
      <c r="M1453" s="92" t="s">
        <v>33</v>
      </c>
      <c r="N1453" s="107" t="s">
        <v>33</v>
      </c>
      <c r="X1453" s="68" t="s">
        <v>191</v>
      </c>
    </row>
    <row r="1454" spans="1:25" s="63" customFormat="1" ht="22.5" x14ac:dyDescent="0.2">
      <c r="A1454" s="88" t="s">
        <v>3325</v>
      </c>
      <c r="B1454" s="89" t="s">
        <v>595</v>
      </c>
      <c r="C1454" s="776" t="s">
        <v>596</v>
      </c>
      <c r="D1454" s="776"/>
      <c r="E1454" s="776"/>
      <c r="F1454" s="90" t="s">
        <v>566</v>
      </c>
      <c r="G1454" s="90" t="s">
        <v>33</v>
      </c>
      <c r="H1454" s="90" t="s">
        <v>33</v>
      </c>
      <c r="I1454" s="90" t="s">
        <v>3326</v>
      </c>
      <c r="J1454" s="91">
        <v>790</v>
      </c>
      <c r="K1454" s="90" t="s">
        <v>33</v>
      </c>
      <c r="L1454" s="91">
        <v>54124.88</v>
      </c>
      <c r="M1454" s="92" t="s">
        <v>33</v>
      </c>
      <c r="N1454" s="93" t="s">
        <v>33</v>
      </c>
      <c r="R1454" s="68" t="s">
        <v>596</v>
      </c>
    </row>
    <row r="1455" spans="1:25" s="63" customFormat="1" x14ac:dyDescent="0.2">
      <c r="A1455" s="88" t="s">
        <v>3327</v>
      </c>
      <c r="B1455" s="89" t="s">
        <v>598</v>
      </c>
      <c r="C1455" s="776" t="s">
        <v>599</v>
      </c>
      <c r="D1455" s="776"/>
      <c r="E1455" s="776"/>
      <c r="F1455" s="90" t="s">
        <v>566</v>
      </c>
      <c r="G1455" s="90" t="s">
        <v>33</v>
      </c>
      <c r="H1455" s="90" t="s">
        <v>33</v>
      </c>
      <c r="I1455" s="90" t="s">
        <v>3328</v>
      </c>
      <c r="J1455" s="91">
        <v>10.63</v>
      </c>
      <c r="K1455" s="90" t="s">
        <v>33</v>
      </c>
      <c r="L1455" s="91">
        <v>717.53</v>
      </c>
      <c r="M1455" s="92" t="s">
        <v>33</v>
      </c>
      <c r="N1455" s="93" t="s">
        <v>33</v>
      </c>
      <c r="R1455" s="68" t="s">
        <v>599</v>
      </c>
    </row>
    <row r="1456" spans="1:25" s="63" customFormat="1" x14ac:dyDescent="0.2">
      <c r="A1456" s="94"/>
      <c r="B1456" s="95"/>
      <c r="C1456" s="767" t="s">
        <v>601</v>
      </c>
      <c r="D1456" s="767"/>
      <c r="E1456" s="767"/>
      <c r="F1456" s="767"/>
      <c r="G1456" s="767"/>
      <c r="H1456" s="767"/>
      <c r="I1456" s="767"/>
      <c r="J1456" s="767"/>
      <c r="K1456" s="767"/>
      <c r="L1456" s="767"/>
      <c r="M1456" s="767"/>
      <c r="N1456" s="781"/>
      <c r="Y1456" s="68" t="s">
        <v>601</v>
      </c>
    </row>
    <row r="1457" spans="1:21" s="63" customFormat="1" ht="22.5" x14ac:dyDescent="0.2">
      <c r="A1457" s="88" t="s">
        <v>3329</v>
      </c>
      <c r="B1457" s="89" t="s">
        <v>2064</v>
      </c>
      <c r="C1457" s="776" t="s">
        <v>2065</v>
      </c>
      <c r="D1457" s="776"/>
      <c r="E1457" s="776"/>
      <c r="F1457" s="90" t="s">
        <v>604</v>
      </c>
      <c r="G1457" s="90" t="s">
        <v>33</v>
      </c>
      <c r="H1457" s="90" t="s">
        <v>33</v>
      </c>
      <c r="I1457" s="90" t="s">
        <v>3330</v>
      </c>
      <c r="J1457" s="91">
        <v>5488.69</v>
      </c>
      <c r="K1457" s="90" t="s">
        <v>33</v>
      </c>
      <c r="L1457" s="91">
        <v>4765.83</v>
      </c>
      <c r="M1457" s="92" t="s">
        <v>33</v>
      </c>
      <c r="N1457" s="93" t="s">
        <v>33</v>
      </c>
      <c r="R1457" s="68" t="s">
        <v>2065</v>
      </c>
    </row>
    <row r="1458" spans="1:21" s="63" customFormat="1" x14ac:dyDescent="0.2">
      <c r="A1458" s="94"/>
      <c r="B1458" s="95"/>
      <c r="C1458" s="767" t="s">
        <v>3331</v>
      </c>
      <c r="D1458" s="767"/>
      <c r="E1458" s="767"/>
      <c r="F1458" s="767"/>
      <c r="G1458" s="767"/>
      <c r="H1458" s="767"/>
      <c r="I1458" s="767"/>
      <c r="J1458" s="767"/>
      <c r="K1458" s="767"/>
      <c r="L1458" s="767"/>
      <c r="M1458" s="767"/>
      <c r="N1458" s="781"/>
      <c r="S1458" s="68" t="s">
        <v>3331</v>
      </c>
    </row>
    <row r="1459" spans="1:21" s="63" customFormat="1" ht="22.5" x14ac:dyDescent="0.2">
      <c r="A1459" s="88" t="s">
        <v>3332</v>
      </c>
      <c r="B1459" s="89" t="s">
        <v>2014</v>
      </c>
      <c r="C1459" s="776" t="s">
        <v>2015</v>
      </c>
      <c r="D1459" s="776"/>
      <c r="E1459" s="776"/>
      <c r="F1459" s="90" t="s">
        <v>604</v>
      </c>
      <c r="G1459" s="90" t="s">
        <v>33</v>
      </c>
      <c r="H1459" s="90" t="s">
        <v>33</v>
      </c>
      <c r="I1459" s="90" t="s">
        <v>3333</v>
      </c>
      <c r="J1459" s="91">
        <v>5488.69</v>
      </c>
      <c r="K1459" s="90" t="s">
        <v>33</v>
      </c>
      <c r="L1459" s="91">
        <v>983.02</v>
      </c>
      <c r="M1459" s="92" t="s">
        <v>33</v>
      </c>
      <c r="N1459" s="93" t="s">
        <v>33</v>
      </c>
      <c r="R1459" s="68" t="s">
        <v>2015</v>
      </c>
    </row>
    <row r="1460" spans="1:21" s="63" customFormat="1" x14ac:dyDescent="0.2">
      <c r="A1460" s="94"/>
      <c r="B1460" s="95"/>
      <c r="C1460" s="767" t="s">
        <v>3334</v>
      </c>
      <c r="D1460" s="767"/>
      <c r="E1460" s="767"/>
      <c r="F1460" s="767"/>
      <c r="G1460" s="767"/>
      <c r="H1460" s="767"/>
      <c r="I1460" s="767"/>
      <c r="J1460" s="767"/>
      <c r="K1460" s="767"/>
      <c r="L1460" s="767"/>
      <c r="M1460" s="767"/>
      <c r="N1460" s="781"/>
      <c r="S1460" s="68" t="s">
        <v>3334</v>
      </c>
    </row>
    <row r="1461" spans="1:21" s="63" customFormat="1" ht="22.5" x14ac:dyDescent="0.2">
      <c r="A1461" s="88" t="s">
        <v>3335</v>
      </c>
      <c r="B1461" s="89" t="s">
        <v>2826</v>
      </c>
      <c r="C1461" s="776" t="s">
        <v>2827</v>
      </c>
      <c r="D1461" s="776"/>
      <c r="E1461" s="776"/>
      <c r="F1461" s="90" t="s">
        <v>604</v>
      </c>
      <c r="G1461" s="90" t="s">
        <v>33</v>
      </c>
      <c r="H1461" s="90" t="s">
        <v>33</v>
      </c>
      <c r="I1461" s="90" t="s">
        <v>3021</v>
      </c>
      <c r="J1461" s="91">
        <v>5488.69</v>
      </c>
      <c r="K1461" s="90" t="s">
        <v>33</v>
      </c>
      <c r="L1461" s="91">
        <v>6369.62</v>
      </c>
      <c r="M1461" s="92" t="s">
        <v>33</v>
      </c>
      <c r="N1461" s="93" t="s">
        <v>33</v>
      </c>
      <c r="R1461" s="68" t="s">
        <v>2827</v>
      </c>
    </row>
    <row r="1462" spans="1:21" s="63" customFormat="1" x14ac:dyDescent="0.2">
      <c r="A1462" s="94"/>
      <c r="B1462" s="95"/>
      <c r="C1462" s="767" t="s">
        <v>3022</v>
      </c>
      <c r="D1462" s="767"/>
      <c r="E1462" s="767"/>
      <c r="F1462" s="767"/>
      <c r="G1462" s="767"/>
      <c r="H1462" s="767"/>
      <c r="I1462" s="767"/>
      <c r="J1462" s="767"/>
      <c r="K1462" s="767"/>
      <c r="L1462" s="767"/>
      <c r="M1462" s="767"/>
      <c r="N1462" s="781"/>
      <c r="S1462" s="68" t="s">
        <v>3022</v>
      </c>
    </row>
    <row r="1463" spans="1:21" s="63" customFormat="1" ht="22.5" x14ac:dyDescent="0.2">
      <c r="A1463" s="88" t="s">
        <v>3336</v>
      </c>
      <c r="B1463" s="89" t="s">
        <v>602</v>
      </c>
      <c r="C1463" s="776" t="s">
        <v>603</v>
      </c>
      <c r="D1463" s="776"/>
      <c r="E1463" s="776"/>
      <c r="F1463" s="90" t="s">
        <v>604</v>
      </c>
      <c r="G1463" s="90" t="s">
        <v>33</v>
      </c>
      <c r="H1463" s="90" t="s">
        <v>33</v>
      </c>
      <c r="I1463" s="90" t="s">
        <v>3337</v>
      </c>
      <c r="J1463" s="91">
        <v>5584.58</v>
      </c>
      <c r="K1463" s="90" t="s">
        <v>33</v>
      </c>
      <c r="L1463" s="91">
        <v>2240.5300000000002</v>
      </c>
      <c r="M1463" s="92" t="s">
        <v>33</v>
      </c>
      <c r="N1463" s="93" t="s">
        <v>33</v>
      </c>
      <c r="R1463" s="68" t="s">
        <v>603</v>
      </c>
    </row>
    <row r="1464" spans="1:21" s="63" customFormat="1" x14ac:dyDescent="0.2">
      <c r="A1464" s="94"/>
      <c r="B1464" s="95"/>
      <c r="C1464" s="767" t="s">
        <v>3338</v>
      </c>
      <c r="D1464" s="767"/>
      <c r="E1464" s="767"/>
      <c r="F1464" s="767"/>
      <c r="G1464" s="767"/>
      <c r="H1464" s="767"/>
      <c r="I1464" s="767"/>
      <c r="J1464" s="767"/>
      <c r="K1464" s="767"/>
      <c r="L1464" s="767"/>
      <c r="M1464" s="767"/>
      <c r="N1464" s="781"/>
      <c r="S1464" s="68" t="s">
        <v>3338</v>
      </c>
    </row>
    <row r="1465" spans="1:21" s="63" customFormat="1" ht="22.5" x14ac:dyDescent="0.2">
      <c r="A1465" s="88" t="s">
        <v>3339</v>
      </c>
      <c r="B1465" s="89" t="s">
        <v>2010</v>
      </c>
      <c r="C1465" s="776" t="s">
        <v>2011</v>
      </c>
      <c r="D1465" s="776"/>
      <c r="E1465" s="776"/>
      <c r="F1465" s="90" t="s">
        <v>604</v>
      </c>
      <c r="G1465" s="90" t="s">
        <v>33</v>
      </c>
      <c r="H1465" s="90" t="s">
        <v>33</v>
      </c>
      <c r="I1465" s="90" t="s">
        <v>3340</v>
      </c>
      <c r="J1465" s="91">
        <v>5802.77</v>
      </c>
      <c r="K1465" s="90" t="s">
        <v>33</v>
      </c>
      <c r="L1465" s="91">
        <v>2533.4899999999998</v>
      </c>
      <c r="M1465" s="92" t="s">
        <v>33</v>
      </c>
      <c r="N1465" s="93" t="s">
        <v>33</v>
      </c>
      <c r="R1465" s="68" t="s">
        <v>2011</v>
      </c>
    </row>
    <row r="1466" spans="1:21" s="63" customFormat="1" x14ac:dyDescent="0.2">
      <c r="A1466" s="94"/>
      <c r="B1466" s="95"/>
      <c r="C1466" s="767" t="s">
        <v>3341</v>
      </c>
      <c r="D1466" s="767"/>
      <c r="E1466" s="767"/>
      <c r="F1466" s="767"/>
      <c r="G1466" s="767"/>
      <c r="H1466" s="767"/>
      <c r="I1466" s="767"/>
      <c r="J1466" s="767"/>
      <c r="K1466" s="767"/>
      <c r="L1466" s="767"/>
      <c r="M1466" s="767"/>
      <c r="N1466" s="781"/>
      <c r="S1466" s="68" t="s">
        <v>3341</v>
      </c>
    </row>
    <row r="1467" spans="1:21" s="63" customFormat="1" ht="33.75" x14ac:dyDescent="0.2">
      <c r="A1467" s="88" t="s">
        <v>3342</v>
      </c>
      <c r="B1467" s="89" t="s">
        <v>2028</v>
      </c>
      <c r="C1467" s="776" t="s">
        <v>2029</v>
      </c>
      <c r="D1467" s="776"/>
      <c r="E1467" s="776"/>
      <c r="F1467" s="90" t="s">
        <v>609</v>
      </c>
      <c r="G1467" s="90" t="s">
        <v>33</v>
      </c>
      <c r="H1467" s="90" t="s">
        <v>33</v>
      </c>
      <c r="I1467" s="90" t="s">
        <v>2002</v>
      </c>
      <c r="J1467" s="91" t="s">
        <v>33</v>
      </c>
      <c r="K1467" s="90" t="s">
        <v>33</v>
      </c>
      <c r="L1467" s="91" t="s">
        <v>33</v>
      </c>
      <c r="M1467" s="92" t="s">
        <v>33</v>
      </c>
      <c r="N1467" s="93" t="s">
        <v>33</v>
      </c>
      <c r="R1467" s="68" t="s">
        <v>2029</v>
      </c>
    </row>
    <row r="1468" spans="1:21" s="63" customFormat="1" x14ac:dyDescent="0.2">
      <c r="A1468" s="94"/>
      <c r="B1468" s="95"/>
      <c r="C1468" s="767" t="s">
        <v>2003</v>
      </c>
      <c r="D1468" s="767"/>
      <c r="E1468" s="767"/>
      <c r="F1468" s="767"/>
      <c r="G1468" s="767"/>
      <c r="H1468" s="767"/>
      <c r="I1468" s="767"/>
      <c r="J1468" s="767"/>
      <c r="K1468" s="767"/>
      <c r="L1468" s="767"/>
      <c r="M1468" s="767"/>
      <c r="N1468" s="781"/>
      <c r="S1468" s="68" t="s">
        <v>2003</v>
      </c>
    </row>
    <row r="1469" spans="1:21" s="63" customFormat="1" ht="33.75" x14ac:dyDescent="0.2">
      <c r="A1469" s="96"/>
      <c r="B1469" s="97" t="s">
        <v>558</v>
      </c>
      <c r="C1469" s="767" t="s">
        <v>559</v>
      </c>
      <c r="D1469" s="767"/>
      <c r="E1469" s="767"/>
      <c r="F1469" s="767"/>
      <c r="G1469" s="767"/>
      <c r="H1469" s="767"/>
      <c r="I1469" s="767"/>
      <c r="J1469" s="767"/>
      <c r="K1469" s="767"/>
      <c r="L1469" s="767"/>
      <c r="M1469" s="767"/>
      <c r="N1469" s="781"/>
      <c r="T1469" s="68" t="s">
        <v>559</v>
      </c>
    </row>
    <row r="1470" spans="1:21" s="63" customFormat="1" x14ac:dyDescent="0.2">
      <c r="A1470" s="98"/>
      <c r="B1470" s="97" t="s">
        <v>165</v>
      </c>
      <c r="C1470" s="767" t="s">
        <v>251</v>
      </c>
      <c r="D1470" s="767"/>
      <c r="E1470" s="767"/>
      <c r="F1470" s="99" t="s">
        <v>33</v>
      </c>
      <c r="G1470" s="99" t="s">
        <v>33</v>
      </c>
      <c r="H1470" s="99" t="s">
        <v>33</v>
      </c>
      <c r="I1470" s="99" t="s">
        <v>33</v>
      </c>
      <c r="J1470" s="100">
        <v>86.7</v>
      </c>
      <c r="K1470" s="99" t="s">
        <v>175</v>
      </c>
      <c r="L1470" s="100">
        <v>235.17</v>
      </c>
      <c r="M1470" s="101" t="s">
        <v>33</v>
      </c>
      <c r="N1470" s="102" t="s">
        <v>33</v>
      </c>
      <c r="U1470" s="68" t="s">
        <v>251</v>
      </c>
    </row>
    <row r="1471" spans="1:21" s="63" customFormat="1" x14ac:dyDescent="0.2">
      <c r="A1471" s="98"/>
      <c r="B1471" s="97" t="s">
        <v>173</v>
      </c>
      <c r="C1471" s="767" t="s">
        <v>174</v>
      </c>
      <c r="D1471" s="767"/>
      <c r="E1471" s="767"/>
      <c r="F1471" s="99" t="s">
        <v>33</v>
      </c>
      <c r="G1471" s="99" t="s">
        <v>33</v>
      </c>
      <c r="H1471" s="99" t="s">
        <v>33</v>
      </c>
      <c r="I1471" s="99" t="s">
        <v>33</v>
      </c>
      <c r="J1471" s="100">
        <v>16.61</v>
      </c>
      <c r="K1471" s="99" t="s">
        <v>175</v>
      </c>
      <c r="L1471" s="100">
        <v>45.05</v>
      </c>
      <c r="M1471" s="101" t="s">
        <v>33</v>
      </c>
      <c r="N1471" s="102" t="s">
        <v>33</v>
      </c>
      <c r="U1471" s="68" t="s">
        <v>174</v>
      </c>
    </row>
    <row r="1472" spans="1:21" s="63" customFormat="1" x14ac:dyDescent="0.2">
      <c r="A1472" s="98"/>
      <c r="B1472" s="97" t="s">
        <v>176</v>
      </c>
      <c r="C1472" s="767" t="s">
        <v>177</v>
      </c>
      <c r="D1472" s="767"/>
      <c r="E1472" s="767"/>
      <c r="F1472" s="99" t="s">
        <v>33</v>
      </c>
      <c r="G1472" s="99" t="s">
        <v>33</v>
      </c>
      <c r="H1472" s="99" t="s">
        <v>33</v>
      </c>
      <c r="I1472" s="99" t="s">
        <v>33</v>
      </c>
      <c r="J1472" s="100">
        <v>2.93</v>
      </c>
      <c r="K1472" s="99" t="s">
        <v>175</v>
      </c>
      <c r="L1472" s="100">
        <v>7.95</v>
      </c>
      <c r="M1472" s="101" t="s">
        <v>33</v>
      </c>
      <c r="N1472" s="102" t="s">
        <v>33</v>
      </c>
      <c r="U1472" s="68" t="s">
        <v>177</v>
      </c>
    </row>
    <row r="1473" spans="1:24" s="63" customFormat="1" x14ac:dyDescent="0.2">
      <c r="A1473" s="98"/>
      <c r="B1473" s="97" t="s">
        <v>212</v>
      </c>
      <c r="C1473" s="767" t="s">
        <v>252</v>
      </c>
      <c r="D1473" s="767"/>
      <c r="E1473" s="767"/>
      <c r="F1473" s="99" t="s">
        <v>33</v>
      </c>
      <c r="G1473" s="99" t="s">
        <v>33</v>
      </c>
      <c r="H1473" s="99" t="s">
        <v>33</v>
      </c>
      <c r="I1473" s="99" t="s">
        <v>33</v>
      </c>
      <c r="J1473" s="100">
        <v>0.66</v>
      </c>
      <c r="K1473" s="99" t="s">
        <v>33</v>
      </c>
      <c r="L1473" s="100">
        <v>1.43</v>
      </c>
      <c r="M1473" s="101" t="s">
        <v>33</v>
      </c>
      <c r="N1473" s="102" t="s">
        <v>33</v>
      </c>
      <c r="U1473" s="68" t="s">
        <v>252</v>
      </c>
    </row>
    <row r="1474" spans="1:24" s="63" customFormat="1" x14ac:dyDescent="0.2">
      <c r="A1474" s="98"/>
      <c r="B1474" s="97" t="s">
        <v>33</v>
      </c>
      <c r="C1474" s="767" t="s">
        <v>253</v>
      </c>
      <c r="D1474" s="767"/>
      <c r="E1474" s="767"/>
      <c r="F1474" s="99" t="s">
        <v>179</v>
      </c>
      <c r="G1474" s="99" t="s">
        <v>2031</v>
      </c>
      <c r="H1474" s="99" t="s">
        <v>175</v>
      </c>
      <c r="I1474" s="99" t="s">
        <v>3029</v>
      </c>
      <c r="J1474" s="100" t="s">
        <v>33</v>
      </c>
      <c r="K1474" s="99" t="s">
        <v>33</v>
      </c>
      <c r="L1474" s="100" t="s">
        <v>33</v>
      </c>
      <c r="M1474" s="101" t="s">
        <v>33</v>
      </c>
      <c r="N1474" s="102" t="s">
        <v>33</v>
      </c>
      <c r="V1474" s="68" t="s">
        <v>253</v>
      </c>
    </row>
    <row r="1475" spans="1:24" s="63" customFormat="1" x14ac:dyDescent="0.2">
      <c r="A1475" s="98"/>
      <c r="B1475" s="97" t="s">
        <v>33</v>
      </c>
      <c r="C1475" s="767" t="s">
        <v>178</v>
      </c>
      <c r="D1475" s="767"/>
      <c r="E1475" s="767"/>
      <c r="F1475" s="99" t="s">
        <v>179</v>
      </c>
      <c r="G1475" s="99" t="s">
        <v>845</v>
      </c>
      <c r="H1475" s="99" t="s">
        <v>175</v>
      </c>
      <c r="I1475" s="99" t="s">
        <v>3030</v>
      </c>
      <c r="J1475" s="100" t="s">
        <v>33</v>
      </c>
      <c r="K1475" s="99" t="s">
        <v>33</v>
      </c>
      <c r="L1475" s="100" t="s">
        <v>33</v>
      </c>
      <c r="M1475" s="101" t="s">
        <v>33</v>
      </c>
      <c r="N1475" s="102" t="s">
        <v>33</v>
      </c>
      <c r="V1475" s="68" t="s">
        <v>178</v>
      </c>
    </row>
    <row r="1476" spans="1:24" s="63" customFormat="1" x14ac:dyDescent="0.2">
      <c r="A1476" s="98"/>
      <c r="B1476" s="97" t="s">
        <v>33</v>
      </c>
      <c r="C1476" s="776" t="s">
        <v>182</v>
      </c>
      <c r="D1476" s="776"/>
      <c r="E1476" s="776"/>
      <c r="F1476" s="90" t="s">
        <v>33</v>
      </c>
      <c r="G1476" s="90" t="s">
        <v>33</v>
      </c>
      <c r="H1476" s="90" t="s">
        <v>33</v>
      </c>
      <c r="I1476" s="90" t="s">
        <v>33</v>
      </c>
      <c r="J1476" s="91">
        <v>103.97</v>
      </c>
      <c r="K1476" s="90" t="s">
        <v>33</v>
      </c>
      <c r="L1476" s="91">
        <v>281.64999999999998</v>
      </c>
      <c r="M1476" s="92" t="s">
        <v>33</v>
      </c>
      <c r="N1476" s="93" t="s">
        <v>33</v>
      </c>
      <c r="W1476" s="68" t="s">
        <v>182</v>
      </c>
    </row>
    <row r="1477" spans="1:24" s="63" customFormat="1" x14ac:dyDescent="0.2">
      <c r="A1477" s="98"/>
      <c r="B1477" s="97" t="s">
        <v>33</v>
      </c>
      <c r="C1477" s="767" t="s">
        <v>183</v>
      </c>
      <c r="D1477" s="767"/>
      <c r="E1477" s="767"/>
      <c r="F1477" s="99" t="s">
        <v>33</v>
      </c>
      <c r="G1477" s="99" t="s">
        <v>33</v>
      </c>
      <c r="H1477" s="99" t="s">
        <v>33</v>
      </c>
      <c r="I1477" s="99" t="s">
        <v>33</v>
      </c>
      <c r="J1477" s="100" t="s">
        <v>33</v>
      </c>
      <c r="K1477" s="99" t="s">
        <v>33</v>
      </c>
      <c r="L1477" s="100">
        <v>243.12</v>
      </c>
      <c r="M1477" s="101" t="s">
        <v>33</v>
      </c>
      <c r="N1477" s="102" t="s">
        <v>33</v>
      </c>
      <c r="V1477" s="68" t="s">
        <v>183</v>
      </c>
    </row>
    <row r="1478" spans="1:24" s="63" customFormat="1" ht="22.5" x14ac:dyDescent="0.2">
      <c r="A1478" s="98"/>
      <c r="B1478" s="97" t="s">
        <v>572</v>
      </c>
      <c r="C1478" s="767" t="s">
        <v>573</v>
      </c>
      <c r="D1478" s="767"/>
      <c r="E1478" s="767"/>
      <c r="F1478" s="99" t="s">
        <v>186</v>
      </c>
      <c r="G1478" s="99" t="s">
        <v>574</v>
      </c>
      <c r="H1478" s="99" t="s">
        <v>33</v>
      </c>
      <c r="I1478" s="99" t="s">
        <v>574</v>
      </c>
      <c r="J1478" s="100" t="s">
        <v>33</v>
      </c>
      <c r="K1478" s="99" t="s">
        <v>33</v>
      </c>
      <c r="L1478" s="100">
        <v>296.61</v>
      </c>
      <c r="M1478" s="101" t="s">
        <v>33</v>
      </c>
      <c r="N1478" s="102" t="s">
        <v>33</v>
      </c>
      <c r="V1478" s="68" t="s">
        <v>573</v>
      </c>
    </row>
    <row r="1479" spans="1:24" s="63" customFormat="1" ht="22.5" x14ac:dyDescent="0.2">
      <c r="A1479" s="98"/>
      <c r="B1479" s="97" t="s">
        <v>575</v>
      </c>
      <c r="C1479" s="767" t="s">
        <v>576</v>
      </c>
      <c r="D1479" s="767"/>
      <c r="E1479" s="767"/>
      <c r="F1479" s="99" t="s">
        <v>186</v>
      </c>
      <c r="G1479" s="99" t="s">
        <v>341</v>
      </c>
      <c r="H1479" s="99" t="s">
        <v>33</v>
      </c>
      <c r="I1479" s="99" t="s">
        <v>341</v>
      </c>
      <c r="J1479" s="100" t="s">
        <v>33</v>
      </c>
      <c r="K1479" s="99" t="s">
        <v>33</v>
      </c>
      <c r="L1479" s="100">
        <v>194.5</v>
      </c>
      <c r="M1479" s="101" t="s">
        <v>33</v>
      </c>
      <c r="N1479" s="102" t="s">
        <v>33</v>
      </c>
      <c r="V1479" s="68" t="s">
        <v>576</v>
      </c>
    </row>
    <row r="1480" spans="1:24" s="63" customFormat="1" x14ac:dyDescent="0.2">
      <c r="A1480" s="103"/>
      <c r="B1480" s="104"/>
      <c r="C1480" s="780" t="s">
        <v>191</v>
      </c>
      <c r="D1480" s="780"/>
      <c r="E1480" s="780"/>
      <c r="F1480" s="105" t="s">
        <v>33</v>
      </c>
      <c r="G1480" s="105" t="s">
        <v>33</v>
      </c>
      <c r="H1480" s="105" t="s">
        <v>33</v>
      </c>
      <c r="I1480" s="105" t="s">
        <v>33</v>
      </c>
      <c r="J1480" s="106" t="s">
        <v>33</v>
      </c>
      <c r="K1480" s="105" t="s">
        <v>33</v>
      </c>
      <c r="L1480" s="106">
        <v>772.76</v>
      </c>
      <c r="M1480" s="92" t="s">
        <v>33</v>
      </c>
      <c r="N1480" s="107" t="s">
        <v>33</v>
      </c>
      <c r="X1480" s="68" t="s">
        <v>191</v>
      </c>
    </row>
    <row r="1481" spans="1:24" s="63" customFormat="1" ht="33.75" x14ac:dyDescent="0.2">
      <c r="A1481" s="88" t="s">
        <v>3343</v>
      </c>
      <c r="B1481" s="89" t="s">
        <v>2034</v>
      </c>
      <c r="C1481" s="776" t="s">
        <v>2035</v>
      </c>
      <c r="D1481" s="776"/>
      <c r="E1481" s="776"/>
      <c r="F1481" s="90" t="s">
        <v>2036</v>
      </c>
      <c r="G1481" s="90" t="s">
        <v>33</v>
      </c>
      <c r="H1481" s="90" t="s">
        <v>33</v>
      </c>
      <c r="I1481" s="90" t="s">
        <v>3032</v>
      </c>
      <c r="J1481" s="91">
        <v>15.36</v>
      </c>
      <c r="K1481" s="90" t="s">
        <v>33</v>
      </c>
      <c r="L1481" s="91">
        <v>10499.33</v>
      </c>
      <c r="M1481" s="92" t="s">
        <v>33</v>
      </c>
      <c r="N1481" s="93" t="s">
        <v>33</v>
      </c>
      <c r="R1481" s="68" t="s">
        <v>2035</v>
      </c>
    </row>
    <row r="1482" spans="1:24" s="63" customFormat="1" ht="22.5" x14ac:dyDescent="0.2">
      <c r="A1482" s="88" t="s">
        <v>2009</v>
      </c>
      <c r="B1482" s="89" t="s">
        <v>2839</v>
      </c>
      <c r="C1482" s="776" t="s">
        <v>2840</v>
      </c>
      <c r="D1482" s="776"/>
      <c r="E1482" s="776"/>
      <c r="F1482" s="90" t="s">
        <v>711</v>
      </c>
      <c r="G1482" s="90" t="s">
        <v>33</v>
      </c>
      <c r="H1482" s="90" t="s">
        <v>33</v>
      </c>
      <c r="I1482" s="90" t="s">
        <v>3344</v>
      </c>
      <c r="J1482" s="91" t="s">
        <v>33</v>
      </c>
      <c r="K1482" s="90" t="s">
        <v>33</v>
      </c>
      <c r="L1482" s="91" t="s">
        <v>33</v>
      </c>
      <c r="M1482" s="92" t="s">
        <v>33</v>
      </c>
      <c r="N1482" s="93" t="s">
        <v>33</v>
      </c>
      <c r="R1482" s="68" t="s">
        <v>2840</v>
      </c>
    </row>
    <row r="1483" spans="1:24" s="63" customFormat="1" x14ac:dyDescent="0.2">
      <c r="A1483" s="94"/>
      <c r="B1483" s="95"/>
      <c r="C1483" s="767" t="s">
        <v>3345</v>
      </c>
      <c r="D1483" s="767"/>
      <c r="E1483" s="767"/>
      <c r="F1483" s="767"/>
      <c r="G1483" s="767"/>
      <c r="H1483" s="767"/>
      <c r="I1483" s="767"/>
      <c r="J1483" s="767"/>
      <c r="K1483" s="767"/>
      <c r="L1483" s="767"/>
      <c r="M1483" s="767"/>
      <c r="N1483" s="781"/>
      <c r="S1483" s="68" t="s">
        <v>3345</v>
      </c>
    </row>
    <row r="1484" spans="1:24" s="63" customFormat="1" ht="33.75" x14ac:dyDescent="0.2">
      <c r="A1484" s="96"/>
      <c r="B1484" s="97" t="s">
        <v>558</v>
      </c>
      <c r="C1484" s="767" t="s">
        <v>559</v>
      </c>
      <c r="D1484" s="767"/>
      <c r="E1484" s="767"/>
      <c r="F1484" s="767"/>
      <c r="G1484" s="767"/>
      <c r="H1484" s="767"/>
      <c r="I1484" s="767"/>
      <c r="J1484" s="767"/>
      <c r="K1484" s="767"/>
      <c r="L1484" s="767"/>
      <c r="M1484" s="767"/>
      <c r="N1484" s="781"/>
      <c r="T1484" s="68" t="s">
        <v>559</v>
      </c>
    </row>
    <row r="1485" spans="1:24" s="63" customFormat="1" x14ac:dyDescent="0.2">
      <c r="A1485" s="98"/>
      <c r="B1485" s="97" t="s">
        <v>165</v>
      </c>
      <c r="C1485" s="767" t="s">
        <v>251</v>
      </c>
      <c r="D1485" s="767"/>
      <c r="E1485" s="767"/>
      <c r="F1485" s="99" t="s">
        <v>33</v>
      </c>
      <c r="G1485" s="99" t="s">
        <v>33</v>
      </c>
      <c r="H1485" s="99" t="s">
        <v>33</v>
      </c>
      <c r="I1485" s="99" t="s">
        <v>33</v>
      </c>
      <c r="J1485" s="100">
        <v>135.36000000000001</v>
      </c>
      <c r="K1485" s="99" t="s">
        <v>175</v>
      </c>
      <c r="L1485" s="100">
        <v>9.64</v>
      </c>
      <c r="M1485" s="101" t="s">
        <v>33</v>
      </c>
      <c r="N1485" s="102" t="s">
        <v>33</v>
      </c>
      <c r="U1485" s="68" t="s">
        <v>251</v>
      </c>
    </row>
    <row r="1486" spans="1:24" s="63" customFormat="1" x14ac:dyDescent="0.2">
      <c r="A1486" s="98"/>
      <c r="B1486" s="97" t="s">
        <v>173</v>
      </c>
      <c r="C1486" s="767" t="s">
        <v>174</v>
      </c>
      <c r="D1486" s="767"/>
      <c r="E1486" s="767"/>
      <c r="F1486" s="99" t="s">
        <v>33</v>
      </c>
      <c r="G1486" s="99" t="s">
        <v>33</v>
      </c>
      <c r="H1486" s="99" t="s">
        <v>33</v>
      </c>
      <c r="I1486" s="99" t="s">
        <v>33</v>
      </c>
      <c r="J1486" s="100">
        <v>58.09</v>
      </c>
      <c r="K1486" s="99" t="s">
        <v>175</v>
      </c>
      <c r="L1486" s="100">
        <v>4.1399999999999997</v>
      </c>
      <c r="M1486" s="101" t="s">
        <v>33</v>
      </c>
      <c r="N1486" s="102" t="s">
        <v>33</v>
      </c>
      <c r="U1486" s="68" t="s">
        <v>174</v>
      </c>
    </row>
    <row r="1487" spans="1:24" s="63" customFormat="1" x14ac:dyDescent="0.2">
      <c r="A1487" s="98"/>
      <c r="B1487" s="97" t="s">
        <v>176</v>
      </c>
      <c r="C1487" s="767" t="s">
        <v>177</v>
      </c>
      <c r="D1487" s="767"/>
      <c r="E1487" s="767"/>
      <c r="F1487" s="99" t="s">
        <v>33</v>
      </c>
      <c r="G1487" s="99" t="s">
        <v>33</v>
      </c>
      <c r="H1487" s="99" t="s">
        <v>33</v>
      </c>
      <c r="I1487" s="99" t="s">
        <v>33</v>
      </c>
      <c r="J1487" s="100">
        <v>5.0199999999999996</v>
      </c>
      <c r="K1487" s="99" t="s">
        <v>175</v>
      </c>
      <c r="L1487" s="100">
        <v>0.36</v>
      </c>
      <c r="M1487" s="101" t="s">
        <v>33</v>
      </c>
      <c r="N1487" s="102" t="s">
        <v>33</v>
      </c>
      <c r="U1487" s="68" t="s">
        <v>177</v>
      </c>
    </row>
    <row r="1488" spans="1:24" s="63" customFormat="1" x14ac:dyDescent="0.2">
      <c r="A1488" s="98"/>
      <c r="B1488" s="97" t="s">
        <v>212</v>
      </c>
      <c r="C1488" s="767" t="s">
        <v>252</v>
      </c>
      <c r="D1488" s="767"/>
      <c r="E1488" s="767"/>
      <c r="F1488" s="99" t="s">
        <v>33</v>
      </c>
      <c r="G1488" s="99" t="s">
        <v>33</v>
      </c>
      <c r="H1488" s="99" t="s">
        <v>33</v>
      </c>
      <c r="I1488" s="99" t="s">
        <v>33</v>
      </c>
      <c r="J1488" s="100">
        <v>894.6</v>
      </c>
      <c r="K1488" s="99" t="s">
        <v>33</v>
      </c>
      <c r="L1488" s="100">
        <v>50.99</v>
      </c>
      <c r="M1488" s="101" t="s">
        <v>33</v>
      </c>
      <c r="N1488" s="102" t="s">
        <v>33</v>
      </c>
      <c r="U1488" s="68" t="s">
        <v>252</v>
      </c>
    </row>
    <row r="1489" spans="1:24" s="63" customFormat="1" x14ac:dyDescent="0.2">
      <c r="A1489" s="98"/>
      <c r="B1489" s="97" t="s">
        <v>33</v>
      </c>
      <c r="C1489" s="767" t="s">
        <v>253</v>
      </c>
      <c r="D1489" s="767"/>
      <c r="E1489" s="767"/>
      <c r="F1489" s="99" t="s">
        <v>179</v>
      </c>
      <c r="G1489" s="99" t="s">
        <v>656</v>
      </c>
      <c r="H1489" s="99" t="s">
        <v>175</v>
      </c>
      <c r="I1489" s="99" t="s">
        <v>3346</v>
      </c>
      <c r="J1489" s="100" t="s">
        <v>33</v>
      </c>
      <c r="K1489" s="99" t="s">
        <v>33</v>
      </c>
      <c r="L1489" s="100" t="s">
        <v>33</v>
      </c>
      <c r="M1489" s="101" t="s">
        <v>33</v>
      </c>
      <c r="N1489" s="102" t="s">
        <v>33</v>
      </c>
      <c r="V1489" s="68" t="s">
        <v>253</v>
      </c>
    </row>
    <row r="1490" spans="1:24" s="63" customFormat="1" x14ac:dyDescent="0.2">
      <c r="A1490" s="98"/>
      <c r="B1490" s="97" t="s">
        <v>33</v>
      </c>
      <c r="C1490" s="767" t="s">
        <v>178</v>
      </c>
      <c r="D1490" s="767"/>
      <c r="E1490" s="767"/>
      <c r="F1490" s="99" t="s">
        <v>179</v>
      </c>
      <c r="G1490" s="99" t="s">
        <v>925</v>
      </c>
      <c r="H1490" s="99" t="s">
        <v>175</v>
      </c>
      <c r="I1490" s="99" t="s">
        <v>3347</v>
      </c>
      <c r="J1490" s="100" t="s">
        <v>33</v>
      </c>
      <c r="K1490" s="99" t="s">
        <v>33</v>
      </c>
      <c r="L1490" s="100" t="s">
        <v>33</v>
      </c>
      <c r="M1490" s="101" t="s">
        <v>33</v>
      </c>
      <c r="N1490" s="102" t="s">
        <v>33</v>
      </c>
      <c r="V1490" s="68" t="s">
        <v>178</v>
      </c>
    </row>
    <row r="1491" spans="1:24" s="63" customFormat="1" x14ac:dyDescent="0.2">
      <c r="A1491" s="98"/>
      <c r="B1491" s="97" t="s">
        <v>33</v>
      </c>
      <c r="C1491" s="776" t="s">
        <v>182</v>
      </c>
      <c r="D1491" s="776"/>
      <c r="E1491" s="776"/>
      <c r="F1491" s="90" t="s">
        <v>33</v>
      </c>
      <c r="G1491" s="90" t="s">
        <v>33</v>
      </c>
      <c r="H1491" s="90" t="s">
        <v>33</v>
      </c>
      <c r="I1491" s="90" t="s">
        <v>33</v>
      </c>
      <c r="J1491" s="91">
        <v>1088.05</v>
      </c>
      <c r="K1491" s="90" t="s">
        <v>33</v>
      </c>
      <c r="L1491" s="91">
        <v>64.77</v>
      </c>
      <c r="M1491" s="92" t="s">
        <v>33</v>
      </c>
      <c r="N1491" s="93" t="s">
        <v>33</v>
      </c>
      <c r="W1491" s="68" t="s">
        <v>182</v>
      </c>
    </row>
    <row r="1492" spans="1:24" s="63" customFormat="1" x14ac:dyDescent="0.2">
      <c r="A1492" s="98"/>
      <c r="B1492" s="97" t="s">
        <v>33</v>
      </c>
      <c r="C1492" s="767" t="s">
        <v>183</v>
      </c>
      <c r="D1492" s="767"/>
      <c r="E1492" s="767"/>
      <c r="F1492" s="99" t="s">
        <v>33</v>
      </c>
      <c r="G1492" s="99" t="s">
        <v>33</v>
      </c>
      <c r="H1492" s="99" t="s">
        <v>33</v>
      </c>
      <c r="I1492" s="99" t="s">
        <v>33</v>
      </c>
      <c r="J1492" s="100" t="s">
        <v>33</v>
      </c>
      <c r="K1492" s="99" t="s">
        <v>33</v>
      </c>
      <c r="L1492" s="100">
        <v>10</v>
      </c>
      <c r="M1492" s="101" t="s">
        <v>33</v>
      </c>
      <c r="N1492" s="102" t="s">
        <v>33</v>
      </c>
      <c r="V1492" s="68" t="s">
        <v>183</v>
      </c>
    </row>
    <row r="1493" spans="1:24" s="63" customFormat="1" ht="22.5" x14ac:dyDescent="0.2">
      <c r="A1493" s="98"/>
      <c r="B1493" s="97" t="s">
        <v>959</v>
      </c>
      <c r="C1493" s="767" t="s">
        <v>960</v>
      </c>
      <c r="D1493" s="767"/>
      <c r="E1493" s="767"/>
      <c r="F1493" s="99" t="s">
        <v>186</v>
      </c>
      <c r="G1493" s="99" t="s">
        <v>187</v>
      </c>
      <c r="H1493" s="99" t="s">
        <v>33</v>
      </c>
      <c r="I1493" s="99" t="s">
        <v>187</v>
      </c>
      <c r="J1493" s="100" t="s">
        <v>33</v>
      </c>
      <c r="K1493" s="99" t="s">
        <v>33</v>
      </c>
      <c r="L1493" s="100">
        <v>9.5</v>
      </c>
      <c r="M1493" s="101" t="s">
        <v>33</v>
      </c>
      <c r="N1493" s="102" t="s">
        <v>33</v>
      </c>
      <c r="V1493" s="68" t="s">
        <v>960</v>
      </c>
    </row>
    <row r="1494" spans="1:24" s="63" customFormat="1" ht="22.5" x14ac:dyDescent="0.2">
      <c r="A1494" s="98"/>
      <c r="B1494" s="97" t="s">
        <v>961</v>
      </c>
      <c r="C1494" s="767" t="s">
        <v>962</v>
      </c>
      <c r="D1494" s="767"/>
      <c r="E1494" s="767"/>
      <c r="F1494" s="99" t="s">
        <v>186</v>
      </c>
      <c r="G1494" s="99" t="s">
        <v>594</v>
      </c>
      <c r="H1494" s="99" t="s">
        <v>33</v>
      </c>
      <c r="I1494" s="99" t="s">
        <v>594</v>
      </c>
      <c r="J1494" s="100" t="s">
        <v>33</v>
      </c>
      <c r="K1494" s="99" t="s">
        <v>33</v>
      </c>
      <c r="L1494" s="100">
        <v>6.5</v>
      </c>
      <c r="M1494" s="101" t="s">
        <v>33</v>
      </c>
      <c r="N1494" s="102" t="s">
        <v>33</v>
      </c>
      <c r="V1494" s="68" t="s">
        <v>962</v>
      </c>
    </row>
    <row r="1495" spans="1:24" s="63" customFormat="1" x14ac:dyDescent="0.2">
      <c r="A1495" s="103"/>
      <c r="B1495" s="104"/>
      <c r="C1495" s="780" t="s">
        <v>191</v>
      </c>
      <c r="D1495" s="780"/>
      <c r="E1495" s="780"/>
      <c r="F1495" s="105" t="s">
        <v>33</v>
      </c>
      <c r="G1495" s="105" t="s">
        <v>33</v>
      </c>
      <c r="H1495" s="105" t="s">
        <v>33</v>
      </c>
      <c r="I1495" s="105" t="s">
        <v>33</v>
      </c>
      <c r="J1495" s="106" t="s">
        <v>33</v>
      </c>
      <c r="K1495" s="105" t="s">
        <v>33</v>
      </c>
      <c r="L1495" s="106">
        <v>80.77</v>
      </c>
      <c r="M1495" s="92" t="s">
        <v>33</v>
      </c>
      <c r="N1495" s="107" t="s">
        <v>33</v>
      </c>
      <c r="X1495" s="68" t="s">
        <v>191</v>
      </c>
    </row>
    <row r="1496" spans="1:24" s="63" customFormat="1" ht="22.5" x14ac:dyDescent="0.2">
      <c r="A1496" s="88" t="s">
        <v>3348</v>
      </c>
      <c r="B1496" s="89" t="s">
        <v>2844</v>
      </c>
      <c r="C1496" s="776" t="s">
        <v>2845</v>
      </c>
      <c r="D1496" s="776"/>
      <c r="E1496" s="776"/>
      <c r="F1496" s="90" t="s">
        <v>604</v>
      </c>
      <c r="G1496" s="90" t="s">
        <v>33</v>
      </c>
      <c r="H1496" s="90" t="s">
        <v>33</v>
      </c>
      <c r="I1496" s="90" t="s">
        <v>3349</v>
      </c>
      <c r="J1496" s="91">
        <v>6100</v>
      </c>
      <c r="K1496" s="90" t="s">
        <v>33</v>
      </c>
      <c r="L1496" s="91">
        <v>43.92</v>
      </c>
      <c r="M1496" s="92" t="s">
        <v>33</v>
      </c>
      <c r="N1496" s="93" t="s">
        <v>33</v>
      </c>
      <c r="R1496" s="68" t="s">
        <v>2845</v>
      </c>
    </row>
    <row r="1497" spans="1:24" s="63" customFormat="1" x14ac:dyDescent="0.2">
      <c r="A1497" s="94"/>
      <c r="B1497" s="95"/>
      <c r="C1497" s="767" t="s">
        <v>3350</v>
      </c>
      <c r="D1497" s="767"/>
      <c r="E1497" s="767"/>
      <c r="F1497" s="767"/>
      <c r="G1497" s="767"/>
      <c r="H1497" s="767"/>
      <c r="I1497" s="767"/>
      <c r="J1497" s="767"/>
      <c r="K1497" s="767"/>
      <c r="L1497" s="767"/>
      <c r="M1497" s="767"/>
      <c r="N1497" s="781"/>
      <c r="S1497" s="68" t="s">
        <v>3350</v>
      </c>
    </row>
    <row r="1498" spans="1:24" s="63" customFormat="1" ht="22.5" x14ac:dyDescent="0.2">
      <c r="A1498" s="88" t="s">
        <v>3351</v>
      </c>
      <c r="B1498" s="89" t="s">
        <v>2848</v>
      </c>
      <c r="C1498" s="776" t="s">
        <v>2849</v>
      </c>
      <c r="D1498" s="776"/>
      <c r="E1498" s="776"/>
      <c r="F1498" s="90" t="s">
        <v>604</v>
      </c>
      <c r="G1498" s="90" t="s">
        <v>33</v>
      </c>
      <c r="H1498" s="90" t="s">
        <v>33</v>
      </c>
      <c r="I1498" s="90" t="s">
        <v>3231</v>
      </c>
      <c r="J1498" s="91" t="s">
        <v>33</v>
      </c>
      <c r="K1498" s="90" t="s">
        <v>33</v>
      </c>
      <c r="L1498" s="91" t="s">
        <v>33</v>
      </c>
      <c r="M1498" s="92" t="s">
        <v>33</v>
      </c>
      <c r="N1498" s="93" t="s">
        <v>33</v>
      </c>
      <c r="R1498" s="68" t="s">
        <v>2849</v>
      </c>
    </row>
    <row r="1499" spans="1:24" s="63" customFormat="1" x14ac:dyDescent="0.2">
      <c r="A1499" s="94"/>
      <c r="B1499" s="95"/>
      <c r="C1499" s="767" t="s">
        <v>3352</v>
      </c>
      <c r="D1499" s="767"/>
      <c r="E1499" s="767"/>
      <c r="F1499" s="767"/>
      <c r="G1499" s="767"/>
      <c r="H1499" s="767"/>
      <c r="I1499" s="767"/>
      <c r="J1499" s="767"/>
      <c r="K1499" s="767"/>
      <c r="L1499" s="767"/>
      <c r="M1499" s="767"/>
      <c r="N1499" s="781"/>
      <c r="S1499" s="68" t="s">
        <v>3352</v>
      </c>
    </row>
    <row r="1500" spans="1:24" s="63" customFormat="1" ht="33.75" x14ac:dyDescent="0.2">
      <c r="A1500" s="96"/>
      <c r="B1500" s="97" t="s">
        <v>558</v>
      </c>
      <c r="C1500" s="767" t="s">
        <v>559</v>
      </c>
      <c r="D1500" s="767"/>
      <c r="E1500" s="767"/>
      <c r="F1500" s="767"/>
      <c r="G1500" s="767"/>
      <c r="H1500" s="767"/>
      <c r="I1500" s="767"/>
      <c r="J1500" s="767"/>
      <c r="K1500" s="767"/>
      <c r="L1500" s="767"/>
      <c r="M1500" s="767"/>
      <c r="N1500" s="781"/>
      <c r="T1500" s="68" t="s">
        <v>559</v>
      </c>
    </row>
    <row r="1501" spans="1:24" s="63" customFormat="1" x14ac:dyDescent="0.2">
      <c r="A1501" s="98"/>
      <c r="B1501" s="97" t="s">
        <v>165</v>
      </c>
      <c r="C1501" s="767" t="s">
        <v>251</v>
      </c>
      <c r="D1501" s="767"/>
      <c r="E1501" s="767"/>
      <c r="F1501" s="99" t="s">
        <v>33</v>
      </c>
      <c r="G1501" s="99" t="s">
        <v>33</v>
      </c>
      <c r="H1501" s="99" t="s">
        <v>33</v>
      </c>
      <c r="I1501" s="99" t="s">
        <v>33</v>
      </c>
      <c r="J1501" s="100">
        <v>1795.86</v>
      </c>
      <c r="K1501" s="99" t="s">
        <v>175</v>
      </c>
      <c r="L1501" s="100">
        <v>8.98</v>
      </c>
      <c r="M1501" s="101" t="s">
        <v>33</v>
      </c>
      <c r="N1501" s="102" t="s">
        <v>33</v>
      </c>
      <c r="U1501" s="68" t="s">
        <v>251</v>
      </c>
    </row>
    <row r="1502" spans="1:24" s="63" customFormat="1" x14ac:dyDescent="0.2">
      <c r="A1502" s="98"/>
      <c r="B1502" s="97" t="s">
        <v>173</v>
      </c>
      <c r="C1502" s="767" t="s">
        <v>174</v>
      </c>
      <c r="D1502" s="767"/>
      <c r="E1502" s="767"/>
      <c r="F1502" s="99" t="s">
        <v>33</v>
      </c>
      <c r="G1502" s="99" t="s">
        <v>33</v>
      </c>
      <c r="H1502" s="99" t="s">
        <v>33</v>
      </c>
      <c r="I1502" s="99" t="s">
        <v>33</v>
      </c>
      <c r="J1502" s="100">
        <v>28.64</v>
      </c>
      <c r="K1502" s="99" t="s">
        <v>175</v>
      </c>
      <c r="L1502" s="100">
        <v>0.14000000000000001</v>
      </c>
      <c r="M1502" s="101" t="s">
        <v>33</v>
      </c>
      <c r="N1502" s="102" t="s">
        <v>33</v>
      </c>
      <c r="U1502" s="68" t="s">
        <v>174</v>
      </c>
    </row>
    <row r="1503" spans="1:24" s="63" customFormat="1" x14ac:dyDescent="0.2">
      <c r="A1503" s="98"/>
      <c r="B1503" s="97" t="s">
        <v>176</v>
      </c>
      <c r="C1503" s="767" t="s">
        <v>177</v>
      </c>
      <c r="D1503" s="767"/>
      <c r="E1503" s="767"/>
      <c r="F1503" s="99" t="s">
        <v>33</v>
      </c>
      <c r="G1503" s="99" t="s">
        <v>33</v>
      </c>
      <c r="H1503" s="99" t="s">
        <v>33</v>
      </c>
      <c r="I1503" s="99" t="s">
        <v>33</v>
      </c>
      <c r="J1503" s="100">
        <v>4.09</v>
      </c>
      <c r="K1503" s="99" t="s">
        <v>175</v>
      </c>
      <c r="L1503" s="100">
        <v>0.02</v>
      </c>
      <c r="M1503" s="101" t="s">
        <v>33</v>
      </c>
      <c r="N1503" s="102" t="s">
        <v>33</v>
      </c>
      <c r="U1503" s="68" t="s">
        <v>177</v>
      </c>
    </row>
    <row r="1504" spans="1:24" s="63" customFormat="1" x14ac:dyDescent="0.2">
      <c r="A1504" s="98"/>
      <c r="B1504" s="97" t="s">
        <v>33</v>
      </c>
      <c r="C1504" s="767" t="s">
        <v>253</v>
      </c>
      <c r="D1504" s="767"/>
      <c r="E1504" s="767"/>
      <c r="F1504" s="99" t="s">
        <v>179</v>
      </c>
      <c r="G1504" s="99" t="s">
        <v>2851</v>
      </c>
      <c r="H1504" s="99" t="s">
        <v>175</v>
      </c>
      <c r="I1504" s="99" t="s">
        <v>1460</v>
      </c>
      <c r="J1504" s="100" t="s">
        <v>33</v>
      </c>
      <c r="K1504" s="99" t="s">
        <v>33</v>
      </c>
      <c r="L1504" s="100" t="s">
        <v>33</v>
      </c>
      <c r="M1504" s="101" t="s">
        <v>33</v>
      </c>
      <c r="N1504" s="102" t="s">
        <v>33</v>
      </c>
      <c r="V1504" s="68" t="s">
        <v>253</v>
      </c>
    </row>
    <row r="1505" spans="1:24" s="63" customFormat="1" x14ac:dyDescent="0.2">
      <c r="A1505" s="98"/>
      <c r="B1505" s="97" t="s">
        <v>33</v>
      </c>
      <c r="C1505" s="767" t="s">
        <v>178</v>
      </c>
      <c r="D1505" s="767"/>
      <c r="E1505" s="767"/>
      <c r="F1505" s="99" t="s">
        <v>179</v>
      </c>
      <c r="G1505" s="99" t="s">
        <v>625</v>
      </c>
      <c r="H1505" s="99" t="s">
        <v>175</v>
      </c>
      <c r="I1505" s="99" t="s">
        <v>3233</v>
      </c>
      <c r="J1505" s="100" t="s">
        <v>33</v>
      </c>
      <c r="K1505" s="99" t="s">
        <v>33</v>
      </c>
      <c r="L1505" s="100" t="s">
        <v>33</v>
      </c>
      <c r="M1505" s="101" t="s">
        <v>33</v>
      </c>
      <c r="N1505" s="102" t="s">
        <v>33</v>
      </c>
      <c r="V1505" s="68" t="s">
        <v>178</v>
      </c>
    </row>
    <row r="1506" spans="1:24" s="63" customFormat="1" x14ac:dyDescent="0.2">
      <c r="A1506" s="98"/>
      <c r="B1506" s="97" t="s">
        <v>33</v>
      </c>
      <c r="C1506" s="776" t="s">
        <v>182</v>
      </c>
      <c r="D1506" s="776"/>
      <c r="E1506" s="776"/>
      <c r="F1506" s="90" t="s">
        <v>33</v>
      </c>
      <c r="G1506" s="90" t="s">
        <v>33</v>
      </c>
      <c r="H1506" s="90" t="s">
        <v>33</v>
      </c>
      <c r="I1506" s="90" t="s">
        <v>33</v>
      </c>
      <c r="J1506" s="91">
        <v>1824.5</v>
      </c>
      <c r="K1506" s="90" t="s">
        <v>33</v>
      </c>
      <c r="L1506" s="91">
        <v>9.1199999999999992</v>
      </c>
      <c r="M1506" s="92" t="s">
        <v>33</v>
      </c>
      <c r="N1506" s="93" t="s">
        <v>33</v>
      </c>
      <c r="W1506" s="68" t="s">
        <v>182</v>
      </c>
    </row>
    <row r="1507" spans="1:24" s="63" customFormat="1" x14ac:dyDescent="0.2">
      <c r="A1507" s="98"/>
      <c r="B1507" s="97" t="s">
        <v>33</v>
      </c>
      <c r="C1507" s="767" t="s">
        <v>183</v>
      </c>
      <c r="D1507" s="767"/>
      <c r="E1507" s="767"/>
      <c r="F1507" s="99" t="s">
        <v>33</v>
      </c>
      <c r="G1507" s="99" t="s">
        <v>33</v>
      </c>
      <c r="H1507" s="99" t="s">
        <v>33</v>
      </c>
      <c r="I1507" s="99" t="s">
        <v>33</v>
      </c>
      <c r="J1507" s="100" t="s">
        <v>33</v>
      </c>
      <c r="K1507" s="99" t="s">
        <v>33</v>
      </c>
      <c r="L1507" s="100">
        <v>9</v>
      </c>
      <c r="M1507" s="101" t="s">
        <v>33</v>
      </c>
      <c r="N1507" s="102" t="s">
        <v>33</v>
      </c>
      <c r="V1507" s="68" t="s">
        <v>183</v>
      </c>
    </row>
    <row r="1508" spans="1:24" s="63" customFormat="1" ht="33.75" x14ac:dyDescent="0.2">
      <c r="A1508" s="98"/>
      <c r="B1508" s="97" t="s">
        <v>589</v>
      </c>
      <c r="C1508" s="767" t="s">
        <v>590</v>
      </c>
      <c r="D1508" s="767"/>
      <c r="E1508" s="767"/>
      <c r="F1508" s="99" t="s">
        <v>186</v>
      </c>
      <c r="G1508" s="99" t="s">
        <v>591</v>
      </c>
      <c r="H1508" s="99" t="s">
        <v>33</v>
      </c>
      <c r="I1508" s="99" t="s">
        <v>591</v>
      </c>
      <c r="J1508" s="100" t="s">
        <v>33</v>
      </c>
      <c r="K1508" s="99" t="s">
        <v>33</v>
      </c>
      <c r="L1508" s="100">
        <v>9.4499999999999993</v>
      </c>
      <c r="M1508" s="101" t="s">
        <v>33</v>
      </c>
      <c r="N1508" s="102" t="s">
        <v>33</v>
      </c>
      <c r="V1508" s="68" t="s">
        <v>590</v>
      </c>
    </row>
    <row r="1509" spans="1:24" s="63" customFormat="1" ht="33.75" x14ac:dyDescent="0.2">
      <c r="A1509" s="98"/>
      <c r="B1509" s="97" t="s">
        <v>592</v>
      </c>
      <c r="C1509" s="767" t="s">
        <v>593</v>
      </c>
      <c r="D1509" s="767"/>
      <c r="E1509" s="767"/>
      <c r="F1509" s="99" t="s">
        <v>186</v>
      </c>
      <c r="G1509" s="99" t="s">
        <v>594</v>
      </c>
      <c r="H1509" s="99" t="s">
        <v>33</v>
      </c>
      <c r="I1509" s="99" t="s">
        <v>594</v>
      </c>
      <c r="J1509" s="100" t="s">
        <v>33</v>
      </c>
      <c r="K1509" s="99" t="s">
        <v>33</v>
      </c>
      <c r="L1509" s="100">
        <v>5.85</v>
      </c>
      <c r="M1509" s="101" t="s">
        <v>33</v>
      </c>
      <c r="N1509" s="102" t="s">
        <v>33</v>
      </c>
      <c r="V1509" s="68" t="s">
        <v>593</v>
      </c>
    </row>
    <row r="1510" spans="1:24" s="63" customFormat="1" x14ac:dyDescent="0.2">
      <c r="A1510" s="103"/>
      <c r="B1510" s="104"/>
      <c r="C1510" s="780" t="s">
        <v>191</v>
      </c>
      <c r="D1510" s="780"/>
      <c r="E1510" s="780"/>
      <c r="F1510" s="105" t="s">
        <v>33</v>
      </c>
      <c r="G1510" s="105" t="s">
        <v>33</v>
      </c>
      <c r="H1510" s="105" t="s">
        <v>33</v>
      </c>
      <c r="I1510" s="105" t="s">
        <v>33</v>
      </c>
      <c r="J1510" s="106" t="s">
        <v>33</v>
      </c>
      <c r="K1510" s="105" t="s">
        <v>33</v>
      </c>
      <c r="L1510" s="106">
        <v>24.42</v>
      </c>
      <c r="M1510" s="92" t="s">
        <v>33</v>
      </c>
      <c r="N1510" s="107" t="s">
        <v>33</v>
      </c>
      <c r="X1510" s="68" t="s">
        <v>191</v>
      </c>
    </row>
    <row r="1511" spans="1:24" s="63" customFormat="1" ht="22.5" x14ac:dyDescent="0.2">
      <c r="A1511" s="88" t="s">
        <v>3353</v>
      </c>
      <c r="B1511" s="89" t="s">
        <v>2854</v>
      </c>
      <c r="C1511" s="776" t="s">
        <v>2855</v>
      </c>
      <c r="D1511" s="776"/>
      <c r="E1511" s="776"/>
      <c r="F1511" s="90" t="s">
        <v>815</v>
      </c>
      <c r="G1511" s="90" t="s">
        <v>33</v>
      </c>
      <c r="H1511" s="90" t="s">
        <v>33</v>
      </c>
      <c r="I1511" s="90" t="s">
        <v>3354</v>
      </c>
      <c r="J1511" s="91">
        <v>25.03</v>
      </c>
      <c r="K1511" s="90" t="s">
        <v>33</v>
      </c>
      <c r="L1511" s="91">
        <v>85.1</v>
      </c>
      <c r="M1511" s="92" t="s">
        <v>33</v>
      </c>
      <c r="N1511" s="93" t="s">
        <v>33</v>
      </c>
      <c r="R1511" s="68" t="s">
        <v>2855</v>
      </c>
    </row>
    <row r="1512" spans="1:24" s="63" customFormat="1" x14ac:dyDescent="0.2">
      <c r="A1512" s="783" t="s">
        <v>3355</v>
      </c>
      <c r="B1512" s="784"/>
      <c r="C1512" s="784"/>
      <c r="D1512" s="784"/>
      <c r="E1512" s="784"/>
      <c r="F1512" s="784"/>
      <c r="G1512" s="784"/>
      <c r="H1512" s="784"/>
      <c r="I1512" s="784"/>
      <c r="J1512" s="784"/>
      <c r="K1512" s="784"/>
      <c r="L1512" s="784"/>
      <c r="M1512" s="784"/>
      <c r="N1512" s="785"/>
      <c r="Q1512" s="68" t="s">
        <v>3355</v>
      </c>
    </row>
    <row r="1513" spans="1:24" s="63" customFormat="1" ht="56.25" x14ac:dyDescent="0.2">
      <c r="A1513" s="88" t="s">
        <v>3356</v>
      </c>
      <c r="B1513" s="89" t="s">
        <v>1958</v>
      </c>
      <c r="C1513" s="776" t="s">
        <v>1959</v>
      </c>
      <c r="D1513" s="776"/>
      <c r="E1513" s="776"/>
      <c r="F1513" s="90" t="s">
        <v>168</v>
      </c>
      <c r="G1513" s="90" t="s">
        <v>33</v>
      </c>
      <c r="H1513" s="90" t="s">
        <v>33</v>
      </c>
      <c r="I1513" s="90" t="s">
        <v>3357</v>
      </c>
      <c r="J1513" s="91" t="s">
        <v>33</v>
      </c>
      <c r="K1513" s="90" t="s">
        <v>33</v>
      </c>
      <c r="L1513" s="91" t="s">
        <v>33</v>
      </c>
      <c r="M1513" s="92" t="s">
        <v>33</v>
      </c>
      <c r="N1513" s="93" t="s">
        <v>33</v>
      </c>
      <c r="R1513" s="68" t="s">
        <v>1959</v>
      </c>
    </row>
    <row r="1514" spans="1:24" s="63" customFormat="1" x14ac:dyDescent="0.2">
      <c r="A1514" s="94"/>
      <c r="B1514" s="95"/>
      <c r="C1514" s="767" t="s">
        <v>3358</v>
      </c>
      <c r="D1514" s="767"/>
      <c r="E1514" s="767"/>
      <c r="F1514" s="767"/>
      <c r="G1514" s="767"/>
      <c r="H1514" s="767"/>
      <c r="I1514" s="767"/>
      <c r="J1514" s="767"/>
      <c r="K1514" s="767"/>
      <c r="L1514" s="767"/>
      <c r="M1514" s="767"/>
      <c r="N1514" s="781"/>
      <c r="S1514" s="68" t="s">
        <v>3358</v>
      </c>
    </row>
    <row r="1515" spans="1:24" s="63" customFormat="1" ht="33.75" x14ac:dyDescent="0.2">
      <c r="A1515" s="96"/>
      <c r="B1515" s="97" t="s">
        <v>558</v>
      </c>
      <c r="C1515" s="767" t="s">
        <v>559</v>
      </c>
      <c r="D1515" s="767"/>
      <c r="E1515" s="767"/>
      <c r="F1515" s="767"/>
      <c r="G1515" s="767"/>
      <c r="H1515" s="767"/>
      <c r="I1515" s="767"/>
      <c r="J1515" s="767"/>
      <c r="K1515" s="767"/>
      <c r="L1515" s="767"/>
      <c r="M1515" s="767"/>
      <c r="N1515" s="781"/>
      <c r="T1515" s="68" t="s">
        <v>559</v>
      </c>
    </row>
    <row r="1516" spans="1:24" s="63" customFormat="1" x14ac:dyDescent="0.2">
      <c r="A1516" s="98"/>
      <c r="B1516" s="97" t="s">
        <v>173</v>
      </c>
      <c r="C1516" s="767" t="s">
        <v>174</v>
      </c>
      <c r="D1516" s="767"/>
      <c r="E1516" s="767"/>
      <c r="F1516" s="99" t="s">
        <v>33</v>
      </c>
      <c r="G1516" s="99" t="s">
        <v>33</v>
      </c>
      <c r="H1516" s="99" t="s">
        <v>33</v>
      </c>
      <c r="I1516" s="99" t="s">
        <v>33</v>
      </c>
      <c r="J1516" s="100">
        <v>4547.3</v>
      </c>
      <c r="K1516" s="99" t="s">
        <v>175</v>
      </c>
      <c r="L1516" s="100">
        <v>431.43</v>
      </c>
      <c r="M1516" s="101" t="s">
        <v>33</v>
      </c>
      <c r="N1516" s="102" t="s">
        <v>33</v>
      </c>
      <c r="U1516" s="68" t="s">
        <v>174</v>
      </c>
    </row>
    <row r="1517" spans="1:24" s="63" customFormat="1" x14ac:dyDescent="0.2">
      <c r="A1517" s="98"/>
      <c r="B1517" s="97" t="s">
        <v>176</v>
      </c>
      <c r="C1517" s="767" t="s">
        <v>177</v>
      </c>
      <c r="D1517" s="767"/>
      <c r="E1517" s="767"/>
      <c r="F1517" s="99" t="s">
        <v>33</v>
      </c>
      <c r="G1517" s="99" t="s">
        <v>33</v>
      </c>
      <c r="H1517" s="99" t="s">
        <v>33</v>
      </c>
      <c r="I1517" s="99" t="s">
        <v>33</v>
      </c>
      <c r="J1517" s="100">
        <v>499.5</v>
      </c>
      <c r="K1517" s="99" t="s">
        <v>175</v>
      </c>
      <c r="L1517" s="100">
        <v>47.39</v>
      </c>
      <c r="M1517" s="101" t="s">
        <v>33</v>
      </c>
      <c r="N1517" s="102" t="s">
        <v>33</v>
      </c>
      <c r="U1517" s="68" t="s">
        <v>177</v>
      </c>
    </row>
    <row r="1518" spans="1:24" s="63" customFormat="1" x14ac:dyDescent="0.2">
      <c r="A1518" s="98"/>
      <c r="B1518" s="97" t="s">
        <v>33</v>
      </c>
      <c r="C1518" s="767" t="s">
        <v>178</v>
      </c>
      <c r="D1518" s="767"/>
      <c r="E1518" s="767"/>
      <c r="F1518" s="99" t="s">
        <v>179</v>
      </c>
      <c r="G1518" s="99" t="s">
        <v>1449</v>
      </c>
      <c r="H1518" s="99" t="s">
        <v>175</v>
      </c>
      <c r="I1518" s="99" t="s">
        <v>3359</v>
      </c>
      <c r="J1518" s="100" t="s">
        <v>33</v>
      </c>
      <c r="K1518" s="99" t="s">
        <v>33</v>
      </c>
      <c r="L1518" s="100" t="s">
        <v>33</v>
      </c>
      <c r="M1518" s="101" t="s">
        <v>33</v>
      </c>
      <c r="N1518" s="102" t="s">
        <v>33</v>
      </c>
      <c r="V1518" s="68" t="s">
        <v>178</v>
      </c>
    </row>
    <row r="1519" spans="1:24" s="63" customFormat="1" x14ac:dyDescent="0.2">
      <c r="A1519" s="98"/>
      <c r="B1519" s="97" t="s">
        <v>33</v>
      </c>
      <c r="C1519" s="776" t="s">
        <v>182</v>
      </c>
      <c r="D1519" s="776"/>
      <c r="E1519" s="776"/>
      <c r="F1519" s="90" t="s">
        <v>33</v>
      </c>
      <c r="G1519" s="90" t="s">
        <v>33</v>
      </c>
      <c r="H1519" s="90" t="s">
        <v>33</v>
      </c>
      <c r="I1519" s="90" t="s">
        <v>33</v>
      </c>
      <c r="J1519" s="91">
        <v>4547.3</v>
      </c>
      <c r="K1519" s="90" t="s">
        <v>33</v>
      </c>
      <c r="L1519" s="91">
        <v>431.43</v>
      </c>
      <c r="M1519" s="92" t="s">
        <v>33</v>
      </c>
      <c r="N1519" s="93" t="s">
        <v>33</v>
      </c>
      <c r="W1519" s="68" t="s">
        <v>182</v>
      </c>
    </row>
    <row r="1520" spans="1:24" s="63" customFormat="1" x14ac:dyDescent="0.2">
      <c r="A1520" s="98"/>
      <c r="B1520" s="97" t="s">
        <v>33</v>
      </c>
      <c r="C1520" s="767" t="s">
        <v>183</v>
      </c>
      <c r="D1520" s="767"/>
      <c r="E1520" s="767"/>
      <c r="F1520" s="99" t="s">
        <v>33</v>
      </c>
      <c r="G1520" s="99" t="s">
        <v>33</v>
      </c>
      <c r="H1520" s="99" t="s">
        <v>33</v>
      </c>
      <c r="I1520" s="99" t="s">
        <v>33</v>
      </c>
      <c r="J1520" s="100" t="s">
        <v>33</v>
      </c>
      <c r="K1520" s="99" t="s">
        <v>33</v>
      </c>
      <c r="L1520" s="100">
        <v>47.39</v>
      </c>
      <c r="M1520" s="101" t="s">
        <v>33</v>
      </c>
      <c r="N1520" s="102" t="s">
        <v>33</v>
      </c>
      <c r="V1520" s="68" t="s">
        <v>183</v>
      </c>
    </row>
    <row r="1521" spans="1:24" s="63" customFormat="1" ht="33.75" x14ac:dyDescent="0.2">
      <c r="A1521" s="98"/>
      <c r="B1521" s="97" t="s">
        <v>184</v>
      </c>
      <c r="C1521" s="767" t="s">
        <v>185</v>
      </c>
      <c r="D1521" s="767"/>
      <c r="E1521" s="767"/>
      <c r="F1521" s="99" t="s">
        <v>186</v>
      </c>
      <c r="G1521" s="99" t="s">
        <v>187</v>
      </c>
      <c r="H1521" s="99" t="s">
        <v>33</v>
      </c>
      <c r="I1521" s="99" t="s">
        <v>187</v>
      </c>
      <c r="J1521" s="100" t="s">
        <v>33</v>
      </c>
      <c r="K1521" s="99" t="s">
        <v>33</v>
      </c>
      <c r="L1521" s="100">
        <v>45.02</v>
      </c>
      <c r="M1521" s="101" t="s">
        <v>33</v>
      </c>
      <c r="N1521" s="102" t="s">
        <v>33</v>
      </c>
      <c r="V1521" s="68" t="s">
        <v>185</v>
      </c>
    </row>
    <row r="1522" spans="1:24" s="63" customFormat="1" ht="22.5" x14ac:dyDescent="0.2">
      <c r="A1522" s="98"/>
      <c r="B1522" s="97" t="s">
        <v>188</v>
      </c>
      <c r="C1522" s="767" t="s">
        <v>189</v>
      </c>
      <c r="D1522" s="767"/>
      <c r="E1522" s="767"/>
      <c r="F1522" s="99" t="s">
        <v>186</v>
      </c>
      <c r="G1522" s="99" t="s">
        <v>190</v>
      </c>
      <c r="H1522" s="99" t="s">
        <v>33</v>
      </c>
      <c r="I1522" s="99" t="s">
        <v>190</v>
      </c>
      <c r="J1522" s="100" t="s">
        <v>33</v>
      </c>
      <c r="K1522" s="99" t="s">
        <v>33</v>
      </c>
      <c r="L1522" s="100">
        <v>23.7</v>
      </c>
      <c r="M1522" s="101" t="s">
        <v>33</v>
      </c>
      <c r="N1522" s="102" t="s">
        <v>33</v>
      </c>
      <c r="V1522" s="68" t="s">
        <v>189</v>
      </c>
    </row>
    <row r="1523" spans="1:24" s="63" customFormat="1" x14ac:dyDescent="0.2">
      <c r="A1523" s="103"/>
      <c r="B1523" s="104"/>
      <c r="C1523" s="780" t="s">
        <v>191</v>
      </c>
      <c r="D1523" s="780"/>
      <c r="E1523" s="780"/>
      <c r="F1523" s="105" t="s">
        <v>33</v>
      </c>
      <c r="G1523" s="105" t="s">
        <v>33</v>
      </c>
      <c r="H1523" s="105" t="s">
        <v>33</v>
      </c>
      <c r="I1523" s="105" t="s">
        <v>33</v>
      </c>
      <c r="J1523" s="106" t="s">
        <v>33</v>
      </c>
      <c r="K1523" s="105" t="s">
        <v>33</v>
      </c>
      <c r="L1523" s="106">
        <v>500.15</v>
      </c>
      <c r="M1523" s="92" t="s">
        <v>33</v>
      </c>
      <c r="N1523" s="107" t="s">
        <v>33</v>
      </c>
      <c r="X1523" s="68" t="s">
        <v>191</v>
      </c>
    </row>
    <row r="1524" spans="1:24" s="63" customFormat="1" ht="45" x14ac:dyDescent="0.2">
      <c r="A1524" s="88" t="s">
        <v>3360</v>
      </c>
      <c r="B1524" s="89" t="s">
        <v>196</v>
      </c>
      <c r="C1524" s="776" t="s">
        <v>259</v>
      </c>
      <c r="D1524" s="776"/>
      <c r="E1524" s="776"/>
      <c r="F1524" s="90" t="s">
        <v>198</v>
      </c>
      <c r="G1524" s="90" t="s">
        <v>33</v>
      </c>
      <c r="H1524" s="90" t="s">
        <v>33</v>
      </c>
      <c r="I1524" s="90" t="s">
        <v>3361</v>
      </c>
      <c r="J1524" s="91">
        <v>2.91</v>
      </c>
      <c r="K1524" s="90" t="s">
        <v>33</v>
      </c>
      <c r="L1524" s="91">
        <v>397.56</v>
      </c>
      <c r="M1524" s="92" t="s">
        <v>33</v>
      </c>
      <c r="N1524" s="93" t="s">
        <v>33</v>
      </c>
      <c r="R1524" s="68" t="s">
        <v>259</v>
      </c>
    </row>
    <row r="1525" spans="1:24" s="63" customFormat="1" x14ac:dyDescent="0.2">
      <c r="A1525" s="94"/>
      <c r="B1525" s="95"/>
      <c r="C1525" s="767" t="s">
        <v>3362</v>
      </c>
      <c r="D1525" s="767"/>
      <c r="E1525" s="767"/>
      <c r="F1525" s="767"/>
      <c r="G1525" s="767"/>
      <c r="H1525" s="767"/>
      <c r="I1525" s="767"/>
      <c r="J1525" s="767"/>
      <c r="K1525" s="767"/>
      <c r="L1525" s="767"/>
      <c r="M1525" s="767"/>
      <c r="N1525" s="781"/>
      <c r="S1525" s="68" t="s">
        <v>3362</v>
      </c>
    </row>
    <row r="1526" spans="1:24" s="63" customFormat="1" ht="45" x14ac:dyDescent="0.2">
      <c r="A1526" s="88" t="s">
        <v>3363</v>
      </c>
      <c r="B1526" s="89" t="s">
        <v>2791</v>
      </c>
      <c r="C1526" s="776" t="s">
        <v>2792</v>
      </c>
      <c r="D1526" s="776"/>
      <c r="E1526" s="776"/>
      <c r="F1526" s="90" t="s">
        <v>168</v>
      </c>
      <c r="G1526" s="90" t="s">
        <v>33</v>
      </c>
      <c r="H1526" s="90" t="s">
        <v>33</v>
      </c>
      <c r="I1526" s="90" t="s">
        <v>3364</v>
      </c>
      <c r="J1526" s="91" t="s">
        <v>33</v>
      </c>
      <c r="K1526" s="90" t="s">
        <v>33</v>
      </c>
      <c r="L1526" s="91" t="s">
        <v>33</v>
      </c>
      <c r="M1526" s="92" t="s">
        <v>33</v>
      </c>
      <c r="N1526" s="93" t="s">
        <v>33</v>
      </c>
      <c r="R1526" s="68" t="s">
        <v>2792</v>
      </c>
    </row>
    <row r="1527" spans="1:24" s="63" customFormat="1" x14ac:dyDescent="0.2">
      <c r="A1527" s="94"/>
      <c r="B1527" s="95"/>
      <c r="C1527" s="767" t="s">
        <v>3365</v>
      </c>
      <c r="D1527" s="767"/>
      <c r="E1527" s="767"/>
      <c r="F1527" s="767"/>
      <c r="G1527" s="767"/>
      <c r="H1527" s="767"/>
      <c r="I1527" s="767"/>
      <c r="J1527" s="767"/>
      <c r="K1527" s="767"/>
      <c r="L1527" s="767"/>
      <c r="M1527" s="767"/>
      <c r="N1527" s="781"/>
      <c r="S1527" s="68" t="s">
        <v>3365</v>
      </c>
    </row>
    <row r="1528" spans="1:24" s="63" customFormat="1" ht="33.75" x14ac:dyDescent="0.2">
      <c r="A1528" s="96"/>
      <c r="B1528" s="97" t="s">
        <v>558</v>
      </c>
      <c r="C1528" s="767" t="s">
        <v>559</v>
      </c>
      <c r="D1528" s="767"/>
      <c r="E1528" s="767"/>
      <c r="F1528" s="767"/>
      <c r="G1528" s="767"/>
      <c r="H1528" s="767"/>
      <c r="I1528" s="767"/>
      <c r="J1528" s="767"/>
      <c r="K1528" s="767"/>
      <c r="L1528" s="767"/>
      <c r="M1528" s="767"/>
      <c r="N1528" s="781"/>
      <c r="T1528" s="68" t="s">
        <v>559</v>
      </c>
    </row>
    <row r="1529" spans="1:24" s="63" customFormat="1" x14ac:dyDescent="0.2">
      <c r="A1529" s="98"/>
      <c r="B1529" s="97" t="s">
        <v>173</v>
      </c>
      <c r="C1529" s="767" t="s">
        <v>174</v>
      </c>
      <c r="D1529" s="767"/>
      <c r="E1529" s="767"/>
      <c r="F1529" s="99" t="s">
        <v>33</v>
      </c>
      <c r="G1529" s="99" t="s">
        <v>33</v>
      </c>
      <c r="H1529" s="99" t="s">
        <v>33</v>
      </c>
      <c r="I1529" s="99" t="s">
        <v>33</v>
      </c>
      <c r="J1529" s="100">
        <v>4500</v>
      </c>
      <c r="K1529" s="99" t="s">
        <v>175</v>
      </c>
      <c r="L1529" s="100">
        <v>2897.44</v>
      </c>
      <c r="M1529" s="101" t="s">
        <v>33</v>
      </c>
      <c r="N1529" s="102" t="s">
        <v>33</v>
      </c>
      <c r="U1529" s="68" t="s">
        <v>174</v>
      </c>
    </row>
    <row r="1530" spans="1:24" s="63" customFormat="1" x14ac:dyDescent="0.2">
      <c r="A1530" s="98"/>
      <c r="B1530" s="97" t="s">
        <v>176</v>
      </c>
      <c r="C1530" s="767" t="s">
        <v>177</v>
      </c>
      <c r="D1530" s="767"/>
      <c r="E1530" s="767"/>
      <c r="F1530" s="99" t="s">
        <v>33</v>
      </c>
      <c r="G1530" s="99" t="s">
        <v>33</v>
      </c>
      <c r="H1530" s="99" t="s">
        <v>33</v>
      </c>
      <c r="I1530" s="99" t="s">
        <v>33</v>
      </c>
      <c r="J1530" s="100">
        <v>607.5</v>
      </c>
      <c r="K1530" s="99" t="s">
        <v>175</v>
      </c>
      <c r="L1530" s="100">
        <v>391.15</v>
      </c>
      <c r="M1530" s="101" t="s">
        <v>33</v>
      </c>
      <c r="N1530" s="102" t="s">
        <v>33</v>
      </c>
      <c r="U1530" s="68" t="s">
        <v>177</v>
      </c>
    </row>
    <row r="1531" spans="1:24" s="63" customFormat="1" x14ac:dyDescent="0.2">
      <c r="A1531" s="98"/>
      <c r="B1531" s="97" t="s">
        <v>33</v>
      </c>
      <c r="C1531" s="767" t="s">
        <v>178</v>
      </c>
      <c r="D1531" s="767"/>
      <c r="E1531" s="767"/>
      <c r="F1531" s="99" t="s">
        <v>179</v>
      </c>
      <c r="G1531" s="99" t="s">
        <v>344</v>
      </c>
      <c r="H1531" s="99" t="s">
        <v>175</v>
      </c>
      <c r="I1531" s="99" t="s">
        <v>3366</v>
      </c>
      <c r="J1531" s="100" t="s">
        <v>33</v>
      </c>
      <c r="K1531" s="99" t="s">
        <v>33</v>
      </c>
      <c r="L1531" s="100" t="s">
        <v>33</v>
      </c>
      <c r="M1531" s="101" t="s">
        <v>33</v>
      </c>
      <c r="N1531" s="102" t="s">
        <v>33</v>
      </c>
      <c r="V1531" s="68" t="s">
        <v>178</v>
      </c>
    </row>
    <row r="1532" spans="1:24" s="63" customFormat="1" x14ac:dyDescent="0.2">
      <c r="A1532" s="98"/>
      <c r="B1532" s="97" t="s">
        <v>33</v>
      </c>
      <c r="C1532" s="776" t="s">
        <v>182</v>
      </c>
      <c r="D1532" s="776"/>
      <c r="E1532" s="776"/>
      <c r="F1532" s="90" t="s">
        <v>33</v>
      </c>
      <c r="G1532" s="90" t="s">
        <v>33</v>
      </c>
      <c r="H1532" s="90" t="s">
        <v>33</v>
      </c>
      <c r="I1532" s="90" t="s">
        <v>33</v>
      </c>
      <c r="J1532" s="91">
        <v>4500</v>
      </c>
      <c r="K1532" s="90" t="s">
        <v>33</v>
      </c>
      <c r="L1532" s="91">
        <v>2897.44</v>
      </c>
      <c r="M1532" s="92" t="s">
        <v>33</v>
      </c>
      <c r="N1532" s="93" t="s">
        <v>33</v>
      </c>
      <c r="W1532" s="68" t="s">
        <v>182</v>
      </c>
    </row>
    <row r="1533" spans="1:24" s="63" customFormat="1" x14ac:dyDescent="0.2">
      <c r="A1533" s="98"/>
      <c r="B1533" s="97" t="s">
        <v>33</v>
      </c>
      <c r="C1533" s="767" t="s">
        <v>183</v>
      </c>
      <c r="D1533" s="767"/>
      <c r="E1533" s="767"/>
      <c r="F1533" s="99" t="s">
        <v>33</v>
      </c>
      <c r="G1533" s="99" t="s">
        <v>33</v>
      </c>
      <c r="H1533" s="99" t="s">
        <v>33</v>
      </c>
      <c r="I1533" s="99" t="s">
        <v>33</v>
      </c>
      <c r="J1533" s="100" t="s">
        <v>33</v>
      </c>
      <c r="K1533" s="99" t="s">
        <v>33</v>
      </c>
      <c r="L1533" s="100">
        <v>391.15</v>
      </c>
      <c r="M1533" s="101" t="s">
        <v>33</v>
      </c>
      <c r="N1533" s="102" t="s">
        <v>33</v>
      </c>
      <c r="V1533" s="68" t="s">
        <v>183</v>
      </c>
    </row>
    <row r="1534" spans="1:24" s="63" customFormat="1" ht="33.75" x14ac:dyDescent="0.2">
      <c r="A1534" s="98"/>
      <c r="B1534" s="97" t="s">
        <v>184</v>
      </c>
      <c r="C1534" s="767" t="s">
        <v>185</v>
      </c>
      <c r="D1534" s="767"/>
      <c r="E1534" s="767"/>
      <c r="F1534" s="99" t="s">
        <v>186</v>
      </c>
      <c r="G1534" s="99" t="s">
        <v>187</v>
      </c>
      <c r="H1534" s="99" t="s">
        <v>33</v>
      </c>
      <c r="I1534" s="99" t="s">
        <v>187</v>
      </c>
      <c r="J1534" s="100" t="s">
        <v>33</v>
      </c>
      <c r="K1534" s="99" t="s">
        <v>33</v>
      </c>
      <c r="L1534" s="100">
        <v>371.59</v>
      </c>
      <c r="M1534" s="101" t="s">
        <v>33</v>
      </c>
      <c r="N1534" s="102" t="s">
        <v>33</v>
      </c>
      <c r="V1534" s="68" t="s">
        <v>185</v>
      </c>
    </row>
    <row r="1535" spans="1:24" s="63" customFormat="1" ht="22.5" x14ac:dyDescent="0.2">
      <c r="A1535" s="98"/>
      <c r="B1535" s="97" t="s">
        <v>188</v>
      </c>
      <c r="C1535" s="767" t="s">
        <v>189</v>
      </c>
      <c r="D1535" s="767"/>
      <c r="E1535" s="767"/>
      <c r="F1535" s="99" t="s">
        <v>186</v>
      </c>
      <c r="G1535" s="99" t="s">
        <v>190</v>
      </c>
      <c r="H1535" s="99" t="s">
        <v>33</v>
      </c>
      <c r="I1535" s="99" t="s">
        <v>190</v>
      </c>
      <c r="J1535" s="100" t="s">
        <v>33</v>
      </c>
      <c r="K1535" s="99" t="s">
        <v>33</v>
      </c>
      <c r="L1535" s="100">
        <v>195.58</v>
      </c>
      <c r="M1535" s="101" t="s">
        <v>33</v>
      </c>
      <c r="N1535" s="102" t="s">
        <v>33</v>
      </c>
      <c r="V1535" s="68" t="s">
        <v>189</v>
      </c>
    </row>
    <row r="1536" spans="1:24" s="63" customFormat="1" x14ac:dyDescent="0.2">
      <c r="A1536" s="103"/>
      <c r="B1536" s="104"/>
      <c r="C1536" s="780" t="s">
        <v>191</v>
      </c>
      <c r="D1536" s="780"/>
      <c r="E1536" s="780"/>
      <c r="F1536" s="105" t="s">
        <v>33</v>
      </c>
      <c r="G1536" s="105" t="s">
        <v>33</v>
      </c>
      <c r="H1536" s="105" t="s">
        <v>33</v>
      </c>
      <c r="I1536" s="105" t="s">
        <v>33</v>
      </c>
      <c r="J1536" s="106" t="s">
        <v>33</v>
      </c>
      <c r="K1536" s="105" t="s">
        <v>33</v>
      </c>
      <c r="L1536" s="106">
        <v>3464.61</v>
      </c>
      <c r="M1536" s="92" t="s">
        <v>33</v>
      </c>
      <c r="N1536" s="107" t="s">
        <v>33</v>
      </c>
      <c r="X1536" s="68" t="s">
        <v>191</v>
      </c>
    </row>
    <row r="1537" spans="1:24" s="63" customFormat="1" ht="45" x14ac:dyDescent="0.2">
      <c r="A1537" s="88" t="s">
        <v>3367</v>
      </c>
      <c r="B1537" s="89" t="s">
        <v>2796</v>
      </c>
      <c r="C1537" s="776" t="s">
        <v>2797</v>
      </c>
      <c r="D1537" s="776"/>
      <c r="E1537" s="776"/>
      <c r="F1537" s="90" t="s">
        <v>168</v>
      </c>
      <c r="G1537" s="90" t="s">
        <v>33</v>
      </c>
      <c r="H1537" s="90" t="s">
        <v>33</v>
      </c>
      <c r="I1537" s="90" t="s">
        <v>3364</v>
      </c>
      <c r="J1537" s="91" t="s">
        <v>33</v>
      </c>
      <c r="K1537" s="90" t="s">
        <v>33</v>
      </c>
      <c r="L1537" s="91" t="s">
        <v>33</v>
      </c>
      <c r="M1537" s="92" t="s">
        <v>33</v>
      </c>
      <c r="N1537" s="93" t="s">
        <v>33</v>
      </c>
      <c r="R1537" s="68" t="s">
        <v>2797</v>
      </c>
    </row>
    <row r="1538" spans="1:24" s="63" customFormat="1" x14ac:dyDescent="0.2">
      <c r="A1538" s="94"/>
      <c r="B1538" s="95"/>
      <c r="C1538" s="767" t="s">
        <v>3365</v>
      </c>
      <c r="D1538" s="767"/>
      <c r="E1538" s="767"/>
      <c r="F1538" s="767"/>
      <c r="G1538" s="767"/>
      <c r="H1538" s="767"/>
      <c r="I1538" s="767"/>
      <c r="J1538" s="767"/>
      <c r="K1538" s="767"/>
      <c r="L1538" s="767"/>
      <c r="M1538" s="767"/>
      <c r="N1538" s="781"/>
      <c r="S1538" s="68" t="s">
        <v>3365</v>
      </c>
    </row>
    <row r="1539" spans="1:24" s="63" customFormat="1" ht="33.75" x14ac:dyDescent="0.2">
      <c r="A1539" s="96"/>
      <c r="B1539" s="97" t="s">
        <v>558</v>
      </c>
      <c r="C1539" s="767" t="s">
        <v>559</v>
      </c>
      <c r="D1539" s="767"/>
      <c r="E1539" s="767"/>
      <c r="F1539" s="767"/>
      <c r="G1539" s="767"/>
      <c r="H1539" s="767"/>
      <c r="I1539" s="767"/>
      <c r="J1539" s="767"/>
      <c r="K1539" s="767"/>
      <c r="L1539" s="767"/>
      <c r="M1539" s="767"/>
      <c r="N1539" s="781"/>
      <c r="T1539" s="68" t="s">
        <v>559</v>
      </c>
    </row>
    <row r="1540" spans="1:24" s="63" customFormat="1" x14ac:dyDescent="0.2">
      <c r="A1540" s="98"/>
      <c r="B1540" s="97" t="s">
        <v>173</v>
      </c>
      <c r="C1540" s="767" t="s">
        <v>174</v>
      </c>
      <c r="D1540" s="767"/>
      <c r="E1540" s="767"/>
      <c r="F1540" s="99" t="s">
        <v>33</v>
      </c>
      <c r="G1540" s="99" t="s">
        <v>33</v>
      </c>
      <c r="H1540" s="99" t="s">
        <v>33</v>
      </c>
      <c r="I1540" s="99" t="s">
        <v>33</v>
      </c>
      <c r="J1540" s="100">
        <v>308.07</v>
      </c>
      <c r="K1540" s="99" t="s">
        <v>175</v>
      </c>
      <c r="L1540" s="100">
        <v>198.36</v>
      </c>
      <c r="M1540" s="101" t="s">
        <v>33</v>
      </c>
      <c r="N1540" s="102" t="s">
        <v>33</v>
      </c>
      <c r="U1540" s="68" t="s">
        <v>174</v>
      </c>
    </row>
    <row r="1541" spans="1:24" s="63" customFormat="1" x14ac:dyDescent="0.2">
      <c r="A1541" s="98"/>
      <c r="B1541" s="97" t="s">
        <v>176</v>
      </c>
      <c r="C1541" s="767" t="s">
        <v>177</v>
      </c>
      <c r="D1541" s="767"/>
      <c r="E1541" s="767"/>
      <c r="F1541" s="99" t="s">
        <v>33</v>
      </c>
      <c r="G1541" s="99" t="s">
        <v>33</v>
      </c>
      <c r="H1541" s="99" t="s">
        <v>33</v>
      </c>
      <c r="I1541" s="99" t="s">
        <v>33</v>
      </c>
      <c r="J1541" s="100">
        <v>31.32</v>
      </c>
      <c r="K1541" s="99" t="s">
        <v>175</v>
      </c>
      <c r="L1541" s="100">
        <v>20.170000000000002</v>
      </c>
      <c r="M1541" s="101" t="s">
        <v>33</v>
      </c>
      <c r="N1541" s="102" t="s">
        <v>33</v>
      </c>
      <c r="U1541" s="68" t="s">
        <v>177</v>
      </c>
    </row>
    <row r="1542" spans="1:24" s="63" customFormat="1" x14ac:dyDescent="0.2">
      <c r="A1542" s="98"/>
      <c r="B1542" s="97" t="s">
        <v>33</v>
      </c>
      <c r="C1542" s="767" t="s">
        <v>178</v>
      </c>
      <c r="D1542" s="767"/>
      <c r="E1542" s="767"/>
      <c r="F1542" s="99" t="s">
        <v>179</v>
      </c>
      <c r="G1542" s="99" t="s">
        <v>2798</v>
      </c>
      <c r="H1542" s="99" t="s">
        <v>175</v>
      </c>
      <c r="I1542" s="99" t="s">
        <v>3368</v>
      </c>
      <c r="J1542" s="100" t="s">
        <v>33</v>
      </c>
      <c r="K1542" s="99" t="s">
        <v>33</v>
      </c>
      <c r="L1542" s="100" t="s">
        <v>33</v>
      </c>
      <c r="M1542" s="101" t="s">
        <v>33</v>
      </c>
      <c r="N1542" s="102" t="s">
        <v>33</v>
      </c>
      <c r="V1542" s="68" t="s">
        <v>178</v>
      </c>
    </row>
    <row r="1543" spans="1:24" s="63" customFormat="1" x14ac:dyDescent="0.2">
      <c r="A1543" s="98"/>
      <c r="B1543" s="97" t="s">
        <v>33</v>
      </c>
      <c r="C1543" s="776" t="s">
        <v>182</v>
      </c>
      <c r="D1543" s="776"/>
      <c r="E1543" s="776"/>
      <c r="F1543" s="90" t="s">
        <v>33</v>
      </c>
      <c r="G1543" s="90" t="s">
        <v>33</v>
      </c>
      <c r="H1543" s="90" t="s">
        <v>33</v>
      </c>
      <c r="I1543" s="90" t="s">
        <v>33</v>
      </c>
      <c r="J1543" s="91">
        <v>308.07</v>
      </c>
      <c r="K1543" s="90" t="s">
        <v>33</v>
      </c>
      <c r="L1543" s="91">
        <v>198.36</v>
      </c>
      <c r="M1543" s="92" t="s">
        <v>33</v>
      </c>
      <c r="N1543" s="93" t="s">
        <v>33</v>
      </c>
      <c r="W1543" s="68" t="s">
        <v>182</v>
      </c>
    </row>
    <row r="1544" spans="1:24" s="63" customFormat="1" x14ac:dyDescent="0.2">
      <c r="A1544" s="98"/>
      <c r="B1544" s="97" t="s">
        <v>33</v>
      </c>
      <c r="C1544" s="767" t="s">
        <v>183</v>
      </c>
      <c r="D1544" s="767"/>
      <c r="E1544" s="767"/>
      <c r="F1544" s="99" t="s">
        <v>33</v>
      </c>
      <c r="G1544" s="99" t="s">
        <v>33</v>
      </c>
      <c r="H1544" s="99" t="s">
        <v>33</v>
      </c>
      <c r="I1544" s="99" t="s">
        <v>33</v>
      </c>
      <c r="J1544" s="100" t="s">
        <v>33</v>
      </c>
      <c r="K1544" s="99" t="s">
        <v>33</v>
      </c>
      <c r="L1544" s="100">
        <v>20.170000000000002</v>
      </c>
      <c r="M1544" s="101" t="s">
        <v>33</v>
      </c>
      <c r="N1544" s="102" t="s">
        <v>33</v>
      </c>
      <c r="V1544" s="68" t="s">
        <v>183</v>
      </c>
    </row>
    <row r="1545" spans="1:24" s="63" customFormat="1" ht="33.75" x14ac:dyDescent="0.2">
      <c r="A1545" s="98"/>
      <c r="B1545" s="97" t="s">
        <v>184</v>
      </c>
      <c r="C1545" s="767" t="s">
        <v>185</v>
      </c>
      <c r="D1545" s="767"/>
      <c r="E1545" s="767"/>
      <c r="F1545" s="99" t="s">
        <v>186</v>
      </c>
      <c r="G1545" s="99" t="s">
        <v>187</v>
      </c>
      <c r="H1545" s="99" t="s">
        <v>33</v>
      </c>
      <c r="I1545" s="99" t="s">
        <v>187</v>
      </c>
      <c r="J1545" s="100" t="s">
        <v>33</v>
      </c>
      <c r="K1545" s="99" t="s">
        <v>33</v>
      </c>
      <c r="L1545" s="100">
        <v>19.16</v>
      </c>
      <c r="M1545" s="101" t="s">
        <v>33</v>
      </c>
      <c r="N1545" s="102" t="s">
        <v>33</v>
      </c>
      <c r="V1545" s="68" t="s">
        <v>185</v>
      </c>
    </row>
    <row r="1546" spans="1:24" s="63" customFormat="1" ht="22.5" x14ac:dyDescent="0.2">
      <c r="A1546" s="98"/>
      <c r="B1546" s="97" t="s">
        <v>188</v>
      </c>
      <c r="C1546" s="767" t="s">
        <v>189</v>
      </c>
      <c r="D1546" s="767"/>
      <c r="E1546" s="767"/>
      <c r="F1546" s="99" t="s">
        <v>186</v>
      </c>
      <c r="G1546" s="99" t="s">
        <v>190</v>
      </c>
      <c r="H1546" s="99" t="s">
        <v>33</v>
      </c>
      <c r="I1546" s="99" t="s">
        <v>190</v>
      </c>
      <c r="J1546" s="100" t="s">
        <v>33</v>
      </c>
      <c r="K1546" s="99" t="s">
        <v>33</v>
      </c>
      <c r="L1546" s="100">
        <v>10.09</v>
      </c>
      <c r="M1546" s="101" t="s">
        <v>33</v>
      </c>
      <c r="N1546" s="102" t="s">
        <v>33</v>
      </c>
      <c r="V1546" s="68" t="s">
        <v>189</v>
      </c>
    </row>
    <row r="1547" spans="1:24" s="63" customFormat="1" x14ac:dyDescent="0.2">
      <c r="A1547" s="103"/>
      <c r="B1547" s="104"/>
      <c r="C1547" s="780" t="s">
        <v>191</v>
      </c>
      <c r="D1547" s="780"/>
      <c r="E1547" s="780"/>
      <c r="F1547" s="105" t="s">
        <v>33</v>
      </c>
      <c r="G1547" s="105" t="s">
        <v>33</v>
      </c>
      <c r="H1547" s="105" t="s">
        <v>33</v>
      </c>
      <c r="I1547" s="105" t="s">
        <v>33</v>
      </c>
      <c r="J1547" s="106" t="s">
        <v>33</v>
      </c>
      <c r="K1547" s="105" t="s">
        <v>33</v>
      </c>
      <c r="L1547" s="106">
        <v>227.61</v>
      </c>
      <c r="M1547" s="92" t="s">
        <v>33</v>
      </c>
      <c r="N1547" s="107" t="s">
        <v>33</v>
      </c>
      <c r="X1547" s="68" t="s">
        <v>191</v>
      </c>
    </row>
    <row r="1548" spans="1:24" s="63" customFormat="1" ht="33.75" x14ac:dyDescent="0.2">
      <c r="A1548" s="88" t="s">
        <v>3369</v>
      </c>
      <c r="B1548" s="89" t="s">
        <v>2800</v>
      </c>
      <c r="C1548" s="776" t="s">
        <v>2801</v>
      </c>
      <c r="D1548" s="776"/>
      <c r="E1548" s="776"/>
      <c r="F1548" s="90" t="s">
        <v>168</v>
      </c>
      <c r="G1548" s="90" t="s">
        <v>33</v>
      </c>
      <c r="H1548" s="90" t="s">
        <v>33</v>
      </c>
      <c r="I1548" s="90" t="s">
        <v>3364</v>
      </c>
      <c r="J1548" s="91" t="s">
        <v>33</v>
      </c>
      <c r="K1548" s="90" t="s">
        <v>33</v>
      </c>
      <c r="L1548" s="91" t="s">
        <v>33</v>
      </c>
      <c r="M1548" s="92" t="s">
        <v>33</v>
      </c>
      <c r="N1548" s="93" t="s">
        <v>33</v>
      </c>
      <c r="R1548" s="68" t="s">
        <v>2801</v>
      </c>
    </row>
    <row r="1549" spans="1:24" s="63" customFormat="1" x14ac:dyDescent="0.2">
      <c r="A1549" s="94"/>
      <c r="B1549" s="95"/>
      <c r="C1549" s="767" t="s">
        <v>3365</v>
      </c>
      <c r="D1549" s="767"/>
      <c r="E1549" s="767"/>
      <c r="F1549" s="767"/>
      <c r="G1549" s="767"/>
      <c r="H1549" s="767"/>
      <c r="I1549" s="767"/>
      <c r="J1549" s="767"/>
      <c r="K1549" s="767"/>
      <c r="L1549" s="767"/>
      <c r="M1549" s="767"/>
      <c r="N1549" s="781"/>
      <c r="S1549" s="68" t="s">
        <v>3365</v>
      </c>
    </row>
    <row r="1550" spans="1:24" s="63" customFormat="1" x14ac:dyDescent="0.2">
      <c r="A1550" s="96"/>
      <c r="B1550" s="97" t="s">
        <v>33</v>
      </c>
      <c r="C1550" s="767" t="s">
        <v>645</v>
      </c>
      <c r="D1550" s="767"/>
      <c r="E1550" s="767"/>
      <c r="F1550" s="767"/>
      <c r="G1550" s="767"/>
      <c r="H1550" s="767"/>
      <c r="I1550" s="767"/>
      <c r="J1550" s="767"/>
      <c r="K1550" s="767"/>
      <c r="L1550" s="767"/>
      <c r="M1550" s="767"/>
      <c r="N1550" s="781"/>
      <c r="T1550" s="68" t="s">
        <v>645</v>
      </c>
    </row>
    <row r="1551" spans="1:24" s="63" customFormat="1" ht="33.75" x14ac:dyDescent="0.2">
      <c r="A1551" s="96"/>
      <c r="B1551" s="97" t="s">
        <v>558</v>
      </c>
      <c r="C1551" s="767" t="s">
        <v>559</v>
      </c>
      <c r="D1551" s="767"/>
      <c r="E1551" s="767"/>
      <c r="F1551" s="767"/>
      <c r="G1551" s="767"/>
      <c r="H1551" s="767"/>
      <c r="I1551" s="767"/>
      <c r="J1551" s="767"/>
      <c r="K1551" s="767"/>
      <c r="L1551" s="767"/>
      <c r="M1551" s="767"/>
      <c r="N1551" s="781"/>
      <c r="T1551" s="68" t="s">
        <v>559</v>
      </c>
    </row>
    <row r="1552" spans="1:24" s="63" customFormat="1" x14ac:dyDescent="0.2">
      <c r="A1552" s="98"/>
      <c r="B1552" s="97" t="s">
        <v>173</v>
      </c>
      <c r="C1552" s="767" t="s">
        <v>174</v>
      </c>
      <c r="D1552" s="767"/>
      <c r="E1552" s="767"/>
      <c r="F1552" s="99" t="s">
        <v>33</v>
      </c>
      <c r="G1552" s="99" t="s">
        <v>33</v>
      </c>
      <c r="H1552" s="99" t="s">
        <v>33</v>
      </c>
      <c r="I1552" s="99" t="s">
        <v>33</v>
      </c>
      <c r="J1552" s="100">
        <v>139.43</v>
      </c>
      <c r="K1552" s="99" t="s">
        <v>400</v>
      </c>
      <c r="L1552" s="100">
        <v>269.33</v>
      </c>
      <c r="M1552" s="101" t="s">
        <v>33</v>
      </c>
      <c r="N1552" s="102" t="s">
        <v>33</v>
      </c>
      <c r="U1552" s="68" t="s">
        <v>174</v>
      </c>
    </row>
    <row r="1553" spans="1:24" s="63" customFormat="1" x14ac:dyDescent="0.2">
      <c r="A1553" s="98"/>
      <c r="B1553" s="97" t="s">
        <v>176</v>
      </c>
      <c r="C1553" s="767" t="s">
        <v>177</v>
      </c>
      <c r="D1553" s="767"/>
      <c r="E1553" s="767"/>
      <c r="F1553" s="99" t="s">
        <v>33</v>
      </c>
      <c r="G1553" s="99" t="s">
        <v>33</v>
      </c>
      <c r="H1553" s="99" t="s">
        <v>33</v>
      </c>
      <c r="I1553" s="99" t="s">
        <v>33</v>
      </c>
      <c r="J1553" s="100">
        <v>14.18</v>
      </c>
      <c r="K1553" s="99" t="s">
        <v>400</v>
      </c>
      <c r="L1553" s="100">
        <v>27.39</v>
      </c>
      <c r="M1553" s="101" t="s">
        <v>33</v>
      </c>
      <c r="N1553" s="102" t="s">
        <v>33</v>
      </c>
      <c r="U1553" s="68" t="s">
        <v>177</v>
      </c>
    </row>
    <row r="1554" spans="1:24" s="63" customFormat="1" x14ac:dyDescent="0.2">
      <c r="A1554" s="98"/>
      <c r="B1554" s="97" t="s">
        <v>33</v>
      </c>
      <c r="C1554" s="767" t="s">
        <v>178</v>
      </c>
      <c r="D1554" s="767"/>
      <c r="E1554" s="767"/>
      <c r="F1554" s="99" t="s">
        <v>179</v>
      </c>
      <c r="G1554" s="99" t="s">
        <v>1784</v>
      </c>
      <c r="H1554" s="99" t="s">
        <v>400</v>
      </c>
      <c r="I1554" s="99" t="s">
        <v>3370</v>
      </c>
      <c r="J1554" s="100" t="s">
        <v>33</v>
      </c>
      <c r="K1554" s="99" t="s">
        <v>33</v>
      </c>
      <c r="L1554" s="100" t="s">
        <v>33</v>
      </c>
      <c r="M1554" s="101" t="s">
        <v>33</v>
      </c>
      <c r="N1554" s="102" t="s">
        <v>33</v>
      </c>
      <c r="V1554" s="68" t="s">
        <v>178</v>
      </c>
    </row>
    <row r="1555" spans="1:24" s="63" customFormat="1" x14ac:dyDescent="0.2">
      <c r="A1555" s="98"/>
      <c r="B1555" s="97" t="s">
        <v>33</v>
      </c>
      <c r="C1555" s="776" t="s">
        <v>182</v>
      </c>
      <c r="D1555" s="776"/>
      <c r="E1555" s="776"/>
      <c r="F1555" s="90" t="s">
        <v>33</v>
      </c>
      <c r="G1555" s="90" t="s">
        <v>33</v>
      </c>
      <c r="H1555" s="90" t="s">
        <v>33</v>
      </c>
      <c r="I1555" s="90" t="s">
        <v>33</v>
      </c>
      <c r="J1555" s="91">
        <v>139.43</v>
      </c>
      <c r="K1555" s="90" t="s">
        <v>33</v>
      </c>
      <c r="L1555" s="91">
        <v>269.33</v>
      </c>
      <c r="M1555" s="92" t="s">
        <v>33</v>
      </c>
      <c r="N1555" s="93" t="s">
        <v>33</v>
      </c>
      <c r="W1555" s="68" t="s">
        <v>182</v>
      </c>
    </row>
    <row r="1556" spans="1:24" s="63" customFormat="1" x14ac:dyDescent="0.2">
      <c r="A1556" s="98"/>
      <c r="B1556" s="97" t="s">
        <v>33</v>
      </c>
      <c r="C1556" s="767" t="s">
        <v>183</v>
      </c>
      <c r="D1556" s="767"/>
      <c r="E1556" s="767"/>
      <c r="F1556" s="99" t="s">
        <v>33</v>
      </c>
      <c r="G1556" s="99" t="s">
        <v>33</v>
      </c>
      <c r="H1556" s="99" t="s">
        <v>33</v>
      </c>
      <c r="I1556" s="99" t="s">
        <v>33</v>
      </c>
      <c r="J1556" s="100" t="s">
        <v>33</v>
      </c>
      <c r="K1556" s="99" t="s">
        <v>33</v>
      </c>
      <c r="L1556" s="100">
        <v>27.39</v>
      </c>
      <c r="M1556" s="101" t="s">
        <v>33</v>
      </c>
      <c r="N1556" s="102" t="s">
        <v>33</v>
      </c>
      <c r="V1556" s="68" t="s">
        <v>183</v>
      </c>
    </row>
    <row r="1557" spans="1:24" s="63" customFormat="1" ht="33.75" x14ac:dyDescent="0.2">
      <c r="A1557" s="98"/>
      <c r="B1557" s="97" t="s">
        <v>184</v>
      </c>
      <c r="C1557" s="767" t="s">
        <v>185</v>
      </c>
      <c r="D1557" s="767"/>
      <c r="E1557" s="767"/>
      <c r="F1557" s="99" t="s">
        <v>186</v>
      </c>
      <c r="G1557" s="99" t="s">
        <v>187</v>
      </c>
      <c r="H1557" s="99" t="s">
        <v>33</v>
      </c>
      <c r="I1557" s="99" t="s">
        <v>187</v>
      </c>
      <c r="J1557" s="100" t="s">
        <v>33</v>
      </c>
      <c r="K1557" s="99" t="s">
        <v>33</v>
      </c>
      <c r="L1557" s="100">
        <v>26.02</v>
      </c>
      <c r="M1557" s="101" t="s">
        <v>33</v>
      </c>
      <c r="N1557" s="102" t="s">
        <v>33</v>
      </c>
      <c r="V1557" s="68" t="s">
        <v>185</v>
      </c>
    </row>
    <row r="1558" spans="1:24" s="63" customFormat="1" ht="22.5" x14ac:dyDescent="0.2">
      <c r="A1558" s="98"/>
      <c r="B1558" s="97" t="s">
        <v>188</v>
      </c>
      <c r="C1558" s="767" t="s">
        <v>189</v>
      </c>
      <c r="D1558" s="767"/>
      <c r="E1558" s="767"/>
      <c r="F1558" s="99" t="s">
        <v>186</v>
      </c>
      <c r="G1558" s="99" t="s">
        <v>190</v>
      </c>
      <c r="H1558" s="99" t="s">
        <v>33</v>
      </c>
      <c r="I1558" s="99" t="s">
        <v>190</v>
      </c>
      <c r="J1558" s="100" t="s">
        <v>33</v>
      </c>
      <c r="K1558" s="99" t="s">
        <v>33</v>
      </c>
      <c r="L1558" s="100">
        <v>13.7</v>
      </c>
      <c r="M1558" s="101" t="s">
        <v>33</v>
      </c>
      <c r="N1558" s="102" t="s">
        <v>33</v>
      </c>
      <c r="V1558" s="68" t="s">
        <v>189</v>
      </c>
    </row>
    <row r="1559" spans="1:24" s="63" customFormat="1" x14ac:dyDescent="0.2">
      <c r="A1559" s="103"/>
      <c r="B1559" s="104"/>
      <c r="C1559" s="780" t="s">
        <v>191</v>
      </c>
      <c r="D1559" s="780"/>
      <c r="E1559" s="780"/>
      <c r="F1559" s="105" t="s">
        <v>33</v>
      </c>
      <c r="G1559" s="105" t="s">
        <v>33</v>
      </c>
      <c r="H1559" s="105" t="s">
        <v>33</v>
      </c>
      <c r="I1559" s="105" t="s">
        <v>33</v>
      </c>
      <c r="J1559" s="106" t="s">
        <v>33</v>
      </c>
      <c r="K1559" s="105" t="s">
        <v>33</v>
      </c>
      <c r="L1559" s="106">
        <v>309.05</v>
      </c>
      <c r="M1559" s="92" t="s">
        <v>33</v>
      </c>
      <c r="N1559" s="107" t="s">
        <v>33</v>
      </c>
      <c r="X1559" s="68" t="s">
        <v>191</v>
      </c>
    </row>
    <row r="1560" spans="1:24" s="63" customFormat="1" ht="22.5" x14ac:dyDescent="0.2">
      <c r="A1560" s="88" t="s">
        <v>3371</v>
      </c>
      <c r="B1560" s="89" t="s">
        <v>1974</v>
      </c>
      <c r="C1560" s="776" t="s">
        <v>1975</v>
      </c>
      <c r="D1560" s="776"/>
      <c r="E1560" s="776"/>
      <c r="F1560" s="90" t="s">
        <v>582</v>
      </c>
      <c r="G1560" s="90" t="s">
        <v>33</v>
      </c>
      <c r="H1560" s="90" t="s">
        <v>33</v>
      </c>
      <c r="I1560" s="90" t="s">
        <v>3372</v>
      </c>
      <c r="J1560" s="91" t="s">
        <v>33</v>
      </c>
      <c r="K1560" s="90" t="s">
        <v>33</v>
      </c>
      <c r="L1560" s="91" t="s">
        <v>33</v>
      </c>
      <c r="M1560" s="92" t="s">
        <v>33</v>
      </c>
      <c r="N1560" s="93" t="s">
        <v>33</v>
      </c>
      <c r="R1560" s="68" t="s">
        <v>1975</v>
      </c>
    </row>
    <row r="1561" spans="1:24" s="63" customFormat="1" x14ac:dyDescent="0.2">
      <c r="A1561" s="94"/>
      <c r="B1561" s="95"/>
      <c r="C1561" s="767" t="s">
        <v>3373</v>
      </c>
      <c r="D1561" s="767"/>
      <c r="E1561" s="767"/>
      <c r="F1561" s="767"/>
      <c r="G1561" s="767"/>
      <c r="H1561" s="767"/>
      <c r="I1561" s="767"/>
      <c r="J1561" s="767"/>
      <c r="K1561" s="767"/>
      <c r="L1561" s="767"/>
      <c r="M1561" s="767"/>
      <c r="N1561" s="781"/>
      <c r="S1561" s="68" t="s">
        <v>3373</v>
      </c>
    </row>
    <row r="1562" spans="1:24" s="63" customFormat="1" ht="33.75" x14ac:dyDescent="0.2">
      <c r="A1562" s="96"/>
      <c r="B1562" s="97" t="s">
        <v>558</v>
      </c>
      <c r="C1562" s="767" t="s">
        <v>559</v>
      </c>
      <c r="D1562" s="767"/>
      <c r="E1562" s="767"/>
      <c r="F1562" s="767"/>
      <c r="G1562" s="767"/>
      <c r="H1562" s="767"/>
      <c r="I1562" s="767"/>
      <c r="J1562" s="767"/>
      <c r="K1562" s="767"/>
      <c r="L1562" s="767"/>
      <c r="M1562" s="767"/>
      <c r="N1562" s="781"/>
      <c r="T1562" s="68" t="s">
        <v>559</v>
      </c>
    </row>
    <row r="1563" spans="1:24" s="63" customFormat="1" x14ac:dyDescent="0.2">
      <c r="A1563" s="98"/>
      <c r="B1563" s="97" t="s">
        <v>165</v>
      </c>
      <c r="C1563" s="767" t="s">
        <v>251</v>
      </c>
      <c r="D1563" s="767"/>
      <c r="E1563" s="767"/>
      <c r="F1563" s="99" t="s">
        <v>33</v>
      </c>
      <c r="G1563" s="99" t="s">
        <v>33</v>
      </c>
      <c r="H1563" s="99" t="s">
        <v>33</v>
      </c>
      <c r="I1563" s="99" t="s">
        <v>33</v>
      </c>
      <c r="J1563" s="100">
        <v>127.61</v>
      </c>
      <c r="K1563" s="99" t="s">
        <v>175</v>
      </c>
      <c r="L1563" s="100">
        <v>821.65</v>
      </c>
      <c r="M1563" s="101" t="s">
        <v>33</v>
      </c>
      <c r="N1563" s="102" t="s">
        <v>33</v>
      </c>
      <c r="U1563" s="68" t="s">
        <v>251</v>
      </c>
    </row>
    <row r="1564" spans="1:24" s="63" customFormat="1" x14ac:dyDescent="0.2">
      <c r="A1564" s="98"/>
      <c r="B1564" s="97" t="s">
        <v>173</v>
      </c>
      <c r="C1564" s="767" t="s">
        <v>174</v>
      </c>
      <c r="D1564" s="767"/>
      <c r="E1564" s="767"/>
      <c r="F1564" s="99" t="s">
        <v>33</v>
      </c>
      <c r="G1564" s="99" t="s">
        <v>33</v>
      </c>
      <c r="H1564" s="99" t="s">
        <v>33</v>
      </c>
      <c r="I1564" s="99" t="s">
        <v>33</v>
      </c>
      <c r="J1564" s="100">
        <v>288.58</v>
      </c>
      <c r="K1564" s="99" t="s">
        <v>175</v>
      </c>
      <c r="L1564" s="100">
        <v>1858.09</v>
      </c>
      <c r="M1564" s="101" t="s">
        <v>33</v>
      </c>
      <c r="N1564" s="102" t="s">
        <v>33</v>
      </c>
      <c r="U1564" s="68" t="s">
        <v>174</v>
      </c>
    </row>
    <row r="1565" spans="1:24" s="63" customFormat="1" x14ac:dyDescent="0.2">
      <c r="A1565" s="98"/>
      <c r="B1565" s="97" t="s">
        <v>176</v>
      </c>
      <c r="C1565" s="767" t="s">
        <v>177</v>
      </c>
      <c r="D1565" s="767"/>
      <c r="E1565" s="767"/>
      <c r="F1565" s="99" t="s">
        <v>33</v>
      </c>
      <c r="G1565" s="99" t="s">
        <v>33</v>
      </c>
      <c r="H1565" s="99" t="s">
        <v>33</v>
      </c>
      <c r="I1565" s="99" t="s">
        <v>33</v>
      </c>
      <c r="J1565" s="100">
        <v>31.49</v>
      </c>
      <c r="K1565" s="99" t="s">
        <v>175</v>
      </c>
      <c r="L1565" s="100">
        <v>202.76</v>
      </c>
      <c r="M1565" s="101" t="s">
        <v>33</v>
      </c>
      <c r="N1565" s="102" t="s">
        <v>33</v>
      </c>
      <c r="U1565" s="68" t="s">
        <v>177</v>
      </c>
    </row>
    <row r="1566" spans="1:24" s="63" customFormat="1" x14ac:dyDescent="0.2">
      <c r="A1566" s="98"/>
      <c r="B1566" s="97" t="s">
        <v>33</v>
      </c>
      <c r="C1566" s="767" t="s">
        <v>253</v>
      </c>
      <c r="D1566" s="767"/>
      <c r="E1566" s="767"/>
      <c r="F1566" s="99" t="s">
        <v>179</v>
      </c>
      <c r="G1566" s="99" t="s">
        <v>1978</v>
      </c>
      <c r="H1566" s="99" t="s">
        <v>175</v>
      </c>
      <c r="I1566" s="99" t="s">
        <v>3374</v>
      </c>
      <c r="J1566" s="100" t="s">
        <v>33</v>
      </c>
      <c r="K1566" s="99" t="s">
        <v>33</v>
      </c>
      <c r="L1566" s="100" t="s">
        <v>33</v>
      </c>
      <c r="M1566" s="101" t="s">
        <v>33</v>
      </c>
      <c r="N1566" s="102" t="s">
        <v>33</v>
      </c>
      <c r="V1566" s="68" t="s">
        <v>253</v>
      </c>
    </row>
    <row r="1567" spans="1:24" s="63" customFormat="1" ht="22.5" x14ac:dyDescent="0.2">
      <c r="A1567" s="98"/>
      <c r="B1567" s="97" t="s">
        <v>33</v>
      </c>
      <c r="C1567" s="767" t="s">
        <v>178</v>
      </c>
      <c r="D1567" s="767"/>
      <c r="E1567" s="767"/>
      <c r="F1567" s="99" t="s">
        <v>179</v>
      </c>
      <c r="G1567" s="99" t="s">
        <v>1980</v>
      </c>
      <c r="H1567" s="99" t="s">
        <v>175</v>
      </c>
      <c r="I1567" s="99" t="s">
        <v>3375</v>
      </c>
      <c r="J1567" s="100" t="s">
        <v>33</v>
      </c>
      <c r="K1567" s="99" t="s">
        <v>33</v>
      </c>
      <c r="L1567" s="100" t="s">
        <v>33</v>
      </c>
      <c r="M1567" s="101" t="s">
        <v>33</v>
      </c>
      <c r="N1567" s="102" t="s">
        <v>33</v>
      </c>
      <c r="V1567" s="68" t="s">
        <v>178</v>
      </c>
    </row>
    <row r="1568" spans="1:24" s="63" customFormat="1" x14ac:dyDescent="0.2">
      <c r="A1568" s="98"/>
      <c r="B1568" s="97" t="s">
        <v>33</v>
      </c>
      <c r="C1568" s="776" t="s">
        <v>182</v>
      </c>
      <c r="D1568" s="776"/>
      <c r="E1568" s="776"/>
      <c r="F1568" s="90" t="s">
        <v>33</v>
      </c>
      <c r="G1568" s="90" t="s">
        <v>33</v>
      </c>
      <c r="H1568" s="90" t="s">
        <v>33</v>
      </c>
      <c r="I1568" s="90" t="s">
        <v>33</v>
      </c>
      <c r="J1568" s="91">
        <v>416.19</v>
      </c>
      <c r="K1568" s="90" t="s">
        <v>33</v>
      </c>
      <c r="L1568" s="91">
        <v>2679.74</v>
      </c>
      <c r="M1568" s="92" t="s">
        <v>33</v>
      </c>
      <c r="N1568" s="93" t="s">
        <v>33</v>
      </c>
      <c r="W1568" s="68" t="s">
        <v>182</v>
      </c>
    </row>
    <row r="1569" spans="1:24" s="63" customFormat="1" x14ac:dyDescent="0.2">
      <c r="A1569" s="98"/>
      <c r="B1569" s="97" t="s">
        <v>33</v>
      </c>
      <c r="C1569" s="767" t="s">
        <v>183</v>
      </c>
      <c r="D1569" s="767"/>
      <c r="E1569" s="767"/>
      <c r="F1569" s="99" t="s">
        <v>33</v>
      </c>
      <c r="G1569" s="99" t="s">
        <v>33</v>
      </c>
      <c r="H1569" s="99" t="s">
        <v>33</v>
      </c>
      <c r="I1569" s="99" t="s">
        <v>33</v>
      </c>
      <c r="J1569" s="100" t="s">
        <v>33</v>
      </c>
      <c r="K1569" s="99" t="s">
        <v>33</v>
      </c>
      <c r="L1569" s="100">
        <v>1024.4100000000001</v>
      </c>
      <c r="M1569" s="101" t="s">
        <v>33</v>
      </c>
      <c r="N1569" s="102" t="s">
        <v>33</v>
      </c>
      <c r="V1569" s="68" t="s">
        <v>183</v>
      </c>
    </row>
    <row r="1570" spans="1:24" s="63" customFormat="1" ht="33.75" x14ac:dyDescent="0.2">
      <c r="A1570" s="98"/>
      <c r="B1570" s="97" t="s">
        <v>184</v>
      </c>
      <c r="C1570" s="767" t="s">
        <v>185</v>
      </c>
      <c r="D1570" s="767"/>
      <c r="E1570" s="767"/>
      <c r="F1570" s="99" t="s">
        <v>186</v>
      </c>
      <c r="G1570" s="99" t="s">
        <v>187</v>
      </c>
      <c r="H1570" s="99" t="s">
        <v>33</v>
      </c>
      <c r="I1570" s="99" t="s">
        <v>187</v>
      </c>
      <c r="J1570" s="100" t="s">
        <v>33</v>
      </c>
      <c r="K1570" s="99" t="s">
        <v>33</v>
      </c>
      <c r="L1570" s="100">
        <v>973.19</v>
      </c>
      <c r="M1570" s="101" t="s">
        <v>33</v>
      </c>
      <c r="N1570" s="102" t="s">
        <v>33</v>
      </c>
      <c r="V1570" s="68" t="s">
        <v>185</v>
      </c>
    </row>
    <row r="1571" spans="1:24" s="63" customFormat="1" ht="22.5" x14ac:dyDescent="0.2">
      <c r="A1571" s="98"/>
      <c r="B1571" s="97" t="s">
        <v>188</v>
      </c>
      <c r="C1571" s="767" t="s">
        <v>189</v>
      </c>
      <c r="D1571" s="767"/>
      <c r="E1571" s="767"/>
      <c r="F1571" s="99" t="s">
        <v>186</v>
      </c>
      <c r="G1571" s="99" t="s">
        <v>190</v>
      </c>
      <c r="H1571" s="99" t="s">
        <v>33</v>
      </c>
      <c r="I1571" s="99" t="s">
        <v>190</v>
      </c>
      <c r="J1571" s="100" t="s">
        <v>33</v>
      </c>
      <c r="K1571" s="99" t="s">
        <v>33</v>
      </c>
      <c r="L1571" s="100">
        <v>512.21</v>
      </c>
      <c r="M1571" s="101" t="s">
        <v>33</v>
      </c>
      <c r="N1571" s="102" t="s">
        <v>33</v>
      </c>
      <c r="V1571" s="68" t="s">
        <v>189</v>
      </c>
    </row>
    <row r="1572" spans="1:24" s="63" customFormat="1" x14ac:dyDescent="0.2">
      <c r="A1572" s="103"/>
      <c r="B1572" s="104"/>
      <c r="C1572" s="780" t="s">
        <v>191</v>
      </c>
      <c r="D1572" s="780"/>
      <c r="E1572" s="780"/>
      <c r="F1572" s="105" t="s">
        <v>33</v>
      </c>
      <c r="G1572" s="105" t="s">
        <v>33</v>
      </c>
      <c r="H1572" s="105" t="s">
        <v>33</v>
      </c>
      <c r="I1572" s="105" t="s">
        <v>33</v>
      </c>
      <c r="J1572" s="106" t="s">
        <v>33</v>
      </c>
      <c r="K1572" s="105" t="s">
        <v>33</v>
      </c>
      <c r="L1572" s="106">
        <v>4165.1400000000003</v>
      </c>
      <c r="M1572" s="92" t="s">
        <v>33</v>
      </c>
      <c r="N1572" s="107" t="s">
        <v>33</v>
      </c>
      <c r="X1572" s="68" t="s">
        <v>191</v>
      </c>
    </row>
    <row r="1573" spans="1:24" s="63" customFormat="1" x14ac:dyDescent="0.2">
      <c r="A1573" s="88" t="s">
        <v>3376</v>
      </c>
      <c r="B1573" s="89" t="s">
        <v>1989</v>
      </c>
      <c r="C1573" s="776" t="s">
        <v>1990</v>
      </c>
      <c r="D1573" s="776"/>
      <c r="E1573" s="776"/>
      <c r="F1573" s="90" t="s">
        <v>582</v>
      </c>
      <c r="G1573" s="90" t="s">
        <v>33</v>
      </c>
      <c r="H1573" s="90" t="s">
        <v>33</v>
      </c>
      <c r="I1573" s="90" t="s">
        <v>2960</v>
      </c>
      <c r="J1573" s="91" t="s">
        <v>33</v>
      </c>
      <c r="K1573" s="90" t="s">
        <v>33</v>
      </c>
      <c r="L1573" s="91" t="s">
        <v>33</v>
      </c>
      <c r="M1573" s="92" t="s">
        <v>33</v>
      </c>
      <c r="N1573" s="93" t="s">
        <v>33</v>
      </c>
      <c r="R1573" s="68" t="s">
        <v>1990</v>
      </c>
    </row>
    <row r="1574" spans="1:24" s="63" customFormat="1" x14ac:dyDescent="0.2">
      <c r="A1574" s="94"/>
      <c r="B1574" s="95"/>
      <c r="C1574" s="767" t="s">
        <v>2961</v>
      </c>
      <c r="D1574" s="767"/>
      <c r="E1574" s="767"/>
      <c r="F1574" s="767"/>
      <c r="G1574" s="767"/>
      <c r="H1574" s="767"/>
      <c r="I1574" s="767"/>
      <c r="J1574" s="767"/>
      <c r="K1574" s="767"/>
      <c r="L1574" s="767"/>
      <c r="M1574" s="767"/>
      <c r="N1574" s="781"/>
      <c r="S1574" s="68" t="s">
        <v>2961</v>
      </c>
    </row>
    <row r="1575" spans="1:24" s="63" customFormat="1" ht="33.75" x14ac:dyDescent="0.2">
      <c r="A1575" s="96"/>
      <c r="B1575" s="97" t="s">
        <v>558</v>
      </c>
      <c r="C1575" s="767" t="s">
        <v>559</v>
      </c>
      <c r="D1575" s="767"/>
      <c r="E1575" s="767"/>
      <c r="F1575" s="767"/>
      <c r="G1575" s="767"/>
      <c r="H1575" s="767"/>
      <c r="I1575" s="767"/>
      <c r="J1575" s="767"/>
      <c r="K1575" s="767"/>
      <c r="L1575" s="767"/>
      <c r="M1575" s="767"/>
      <c r="N1575" s="781"/>
      <c r="T1575" s="68" t="s">
        <v>559</v>
      </c>
    </row>
    <row r="1576" spans="1:24" s="63" customFormat="1" x14ac:dyDescent="0.2">
      <c r="A1576" s="98"/>
      <c r="B1576" s="97" t="s">
        <v>165</v>
      </c>
      <c r="C1576" s="767" t="s">
        <v>251</v>
      </c>
      <c r="D1576" s="767"/>
      <c r="E1576" s="767"/>
      <c r="F1576" s="99" t="s">
        <v>33</v>
      </c>
      <c r="G1576" s="99" t="s">
        <v>33</v>
      </c>
      <c r="H1576" s="99" t="s">
        <v>33</v>
      </c>
      <c r="I1576" s="99" t="s">
        <v>33</v>
      </c>
      <c r="J1576" s="100">
        <v>1053</v>
      </c>
      <c r="K1576" s="99" t="s">
        <v>175</v>
      </c>
      <c r="L1576" s="100">
        <v>72.39</v>
      </c>
      <c r="M1576" s="101" t="s">
        <v>33</v>
      </c>
      <c r="N1576" s="102" t="s">
        <v>33</v>
      </c>
      <c r="U1576" s="68" t="s">
        <v>251</v>
      </c>
    </row>
    <row r="1577" spans="1:24" s="63" customFormat="1" x14ac:dyDescent="0.2">
      <c r="A1577" s="98"/>
      <c r="B1577" s="97" t="s">
        <v>173</v>
      </c>
      <c r="C1577" s="767" t="s">
        <v>174</v>
      </c>
      <c r="D1577" s="767"/>
      <c r="E1577" s="767"/>
      <c r="F1577" s="99" t="s">
        <v>33</v>
      </c>
      <c r="G1577" s="99" t="s">
        <v>33</v>
      </c>
      <c r="H1577" s="99" t="s">
        <v>33</v>
      </c>
      <c r="I1577" s="99" t="s">
        <v>33</v>
      </c>
      <c r="J1577" s="100">
        <v>1566.06</v>
      </c>
      <c r="K1577" s="99" t="s">
        <v>175</v>
      </c>
      <c r="L1577" s="100">
        <v>107.67</v>
      </c>
      <c r="M1577" s="101" t="s">
        <v>33</v>
      </c>
      <c r="N1577" s="102" t="s">
        <v>33</v>
      </c>
      <c r="U1577" s="68" t="s">
        <v>174</v>
      </c>
    </row>
    <row r="1578" spans="1:24" s="63" customFormat="1" x14ac:dyDescent="0.2">
      <c r="A1578" s="98"/>
      <c r="B1578" s="97" t="s">
        <v>176</v>
      </c>
      <c r="C1578" s="767" t="s">
        <v>177</v>
      </c>
      <c r="D1578" s="767"/>
      <c r="E1578" s="767"/>
      <c r="F1578" s="99" t="s">
        <v>33</v>
      </c>
      <c r="G1578" s="99" t="s">
        <v>33</v>
      </c>
      <c r="H1578" s="99" t="s">
        <v>33</v>
      </c>
      <c r="I1578" s="99" t="s">
        <v>33</v>
      </c>
      <c r="J1578" s="100">
        <v>244.39</v>
      </c>
      <c r="K1578" s="99" t="s">
        <v>175</v>
      </c>
      <c r="L1578" s="100">
        <v>16.8</v>
      </c>
      <c r="M1578" s="101" t="s">
        <v>33</v>
      </c>
      <c r="N1578" s="102" t="s">
        <v>33</v>
      </c>
      <c r="U1578" s="68" t="s">
        <v>177</v>
      </c>
    </row>
    <row r="1579" spans="1:24" s="63" customFormat="1" x14ac:dyDescent="0.2">
      <c r="A1579" s="98"/>
      <c r="B1579" s="97" t="s">
        <v>212</v>
      </c>
      <c r="C1579" s="767" t="s">
        <v>252</v>
      </c>
      <c r="D1579" s="767"/>
      <c r="E1579" s="767"/>
      <c r="F1579" s="99" t="s">
        <v>33</v>
      </c>
      <c r="G1579" s="99" t="s">
        <v>33</v>
      </c>
      <c r="H1579" s="99" t="s">
        <v>33</v>
      </c>
      <c r="I1579" s="99" t="s">
        <v>33</v>
      </c>
      <c r="J1579" s="100">
        <v>909.27</v>
      </c>
      <c r="K1579" s="99" t="s">
        <v>33</v>
      </c>
      <c r="L1579" s="100">
        <v>50.01</v>
      </c>
      <c r="M1579" s="101" t="s">
        <v>33</v>
      </c>
      <c r="N1579" s="102" t="s">
        <v>33</v>
      </c>
      <c r="U1579" s="68" t="s">
        <v>252</v>
      </c>
    </row>
    <row r="1580" spans="1:24" s="63" customFormat="1" x14ac:dyDescent="0.2">
      <c r="A1580" s="98"/>
      <c r="B1580" s="97" t="s">
        <v>33</v>
      </c>
      <c r="C1580" s="767" t="s">
        <v>253</v>
      </c>
      <c r="D1580" s="767"/>
      <c r="E1580" s="767"/>
      <c r="F1580" s="99" t="s">
        <v>179</v>
      </c>
      <c r="G1580" s="99" t="s">
        <v>1993</v>
      </c>
      <c r="H1580" s="99" t="s">
        <v>175</v>
      </c>
      <c r="I1580" s="99" t="s">
        <v>2962</v>
      </c>
      <c r="J1580" s="100" t="s">
        <v>33</v>
      </c>
      <c r="K1580" s="99" t="s">
        <v>33</v>
      </c>
      <c r="L1580" s="100" t="s">
        <v>33</v>
      </c>
      <c r="M1580" s="101" t="s">
        <v>33</v>
      </c>
      <c r="N1580" s="102" t="s">
        <v>33</v>
      </c>
      <c r="V1580" s="68" t="s">
        <v>253</v>
      </c>
    </row>
    <row r="1581" spans="1:24" s="63" customFormat="1" x14ac:dyDescent="0.2">
      <c r="A1581" s="98"/>
      <c r="B1581" s="97" t="s">
        <v>33</v>
      </c>
      <c r="C1581" s="767" t="s">
        <v>178</v>
      </c>
      <c r="D1581" s="767"/>
      <c r="E1581" s="767"/>
      <c r="F1581" s="99" t="s">
        <v>179</v>
      </c>
      <c r="G1581" s="99" t="s">
        <v>1995</v>
      </c>
      <c r="H1581" s="99" t="s">
        <v>175</v>
      </c>
      <c r="I1581" s="99" t="s">
        <v>2963</v>
      </c>
      <c r="J1581" s="100" t="s">
        <v>33</v>
      </c>
      <c r="K1581" s="99" t="s">
        <v>33</v>
      </c>
      <c r="L1581" s="100" t="s">
        <v>33</v>
      </c>
      <c r="M1581" s="101" t="s">
        <v>33</v>
      </c>
      <c r="N1581" s="102" t="s">
        <v>33</v>
      </c>
      <c r="V1581" s="68" t="s">
        <v>178</v>
      </c>
    </row>
    <row r="1582" spans="1:24" s="63" customFormat="1" x14ac:dyDescent="0.2">
      <c r="A1582" s="98"/>
      <c r="B1582" s="97" t="s">
        <v>33</v>
      </c>
      <c r="C1582" s="776" t="s">
        <v>182</v>
      </c>
      <c r="D1582" s="776"/>
      <c r="E1582" s="776"/>
      <c r="F1582" s="90" t="s">
        <v>33</v>
      </c>
      <c r="G1582" s="90" t="s">
        <v>33</v>
      </c>
      <c r="H1582" s="90" t="s">
        <v>33</v>
      </c>
      <c r="I1582" s="90" t="s">
        <v>33</v>
      </c>
      <c r="J1582" s="91">
        <v>3528.33</v>
      </c>
      <c r="K1582" s="90" t="s">
        <v>33</v>
      </c>
      <c r="L1582" s="91">
        <v>230.07</v>
      </c>
      <c r="M1582" s="92" t="s">
        <v>33</v>
      </c>
      <c r="N1582" s="93" t="s">
        <v>33</v>
      </c>
      <c r="W1582" s="68" t="s">
        <v>182</v>
      </c>
    </row>
    <row r="1583" spans="1:24" s="63" customFormat="1" x14ac:dyDescent="0.2">
      <c r="A1583" s="98"/>
      <c r="B1583" s="97" t="s">
        <v>33</v>
      </c>
      <c r="C1583" s="767" t="s">
        <v>183</v>
      </c>
      <c r="D1583" s="767"/>
      <c r="E1583" s="767"/>
      <c r="F1583" s="99" t="s">
        <v>33</v>
      </c>
      <c r="G1583" s="99" t="s">
        <v>33</v>
      </c>
      <c r="H1583" s="99" t="s">
        <v>33</v>
      </c>
      <c r="I1583" s="99" t="s">
        <v>33</v>
      </c>
      <c r="J1583" s="100" t="s">
        <v>33</v>
      </c>
      <c r="K1583" s="99" t="s">
        <v>33</v>
      </c>
      <c r="L1583" s="100">
        <v>89.19</v>
      </c>
      <c r="M1583" s="101" t="s">
        <v>33</v>
      </c>
      <c r="N1583" s="102" t="s">
        <v>33</v>
      </c>
      <c r="V1583" s="68" t="s">
        <v>183</v>
      </c>
    </row>
    <row r="1584" spans="1:24" s="63" customFormat="1" ht="33.75" x14ac:dyDescent="0.2">
      <c r="A1584" s="98"/>
      <c r="B1584" s="97" t="s">
        <v>589</v>
      </c>
      <c r="C1584" s="767" t="s">
        <v>590</v>
      </c>
      <c r="D1584" s="767"/>
      <c r="E1584" s="767"/>
      <c r="F1584" s="99" t="s">
        <v>186</v>
      </c>
      <c r="G1584" s="99" t="s">
        <v>591</v>
      </c>
      <c r="H1584" s="99" t="s">
        <v>33</v>
      </c>
      <c r="I1584" s="99" t="s">
        <v>591</v>
      </c>
      <c r="J1584" s="100" t="s">
        <v>33</v>
      </c>
      <c r="K1584" s="99" t="s">
        <v>33</v>
      </c>
      <c r="L1584" s="100">
        <v>93.65</v>
      </c>
      <c r="M1584" s="101" t="s">
        <v>33</v>
      </c>
      <c r="N1584" s="102" t="s">
        <v>33</v>
      </c>
      <c r="V1584" s="68" t="s">
        <v>590</v>
      </c>
    </row>
    <row r="1585" spans="1:24" s="63" customFormat="1" ht="33.75" x14ac:dyDescent="0.2">
      <c r="A1585" s="98"/>
      <c r="B1585" s="97" t="s">
        <v>592</v>
      </c>
      <c r="C1585" s="767" t="s">
        <v>593</v>
      </c>
      <c r="D1585" s="767"/>
      <c r="E1585" s="767"/>
      <c r="F1585" s="99" t="s">
        <v>186</v>
      </c>
      <c r="G1585" s="99" t="s">
        <v>594</v>
      </c>
      <c r="H1585" s="99" t="s">
        <v>33</v>
      </c>
      <c r="I1585" s="99" t="s">
        <v>594</v>
      </c>
      <c r="J1585" s="100" t="s">
        <v>33</v>
      </c>
      <c r="K1585" s="99" t="s">
        <v>33</v>
      </c>
      <c r="L1585" s="100">
        <v>57.97</v>
      </c>
      <c r="M1585" s="101" t="s">
        <v>33</v>
      </c>
      <c r="N1585" s="102" t="s">
        <v>33</v>
      </c>
      <c r="V1585" s="68" t="s">
        <v>593</v>
      </c>
    </row>
    <row r="1586" spans="1:24" s="63" customFormat="1" x14ac:dyDescent="0.2">
      <c r="A1586" s="103"/>
      <c r="B1586" s="104"/>
      <c r="C1586" s="780" t="s">
        <v>191</v>
      </c>
      <c r="D1586" s="780"/>
      <c r="E1586" s="780"/>
      <c r="F1586" s="105" t="s">
        <v>33</v>
      </c>
      <c r="G1586" s="105" t="s">
        <v>33</v>
      </c>
      <c r="H1586" s="105" t="s">
        <v>33</v>
      </c>
      <c r="I1586" s="105" t="s">
        <v>33</v>
      </c>
      <c r="J1586" s="106" t="s">
        <v>33</v>
      </c>
      <c r="K1586" s="105" t="s">
        <v>33</v>
      </c>
      <c r="L1586" s="106">
        <v>381.69</v>
      </c>
      <c r="M1586" s="92" t="s">
        <v>33</v>
      </c>
      <c r="N1586" s="107" t="s">
        <v>33</v>
      </c>
      <c r="X1586" s="68" t="s">
        <v>191</v>
      </c>
    </row>
    <row r="1587" spans="1:24" s="63" customFormat="1" ht="33.75" x14ac:dyDescent="0.2">
      <c r="A1587" s="88" t="s">
        <v>3377</v>
      </c>
      <c r="B1587" s="89" t="s">
        <v>1997</v>
      </c>
      <c r="C1587" s="776" t="s">
        <v>1998</v>
      </c>
      <c r="D1587" s="776"/>
      <c r="E1587" s="776"/>
      <c r="F1587" s="90" t="s">
        <v>566</v>
      </c>
      <c r="G1587" s="90" t="s">
        <v>33</v>
      </c>
      <c r="H1587" s="90" t="s">
        <v>33</v>
      </c>
      <c r="I1587" s="90" t="s">
        <v>2964</v>
      </c>
      <c r="J1587" s="91">
        <v>535.46</v>
      </c>
      <c r="K1587" s="90" t="s">
        <v>33</v>
      </c>
      <c r="L1587" s="91">
        <v>3003.93</v>
      </c>
      <c r="M1587" s="92" t="s">
        <v>33</v>
      </c>
      <c r="N1587" s="93" t="s">
        <v>33</v>
      </c>
      <c r="R1587" s="68" t="s">
        <v>1998</v>
      </c>
    </row>
    <row r="1588" spans="1:24" s="63" customFormat="1" ht="45" x14ac:dyDescent="0.2">
      <c r="A1588" s="88" t="s">
        <v>3378</v>
      </c>
      <c r="B1588" s="89" t="s">
        <v>2812</v>
      </c>
      <c r="C1588" s="776" t="s">
        <v>2813</v>
      </c>
      <c r="D1588" s="776"/>
      <c r="E1588" s="776"/>
      <c r="F1588" s="90" t="s">
        <v>582</v>
      </c>
      <c r="G1588" s="90" t="s">
        <v>33</v>
      </c>
      <c r="H1588" s="90" t="s">
        <v>33</v>
      </c>
      <c r="I1588" s="90" t="s">
        <v>3379</v>
      </c>
      <c r="J1588" s="91" t="s">
        <v>33</v>
      </c>
      <c r="K1588" s="90" t="s">
        <v>33</v>
      </c>
      <c r="L1588" s="91" t="s">
        <v>33</v>
      </c>
      <c r="M1588" s="92" t="s">
        <v>33</v>
      </c>
      <c r="N1588" s="93" t="s">
        <v>33</v>
      </c>
      <c r="R1588" s="68" t="s">
        <v>2813</v>
      </c>
    </row>
    <row r="1589" spans="1:24" s="63" customFormat="1" x14ac:dyDescent="0.2">
      <c r="A1589" s="94"/>
      <c r="B1589" s="95"/>
      <c r="C1589" s="767" t="s">
        <v>3380</v>
      </c>
      <c r="D1589" s="767"/>
      <c r="E1589" s="767"/>
      <c r="F1589" s="767"/>
      <c r="G1589" s="767"/>
      <c r="H1589" s="767"/>
      <c r="I1589" s="767"/>
      <c r="J1589" s="767"/>
      <c r="K1589" s="767"/>
      <c r="L1589" s="767"/>
      <c r="M1589" s="767"/>
      <c r="N1589" s="781"/>
      <c r="S1589" s="68" t="s">
        <v>3380</v>
      </c>
    </row>
    <row r="1590" spans="1:24" s="63" customFormat="1" ht="33.75" x14ac:dyDescent="0.2">
      <c r="A1590" s="96"/>
      <c r="B1590" s="97" t="s">
        <v>558</v>
      </c>
      <c r="C1590" s="767" t="s">
        <v>559</v>
      </c>
      <c r="D1590" s="767"/>
      <c r="E1590" s="767"/>
      <c r="F1590" s="767"/>
      <c r="G1590" s="767"/>
      <c r="H1590" s="767"/>
      <c r="I1590" s="767"/>
      <c r="J1590" s="767"/>
      <c r="K1590" s="767"/>
      <c r="L1590" s="767"/>
      <c r="M1590" s="767"/>
      <c r="N1590" s="781"/>
      <c r="T1590" s="68" t="s">
        <v>559</v>
      </c>
    </row>
    <row r="1591" spans="1:24" s="63" customFormat="1" x14ac:dyDescent="0.2">
      <c r="A1591" s="98"/>
      <c r="B1591" s="97" t="s">
        <v>165</v>
      </c>
      <c r="C1591" s="767" t="s">
        <v>251</v>
      </c>
      <c r="D1591" s="767"/>
      <c r="E1591" s="767"/>
      <c r="F1591" s="99" t="s">
        <v>33</v>
      </c>
      <c r="G1591" s="99" t="s">
        <v>33</v>
      </c>
      <c r="H1591" s="99" t="s">
        <v>33</v>
      </c>
      <c r="I1591" s="99" t="s">
        <v>33</v>
      </c>
      <c r="J1591" s="100">
        <v>2874.61</v>
      </c>
      <c r="K1591" s="99" t="s">
        <v>175</v>
      </c>
      <c r="L1591" s="100">
        <v>2529.66</v>
      </c>
      <c r="M1591" s="101" t="s">
        <v>33</v>
      </c>
      <c r="N1591" s="102" t="s">
        <v>33</v>
      </c>
      <c r="U1591" s="68" t="s">
        <v>251</v>
      </c>
    </row>
    <row r="1592" spans="1:24" s="63" customFormat="1" x14ac:dyDescent="0.2">
      <c r="A1592" s="98"/>
      <c r="B1592" s="97" t="s">
        <v>173</v>
      </c>
      <c r="C1592" s="767" t="s">
        <v>174</v>
      </c>
      <c r="D1592" s="767"/>
      <c r="E1592" s="767"/>
      <c r="F1592" s="99" t="s">
        <v>33</v>
      </c>
      <c r="G1592" s="99" t="s">
        <v>33</v>
      </c>
      <c r="H1592" s="99" t="s">
        <v>33</v>
      </c>
      <c r="I1592" s="99" t="s">
        <v>33</v>
      </c>
      <c r="J1592" s="100">
        <v>2606.02</v>
      </c>
      <c r="K1592" s="99" t="s">
        <v>175</v>
      </c>
      <c r="L1592" s="100">
        <v>2293.3000000000002</v>
      </c>
      <c r="M1592" s="101" t="s">
        <v>33</v>
      </c>
      <c r="N1592" s="102" t="s">
        <v>33</v>
      </c>
      <c r="U1592" s="68" t="s">
        <v>174</v>
      </c>
    </row>
    <row r="1593" spans="1:24" s="63" customFormat="1" x14ac:dyDescent="0.2">
      <c r="A1593" s="98"/>
      <c r="B1593" s="97" t="s">
        <v>176</v>
      </c>
      <c r="C1593" s="767" t="s">
        <v>177</v>
      </c>
      <c r="D1593" s="767"/>
      <c r="E1593" s="767"/>
      <c r="F1593" s="99" t="s">
        <v>33</v>
      </c>
      <c r="G1593" s="99" t="s">
        <v>33</v>
      </c>
      <c r="H1593" s="99" t="s">
        <v>33</v>
      </c>
      <c r="I1593" s="99" t="s">
        <v>33</v>
      </c>
      <c r="J1593" s="100">
        <v>380.59</v>
      </c>
      <c r="K1593" s="99" t="s">
        <v>175</v>
      </c>
      <c r="L1593" s="100">
        <v>334.92</v>
      </c>
      <c r="M1593" s="101" t="s">
        <v>33</v>
      </c>
      <c r="N1593" s="102" t="s">
        <v>33</v>
      </c>
      <c r="U1593" s="68" t="s">
        <v>177</v>
      </c>
    </row>
    <row r="1594" spans="1:24" s="63" customFormat="1" x14ac:dyDescent="0.2">
      <c r="A1594" s="98"/>
      <c r="B1594" s="97" t="s">
        <v>212</v>
      </c>
      <c r="C1594" s="767" t="s">
        <v>252</v>
      </c>
      <c r="D1594" s="767"/>
      <c r="E1594" s="767"/>
      <c r="F1594" s="99" t="s">
        <v>33</v>
      </c>
      <c r="G1594" s="99" t="s">
        <v>33</v>
      </c>
      <c r="H1594" s="99" t="s">
        <v>33</v>
      </c>
      <c r="I1594" s="99" t="s">
        <v>33</v>
      </c>
      <c r="J1594" s="100">
        <v>3287.63</v>
      </c>
      <c r="K1594" s="99" t="s">
        <v>33</v>
      </c>
      <c r="L1594" s="100">
        <v>2314.4899999999998</v>
      </c>
      <c r="M1594" s="101" t="s">
        <v>33</v>
      </c>
      <c r="N1594" s="102" t="s">
        <v>33</v>
      </c>
      <c r="U1594" s="68" t="s">
        <v>252</v>
      </c>
    </row>
    <row r="1595" spans="1:24" s="63" customFormat="1" x14ac:dyDescent="0.2">
      <c r="A1595" s="98"/>
      <c r="B1595" s="97" t="s">
        <v>33</v>
      </c>
      <c r="C1595" s="767" t="s">
        <v>253</v>
      </c>
      <c r="D1595" s="767"/>
      <c r="E1595" s="767"/>
      <c r="F1595" s="99" t="s">
        <v>179</v>
      </c>
      <c r="G1595" s="99" t="s">
        <v>2816</v>
      </c>
      <c r="H1595" s="99" t="s">
        <v>175</v>
      </c>
      <c r="I1595" s="99" t="s">
        <v>3381</v>
      </c>
      <c r="J1595" s="100" t="s">
        <v>33</v>
      </c>
      <c r="K1595" s="99" t="s">
        <v>33</v>
      </c>
      <c r="L1595" s="100" t="s">
        <v>33</v>
      </c>
      <c r="M1595" s="101" t="s">
        <v>33</v>
      </c>
      <c r="N1595" s="102" t="s">
        <v>33</v>
      </c>
      <c r="V1595" s="68" t="s">
        <v>253</v>
      </c>
    </row>
    <row r="1596" spans="1:24" s="63" customFormat="1" x14ac:dyDescent="0.2">
      <c r="A1596" s="98"/>
      <c r="B1596" s="97" t="s">
        <v>33</v>
      </c>
      <c r="C1596" s="767" t="s">
        <v>178</v>
      </c>
      <c r="D1596" s="767"/>
      <c r="E1596" s="767"/>
      <c r="F1596" s="99" t="s">
        <v>179</v>
      </c>
      <c r="G1596" s="99" t="s">
        <v>2818</v>
      </c>
      <c r="H1596" s="99" t="s">
        <v>175</v>
      </c>
      <c r="I1596" s="99" t="s">
        <v>3382</v>
      </c>
      <c r="J1596" s="100" t="s">
        <v>33</v>
      </c>
      <c r="K1596" s="99" t="s">
        <v>33</v>
      </c>
      <c r="L1596" s="100" t="s">
        <v>33</v>
      </c>
      <c r="M1596" s="101" t="s">
        <v>33</v>
      </c>
      <c r="N1596" s="102" t="s">
        <v>33</v>
      </c>
      <c r="V1596" s="68" t="s">
        <v>178</v>
      </c>
    </row>
    <row r="1597" spans="1:24" s="63" customFormat="1" x14ac:dyDescent="0.2">
      <c r="A1597" s="98"/>
      <c r="B1597" s="97" t="s">
        <v>33</v>
      </c>
      <c r="C1597" s="776" t="s">
        <v>182</v>
      </c>
      <c r="D1597" s="776"/>
      <c r="E1597" s="776"/>
      <c r="F1597" s="90" t="s">
        <v>33</v>
      </c>
      <c r="G1597" s="90" t="s">
        <v>33</v>
      </c>
      <c r="H1597" s="90" t="s">
        <v>33</v>
      </c>
      <c r="I1597" s="90" t="s">
        <v>33</v>
      </c>
      <c r="J1597" s="91">
        <v>8768.26</v>
      </c>
      <c r="K1597" s="90" t="s">
        <v>33</v>
      </c>
      <c r="L1597" s="91">
        <v>7137.45</v>
      </c>
      <c r="M1597" s="92" t="s">
        <v>33</v>
      </c>
      <c r="N1597" s="93" t="s">
        <v>33</v>
      </c>
      <c r="W1597" s="68" t="s">
        <v>182</v>
      </c>
    </row>
    <row r="1598" spans="1:24" s="63" customFormat="1" x14ac:dyDescent="0.2">
      <c r="A1598" s="98"/>
      <c r="B1598" s="97" t="s">
        <v>33</v>
      </c>
      <c r="C1598" s="767" t="s">
        <v>183</v>
      </c>
      <c r="D1598" s="767"/>
      <c r="E1598" s="767"/>
      <c r="F1598" s="99" t="s">
        <v>33</v>
      </c>
      <c r="G1598" s="99" t="s">
        <v>33</v>
      </c>
      <c r="H1598" s="99" t="s">
        <v>33</v>
      </c>
      <c r="I1598" s="99" t="s">
        <v>33</v>
      </c>
      <c r="J1598" s="100" t="s">
        <v>33</v>
      </c>
      <c r="K1598" s="99" t="s">
        <v>33</v>
      </c>
      <c r="L1598" s="100">
        <v>2864.58</v>
      </c>
      <c r="M1598" s="101" t="s">
        <v>33</v>
      </c>
      <c r="N1598" s="102" t="s">
        <v>33</v>
      </c>
      <c r="V1598" s="68" t="s">
        <v>183</v>
      </c>
    </row>
    <row r="1599" spans="1:24" s="63" customFormat="1" ht="33.75" x14ac:dyDescent="0.2">
      <c r="A1599" s="98"/>
      <c r="B1599" s="97" t="s">
        <v>589</v>
      </c>
      <c r="C1599" s="767" t="s">
        <v>590</v>
      </c>
      <c r="D1599" s="767"/>
      <c r="E1599" s="767"/>
      <c r="F1599" s="99" t="s">
        <v>186</v>
      </c>
      <c r="G1599" s="99" t="s">
        <v>591</v>
      </c>
      <c r="H1599" s="99" t="s">
        <v>33</v>
      </c>
      <c r="I1599" s="99" t="s">
        <v>591</v>
      </c>
      <c r="J1599" s="100" t="s">
        <v>33</v>
      </c>
      <c r="K1599" s="99" t="s">
        <v>33</v>
      </c>
      <c r="L1599" s="100">
        <v>3007.81</v>
      </c>
      <c r="M1599" s="101" t="s">
        <v>33</v>
      </c>
      <c r="N1599" s="102" t="s">
        <v>33</v>
      </c>
      <c r="V1599" s="68" t="s">
        <v>590</v>
      </c>
    </row>
    <row r="1600" spans="1:24" s="63" customFormat="1" ht="33.75" x14ac:dyDescent="0.2">
      <c r="A1600" s="98"/>
      <c r="B1600" s="97" t="s">
        <v>592</v>
      </c>
      <c r="C1600" s="767" t="s">
        <v>593</v>
      </c>
      <c r="D1600" s="767"/>
      <c r="E1600" s="767"/>
      <c r="F1600" s="99" t="s">
        <v>186</v>
      </c>
      <c r="G1600" s="99" t="s">
        <v>594</v>
      </c>
      <c r="H1600" s="99" t="s">
        <v>33</v>
      </c>
      <c r="I1600" s="99" t="s">
        <v>594</v>
      </c>
      <c r="J1600" s="100" t="s">
        <v>33</v>
      </c>
      <c r="K1600" s="99" t="s">
        <v>33</v>
      </c>
      <c r="L1600" s="100">
        <v>1861.98</v>
      </c>
      <c r="M1600" s="101" t="s">
        <v>33</v>
      </c>
      <c r="N1600" s="102" t="s">
        <v>33</v>
      </c>
      <c r="V1600" s="68" t="s">
        <v>593</v>
      </c>
    </row>
    <row r="1601" spans="1:25" s="63" customFormat="1" x14ac:dyDescent="0.2">
      <c r="A1601" s="103"/>
      <c r="B1601" s="104"/>
      <c r="C1601" s="780" t="s">
        <v>191</v>
      </c>
      <c r="D1601" s="780"/>
      <c r="E1601" s="780"/>
      <c r="F1601" s="105" t="s">
        <v>33</v>
      </c>
      <c r="G1601" s="105" t="s">
        <v>33</v>
      </c>
      <c r="H1601" s="105" t="s">
        <v>33</v>
      </c>
      <c r="I1601" s="105" t="s">
        <v>33</v>
      </c>
      <c r="J1601" s="106" t="s">
        <v>33</v>
      </c>
      <c r="K1601" s="105" t="s">
        <v>33</v>
      </c>
      <c r="L1601" s="106">
        <v>12007.24</v>
      </c>
      <c r="M1601" s="92" t="s">
        <v>33</v>
      </c>
      <c r="N1601" s="107" t="s">
        <v>33</v>
      </c>
      <c r="X1601" s="68" t="s">
        <v>191</v>
      </c>
    </row>
    <row r="1602" spans="1:25" s="63" customFormat="1" ht="22.5" x14ac:dyDescent="0.2">
      <c r="A1602" s="88" t="s">
        <v>3383</v>
      </c>
      <c r="B1602" s="89" t="s">
        <v>595</v>
      </c>
      <c r="C1602" s="776" t="s">
        <v>596</v>
      </c>
      <c r="D1602" s="776"/>
      <c r="E1602" s="776"/>
      <c r="F1602" s="90" t="s">
        <v>566</v>
      </c>
      <c r="G1602" s="90" t="s">
        <v>33</v>
      </c>
      <c r="H1602" s="90" t="s">
        <v>33</v>
      </c>
      <c r="I1602" s="90" t="s">
        <v>3384</v>
      </c>
      <c r="J1602" s="91">
        <v>790</v>
      </c>
      <c r="K1602" s="90" t="s">
        <v>33</v>
      </c>
      <c r="L1602" s="91">
        <v>56450.239999999998</v>
      </c>
      <c r="M1602" s="92" t="s">
        <v>33</v>
      </c>
      <c r="N1602" s="93" t="s">
        <v>33</v>
      </c>
      <c r="R1602" s="68" t="s">
        <v>596</v>
      </c>
    </row>
    <row r="1603" spans="1:25" s="63" customFormat="1" x14ac:dyDescent="0.2">
      <c r="A1603" s="88" t="s">
        <v>3385</v>
      </c>
      <c r="B1603" s="89" t="s">
        <v>598</v>
      </c>
      <c r="C1603" s="776" t="s">
        <v>599</v>
      </c>
      <c r="D1603" s="776"/>
      <c r="E1603" s="776"/>
      <c r="F1603" s="90" t="s">
        <v>566</v>
      </c>
      <c r="G1603" s="90" t="s">
        <v>33</v>
      </c>
      <c r="H1603" s="90" t="s">
        <v>33</v>
      </c>
      <c r="I1603" s="90" t="s">
        <v>2744</v>
      </c>
      <c r="J1603" s="91">
        <v>10.63</v>
      </c>
      <c r="K1603" s="90" t="s">
        <v>33</v>
      </c>
      <c r="L1603" s="91">
        <v>748.35</v>
      </c>
      <c r="M1603" s="92" t="s">
        <v>33</v>
      </c>
      <c r="N1603" s="93" t="s">
        <v>33</v>
      </c>
      <c r="R1603" s="68" t="s">
        <v>599</v>
      </c>
    </row>
    <row r="1604" spans="1:25" s="63" customFormat="1" x14ac:dyDescent="0.2">
      <c r="A1604" s="94"/>
      <c r="B1604" s="95"/>
      <c r="C1604" s="767" t="s">
        <v>601</v>
      </c>
      <c r="D1604" s="767"/>
      <c r="E1604" s="767"/>
      <c r="F1604" s="767"/>
      <c r="G1604" s="767"/>
      <c r="H1604" s="767"/>
      <c r="I1604" s="767"/>
      <c r="J1604" s="767"/>
      <c r="K1604" s="767"/>
      <c r="L1604" s="767"/>
      <c r="M1604" s="767"/>
      <c r="N1604" s="781"/>
      <c r="Y1604" s="68" t="s">
        <v>601</v>
      </c>
    </row>
    <row r="1605" spans="1:25" s="63" customFormat="1" ht="22.5" x14ac:dyDescent="0.2">
      <c r="A1605" s="88" t="s">
        <v>3386</v>
      </c>
      <c r="B1605" s="89" t="s">
        <v>2064</v>
      </c>
      <c r="C1605" s="776" t="s">
        <v>2065</v>
      </c>
      <c r="D1605" s="776"/>
      <c r="E1605" s="776"/>
      <c r="F1605" s="90" t="s">
        <v>604</v>
      </c>
      <c r="G1605" s="90" t="s">
        <v>33</v>
      </c>
      <c r="H1605" s="90" t="s">
        <v>33</v>
      </c>
      <c r="I1605" s="90" t="s">
        <v>3387</v>
      </c>
      <c r="J1605" s="91">
        <v>5488.69</v>
      </c>
      <c r="K1605" s="90" t="s">
        <v>33</v>
      </c>
      <c r="L1605" s="91">
        <v>2957.31</v>
      </c>
      <c r="M1605" s="92" t="s">
        <v>33</v>
      </c>
      <c r="N1605" s="93" t="s">
        <v>33</v>
      </c>
      <c r="R1605" s="68" t="s">
        <v>2065</v>
      </c>
    </row>
    <row r="1606" spans="1:25" s="63" customFormat="1" x14ac:dyDescent="0.2">
      <c r="A1606" s="94"/>
      <c r="B1606" s="95"/>
      <c r="C1606" s="767" t="s">
        <v>3388</v>
      </c>
      <c r="D1606" s="767"/>
      <c r="E1606" s="767"/>
      <c r="F1606" s="767"/>
      <c r="G1606" s="767"/>
      <c r="H1606" s="767"/>
      <c r="I1606" s="767"/>
      <c r="J1606" s="767"/>
      <c r="K1606" s="767"/>
      <c r="L1606" s="767"/>
      <c r="M1606" s="767"/>
      <c r="N1606" s="781"/>
      <c r="S1606" s="68" t="s">
        <v>3388</v>
      </c>
    </row>
    <row r="1607" spans="1:25" s="63" customFormat="1" ht="22.5" x14ac:dyDescent="0.2">
      <c r="A1607" s="88" t="s">
        <v>3389</v>
      </c>
      <c r="B1607" s="89" t="s">
        <v>2014</v>
      </c>
      <c r="C1607" s="776" t="s">
        <v>2015</v>
      </c>
      <c r="D1607" s="776"/>
      <c r="E1607" s="776"/>
      <c r="F1607" s="90" t="s">
        <v>604</v>
      </c>
      <c r="G1607" s="90" t="s">
        <v>33</v>
      </c>
      <c r="H1607" s="90" t="s">
        <v>33</v>
      </c>
      <c r="I1607" s="90" t="s">
        <v>3390</v>
      </c>
      <c r="J1607" s="91">
        <v>5488.69</v>
      </c>
      <c r="K1607" s="90" t="s">
        <v>33</v>
      </c>
      <c r="L1607" s="91">
        <v>941.86</v>
      </c>
      <c r="M1607" s="92" t="s">
        <v>33</v>
      </c>
      <c r="N1607" s="93" t="s">
        <v>33</v>
      </c>
      <c r="R1607" s="68" t="s">
        <v>2015</v>
      </c>
    </row>
    <row r="1608" spans="1:25" s="63" customFormat="1" x14ac:dyDescent="0.2">
      <c r="A1608" s="94"/>
      <c r="B1608" s="95"/>
      <c r="C1608" s="767" t="s">
        <v>3391</v>
      </c>
      <c r="D1608" s="767"/>
      <c r="E1608" s="767"/>
      <c r="F1608" s="767"/>
      <c r="G1608" s="767"/>
      <c r="H1608" s="767"/>
      <c r="I1608" s="767"/>
      <c r="J1608" s="767"/>
      <c r="K1608" s="767"/>
      <c r="L1608" s="767"/>
      <c r="M1608" s="767"/>
      <c r="N1608" s="781"/>
      <c r="S1608" s="68" t="s">
        <v>3391</v>
      </c>
    </row>
    <row r="1609" spans="1:25" s="63" customFormat="1" ht="22.5" x14ac:dyDescent="0.2">
      <c r="A1609" s="88" t="s">
        <v>3392</v>
      </c>
      <c r="B1609" s="89" t="s">
        <v>2826</v>
      </c>
      <c r="C1609" s="776" t="s">
        <v>2827</v>
      </c>
      <c r="D1609" s="776"/>
      <c r="E1609" s="776"/>
      <c r="F1609" s="90" t="s">
        <v>604</v>
      </c>
      <c r="G1609" s="90" t="s">
        <v>33</v>
      </c>
      <c r="H1609" s="90" t="s">
        <v>33</v>
      </c>
      <c r="I1609" s="90" t="s">
        <v>2975</v>
      </c>
      <c r="J1609" s="91">
        <v>5488.69</v>
      </c>
      <c r="K1609" s="90" t="s">
        <v>33</v>
      </c>
      <c r="L1609" s="91">
        <v>7028.27</v>
      </c>
      <c r="M1609" s="92" t="s">
        <v>33</v>
      </c>
      <c r="N1609" s="93" t="s">
        <v>33</v>
      </c>
      <c r="R1609" s="68" t="s">
        <v>2827</v>
      </c>
    </row>
    <row r="1610" spans="1:25" s="63" customFormat="1" x14ac:dyDescent="0.2">
      <c r="A1610" s="94"/>
      <c r="B1610" s="95"/>
      <c r="C1610" s="767" t="s">
        <v>2976</v>
      </c>
      <c r="D1610" s="767"/>
      <c r="E1610" s="767"/>
      <c r="F1610" s="767"/>
      <c r="G1610" s="767"/>
      <c r="H1610" s="767"/>
      <c r="I1610" s="767"/>
      <c r="J1610" s="767"/>
      <c r="K1610" s="767"/>
      <c r="L1610" s="767"/>
      <c r="M1610" s="767"/>
      <c r="N1610" s="781"/>
      <c r="S1610" s="68" t="s">
        <v>2976</v>
      </c>
    </row>
    <row r="1611" spans="1:25" s="63" customFormat="1" ht="22.5" x14ac:dyDescent="0.2">
      <c r="A1611" s="88" t="s">
        <v>2004</v>
      </c>
      <c r="B1611" s="89" t="s">
        <v>602</v>
      </c>
      <c r="C1611" s="776" t="s">
        <v>603</v>
      </c>
      <c r="D1611" s="776"/>
      <c r="E1611" s="776"/>
      <c r="F1611" s="90" t="s">
        <v>604</v>
      </c>
      <c r="G1611" s="90" t="s">
        <v>33</v>
      </c>
      <c r="H1611" s="90" t="s">
        <v>33</v>
      </c>
      <c r="I1611" s="90" t="s">
        <v>3393</v>
      </c>
      <c r="J1611" s="91">
        <v>5584.58</v>
      </c>
      <c r="K1611" s="90" t="s">
        <v>33</v>
      </c>
      <c r="L1611" s="91">
        <v>2186.92</v>
      </c>
      <c r="M1611" s="92" t="s">
        <v>33</v>
      </c>
      <c r="N1611" s="93" t="s">
        <v>33</v>
      </c>
      <c r="R1611" s="68" t="s">
        <v>603</v>
      </c>
    </row>
    <row r="1612" spans="1:25" s="63" customFormat="1" x14ac:dyDescent="0.2">
      <c r="A1612" s="94"/>
      <c r="B1612" s="95"/>
      <c r="C1612" s="767" t="s">
        <v>3394</v>
      </c>
      <c r="D1612" s="767"/>
      <c r="E1612" s="767"/>
      <c r="F1612" s="767"/>
      <c r="G1612" s="767"/>
      <c r="H1612" s="767"/>
      <c r="I1612" s="767"/>
      <c r="J1612" s="767"/>
      <c r="K1612" s="767"/>
      <c r="L1612" s="767"/>
      <c r="M1612" s="767"/>
      <c r="N1612" s="781"/>
      <c r="S1612" s="68" t="s">
        <v>3394</v>
      </c>
    </row>
    <row r="1613" spans="1:25" s="63" customFormat="1" ht="22.5" x14ac:dyDescent="0.2">
      <c r="A1613" s="88" t="s">
        <v>3395</v>
      </c>
      <c r="B1613" s="89" t="s">
        <v>2010</v>
      </c>
      <c r="C1613" s="776" t="s">
        <v>2011</v>
      </c>
      <c r="D1613" s="776"/>
      <c r="E1613" s="776"/>
      <c r="F1613" s="90" t="s">
        <v>604</v>
      </c>
      <c r="G1613" s="90" t="s">
        <v>33</v>
      </c>
      <c r="H1613" s="90" t="s">
        <v>33</v>
      </c>
      <c r="I1613" s="90" t="s">
        <v>3396</v>
      </c>
      <c r="J1613" s="91">
        <v>5802.77</v>
      </c>
      <c r="K1613" s="90" t="s">
        <v>33</v>
      </c>
      <c r="L1613" s="91">
        <v>2465.02</v>
      </c>
      <c r="M1613" s="92" t="s">
        <v>33</v>
      </c>
      <c r="N1613" s="93" t="s">
        <v>33</v>
      </c>
      <c r="R1613" s="68" t="s">
        <v>2011</v>
      </c>
    </row>
    <row r="1614" spans="1:25" s="63" customFormat="1" x14ac:dyDescent="0.2">
      <c r="A1614" s="94"/>
      <c r="B1614" s="95"/>
      <c r="C1614" s="767" t="s">
        <v>3397</v>
      </c>
      <c r="D1614" s="767"/>
      <c r="E1614" s="767"/>
      <c r="F1614" s="767"/>
      <c r="G1614" s="767"/>
      <c r="H1614" s="767"/>
      <c r="I1614" s="767"/>
      <c r="J1614" s="767"/>
      <c r="K1614" s="767"/>
      <c r="L1614" s="767"/>
      <c r="M1614" s="767"/>
      <c r="N1614" s="781"/>
      <c r="S1614" s="68" t="s">
        <v>3397</v>
      </c>
    </row>
    <row r="1615" spans="1:25" s="63" customFormat="1" ht="33.75" x14ac:dyDescent="0.2">
      <c r="A1615" s="88" t="s">
        <v>3398</v>
      </c>
      <c r="B1615" s="89" t="s">
        <v>2028</v>
      </c>
      <c r="C1615" s="776" t="s">
        <v>2029</v>
      </c>
      <c r="D1615" s="776"/>
      <c r="E1615" s="776"/>
      <c r="F1615" s="90" t="s">
        <v>609</v>
      </c>
      <c r="G1615" s="90" t="s">
        <v>33</v>
      </c>
      <c r="H1615" s="90" t="s">
        <v>33</v>
      </c>
      <c r="I1615" s="90" t="s">
        <v>173</v>
      </c>
      <c r="J1615" s="91" t="s">
        <v>33</v>
      </c>
      <c r="K1615" s="90" t="s">
        <v>33</v>
      </c>
      <c r="L1615" s="91" t="s">
        <v>33</v>
      </c>
      <c r="M1615" s="92" t="s">
        <v>33</v>
      </c>
      <c r="N1615" s="93" t="s">
        <v>33</v>
      </c>
      <c r="R1615" s="68" t="s">
        <v>2029</v>
      </c>
    </row>
    <row r="1616" spans="1:25" s="63" customFormat="1" x14ac:dyDescent="0.2">
      <c r="A1616" s="94"/>
      <c r="B1616" s="95"/>
      <c r="C1616" s="767" t="s">
        <v>3399</v>
      </c>
      <c r="D1616" s="767"/>
      <c r="E1616" s="767"/>
      <c r="F1616" s="767"/>
      <c r="G1616" s="767"/>
      <c r="H1616" s="767"/>
      <c r="I1616" s="767"/>
      <c r="J1616" s="767"/>
      <c r="K1616" s="767"/>
      <c r="L1616" s="767"/>
      <c r="M1616" s="767"/>
      <c r="N1616" s="781"/>
      <c r="S1616" s="68" t="s">
        <v>3399</v>
      </c>
    </row>
    <row r="1617" spans="1:24" s="63" customFormat="1" ht="33.75" x14ac:dyDescent="0.2">
      <c r="A1617" s="96"/>
      <c r="B1617" s="97" t="s">
        <v>558</v>
      </c>
      <c r="C1617" s="767" t="s">
        <v>559</v>
      </c>
      <c r="D1617" s="767"/>
      <c r="E1617" s="767"/>
      <c r="F1617" s="767"/>
      <c r="G1617" s="767"/>
      <c r="H1617" s="767"/>
      <c r="I1617" s="767"/>
      <c r="J1617" s="767"/>
      <c r="K1617" s="767"/>
      <c r="L1617" s="767"/>
      <c r="M1617" s="767"/>
      <c r="N1617" s="781"/>
      <c r="T1617" s="68" t="s">
        <v>559</v>
      </c>
    </row>
    <row r="1618" spans="1:24" s="63" customFormat="1" x14ac:dyDescent="0.2">
      <c r="A1618" s="98"/>
      <c r="B1618" s="97" t="s">
        <v>165</v>
      </c>
      <c r="C1618" s="767" t="s">
        <v>251</v>
      </c>
      <c r="D1618" s="767"/>
      <c r="E1618" s="767"/>
      <c r="F1618" s="99" t="s">
        <v>33</v>
      </c>
      <c r="G1618" s="99" t="s">
        <v>33</v>
      </c>
      <c r="H1618" s="99" t="s">
        <v>33</v>
      </c>
      <c r="I1618" s="99" t="s">
        <v>33</v>
      </c>
      <c r="J1618" s="100">
        <v>86.7</v>
      </c>
      <c r="K1618" s="99" t="s">
        <v>175</v>
      </c>
      <c r="L1618" s="100">
        <v>216.75</v>
      </c>
      <c r="M1618" s="101" t="s">
        <v>33</v>
      </c>
      <c r="N1618" s="102" t="s">
        <v>33</v>
      </c>
      <c r="U1618" s="68" t="s">
        <v>251</v>
      </c>
    </row>
    <row r="1619" spans="1:24" s="63" customFormat="1" x14ac:dyDescent="0.2">
      <c r="A1619" s="98"/>
      <c r="B1619" s="97" t="s">
        <v>173</v>
      </c>
      <c r="C1619" s="767" t="s">
        <v>174</v>
      </c>
      <c r="D1619" s="767"/>
      <c r="E1619" s="767"/>
      <c r="F1619" s="99" t="s">
        <v>33</v>
      </c>
      <c r="G1619" s="99" t="s">
        <v>33</v>
      </c>
      <c r="H1619" s="99" t="s">
        <v>33</v>
      </c>
      <c r="I1619" s="99" t="s">
        <v>33</v>
      </c>
      <c r="J1619" s="100">
        <v>16.61</v>
      </c>
      <c r="K1619" s="99" t="s">
        <v>175</v>
      </c>
      <c r="L1619" s="100">
        <v>41.53</v>
      </c>
      <c r="M1619" s="101" t="s">
        <v>33</v>
      </c>
      <c r="N1619" s="102" t="s">
        <v>33</v>
      </c>
      <c r="U1619" s="68" t="s">
        <v>174</v>
      </c>
    </row>
    <row r="1620" spans="1:24" s="63" customFormat="1" x14ac:dyDescent="0.2">
      <c r="A1620" s="98"/>
      <c r="B1620" s="97" t="s">
        <v>176</v>
      </c>
      <c r="C1620" s="767" t="s">
        <v>177</v>
      </c>
      <c r="D1620" s="767"/>
      <c r="E1620" s="767"/>
      <c r="F1620" s="99" t="s">
        <v>33</v>
      </c>
      <c r="G1620" s="99" t="s">
        <v>33</v>
      </c>
      <c r="H1620" s="99" t="s">
        <v>33</v>
      </c>
      <c r="I1620" s="99" t="s">
        <v>33</v>
      </c>
      <c r="J1620" s="100">
        <v>2.93</v>
      </c>
      <c r="K1620" s="99" t="s">
        <v>175</v>
      </c>
      <c r="L1620" s="100">
        <v>7.33</v>
      </c>
      <c r="M1620" s="101" t="s">
        <v>33</v>
      </c>
      <c r="N1620" s="102" t="s">
        <v>33</v>
      </c>
      <c r="U1620" s="68" t="s">
        <v>177</v>
      </c>
    </row>
    <row r="1621" spans="1:24" s="63" customFormat="1" x14ac:dyDescent="0.2">
      <c r="A1621" s="98"/>
      <c r="B1621" s="97" t="s">
        <v>212</v>
      </c>
      <c r="C1621" s="767" t="s">
        <v>252</v>
      </c>
      <c r="D1621" s="767"/>
      <c r="E1621" s="767"/>
      <c r="F1621" s="99" t="s">
        <v>33</v>
      </c>
      <c r="G1621" s="99" t="s">
        <v>33</v>
      </c>
      <c r="H1621" s="99" t="s">
        <v>33</v>
      </c>
      <c r="I1621" s="99" t="s">
        <v>33</v>
      </c>
      <c r="J1621" s="100">
        <v>0.66</v>
      </c>
      <c r="K1621" s="99" t="s">
        <v>33</v>
      </c>
      <c r="L1621" s="100">
        <v>1.32</v>
      </c>
      <c r="M1621" s="101" t="s">
        <v>33</v>
      </c>
      <c r="N1621" s="102" t="s">
        <v>33</v>
      </c>
      <c r="U1621" s="68" t="s">
        <v>252</v>
      </c>
    </row>
    <row r="1622" spans="1:24" s="63" customFormat="1" x14ac:dyDescent="0.2">
      <c r="A1622" s="98"/>
      <c r="B1622" s="97" t="s">
        <v>33</v>
      </c>
      <c r="C1622" s="767" t="s">
        <v>253</v>
      </c>
      <c r="D1622" s="767"/>
      <c r="E1622" s="767"/>
      <c r="F1622" s="99" t="s">
        <v>179</v>
      </c>
      <c r="G1622" s="99" t="s">
        <v>2031</v>
      </c>
      <c r="H1622" s="99" t="s">
        <v>175</v>
      </c>
      <c r="I1622" s="99" t="s">
        <v>3400</v>
      </c>
      <c r="J1622" s="100" t="s">
        <v>33</v>
      </c>
      <c r="K1622" s="99" t="s">
        <v>33</v>
      </c>
      <c r="L1622" s="100" t="s">
        <v>33</v>
      </c>
      <c r="M1622" s="101" t="s">
        <v>33</v>
      </c>
      <c r="N1622" s="102" t="s">
        <v>33</v>
      </c>
      <c r="V1622" s="68" t="s">
        <v>253</v>
      </c>
    </row>
    <row r="1623" spans="1:24" s="63" customFormat="1" x14ac:dyDescent="0.2">
      <c r="A1623" s="98"/>
      <c r="B1623" s="97" t="s">
        <v>33</v>
      </c>
      <c r="C1623" s="767" t="s">
        <v>178</v>
      </c>
      <c r="D1623" s="767"/>
      <c r="E1623" s="767"/>
      <c r="F1623" s="99" t="s">
        <v>179</v>
      </c>
      <c r="G1623" s="99" t="s">
        <v>845</v>
      </c>
      <c r="H1623" s="99" t="s">
        <v>175</v>
      </c>
      <c r="I1623" s="99" t="s">
        <v>3321</v>
      </c>
      <c r="J1623" s="100" t="s">
        <v>33</v>
      </c>
      <c r="K1623" s="99" t="s">
        <v>33</v>
      </c>
      <c r="L1623" s="100" t="s">
        <v>33</v>
      </c>
      <c r="M1623" s="101" t="s">
        <v>33</v>
      </c>
      <c r="N1623" s="102" t="s">
        <v>33</v>
      </c>
      <c r="V1623" s="68" t="s">
        <v>178</v>
      </c>
    </row>
    <row r="1624" spans="1:24" s="63" customFormat="1" x14ac:dyDescent="0.2">
      <c r="A1624" s="98"/>
      <c r="B1624" s="97" t="s">
        <v>33</v>
      </c>
      <c r="C1624" s="776" t="s">
        <v>182</v>
      </c>
      <c r="D1624" s="776"/>
      <c r="E1624" s="776"/>
      <c r="F1624" s="90" t="s">
        <v>33</v>
      </c>
      <c r="G1624" s="90" t="s">
        <v>33</v>
      </c>
      <c r="H1624" s="90" t="s">
        <v>33</v>
      </c>
      <c r="I1624" s="90" t="s">
        <v>33</v>
      </c>
      <c r="J1624" s="91">
        <v>103.97</v>
      </c>
      <c r="K1624" s="90" t="s">
        <v>33</v>
      </c>
      <c r="L1624" s="91">
        <v>259.60000000000002</v>
      </c>
      <c r="M1624" s="92" t="s">
        <v>33</v>
      </c>
      <c r="N1624" s="93" t="s">
        <v>33</v>
      </c>
      <c r="W1624" s="68" t="s">
        <v>182</v>
      </c>
    </row>
    <row r="1625" spans="1:24" s="63" customFormat="1" x14ac:dyDescent="0.2">
      <c r="A1625" s="98"/>
      <c r="B1625" s="97" t="s">
        <v>33</v>
      </c>
      <c r="C1625" s="767" t="s">
        <v>183</v>
      </c>
      <c r="D1625" s="767"/>
      <c r="E1625" s="767"/>
      <c r="F1625" s="99" t="s">
        <v>33</v>
      </c>
      <c r="G1625" s="99" t="s">
        <v>33</v>
      </c>
      <c r="H1625" s="99" t="s">
        <v>33</v>
      </c>
      <c r="I1625" s="99" t="s">
        <v>33</v>
      </c>
      <c r="J1625" s="100" t="s">
        <v>33</v>
      </c>
      <c r="K1625" s="99" t="s">
        <v>33</v>
      </c>
      <c r="L1625" s="100">
        <v>224.08</v>
      </c>
      <c r="M1625" s="101" t="s">
        <v>33</v>
      </c>
      <c r="N1625" s="102" t="s">
        <v>33</v>
      </c>
      <c r="V1625" s="68" t="s">
        <v>183</v>
      </c>
    </row>
    <row r="1626" spans="1:24" s="63" customFormat="1" ht="22.5" x14ac:dyDescent="0.2">
      <c r="A1626" s="98"/>
      <c r="B1626" s="97" t="s">
        <v>572</v>
      </c>
      <c r="C1626" s="767" t="s">
        <v>573</v>
      </c>
      <c r="D1626" s="767"/>
      <c r="E1626" s="767"/>
      <c r="F1626" s="99" t="s">
        <v>186</v>
      </c>
      <c r="G1626" s="99" t="s">
        <v>574</v>
      </c>
      <c r="H1626" s="99" t="s">
        <v>33</v>
      </c>
      <c r="I1626" s="99" t="s">
        <v>574</v>
      </c>
      <c r="J1626" s="100" t="s">
        <v>33</v>
      </c>
      <c r="K1626" s="99" t="s">
        <v>33</v>
      </c>
      <c r="L1626" s="100">
        <v>273.38</v>
      </c>
      <c r="M1626" s="101" t="s">
        <v>33</v>
      </c>
      <c r="N1626" s="102" t="s">
        <v>33</v>
      </c>
      <c r="V1626" s="68" t="s">
        <v>573</v>
      </c>
    </row>
    <row r="1627" spans="1:24" s="63" customFormat="1" ht="22.5" x14ac:dyDescent="0.2">
      <c r="A1627" s="98"/>
      <c r="B1627" s="97" t="s">
        <v>575</v>
      </c>
      <c r="C1627" s="767" t="s">
        <v>576</v>
      </c>
      <c r="D1627" s="767"/>
      <c r="E1627" s="767"/>
      <c r="F1627" s="99" t="s">
        <v>186</v>
      </c>
      <c r="G1627" s="99" t="s">
        <v>341</v>
      </c>
      <c r="H1627" s="99" t="s">
        <v>33</v>
      </c>
      <c r="I1627" s="99" t="s">
        <v>341</v>
      </c>
      <c r="J1627" s="100" t="s">
        <v>33</v>
      </c>
      <c r="K1627" s="99" t="s">
        <v>33</v>
      </c>
      <c r="L1627" s="100">
        <v>179.26</v>
      </c>
      <c r="M1627" s="101" t="s">
        <v>33</v>
      </c>
      <c r="N1627" s="102" t="s">
        <v>33</v>
      </c>
      <c r="V1627" s="68" t="s">
        <v>576</v>
      </c>
    </row>
    <row r="1628" spans="1:24" s="63" customFormat="1" x14ac:dyDescent="0.2">
      <c r="A1628" s="103"/>
      <c r="B1628" s="104"/>
      <c r="C1628" s="780" t="s">
        <v>191</v>
      </c>
      <c r="D1628" s="780"/>
      <c r="E1628" s="780"/>
      <c r="F1628" s="105" t="s">
        <v>33</v>
      </c>
      <c r="G1628" s="105" t="s">
        <v>33</v>
      </c>
      <c r="H1628" s="105" t="s">
        <v>33</v>
      </c>
      <c r="I1628" s="105" t="s">
        <v>33</v>
      </c>
      <c r="J1628" s="106" t="s">
        <v>33</v>
      </c>
      <c r="K1628" s="105" t="s">
        <v>33</v>
      </c>
      <c r="L1628" s="106">
        <v>712.24</v>
      </c>
      <c r="M1628" s="92" t="s">
        <v>33</v>
      </c>
      <c r="N1628" s="107" t="s">
        <v>33</v>
      </c>
      <c r="X1628" s="68" t="s">
        <v>191</v>
      </c>
    </row>
    <row r="1629" spans="1:24" s="63" customFormat="1" ht="33.75" x14ac:dyDescent="0.2">
      <c r="A1629" s="88" t="s">
        <v>3401</v>
      </c>
      <c r="B1629" s="89" t="s">
        <v>2034</v>
      </c>
      <c r="C1629" s="776" t="s">
        <v>2035</v>
      </c>
      <c r="D1629" s="776"/>
      <c r="E1629" s="776"/>
      <c r="F1629" s="90" t="s">
        <v>2036</v>
      </c>
      <c r="G1629" s="90" t="s">
        <v>33</v>
      </c>
      <c r="H1629" s="90" t="s">
        <v>33</v>
      </c>
      <c r="I1629" s="90" t="s">
        <v>3402</v>
      </c>
      <c r="J1629" s="91">
        <v>15.36</v>
      </c>
      <c r="K1629" s="90" t="s">
        <v>33</v>
      </c>
      <c r="L1629" s="91">
        <v>9676.7999999999993</v>
      </c>
      <c r="M1629" s="92" t="s">
        <v>33</v>
      </c>
      <c r="N1629" s="93" t="s">
        <v>33</v>
      </c>
      <c r="R1629" s="68" t="s">
        <v>2035</v>
      </c>
    </row>
    <row r="1630" spans="1:24" s="63" customFormat="1" ht="22.5" x14ac:dyDescent="0.2">
      <c r="A1630" s="88" t="s">
        <v>3403</v>
      </c>
      <c r="B1630" s="89" t="s">
        <v>2839</v>
      </c>
      <c r="C1630" s="776" t="s">
        <v>2840</v>
      </c>
      <c r="D1630" s="776"/>
      <c r="E1630" s="776"/>
      <c r="F1630" s="90" t="s">
        <v>711</v>
      </c>
      <c r="G1630" s="90" t="s">
        <v>33</v>
      </c>
      <c r="H1630" s="90" t="s">
        <v>33</v>
      </c>
      <c r="I1630" s="90" t="s">
        <v>3404</v>
      </c>
      <c r="J1630" s="91" t="s">
        <v>33</v>
      </c>
      <c r="K1630" s="90" t="s">
        <v>33</v>
      </c>
      <c r="L1630" s="91" t="s">
        <v>33</v>
      </c>
      <c r="M1630" s="92" t="s">
        <v>33</v>
      </c>
      <c r="N1630" s="93" t="s">
        <v>33</v>
      </c>
      <c r="R1630" s="68" t="s">
        <v>2840</v>
      </c>
    </row>
    <row r="1631" spans="1:24" s="63" customFormat="1" x14ac:dyDescent="0.2">
      <c r="A1631" s="94"/>
      <c r="B1631" s="95"/>
      <c r="C1631" s="767" t="s">
        <v>3405</v>
      </c>
      <c r="D1631" s="767"/>
      <c r="E1631" s="767"/>
      <c r="F1631" s="767"/>
      <c r="G1631" s="767"/>
      <c r="H1631" s="767"/>
      <c r="I1631" s="767"/>
      <c r="J1631" s="767"/>
      <c r="K1631" s="767"/>
      <c r="L1631" s="767"/>
      <c r="M1631" s="767"/>
      <c r="N1631" s="781"/>
      <c r="S1631" s="68" t="s">
        <v>3405</v>
      </c>
    </row>
    <row r="1632" spans="1:24" s="63" customFormat="1" ht="33.75" x14ac:dyDescent="0.2">
      <c r="A1632" s="96"/>
      <c r="B1632" s="97" t="s">
        <v>558</v>
      </c>
      <c r="C1632" s="767" t="s">
        <v>559</v>
      </c>
      <c r="D1632" s="767"/>
      <c r="E1632" s="767"/>
      <c r="F1632" s="767"/>
      <c r="G1632" s="767"/>
      <c r="H1632" s="767"/>
      <c r="I1632" s="767"/>
      <c r="J1632" s="767"/>
      <c r="K1632" s="767"/>
      <c r="L1632" s="767"/>
      <c r="M1632" s="767"/>
      <c r="N1632" s="781"/>
      <c r="T1632" s="68" t="s">
        <v>559</v>
      </c>
    </row>
    <row r="1633" spans="1:24" s="63" customFormat="1" x14ac:dyDescent="0.2">
      <c r="A1633" s="98"/>
      <c r="B1633" s="97" t="s">
        <v>165</v>
      </c>
      <c r="C1633" s="767" t="s">
        <v>251</v>
      </c>
      <c r="D1633" s="767"/>
      <c r="E1633" s="767"/>
      <c r="F1633" s="99" t="s">
        <v>33</v>
      </c>
      <c r="G1633" s="99" t="s">
        <v>33</v>
      </c>
      <c r="H1633" s="99" t="s">
        <v>33</v>
      </c>
      <c r="I1633" s="99" t="s">
        <v>33</v>
      </c>
      <c r="J1633" s="100">
        <v>135.36000000000001</v>
      </c>
      <c r="K1633" s="99" t="s">
        <v>175</v>
      </c>
      <c r="L1633" s="100">
        <v>6.09</v>
      </c>
      <c r="M1633" s="101" t="s">
        <v>33</v>
      </c>
      <c r="N1633" s="102" t="s">
        <v>33</v>
      </c>
      <c r="U1633" s="68" t="s">
        <v>251</v>
      </c>
    </row>
    <row r="1634" spans="1:24" s="63" customFormat="1" x14ac:dyDescent="0.2">
      <c r="A1634" s="98"/>
      <c r="B1634" s="97" t="s">
        <v>173</v>
      </c>
      <c r="C1634" s="767" t="s">
        <v>174</v>
      </c>
      <c r="D1634" s="767"/>
      <c r="E1634" s="767"/>
      <c r="F1634" s="99" t="s">
        <v>33</v>
      </c>
      <c r="G1634" s="99" t="s">
        <v>33</v>
      </c>
      <c r="H1634" s="99" t="s">
        <v>33</v>
      </c>
      <c r="I1634" s="99" t="s">
        <v>33</v>
      </c>
      <c r="J1634" s="100">
        <v>58.09</v>
      </c>
      <c r="K1634" s="99" t="s">
        <v>175</v>
      </c>
      <c r="L1634" s="100">
        <v>2.61</v>
      </c>
      <c r="M1634" s="101" t="s">
        <v>33</v>
      </c>
      <c r="N1634" s="102" t="s">
        <v>33</v>
      </c>
      <c r="U1634" s="68" t="s">
        <v>174</v>
      </c>
    </row>
    <row r="1635" spans="1:24" s="63" customFormat="1" x14ac:dyDescent="0.2">
      <c r="A1635" s="98"/>
      <c r="B1635" s="97" t="s">
        <v>176</v>
      </c>
      <c r="C1635" s="767" t="s">
        <v>177</v>
      </c>
      <c r="D1635" s="767"/>
      <c r="E1635" s="767"/>
      <c r="F1635" s="99" t="s">
        <v>33</v>
      </c>
      <c r="G1635" s="99" t="s">
        <v>33</v>
      </c>
      <c r="H1635" s="99" t="s">
        <v>33</v>
      </c>
      <c r="I1635" s="99" t="s">
        <v>33</v>
      </c>
      <c r="J1635" s="100">
        <v>5.0199999999999996</v>
      </c>
      <c r="K1635" s="99" t="s">
        <v>175</v>
      </c>
      <c r="L1635" s="100">
        <v>0.23</v>
      </c>
      <c r="M1635" s="101" t="s">
        <v>33</v>
      </c>
      <c r="N1635" s="102" t="s">
        <v>33</v>
      </c>
      <c r="U1635" s="68" t="s">
        <v>177</v>
      </c>
    </row>
    <row r="1636" spans="1:24" s="63" customFormat="1" x14ac:dyDescent="0.2">
      <c r="A1636" s="98"/>
      <c r="B1636" s="97" t="s">
        <v>212</v>
      </c>
      <c r="C1636" s="767" t="s">
        <v>252</v>
      </c>
      <c r="D1636" s="767"/>
      <c r="E1636" s="767"/>
      <c r="F1636" s="99" t="s">
        <v>33</v>
      </c>
      <c r="G1636" s="99" t="s">
        <v>33</v>
      </c>
      <c r="H1636" s="99" t="s">
        <v>33</v>
      </c>
      <c r="I1636" s="99" t="s">
        <v>33</v>
      </c>
      <c r="J1636" s="100">
        <v>894.6</v>
      </c>
      <c r="K1636" s="99" t="s">
        <v>33</v>
      </c>
      <c r="L1636" s="100">
        <v>32.21</v>
      </c>
      <c r="M1636" s="101" t="s">
        <v>33</v>
      </c>
      <c r="N1636" s="102" t="s">
        <v>33</v>
      </c>
      <c r="U1636" s="68" t="s">
        <v>252</v>
      </c>
    </row>
    <row r="1637" spans="1:24" s="63" customFormat="1" x14ac:dyDescent="0.2">
      <c r="A1637" s="98"/>
      <c r="B1637" s="97" t="s">
        <v>33</v>
      </c>
      <c r="C1637" s="767" t="s">
        <v>253</v>
      </c>
      <c r="D1637" s="767"/>
      <c r="E1637" s="767"/>
      <c r="F1637" s="99" t="s">
        <v>179</v>
      </c>
      <c r="G1637" s="99" t="s">
        <v>656</v>
      </c>
      <c r="H1637" s="99" t="s">
        <v>175</v>
      </c>
      <c r="I1637" s="99" t="s">
        <v>3406</v>
      </c>
      <c r="J1637" s="100" t="s">
        <v>33</v>
      </c>
      <c r="K1637" s="99" t="s">
        <v>33</v>
      </c>
      <c r="L1637" s="100" t="s">
        <v>33</v>
      </c>
      <c r="M1637" s="101" t="s">
        <v>33</v>
      </c>
      <c r="N1637" s="102" t="s">
        <v>33</v>
      </c>
      <c r="V1637" s="68" t="s">
        <v>253</v>
      </c>
    </row>
    <row r="1638" spans="1:24" s="63" customFormat="1" x14ac:dyDescent="0.2">
      <c r="A1638" s="98"/>
      <c r="B1638" s="97" t="s">
        <v>33</v>
      </c>
      <c r="C1638" s="767" t="s">
        <v>178</v>
      </c>
      <c r="D1638" s="767"/>
      <c r="E1638" s="767"/>
      <c r="F1638" s="99" t="s">
        <v>179</v>
      </c>
      <c r="G1638" s="99" t="s">
        <v>925</v>
      </c>
      <c r="H1638" s="99" t="s">
        <v>175</v>
      </c>
      <c r="I1638" s="99" t="s">
        <v>3407</v>
      </c>
      <c r="J1638" s="100" t="s">
        <v>33</v>
      </c>
      <c r="K1638" s="99" t="s">
        <v>33</v>
      </c>
      <c r="L1638" s="100" t="s">
        <v>33</v>
      </c>
      <c r="M1638" s="101" t="s">
        <v>33</v>
      </c>
      <c r="N1638" s="102" t="s">
        <v>33</v>
      </c>
      <c r="V1638" s="68" t="s">
        <v>178</v>
      </c>
    </row>
    <row r="1639" spans="1:24" s="63" customFormat="1" x14ac:dyDescent="0.2">
      <c r="A1639" s="98"/>
      <c r="B1639" s="97" t="s">
        <v>33</v>
      </c>
      <c r="C1639" s="776" t="s">
        <v>182</v>
      </c>
      <c r="D1639" s="776"/>
      <c r="E1639" s="776"/>
      <c r="F1639" s="90" t="s">
        <v>33</v>
      </c>
      <c r="G1639" s="90" t="s">
        <v>33</v>
      </c>
      <c r="H1639" s="90" t="s">
        <v>33</v>
      </c>
      <c r="I1639" s="90" t="s">
        <v>33</v>
      </c>
      <c r="J1639" s="91">
        <v>1088.05</v>
      </c>
      <c r="K1639" s="90" t="s">
        <v>33</v>
      </c>
      <c r="L1639" s="91">
        <v>40.909999999999997</v>
      </c>
      <c r="M1639" s="92" t="s">
        <v>33</v>
      </c>
      <c r="N1639" s="93" t="s">
        <v>33</v>
      </c>
      <c r="W1639" s="68" t="s">
        <v>182</v>
      </c>
    </row>
    <row r="1640" spans="1:24" s="63" customFormat="1" x14ac:dyDescent="0.2">
      <c r="A1640" s="98"/>
      <c r="B1640" s="97" t="s">
        <v>33</v>
      </c>
      <c r="C1640" s="767" t="s">
        <v>183</v>
      </c>
      <c r="D1640" s="767"/>
      <c r="E1640" s="767"/>
      <c r="F1640" s="99" t="s">
        <v>33</v>
      </c>
      <c r="G1640" s="99" t="s">
        <v>33</v>
      </c>
      <c r="H1640" s="99" t="s">
        <v>33</v>
      </c>
      <c r="I1640" s="99" t="s">
        <v>33</v>
      </c>
      <c r="J1640" s="100" t="s">
        <v>33</v>
      </c>
      <c r="K1640" s="99" t="s">
        <v>33</v>
      </c>
      <c r="L1640" s="100">
        <v>6.32</v>
      </c>
      <c r="M1640" s="101" t="s">
        <v>33</v>
      </c>
      <c r="N1640" s="102" t="s">
        <v>33</v>
      </c>
      <c r="V1640" s="68" t="s">
        <v>183</v>
      </c>
    </row>
    <row r="1641" spans="1:24" s="63" customFormat="1" ht="22.5" x14ac:dyDescent="0.2">
      <c r="A1641" s="98"/>
      <c r="B1641" s="97" t="s">
        <v>959</v>
      </c>
      <c r="C1641" s="767" t="s">
        <v>960</v>
      </c>
      <c r="D1641" s="767"/>
      <c r="E1641" s="767"/>
      <c r="F1641" s="99" t="s">
        <v>186</v>
      </c>
      <c r="G1641" s="99" t="s">
        <v>187</v>
      </c>
      <c r="H1641" s="99" t="s">
        <v>33</v>
      </c>
      <c r="I1641" s="99" t="s">
        <v>187</v>
      </c>
      <c r="J1641" s="100" t="s">
        <v>33</v>
      </c>
      <c r="K1641" s="99" t="s">
        <v>33</v>
      </c>
      <c r="L1641" s="100">
        <v>6</v>
      </c>
      <c r="M1641" s="101" t="s">
        <v>33</v>
      </c>
      <c r="N1641" s="102" t="s">
        <v>33</v>
      </c>
      <c r="V1641" s="68" t="s">
        <v>960</v>
      </c>
    </row>
    <row r="1642" spans="1:24" s="63" customFormat="1" ht="22.5" x14ac:dyDescent="0.2">
      <c r="A1642" s="98"/>
      <c r="B1642" s="97" t="s">
        <v>961</v>
      </c>
      <c r="C1642" s="767" t="s">
        <v>962</v>
      </c>
      <c r="D1642" s="767"/>
      <c r="E1642" s="767"/>
      <c r="F1642" s="99" t="s">
        <v>186</v>
      </c>
      <c r="G1642" s="99" t="s">
        <v>594</v>
      </c>
      <c r="H1642" s="99" t="s">
        <v>33</v>
      </c>
      <c r="I1642" s="99" t="s">
        <v>594</v>
      </c>
      <c r="J1642" s="100" t="s">
        <v>33</v>
      </c>
      <c r="K1642" s="99" t="s">
        <v>33</v>
      </c>
      <c r="L1642" s="100">
        <v>4.1100000000000003</v>
      </c>
      <c r="M1642" s="101" t="s">
        <v>33</v>
      </c>
      <c r="N1642" s="102" t="s">
        <v>33</v>
      </c>
      <c r="V1642" s="68" t="s">
        <v>962</v>
      </c>
    </row>
    <row r="1643" spans="1:24" s="63" customFormat="1" x14ac:dyDescent="0.2">
      <c r="A1643" s="103"/>
      <c r="B1643" s="104"/>
      <c r="C1643" s="780" t="s">
        <v>191</v>
      </c>
      <c r="D1643" s="780"/>
      <c r="E1643" s="780"/>
      <c r="F1643" s="105" t="s">
        <v>33</v>
      </c>
      <c r="G1643" s="105" t="s">
        <v>33</v>
      </c>
      <c r="H1643" s="105" t="s">
        <v>33</v>
      </c>
      <c r="I1643" s="105" t="s">
        <v>33</v>
      </c>
      <c r="J1643" s="106" t="s">
        <v>33</v>
      </c>
      <c r="K1643" s="105" t="s">
        <v>33</v>
      </c>
      <c r="L1643" s="106">
        <v>51.02</v>
      </c>
      <c r="M1643" s="92" t="s">
        <v>33</v>
      </c>
      <c r="N1643" s="107" t="s">
        <v>33</v>
      </c>
      <c r="X1643" s="68" t="s">
        <v>191</v>
      </c>
    </row>
    <row r="1644" spans="1:24" s="63" customFormat="1" ht="22.5" x14ac:dyDescent="0.2">
      <c r="A1644" s="88" t="s">
        <v>3408</v>
      </c>
      <c r="B1644" s="89" t="s">
        <v>2844</v>
      </c>
      <c r="C1644" s="776" t="s">
        <v>2845</v>
      </c>
      <c r="D1644" s="776"/>
      <c r="E1644" s="776"/>
      <c r="F1644" s="90" t="s">
        <v>604</v>
      </c>
      <c r="G1644" s="90" t="s">
        <v>33</v>
      </c>
      <c r="H1644" s="90" t="s">
        <v>33</v>
      </c>
      <c r="I1644" s="90" t="s">
        <v>2690</v>
      </c>
      <c r="J1644" s="91">
        <v>6100</v>
      </c>
      <c r="K1644" s="90" t="s">
        <v>33</v>
      </c>
      <c r="L1644" s="91">
        <v>27.45</v>
      </c>
      <c r="M1644" s="92" t="s">
        <v>33</v>
      </c>
      <c r="N1644" s="93" t="s">
        <v>33</v>
      </c>
      <c r="R1644" s="68" t="s">
        <v>2845</v>
      </c>
    </row>
    <row r="1645" spans="1:24" s="63" customFormat="1" x14ac:dyDescent="0.2">
      <c r="A1645" s="94"/>
      <c r="B1645" s="95"/>
      <c r="C1645" s="767" t="s">
        <v>3409</v>
      </c>
      <c r="D1645" s="767"/>
      <c r="E1645" s="767"/>
      <c r="F1645" s="767"/>
      <c r="G1645" s="767"/>
      <c r="H1645" s="767"/>
      <c r="I1645" s="767"/>
      <c r="J1645" s="767"/>
      <c r="K1645" s="767"/>
      <c r="L1645" s="767"/>
      <c r="M1645" s="767"/>
      <c r="N1645" s="781"/>
      <c r="S1645" s="68" t="s">
        <v>3409</v>
      </c>
    </row>
    <row r="1646" spans="1:24" s="63" customFormat="1" ht="22.5" x14ac:dyDescent="0.2">
      <c r="A1646" s="88" t="s">
        <v>3410</v>
      </c>
      <c r="B1646" s="89" t="s">
        <v>2848</v>
      </c>
      <c r="C1646" s="776" t="s">
        <v>2849</v>
      </c>
      <c r="D1646" s="776"/>
      <c r="E1646" s="776"/>
      <c r="F1646" s="90" t="s">
        <v>604</v>
      </c>
      <c r="G1646" s="90" t="s">
        <v>33</v>
      </c>
      <c r="H1646" s="90" t="s">
        <v>33</v>
      </c>
      <c r="I1646" s="90" t="s">
        <v>1819</v>
      </c>
      <c r="J1646" s="91" t="s">
        <v>33</v>
      </c>
      <c r="K1646" s="90" t="s">
        <v>33</v>
      </c>
      <c r="L1646" s="91" t="s">
        <v>33</v>
      </c>
      <c r="M1646" s="92" t="s">
        <v>33</v>
      </c>
      <c r="N1646" s="93" t="s">
        <v>33</v>
      </c>
      <c r="R1646" s="68" t="s">
        <v>2849</v>
      </c>
    </row>
    <row r="1647" spans="1:24" s="63" customFormat="1" x14ac:dyDescent="0.2">
      <c r="A1647" s="94"/>
      <c r="B1647" s="95"/>
      <c r="C1647" s="767" t="s">
        <v>3411</v>
      </c>
      <c r="D1647" s="767"/>
      <c r="E1647" s="767"/>
      <c r="F1647" s="767"/>
      <c r="G1647" s="767"/>
      <c r="H1647" s="767"/>
      <c r="I1647" s="767"/>
      <c r="J1647" s="767"/>
      <c r="K1647" s="767"/>
      <c r="L1647" s="767"/>
      <c r="M1647" s="767"/>
      <c r="N1647" s="781"/>
      <c r="S1647" s="68" t="s">
        <v>3411</v>
      </c>
    </row>
    <row r="1648" spans="1:24" s="63" customFormat="1" ht="33.75" x14ac:dyDescent="0.2">
      <c r="A1648" s="96"/>
      <c r="B1648" s="97" t="s">
        <v>558</v>
      </c>
      <c r="C1648" s="767" t="s">
        <v>559</v>
      </c>
      <c r="D1648" s="767"/>
      <c r="E1648" s="767"/>
      <c r="F1648" s="767"/>
      <c r="G1648" s="767"/>
      <c r="H1648" s="767"/>
      <c r="I1648" s="767"/>
      <c r="J1648" s="767"/>
      <c r="K1648" s="767"/>
      <c r="L1648" s="767"/>
      <c r="M1648" s="767"/>
      <c r="N1648" s="781"/>
      <c r="T1648" s="68" t="s">
        <v>559</v>
      </c>
    </row>
    <row r="1649" spans="1:24" s="63" customFormat="1" x14ac:dyDescent="0.2">
      <c r="A1649" s="98"/>
      <c r="B1649" s="97" t="s">
        <v>165</v>
      </c>
      <c r="C1649" s="767" t="s">
        <v>251</v>
      </c>
      <c r="D1649" s="767"/>
      <c r="E1649" s="767"/>
      <c r="F1649" s="99" t="s">
        <v>33</v>
      </c>
      <c r="G1649" s="99" t="s">
        <v>33</v>
      </c>
      <c r="H1649" s="99" t="s">
        <v>33</v>
      </c>
      <c r="I1649" s="99" t="s">
        <v>33</v>
      </c>
      <c r="J1649" s="100">
        <v>1795.86</v>
      </c>
      <c r="K1649" s="99" t="s">
        <v>175</v>
      </c>
      <c r="L1649" s="100">
        <v>6.73</v>
      </c>
      <c r="M1649" s="101" t="s">
        <v>33</v>
      </c>
      <c r="N1649" s="102" t="s">
        <v>33</v>
      </c>
      <c r="U1649" s="68" t="s">
        <v>251</v>
      </c>
    </row>
    <row r="1650" spans="1:24" s="63" customFormat="1" x14ac:dyDescent="0.2">
      <c r="A1650" s="98"/>
      <c r="B1650" s="97" t="s">
        <v>173</v>
      </c>
      <c r="C1650" s="767" t="s">
        <v>174</v>
      </c>
      <c r="D1650" s="767"/>
      <c r="E1650" s="767"/>
      <c r="F1650" s="99" t="s">
        <v>33</v>
      </c>
      <c r="G1650" s="99" t="s">
        <v>33</v>
      </c>
      <c r="H1650" s="99" t="s">
        <v>33</v>
      </c>
      <c r="I1650" s="99" t="s">
        <v>33</v>
      </c>
      <c r="J1650" s="100">
        <v>28.64</v>
      </c>
      <c r="K1650" s="99" t="s">
        <v>175</v>
      </c>
      <c r="L1650" s="100">
        <v>0.11</v>
      </c>
      <c r="M1650" s="101" t="s">
        <v>33</v>
      </c>
      <c r="N1650" s="102" t="s">
        <v>33</v>
      </c>
      <c r="U1650" s="68" t="s">
        <v>174</v>
      </c>
    </row>
    <row r="1651" spans="1:24" s="63" customFormat="1" x14ac:dyDescent="0.2">
      <c r="A1651" s="98"/>
      <c r="B1651" s="97" t="s">
        <v>176</v>
      </c>
      <c r="C1651" s="767" t="s">
        <v>177</v>
      </c>
      <c r="D1651" s="767"/>
      <c r="E1651" s="767"/>
      <c r="F1651" s="99" t="s">
        <v>33</v>
      </c>
      <c r="G1651" s="99" t="s">
        <v>33</v>
      </c>
      <c r="H1651" s="99" t="s">
        <v>33</v>
      </c>
      <c r="I1651" s="99" t="s">
        <v>33</v>
      </c>
      <c r="J1651" s="100">
        <v>4.09</v>
      </c>
      <c r="K1651" s="99" t="s">
        <v>175</v>
      </c>
      <c r="L1651" s="100">
        <v>0.02</v>
      </c>
      <c r="M1651" s="101" t="s">
        <v>33</v>
      </c>
      <c r="N1651" s="102" t="s">
        <v>33</v>
      </c>
      <c r="U1651" s="68" t="s">
        <v>177</v>
      </c>
    </row>
    <row r="1652" spans="1:24" s="63" customFormat="1" x14ac:dyDescent="0.2">
      <c r="A1652" s="98"/>
      <c r="B1652" s="97" t="s">
        <v>33</v>
      </c>
      <c r="C1652" s="767" t="s">
        <v>253</v>
      </c>
      <c r="D1652" s="767"/>
      <c r="E1652" s="767"/>
      <c r="F1652" s="99" t="s">
        <v>179</v>
      </c>
      <c r="G1652" s="99" t="s">
        <v>2851</v>
      </c>
      <c r="H1652" s="99" t="s">
        <v>175</v>
      </c>
      <c r="I1652" s="99" t="s">
        <v>2943</v>
      </c>
      <c r="J1652" s="100" t="s">
        <v>33</v>
      </c>
      <c r="K1652" s="99" t="s">
        <v>33</v>
      </c>
      <c r="L1652" s="100" t="s">
        <v>33</v>
      </c>
      <c r="M1652" s="101" t="s">
        <v>33</v>
      </c>
      <c r="N1652" s="102" t="s">
        <v>33</v>
      </c>
      <c r="V1652" s="68" t="s">
        <v>253</v>
      </c>
    </row>
    <row r="1653" spans="1:24" s="63" customFormat="1" x14ac:dyDescent="0.2">
      <c r="A1653" s="98"/>
      <c r="B1653" s="97" t="s">
        <v>33</v>
      </c>
      <c r="C1653" s="767" t="s">
        <v>178</v>
      </c>
      <c r="D1653" s="767"/>
      <c r="E1653" s="767"/>
      <c r="F1653" s="99" t="s">
        <v>179</v>
      </c>
      <c r="G1653" s="99" t="s">
        <v>625</v>
      </c>
      <c r="H1653" s="99" t="s">
        <v>175</v>
      </c>
      <c r="I1653" s="99" t="s">
        <v>2944</v>
      </c>
      <c r="J1653" s="100" t="s">
        <v>33</v>
      </c>
      <c r="K1653" s="99" t="s">
        <v>33</v>
      </c>
      <c r="L1653" s="100" t="s">
        <v>33</v>
      </c>
      <c r="M1653" s="101" t="s">
        <v>33</v>
      </c>
      <c r="N1653" s="102" t="s">
        <v>33</v>
      </c>
      <c r="V1653" s="68" t="s">
        <v>178</v>
      </c>
    </row>
    <row r="1654" spans="1:24" s="63" customFormat="1" x14ac:dyDescent="0.2">
      <c r="A1654" s="98"/>
      <c r="B1654" s="97" t="s">
        <v>33</v>
      </c>
      <c r="C1654" s="776" t="s">
        <v>182</v>
      </c>
      <c r="D1654" s="776"/>
      <c r="E1654" s="776"/>
      <c r="F1654" s="90" t="s">
        <v>33</v>
      </c>
      <c r="G1654" s="90" t="s">
        <v>33</v>
      </c>
      <c r="H1654" s="90" t="s">
        <v>33</v>
      </c>
      <c r="I1654" s="90" t="s">
        <v>33</v>
      </c>
      <c r="J1654" s="91">
        <v>1824.5</v>
      </c>
      <c r="K1654" s="90" t="s">
        <v>33</v>
      </c>
      <c r="L1654" s="91">
        <v>6.84</v>
      </c>
      <c r="M1654" s="92" t="s">
        <v>33</v>
      </c>
      <c r="N1654" s="93" t="s">
        <v>33</v>
      </c>
      <c r="W1654" s="68" t="s">
        <v>182</v>
      </c>
    </row>
    <row r="1655" spans="1:24" s="63" customFormat="1" x14ac:dyDescent="0.2">
      <c r="A1655" s="98"/>
      <c r="B1655" s="97" t="s">
        <v>33</v>
      </c>
      <c r="C1655" s="767" t="s">
        <v>183</v>
      </c>
      <c r="D1655" s="767"/>
      <c r="E1655" s="767"/>
      <c r="F1655" s="99" t="s">
        <v>33</v>
      </c>
      <c r="G1655" s="99" t="s">
        <v>33</v>
      </c>
      <c r="H1655" s="99" t="s">
        <v>33</v>
      </c>
      <c r="I1655" s="99" t="s">
        <v>33</v>
      </c>
      <c r="J1655" s="100" t="s">
        <v>33</v>
      </c>
      <c r="K1655" s="99" t="s">
        <v>33</v>
      </c>
      <c r="L1655" s="100">
        <v>6.75</v>
      </c>
      <c r="M1655" s="101" t="s">
        <v>33</v>
      </c>
      <c r="N1655" s="102" t="s">
        <v>33</v>
      </c>
      <c r="V1655" s="68" t="s">
        <v>183</v>
      </c>
    </row>
    <row r="1656" spans="1:24" s="63" customFormat="1" ht="33.75" x14ac:dyDescent="0.2">
      <c r="A1656" s="98"/>
      <c r="B1656" s="97" t="s">
        <v>589</v>
      </c>
      <c r="C1656" s="767" t="s">
        <v>590</v>
      </c>
      <c r="D1656" s="767"/>
      <c r="E1656" s="767"/>
      <c r="F1656" s="99" t="s">
        <v>186</v>
      </c>
      <c r="G1656" s="99" t="s">
        <v>591</v>
      </c>
      <c r="H1656" s="99" t="s">
        <v>33</v>
      </c>
      <c r="I1656" s="99" t="s">
        <v>591</v>
      </c>
      <c r="J1656" s="100" t="s">
        <v>33</v>
      </c>
      <c r="K1656" s="99" t="s">
        <v>33</v>
      </c>
      <c r="L1656" s="100">
        <v>7.09</v>
      </c>
      <c r="M1656" s="101" t="s">
        <v>33</v>
      </c>
      <c r="N1656" s="102" t="s">
        <v>33</v>
      </c>
      <c r="V1656" s="68" t="s">
        <v>590</v>
      </c>
    </row>
    <row r="1657" spans="1:24" s="63" customFormat="1" ht="33.75" x14ac:dyDescent="0.2">
      <c r="A1657" s="98"/>
      <c r="B1657" s="97" t="s">
        <v>592</v>
      </c>
      <c r="C1657" s="767" t="s">
        <v>593</v>
      </c>
      <c r="D1657" s="767"/>
      <c r="E1657" s="767"/>
      <c r="F1657" s="99" t="s">
        <v>186</v>
      </c>
      <c r="G1657" s="99" t="s">
        <v>594</v>
      </c>
      <c r="H1657" s="99" t="s">
        <v>33</v>
      </c>
      <c r="I1657" s="99" t="s">
        <v>594</v>
      </c>
      <c r="J1657" s="100" t="s">
        <v>33</v>
      </c>
      <c r="K1657" s="99" t="s">
        <v>33</v>
      </c>
      <c r="L1657" s="100">
        <v>4.3899999999999997</v>
      </c>
      <c r="M1657" s="101" t="s">
        <v>33</v>
      </c>
      <c r="N1657" s="102" t="s">
        <v>33</v>
      </c>
      <c r="V1657" s="68" t="s">
        <v>593</v>
      </c>
    </row>
    <row r="1658" spans="1:24" s="63" customFormat="1" x14ac:dyDescent="0.2">
      <c r="A1658" s="103"/>
      <c r="B1658" s="104"/>
      <c r="C1658" s="780" t="s">
        <v>191</v>
      </c>
      <c r="D1658" s="780"/>
      <c r="E1658" s="780"/>
      <c r="F1658" s="105" t="s">
        <v>33</v>
      </c>
      <c r="G1658" s="105" t="s">
        <v>33</v>
      </c>
      <c r="H1658" s="105" t="s">
        <v>33</v>
      </c>
      <c r="I1658" s="105" t="s">
        <v>33</v>
      </c>
      <c r="J1658" s="106" t="s">
        <v>33</v>
      </c>
      <c r="K1658" s="105" t="s">
        <v>33</v>
      </c>
      <c r="L1658" s="106">
        <v>18.32</v>
      </c>
      <c r="M1658" s="92" t="s">
        <v>33</v>
      </c>
      <c r="N1658" s="107" t="s">
        <v>33</v>
      </c>
      <c r="X1658" s="68" t="s">
        <v>191</v>
      </c>
    </row>
    <row r="1659" spans="1:24" s="63" customFormat="1" ht="22.5" x14ac:dyDescent="0.2">
      <c r="A1659" s="88" t="s">
        <v>3412</v>
      </c>
      <c r="B1659" s="89" t="s">
        <v>2854</v>
      </c>
      <c r="C1659" s="776" t="s">
        <v>2855</v>
      </c>
      <c r="D1659" s="776"/>
      <c r="E1659" s="776"/>
      <c r="F1659" s="90" t="s">
        <v>815</v>
      </c>
      <c r="G1659" s="90" t="s">
        <v>33</v>
      </c>
      <c r="H1659" s="90" t="s">
        <v>33</v>
      </c>
      <c r="I1659" s="90" t="s">
        <v>3413</v>
      </c>
      <c r="J1659" s="91">
        <v>25.03</v>
      </c>
      <c r="K1659" s="90" t="s">
        <v>33</v>
      </c>
      <c r="L1659" s="91">
        <v>65.08</v>
      </c>
      <c r="M1659" s="92" t="s">
        <v>33</v>
      </c>
      <c r="N1659" s="93" t="s">
        <v>33</v>
      </c>
      <c r="R1659" s="68" t="s">
        <v>2855</v>
      </c>
    </row>
    <row r="1660" spans="1:24" s="63" customFormat="1" x14ac:dyDescent="0.2">
      <c r="A1660" s="783" t="s">
        <v>3414</v>
      </c>
      <c r="B1660" s="784"/>
      <c r="C1660" s="784"/>
      <c r="D1660" s="784"/>
      <c r="E1660" s="784"/>
      <c r="F1660" s="784"/>
      <c r="G1660" s="784"/>
      <c r="H1660" s="784"/>
      <c r="I1660" s="784"/>
      <c r="J1660" s="784"/>
      <c r="K1660" s="784"/>
      <c r="L1660" s="784"/>
      <c r="M1660" s="784"/>
      <c r="N1660" s="785"/>
      <c r="Q1660" s="68" t="s">
        <v>3414</v>
      </c>
    </row>
    <row r="1661" spans="1:24" s="63" customFormat="1" ht="56.25" x14ac:dyDescent="0.2">
      <c r="A1661" s="88" t="s">
        <v>3415</v>
      </c>
      <c r="B1661" s="89" t="s">
        <v>1958</v>
      </c>
      <c r="C1661" s="776" t="s">
        <v>1959</v>
      </c>
      <c r="D1661" s="776"/>
      <c r="E1661" s="776"/>
      <c r="F1661" s="90" t="s">
        <v>168</v>
      </c>
      <c r="G1661" s="90" t="s">
        <v>33</v>
      </c>
      <c r="H1661" s="90" t="s">
        <v>33</v>
      </c>
      <c r="I1661" s="90" t="s">
        <v>3416</v>
      </c>
      <c r="J1661" s="91" t="s">
        <v>33</v>
      </c>
      <c r="K1661" s="90" t="s">
        <v>33</v>
      </c>
      <c r="L1661" s="91" t="s">
        <v>33</v>
      </c>
      <c r="M1661" s="92" t="s">
        <v>33</v>
      </c>
      <c r="N1661" s="93" t="s">
        <v>33</v>
      </c>
      <c r="R1661" s="68" t="s">
        <v>1959</v>
      </c>
    </row>
    <row r="1662" spans="1:24" s="63" customFormat="1" x14ac:dyDescent="0.2">
      <c r="A1662" s="94"/>
      <c r="B1662" s="95"/>
      <c r="C1662" s="767" t="s">
        <v>3417</v>
      </c>
      <c r="D1662" s="767"/>
      <c r="E1662" s="767"/>
      <c r="F1662" s="767"/>
      <c r="G1662" s="767"/>
      <c r="H1662" s="767"/>
      <c r="I1662" s="767"/>
      <c r="J1662" s="767"/>
      <c r="K1662" s="767"/>
      <c r="L1662" s="767"/>
      <c r="M1662" s="767"/>
      <c r="N1662" s="781"/>
      <c r="S1662" s="68" t="s">
        <v>3417</v>
      </c>
    </row>
    <row r="1663" spans="1:24" s="63" customFormat="1" ht="33.75" x14ac:dyDescent="0.2">
      <c r="A1663" s="96"/>
      <c r="B1663" s="97" t="s">
        <v>558</v>
      </c>
      <c r="C1663" s="767" t="s">
        <v>559</v>
      </c>
      <c r="D1663" s="767"/>
      <c r="E1663" s="767"/>
      <c r="F1663" s="767"/>
      <c r="G1663" s="767"/>
      <c r="H1663" s="767"/>
      <c r="I1663" s="767"/>
      <c r="J1663" s="767"/>
      <c r="K1663" s="767"/>
      <c r="L1663" s="767"/>
      <c r="M1663" s="767"/>
      <c r="N1663" s="781"/>
      <c r="T1663" s="68" t="s">
        <v>559</v>
      </c>
    </row>
    <row r="1664" spans="1:24" s="63" customFormat="1" x14ac:dyDescent="0.2">
      <c r="A1664" s="98"/>
      <c r="B1664" s="97" t="s">
        <v>173</v>
      </c>
      <c r="C1664" s="767" t="s">
        <v>174</v>
      </c>
      <c r="D1664" s="767"/>
      <c r="E1664" s="767"/>
      <c r="F1664" s="99" t="s">
        <v>33</v>
      </c>
      <c r="G1664" s="99" t="s">
        <v>33</v>
      </c>
      <c r="H1664" s="99" t="s">
        <v>33</v>
      </c>
      <c r="I1664" s="99" t="s">
        <v>33</v>
      </c>
      <c r="J1664" s="100">
        <v>4547.3</v>
      </c>
      <c r="K1664" s="99" t="s">
        <v>175</v>
      </c>
      <c r="L1664" s="100">
        <v>449.05</v>
      </c>
      <c r="M1664" s="101" t="s">
        <v>33</v>
      </c>
      <c r="N1664" s="102" t="s">
        <v>33</v>
      </c>
      <c r="U1664" s="68" t="s">
        <v>174</v>
      </c>
    </row>
    <row r="1665" spans="1:24" s="63" customFormat="1" x14ac:dyDescent="0.2">
      <c r="A1665" s="98"/>
      <c r="B1665" s="97" t="s">
        <v>176</v>
      </c>
      <c r="C1665" s="767" t="s">
        <v>177</v>
      </c>
      <c r="D1665" s="767"/>
      <c r="E1665" s="767"/>
      <c r="F1665" s="99" t="s">
        <v>33</v>
      </c>
      <c r="G1665" s="99" t="s">
        <v>33</v>
      </c>
      <c r="H1665" s="99" t="s">
        <v>33</v>
      </c>
      <c r="I1665" s="99" t="s">
        <v>33</v>
      </c>
      <c r="J1665" s="100">
        <v>499.5</v>
      </c>
      <c r="K1665" s="99" t="s">
        <v>175</v>
      </c>
      <c r="L1665" s="100">
        <v>49.33</v>
      </c>
      <c r="M1665" s="101" t="s">
        <v>33</v>
      </c>
      <c r="N1665" s="102" t="s">
        <v>33</v>
      </c>
      <c r="U1665" s="68" t="s">
        <v>177</v>
      </c>
    </row>
    <row r="1666" spans="1:24" s="63" customFormat="1" x14ac:dyDescent="0.2">
      <c r="A1666" s="98"/>
      <c r="B1666" s="97" t="s">
        <v>33</v>
      </c>
      <c r="C1666" s="767" t="s">
        <v>178</v>
      </c>
      <c r="D1666" s="767"/>
      <c r="E1666" s="767"/>
      <c r="F1666" s="99" t="s">
        <v>179</v>
      </c>
      <c r="G1666" s="99" t="s">
        <v>1449</v>
      </c>
      <c r="H1666" s="99" t="s">
        <v>175</v>
      </c>
      <c r="I1666" s="99" t="s">
        <v>3418</v>
      </c>
      <c r="J1666" s="100" t="s">
        <v>33</v>
      </c>
      <c r="K1666" s="99" t="s">
        <v>33</v>
      </c>
      <c r="L1666" s="100" t="s">
        <v>33</v>
      </c>
      <c r="M1666" s="101" t="s">
        <v>33</v>
      </c>
      <c r="N1666" s="102" t="s">
        <v>33</v>
      </c>
      <c r="V1666" s="68" t="s">
        <v>178</v>
      </c>
    </row>
    <row r="1667" spans="1:24" s="63" customFormat="1" x14ac:dyDescent="0.2">
      <c r="A1667" s="98"/>
      <c r="B1667" s="97" t="s">
        <v>33</v>
      </c>
      <c r="C1667" s="776" t="s">
        <v>182</v>
      </c>
      <c r="D1667" s="776"/>
      <c r="E1667" s="776"/>
      <c r="F1667" s="90" t="s">
        <v>33</v>
      </c>
      <c r="G1667" s="90" t="s">
        <v>33</v>
      </c>
      <c r="H1667" s="90" t="s">
        <v>33</v>
      </c>
      <c r="I1667" s="90" t="s">
        <v>33</v>
      </c>
      <c r="J1667" s="91">
        <v>4547.3</v>
      </c>
      <c r="K1667" s="90" t="s">
        <v>33</v>
      </c>
      <c r="L1667" s="91">
        <v>449.05</v>
      </c>
      <c r="M1667" s="92" t="s">
        <v>33</v>
      </c>
      <c r="N1667" s="93" t="s">
        <v>33</v>
      </c>
      <c r="W1667" s="68" t="s">
        <v>182</v>
      </c>
    </row>
    <row r="1668" spans="1:24" s="63" customFormat="1" x14ac:dyDescent="0.2">
      <c r="A1668" s="98"/>
      <c r="B1668" s="97" t="s">
        <v>33</v>
      </c>
      <c r="C1668" s="767" t="s">
        <v>183</v>
      </c>
      <c r="D1668" s="767"/>
      <c r="E1668" s="767"/>
      <c r="F1668" s="99" t="s">
        <v>33</v>
      </c>
      <c r="G1668" s="99" t="s">
        <v>33</v>
      </c>
      <c r="H1668" s="99" t="s">
        <v>33</v>
      </c>
      <c r="I1668" s="99" t="s">
        <v>33</v>
      </c>
      <c r="J1668" s="100" t="s">
        <v>33</v>
      </c>
      <c r="K1668" s="99" t="s">
        <v>33</v>
      </c>
      <c r="L1668" s="100">
        <v>49.33</v>
      </c>
      <c r="M1668" s="101" t="s">
        <v>33</v>
      </c>
      <c r="N1668" s="102" t="s">
        <v>33</v>
      </c>
      <c r="V1668" s="68" t="s">
        <v>183</v>
      </c>
    </row>
    <row r="1669" spans="1:24" s="63" customFormat="1" ht="33.75" x14ac:dyDescent="0.2">
      <c r="A1669" s="98"/>
      <c r="B1669" s="97" t="s">
        <v>184</v>
      </c>
      <c r="C1669" s="767" t="s">
        <v>185</v>
      </c>
      <c r="D1669" s="767"/>
      <c r="E1669" s="767"/>
      <c r="F1669" s="99" t="s">
        <v>186</v>
      </c>
      <c r="G1669" s="99" t="s">
        <v>187</v>
      </c>
      <c r="H1669" s="99" t="s">
        <v>33</v>
      </c>
      <c r="I1669" s="99" t="s">
        <v>187</v>
      </c>
      <c r="J1669" s="100" t="s">
        <v>33</v>
      </c>
      <c r="K1669" s="99" t="s">
        <v>33</v>
      </c>
      <c r="L1669" s="100">
        <v>46.86</v>
      </c>
      <c r="M1669" s="101" t="s">
        <v>33</v>
      </c>
      <c r="N1669" s="102" t="s">
        <v>33</v>
      </c>
      <c r="V1669" s="68" t="s">
        <v>185</v>
      </c>
    </row>
    <row r="1670" spans="1:24" s="63" customFormat="1" ht="22.5" x14ac:dyDescent="0.2">
      <c r="A1670" s="98"/>
      <c r="B1670" s="97" t="s">
        <v>188</v>
      </c>
      <c r="C1670" s="767" t="s">
        <v>189</v>
      </c>
      <c r="D1670" s="767"/>
      <c r="E1670" s="767"/>
      <c r="F1670" s="99" t="s">
        <v>186</v>
      </c>
      <c r="G1670" s="99" t="s">
        <v>190</v>
      </c>
      <c r="H1670" s="99" t="s">
        <v>33</v>
      </c>
      <c r="I1670" s="99" t="s">
        <v>190</v>
      </c>
      <c r="J1670" s="100" t="s">
        <v>33</v>
      </c>
      <c r="K1670" s="99" t="s">
        <v>33</v>
      </c>
      <c r="L1670" s="100">
        <v>24.67</v>
      </c>
      <c r="M1670" s="101" t="s">
        <v>33</v>
      </c>
      <c r="N1670" s="102" t="s">
        <v>33</v>
      </c>
      <c r="V1670" s="68" t="s">
        <v>189</v>
      </c>
    </row>
    <row r="1671" spans="1:24" s="63" customFormat="1" x14ac:dyDescent="0.2">
      <c r="A1671" s="103"/>
      <c r="B1671" s="104"/>
      <c r="C1671" s="780" t="s">
        <v>191</v>
      </c>
      <c r="D1671" s="780"/>
      <c r="E1671" s="780"/>
      <c r="F1671" s="105" t="s">
        <v>33</v>
      </c>
      <c r="G1671" s="105" t="s">
        <v>33</v>
      </c>
      <c r="H1671" s="105" t="s">
        <v>33</v>
      </c>
      <c r="I1671" s="105" t="s">
        <v>33</v>
      </c>
      <c r="J1671" s="106" t="s">
        <v>33</v>
      </c>
      <c r="K1671" s="105" t="s">
        <v>33</v>
      </c>
      <c r="L1671" s="106">
        <v>520.58000000000004</v>
      </c>
      <c r="M1671" s="92" t="s">
        <v>33</v>
      </c>
      <c r="N1671" s="107" t="s">
        <v>33</v>
      </c>
      <c r="X1671" s="68" t="s">
        <v>191</v>
      </c>
    </row>
    <row r="1672" spans="1:24" s="63" customFormat="1" ht="45" x14ac:dyDescent="0.2">
      <c r="A1672" s="88" t="s">
        <v>3419</v>
      </c>
      <c r="B1672" s="89" t="s">
        <v>196</v>
      </c>
      <c r="C1672" s="776" t="s">
        <v>259</v>
      </c>
      <c r="D1672" s="776"/>
      <c r="E1672" s="776"/>
      <c r="F1672" s="90" t="s">
        <v>198</v>
      </c>
      <c r="G1672" s="90" t="s">
        <v>33</v>
      </c>
      <c r="H1672" s="90" t="s">
        <v>33</v>
      </c>
      <c r="I1672" s="90" t="s">
        <v>3420</v>
      </c>
      <c r="J1672" s="91">
        <v>2.91</v>
      </c>
      <c r="K1672" s="90" t="s">
        <v>33</v>
      </c>
      <c r="L1672" s="91">
        <v>413.8</v>
      </c>
      <c r="M1672" s="92" t="s">
        <v>33</v>
      </c>
      <c r="N1672" s="93" t="s">
        <v>33</v>
      </c>
      <c r="R1672" s="68" t="s">
        <v>259</v>
      </c>
    </row>
    <row r="1673" spans="1:24" s="63" customFormat="1" x14ac:dyDescent="0.2">
      <c r="A1673" s="94"/>
      <c r="B1673" s="95"/>
      <c r="C1673" s="767" t="s">
        <v>3421</v>
      </c>
      <c r="D1673" s="767"/>
      <c r="E1673" s="767"/>
      <c r="F1673" s="767"/>
      <c r="G1673" s="767"/>
      <c r="H1673" s="767"/>
      <c r="I1673" s="767"/>
      <c r="J1673" s="767"/>
      <c r="K1673" s="767"/>
      <c r="L1673" s="767"/>
      <c r="M1673" s="767"/>
      <c r="N1673" s="781"/>
      <c r="S1673" s="68" t="s">
        <v>3421</v>
      </c>
    </row>
    <row r="1674" spans="1:24" s="63" customFormat="1" ht="45" x14ac:dyDescent="0.2">
      <c r="A1674" s="88" t="s">
        <v>3422</v>
      </c>
      <c r="B1674" s="89" t="s">
        <v>2791</v>
      </c>
      <c r="C1674" s="776" t="s">
        <v>2792</v>
      </c>
      <c r="D1674" s="776"/>
      <c r="E1674" s="776"/>
      <c r="F1674" s="90" t="s">
        <v>168</v>
      </c>
      <c r="G1674" s="90" t="s">
        <v>33</v>
      </c>
      <c r="H1674" s="90" t="s">
        <v>33</v>
      </c>
      <c r="I1674" s="90" t="s">
        <v>3423</v>
      </c>
      <c r="J1674" s="91" t="s">
        <v>33</v>
      </c>
      <c r="K1674" s="90" t="s">
        <v>33</v>
      </c>
      <c r="L1674" s="91" t="s">
        <v>33</v>
      </c>
      <c r="M1674" s="92" t="s">
        <v>33</v>
      </c>
      <c r="N1674" s="93" t="s">
        <v>33</v>
      </c>
      <c r="R1674" s="68" t="s">
        <v>2792</v>
      </c>
    </row>
    <row r="1675" spans="1:24" s="63" customFormat="1" x14ac:dyDescent="0.2">
      <c r="A1675" s="94"/>
      <c r="B1675" s="95"/>
      <c r="C1675" s="767" t="s">
        <v>3424</v>
      </c>
      <c r="D1675" s="767"/>
      <c r="E1675" s="767"/>
      <c r="F1675" s="767"/>
      <c r="G1675" s="767"/>
      <c r="H1675" s="767"/>
      <c r="I1675" s="767"/>
      <c r="J1675" s="767"/>
      <c r="K1675" s="767"/>
      <c r="L1675" s="767"/>
      <c r="M1675" s="767"/>
      <c r="N1675" s="781"/>
      <c r="S1675" s="68" t="s">
        <v>3424</v>
      </c>
    </row>
    <row r="1676" spans="1:24" s="63" customFormat="1" ht="33.75" x14ac:dyDescent="0.2">
      <c r="A1676" s="96"/>
      <c r="B1676" s="97" t="s">
        <v>558</v>
      </c>
      <c r="C1676" s="767" t="s">
        <v>559</v>
      </c>
      <c r="D1676" s="767"/>
      <c r="E1676" s="767"/>
      <c r="F1676" s="767"/>
      <c r="G1676" s="767"/>
      <c r="H1676" s="767"/>
      <c r="I1676" s="767"/>
      <c r="J1676" s="767"/>
      <c r="K1676" s="767"/>
      <c r="L1676" s="767"/>
      <c r="M1676" s="767"/>
      <c r="N1676" s="781"/>
      <c r="T1676" s="68" t="s">
        <v>559</v>
      </c>
    </row>
    <row r="1677" spans="1:24" s="63" customFormat="1" x14ac:dyDescent="0.2">
      <c r="A1677" s="98"/>
      <c r="B1677" s="97" t="s">
        <v>173</v>
      </c>
      <c r="C1677" s="767" t="s">
        <v>174</v>
      </c>
      <c r="D1677" s="767"/>
      <c r="E1677" s="767"/>
      <c r="F1677" s="99" t="s">
        <v>33</v>
      </c>
      <c r="G1677" s="99" t="s">
        <v>33</v>
      </c>
      <c r="H1677" s="99" t="s">
        <v>33</v>
      </c>
      <c r="I1677" s="99" t="s">
        <v>33</v>
      </c>
      <c r="J1677" s="100">
        <v>4500</v>
      </c>
      <c r="K1677" s="99" t="s">
        <v>175</v>
      </c>
      <c r="L1677" s="100">
        <v>1822.5</v>
      </c>
      <c r="M1677" s="101" t="s">
        <v>33</v>
      </c>
      <c r="N1677" s="102" t="s">
        <v>33</v>
      </c>
      <c r="U1677" s="68" t="s">
        <v>174</v>
      </c>
    </row>
    <row r="1678" spans="1:24" s="63" customFormat="1" x14ac:dyDescent="0.2">
      <c r="A1678" s="98"/>
      <c r="B1678" s="97" t="s">
        <v>176</v>
      </c>
      <c r="C1678" s="767" t="s">
        <v>177</v>
      </c>
      <c r="D1678" s="767"/>
      <c r="E1678" s="767"/>
      <c r="F1678" s="99" t="s">
        <v>33</v>
      </c>
      <c r="G1678" s="99" t="s">
        <v>33</v>
      </c>
      <c r="H1678" s="99" t="s">
        <v>33</v>
      </c>
      <c r="I1678" s="99" t="s">
        <v>33</v>
      </c>
      <c r="J1678" s="100">
        <v>607.5</v>
      </c>
      <c r="K1678" s="99" t="s">
        <v>175</v>
      </c>
      <c r="L1678" s="100">
        <v>246.04</v>
      </c>
      <c r="M1678" s="101" t="s">
        <v>33</v>
      </c>
      <c r="N1678" s="102" t="s">
        <v>33</v>
      </c>
      <c r="U1678" s="68" t="s">
        <v>177</v>
      </c>
    </row>
    <row r="1679" spans="1:24" s="63" customFormat="1" x14ac:dyDescent="0.2">
      <c r="A1679" s="98"/>
      <c r="B1679" s="97" t="s">
        <v>33</v>
      </c>
      <c r="C1679" s="767" t="s">
        <v>178</v>
      </c>
      <c r="D1679" s="767"/>
      <c r="E1679" s="767"/>
      <c r="F1679" s="99" t="s">
        <v>179</v>
      </c>
      <c r="G1679" s="99" t="s">
        <v>344</v>
      </c>
      <c r="H1679" s="99" t="s">
        <v>175</v>
      </c>
      <c r="I1679" s="99" t="s">
        <v>3425</v>
      </c>
      <c r="J1679" s="100" t="s">
        <v>33</v>
      </c>
      <c r="K1679" s="99" t="s">
        <v>33</v>
      </c>
      <c r="L1679" s="100" t="s">
        <v>33</v>
      </c>
      <c r="M1679" s="101" t="s">
        <v>33</v>
      </c>
      <c r="N1679" s="102" t="s">
        <v>33</v>
      </c>
      <c r="V1679" s="68" t="s">
        <v>178</v>
      </c>
    </row>
    <row r="1680" spans="1:24" s="63" customFormat="1" x14ac:dyDescent="0.2">
      <c r="A1680" s="98"/>
      <c r="B1680" s="97" t="s">
        <v>33</v>
      </c>
      <c r="C1680" s="776" t="s">
        <v>182</v>
      </c>
      <c r="D1680" s="776"/>
      <c r="E1680" s="776"/>
      <c r="F1680" s="90" t="s">
        <v>33</v>
      </c>
      <c r="G1680" s="90" t="s">
        <v>33</v>
      </c>
      <c r="H1680" s="90" t="s">
        <v>33</v>
      </c>
      <c r="I1680" s="90" t="s">
        <v>33</v>
      </c>
      <c r="J1680" s="91">
        <v>4500</v>
      </c>
      <c r="K1680" s="90" t="s">
        <v>33</v>
      </c>
      <c r="L1680" s="91">
        <v>1822.5</v>
      </c>
      <c r="M1680" s="92" t="s">
        <v>33</v>
      </c>
      <c r="N1680" s="93" t="s">
        <v>33</v>
      </c>
      <c r="W1680" s="68" t="s">
        <v>182</v>
      </c>
    </row>
    <row r="1681" spans="1:24" s="63" customFormat="1" x14ac:dyDescent="0.2">
      <c r="A1681" s="98"/>
      <c r="B1681" s="97" t="s">
        <v>33</v>
      </c>
      <c r="C1681" s="767" t="s">
        <v>183</v>
      </c>
      <c r="D1681" s="767"/>
      <c r="E1681" s="767"/>
      <c r="F1681" s="99" t="s">
        <v>33</v>
      </c>
      <c r="G1681" s="99" t="s">
        <v>33</v>
      </c>
      <c r="H1681" s="99" t="s">
        <v>33</v>
      </c>
      <c r="I1681" s="99" t="s">
        <v>33</v>
      </c>
      <c r="J1681" s="100" t="s">
        <v>33</v>
      </c>
      <c r="K1681" s="99" t="s">
        <v>33</v>
      </c>
      <c r="L1681" s="100">
        <v>246.04</v>
      </c>
      <c r="M1681" s="101" t="s">
        <v>33</v>
      </c>
      <c r="N1681" s="102" t="s">
        <v>33</v>
      </c>
      <c r="V1681" s="68" t="s">
        <v>183</v>
      </c>
    </row>
    <row r="1682" spans="1:24" s="63" customFormat="1" ht="33.75" x14ac:dyDescent="0.2">
      <c r="A1682" s="98"/>
      <c r="B1682" s="97" t="s">
        <v>184</v>
      </c>
      <c r="C1682" s="767" t="s">
        <v>185</v>
      </c>
      <c r="D1682" s="767"/>
      <c r="E1682" s="767"/>
      <c r="F1682" s="99" t="s">
        <v>186</v>
      </c>
      <c r="G1682" s="99" t="s">
        <v>187</v>
      </c>
      <c r="H1682" s="99" t="s">
        <v>33</v>
      </c>
      <c r="I1682" s="99" t="s">
        <v>187</v>
      </c>
      <c r="J1682" s="100" t="s">
        <v>33</v>
      </c>
      <c r="K1682" s="99" t="s">
        <v>33</v>
      </c>
      <c r="L1682" s="100">
        <v>233.74</v>
      </c>
      <c r="M1682" s="101" t="s">
        <v>33</v>
      </c>
      <c r="N1682" s="102" t="s">
        <v>33</v>
      </c>
      <c r="V1682" s="68" t="s">
        <v>185</v>
      </c>
    </row>
    <row r="1683" spans="1:24" s="63" customFormat="1" ht="22.5" x14ac:dyDescent="0.2">
      <c r="A1683" s="98"/>
      <c r="B1683" s="97" t="s">
        <v>188</v>
      </c>
      <c r="C1683" s="767" t="s">
        <v>189</v>
      </c>
      <c r="D1683" s="767"/>
      <c r="E1683" s="767"/>
      <c r="F1683" s="99" t="s">
        <v>186</v>
      </c>
      <c r="G1683" s="99" t="s">
        <v>190</v>
      </c>
      <c r="H1683" s="99" t="s">
        <v>33</v>
      </c>
      <c r="I1683" s="99" t="s">
        <v>190</v>
      </c>
      <c r="J1683" s="100" t="s">
        <v>33</v>
      </c>
      <c r="K1683" s="99" t="s">
        <v>33</v>
      </c>
      <c r="L1683" s="100">
        <v>123.02</v>
      </c>
      <c r="M1683" s="101" t="s">
        <v>33</v>
      </c>
      <c r="N1683" s="102" t="s">
        <v>33</v>
      </c>
      <c r="V1683" s="68" t="s">
        <v>189</v>
      </c>
    </row>
    <row r="1684" spans="1:24" s="63" customFormat="1" x14ac:dyDescent="0.2">
      <c r="A1684" s="103"/>
      <c r="B1684" s="104"/>
      <c r="C1684" s="780" t="s">
        <v>191</v>
      </c>
      <c r="D1684" s="780"/>
      <c r="E1684" s="780"/>
      <c r="F1684" s="105" t="s">
        <v>33</v>
      </c>
      <c r="G1684" s="105" t="s">
        <v>33</v>
      </c>
      <c r="H1684" s="105" t="s">
        <v>33</v>
      </c>
      <c r="I1684" s="105" t="s">
        <v>33</v>
      </c>
      <c r="J1684" s="106" t="s">
        <v>33</v>
      </c>
      <c r="K1684" s="105" t="s">
        <v>33</v>
      </c>
      <c r="L1684" s="106">
        <v>2179.2600000000002</v>
      </c>
      <c r="M1684" s="92" t="s">
        <v>33</v>
      </c>
      <c r="N1684" s="107" t="s">
        <v>33</v>
      </c>
      <c r="X1684" s="68" t="s">
        <v>191</v>
      </c>
    </row>
    <row r="1685" spans="1:24" s="63" customFormat="1" ht="45" x14ac:dyDescent="0.2">
      <c r="A1685" s="88" t="s">
        <v>3426</v>
      </c>
      <c r="B1685" s="89" t="s">
        <v>2796</v>
      </c>
      <c r="C1685" s="776" t="s">
        <v>2797</v>
      </c>
      <c r="D1685" s="776"/>
      <c r="E1685" s="776"/>
      <c r="F1685" s="90" t="s">
        <v>168</v>
      </c>
      <c r="G1685" s="90" t="s">
        <v>33</v>
      </c>
      <c r="H1685" s="90" t="s">
        <v>33</v>
      </c>
      <c r="I1685" s="90" t="s">
        <v>3423</v>
      </c>
      <c r="J1685" s="91" t="s">
        <v>33</v>
      </c>
      <c r="K1685" s="90" t="s">
        <v>33</v>
      </c>
      <c r="L1685" s="91" t="s">
        <v>33</v>
      </c>
      <c r="M1685" s="92" t="s">
        <v>33</v>
      </c>
      <c r="N1685" s="93" t="s">
        <v>33</v>
      </c>
      <c r="R1685" s="68" t="s">
        <v>2797</v>
      </c>
    </row>
    <row r="1686" spans="1:24" s="63" customFormat="1" x14ac:dyDescent="0.2">
      <c r="A1686" s="94"/>
      <c r="B1686" s="95"/>
      <c r="C1686" s="767" t="s">
        <v>3424</v>
      </c>
      <c r="D1686" s="767"/>
      <c r="E1686" s="767"/>
      <c r="F1686" s="767"/>
      <c r="G1686" s="767"/>
      <c r="H1686" s="767"/>
      <c r="I1686" s="767"/>
      <c r="J1686" s="767"/>
      <c r="K1686" s="767"/>
      <c r="L1686" s="767"/>
      <c r="M1686" s="767"/>
      <c r="N1686" s="781"/>
      <c r="S1686" s="68" t="s">
        <v>3424</v>
      </c>
    </row>
    <row r="1687" spans="1:24" s="63" customFormat="1" ht="33.75" x14ac:dyDescent="0.2">
      <c r="A1687" s="96"/>
      <c r="B1687" s="97" t="s">
        <v>558</v>
      </c>
      <c r="C1687" s="767" t="s">
        <v>559</v>
      </c>
      <c r="D1687" s="767"/>
      <c r="E1687" s="767"/>
      <c r="F1687" s="767"/>
      <c r="G1687" s="767"/>
      <c r="H1687" s="767"/>
      <c r="I1687" s="767"/>
      <c r="J1687" s="767"/>
      <c r="K1687" s="767"/>
      <c r="L1687" s="767"/>
      <c r="M1687" s="767"/>
      <c r="N1687" s="781"/>
      <c r="T1687" s="68" t="s">
        <v>559</v>
      </c>
    </row>
    <row r="1688" spans="1:24" s="63" customFormat="1" x14ac:dyDescent="0.2">
      <c r="A1688" s="98"/>
      <c r="B1688" s="97" t="s">
        <v>173</v>
      </c>
      <c r="C1688" s="767" t="s">
        <v>174</v>
      </c>
      <c r="D1688" s="767"/>
      <c r="E1688" s="767"/>
      <c r="F1688" s="99" t="s">
        <v>33</v>
      </c>
      <c r="G1688" s="99" t="s">
        <v>33</v>
      </c>
      <c r="H1688" s="99" t="s">
        <v>33</v>
      </c>
      <c r="I1688" s="99" t="s">
        <v>33</v>
      </c>
      <c r="J1688" s="100">
        <v>308.07</v>
      </c>
      <c r="K1688" s="99" t="s">
        <v>175</v>
      </c>
      <c r="L1688" s="100">
        <v>124.77</v>
      </c>
      <c r="M1688" s="101" t="s">
        <v>33</v>
      </c>
      <c r="N1688" s="102" t="s">
        <v>33</v>
      </c>
      <c r="U1688" s="68" t="s">
        <v>174</v>
      </c>
    </row>
    <row r="1689" spans="1:24" s="63" customFormat="1" x14ac:dyDescent="0.2">
      <c r="A1689" s="98"/>
      <c r="B1689" s="97" t="s">
        <v>176</v>
      </c>
      <c r="C1689" s="767" t="s">
        <v>177</v>
      </c>
      <c r="D1689" s="767"/>
      <c r="E1689" s="767"/>
      <c r="F1689" s="99" t="s">
        <v>33</v>
      </c>
      <c r="G1689" s="99" t="s">
        <v>33</v>
      </c>
      <c r="H1689" s="99" t="s">
        <v>33</v>
      </c>
      <c r="I1689" s="99" t="s">
        <v>33</v>
      </c>
      <c r="J1689" s="100">
        <v>31.32</v>
      </c>
      <c r="K1689" s="99" t="s">
        <v>175</v>
      </c>
      <c r="L1689" s="100">
        <v>12.68</v>
      </c>
      <c r="M1689" s="101" t="s">
        <v>33</v>
      </c>
      <c r="N1689" s="102" t="s">
        <v>33</v>
      </c>
      <c r="U1689" s="68" t="s">
        <v>177</v>
      </c>
    </row>
    <row r="1690" spans="1:24" s="63" customFormat="1" x14ac:dyDescent="0.2">
      <c r="A1690" s="98"/>
      <c r="B1690" s="97" t="s">
        <v>33</v>
      </c>
      <c r="C1690" s="767" t="s">
        <v>178</v>
      </c>
      <c r="D1690" s="767"/>
      <c r="E1690" s="767"/>
      <c r="F1690" s="99" t="s">
        <v>179</v>
      </c>
      <c r="G1690" s="99" t="s">
        <v>2798</v>
      </c>
      <c r="H1690" s="99" t="s">
        <v>175</v>
      </c>
      <c r="I1690" s="99" t="s">
        <v>3427</v>
      </c>
      <c r="J1690" s="100" t="s">
        <v>33</v>
      </c>
      <c r="K1690" s="99" t="s">
        <v>33</v>
      </c>
      <c r="L1690" s="100" t="s">
        <v>33</v>
      </c>
      <c r="M1690" s="101" t="s">
        <v>33</v>
      </c>
      <c r="N1690" s="102" t="s">
        <v>33</v>
      </c>
      <c r="V1690" s="68" t="s">
        <v>178</v>
      </c>
    </row>
    <row r="1691" spans="1:24" s="63" customFormat="1" x14ac:dyDescent="0.2">
      <c r="A1691" s="98"/>
      <c r="B1691" s="97" t="s">
        <v>33</v>
      </c>
      <c r="C1691" s="776" t="s">
        <v>182</v>
      </c>
      <c r="D1691" s="776"/>
      <c r="E1691" s="776"/>
      <c r="F1691" s="90" t="s">
        <v>33</v>
      </c>
      <c r="G1691" s="90" t="s">
        <v>33</v>
      </c>
      <c r="H1691" s="90" t="s">
        <v>33</v>
      </c>
      <c r="I1691" s="90" t="s">
        <v>33</v>
      </c>
      <c r="J1691" s="91">
        <v>308.07</v>
      </c>
      <c r="K1691" s="90" t="s">
        <v>33</v>
      </c>
      <c r="L1691" s="91">
        <v>124.77</v>
      </c>
      <c r="M1691" s="92" t="s">
        <v>33</v>
      </c>
      <c r="N1691" s="93" t="s">
        <v>33</v>
      </c>
      <c r="W1691" s="68" t="s">
        <v>182</v>
      </c>
    </row>
    <row r="1692" spans="1:24" s="63" customFormat="1" x14ac:dyDescent="0.2">
      <c r="A1692" s="98"/>
      <c r="B1692" s="97" t="s">
        <v>33</v>
      </c>
      <c r="C1692" s="767" t="s">
        <v>183</v>
      </c>
      <c r="D1692" s="767"/>
      <c r="E1692" s="767"/>
      <c r="F1692" s="99" t="s">
        <v>33</v>
      </c>
      <c r="G1692" s="99" t="s">
        <v>33</v>
      </c>
      <c r="H1692" s="99" t="s">
        <v>33</v>
      </c>
      <c r="I1692" s="99" t="s">
        <v>33</v>
      </c>
      <c r="J1692" s="100" t="s">
        <v>33</v>
      </c>
      <c r="K1692" s="99" t="s">
        <v>33</v>
      </c>
      <c r="L1692" s="100">
        <v>12.68</v>
      </c>
      <c r="M1692" s="101" t="s">
        <v>33</v>
      </c>
      <c r="N1692" s="102" t="s">
        <v>33</v>
      </c>
      <c r="V1692" s="68" t="s">
        <v>183</v>
      </c>
    </row>
    <row r="1693" spans="1:24" s="63" customFormat="1" ht="33.75" x14ac:dyDescent="0.2">
      <c r="A1693" s="98"/>
      <c r="B1693" s="97" t="s">
        <v>184</v>
      </c>
      <c r="C1693" s="767" t="s">
        <v>185</v>
      </c>
      <c r="D1693" s="767"/>
      <c r="E1693" s="767"/>
      <c r="F1693" s="99" t="s">
        <v>186</v>
      </c>
      <c r="G1693" s="99" t="s">
        <v>187</v>
      </c>
      <c r="H1693" s="99" t="s">
        <v>33</v>
      </c>
      <c r="I1693" s="99" t="s">
        <v>187</v>
      </c>
      <c r="J1693" s="100" t="s">
        <v>33</v>
      </c>
      <c r="K1693" s="99" t="s">
        <v>33</v>
      </c>
      <c r="L1693" s="100">
        <v>12.05</v>
      </c>
      <c r="M1693" s="101" t="s">
        <v>33</v>
      </c>
      <c r="N1693" s="102" t="s">
        <v>33</v>
      </c>
      <c r="V1693" s="68" t="s">
        <v>185</v>
      </c>
    </row>
    <row r="1694" spans="1:24" s="63" customFormat="1" ht="22.5" x14ac:dyDescent="0.2">
      <c r="A1694" s="98"/>
      <c r="B1694" s="97" t="s">
        <v>188</v>
      </c>
      <c r="C1694" s="767" t="s">
        <v>189</v>
      </c>
      <c r="D1694" s="767"/>
      <c r="E1694" s="767"/>
      <c r="F1694" s="99" t="s">
        <v>186</v>
      </c>
      <c r="G1694" s="99" t="s">
        <v>190</v>
      </c>
      <c r="H1694" s="99" t="s">
        <v>33</v>
      </c>
      <c r="I1694" s="99" t="s">
        <v>190</v>
      </c>
      <c r="J1694" s="100" t="s">
        <v>33</v>
      </c>
      <c r="K1694" s="99" t="s">
        <v>33</v>
      </c>
      <c r="L1694" s="100">
        <v>6.34</v>
      </c>
      <c r="M1694" s="101" t="s">
        <v>33</v>
      </c>
      <c r="N1694" s="102" t="s">
        <v>33</v>
      </c>
      <c r="V1694" s="68" t="s">
        <v>189</v>
      </c>
    </row>
    <row r="1695" spans="1:24" s="63" customFormat="1" x14ac:dyDescent="0.2">
      <c r="A1695" s="103"/>
      <c r="B1695" s="104"/>
      <c r="C1695" s="780" t="s">
        <v>191</v>
      </c>
      <c r="D1695" s="780"/>
      <c r="E1695" s="780"/>
      <c r="F1695" s="105" t="s">
        <v>33</v>
      </c>
      <c r="G1695" s="105" t="s">
        <v>33</v>
      </c>
      <c r="H1695" s="105" t="s">
        <v>33</v>
      </c>
      <c r="I1695" s="105" t="s">
        <v>33</v>
      </c>
      <c r="J1695" s="106" t="s">
        <v>33</v>
      </c>
      <c r="K1695" s="105" t="s">
        <v>33</v>
      </c>
      <c r="L1695" s="106">
        <v>143.16</v>
      </c>
      <c r="M1695" s="92" t="s">
        <v>33</v>
      </c>
      <c r="N1695" s="107" t="s">
        <v>33</v>
      </c>
      <c r="X1695" s="68" t="s">
        <v>191</v>
      </c>
    </row>
    <row r="1696" spans="1:24" s="63" customFormat="1" ht="33.75" x14ac:dyDescent="0.2">
      <c r="A1696" s="88" t="s">
        <v>1375</v>
      </c>
      <c r="B1696" s="89" t="s">
        <v>2800</v>
      </c>
      <c r="C1696" s="776" t="s">
        <v>2801</v>
      </c>
      <c r="D1696" s="776"/>
      <c r="E1696" s="776"/>
      <c r="F1696" s="90" t="s">
        <v>168</v>
      </c>
      <c r="G1696" s="90" t="s">
        <v>33</v>
      </c>
      <c r="H1696" s="90" t="s">
        <v>33</v>
      </c>
      <c r="I1696" s="90" t="s">
        <v>3423</v>
      </c>
      <c r="J1696" s="91" t="s">
        <v>33</v>
      </c>
      <c r="K1696" s="90" t="s">
        <v>33</v>
      </c>
      <c r="L1696" s="91" t="s">
        <v>33</v>
      </c>
      <c r="M1696" s="92" t="s">
        <v>33</v>
      </c>
      <c r="N1696" s="93" t="s">
        <v>33</v>
      </c>
      <c r="R1696" s="68" t="s">
        <v>2801</v>
      </c>
    </row>
    <row r="1697" spans="1:24" s="63" customFormat="1" x14ac:dyDescent="0.2">
      <c r="A1697" s="94"/>
      <c r="B1697" s="95"/>
      <c r="C1697" s="767" t="s">
        <v>3424</v>
      </c>
      <c r="D1697" s="767"/>
      <c r="E1697" s="767"/>
      <c r="F1697" s="767"/>
      <c r="G1697" s="767"/>
      <c r="H1697" s="767"/>
      <c r="I1697" s="767"/>
      <c r="J1697" s="767"/>
      <c r="K1697" s="767"/>
      <c r="L1697" s="767"/>
      <c r="M1697" s="767"/>
      <c r="N1697" s="781"/>
      <c r="S1697" s="68" t="s">
        <v>3424</v>
      </c>
    </row>
    <row r="1698" spans="1:24" s="63" customFormat="1" x14ac:dyDescent="0.2">
      <c r="A1698" s="96"/>
      <c r="B1698" s="97" t="s">
        <v>33</v>
      </c>
      <c r="C1698" s="767" t="s">
        <v>645</v>
      </c>
      <c r="D1698" s="767"/>
      <c r="E1698" s="767"/>
      <c r="F1698" s="767"/>
      <c r="G1698" s="767"/>
      <c r="H1698" s="767"/>
      <c r="I1698" s="767"/>
      <c r="J1698" s="767"/>
      <c r="K1698" s="767"/>
      <c r="L1698" s="767"/>
      <c r="M1698" s="767"/>
      <c r="N1698" s="781"/>
      <c r="T1698" s="68" t="s">
        <v>645</v>
      </c>
    </row>
    <row r="1699" spans="1:24" s="63" customFormat="1" ht="33.75" x14ac:dyDescent="0.2">
      <c r="A1699" s="96"/>
      <c r="B1699" s="97" t="s">
        <v>558</v>
      </c>
      <c r="C1699" s="767" t="s">
        <v>559</v>
      </c>
      <c r="D1699" s="767"/>
      <c r="E1699" s="767"/>
      <c r="F1699" s="767"/>
      <c r="G1699" s="767"/>
      <c r="H1699" s="767"/>
      <c r="I1699" s="767"/>
      <c r="J1699" s="767"/>
      <c r="K1699" s="767"/>
      <c r="L1699" s="767"/>
      <c r="M1699" s="767"/>
      <c r="N1699" s="781"/>
      <c r="T1699" s="68" t="s">
        <v>559</v>
      </c>
    </row>
    <row r="1700" spans="1:24" s="63" customFormat="1" x14ac:dyDescent="0.2">
      <c r="A1700" s="98"/>
      <c r="B1700" s="97" t="s">
        <v>173</v>
      </c>
      <c r="C1700" s="767" t="s">
        <v>174</v>
      </c>
      <c r="D1700" s="767"/>
      <c r="E1700" s="767"/>
      <c r="F1700" s="99" t="s">
        <v>33</v>
      </c>
      <c r="G1700" s="99" t="s">
        <v>33</v>
      </c>
      <c r="H1700" s="99" t="s">
        <v>33</v>
      </c>
      <c r="I1700" s="99" t="s">
        <v>33</v>
      </c>
      <c r="J1700" s="100">
        <v>139.43</v>
      </c>
      <c r="K1700" s="99" t="s">
        <v>400</v>
      </c>
      <c r="L1700" s="100">
        <v>169.41</v>
      </c>
      <c r="M1700" s="101" t="s">
        <v>33</v>
      </c>
      <c r="N1700" s="102" t="s">
        <v>33</v>
      </c>
      <c r="U1700" s="68" t="s">
        <v>174</v>
      </c>
    </row>
    <row r="1701" spans="1:24" s="63" customFormat="1" x14ac:dyDescent="0.2">
      <c r="A1701" s="98"/>
      <c r="B1701" s="97" t="s">
        <v>176</v>
      </c>
      <c r="C1701" s="767" t="s">
        <v>177</v>
      </c>
      <c r="D1701" s="767"/>
      <c r="E1701" s="767"/>
      <c r="F1701" s="99" t="s">
        <v>33</v>
      </c>
      <c r="G1701" s="99" t="s">
        <v>33</v>
      </c>
      <c r="H1701" s="99" t="s">
        <v>33</v>
      </c>
      <c r="I1701" s="99" t="s">
        <v>33</v>
      </c>
      <c r="J1701" s="100">
        <v>14.18</v>
      </c>
      <c r="K1701" s="99" t="s">
        <v>400</v>
      </c>
      <c r="L1701" s="100">
        <v>17.23</v>
      </c>
      <c r="M1701" s="101" t="s">
        <v>33</v>
      </c>
      <c r="N1701" s="102" t="s">
        <v>33</v>
      </c>
      <c r="U1701" s="68" t="s">
        <v>177</v>
      </c>
    </row>
    <row r="1702" spans="1:24" s="63" customFormat="1" x14ac:dyDescent="0.2">
      <c r="A1702" s="98"/>
      <c r="B1702" s="97" t="s">
        <v>33</v>
      </c>
      <c r="C1702" s="767" t="s">
        <v>178</v>
      </c>
      <c r="D1702" s="767"/>
      <c r="E1702" s="767"/>
      <c r="F1702" s="99" t="s">
        <v>179</v>
      </c>
      <c r="G1702" s="99" t="s">
        <v>1784</v>
      </c>
      <c r="H1702" s="99" t="s">
        <v>400</v>
      </c>
      <c r="I1702" s="99" t="s">
        <v>3428</v>
      </c>
      <c r="J1702" s="100" t="s">
        <v>33</v>
      </c>
      <c r="K1702" s="99" t="s">
        <v>33</v>
      </c>
      <c r="L1702" s="100" t="s">
        <v>33</v>
      </c>
      <c r="M1702" s="101" t="s">
        <v>33</v>
      </c>
      <c r="N1702" s="102" t="s">
        <v>33</v>
      </c>
      <c r="V1702" s="68" t="s">
        <v>178</v>
      </c>
    </row>
    <row r="1703" spans="1:24" s="63" customFormat="1" x14ac:dyDescent="0.2">
      <c r="A1703" s="98"/>
      <c r="B1703" s="97" t="s">
        <v>33</v>
      </c>
      <c r="C1703" s="776" t="s">
        <v>182</v>
      </c>
      <c r="D1703" s="776"/>
      <c r="E1703" s="776"/>
      <c r="F1703" s="90" t="s">
        <v>33</v>
      </c>
      <c r="G1703" s="90" t="s">
        <v>33</v>
      </c>
      <c r="H1703" s="90" t="s">
        <v>33</v>
      </c>
      <c r="I1703" s="90" t="s">
        <v>33</v>
      </c>
      <c r="J1703" s="91">
        <v>139.43</v>
      </c>
      <c r="K1703" s="90" t="s">
        <v>33</v>
      </c>
      <c r="L1703" s="91">
        <v>169.41</v>
      </c>
      <c r="M1703" s="92" t="s">
        <v>33</v>
      </c>
      <c r="N1703" s="93" t="s">
        <v>33</v>
      </c>
      <c r="W1703" s="68" t="s">
        <v>182</v>
      </c>
    </row>
    <row r="1704" spans="1:24" s="63" customFormat="1" x14ac:dyDescent="0.2">
      <c r="A1704" s="98"/>
      <c r="B1704" s="97" t="s">
        <v>33</v>
      </c>
      <c r="C1704" s="767" t="s">
        <v>183</v>
      </c>
      <c r="D1704" s="767"/>
      <c r="E1704" s="767"/>
      <c r="F1704" s="99" t="s">
        <v>33</v>
      </c>
      <c r="G1704" s="99" t="s">
        <v>33</v>
      </c>
      <c r="H1704" s="99" t="s">
        <v>33</v>
      </c>
      <c r="I1704" s="99" t="s">
        <v>33</v>
      </c>
      <c r="J1704" s="100" t="s">
        <v>33</v>
      </c>
      <c r="K1704" s="99" t="s">
        <v>33</v>
      </c>
      <c r="L1704" s="100">
        <v>17.23</v>
      </c>
      <c r="M1704" s="101" t="s">
        <v>33</v>
      </c>
      <c r="N1704" s="102" t="s">
        <v>33</v>
      </c>
      <c r="V1704" s="68" t="s">
        <v>183</v>
      </c>
    </row>
    <row r="1705" spans="1:24" s="63" customFormat="1" ht="33.75" x14ac:dyDescent="0.2">
      <c r="A1705" s="98"/>
      <c r="B1705" s="97" t="s">
        <v>184</v>
      </c>
      <c r="C1705" s="767" t="s">
        <v>185</v>
      </c>
      <c r="D1705" s="767"/>
      <c r="E1705" s="767"/>
      <c r="F1705" s="99" t="s">
        <v>186</v>
      </c>
      <c r="G1705" s="99" t="s">
        <v>187</v>
      </c>
      <c r="H1705" s="99" t="s">
        <v>33</v>
      </c>
      <c r="I1705" s="99" t="s">
        <v>187</v>
      </c>
      <c r="J1705" s="100" t="s">
        <v>33</v>
      </c>
      <c r="K1705" s="99" t="s">
        <v>33</v>
      </c>
      <c r="L1705" s="100">
        <v>16.37</v>
      </c>
      <c r="M1705" s="101" t="s">
        <v>33</v>
      </c>
      <c r="N1705" s="102" t="s">
        <v>33</v>
      </c>
      <c r="V1705" s="68" t="s">
        <v>185</v>
      </c>
    </row>
    <row r="1706" spans="1:24" s="63" customFormat="1" ht="22.5" x14ac:dyDescent="0.2">
      <c r="A1706" s="98"/>
      <c r="B1706" s="97" t="s">
        <v>188</v>
      </c>
      <c r="C1706" s="767" t="s">
        <v>189</v>
      </c>
      <c r="D1706" s="767"/>
      <c r="E1706" s="767"/>
      <c r="F1706" s="99" t="s">
        <v>186</v>
      </c>
      <c r="G1706" s="99" t="s">
        <v>190</v>
      </c>
      <c r="H1706" s="99" t="s">
        <v>33</v>
      </c>
      <c r="I1706" s="99" t="s">
        <v>190</v>
      </c>
      <c r="J1706" s="100" t="s">
        <v>33</v>
      </c>
      <c r="K1706" s="99" t="s">
        <v>33</v>
      </c>
      <c r="L1706" s="100">
        <v>8.6199999999999992</v>
      </c>
      <c r="M1706" s="101" t="s">
        <v>33</v>
      </c>
      <c r="N1706" s="102" t="s">
        <v>33</v>
      </c>
      <c r="V1706" s="68" t="s">
        <v>189</v>
      </c>
    </row>
    <row r="1707" spans="1:24" s="63" customFormat="1" x14ac:dyDescent="0.2">
      <c r="A1707" s="103"/>
      <c r="B1707" s="104"/>
      <c r="C1707" s="780" t="s">
        <v>191</v>
      </c>
      <c r="D1707" s="780"/>
      <c r="E1707" s="780"/>
      <c r="F1707" s="105" t="s">
        <v>33</v>
      </c>
      <c r="G1707" s="105" t="s">
        <v>33</v>
      </c>
      <c r="H1707" s="105" t="s">
        <v>33</v>
      </c>
      <c r="I1707" s="105" t="s">
        <v>33</v>
      </c>
      <c r="J1707" s="106" t="s">
        <v>33</v>
      </c>
      <c r="K1707" s="105" t="s">
        <v>33</v>
      </c>
      <c r="L1707" s="106">
        <v>194.4</v>
      </c>
      <c r="M1707" s="92" t="s">
        <v>33</v>
      </c>
      <c r="N1707" s="107" t="s">
        <v>33</v>
      </c>
      <c r="X1707" s="68" t="s">
        <v>191</v>
      </c>
    </row>
    <row r="1708" spans="1:24" s="63" customFormat="1" ht="22.5" x14ac:dyDescent="0.2">
      <c r="A1708" s="88" t="s">
        <v>3429</v>
      </c>
      <c r="B1708" s="89" t="s">
        <v>1974</v>
      </c>
      <c r="C1708" s="776" t="s">
        <v>1975</v>
      </c>
      <c r="D1708" s="776"/>
      <c r="E1708" s="776"/>
      <c r="F1708" s="90" t="s">
        <v>582</v>
      </c>
      <c r="G1708" s="90" t="s">
        <v>33</v>
      </c>
      <c r="H1708" s="90" t="s">
        <v>33</v>
      </c>
      <c r="I1708" s="90" t="s">
        <v>2354</v>
      </c>
      <c r="J1708" s="91" t="s">
        <v>33</v>
      </c>
      <c r="K1708" s="90" t="s">
        <v>33</v>
      </c>
      <c r="L1708" s="91" t="s">
        <v>33</v>
      </c>
      <c r="M1708" s="92" t="s">
        <v>33</v>
      </c>
      <c r="N1708" s="93" t="s">
        <v>33</v>
      </c>
      <c r="R1708" s="68" t="s">
        <v>1975</v>
      </c>
    </row>
    <row r="1709" spans="1:24" s="63" customFormat="1" x14ac:dyDescent="0.2">
      <c r="A1709" s="94"/>
      <c r="B1709" s="95"/>
      <c r="C1709" s="767" t="s">
        <v>3430</v>
      </c>
      <c r="D1709" s="767"/>
      <c r="E1709" s="767"/>
      <c r="F1709" s="767"/>
      <c r="G1709" s="767"/>
      <c r="H1709" s="767"/>
      <c r="I1709" s="767"/>
      <c r="J1709" s="767"/>
      <c r="K1709" s="767"/>
      <c r="L1709" s="767"/>
      <c r="M1709" s="767"/>
      <c r="N1709" s="781"/>
      <c r="S1709" s="68" t="s">
        <v>3430</v>
      </c>
    </row>
    <row r="1710" spans="1:24" s="63" customFormat="1" ht="33.75" x14ac:dyDescent="0.2">
      <c r="A1710" s="96"/>
      <c r="B1710" s="97" t="s">
        <v>558</v>
      </c>
      <c r="C1710" s="767" t="s">
        <v>559</v>
      </c>
      <c r="D1710" s="767"/>
      <c r="E1710" s="767"/>
      <c r="F1710" s="767"/>
      <c r="G1710" s="767"/>
      <c r="H1710" s="767"/>
      <c r="I1710" s="767"/>
      <c r="J1710" s="767"/>
      <c r="K1710" s="767"/>
      <c r="L1710" s="767"/>
      <c r="M1710" s="767"/>
      <c r="N1710" s="781"/>
      <c r="T1710" s="68" t="s">
        <v>559</v>
      </c>
    </row>
    <row r="1711" spans="1:24" s="63" customFormat="1" x14ac:dyDescent="0.2">
      <c r="A1711" s="98"/>
      <c r="B1711" s="97" t="s">
        <v>165</v>
      </c>
      <c r="C1711" s="767" t="s">
        <v>251</v>
      </c>
      <c r="D1711" s="767"/>
      <c r="E1711" s="767"/>
      <c r="F1711" s="99" t="s">
        <v>33</v>
      </c>
      <c r="G1711" s="99" t="s">
        <v>33</v>
      </c>
      <c r="H1711" s="99" t="s">
        <v>33</v>
      </c>
      <c r="I1711" s="99" t="s">
        <v>33</v>
      </c>
      <c r="J1711" s="100">
        <v>127.61</v>
      </c>
      <c r="K1711" s="99" t="s">
        <v>175</v>
      </c>
      <c r="L1711" s="100">
        <v>516.82000000000005</v>
      </c>
      <c r="M1711" s="101" t="s">
        <v>33</v>
      </c>
      <c r="N1711" s="102" t="s">
        <v>33</v>
      </c>
      <c r="U1711" s="68" t="s">
        <v>251</v>
      </c>
    </row>
    <row r="1712" spans="1:24" s="63" customFormat="1" x14ac:dyDescent="0.2">
      <c r="A1712" s="98"/>
      <c r="B1712" s="97" t="s">
        <v>173</v>
      </c>
      <c r="C1712" s="767" t="s">
        <v>174</v>
      </c>
      <c r="D1712" s="767"/>
      <c r="E1712" s="767"/>
      <c r="F1712" s="99" t="s">
        <v>33</v>
      </c>
      <c r="G1712" s="99" t="s">
        <v>33</v>
      </c>
      <c r="H1712" s="99" t="s">
        <v>33</v>
      </c>
      <c r="I1712" s="99" t="s">
        <v>33</v>
      </c>
      <c r="J1712" s="100">
        <v>288.58</v>
      </c>
      <c r="K1712" s="99" t="s">
        <v>175</v>
      </c>
      <c r="L1712" s="100">
        <v>1168.75</v>
      </c>
      <c r="M1712" s="101" t="s">
        <v>33</v>
      </c>
      <c r="N1712" s="102" t="s">
        <v>33</v>
      </c>
      <c r="U1712" s="68" t="s">
        <v>174</v>
      </c>
    </row>
    <row r="1713" spans="1:24" s="63" customFormat="1" x14ac:dyDescent="0.2">
      <c r="A1713" s="98"/>
      <c r="B1713" s="97" t="s">
        <v>176</v>
      </c>
      <c r="C1713" s="767" t="s">
        <v>177</v>
      </c>
      <c r="D1713" s="767"/>
      <c r="E1713" s="767"/>
      <c r="F1713" s="99" t="s">
        <v>33</v>
      </c>
      <c r="G1713" s="99" t="s">
        <v>33</v>
      </c>
      <c r="H1713" s="99" t="s">
        <v>33</v>
      </c>
      <c r="I1713" s="99" t="s">
        <v>33</v>
      </c>
      <c r="J1713" s="100">
        <v>31.49</v>
      </c>
      <c r="K1713" s="99" t="s">
        <v>175</v>
      </c>
      <c r="L1713" s="100">
        <v>127.53</v>
      </c>
      <c r="M1713" s="101" t="s">
        <v>33</v>
      </c>
      <c r="N1713" s="102" t="s">
        <v>33</v>
      </c>
      <c r="U1713" s="68" t="s">
        <v>177</v>
      </c>
    </row>
    <row r="1714" spans="1:24" s="63" customFormat="1" x14ac:dyDescent="0.2">
      <c r="A1714" s="98"/>
      <c r="B1714" s="97" t="s">
        <v>33</v>
      </c>
      <c r="C1714" s="767" t="s">
        <v>253</v>
      </c>
      <c r="D1714" s="767"/>
      <c r="E1714" s="767"/>
      <c r="F1714" s="99" t="s">
        <v>179</v>
      </c>
      <c r="G1714" s="99" t="s">
        <v>1978</v>
      </c>
      <c r="H1714" s="99" t="s">
        <v>175</v>
      </c>
      <c r="I1714" s="99" t="s">
        <v>3431</v>
      </c>
      <c r="J1714" s="100" t="s">
        <v>33</v>
      </c>
      <c r="K1714" s="99" t="s">
        <v>33</v>
      </c>
      <c r="L1714" s="100" t="s">
        <v>33</v>
      </c>
      <c r="M1714" s="101" t="s">
        <v>33</v>
      </c>
      <c r="N1714" s="102" t="s">
        <v>33</v>
      </c>
      <c r="V1714" s="68" t="s">
        <v>253</v>
      </c>
    </row>
    <row r="1715" spans="1:24" s="63" customFormat="1" x14ac:dyDescent="0.2">
      <c r="A1715" s="98"/>
      <c r="B1715" s="97" t="s">
        <v>33</v>
      </c>
      <c r="C1715" s="767" t="s">
        <v>178</v>
      </c>
      <c r="D1715" s="767"/>
      <c r="E1715" s="767"/>
      <c r="F1715" s="99" t="s">
        <v>179</v>
      </c>
      <c r="G1715" s="99" t="s">
        <v>1980</v>
      </c>
      <c r="H1715" s="99" t="s">
        <v>175</v>
      </c>
      <c r="I1715" s="99" t="s">
        <v>3432</v>
      </c>
      <c r="J1715" s="100" t="s">
        <v>33</v>
      </c>
      <c r="K1715" s="99" t="s">
        <v>33</v>
      </c>
      <c r="L1715" s="100" t="s">
        <v>33</v>
      </c>
      <c r="M1715" s="101" t="s">
        <v>33</v>
      </c>
      <c r="N1715" s="102" t="s">
        <v>33</v>
      </c>
      <c r="V1715" s="68" t="s">
        <v>178</v>
      </c>
    </row>
    <row r="1716" spans="1:24" s="63" customFormat="1" x14ac:dyDescent="0.2">
      <c r="A1716" s="98"/>
      <c r="B1716" s="97" t="s">
        <v>33</v>
      </c>
      <c r="C1716" s="776" t="s">
        <v>182</v>
      </c>
      <c r="D1716" s="776"/>
      <c r="E1716" s="776"/>
      <c r="F1716" s="90" t="s">
        <v>33</v>
      </c>
      <c r="G1716" s="90" t="s">
        <v>33</v>
      </c>
      <c r="H1716" s="90" t="s">
        <v>33</v>
      </c>
      <c r="I1716" s="90" t="s">
        <v>33</v>
      </c>
      <c r="J1716" s="91">
        <v>416.19</v>
      </c>
      <c r="K1716" s="90" t="s">
        <v>33</v>
      </c>
      <c r="L1716" s="91">
        <v>1685.57</v>
      </c>
      <c r="M1716" s="92" t="s">
        <v>33</v>
      </c>
      <c r="N1716" s="93" t="s">
        <v>33</v>
      </c>
      <c r="W1716" s="68" t="s">
        <v>182</v>
      </c>
    </row>
    <row r="1717" spans="1:24" s="63" customFormat="1" x14ac:dyDescent="0.2">
      <c r="A1717" s="98"/>
      <c r="B1717" s="97" t="s">
        <v>33</v>
      </c>
      <c r="C1717" s="767" t="s">
        <v>183</v>
      </c>
      <c r="D1717" s="767"/>
      <c r="E1717" s="767"/>
      <c r="F1717" s="99" t="s">
        <v>33</v>
      </c>
      <c r="G1717" s="99" t="s">
        <v>33</v>
      </c>
      <c r="H1717" s="99" t="s">
        <v>33</v>
      </c>
      <c r="I1717" s="99" t="s">
        <v>33</v>
      </c>
      <c r="J1717" s="100" t="s">
        <v>33</v>
      </c>
      <c r="K1717" s="99" t="s">
        <v>33</v>
      </c>
      <c r="L1717" s="100">
        <v>644.35</v>
      </c>
      <c r="M1717" s="101" t="s">
        <v>33</v>
      </c>
      <c r="N1717" s="102" t="s">
        <v>33</v>
      </c>
      <c r="V1717" s="68" t="s">
        <v>183</v>
      </c>
    </row>
    <row r="1718" spans="1:24" s="63" customFormat="1" ht="33.75" x14ac:dyDescent="0.2">
      <c r="A1718" s="98"/>
      <c r="B1718" s="97" t="s">
        <v>184</v>
      </c>
      <c r="C1718" s="767" t="s">
        <v>185</v>
      </c>
      <c r="D1718" s="767"/>
      <c r="E1718" s="767"/>
      <c r="F1718" s="99" t="s">
        <v>186</v>
      </c>
      <c r="G1718" s="99" t="s">
        <v>187</v>
      </c>
      <c r="H1718" s="99" t="s">
        <v>33</v>
      </c>
      <c r="I1718" s="99" t="s">
        <v>187</v>
      </c>
      <c r="J1718" s="100" t="s">
        <v>33</v>
      </c>
      <c r="K1718" s="99" t="s">
        <v>33</v>
      </c>
      <c r="L1718" s="100">
        <v>612.13</v>
      </c>
      <c r="M1718" s="101" t="s">
        <v>33</v>
      </c>
      <c r="N1718" s="102" t="s">
        <v>33</v>
      </c>
      <c r="V1718" s="68" t="s">
        <v>185</v>
      </c>
    </row>
    <row r="1719" spans="1:24" s="63" customFormat="1" ht="22.5" x14ac:dyDescent="0.2">
      <c r="A1719" s="98"/>
      <c r="B1719" s="97" t="s">
        <v>188</v>
      </c>
      <c r="C1719" s="767" t="s">
        <v>189</v>
      </c>
      <c r="D1719" s="767"/>
      <c r="E1719" s="767"/>
      <c r="F1719" s="99" t="s">
        <v>186</v>
      </c>
      <c r="G1719" s="99" t="s">
        <v>190</v>
      </c>
      <c r="H1719" s="99" t="s">
        <v>33</v>
      </c>
      <c r="I1719" s="99" t="s">
        <v>190</v>
      </c>
      <c r="J1719" s="100" t="s">
        <v>33</v>
      </c>
      <c r="K1719" s="99" t="s">
        <v>33</v>
      </c>
      <c r="L1719" s="100">
        <v>322.18</v>
      </c>
      <c r="M1719" s="101" t="s">
        <v>33</v>
      </c>
      <c r="N1719" s="102" t="s">
        <v>33</v>
      </c>
      <c r="V1719" s="68" t="s">
        <v>189</v>
      </c>
    </row>
    <row r="1720" spans="1:24" s="63" customFormat="1" x14ac:dyDescent="0.2">
      <c r="A1720" s="103"/>
      <c r="B1720" s="104"/>
      <c r="C1720" s="780" t="s">
        <v>191</v>
      </c>
      <c r="D1720" s="780"/>
      <c r="E1720" s="780"/>
      <c r="F1720" s="105" t="s">
        <v>33</v>
      </c>
      <c r="G1720" s="105" t="s">
        <v>33</v>
      </c>
      <c r="H1720" s="105" t="s">
        <v>33</v>
      </c>
      <c r="I1720" s="105" t="s">
        <v>33</v>
      </c>
      <c r="J1720" s="106" t="s">
        <v>33</v>
      </c>
      <c r="K1720" s="105" t="s">
        <v>33</v>
      </c>
      <c r="L1720" s="106">
        <v>2619.88</v>
      </c>
      <c r="M1720" s="92" t="s">
        <v>33</v>
      </c>
      <c r="N1720" s="107" t="s">
        <v>33</v>
      </c>
      <c r="X1720" s="68" t="s">
        <v>191</v>
      </c>
    </row>
    <row r="1721" spans="1:24" s="63" customFormat="1" x14ac:dyDescent="0.2">
      <c r="A1721" s="88" t="s">
        <v>3433</v>
      </c>
      <c r="B1721" s="89" t="s">
        <v>1989</v>
      </c>
      <c r="C1721" s="776" t="s">
        <v>1990</v>
      </c>
      <c r="D1721" s="776"/>
      <c r="E1721" s="776"/>
      <c r="F1721" s="90" t="s">
        <v>582</v>
      </c>
      <c r="G1721" s="90" t="s">
        <v>33</v>
      </c>
      <c r="H1721" s="90" t="s">
        <v>33</v>
      </c>
      <c r="I1721" s="90" t="s">
        <v>3034</v>
      </c>
      <c r="J1721" s="91" t="s">
        <v>33</v>
      </c>
      <c r="K1721" s="90" t="s">
        <v>33</v>
      </c>
      <c r="L1721" s="91" t="s">
        <v>33</v>
      </c>
      <c r="M1721" s="92" t="s">
        <v>33</v>
      </c>
      <c r="N1721" s="93" t="s">
        <v>33</v>
      </c>
      <c r="R1721" s="68" t="s">
        <v>1990</v>
      </c>
    </row>
    <row r="1722" spans="1:24" s="63" customFormat="1" x14ac:dyDescent="0.2">
      <c r="A1722" s="94"/>
      <c r="B1722" s="95"/>
      <c r="C1722" s="767" t="s">
        <v>3035</v>
      </c>
      <c r="D1722" s="767"/>
      <c r="E1722" s="767"/>
      <c r="F1722" s="767"/>
      <c r="G1722" s="767"/>
      <c r="H1722" s="767"/>
      <c r="I1722" s="767"/>
      <c r="J1722" s="767"/>
      <c r="K1722" s="767"/>
      <c r="L1722" s="767"/>
      <c r="M1722" s="767"/>
      <c r="N1722" s="781"/>
      <c r="S1722" s="68" t="s">
        <v>3035</v>
      </c>
    </row>
    <row r="1723" spans="1:24" s="63" customFormat="1" ht="33.75" x14ac:dyDescent="0.2">
      <c r="A1723" s="96"/>
      <c r="B1723" s="97" t="s">
        <v>558</v>
      </c>
      <c r="C1723" s="767" t="s">
        <v>559</v>
      </c>
      <c r="D1723" s="767"/>
      <c r="E1723" s="767"/>
      <c r="F1723" s="767"/>
      <c r="G1723" s="767"/>
      <c r="H1723" s="767"/>
      <c r="I1723" s="767"/>
      <c r="J1723" s="767"/>
      <c r="K1723" s="767"/>
      <c r="L1723" s="767"/>
      <c r="M1723" s="767"/>
      <c r="N1723" s="781"/>
      <c r="T1723" s="68" t="s">
        <v>559</v>
      </c>
    </row>
    <row r="1724" spans="1:24" s="63" customFormat="1" x14ac:dyDescent="0.2">
      <c r="A1724" s="98"/>
      <c r="B1724" s="97" t="s">
        <v>165</v>
      </c>
      <c r="C1724" s="767" t="s">
        <v>251</v>
      </c>
      <c r="D1724" s="767"/>
      <c r="E1724" s="767"/>
      <c r="F1724" s="99" t="s">
        <v>33</v>
      </c>
      <c r="G1724" s="99" t="s">
        <v>33</v>
      </c>
      <c r="H1724" s="99" t="s">
        <v>33</v>
      </c>
      <c r="I1724" s="99" t="s">
        <v>33</v>
      </c>
      <c r="J1724" s="100">
        <v>1053</v>
      </c>
      <c r="K1724" s="99" t="s">
        <v>175</v>
      </c>
      <c r="L1724" s="100">
        <v>77.66</v>
      </c>
      <c r="M1724" s="101" t="s">
        <v>33</v>
      </c>
      <c r="N1724" s="102" t="s">
        <v>33</v>
      </c>
      <c r="U1724" s="68" t="s">
        <v>251</v>
      </c>
    </row>
    <row r="1725" spans="1:24" s="63" customFormat="1" x14ac:dyDescent="0.2">
      <c r="A1725" s="98"/>
      <c r="B1725" s="97" t="s">
        <v>173</v>
      </c>
      <c r="C1725" s="767" t="s">
        <v>174</v>
      </c>
      <c r="D1725" s="767"/>
      <c r="E1725" s="767"/>
      <c r="F1725" s="99" t="s">
        <v>33</v>
      </c>
      <c r="G1725" s="99" t="s">
        <v>33</v>
      </c>
      <c r="H1725" s="99" t="s">
        <v>33</v>
      </c>
      <c r="I1725" s="99" t="s">
        <v>33</v>
      </c>
      <c r="J1725" s="100">
        <v>1566.06</v>
      </c>
      <c r="K1725" s="99" t="s">
        <v>175</v>
      </c>
      <c r="L1725" s="100">
        <v>115.5</v>
      </c>
      <c r="M1725" s="101" t="s">
        <v>33</v>
      </c>
      <c r="N1725" s="102" t="s">
        <v>33</v>
      </c>
      <c r="U1725" s="68" t="s">
        <v>174</v>
      </c>
    </row>
    <row r="1726" spans="1:24" s="63" customFormat="1" x14ac:dyDescent="0.2">
      <c r="A1726" s="98"/>
      <c r="B1726" s="97" t="s">
        <v>176</v>
      </c>
      <c r="C1726" s="767" t="s">
        <v>177</v>
      </c>
      <c r="D1726" s="767"/>
      <c r="E1726" s="767"/>
      <c r="F1726" s="99" t="s">
        <v>33</v>
      </c>
      <c r="G1726" s="99" t="s">
        <v>33</v>
      </c>
      <c r="H1726" s="99" t="s">
        <v>33</v>
      </c>
      <c r="I1726" s="99" t="s">
        <v>33</v>
      </c>
      <c r="J1726" s="100">
        <v>244.39</v>
      </c>
      <c r="K1726" s="99" t="s">
        <v>175</v>
      </c>
      <c r="L1726" s="100">
        <v>18.02</v>
      </c>
      <c r="M1726" s="101" t="s">
        <v>33</v>
      </c>
      <c r="N1726" s="102" t="s">
        <v>33</v>
      </c>
      <c r="U1726" s="68" t="s">
        <v>177</v>
      </c>
    </row>
    <row r="1727" spans="1:24" s="63" customFormat="1" x14ac:dyDescent="0.2">
      <c r="A1727" s="98"/>
      <c r="B1727" s="97" t="s">
        <v>212</v>
      </c>
      <c r="C1727" s="767" t="s">
        <v>252</v>
      </c>
      <c r="D1727" s="767"/>
      <c r="E1727" s="767"/>
      <c r="F1727" s="99" t="s">
        <v>33</v>
      </c>
      <c r="G1727" s="99" t="s">
        <v>33</v>
      </c>
      <c r="H1727" s="99" t="s">
        <v>33</v>
      </c>
      <c r="I1727" s="99" t="s">
        <v>33</v>
      </c>
      <c r="J1727" s="100">
        <v>909.27</v>
      </c>
      <c r="K1727" s="99" t="s">
        <v>33</v>
      </c>
      <c r="L1727" s="100">
        <v>53.65</v>
      </c>
      <c r="M1727" s="101" t="s">
        <v>33</v>
      </c>
      <c r="N1727" s="102" t="s">
        <v>33</v>
      </c>
      <c r="U1727" s="68" t="s">
        <v>252</v>
      </c>
    </row>
    <row r="1728" spans="1:24" s="63" customFormat="1" x14ac:dyDescent="0.2">
      <c r="A1728" s="98"/>
      <c r="B1728" s="97" t="s">
        <v>33</v>
      </c>
      <c r="C1728" s="767" t="s">
        <v>253</v>
      </c>
      <c r="D1728" s="767"/>
      <c r="E1728" s="767"/>
      <c r="F1728" s="99" t="s">
        <v>179</v>
      </c>
      <c r="G1728" s="99" t="s">
        <v>1993</v>
      </c>
      <c r="H1728" s="99" t="s">
        <v>175</v>
      </c>
      <c r="I1728" s="99" t="s">
        <v>3257</v>
      </c>
      <c r="J1728" s="100" t="s">
        <v>33</v>
      </c>
      <c r="K1728" s="99" t="s">
        <v>33</v>
      </c>
      <c r="L1728" s="100" t="s">
        <v>33</v>
      </c>
      <c r="M1728" s="101" t="s">
        <v>33</v>
      </c>
      <c r="N1728" s="102" t="s">
        <v>33</v>
      </c>
      <c r="V1728" s="68" t="s">
        <v>253</v>
      </c>
    </row>
    <row r="1729" spans="1:24" s="63" customFormat="1" x14ac:dyDescent="0.2">
      <c r="A1729" s="98"/>
      <c r="B1729" s="97" t="s">
        <v>33</v>
      </c>
      <c r="C1729" s="767" t="s">
        <v>178</v>
      </c>
      <c r="D1729" s="767"/>
      <c r="E1729" s="767"/>
      <c r="F1729" s="99" t="s">
        <v>179</v>
      </c>
      <c r="G1729" s="99" t="s">
        <v>1995</v>
      </c>
      <c r="H1729" s="99" t="s">
        <v>175</v>
      </c>
      <c r="I1729" s="99" t="s">
        <v>3258</v>
      </c>
      <c r="J1729" s="100" t="s">
        <v>33</v>
      </c>
      <c r="K1729" s="99" t="s">
        <v>33</v>
      </c>
      <c r="L1729" s="100" t="s">
        <v>33</v>
      </c>
      <c r="M1729" s="101" t="s">
        <v>33</v>
      </c>
      <c r="N1729" s="102" t="s">
        <v>33</v>
      </c>
      <c r="V1729" s="68" t="s">
        <v>178</v>
      </c>
    </row>
    <row r="1730" spans="1:24" s="63" customFormat="1" x14ac:dyDescent="0.2">
      <c r="A1730" s="98"/>
      <c r="B1730" s="97" t="s">
        <v>33</v>
      </c>
      <c r="C1730" s="776" t="s">
        <v>182</v>
      </c>
      <c r="D1730" s="776"/>
      <c r="E1730" s="776"/>
      <c r="F1730" s="90" t="s">
        <v>33</v>
      </c>
      <c r="G1730" s="90" t="s">
        <v>33</v>
      </c>
      <c r="H1730" s="90" t="s">
        <v>33</v>
      </c>
      <c r="I1730" s="90" t="s">
        <v>33</v>
      </c>
      <c r="J1730" s="91">
        <v>3528.33</v>
      </c>
      <c r="K1730" s="90" t="s">
        <v>33</v>
      </c>
      <c r="L1730" s="91">
        <v>246.81</v>
      </c>
      <c r="M1730" s="92" t="s">
        <v>33</v>
      </c>
      <c r="N1730" s="93" t="s">
        <v>33</v>
      </c>
      <c r="W1730" s="68" t="s">
        <v>182</v>
      </c>
    </row>
    <row r="1731" spans="1:24" s="63" customFormat="1" x14ac:dyDescent="0.2">
      <c r="A1731" s="98"/>
      <c r="B1731" s="97" t="s">
        <v>33</v>
      </c>
      <c r="C1731" s="767" t="s">
        <v>183</v>
      </c>
      <c r="D1731" s="767"/>
      <c r="E1731" s="767"/>
      <c r="F1731" s="99" t="s">
        <v>33</v>
      </c>
      <c r="G1731" s="99" t="s">
        <v>33</v>
      </c>
      <c r="H1731" s="99" t="s">
        <v>33</v>
      </c>
      <c r="I1731" s="99" t="s">
        <v>33</v>
      </c>
      <c r="J1731" s="100" t="s">
        <v>33</v>
      </c>
      <c r="K1731" s="99" t="s">
        <v>33</v>
      </c>
      <c r="L1731" s="100">
        <v>95.68</v>
      </c>
      <c r="M1731" s="101" t="s">
        <v>33</v>
      </c>
      <c r="N1731" s="102" t="s">
        <v>33</v>
      </c>
      <c r="V1731" s="68" t="s">
        <v>183</v>
      </c>
    </row>
    <row r="1732" spans="1:24" s="63" customFormat="1" ht="33.75" x14ac:dyDescent="0.2">
      <c r="A1732" s="98"/>
      <c r="B1732" s="97" t="s">
        <v>589</v>
      </c>
      <c r="C1732" s="767" t="s">
        <v>590</v>
      </c>
      <c r="D1732" s="767"/>
      <c r="E1732" s="767"/>
      <c r="F1732" s="99" t="s">
        <v>186</v>
      </c>
      <c r="G1732" s="99" t="s">
        <v>591</v>
      </c>
      <c r="H1732" s="99" t="s">
        <v>33</v>
      </c>
      <c r="I1732" s="99" t="s">
        <v>591</v>
      </c>
      <c r="J1732" s="100" t="s">
        <v>33</v>
      </c>
      <c r="K1732" s="99" t="s">
        <v>33</v>
      </c>
      <c r="L1732" s="100">
        <v>100.46</v>
      </c>
      <c r="M1732" s="101" t="s">
        <v>33</v>
      </c>
      <c r="N1732" s="102" t="s">
        <v>33</v>
      </c>
      <c r="V1732" s="68" t="s">
        <v>590</v>
      </c>
    </row>
    <row r="1733" spans="1:24" s="63" customFormat="1" ht="33.75" x14ac:dyDescent="0.2">
      <c r="A1733" s="98"/>
      <c r="B1733" s="97" t="s">
        <v>592</v>
      </c>
      <c r="C1733" s="767" t="s">
        <v>593</v>
      </c>
      <c r="D1733" s="767"/>
      <c r="E1733" s="767"/>
      <c r="F1733" s="99" t="s">
        <v>186</v>
      </c>
      <c r="G1733" s="99" t="s">
        <v>594</v>
      </c>
      <c r="H1733" s="99" t="s">
        <v>33</v>
      </c>
      <c r="I1733" s="99" t="s">
        <v>594</v>
      </c>
      <c r="J1733" s="100" t="s">
        <v>33</v>
      </c>
      <c r="K1733" s="99" t="s">
        <v>33</v>
      </c>
      <c r="L1733" s="100">
        <v>62.19</v>
      </c>
      <c r="M1733" s="101" t="s">
        <v>33</v>
      </c>
      <c r="N1733" s="102" t="s">
        <v>33</v>
      </c>
      <c r="V1733" s="68" t="s">
        <v>593</v>
      </c>
    </row>
    <row r="1734" spans="1:24" s="63" customFormat="1" x14ac:dyDescent="0.2">
      <c r="A1734" s="103"/>
      <c r="B1734" s="104"/>
      <c r="C1734" s="780" t="s">
        <v>191</v>
      </c>
      <c r="D1734" s="780"/>
      <c r="E1734" s="780"/>
      <c r="F1734" s="105" t="s">
        <v>33</v>
      </c>
      <c r="G1734" s="105" t="s">
        <v>33</v>
      </c>
      <c r="H1734" s="105" t="s">
        <v>33</v>
      </c>
      <c r="I1734" s="105" t="s">
        <v>33</v>
      </c>
      <c r="J1734" s="106" t="s">
        <v>33</v>
      </c>
      <c r="K1734" s="105" t="s">
        <v>33</v>
      </c>
      <c r="L1734" s="106">
        <v>409.46</v>
      </c>
      <c r="M1734" s="92" t="s">
        <v>33</v>
      </c>
      <c r="N1734" s="107" t="s">
        <v>33</v>
      </c>
      <c r="X1734" s="68" t="s">
        <v>191</v>
      </c>
    </row>
    <row r="1735" spans="1:24" s="63" customFormat="1" ht="33.75" x14ac:dyDescent="0.2">
      <c r="A1735" s="88" t="s">
        <v>3434</v>
      </c>
      <c r="B1735" s="89" t="s">
        <v>1997</v>
      </c>
      <c r="C1735" s="776" t="s">
        <v>1998</v>
      </c>
      <c r="D1735" s="776"/>
      <c r="E1735" s="776"/>
      <c r="F1735" s="90" t="s">
        <v>566</v>
      </c>
      <c r="G1735" s="90" t="s">
        <v>33</v>
      </c>
      <c r="H1735" s="90" t="s">
        <v>33</v>
      </c>
      <c r="I1735" s="90" t="s">
        <v>3259</v>
      </c>
      <c r="J1735" s="91">
        <v>535.46</v>
      </c>
      <c r="K1735" s="90" t="s">
        <v>33</v>
      </c>
      <c r="L1735" s="91">
        <v>3222.4</v>
      </c>
      <c r="M1735" s="92" t="s">
        <v>33</v>
      </c>
      <c r="N1735" s="93" t="s">
        <v>33</v>
      </c>
      <c r="R1735" s="68" t="s">
        <v>1998</v>
      </c>
    </row>
    <row r="1736" spans="1:24" s="63" customFormat="1" ht="45" x14ac:dyDescent="0.2">
      <c r="A1736" s="88" t="s">
        <v>3435</v>
      </c>
      <c r="B1736" s="89" t="s">
        <v>2812</v>
      </c>
      <c r="C1736" s="776" t="s">
        <v>2813</v>
      </c>
      <c r="D1736" s="776"/>
      <c r="E1736" s="776"/>
      <c r="F1736" s="90" t="s">
        <v>582</v>
      </c>
      <c r="G1736" s="90" t="s">
        <v>33</v>
      </c>
      <c r="H1736" s="90" t="s">
        <v>33</v>
      </c>
      <c r="I1736" s="90" t="s">
        <v>3436</v>
      </c>
      <c r="J1736" s="91" t="s">
        <v>33</v>
      </c>
      <c r="K1736" s="90" t="s">
        <v>33</v>
      </c>
      <c r="L1736" s="91" t="s">
        <v>33</v>
      </c>
      <c r="M1736" s="92" t="s">
        <v>33</v>
      </c>
      <c r="N1736" s="93" t="s">
        <v>33</v>
      </c>
      <c r="R1736" s="68" t="s">
        <v>2813</v>
      </c>
    </row>
    <row r="1737" spans="1:24" s="63" customFormat="1" x14ac:dyDescent="0.2">
      <c r="A1737" s="94"/>
      <c r="B1737" s="95"/>
      <c r="C1737" s="767" t="s">
        <v>3437</v>
      </c>
      <c r="D1737" s="767"/>
      <c r="E1737" s="767"/>
      <c r="F1737" s="767"/>
      <c r="G1737" s="767"/>
      <c r="H1737" s="767"/>
      <c r="I1737" s="767"/>
      <c r="J1737" s="767"/>
      <c r="K1737" s="767"/>
      <c r="L1737" s="767"/>
      <c r="M1737" s="767"/>
      <c r="N1737" s="781"/>
      <c r="S1737" s="68" t="s">
        <v>3437</v>
      </c>
    </row>
    <row r="1738" spans="1:24" s="63" customFormat="1" ht="33.75" x14ac:dyDescent="0.2">
      <c r="A1738" s="96"/>
      <c r="B1738" s="97" t="s">
        <v>558</v>
      </c>
      <c r="C1738" s="767" t="s">
        <v>559</v>
      </c>
      <c r="D1738" s="767"/>
      <c r="E1738" s="767"/>
      <c r="F1738" s="767"/>
      <c r="G1738" s="767"/>
      <c r="H1738" s="767"/>
      <c r="I1738" s="767"/>
      <c r="J1738" s="767"/>
      <c r="K1738" s="767"/>
      <c r="L1738" s="767"/>
      <c r="M1738" s="767"/>
      <c r="N1738" s="781"/>
      <c r="T1738" s="68" t="s">
        <v>559</v>
      </c>
    </row>
    <row r="1739" spans="1:24" s="63" customFormat="1" x14ac:dyDescent="0.2">
      <c r="A1739" s="98"/>
      <c r="B1739" s="97" t="s">
        <v>165</v>
      </c>
      <c r="C1739" s="767" t="s">
        <v>251</v>
      </c>
      <c r="D1739" s="767"/>
      <c r="E1739" s="767"/>
      <c r="F1739" s="99" t="s">
        <v>33</v>
      </c>
      <c r="G1739" s="99" t="s">
        <v>33</v>
      </c>
      <c r="H1739" s="99" t="s">
        <v>33</v>
      </c>
      <c r="I1739" s="99" t="s">
        <v>33</v>
      </c>
      <c r="J1739" s="100">
        <v>2874.61</v>
      </c>
      <c r="K1739" s="99" t="s">
        <v>175</v>
      </c>
      <c r="L1739" s="100">
        <v>2630.27</v>
      </c>
      <c r="M1739" s="101" t="s">
        <v>33</v>
      </c>
      <c r="N1739" s="102" t="s">
        <v>33</v>
      </c>
      <c r="U1739" s="68" t="s">
        <v>251</v>
      </c>
    </row>
    <row r="1740" spans="1:24" s="63" customFormat="1" x14ac:dyDescent="0.2">
      <c r="A1740" s="98"/>
      <c r="B1740" s="97" t="s">
        <v>173</v>
      </c>
      <c r="C1740" s="767" t="s">
        <v>174</v>
      </c>
      <c r="D1740" s="767"/>
      <c r="E1740" s="767"/>
      <c r="F1740" s="99" t="s">
        <v>33</v>
      </c>
      <c r="G1740" s="99" t="s">
        <v>33</v>
      </c>
      <c r="H1740" s="99" t="s">
        <v>33</v>
      </c>
      <c r="I1740" s="99" t="s">
        <v>33</v>
      </c>
      <c r="J1740" s="100">
        <v>2606.02</v>
      </c>
      <c r="K1740" s="99" t="s">
        <v>175</v>
      </c>
      <c r="L1740" s="100">
        <v>2384.5100000000002</v>
      </c>
      <c r="M1740" s="101" t="s">
        <v>33</v>
      </c>
      <c r="N1740" s="102" t="s">
        <v>33</v>
      </c>
      <c r="U1740" s="68" t="s">
        <v>174</v>
      </c>
    </row>
    <row r="1741" spans="1:24" s="63" customFormat="1" x14ac:dyDescent="0.2">
      <c r="A1741" s="98"/>
      <c r="B1741" s="97" t="s">
        <v>176</v>
      </c>
      <c r="C1741" s="767" t="s">
        <v>177</v>
      </c>
      <c r="D1741" s="767"/>
      <c r="E1741" s="767"/>
      <c r="F1741" s="99" t="s">
        <v>33</v>
      </c>
      <c r="G1741" s="99" t="s">
        <v>33</v>
      </c>
      <c r="H1741" s="99" t="s">
        <v>33</v>
      </c>
      <c r="I1741" s="99" t="s">
        <v>33</v>
      </c>
      <c r="J1741" s="100">
        <v>380.59</v>
      </c>
      <c r="K1741" s="99" t="s">
        <v>175</v>
      </c>
      <c r="L1741" s="100">
        <v>348.24</v>
      </c>
      <c r="M1741" s="101" t="s">
        <v>33</v>
      </c>
      <c r="N1741" s="102" t="s">
        <v>33</v>
      </c>
      <c r="U1741" s="68" t="s">
        <v>177</v>
      </c>
    </row>
    <row r="1742" spans="1:24" s="63" customFormat="1" x14ac:dyDescent="0.2">
      <c r="A1742" s="98"/>
      <c r="B1742" s="97" t="s">
        <v>212</v>
      </c>
      <c r="C1742" s="767" t="s">
        <v>252</v>
      </c>
      <c r="D1742" s="767"/>
      <c r="E1742" s="767"/>
      <c r="F1742" s="99" t="s">
        <v>33</v>
      </c>
      <c r="G1742" s="99" t="s">
        <v>33</v>
      </c>
      <c r="H1742" s="99" t="s">
        <v>33</v>
      </c>
      <c r="I1742" s="99" t="s">
        <v>33</v>
      </c>
      <c r="J1742" s="100">
        <v>3287.63</v>
      </c>
      <c r="K1742" s="99" t="s">
        <v>33</v>
      </c>
      <c r="L1742" s="100">
        <v>2406.5500000000002</v>
      </c>
      <c r="M1742" s="101" t="s">
        <v>33</v>
      </c>
      <c r="N1742" s="102" t="s">
        <v>33</v>
      </c>
      <c r="U1742" s="68" t="s">
        <v>252</v>
      </c>
    </row>
    <row r="1743" spans="1:24" s="63" customFormat="1" x14ac:dyDescent="0.2">
      <c r="A1743" s="98"/>
      <c r="B1743" s="97" t="s">
        <v>33</v>
      </c>
      <c r="C1743" s="767" t="s">
        <v>253</v>
      </c>
      <c r="D1743" s="767"/>
      <c r="E1743" s="767"/>
      <c r="F1743" s="99" t="s">
        <v>179</v>
      </c>
      <c r="G1743" s="99" t="s">
        <v>2816</v>
      </c>
      <c r="H1743" s="99" t="s">
        <v>175</v>
      </c>
      <c r="I1743" s="99" t="s">
        <v>3438</v>
      </c>
      <c r="J1743" s="100" t="s">
        <v>33</v>
      </c>
      <c r="K1743" s="99" t="s">
        <v>33</v>
      </c>
      <c r="L1743" s="100" t="s">
        <v>33</v>
      </c>
      <c r="M1743" s="101" t="s">
        <v>33</v>
      </c>
      <c r="N1743" s="102" t="s">
        <v>33</v>
      </c>
      <c r="V1743" s="68" t="s">
        <v>253</v>
      </c>
    </row>
    <row r="1744" spans="1:24" s="63" customFormat="1" x14ac:dyDescent="0.2">
      <c r="A1744" s="98"/>
      <c r="B1744" s="97" t="s">
        <v>33</v>
      </c>
      <c r="C1744" s="767" t="s">
        <v>178</v>
      </c>
      <c r="D1744" s="767"/>
      <c r="E1744" s="767"/>
      <c r="F1744" s="99" t="s">
        <v>179</v>
      </c>
      <c r="G1744" s="99" t="s">
        <v>2818</v>
      </c>
      <c r="H1744" s="99" t="s">
        <v>175</v>
      </c>
      <c r="I1744" s="99" t="s">
        <v>3439</v>
      </c>
      <c r="J1744" s="100" t="s">
        <v>33</v>
      </c>
      <c r="K1744" s="99" t="s">
        <v>33</v>
      </c>
      <c r="L1744" s="100" t="s">
        <v>33</v>
      </c>
      <c r="M1744" s="101" t="s">
        <v>33</v>
      </c>
      <c r="N1744" s="102" t="s">
        <v>33</v>
      </c>
      <c r="V1744" s="68" t="s">
        <v>178</v>
      </c>
    </row>
    <row r="1745" spans="1:25" s="63" customFormat="1" x14ac:dyDescent="0.2">
      <c r="A1745" s="98"/>
      <c r="B1745" s="97" t="s">
        <v>33</v>
      </c>
      <c r="C1745" s="776" t="s">
        <v>182</v>
      </c>
      <c r="D1745" s="776"/>
      <c r="E1745" s="776"/>
      <c r="F1745" s="90" t="s">
        <v>33</v>
      </c>
      <c r="G1745" s="90" t="s">
        <v>33</v>
      </c>
      <c r="H1745" s="90" t="s">
        <v>33</v>
      </c>
      <c r="I1745" s="90" t="s">
        <v>33</v>
      </c>
      <c r="J1745" s="91">
        <v>8768.26</v>
      </c>
      <c r="K1745" s="90" t="s">
        <v>33</v>
      </c>
      <c r="L1745" s="91">
        <v>7421.33</v>
      </c>
      <c r="M1745" s="92" t="s">
        <v>33</v>
      </c>
      <c r="N1745" s="93" t="s">
        <v>33</v>
      </c>
      <c r="W1745" s="68" t="s">
        <v>182</v>
      </c>
    </row>
    <row r="1746" spans="1:25" s="63" customFormat="1" x14ac:dyDescent="0.2">
      <c r="A1746" s="98"/>
      <c r="B1746" s="97" t="s">
        <v>33</v>
      </c>
      <c r="C1746" s="767" t="s">
        <v>183</v>
      </c>
      <c r="D1746" s="767"/>
      <c r="E1746" s="767"/>
      <c r="F1746" s="99" t="s">
        <v>33</v>
      </c>
      <c r="G1746" s="99" t="s">
        <v>33</v>
      </c>
      <c r="H1746" s="99" t="s">
        <v>33</v>
      </c>
      <c r="I1746" s="99" t="s">
        <v>33</v>
      </c>
      <c r="J1746" s="100" t="s">
        <v>33</v>
      </c>
      <c r="K1746" s="99" t="s">
        <v>33</v>
      </c>
      <c r="L1746" s="100">
        <v>2978.51</v>
      </c>
      <c r="M1746" s="101" t="s">
        <v>33</v>
      </c>
      <c r="N1746" s="102" t="s">
        <v>33</v>
      </c>
      <c r="V1746" s="68" t="s">
        <v>183</v>
      </c>
    </row>
    <row r="1747" spans="1:25" s="63" customFormat="1" ht="33.75" x14ac:dyDescent="0.2">
      <c r="A1747" s="98"/>
      <c r="B1747" s="97" t="s">
        <v>589</v>
      </c>
      <c r="C1747" s="767" t="s">
        <v>590</v>
      </c>
      <c r="D1747" s="767"/>
      <c r="E1747" s="767"/>
      <c r="F1747" s="99" t="s">
        <v>186</v>
      </c>
      <c r="G1747" s="99" t="s">
        <v>591</v>
      </c>
      <c r="H1747" s="99" t="s">
        <v>33</v>
      </c>
      <c r="I1747" s="99" t="s">
        <v>591</v>
      </c>
      <c r="J1747" s="100" t="s">
        <v>33</v>
      </c>
      <c r="K1747" s="99" t="s">
        <v>33</v>
      </c>
      <c r="L1747" s="100">
        <v>3127.44</v>
      </c>
      <c r="M1747" s="101" t="s">
        <v>33</v>
      </c>
      <c r="N1747" s="102" t="s">
        <v>33</v>
      </c>
      <c r="V1747" s="68" t="s">
        <v>590</v>
      </c>
    </row>
    <row r="1748" spans="1:25" s="63" customFormat="1" ht="33.75" x14ac:dyDescent="0.2">
      <c r="A1748" s="98"/>
      <c r="B1748" s="97" t="s">
        <v>592</v>
      </c>
      <c r="C1748" s="767" t="s">
        <v>593</v>
      </c>
      <c r="D1748" s="767"/>
      <c r="E1748" s="767"/>
      <c r="F1748" s="99" t="s">
        <v>186</v>
      </c>
      <c r="G1748" s="99" t="s">
        <v>594</v>
      </c>
      <c r="H1748" s="99" t="s">
        <v>33</v>
      </c>
      <c r="I1748" s="99" t="s">
        <v>594</v>
      </c>
      <c r="J1748" s="100" t="s">
        <v>33</v>
      </c>
      <c r="K1748" s="99" t="s">
        <v>33</v>
      </c>
      <c r="L1748" s="100">
        <v>1936.03</v>
      </c>
      <c r="M1748" s="101" t="s">
        <v>33</v>
      </c>
      <c r="N1748" s="102" t="s">
        <v>33</v>
      </c>
      <c r="V1748" s="68" t="s">
        <v>593</v>
      </c>
    </row>
    <row r="1749" spans="1:25" s="63" customFormat="1" x14ac:dyDescent="0.2">
      <c r="A1749" s="103"/>
      <c r="B1749" s="104"/>
      <c r="C1749" s="780" t="s">
        <v>191</v>
      </c>
      <c r="D1749" s="780"/>
      <c r="E1749" s="780"/>
      <c r="F1749" s="105" t="s">
        <v>33</v>
      </c>
      <c r="G1749" s="105" t="s">
        <v>33</v>
      </c>
      <c r="H1749" s="105" t="s">
        <v>33</v>
      </c>
      <c r="I1749" s="105" t="s">
        <v>33</v>
      </c>
      <c r="J1749" s="106" t="s">
        <v>33</v>
      </c>
      <c r="K1749" s="105" t="s">
        <v>33</v>
      </c>
      <c r="L1749" s="106">
        <v>12484.8</v>
      </c>
      <c r="M1749" s="92" t="s">
        <v>33</v>
      </c>
      <c r="N1749" s="107" t="s">
        <v>33</v>
      </c>
      <c r="X1749" s="68" t="s">
        <v>191</v>
      </c>
    </row>
    <row r="1750" spans="1:25" s="63" customFormat="1" ht="22.5" x14ac:dyDescent="0.2">
      <c r="A1750" s="88" t="s">
        <v>3440</v>
      </c>
      <c r="B1750" s="89" t="s">
        <v>595</v>
      </c>
      <c r="C1750" s="776" t="s">
        <v>596</v>
      </c>
      <c r="D1750" s="776"/>
      <c r="E1750" s="776"/>
      <c r="F1750" s="90" t="s">
        <v>566</v>
      </c>
      <c r="G1750" s="90" t="s">
        <v>33</v>
      </c>
      <c r="H1750" s="90" t="s">
        <v>33</v>
      </c>
      <c r="I1750" s="90" t="s">
        <v>3441</v>
      </c>
      <c r="J1750" s="91">
        <v>790</v>
      </c>
      <c r="K1750" s="90" t="s">
        <v>33</v>
      </c>
      <c r="L1750" s="91">
        <v>58695.42</v>
      </c>
      <c r="M1750" s="92" t="s">
        <v>33</v>
      </c>
      <c r="N1750" s="93" t="s">
        <v>33</v>
      </c>
      <c r="R1750" s="68" t="s">
        <v>596</v>
      </c>
    </row>
    <row r="1751" spans="1:25" s="63" customFormat="1" x14ac:dyDescent="0.2">
      <c r="A1751" s="88" t="s">
        <v>3442</v>
      </c>
      <c r="B1751" s="89" t="s">
        <v>598</v>
      </c>
      <c r="C1751" s="776" t="s">
        <v>599</v>
      </c>
      <c r="D1751" s="776"/>
      <c r="E1751" s="776"/>
      <c r="F1751" s="90" t="s">
        <v>566</v>
      </c>
      <c r="G1751" s="90" t="s">
        <v>33</v>
      </c>
      <c r="H1751" s="90" t="s">
        <v>33</v>
      </c>
      <c r="I1751" s="90" t="s">
        <v>3443</v>
      </c>
      <c r="J1751" s="91">
        <v>10.63</v>
      </c>
      <c r="K1751" s="90" t="s">
        <v>33</v>
      </c>
      <c r="L1751" s="91">
        <v>778.12</v>
      </c>
      <c r="M1751" s="92" t="s">
        <v>33</v>
      </c>
      <c r="N1751" s="93" t="s">
        <v>33</v>
      </c>
      <c r="R1751" s="68" t="s">
        <v>599</v>
      </c>
    </row>
    <row r="1752" spans="1:25" s="63" customFormat="1" x14ac:dyDescent="0.2">
      <c r="A1752" s="94"/>
      <c r="B1752" s="95"/>
      <c r="C1752" s="767" t="s">
        <v>601</v>
      </c>
      <c r="D1752" s="767"/>
      <c r="E1752" s="767"/>
      <c r="F1752" s="767"/>
      <c r="G1752" s="767"/>
      <c r="H1752" s="767"/>
      <c r="I1752" s="767"/>
      <c r="J1752" s="767"/>
      <c r="K1752" s="767"/>
      <c r="L1752" s="767"/>
      <c r="M1752" s="767"/>
      <c r="N1752" s="781"/>
      <c r="Y1752" s="68" t="s">
        <v>601</v>
      </c>
    </row>
    <row r="1753" spans="1:25" s="63" customFormat="1" ht="22.5" x14ac:dyDescent="0.2">
      <c r="A1753" s="88" t="s">
        <v>3444</v>
      </c>
      <c r="B1753" s="89" t="s">
        <v>2064</v>
      </c>
      <c r="C1753" s="776" t="s">
        <v>2065</v>
      </c>
      <c r="D1753" s="776"/>
      <c r="E1753" s="776"/>
      <c r="F1753" s="90" t="s">
        <v>604</v>
      </c>
      <c r="G1753" s="90" t="s">
        <v>33</v>
      </c>
      <c r="H1753" s="90" t="s">
        <v>33</v>
      </c>
      <c r="I1753" s="90" t="s">
        <v>3445</v>
      </c>
      <c r="J1753" s="91">
        <v>5488.69</v>
      </c>
      <c r="K1753" s="90" t="s">
        <v>33</v>
      </c>
      <c r="L1753" s="91">
        <v>2274.5100000000002</v>
      </c>
      <c r="M1753" s="92" t="s">
        <v>33</v>
      </c>
      <c r="N1753" s="93" t="s">
        <v>33</v>
      </c>
      <c r="R1753" s="68" t="s">
        <v>2065</v>
      </c>
    </row>
    <row r="1754" spans="1:25" s="63" customFormat="1" x14ac:dyDescent="0.2">
      <c r="A1754" s="94"/>
      <c r="B1754" s="95"/>
      <c r="C1754" s="767" t="s">
        <v>3446</v>
      </c>
      <c r="D1754" s="767"/>
      <c r="E1754" s="767"/>
      <c r="F1754" s="767"/>
      <c r="G1754" s="767"/>
      <c r="H1754" s="767"/>
      <c r="I1754" s="767"/>
      <c r="J1754" s="767"/>
      <c r="K1754" s="767"/>
      <c r="L1754" s="767"/>
      <c r="M1754" s="767"/>
      <c r="N1754" s="781"/>
      <c r="S1754" s="68" t="s">
        <v>3446</v>
      </c>
    </row>
    <row r="1755" spans="1:25" s="63" customFormat="1" ht="22.5" x14ac:dyDescent="0.2">
      <c r="A1755" s="88" t="s">
        <v>3447</v>
      </c>
      <c r="B1755" s="89" t="s">
        <v>2014</v>
      </c>
      <c r="C1755" s="776" t="s">
        <v>2015</v>
      </c>
      <c r="D1755" s="776"/>
      <c r="E1755" s="776"/>
      <c r="F1755" s="90" t="s">
        <v>604</v>
      </c>
      <c r="G1755" s="90" t="s">
        <v>33</v>
      </c>
      <c r="H1755" s="90" t="s">
        <v>33</v>
      </c>
      <c r="I1755" s="90" t="s">
        <v>3448</v>
      </c>
      <c r="J1755" s="91">
        <v>5488.69</v>
      </c>
      <c r="K1755" s="90" t="s">
        <v>33</v>
      </c>
      <c r="L1755" s="91">
        <v>969.85</v>
      </c>
      <c r="M1755" s="92" t="s">
        <v>33</v>
      </c>
      <c r="N1755" s="93" t="s">
        <v>33</v>
      </c>
      <c r="R1755" s="68" t="s">
        <v>2015</v>
      </c>
    </row>
    <row r="1756" spans="1:25" s="63" customFormat="1" x14ac:dyDescent="0.2">
      <c r="A1756" s="94"/>
      <c r="B1756" s="95"/>
      <c r="C1756" s="767" t="s">
        <v>3449</v>
      </c>
      <c r="D1756" s="767"/>
      <c r="E1756" s="767"/>
      <c r="F1756" s="767"/>
      <c r="G1756" s="767"/>
      <c r="H1756" s="767"/>
      <c r="I1756" s="767"/>
      <c r="J1756" s="767"/>
      <c r="K1756" s="767"/>
      <c r="L1756" s="767"/>
      <c r="M1756" s="767"/>
      <c r="N1756" s="781"/>
      <c r="S1756" s="68" t="s">
        <v>3449</v>
      </c>
    </row>
    <row r="1757" spans="1:25" s="63" customFormat="1" ht="22.5" x14ac:dyDescent="0.2">
      <c r="A1757" s="88" t="s">
        <v>3450</v>
      </c>
      <c r="B1757" s="89" t="s">
        <v>2826</v>
      </c>
      <c r="C1757" s="776" t="s">
        <v>2827</v>
      </c>
      <c r="D1757" s="776"/>
      <c r="E1757" s="776"/>
      <c r="F1757" s="90" t="s">
        <v>604</v>
      </c>
      <c r="G1757" s="90" t="s">
        <v>33</v>
      </c>
      <c r="H1757" s="90" t="s">
        <v>33</v>
      </c>
      <c r="I1757" s="90" t="s">
        <v>3274</v>
      </c>
      <c r="J1757" s="91">
        <v>5488.69</v>
      </c>
      <c r="K1757" s="90" t="s">
        <v>33</v>
      </c>
      <c r="L1757" s="91">
        <v>7520.6</v>
      </c>
      <c r="M1757" s="92" t="s">
        <v>33</v>
      </c>
      <c r="N1757" s="93" t="s">
        <v>33</v>
      </c>
      <c r="R1757" s="68" t="s">
        <v>2827</v>
      </c>
    </row>
    <row r="1758" spans="1:25" s="63" customFormat="1" x14ac:dyDescent="0.2">
      <c r="A1758" s="94"/>
      <c r="B1758" s="95"/>
      <c r="C1758" s="767" t="s">
        <v>3275</v>
      </c>
      <c r="D1758" s="767"/>
      <c r="E1758" s="767"/>
      <c r="F1758" s="767"/>
      <c r="G1758" s="767"/>
      <c r="H1758" s="767"/>
      <c r="I1758" s="767"/>
      <c r="J1758" s="767"/>
      <c r="K1758" s="767"/>
      <c r="L1758" s="767"/>
      <c r="M1758" s="767"/>
      <c r="N1758" s="781"/>
      <c r="S1758" s="68" t="s">
        <v>3275</v>
      </c>
    </row>
    <row r="1759" spans="1:25" s="63" customFormat="1" ht="22.5" x14ac:dyDescent="0.2">
      <c r="A1759" s="88" t="s">
        <v>3451</v>
      </c>
      <c r="B1759" s="89" t="s">
        <v>602</v>
      </c>
      <c r="C1759" s="776" t="s">
        <v>603</v>
      </c>
      <c r="D1759" s="776"/>
      <c r="E1759" s="776"/>
      <c r="F1759" s="90" t="s">
        <v>604</v>
      </c>
      <c r="G1759" s="90" t="s">
        <v>33</v>
      </c>
      <c r="H1759" s="90" t="s">
        <v>33</v>
      </c>
      <c r="I1759" s="90" t="s">
        <v>3452</v>
      </c>
      <c r="J1759" s="91">
        <v>5584.58</v>
      </c>
      <c r="K1759" s="90" t="s">
        <v>33</v>
      </c>
      <c r="L1759" s="91">
        <v>2008.21</v>
      </c>
      <c r="M1759" s="92" t="s">
        <v>33</v>
      </c>
      <c r="N1759" s="93" t="s">
        <v>33</v>
      </c>
      <c r="R1759" s="68" t="s">
        <v>603</v>
      </c>
    </row>
    <row r="1760" spans="1:25" s="63" customFormat="1" x14ac:dyDescent="0.2">
      <c r="A1760" s="94"/>
      <c r="B1760" s="95"/>
      <c r="C1760" s="767" t="s">
        <v>3453</v>
      </c>
      <c r="D1760" s="767"/>
      <c r="E1760" s="767"/>
      <c r="F1760" s="767"/>
      <c r="G1760" s="767"/>
      <c r="H1760" s="767"/>
      <c r="I1760" s="767"/>
      <c r="J1760" s="767"/>
      <c r="K1760" s="767"/>
      <c r="L1760" s="767"/>
      <c r="M1760" s="767"/>
      <c r="N1760" s="781"/>
      <c r="S1760" s="68" t="s">
        <v>3453</v>
      </c>
    </row>
    <row r="1761" spans="1:24" s="63" customFormat="1" ht="22.5" x14ac:dyDescent="0.2">
      <c r="A1761" s="88" t="s">
        <v>3454</v>
      </c>
      <c r="B1761" s="89" t="s">
        <v>2010</v>
      </c>
      <c r="C1761" s="776" t="s">
        <v>2011</v>
      </c>
      <c r="D1761" s="776"/>
      <c r="E1761" s="776"/>
      <c r="F1761" s="90" t="s">
        <v>604</v>
      </c>
      <c r="G1761" s="90" t="s">
        <v>33</v>
      </c>
      <c r="H1761" s="90" t="s">
        <v>33</v>
      </c>
      <c r="I1761" s="90" t="s">
        <v>3455</v>
      </c>
      <c r="J1761" s="91">
        <v>5802.77</v>
      </c>
      <c r="K1761" s="90" t="s">
        <v>33</v>
      </c>
      <c r="L1761" s="91">
        <v>2477.7800000000002</v>
      </c>
      <c r="M1761" s="92" t="s">
        <v>33</v>
      </c>
      <c r="N1761" s="93" t="s">
        <v>33</v>
      </c>
      <c r="R1761" s="68" t="s">
        <v>2011</v>
      </c>
    </row>
    <row r="1762" spans="1:24" s="63" customFormat="1" x14ac:dyDescent="0.2">
      <c r="A1762" s="94"/>
      <c r="B1762" s="95"/>
      <c r="C1762" s="767" t="s">
        <v>3456</v>
      </c>
      <c r="D1762" s="767"/>
      <c r="E1762" s="767"/>
      <c r="F1762" s="767"/>
      <c r="G1762" s="767"/>
      <c r="H1762" s="767"/>
      <c r="I1762" s="767"/>
      <c r="J1762" s="767"/>
      <c r="K1762" s="767"/>
      <c r="L1762" s="767"/>
      <c r="M1762" s="767"/>
      <c r="N1762" s="781"/>
      <c r="S1762" s="68" t="s">
        <v>3456</v>
      </c>
    </row>
    <row r="1763" spans="1:24" s="63" customFormat="1" ht="33.75" x14ac:dyDescent="0.2">
      <c r="A1763" s="88" t="s">
        <v>3457</v>
      </c>
      <c r="B1763" s="89" t="s">
        <v>2028</v>
      </c>
      <c r="C1763" s="776" t="s">
        <v>2029</v>
      </c>
      <c r="D1763" s="776"/>
      <c r="E1763" s="776"/>
      <c r="F1763" s="90" t="s">
        <v>609</v>
      </c>
      <c r="G1763" s="90" t="s">
        <v>33</v>
      </c>
      <c r="H1763" s="90" t="s">
        <v>33</v>
      </c>
      <c r="I1763" s="90" t="s">
        <v>173</v>
      </c>
      <c r="J1763" s="91" t="s">
        <v>33</v>
      </c>
      <c r="K1763" s="90" t="s">
        <v>33</v>
      </c>
      <c r="L1763" s="91" t="s">
        <v>33</v>
      </c>
      <c r="M1763" s="92" t="s">
        <v>33</v>
      </c>
      <c r="N1763" s="93" t="s">
        <v>33</v>
      </c>
      <c r="R1763" s="68" t="s">
        <v>2029</v>
      </c>
    </row>
    <row r="1764" spans="1:24" s="63" customFormat="1" x14ac:dyDescent="0.2">
      <c r="A1764" s="94"/>
      <c r="B1764" s="95"/>
      <c r="C1764" s="767" t="s">
        <v>3399</v>
      </c>
      <c r="D1764" s="767"/>
      <c r="E1764" s="767"/>
      <c r="F1764" s="767"/>
      <c r="G1764" s="767"/>
      <c r="H1764" s="767"/>
      <c r="I1764" s="767"/>
      <c r="J1764" s="767"/>
      <c r="K1764" s="767"/>
      <c r="L1764" s="767"/>
      <c r="M1764" s="767"/>
      <c r="N1764" s="781"/>
      <c r="S1764" s="68" t="s">
        <v>3399</v>
      </c>
    </row>
    <row r="1765" spans="1:24" s="63" customFormat="1" ht="33.75" x14ac:dyDescent="0.2">
      <c r="A1765" s="96"/>
      <c r="B1765" s="97" t="s">
        <v>558</v>
      </c>
      <c r="C1765" s="767" t="s">
        <v>559</v>
      </c>
      <c r="D1765" s="767"/>
      <c r="E1765" s="767"/>
      <c r="F1765" s="767"/>
      <c r="G1765" s="767"/>
      <c r="H1765" s="767"/>
      <c r="I1765" s="767"/>
      <c r="J1765" s="767"/>
      <c r="K1765" s="767"/>
      <c r="L1765" s="767"/>
      <c r="M1765" s="767"/>
      <c r="N1765" s="781"/>
      <c r="T1765" s="68" t="s">
        <v>559</v>
      </c>
    </row>
    <row r="1766" spans="1:24" s="63" customFormat="1" x14ac:dyDescent="0.2">
      <c r="A1766" s="98"/>
      <c r="B1766" s="97" t="s">
        <v>165</v>
      </c>
      <c r="C1766" s="767" t="s">
        <v>251</v>
      </c>
      <c r="D1766" s="767"/>
      <c r="E1766" s="767"/>
      <c r="F1766" s="99" t="s">
        <v>33</v>
      </c>
      <c r="G1766" s="99" t="s">
        <v>33</v>
      </c>
      <c r="H1766" s="99" t="s">
        <v>33</v>
      </c>
      <c r="I1766" s="99" t="s">
        <v>33</v>
      </c>
      <c r="J1766" s="100">
        <v>86.7</v>
      </c>
      <c r="K1766" s="99" t="s">
        <v>175</v>
      </c>
      <c r="L1766" s="100">
        <v>216.75</v>
      </c>
      <c r="M1766" s="101" t="s">
        <v>33</v>
      </c>
      <c r="N1766" s="102" t="s">
        <v>33</v>
      </c>
      <c r="U1766" s="68" t="s">
        <v>251</v>
      </c>
    </row>
    <row r="1767" spans="1:24" s="63" customFormat="1" x14ac:dyDescent="0.2">
      <c r="A1767" s="98"/>
      <c r="B1767" s="97" t="s">
        <v>173</v>
      </c>
      <c r="C1767" s="767" t="s">
        <v>174</v>
      </c>
      <c r="D1767" s="767"/>
      <c r="E1767" s="767"/>
      <c r="F1767" s="99" t="s">
        <v>33</v>
      </c>
      <c r="G1767" s="99" t="s">
        <v>33</v>
      </c>
      <c r="H1767" s="99" t="s">
        <v>33</v>
      </c>
      <c r="I1767" s="99" t="s">
        <v>33</v>
      </c>
      <c r="J1767" s="100">
        <v>16.61</v>
      </c>
      <c r="K1767" s="99" t="s">
        <v>175</v>
      </c>
      <c r="L1767" s="100">
        <v>41.53</v>
      </c>
      <c r="M1767" s="101" t="s">
        <v>33</v>
      </c>
      <c r="N1767" s="102" t="s">
        <v>33</v>
      </c>
      <c r="U1767" s="68" t="s">
        <v>174</v>
      </c>
    </row>
    <row r="1768" spans="1:24" s="63" customFormat="1" x14ac:dyDescent="0.2">
      <c r="A1768" s="98"/>
      <c r="B1768" s="97" t="s">
        <v>176</v>
      </c>
      <c r="C1768" s="767" t="s">
        <v>177</v>
      </c>
      <c r="D1768" s="767"/>
      <c r="E1768" s="767"/>
      <c r="F1768" s="99" t="s">
        <v>33</v>
      </c>
      <c r="G1768" s="99" t="s">
        <v>33</v>
      </c>
      <c r="H1768" s="99" t="s">
        <v>33</v>
      </c>
      <c r="I1768" s="99" t="s">
        <v>33</v>
      </c>
      <c r="J1768" s="100">
        <v>2.93</v>
      </c>
      <c r="K1768" s="99" t="s">
        <v>175</v>
      </c>
      <c r="L1768" s="100">
        <v>7.33</v>
      </c>
      <c r="M1768" s="101" t="s">
        <v>33</v>
      </c>
      <c r="N1768" s="102" t="s">
        <v>33</v>
      </c>
      <c r="U1768" s="68" t="s">
        <v>177</v>
      </c>
    </row>
    <row r="1769" spans="1:24" s="63" customFormat="1" x14ac:dyDescent="0.2">
      <c r="A1769" s="98"/>
      <c r="B1769" s="97" t="s">
        <v>212</v>
      </c>
      <c r="C1769" s="767" t="s">
        <v>252</v>
      </c>
      <c r="D1769" s="767"/>
      <c r="E1769" s="767"/>
      <c r="F1769" s="99" t="s">
        <v>33</v>
      </c>
      <c r="G1769" s="99" t="s">
        <v>33</v>
      </c>
      <c r="H1769" s="99" t="s">
        <v>33</v>
      </c>
      <c r="I1769" s="99" t="s">
        <v>33</v>
      </c>
      <c r="J1769" s="100">
        <v>0.66</v>
      </c>
      <c r="K1769" s="99" t="s">
        <v>33</v>
      </c>
      <c r="L1769" s="100">
        <v>1.32</v>
      </c>
      <c r="M1769" s="101" t="s">
        <v>33</v>
      </c>
      <c r="N1769" s="102" t="s">
        <v>33</v>
      </c>
      <c r="U1769" s="68" t="s">
        <v>252</v>
      </c>
    </row>
    <row r="1770" spans="1:24" s="63" customFormat="1" x14ac:dyDescent="0.2">
      <c r="A1770" s="98"/>
      <c r="B1770" s="97" t="s">
        <v>33</v>
      </c>
      <c r="C1770" s="767" t="s">
        <v>253</v>
      </c>
      <c r="D1770" s="767"/>
      <c r="E1770" s="767"/>
      <c r="F1770" s="99" t="s">
        <v>179</v>
      </c>
      <c r="G1770" s="99" t="s">
        <v>2031</v>
      </c>
      <c r="H1770" s="99" t="s">
        <v>175</v>
      </c>
      <c r="I1770" s="99" t="s">
        <v>3400</v>
      </c>
      <c r="J1770" s="100" t="s">
        <v>33</v>
      </c>
      <c r="K1770" s="99" t="s">
        <v>33</v>
      </c>
      <c r="L1770" s="100" t="s">
        <v>33</v>
      </c>
      <c r="M1770" s="101" t="s">
        <v>33</v>
      </c>
      <c r="N1770" s="102" t="s">
        <v>33</v>
      </c>
      <c r="V1770" s="68" t="s">
        <v>253</v>
      </c>
    </row>
    <row r="1771" spans="1:24" s="63" customFormat="1" x14ac:dyDescent="0.2">
      <c r="A1771" s="98"/>
      <c r="B1771" s="97" t="s">
        <v>33</v>
      </c>
      <c r="C1771" s="767" t="s">
        <v>178</v>
      </c>
      <c r="D1771" s="767"/>
      <c r="E1771" s="767"/>
      <c r="F1771" s="99" t="s">
        <v>179</v>
      </c>
      <c r="G1771" s="99" t="s">
        <v>845</v>
      </c>
      <c r="H1771" s="99" t="s">
        <v>175</v>
      </c>
      <c r="I1771" s="99" t="s">
        <v>3321</v>
      </c>
      <c r="J1771" s="100" t="s">
        <v>33</v>
      </c>
      <c r="K1771" s="99" t="s">
        <v>33</v>
      </c>
      <c r="L1771" s="100" t="s">
        <v>33</v>
      </c>
      <c r="M1771" s="101" t="s">
        <v>33</v>
      </c>
      <c r="N1771" s="102" t="s">
        <v>33</v>
      </c>
      <c r="V1771" s="68" t="s">
        <v>178</v>
      </c>
    </row>
    <row r="1772" spans="1:24" s="63" customFormat="1" x14ac:dyDescent="0.2">
      <c r="A1772" s="98"/>
      <c r="B1772" s="97" t="s">
        <v>33</v>
      </c>
      <c r="C1772" s="776" t="s">
        <v>182</v>
      </c>
      <c r="D1772" s="776"/>
      <c r="E1772" s="776"/>
      <c r="F1772" s="90" t="s">
        <v>33</v>
      </c>
      <c r="G1772" s="90" t="s">
        <v>33</v>
      </c>
      <c r="H1772" s="90" t="s">
        <v>33</v>
      </c>
      <c r="I1772" s="90" t="s">
        <v>33</v>
      </c>
      <c r="J1772" s="91">
        <v>103.97</v>
      </c>
      <c r="K1772" s="90" t="s">
        <v>33</v>
      </c>
      <c r="L1772" s="91">
        <v>259.60000000000002</v>
      </c>
      <c r="M1772" s="92" t="s">
        <v>33</v>
      </c>
      <c r="N1772" s="93" t="s">
        <v>33</v>
      </c>
      <c r="W1772" s="68" t="s">
        <v>182</v>
      </c>
    </row>
    <row r="1773" spans="1:24" s="63" customFormat="1" x14ac:dyDescent="0.2">
      <c r="A1773" s="98"/>
      <c r="B1773" s="97" t="s">
        <v>33</v>
      </c>
      <c r="C1773" s="767" t="s">
        <v>183</v>
      </c>
      <c r="D1773" s="767"/>
      <c r="E1773" s="767"/>
      <c r="F1773" s="99" t="s">
        <v>33</v>
      </c>
      <c r="G1773" s="99" t="s">
        <v>33</v>
      </c>
      <c r="H1773" s="99" t="s">
        <v>33</v>
      </c>
      <c r="I1773" s="99" t="s">
        <v>33</v>
      </c>
      <c r="J1773" s="100" t="s">
        <v>33</v>
      </c>
      <c r="K1773" s="99" t="s">
        <v>33</v>
      </c>
      <c r="L1773" s="100">
        <v>224.08</v>
      </c>
      <c r="M1773" s="101" t="s">
        <v>33</v>
      </c>
      <c r="N1773" s="102" t="s">
        <v>33</v>
      </c>
      <c r="V1773" s="68" t="s">
        <v>183</v>
      </c>
    </row>
    <row r="1774" spans="1:24" s="63" customFormat="1" ht="22.5" x14ac:dyDescent="0.2">
      <c r="A1774" s="98"/>
      <c r="B1774" s="97" t="s">
        <v>572</v>
      </c>
      <c r="C1774" s="767" t="s">
        <v>573</v>
      </c>
      <c r="D1774" s="767"/>
      <c r="E1774" s="767"/>
      <c r="F1774" s="99" t="s">
        <v>186</v>
      </c>
      <c r="G1774" s="99" t="s">
        <v>574</v>
      </c>
      <c r="H1774" s="99" t="s">
        <v>33</v>
      </c>
      <c r="I1774" s="99" t="s">
        <v>574</v>
      </c>
      <c r="J1774" s="100" t="s">
        <v>33</v>
      </c>
      <c r="K1774" s="99" t="s">
        <v>33</v>
      </c>
      <c r="L1774" s="100">
        <v>273.38</v>
      </c>
      <c r="M1774" s="101" t="s">
        <v>33</v>
      </c>
      <c r="N1774" s="102" t="s">
        <v>33</v>
      </c>
      <c r="V1774" s="68" t="s">
        <v>573</v>
      </c>
    </row>
    <row r="1775" spans="1:24" s="63" customFormat="1" ht="22.5" x14ac:dyDescent="0.2">
      <c r="A1775" s="98"/>
      <c r="B1775" s="97" t="s">
        <v>575</v>
      </c>
      <c r="C1775" s="767" t="s">
        <v>576</v>
      </c>
      <c r="D1775" s="767"/>
      <c r="E1775" s="767"/>
      <c r="F1775" s="99" t="s">
        <v>186</v>
      </c>
      <c r="G1775" s="99" t="s">
        <v>341</v>
      </c>
      <c r="H1775" s="99" t="s">
        <v>33</v>
      </c>
      <c r="I1775" s="99" t="s">
        <v>341</v>
      </c>
      <c r="J1775" s="100" t="s">
        <v>33</v>
      </c>
      <c r="K1775" s="99" t="s">
        <v>33</v>
      </c>
      <c r="L1775" s="100">
        <v>179.26</v>
      </c>
      <c r="M1775" s="101" t="s">
        <v>33</v>
      </c>
      <c r="N1775" s="102" t="s">
        <v>33</v>
      </c>
      <c r="V1775" s="68" t="s">
        <v>576</v>
      </c>
    </row>
    <row r="1776" spans="1:24" s="63" customFormat="1" x14ac:dyDescent="0.2">
      <c r="A1776" s="103"/>
      <c r="B1776" s="104"/>
      <c r="C1776" s="780" t="s">
        <v>191</v>
      </c>
      <c r="D1776" s="780"/>
      <c r="E1776" s="780"/>
      <c r="F1776" s="105" t="s">
        <v>33</v>
      </c>
      <c r="G1776" s="105" t="s">
        <v>33</v>
      </c>
      <c r="H1776" s="105" t="s">
        <v>33</v>
      </c>
      <c r="I1776" s="105" t="s">
        <v>33</v>
      </c>
      <c r="J1776" s="106" t="s">
        <v>33</v>
      </c>
      <c r="K1776" s="105" t="s">
        <v>33</v>
      </c>
      <c r="L1776" s="106">
        <v>712.24</v>
      </c>
      <c r="M1776" s="92" t="s">
        <v>33</v>
      </c>
      <c r="N1776" s="107" t="s">
        <v>33</v>
      </c>
      <c r="X1776" s="68" t="s">
        <v>191</v>
      </c>
    </row>
    <row r="1777" spans="1:24" s="63" customFormat="1" ht="33.75" x14ac:dyDescent="0.2">
      <c r="A1777" s="88" t="s">
        <v>3458</v>
      </c>
      <c r="B1777" s="89" t="s">
        <v>2034</v>
      </c>
      <c r="C1777" s="776" t="s">
        <v>2035</v>
      </c>
      <c r="D1777" s="776"/>
      <c r="E1777" s="776"/>
      <c r="F1777" s="90" t="s">
        <v>2036</v>
      </c>
      <c r="G1777" s="90" t="s">
        <v>33</v>
      </c>
      <c r="H1777" s="90" t="s">
        <v>33</v>
      </c>
      <c r="I1777" s="90" t="s">
        <v>3402</v>
      </c>
      <c r="J1777" s="91">
        <v>15.36</v>
      </c>
      <c r="K1777" s="90" t="s">
        <v>33</v>
      </c>
      <c r="L1777" s="91">
        <v>9676.7999999999993</v>
      </c>
      <c r="M1777" s="92" t="s">
        <v>33</v>
      </c>
      <c r="N1777" s="93" t="s">
        <v>33</v>
      </c>
      <c r="R1777" s="68" t="s">
        <v>2035</v>
      </c>
    </row>
    <row r="1778" spans="1:24" s="63" customFormat="1" ht="22.5" x14ac:dyDescent="0.2">
      <c r="A1778" s="88" t="s">
        <v>3459</v>
      </c>
      <c r="B1778" s="89" t="s">
        <v>2839</v>
      </c>
      <c r="C1778" s="776" t="s">
        <v>2840</v>
      </c>
      <c r="D1778" s="776"/>
      <c r="E1778" s="776"/>
      <c r="F1778" s="90" t="s">
        <v>711</v>
      </c>
      <c r="G1778" s="90" t="s">
        <v>33</v>
      </c>
      <c r="H1778" s="90" t="s">
        <v>33</v>
      </c>
      <c r="I1778" s="90" t="s">
        <v>3460</v>
      </c>
      <c r="J1778" s="91" t="s">
        <v>33</v>
      </c>
      <c r="K1778" s="90" t="s">
        <v>33</v>
      </c>
      <c r="L1778" s="91" t="s">
        <v>33</v>
      </c>
      <c r="M1778" s="92" t="s">
        <v>33</v>
      </c>
      <c r="N1778" s="93" t="s">
        <v>33</v>
      </c>
      <c r="R1778" s="68" t="s">
        <v>2840</v>
      </c>
    </row>
    <row r="1779" spans="1:24" s="63" customFormat="1" x14ac:dyDescent="0.2">
      <c r="A1779" s="94"/>
      <c r="B1779" s="95"/>
      <c r="C1779" s="767" t="s">
        <v>3461</v>
      </c>
      <c r="D1779" s="767"/>
      <c r="E1779" s="767"/>
      <c r="F1779" s="767"/>
      <c r="G1779" s="767"/>
      <c r="H1779" s="767"/>
      <c r="I1779" s="767"/>
      <c r="J1779" s="767"/>
      <c r="K1779" s="767"/>
      <c r="L1779" s="767"/>
      <c r="M1779" s="767"/>
      <c r="N1779" s="781"/>
      <c r="S1779" s="68" t="s">
        <v>3461</v>
      </c>
    </row>
    <row r="1780" spans="1:24" s="63" customFormat="1" ht="33.75" x14ac:dyDescent="0.2">
      <c r="A1780" s="96"/>
      <c r="B1780" s="97" t="s">
        <v>558</v>
      </c>
      <c r="C1780" s="767" t="s">
        <v>559</v>
      </c>
      <c r="D1780" s="767"/>
      <c r="E1780" s="767"/>
      <c r="F1780" s="767"/>
      <c r="G1780" s="767"/>
      <c r="H1780" s="767"/>
      <c r="I1780" s="767"/>
      <c r="J1780" s="767"/>
      <c r="K1780" s="767"/>
      <c r="L1780" s="767"/>
      <c r="M1780" s="767"/>
      <c r="N1780" s="781"/>
      <c r="T1780" s="68" t="s">
        <v>559</v>
      </c>
    </row>
    <row r="1781" spans="1:24" s="63" customFormat="1" x14ac:dyDescent="0.2">
      <c r="A1781" s="98"/>
      <c r="B1781" s="97" t="s">
        <v>165</v>
      </c>
      <c r="C1781" s="767" t="s">
        <v>251</v>
      </c>
      <c r="D1781" s="767"/>
      <c r="E1781" s="767"/>
      <c r="F1781" s="99" t="s">
        <v>33</v>
      </c>
      <c r="G1781" s="99" t="s">
        <v>33</v>
      </c>
      <c r="H1781" s="99" t="s">
        <v>33</v>
      </c>
      <c r="I1781" s="99" t="s">
        <v>33</v>
      </c>
      <c r="J1781" s="100">
        <v>135.36000000000001</v>
      </c>
      <c r="K1781" s="99" t="s">
        <v>175</v>
      </c>
      <c r="L1781" s="100">
        <v>4.91</v>
      </c>
      <c r="M1781" s="101" t="s">
        <v>33</v>
      </c>
      <c r="N1781" s="102" t="s">
        <v>33</v>
      </c>
      <c r="U1781" s="68" t="s">
        <v>251</v>
      </c>
    </row>
    <row r="1782" spans="1:24" s="63" customFormat="1" x14ac:dyDescent="0.2">
      <c r="A1782" s="98"/>
      <c r="B1782" s="97" t="s">
        <v>173</v>
      </c>
      <c r="C1782" s="767" t="s">
        <v>174</v>
      </c>
      <c r="D1782" s="767"/>
      <c r="E1782" s="767"/>
      <c r="F1782" s="99" t="s">
        <v>33</v>
      </c>
      <c r="G1782" s="99" t="s">
        <v>33</v>
      </c>
      <c r="H1782" s="99" t="s">
        <v>33</v>
      </c>
      <c r="I1782" s="99" t="s">
        <v>33</v>
      </c>
      <c r="J1782" s="100">
        <v>58.09</v>
      </c>
      <c r="K1782" s="99" t="s">
        <v>175</v>
      </c>
      <c r="L1782" s="100">
        <v>2.11</v>
      </c>
      <c r="M1782" s="101" t="s">
        <v>33</v>
      </c>
      <c r="N1782" s="102" t="s">
        <v>33</v>
      </c>
      <c r="U1782" s="68" t="s">
        <v>174</v>
      </c>
    </row>
    <row r="1783" spans="1:24" s="63" customFormat="1" x14ac:dyDescent="0.2">
      <c r="A1783" s="98"/>
      <c r="B1783" s="97" t="s">
        <v>176</v>
      </c>
      <c r="C1783" s="767" t="s">
        <v>177</v>
      </c>
      <c r="D1783" s="767"/>
      <c r="E1783" s="767"/>
      <c r="F1783" s="99" t="s">
        <v>33</v>
      </c>
      <c r="G1783" s="99" t="s">
        <v>33</v>
      </c>
      <c r="H1783" s="99" t="s">
        <v>33</v>
      </c>
      <c r="I1783" s="99" t="s">
        <v>33</v>
      </c>
      <c r="J1783" s="100">
        <v>5.0199999999999996</v>
      </c>
      <c r="K1783" s="99" t="s">
        <v>175</v>
      </c>
      <c r="L1783" s="100">
        <v>0.18</v>
      </c>
      <c r="M1783" s="101" t="s">
        <v>33</v>
      </c>
      <c r="N1783" s="102" t="s">
        <v>33</v>
      </c>
      <c r="U1783" s="68" t="s">
        <v>177</v>
      </c>
    </row>
    <row r="1784" spans="1:24" s="63" customFormat="1" x14ac:dyDescent="0.2">
      <c r="A1784" s="98"/>
      <c r="B1784" s="97" t="s">
        <v>212</v>
      </c>
      <c r="C1784" s="767" t="s">
        <v>252</v>
      </c>
      <c r="D1784" s="767"/>
      <c r="E1784" s="767"/>
      <c r="F1784" s="99" t="s">
        <v>33</v>
      </c>
      <c r="G1784" s="99" t="s">
        <v>33</v>
      </c>
      <c r="H1784" s="99" t="s">
        <v>33</v>
      </c>
      <c r="I1784" s="99" t="s">
        <v>33</v>
      </c>
      <c r="J1784" s="100">
        <v>894.6</v>
      </c>
      <c r="K1784" s="99" t="s">
        <v>33</v>
      </c>
      <c r="L1784" s="100">
        <v>25.94</v>
      </c>
      <c r="M1784" s="101" t="s">
        <v>33</v>
      </c>
      <c r="N1784" s="102" t="s">
        <v>33</v>
      </c>
      <c r="U1784" s="68" t="s">
        <v>252</v>
      </c>
    </row>
    <row r="1785" spans="1:24" s="63" customFormat="1" x14ac:dyDescent="0.2">
      <c r="A1785" s="98"/>
      <c r="B1785" s="97" t="s">
        <v>33</v>
      </c>
      <c r="C1785" s="767" t="s">
        <v>253</v>
      </c>
      <c r="D1785" s="767"/>
      <c r="E1785" s="767"/>
      <c r="F1785" s="99" t="s">
        <v>179</v>
      </c>
      <c r="G1785" s="99" t="s">
        <v>656</v>
      </c>
      <c r="H1785" s="99" t="s">
        <v>175</v>
      </c>
      <c r="I1785" s="99" t="s">
        <v>3462</v>
      </c>
      <c r="J1785" s="100" t="s">
        <v>33</v>
      </c>
      <c r="K1785" s="99" t="s">
        <v>33</v>
      </c>
      <c r="L1785" s="100" t="s">
        <v>33</v>
      </c>
      <c r="M1785" s="101" t="s">
        <v>33</v>
      </c>
      <c r="N1785" s="102" t="s">
        <v>33</v>
      </c>
      <c r="V1785" s="68" t="s">
        <v>253</v>
      </c>
    </row>
    <row r="1786" spans="1:24" s="63" customFormat="1" x14ac:dyDescent="0.2">
      <c r="A1786" s="98"/>
      <c r="B1786" s="97" t="s">
        <v>33</v>
      </c>
      <c r="C1786" s="767" t="s">
        <v>178</v>
      </c>
      <c r="D1786" s="767"/>
      <c r="E1786" s="767"/>
      <c r="F1786" s="99" t="s">
        <v>179</v>
      </c>
      <c r="G1786" s="99" t="s">
        <v>925</v>
      </c>
      <c r="H1786" s="99" t="s">
        <v>175</v>
      </c>
      <c r="I1786" s="99" t="s">
        <v>3463</v>
      </c>
      <c r="J1786" s="100" t="s">
        <v>33</v>
      </c>
      <c r="K1786" s="99" t="s">
        <v>33</v>
      </c>
      <c r="L1786" s="100" t="s">
        <v>33</v>
      </c>
      <c r="M1786" s="101" t="s">
        <v>33</v>
      </c>
      <c r="N1786" s="102" t="s">
        <v>33</v>
      </c>
      <c r="V1786" s="68" t="s">
        <v>178</v>
      </c>
    </row>
    <row r="1787" spans="1:24" s="63" customFormat="1" x14ac:dyDescent="0.2">
      <c r="A1787" s="98"/>
      <c r="B1787" s="97" t="s">
        <v>33</v>
      </c>
      <c r="C1787" s="776" t="s">
        <v>182</v>
      </c>
      <c r="D1787" s="776"/>
      <c r="E1787" s="776"/>
      <c r="F1787" s="90" t="s">
        <v>33</v>
      </c>
      <c r="G1787" s="90" t="s">
        <v>33</v>
      </c>
      <c r="H1787" s="90" t="s">
        <v>33</v>
      </c>
      <c r="I1787" s="90" t="s">
        <v>33</v>
      </c>
      <c r="J1787" s="91">
        <v>1088.05</v>
      </c>
      <c r="K1787" s="90" t="s">
        <v>33</v>
      </c>
      <c r="L1787" s="91">
        <v>32.96</v>
      </c>
      <c r="M1787" s="92" t="s">
        <v>33</v>
      </c>
      <c r="N1787" s="93" t="s">
        <v>33</v>
      </c>
      <c r="W1787" s="68" t="s">
        <v>182</v>
      </c>
    </row>
    <row r="1788" spans="1:24" s="63" customFormat="1" x14ac:dyDescent="0.2">
      <c r="A1788" s="98"/>
      <c r="B1788" s="97" t="s">
        <v>33</v>
      </c>
      <c r="C1788" s="767" t="s">
        <v>183</v>
      </c>
      <c r="D1788" s="767"/>
      <c r="E1788" s="767"/>
      <c r="F1788" s="99" t="s">
        <v>33</v>
      </c>
      <c r="G1788" s="99" t="s">
        <v>33</v>
      </c>
      <c r="H1788" s="99" t="s">
        <v>33</v>
      </c>
      <c r="I1788" s="99" t="s">
        <v>33</v>
      </c>
      <c r="J1788" s="100" t="s">
        <v>33</v>
      </c>
      <c r="K1788" s="99" t="s">
        <v>33</v>
      </c>
      <c r="L1788" s="100">
        <v>5.09</v>
      </c>
      <c r="M1788" s="101" t="s">
        <v>33</v>
      </c>
      <c r="N1788" s="102" t="s">
        <v>33</v>
      </c>
      <c r="V1788" s="68" t="s">
        <v>183</v>
      </c>
    </row>
    <row r="1789" spans="1:24" s="63" customFormat="1" ht="22.5" x14ac:dyDescent="0.2">
      <c r="A1789" s="98"/>
      <c r="B1789" s="97" t="s">
        <v>959</v>
      </c>
      <c r="C1789" s="767" t="s">
        <v>960</v>
      </c>
      <c r="D1789" s="767"/>
      <c r="E1789" s="767"/>
      <c r="F1789" s="99" t="s">
        <v>186</v>
      </c>
      <c r="G1789" s="99" t="s">
        <v>187</v>
      </c>
      <c r="H1789" s="99" t="s">
        <v>33</v>
      </c>
      <c r="I1789" s="99" t="s">
        <v>187</v>
      </c>
      <c r="J1789" s="100" t="s">
        <v>33</v>
      </c>
      <c r="K1789" s="99" t="s">
        <v>33</v>
      </c>
      <c r="L1789" s="100">
        <v>4.84</v>
      </c>
      <c r="M1789" s="101" t="s">
        <v>33</v>
      </c>
      <c r="N1789" s="102" t="s">
        <v>33</v>
      </c>
      <c r="V1789" s="68" t="s">
        <v>960</v>
      </c>
    </row>
    <row r="1790" spans="1:24" s="63" customFormat="1" ht="22.5" x14ac:dyDescent="0.2">
      <c r="A1790" s="98"/>
      <c r="B1790" s="97" t="s">
        <v>961</v>
      </c>
      <c r="C1790" s="767" t="s">
        <v>962</v>
      </c>
      <c r="D1790" s="767"/>
      <c r="E1790" s="767"/>
      <c r="F1790" s="99" t="s">
        <v>186</v>
      </c>
      <c r="G1790" s="99" t="s">
        <v>594</v>
      </c>
      <c r="H1790" s="99" t="s">
        <v>33</v>
      </c>
      <c r="I1790" s="99" t="s">
        <v>594</v>
      </c>
      <c r="J1790" s="100" t="s">
        <v>33</v>
      </c>
      <c r="K1790" s="99" t="s">
        <v>33</v>
      </c>
      <c r="L1790" s="100">
        <v>3.31</v>
      </c>
      <c r="M1790" s="101" t="s">
        <v>33</v>
      </c>
      <c r="N1790" s="102" t="s">
        <v>33</v>
      </c>
      <c r="V1790" s="68" t="s">
        <v>962</v>
      </c>
    </row>
    <row r="1791" spans="1:24" s="63" customFormat="1" x14ac:dyDescent="0.2">
      <c r="A1791" s="103"/>
      <c r="B1791" s="104"/>
      <c r="C1791" s="780" t="s">
        <v>191</v>
      </c>
      <c r="D1791" s="780"/>
      <c r="E1791" s="780"/>
      <c r="F1791" s="105" t="s">
        <v>33</v>
      </c>
      <c r="G1791" s="105" t="s">
        <v>33</v>
      </c>
      <c r="H1791" s="105" t="s">
        <v>33</v>
      </c>
      <c r="I1791" s="105" t="s">
        <v>33</v>
      </c>
      <c r="J1791" s="106" t="s">
        <v>33</v>
      </c>
      <c r="K1791" s="105" t="s">
        <v>33</v>
      </c>
      <c r="L1791" s="106">
        <v>41.11</v>
      </c>
      <c r="M1791" s="92" t="s">
        <v>33</v>
      </c>
      <c r="N1791" s="107" t="s">
        <v>33</v>
      </c>
      <c r="X1791" s="68" t="s">
        <v>191</v>
      </c>
    </row>
    <row r="1792" spans="1:24" s="63" customFormat="1" ht="22.5" x14ac:dyDescent="0.2">
      <c r="A1792" s="88" t="s">
        <v>3464</v>
      </c>
      <c r="B1792" s="89" t="s">
        <v>2844</v>
      </c>
      <c r="C1792" s="776" t="s">
        <v>2845</v>
      </c>
      <c r="D1792" s="776"/>
      <c r="E1792" s="776"/>
      <c r="F1792" s="90" t="s">
        <v>604</v>
      </c>
      <c r="G1792" s="90" t="s">
        <v>33</v>
      </c>
      <c r="H1792" s="90" t="s">
        <v>33</v>
      </c>
      <c r="I1792" s="90" t="s">
        <v>3465</v>
      </c>
      <c r="J1792" s="91">
        <v>6100</v>
      </c>
      <c r="K1792" s="90" t="s">
        <v>33</v>
      </c>
      <c r="L1792" s="91">
        <v>21.96</v>
      </c>
      <c r="M1792" s="92" t="s">
        <v>33</v>
      </c>
      <c r="N1792" s="93" t="s">
        <v>33</v>
      </c>
      <c r="R1792" s="68" t="s">
        <v>2845</v>
      </c>
    </row>
    <row r="1793" spans="1:24" s="63" customFormat="1" x14ac:dyDescent="0.2">
      <c r="A1793" s="94"/>
      <c r="B1793" s="95"/>
      <c r="C1793" s="767" t="s">
        <v>3466</v>
      </c>
      <c r="D1793" s="767"/>
      <c r="E1793" s="767"/>
      <c r="F1793" s="767"/>
      <c r="G1793" s="767"/>
      <c r="H1793" s="767"/>
      <c r="I1793" s="767"/>
      <c r="J1793" s="767"/>
      <c r="K1793" s="767"/>
      <c r="L1793" s="767"/>
      <c r="M1793" s="767"/>
      <c r="N1793" s="781"/>
      <c r="S1793" s="68" t="s">
        <v>3466</v>
      </c>
    </row>
    <row r="1794" spans="1:24" s="63" customFormat="1" ht="22.5" x14ac:dyDescent="0.2">
      <c r="A1794" s="88" t="s">
        <v>3467</v>
      </c>
      <c r="B1794" s="89" t="s">
        <v>2848</v>
      </c>
      <c r="C1794" s="776" t="s">
        <v>2849</v>
      </c>
      <c r="D1794" s="776"/>
      <c r="E1794" s="776"/>
      <c r="F1794" s="90" t="s">
        <v>604</v>
      </c>
      <c r="G1794" s="90" t="s">
        <v>33</v>
      </c>
      <c r="H1794" s="90" t="s">
        <v>33</v>
      </c>
      <c r="I1794" s="90" t="s">
        <v>1819</v>
      </c>
      <c r="J1794" s="91" t="s">
        <v>33</v>
      </c>
      <c r="K1794" s="90" t="s">
        <v>33</v>
      </c>
      <c r="L1794" s="91" t="s">
        <v>33</v>
      </c>
      <c r="M1794" s="92" t="s">
        <v>33</v>
      </c>
      <c r="N1794" s="93" t="s">
        <v>33</v>
      </c>
      <c r="R1794" s="68" t="s">
        <v>2849</v>
      </c>
    </row>
    <row r="1795" spans="1:24" s="63" customFormat="1" x14ac:dyDescent="0.2">
      <c r="A1795" s="94"/>
      <c r="B1795" s="95"/>
      <c r="C1795" s="767" t="s">
        <v>3468</v>
      </c>
      <c r="D1795" s="767"/>
      <c r="E1795" s="767"/>
      <c r="F1795" s="767"/>
      <c r="G1795" s="767"/>
      <c r="H1795" s="767"/>
      <c r="I1795" s="767"/>
      <c r="J1795" s="767"/>
      <c r="K1795" s="767"/>
      <c r="L1795" s="767"/>
      <c r="M1795" s="767"/>
      <c r="N1795" s="781"/>
      <c r="S1795" s="68" t="s">
        <v>3468</v>
      </c>
    </row>
    <row r="1796" spans="1:24" s="63" customFormat="1" ht="33.75" x14ac:dyDescent="0.2">
      <c r="A1796" s="96"/>
      <c r="B1796" s="97" t="s">
        <v>558</v>
      </c>
      <c r="C1796" s="767" t="s">
        <v>559</v>
      </c>
      <c r="D1796" s="767"/>
      <c r="E1796" s="767"/>
      <c r="F1796" s="767"/>
      <c r="G1796" s="767"/>
      <c r="H1796" s="767"/>
      <c r="I1796" s="767"/>
      <c r="J1796" s="767"/>
      <c r="K1796" s="767"/>
      <c r="L1796" s="767"/>
      <c r="M1796" s="767"/>
      <c r="N1796" s="781"/>
      <c r="T1796" s="68" t="s">
        <v>559</v>
      </c>
    </row>
    <row r="1797" spans="1:24" s="63" customFormat="1" x14ac:dyDescent="0.2">
      <c r="A1797" s="98"/>
      <c r="B1797" s="97" t="s">
        <v>165</v>
      </c>
      <c r="C1797" s="767" t="s">
        <v>251</v>
      </c>
      <c r="D1797" s="767"/>
      <c r="E1797" s="767"/>
      <c r="F1797" s="99" t="s">
        <v>33</v>
      </c>
      <c r="G1797" s="99" t="s">
        <v>33</v>
      </c>
      <c r="H1797" s="99" t="s">
        <v>33</v>
      </c>
      <c r="I1797" s="99" t="s">
        <v>33</v>
      </c>
      <c r="J1797" s="100">
        <v>1795.86</v>
      </c>
      <c r="K1797" s="99" t="s">
        <v>175</v>
      </c>
      <c r="L1797" s="100">
        <v>6.73</v>
      </c>
      <c r="M1797" s="101" t="s">
        <v>33</v>
      </c>
      <c r="N1797" s="102" t="s">
        <v>33</v>
      </c>
      <c r="U1797" s="68" t="s">
        <v>251</v>
      </c>
    </row>
    <row r="1798" spans="1:24" s="63" customFormat="1" x14ac:dyDescent="0.2">
      <c r="A1798" s="98"/>
      <c r="B1798" s="97" t="s">
        <v>173</v>
      </c>
      <c r="C1798" s="767" t="s">
        <v>174</v>
      </c>
      <c r="D1798" s="767"/>
      <c r="E1798" s="767"/>
      <c r="F1798" s="99" t="s">
        <v>33</v>
      </c>
      <c r="G1798" s="99" t="s">
        <v>33</v>
      </c>
      <c r="H1798" s="99" t="s">
        <v>33</v>
      </c>
      <c r="I1798" s="99" t="s">
        <v>33</v>
      </c>
      <c r="J1798" s="100">
        <v>28.64</v>
      </c>
      <c r="K1798" s="99" t="s">
        <v>175</v>
      </c>
      <c r="L1798" s="100">
        <v>0.11</v>
      </c>
      <c r="M1798" s="101" t="s">
        <v>33</v>
      </c>
      <c r="N1798" s="102" t="s">
        <v>33</v>
      </c>
      <c r="U1798" s="68" t="s">
        <v>174</v>
      </c>
    </row>
    <row r="1799" spans="1:24" s="63" customFormat="1" x14ac:dyDescent="0.2">
      <c r="A1799" s="98"/>
      <c r="B1799" s="97" t="s">
        <v>176</v>
      </c>
      <c r="C1799" s="767" t="s">
        <v>177</v>
      </c>
      <c r="D1799" s="767"/>
      <c r="E1799" s="767"/>
      <c r="F1799" s="99" t="s">
        <v>33</v>
      </c>
      <c r="G1799" s="99" t="s">
        <v>33</v>
      </c>
      <c r="H1799" s="99" t="s">
        <v>33</v>
      </c>
      <c r="I1799" s="99" t="s">
        <v>33</v>
      </c>
      <c r="J1799" s="100">
        <v>4.09</v>
      </c>
      <c r="K1799" s="99" t="s">
        <v>175</v>
      </c>
      <c r="L1799" s="100">
        <v>0.02</v>
      </c>
      <c r="M1799" s="101" t="s">
        <v>33</v>
      </c>
      <c r="N1799" s="102" t="s">
        <v>33</v>
      </c>
      <c r="U1799" s="68" t="s">
        <v>177</v>
      </c>
    </row>
    <row r="1800" spans="1:24" s="63" customFormat="1" x14ac:dyDescent="0.2">
      <c r="A1800" s="98"/>
      <c r="B1800" s="97" t="s">
        <v>33</v>
      </c>
      <c r="C1800" s="767" t="s">
        <v>253</v>
      </c>
      <c r="D1800" s="767"/>
      <c r="E1800" s="767"/>
      <c r="F1800" s="99" t="s">
        <v>179</v>
      </c>
      <c r="G1800" s="99" t="s">
        <v>2851</v>
      </c>
      <c r="H1800" s="99" t="s">
        <v>175</v>
      </c>
      <c r="I1800" s="99" t="s">
        <v>2943</v>
      </c>
      <c r="J1800" s="100" t="s">
        <v>33</v>
      </c>
      <c r="K1800" s="99" t="s">
        <v>33</v>
      </c>
      <c r="L1800" s="100" t="s">
        <v>33</v>
      </c>
      <c r="M1800" s="101" t="s">
        <v>33</v>
      </c>
      <c r="N1800" s="102" t="s">
        <v>33</v>
      </c>
      <c r="V1800" s="68" t="s">
        <v>253</v>
      </c>
    </row>
    <row r="1801" spans="1:24" s="63" customFormat="1" x14ac:dyDescent="0.2">
      <c r="A1801" s="98"/>
      <c r="B1801" s="97" t="s">
        <v>33</v>
      </c>
      <c r="C1801" s="767" t="s">
        <v>178</v>
      </c>
      <c r="D1801" s="767"/>
      <c r="E1801" s="767"/>
      <c r="F1801" s="99" t="s">
        <v>179</v>
      </c>
      <c r="G1801" s="99" t="s">
        <v>625</v>
      </c>
      <c r="H1801" s="99" t="s">
        <v>175</v>
      </c>
      <c r="I1801" s="99" t="s">
        <v>2944</v>
      </c>
      <c r="J1801" s="100" t="s">
        <v>33</v>
      </c>
      <c r="K1801" s="99" t="s">
        <v>33</v>
      </c>
      <c r="L1801" s="100" t="s">
        <v>33</v>
      </c>
      <c r="M1801" s="101" t="s">
        <v>33</v>
      </c>
      <c r="N1801" s="102" t="s">
        <v>33</v>
      </c>
      <c r="V1801" s="68" t="s">
        <v>178</v>
      </c>
    </row>
    <row r="1802" spans="1:24" s="63" customFormat="1" x14ac:dyDescent="0.2">
      <c r="A1802" s="98"/>
      <c r="B1802" s="97" t="s">
        <v>33</v>
      </c>
      <c r="C1802" s="776" t="s">
        <v>182</v>
      </c>
      <c r="D1802" s="776"/>
      <c r="E1802" s="776"/>
      <c r="F1802" s="90" t="s">
        <v>33</v>
      </c>
      <c r="G1802" s="90" t="s">
        <v>33</v>
      </c>
      <c r="H1802" s="90" t="s">
        <v>33</v>
      </c>
      <c r="I1802" s="90" t="s">
        <v>33</v>
      </c>
      <c r="J1802" s="91">
        <v>1824.5</v>
      </c>
      <c r="K1802" s="90" t="s">
        <v>33</v>
      </c>
      <c r="L1802" s="91">
        <v>6.84</v>
      </c>
      <c r="M1802" s="92" t="s">
        <v>33</v>
      </c>
      <c r="N1802" s="93" t="s">
        <v>33</v>
      </c>
      <c r="W1802" s="68" t="s">
        <v>182</v>
      </c>
    </row>
    <row r="1803" spans="1:24" s="63" customFormat="1" x14ac:dyDescent="0.2">
      <c r="A1803" s="98"/>
      <c r="B1803" s="97" t="s">
        <v>33</v>
      </c>
      <c r="C1803" s="767" t="s">
        <v>183</v>
      </c>
      <c r="D1803" s="767"/>
      <c r="E1803" s="767"/>
      <c r="F1803" s="99" t="s">
        <v>33</v>
      </c>
      <c r="G1803" s="99" t="s">
        <v>33</v>
      </c>
      <c r="H1803" s="99" t="s">
        <v>33</v>
      </c>
      <c r="I1803" s="99" t="s">
        <v>33</v>
      </c>
      <c r="J1803" s="100" t="s">
        <v>33</v>
      </c>
      <c r="K1803" s="99" t="s">
        <v>33</v>
      </c>
      <c r="L1803" s="100">
        <v>6.75</v>
      </c>
      <c r="M1803" s="101" t="s">
        <v>33</v>
      </c>
      <c r="N1803" s="102" t="s">
        <v>33</v>
      </c>
      <c r="V1803" s="68" t="s">
        <v>183</v>
      </c>
    </row>
    <row r="1804" spans="1:24" s="63" customFormat="1" ht="33.75" x14ac:dyDescent="0.2">
      <c r="A1804" s="98"/>
      <c r="B1804" s="97" t="s">
        <v>589</v>
      </c>
      <c r="C1804" s="767" t="s">
        <v>590</v>
      </c>
      <c r="D1804" s="767"/>
      <c r="E1804" s="767"/>
      <c r="F1804" s="99" t="s">
        <v>186</v>
      </c>
      <c r="G1804" s="99" t="s">
        <v>591</v>
      </c>
      <c r="H1804" s="99" t="s">
        <v>33</v>
      </c>
      <c r="I1804" s="99" t="s">
        <v>591</v>
      </c>
      <c r="J1804" s="100" t="s">
        <v>33</v>
      </c>
      <c r="K1804" s="99" t="s">
        <v>33</v>
      </c>
      <c r="L1804" s="100">
        <v>7.09</v>
      </c>
      <c r="M1804" s="101" t="s">
        <v>33</v>
      </c>
      <c r="N1804" s="102" t="s">
        <v>33</v>
      </c>
      <c r="V1804" s="68" t="s">
        <v>590</v>
      </c>
    </row>
    <row r="1805" spans="1:24" s="63" customFormat="1" ht="33.75" x14ac:dyDescent="0.2">
      <c r="A1805" s="98"/>
      <c r="B1805" s="97" t="s">
        <v>592</v>
      </c>
      <c r="C1805" s="767" t="s">
        <v>593</v>
      </c>
      <c r="D1805" s="767"/>
      <c r="E1805" s="767"/>
      <c r="F1805" s="99" t="s">
        <v>186</v>
      </c>
      <c r="G1805" s="99" t="s">
        <v>594</v>
      </c>
      <c r="H1805" s="99" t="s">
        <v>33</v>
      </c>
      <c r="I1805" s="99" t="s">
        <v>594</v>
      </c>
      <c r="J1805" s="100" t="s">
        <v>33</v>
      </c>
      <c r="K1805" s="99" t="s">
        <v>33</v>
      </c>
      <c r="L1805" s="100">
        <v>4.3899999999999997</v>
      </c>
      <c r="M1805" s="101" t="s">
        <v>33</v>
      </c>
      <c r="N1805" s="102" t="s">
        <v>33</v>
      </c>
      <c r="V1805" s="68" t="s">
        <v>593</v>
      </c>
    </row>
    <row r="1806" spans="1:24" s="63" customFormat="1" x14ac:dyDescent="0.2">
      <c r="A1806" s="103"/>
      <c r="B1806" s="104"/>
      <c r="C1806" s="780" t="s">
        <v>191</v>
      </c>
      <c r="D1806" s="780"/>
      <c r="E1806" s="780"/>
      <c r="F1806" s="105" t="s">
        <v>33</v>
      </c>
      <c r="G1806" s="105" t="s">
        <v>33</v>
      </c>
      <c r="H1806" s="105" t="s">
        <v>33</v>
      </c>
      <c r="I1806" s="105" t="s">
        <v>33</v>
      </c>
      <c r="J1806" s="106" t="s">
        <v>33</v>
      </c>
      <c r="K1806" s="105" t="s">
        <v>33</v>
      </c>
      <c r="L1806" s="106">
        <v>18.32</v>
      </c>
      <c r="M1806" s="92" t="s">
        <v>33</v>
      </c>
      <c r="N1806" s="107" t="s">
        <v>33</v>
      </c>
      <c r="X1806" s="68" t="s">
        <v>191</v>
      </c>
    </row>
    <row r="1807" spans="1:24" s="63" customFormat="1" ht="22.5" x14ac:dyDescent="0.2">
      <c r="A1807" s="88" t="s">
        <v>3469</v>
      </c>
      <c r="B1807" s="89" t="s">
        <v>2854</v>
      </c>
      <c r="C1807" s="776" t="s">
        <v>2855</v>
      </c>
      <c r="D1807" s="776"/>
      <c r="E1807" s="776"/>
      <c r="F1807" s="90" t="s">
        <v>815</v>
      </c>
      <c r="G1807" s="90" t="s">
        <v>33</v>
      </c>
      <c r="H1807" s="90" t="s">
        <v>33</v>
      </c>
      <c r="I1807" s="90" t="s">
        <v>2388</v>
      </c>
      <c r="J1807" s="91">
        <v>25.03</v>
      </c>
      <c r="K1807" s="90" t="s">
        <v>33</v>
      </c>
      <c r="L1807" s="91">
        <v>55.07</v>
      </c>
      <c r="M1807" s="92" t="s">
        <v>33</v>
      </c>
      <c r="N1807" s="93" t="s">
        <v>33</v>
      </c>
      <c r="R1807" s="68" t="s">
        <v>2855</v>
      </c>
    </row>
    <row r="1808" spans="1:24" s="63" customFormat="1" x14ac:dyDescent="0.2">
      <c r="A1808" s="783" t="s">
        <v>3470</v>
      </c>
      <c r="B1808" s="784"/>
      <c r="C1808" s="784"/>
      <c r="D1808" s="784"/>
      <c r="E1808" s="784"/>
      <c r="F1808" s="784"/>
      <c r="G1808" s="784"/>
      <c r="H1808" s="784"/>
      <c r="I1808" s="784"/>
      <c r="J1808" s="784"/>
      <c r="K1808" s="784"/>
      <c r="L1808" s="784"/>
      <c r="M1808" s="784"/>
      <c r="N1808" s="785"/>
      <c r="Q1808" s="68" t="s">
        <v>3470</v>
      </c>
    </row>
    <row r="1809" spans="1:24" s="63" customFormat="1" ht="56.25" x14ac:dyDescent="0.2">
      <c r="A1809" s="88" t="s">
        <v>3471</v>
      </c>
      <c r="B1809" s="89" t="s">
        <v>1958</v>
      </c>
      <c r="C1809" s="776" t="s">
        <v>1959</v>
      </c>
      <c r="D1809" s="776"/>
      <c r="E1809" s="776"/>
      <c r="F1809" s="90" t="s">
        <v>168</v>
      </c>
      <c r="G1809" s="90" t="s">
        <v>33</v>
      </c>
      <c r="H1809" s="90" t="s">
        <v>33</v>
      </c>
      <c r="I1809" s="90" t="s">
        <v>3472</v>
      </c>
      <c r="J1809" s="91" t="s">
        <v>33</v>
      </c>
      <c r="K1809" s="90" t="s">
        <v>33</v>
      </c>
      <c r="L1809" s="91" t="s">
        <v>33</v>
      </c>
      <c r="M1809" s="92" t="s">
        <v>33</v>
      </c>
      <c r="N1809" s="93" t="s">
        <v>33</v>
      </c>
      <c r="R1809" s="68" t="s">
        <v>1959</v>
      </c>
    </row>
    <row r="1810" spans="1:24" s="63" customFormat="1" x14ac:dyDescent="0.2">
      <c r="A1810" s="94"/>
      <c r="B1810" s="95"/>
      <c r="C1810" s="767" t="s">
        <v>3473</v>
      </c>
      <c r="D1810" s="767"/>
      <c r="E1810" s="767"/>
      <c r="F1810" s="767"/>
      <c r="G1810" s="767"/>
      <c r="H1810" s="767"/>
      <c r="I1810" s="767"/>
      <c r="J1810" s="767"/>
      <c r="K1810" s="767"/>
      <c r="L1810" s="767"/>
      <c r="M1810" s="767"/>
      <c r="N1810" s="781"/>
      <c r="S1810" s="68" t="s">
        <v>3473</v>
      </c>
    </row>
    <row r="1811" spans="1:24" s="63" customFormat="1" ht="33.75" x14ac:dyDescent="0.2">
      <c r="A1811" s="96"/>
      <c r="B1811" s="97" t="s">
        <v>558</v>
      </c>
      <c r="C1811" s="767" t="s">
        <v>559</v>
      </c>
      <c r="D1811" s="767"/>
      <c r="E1811" s="767"/>
      <c r="F1811" s="767"/>
      <c r="G1811" s="767"/>
      <c r="H1811" s="767"/>
      <c r="I1811" s="767"/>
      <c r="J1811" s="767"/>
      <c r="K1811" s="767"/>
      <c r="L1811" s="767"/>
      <c r="M1811" s="767"/>
      <c r="N1811" s="781"/>
      <c r="T1811" s="68" t="s">
        <v>559</v>
      </c>
    </row>
    <row r="1812" spans="1:24" s="63" customFormat="1" x14ac:dyDescent="0.2">
      <c r="A1812" s="98"/>
      <c r="B1812" s="97" t="s">
        <v>173</v>
      </c>
      <c r="C1812" s="767" t="s">
        <v>174</v>
      </c>
      <c r="D1812" s="767"/>
      <c r="E1812" s="767"/>
      <c r="F1812" s="99" t="s">
        <v>33</v>
      </c>
      <c r="G1812" s="99" t="s">
        <v>33</v>
      </c>
      <c r="H1812" s="99" t="s">
        <v>33</v>
      </c>
      <c r="I1812" s="99" t="s">
        <v>33</v>
      </c>
      <c r="J1812" s="100">
        <v>4547.3</v>
      </c>
      <c r="K1812" s="99" t="s">
        <v>175</v>
      </c>
      <c r="L1812" s="100">
        <v>230.21</v>
      </c>
      <c r="M1812" s="101" t="s">
        <v>33</v>
      </c>
      <c r="N1812" s="102" t="s">
        <v>33</v>
      </c>
      <c r="U1812" s="68" t="s">
        <v>174</v>
      </c>
    </row>
    <row r="1813" spans="1:24" s="63" customFormat="1" x14ac:dyDescent="0.2">
      <c r="A1813" s="98"/>
      <c r="B1813" s="97" t="s">
        <v>176</v>
      </c>
      <c r="C1813" s="767" t="s">
        <v>177</v>
      </c>
      <c r="D1813" s="767"/>
      <c r="E1813" s="767"/>
      <c r="F1813" s="99" t="s">
        <v>33</v>
      </c>
      <c r="G1813" s="99" t="s">
        <v>33</v>
      </c>
      <c r="H1813" s="99" t="s">
        <v>33</v>
      </c>
      <c r="I1813" s="99" t="s">
        <v>33</v>
      </c>
      <c r="J1813" s="100">
        <v>499.5</v>
      </c>
      <c r="K1813" s="99" t="s">
        <v>175</v>
      </c>
      <c r="L1813" s="100">
        <v>25.29</v>
      </c>
      <c r="M1813" s="101" t="s">
        <v>33</v>
      </c>
      <c r="N1813" s="102" t="s">
        <v>33</v>
      </c>
      <c r="U1813" s="68" t="s">
        <v>177</v>
      </c>
    </row>
    <row r="1814" spans="1:24" s="63" customFormat="1" x14ac:dyDescent="0.2">
      <c r="A1814" s="98"/>
      <c r="B1814" s="97" t="s">
        <v>33</v>
      </c>
      <c r="C1814" s="767" t="s">
        <v>178</v>
      </c>
      <c r="D1814" s="767"/>
      <c r="E1814" s="767"/>
      <c r="F1814" s="99" t="s">
        <v>179</v>
      </c>
      <c r="G1814" s="99" t="s">
        <v>1449</v>
      </c>
      <c r="H1814" s="99" t="s">
        <v>175</v>
      </c>
      <c r="I1814" s="99" t="s">
        <v>3474</v>
      </c>
      <c r="J1814" s="100" t="s">
        <v>33</v>
      </c>
      <c r="K1814" s="99" t="s">
        <v>33</v>
      </c>
      <c r="L1814" s="100" t="s">
        <v>33</v>
      </c>
      <c r="M1814" s="101" t="s">
        <v>33</v>
      </c>
      <c r="N1814" s="102" t="s">
        <v>33</v>
      </c>
      <c r="V1814" s="68" t="s">
        <v>178</v>
      </c>
    </row>
    <row r="1815" spans="1:24" s="63" customFormat="1" x14ac:dyDescent="0.2">
      <c r="A1815" s="98"/>
      <c r="B1815" s="97" t="s">
        <v>33</v>
      </c>
      <c r="C1815" s="776" t="s">
        <v>182</v>
      </c>
      <c r="D1815" s="776"/>
      <c r="E1815" s="776"/>
      <c r="F1815" s="90" t="s">
        <v>33</v>
      </c>
      <c r="G1815" s="90" t="s">
        <v>33</v>
      </c>
      <c r="H1815" s="90" t="s">
        <v>33</v>
      </c>
      <c r="I1815" s="90" t="s">
        <v>33</v>
      </c>
      <c r="J1815" s="91">
        <v>4547.3</v>
      </c>
      <c r="K1815" s="90" t="s">
        <v>33</v>
      </c>
      <c r="L1815" s="91">
        <v>230.21</v>
      </c>
      <c r="M1815" s="92" t="s">
        <v>33</v>
      </c>
      <c r="N1815" s="93" t="s">
        <v>33</v>
      </c>
      <c r="W1815" s="68" t="s">
        <v>182</v>
      </c>
    </row>
    <row r="1816" spans="1:24" s="63" customFormat="1" x14ac:dyDescent="0.2">
      <c r="A1816" s="98"/>
      <c r="B1816" s="97" t="s">
        <v>33</v>
      </c>
      <c r="C1816" s="767" t="s">
        <v>183</v>
      </c>
      <c r="D1816" s="767"/>
      <c r="E1816" s="767"/>
      <c r="F1816" s="99" t="s">
        <v>33</v>
      </c>
      <c r="G1816" s="99" t="s">
        <v>33</v>
      </c>
      <c r="H1816" s="99" t="s">
        <v>33</v>
      </c>
      <c r="I1816" s="99" t="s">
        <v>33</v>
      </c>
      <c r="J1816" s="100" t="s">
        <v>33</v>
      </c>
      <c r="K1816" s="99" t="s">
        <v>33</v>
      </c>
      <c r="L1816" s="100">
        <v>25.29</v>
      </c>
      <c r="M1816" s="101" t="s">
        <v>33</v>
      </c>
      <c r="N1816" s="102" t="s">
        <v>33</v>
      </c>
      <c r="V1816" s="68" t="s">
        <v>183</v>
      </c>
    </row>
    <row r="1817" spans="1:24" s="63" customFormat="1" ht="33.75" x14ac:dyDescent="0.2">
      <c r="A1817" s="98"/>
      <c r="B1817" s="97" t="s">
        <v>184</v>
      </c>
      <c r="C1817" s="767" t="s">
        <v>185</v>
      </c>
      <c r="D1817" s="767"/>
      <c r="E1817" s="767"/>
      <c r="F1817" s="99" t="s">
        <v>186</v>
      </c>
      <c r="G1817" s="99" t="s">
        <v>187</v>
      </c>
      <c r="H1817" s="99" t="s">
        <v>33</v>
      </c>
      <c r="I1817" s="99" t="s">
        <v>187</v>
      </c>
      <c r="J1817" s="100" t="s">
        <v>33</v>
      </c>
      <c r="K1817" s="99" t="s">
        <v>33</v>
      </c>
      <c r="L1817" s="100">
        <v>24.03</v>
      </c>
      <c r="M1817" s="101" t="s">
        <v>33</v>
      </c>
      <c r="N1817" s="102" t="s">
        <v>33</v>
      </c>
      <c r="V1817" s="68" t="s">
        <v>185</v>
      </c>
    </row>
    <row r="1818" spans="1:24" s="63" customFormat="1" ht="22.5" x14ac:dyDescent="0.2">
      <c r="A1818" s="98"/>
      <c r="B1818" s="97" t="s">
        <v>188</v>
      </c>
      <c r="C1818" s="767" t="s">
        <v>189</v>
      </c>
      <c r="D1818" s="767"/>
      <c r="E1818" s="767"/>
      <c r="F1818" s="99" t="s">
        <v>186</v>
      </c>
      <c r="G1818" s="99" t="s">
        <v>190</v>
      </c>
      <c r="H1818" s="99" t="s">
        <v>33</v>
      </c>
      <c r="I1818" s="99" t="s">
        <v>190</v>
      </c>
      <c r="J1818" s="100" t="s">
        <v>33</v>
      </c>
      <c r="K1818" s="99" t="s">
        <v>33</v>
      </c>
      <c r="L1818" s="100">
        <v>12.65</v>
      </c>
      <c r="M1818" s="101" t="s">
        <v>33</v>
      </c>
      <c r="N1818" s="102" t="s">
        <v>33</v>
      </c>
      <c r="V1818" s="68" t="s">
        <v>189</v>
      </c>
    </row>
    <row r="1819" spans="1:24" s="63" customFormat="1" x14ac:dyDescent="0.2">
      <c r="A1819" s="103"/>
      <c r="B1819" s="104"/>
      <c r="C1819" s="780" t="s">
        <v>191</v>
      </c>
      <c r="D1819" s="780"/>
      <c r="E1819" s="780"/>
      <c r="F1819" s="105" t="s">
        <v>33</v>
      </c>
      <c r="G1819" s="105" t="s">
        <v>33</v>
      </c>
      <c r="H1819" s="105" t="s">
        <v>33</v>
      </c>
      <c r="I1819" s="105" t="s">
        <v>33</v>
      </c>
      <c r="J1819" s="106" t="s">
        <v>33</v>
      </c>
      <c r="K1819" s="105" t="s">
        <v>33</v>
      </c>
      <c r="L1819" s="106">
        <v>266.89</v>
      </c>
      <c r="M1819" s="92" t="s">
        <v>33</v>
      </c>
      <c r="N1819" s="107" t="s">
        <v>33</v>
      </c>
      <c r="X1819" s="68" t="s">
        <v>191</v>
      </c>
    </row>
    <row r="1820" spans="1:24" s="63" customFormat="1" ht="45" x14ac:dyDescent="0.2">
      <c r="A1820" s="88" t="s">
        <v>3475</v>
      </c>
      <c r="B1820" s="89" t="s">
        <v>196</v>
      </c>
      <c r="C1820" s="776" t="s">
        <v>259</v>
      </c>
      <c r="D1820" s="776"/>
      <c r="E1820" s="776"/>
      <c r="F1820" s="90" t="s">
        <v>198</v>
      </c>
      <c r="G1820" s="90" t="s">
        <v>33</v>
      </c>
      <c r="H1820" s="90" t="s">
        <v>33</v>
      </c>
      <c r="I1820" s="90" t="s">
        <v>3476</v>
      </c>
      <c r="J1820" s="91">
        <v>2.91</v>
      </c>
      <c r="K1820" s="90" t="s">
        <v>33</v>
      </c>
      <c r="L1820" s="91">
        <v>212.14</v>
      </c>
      <c r="M1820" s="92" t="s">
        <v>33</v>
      </c>
      <c r="N1820" s="93" t="s">
        <v>33</v>
      </c>
      <c r="R1820" s="68" t="s">
        <v>259</v>
      </c>
    </row>
    <row r="1821" spans="1:24" s="63" customFormat="1" x14ac:dyDescent="0.2">
      <c r="A1821" s="94"/>
      <c r="B1821" s="95"/>
      <c r="C1821" s="767" t="s">
        <v>3477</v>
      </c>
      <c r="D1821" s="767"/>
      <c r="E1821" s="767"/>
      <c r="F1821" s="767"/>
      <c r="G1821" s="767"/>
      <c r="H1821" s="767"/>
      <c r="I1821" s="767"/>
      <c r="J1821" s="767"/>
      <c r="K1821" s="767"/>
      <c r="L1821" s="767"/>
      <c r="M1821" s="767"/>
      <c r="N1821" s="781"/>
      <c r="S1821" s="68" t="s">
        <v>3477</v>
      </c>
    </row>
    <row r="1822" spans="1:24" s="63" customFormat="1" ht="45" x14ac:dyDescent="0.2">
      <c r="A1822" s="88" t="s">
        <v>3478</v>
      </c>
      <c r="B1822" s="89" t="s">
        <v>2791</v>
      </c>
      <c r="C1822" s="776" t="s">
        <v>2792</v>
      </c>
      <c r="D1822" s="776"/>
      <c r="E1822" s="776"/>
      <c r="F1822" s="90" t="s">
        <v>168</v>
      </c>
      <c r="G1822" s="90" t="s">
        <v>33</v>
      </c>
      <c r="H1822" s="90" t="s">
        <v>33</v>
      </c>
      <c r="I1822" s="90" t="s">
        <v>3479</v>
      </c>
      <c r="J1822" s="91" t="s">
        <v>33</v>
      </c>
      <c r="K1822" s="90" t="s">
        <v>33</v>
      </c>
      <c r="L1822" s="91" t="s">
        <v>33</v>
      </c>
      <c r="M1822" s="92" t="s">
        <v>33</v>
      </c>
      <c r="N1822" s="93" t="s">
        <v>33</v>
      </c>
      <c r="R1822" s="68" t="s">
        <v>2792</v>
      </c>
    </row>
    <row r="1823" spans="1:24" s="63" customFormat="1" x14ac:dyDescent="0.2">
      <c r="A1823" s="94"/>
      <c r="B1823" s="95"/>
      <c r="C1823" s="767" t="s">
        <v>3480</v>
      </c>
      <c r="D1823" s="767"/>
      <c r="E1823" s="767"/>
      <c r="F1823" s="767"/>
      <c r="G1823" s="767"/>
      <c r="H1823" s="767"/>
      <c r="I1823" s="767"/>
      <c r="J1823" s="767"/>
      <c r="K1823" s="767"/>
      <c r="L1823" s="767"/>
      <c r="M1823" s="767"/>
      <c r="N1823" s="781"/>
      <c r="S1823" s="68" t="s">
        <v>3480</v>
      </c>
    </row>
    <row r="1824" spans="1:24" s="63" customFormat="1" ht="33.75" x14ac:dyDescent="0.2">
      <c r="A1824" s="96"/>
      <c r="B1824" s="97" t="s">
        <v>558</v>
      </c>
      <c r="C1824" s="767" t="s">
        <v>559</v>
      </c>
      <c r="D1824" s="767"/>
      <c r="E1824" s="767"/>
      <c r="F1824" s="767"/>
      <c r="G1824" s="767"/>
      <c r="H1824" s="767"/>
      <c r="I1824" s="767"/>
      <c r="J1824" s="767"/>
      <c r="K1824" s="767"/>
      <c r="L1824" s="767"/>
      <c r="M1824" s="767"/>
      <c r="N1824" s="781"/>
      <c r="T1824" s="68" t="s">
        <v>559</v>
      </c>
    </row>
    <row r="1825" spans="1:24" s="63" customFormat="1" x14ac:dyDescent="0.2">
      <c r="A1825" s="98"/>
      <c r="B1825" s="97" t="s">
        <v>173</v>
      </c>
      <c r="C1825" s="767" t="s">
        <v>174</v>
      </c>
      <c r="D1825" s="767"/>
      <c r="E1825" s="767"/>
      <c r="F1825" s="99" t="s">
        <v>33</v>
      </c>
      <c r="G1825" s="99" t="s">
        <v>33</v>
      </c>
      <c r="H1825" s="99" t="s">
        <v>33</v>
      </c>
      <c r="I1825" s="99" t="s">
        <v>33</v>
      </c>
      <c r="J1825" s="100">
        <v>4500</v>
      </c>
      <c r="K1825" s="99" t="s">
        <v>175</v>
      </c>
      <c r="L1825" s="100">
        <v>1352.81</v>
      </c>
      <c r="M1825" s="101" t="s">
        <v>33</v>
      </c>
      <c r="N1825" s="102" t="s">
        <v>33</v>
      </c>
      <c r="U1825" s="68" t="s">
        <v>174</v>
      </c>
    </row>
    <row r="1826" spans="1:24" s="63" customFormat="1" x14ac:dyDescent="0.2">
      <c r="A1826" s="98"/>
      <c r="B1826" s="97" t="s">
        <v>176</v>
      </c>
      <c r="C1826" s="767" t="s">
        <v>177</v>
      </c>
      <c r="D1826" s="767"/>
      <c r="E1826" s="767"/>
      <c r="F1826" s="99" t="s">
        <v>33</v>
      </c>
      <c r="G1826" s="99" t="s">
        <v>33</v>
      </c>
      <c r="H1826" s="99" t="s">
        <v>33</v>
      </c>
      <c r="I1826" s="99" t="s">
        <v>33</v>
      </c>
      <c r="J1826" s="100">
        <v>607.5</v>
      </c>
      <c r="K1826" s="99" t="s">
        <v>175</v>
      </c>
      <c r="L1826" s="100">
        <v>182.63</v>
      </c>
      <c r="M1826" s="101" t="s">
        <v>33</v>
      </c>
      <c r="N1826" s="102" t="s">
        <v>33</v>
      </c>
      <c r="U1826" s="68" t="s">
        <v>177</v>
      </c>
    </row>
    <row r="1827" spans="1:24" s="63" customFormat="1" x14ac:dyDescent="0.2">
      <c r="A1827" s="98"/>
      <c r="B1827" s="97" t="s">
        <v>33</v>
      </c>
      <c r="C1827" s="767" t="s">
        <v>178</v>
      </c>
      <c r="D1827" s="767"/>
      <c r="E1827" s="767"/>
      <c r="F1827" s="99" t="s">
        <v>179</v>
      </c>
      <c r="G1827" s="99" t="s">
        <v>344</v>
      </c>
      <c r="H1827" s="99" t="s">
        <v>175</v>
      </c>
      <c r="I1827" s="99" t="s">
        <v>3481</v>
      </c>
      <c r="J1827" s="100" t="s">
        <v>33</v>
      </c>
      <c r="K1827" s="99" t="s">
        <v>33</v>
      </c>
      <c r="L1827" s="100" t="s">
        <v>33</v>
      </c>
      <c r="M1827" s="101" t="s">
        <v>33</v>
      </c>
      <c r="N1827" s="102" t="s">
        <v>33</v>
      </c>
      <c r="V1827" s="68" t="s">
        <v>178</v>
      </c>
    </row>
    <row r="1828" spans="1:24" s="63" customFormat="1" x14ac:dyDescent="0.2">
      <c r="A1828" s="98"/>
      <c r="B1828" s="97" t="s">
        <v>33</v>
      </c>
      <c r="C1828" s="776" t="s">
        <v>182</v>
      </c>
      <c r="D1828" s="776"/>
      <c r="E1828" s="776"/>
      <c r="F1828" s="90" t="s">
        <v>33</v>
      </c>
      <c r="G1828" s="90" t="s">
        <v>33</v>
      </c>
      <c r="H1828" s="90" t="s">
        <v>33</v>
      </c>
      <c r="I1828" s="90" t="s">
        <v>33</v>
      </c>
      <c r="J1828" s="91">
        <v>4500</v>
      </c>
      <c r="K1828" s="90" t="s">
        <v>33</v>
      </c>
      <c r="L1828" s="91">
        <v>1352.81</v>
      </c>
      <c r="M1828" s="92" t="s">
        <v>33</v>
      </c>
      <c r="N1828" s="93" t="s">
        <v>33</v>
      </c>
      <c r="W1828" s="68" t="s">
        <v>182</v>
      </c>
    </row>
    <row r="1829" spans="1:24" s="63" customFormat="1" x14ac:dyDescent="0.2">
      <c r="A1829" s="98"/>
      <c r="B1829" s="97" t="s">
        <v>33</v>
      </c>
      <c r="C1829" s="767" t="s">
        <v>183</v>
      </c>
      <c r="D1829" s="767"/>
      <c r="E1829" s="767"/>
      <c r="F1829" s="99" t="s">
        <v>33</v>
      </c>
      <c r="G1829" s="99" t="s">
        <v>33</v>
      </c>
      <c r="H1829" s="99" t="s">
        <v>33</v>
      </c>
      <c r="I1829" s="99" t="s">
        <v>33</v>
      </c>
      <c r="J1829" s="100" t="s">
        <v>33</v>
      </c>
      <c r="K1829" s="99" t="s">
        <v>33</v>
      </c>
      <c r="L1829" s="100">
        <v>182.63</v>
      </c>
      <c r="M1829" s="101" t="s">
        <v>33</v>
      </c>
      <c r="N1829" s="102" t="s">
        <v>33</v>
      </c>
      <c r="V1829" s="68" t="s">
        <v>183</v>
      </c>
    </row>
    <row r="1830" spans="1:24" s="63" customFormat="1" ht="33.75" x14ac:dyDescent="0.2">
      <c r="A1830" s="98"/>
      <c r="B1830" s="97" t="s">
        <v>184</v>
      </c>
      <c r="C1830" s="767" t="s">
        <v>185</v>
      </c>
      <c r="D1830" s="767"/>
      <c r="E1830" s="767"/>
      <c r="F1830" s="99" t="s">
        <v>186</v>
      </c>
      <c r="G1830" s="99" t="s">
        <v>187</v>
      </c>
      <c r="H1830" s="99" t="s">
        <v>33</v>
      </c>
      <c r="I1830" s="99" t="s">
        <v>187</v>
      </c>
      <c r="J1830" s="100" t="s">
        <v>33</v>
      </c>
      <c r="K1830" s="99" t="s">
        <v>33</v>
      </c>
      <c r="L1830" s="100">
        <v>173.5</v>
      </c>
      <c r="M1830" s="101" t="s">
        <v>33</v>
      </c>
      <c r="N1830" s="102" t="s">
        <v>33</v>
      </c>
      <c r="V1830" s="68" t="s">
        <v>185</v>
      </c>
    </row>
    <row r="1831" spans="1:24" s="63" customFormat="1" ht="22.5" x14ac:dyDescent="0.2">
      <c r="A1831" s="98"/>
      <c r="B1831" s="97" t="s">
        <v>188</v>
      </c>
      <c r="C1831" s="767" t="s">
        <v>189</v>
      </c>
      <c r="D1831" s="767"/>
      <c r="E1831" s="767"/>
      <c r="F1831" s="99" t="s">
        <v>186</v>
      </c>
      <c r="G1831" s="99" t="s">
        <v>190</v>
      </c>
      <c r="H1831" s="99" t="s">
        <v>33</v>
      </c>
      <c r="I1831" s="99" t="s">
        <v>190</v>
      </c>
      <c r="J1831" s="100" t="s">
        <v>33</v>
      </c>
      <c r="K1831" s="99" t="s">
        <v>33</v>
      </c>
      <c r="L1831" s="100">
        <v>91.32</v>
      </c>
      <c r="M1831" s="101" t="s">
        <v>33</v>
      </c>
      <c r="N1831" s="102" t="s">
        <v>33</v>
      </c>
      <c r="V1831" s="68" t="s">
        <v>189</v>
      </c>
    </row>
    <row r="1832" spans="1:24" s="63" customFormat="1" x14ac:dyDescent="0.2">
      <c r="A1832" s="103"/>
      <c r="B1832" s="104"/>
      <c r="C1832" s="780" t="s">
        <v>191</v>
      </c>
      <c r="D1832" s="780"/>
      <c r="E1832" s="780"/>
      <c r="F1832" s="105" t="s">
        <v>33</v>
      </c>
      <c r="G1832" s="105" t="s">
        <v>33</v>
      </c>
      <c r="H1832" s="105" t="s">
        <v>33</v>
      </c>
      <c r="I1832" s="105" t="s">
        <v>33</v>
      </c>
      <c r="J1832" s="106" t="s">
        <v>33</v>
      </c>
      <c r="K1832" s="105" t="s">
        <v>33</v>
      </c>
      <c r="L1832" s="106">
        <v>1617.63</v>
      </c>
      <c r="M1832" s="92" t="s">
        <v>33</v>
      </c>
      <c r="N1832" s="107" t="s">
        <v>33</v>
      </c>
      <c r="X1832" s="68" t="s">
        <v>191</v>
      </c>
    </row>
    <row r="1833" spans="1:24" s="63" customFormat="1" ht="45" x14ac:dyDescent="0.2">
      <c r="A1833" s="88" t="s">
        <v>3482</v>
      </c>
      <c r="B1833" s="89" t="s">
        <v>2796</v>
      </c>
      <c r="C1833" s="776" t="s">
        <v>2797</v>
      </c>
      <c r="D1833" s="776"/>
      <c r="E1833" s="776"/>
      <c r="F1833" s="90" t="s">
        <v>168</v>
      </c>
      <c r="G1833" s="90" t="s">
        <v>33</v>
      </c>
      <c r="H1833" s="90" t="s">
        <v>33</v>
      </c>
      <c r="I1833" s="90" t="s">
        <v>3479</v>
      </c>
      <c r="J1833" s="91" t="s">
        <v>33</v>
      </c>
      <c r="K1833" s="90" t="s">
        <v>33</v>
      </c>
      <c r="L1833" s="91" t="s">
        <v>33</v>
      </c>
      <c r="M1833" s="92" t="s">
        <v>33</v>
      </c>
      <c r="N1833" s="93" t="s">
        <v>33</v>
      </c>
      <c r="R1833" s="68" t="s">
        <v>2797</v>
      </c>
    </row>
    <row r="1834" spans="1:24" s="63" customFormat="1" x14ac:dyDescent="0.2">
      <c r="A1834" s="94"/>
      <c r="B1834" s="95"/>
      <c r="C1834" s="767" t="s">
        <v>3480</v>
      </c>
      <c r="D1834" s="767"/>
      <c r="E1834" s="767"/>
      <c r="F1834" s="767"/>
      <c r="G1834" s="767"/>
      <c r="H1834" s="767"/>
      <c r="I1834" s="767"/>
      <c r="J1834" s="767"/>
      <c r="K1834" s="767"/>
      <c r="L1834" s="767"/>
      <c r="M1834" s="767"/>
      <c r="N1834" s="781"/>
      <c r="S1834" s="68" t="s">
        <v>3480</v>
      </c>
    </row>
    <row r="1835" spans="1:24" s="63" customFormat="1" ht="33.75" x14ac:dyDescent="0.2">
      <c r="A1835" s="96"/>
      <c r="B1835" s="97" t="s">
        <v>558</v>
      </c>
      <c r="C1835" s="767" t="s">
        <v>559</v>
      </c>
      <c r="D1835" s="767"/>
      <c r="E1835" s="767"/>
      <c r="F1835" s="767"/>
      <c r="G1835" s="767"/>
      <c r="H1835" s="767"/>
      <c r="I1835" s="767"/>
      <c r="J1835" s="767"/>
      <c r="K1835" s="767"/>
      <c r="L1835" s="767"/>
      <c r="M1835" s="767"/>
      <c r="N1835" s="781"/>
      <c r="T1835" s="68" t="s">
        <v>559</v>
      </c>
    </row>
    <row r="1836" spans="1:24" s="63" customFormat="1" x14ac:dyDescent="0.2">
      <c r="A1836" s="98"/>
      <c r="B1836" s="97" t="s">
        <v>173</v>
      </c>
      <c r="C1836" s="767" t="s">
        <v>174</v>
      </c>
      <c r="D1836" s="767"/>
      <c r="E1836" s="767"/>
      <c r="F1836" s="99" t="s">
        <v>33</v>
      </c>
      <c r="G1836" s="99" t="s">
        <v>33</v>
      </c>
      <c r="H1836" s="99" t="s">
        <v>33</v>
      </c>
      <c r="I1836" s="99" t="s">
        <v>33</v>
      </c>
      <c r="J1836" s="100">
        <v>308.07</v>
      </c>
      <c r="K1836" s="99" t="s">
        <v>175</v>
      </c>
      <c r="L1836" s="100">
        <v>92.61</v>
      </c>
      <c r="M1836" s="101" t="s">
        <v>33</v>
      </c>
      <c r="N1836" s="102" t="s">
        <v>33</v>
      </c>
      <c r="U1836" s="68" t="s">
        <v>174</v>
      </c>
    </row>
    <row r="1837" spans="1:24" s="63" customFormat="1" x14ac:dyDescent="0.2">
      <c r="A1837" s="98"/>
      <c r="B1837" s="97" t="s">
        <v>176</v>
      </c>
      <c r="C1837" s="767" t="s">
        <v>177</v>
      </c>
      <c r="D1837" s="767"/>
      <c r="E1837" s="767"/>
      <c r="F1837" s="99" t="s">
        <v>33</v>
      </c>
      <c r="G1837" s="99" t="s">
        <v>33</v>
      </c>
      <c r="H1837" s="99" t="s">
        <v>33</v>
      </c>
      <c r="I1837" s="99" t="s">
        <v>33</v>
      </c>
      <c r="J1837" s="100">
        <v>31.32</v>
      </c>
      <c r="K1837" s="99" t="s">
        <v>175</v>
      </c>
      <c r="L1837" s="100">
        <v>9.42</v>
      </c>
      <c r="M1837" s="101" t="s">
        <v>33</v>
      </c>
      <c r="N1837" s="102" t="s">
        <v>33</v>
      </c>
      <c r="U1837" s="68" t="s">
        <v>177</v>
      </c>
    </row>
    <row r="1838" spans="1:24" s="63" customFormat="1" x14ac:dyDescent="0.2">
      <c r="A1838" s="98"/>
      <c r="B1838" s="97" t="s">
        <v>33</v>
      </c>
      <c r="C1838" s="767" t="s">
        <v>178</v>
      </c>
      <c r="D1838" s="767"/>
      <c r="E1838" s="767"/>
      <c r="F1838" s="99" t="s">
        <v>179</v>
      </c>
      <c r="G1838" s="99" t="s">
        <v>2798</v>
      </c>
      <c r="H1838" s="99" t="s">
        <v>175</v>
      </c>
      <c r="I1838" s="99" t="s">
        <v>3483</v>
      </c>
      <c r="J1838" s="100" t="s">
        <v>33</v>
      </c>
      <c r="K1838" s="99" t="s">
        <v>33</v>
      </c>
      <c r="L1838" s="100" t="s">
        <v>33</v>
      </c>
      <c r="M1838" s="101" t="s">
        <v>33</v>
      </c>
      <c r="N1838" s="102" t="s">
        <v>33</v>
      </c>
      <c r="V1838" s="68" t="s">
        <v>178</v>
      </c>
    </row>
    <row r="1839" spans="1:24" s="63" customFormat="1" x14ac:dyDescent="0.2">
      <c r="A1839" s="98"/>
      <c r="B1839" s="97" t="s">
        <v>33</v>
      </c>
      <c r="C1839" s="776" t="s">
        <v>182</v>
      </c>
      <c r="D1839" s="776"/>
      <c r="E1839" s="776"/>
      <c r="F1839" s="90" t="s">
        <v>33</v>
      </c>
      <c r="G1839" s="90" t="s">
        <v>33</v>
      </c>
      <c r="H1839" s="90" t="s">
        <v>33</v>
      </c>
      <c r="I1839" s="90" t="s">
        <v>33</v>
      </c>
      <c r="J1839" s="91">
        <v>308.07</v>
      </c>
      <c r="K1839" s="90" t="s">
        <v>33</v>
      </c>
      <c r="L1839" s="91">
        <v>92.61</v>
      </c>
      <c r="M1839" s="92" t="s">
        <v>33</v>
      </c>
      <c r="N1839" s="93" t="s">
        <v>33</v>
      </c>
      <c r="W1839" s="68" t="s">
        <v>182</v>
      </c>
    </row>
    <row r="1840" spans="1:24" s="63" customFormat="1" x14ac:dyDescent="0.2">
      <c r="A1840" s="98"/>
      <c r="B1840" s="97" t="s">
        <v>33</v>
      </c>
      <c r="C1840" s="767" t="s">
        <v>183</v>
      </c>
      <c r="D1840" s="767"/>
      <c r="E1840" s="767"/>
      <c r="F1840" s="99" t="s">
        <v>33</v>
      </c>
      <c r="G1840" s="99" t="s">
        <v>33</v>
      </c>
      <c r="H1840" s="99" t="s">
        <v>33</v>
      </c>
      <c r="I1840" s="99" t="s">
        <v>33</v>
      </c>
      <c r="J1840" s="100" t="s">
        <v>33</v>
      </c>
      <c r="K1840" s="99" t="s">
        <v>33</v>
      </c>
      <c r="L1840" s="100">
        <v>9.42</v>
      </c>
      <c r="M1840" s="101" t="s">
        <v>33</v>
      </c>
      <c r="N1840" s="102" t="s">
        <v>33</v>
      </c>
      <c r="V1840" s="68" t="s">
        <v>183</v>
      </c>
    </row>
    <row r="1841" spans="1:24" s="63" customFormat="1" ht="33.75" x14ac:dyDescent="0.2">
      <c r="A1841" s="98"/>
      <c r="B1841" s="97" t="s">
        <v>184</v>
      </c>
      <c r="C1841" s="767" t="s">
        <v>185</v>
      </c>
      <c r="D1841" s="767"/>
      <c r="E1841" s="767"/>
      <c r="F1841" s="99" t="s">
        <v>186</v>
      </c>
      <c r="G1841" s="99" t="s">
        <v>187</v>
      </c>
      <c r="H1841" s="99" t="s">
        <v>33</v>
      </c>
      <c r="I1841" s="99" t="s">
        <v>187</v>
      </c>
      <c r="J1841" s="100" t="s">
        <v>33</v>
      </c>
      <c r="K1841" s="99" t="s">
        <v>33</v>
      </c>
      <c r="L1841" s="100">
        <v>8.9499999999999993</v>
      </c>
      <c r="M1841" s="101" t="s">
        <v>33</v>
      </c>
      <c r="N1841" s="102" t="s">
        <v>33</v>
      </c>
      <c r="V1841" s="68" t="s">
        <v>185</v>
      </c>
    </row>
    <row r="1842" spans="1:24" s="63" customFormat="1" ht="22.5" x14ac:dyDescent="0.2">
      <c r="A1842" s="98"/>
      <c r="B1842" s="97" t="s">
        <v>188</v>
      </c>
      <c r="C1842" s="767" t="s">
        <v>189</v>
      </c>
      <c r="D1842" s="767"/>
      <c r="E1842" s="767"/>
      <c r="F1842" s="99" t="s">
        <v>186</v>
      </c>
      <c r="G1842" s="99" t="s">
        <v>190</v>
      </c>
      <c r="H1842" s="99" t="s">
        <v>33</v>
      </c>
      <c r="I1842" s="99" t="s">
        <v>190</v>
      </c>
      <c r="J1842" s="100" t="s">
        <v>33</v>
      </c>
      <c r="K1842" s="99" t="s">
        <v>33</v>
      </c>
      <c r="L1842" s="100">
        <v>4.71</v>
      </c>
      <c r="M1842" s="101" t="s">
        <v>33</v>
      </c>
      <c r="N1842" s="102" t="s">
        <v>33</v>
      </c>
      <c r="V1842" s="68" t="s">
        <v>189</v>
      </c>
    </row>
    <row r="1843" spans="1:24" s="63" customFormat="1" x14ac:dyDescent="0.2">
      <c r="A1843" s="103"/>
      <c r="B1843" s="104"/>
      <c r="C1843" s="780" t="s">
        <v>191</v>
      </c>
      <c r="D1843" s="780"/>
      <c r="E1843" s="780"/>
      <c r="F1843" s="105" t="s">
        <v>33</v>
      </c>
      <c r="G1843" s="105" t="s">
        <v>33</v>
      </c>
      <c r="H1843" s="105" t="s">
        <v>33</v>
      </c>
      <c r="I1843" s="105" t="s">
        <v>33</v>
      </c>
      <c r="J1843" s="106" t="s">
        <v>33</v>
      </c>
      <c r="K1843" s="105" t="s">
        <v>33</v>
      </c>
      <c r="L1843" s="106">
        <v>106.27</v>
      </c>
      <c r="M1843" s="92" t="s">
        <v>33</v>
      </c>
      <c r="N1843" s="107" t="s">
        <v>33</v>
      </c>
      <c r="X1843" s="68" t="s">
        <v>191</v>
      </c>
    </row>
    <row r="1844" spans="1:24" s="63" customFormat="1" ht="33.75" x14ac:dyDescent="0.2">
      <c r="A1844" s="88" t="s">
        <v>3484</v>
      </c>
      <c r="B1844" s="89" t="s">
        <v>2800</v>
      </c>
      <c r="C1844" s="776" t="s">
        <v>2801</v>
      </c>
      <c r="D1844" s="776"/>
      <c r="E1844" s="776"/>
      <c r="F1844" s="90" t="s">
        <v>168</v>
      </c>
      <c r="G1844" s="90" t="s">
        <v>33</v>
      </c>
      <c r="H1844" s="90" t="s">
        <v>33</v>
      </c>
      <c r="I1844" s="90" t="s">
        <v>3479</v>
      </c>
      <c r="J1844" s="91" t="s">
        <v>33</v>
      </c>
      <c r="K1844" s="90" t="s">
        <v>33</v>
      </c>
      <c r="L1844" s="91" t="s">
        <v>33</v>
      </c>
      <c r="M1844" s="92" t="s">
        <v>33</v>
      </c>
      <c r="N1844" s="93" t="s">
        <v>33</v>
      </c>
      <c r="R1844" s="68" t="s">
        <v>2801</v>
      </c>
    </row>
    <row r="1845" spans="1:24" s="63" customFormat="1" x14ac:dyDescent="0.2">
      <c r="A1845" s="94"/>
      <c r="B1845" s="95"/>
      <c r="C1845" s="767" t="s">
        <v>3480</v>
      </c>
      <c r="D1845" s="767"/>
      <c r="E1845" s="767"/>
      <c r="F1845" s="767"/>
      <c r="G1845" s="767"/>
      <c r="H1845" s="767"/>
      <c r="I1845" s="767"/>
      <c r="J1845" s="767"/>
      <c r="K1845" s="767"/>
      <c r="L1845" s="767"/>
      <c r="M1845" s="767"/>
      <c r="N1845" s="781"/>
      <c r="S1845" s="68" t="s">
        <v>3480</v>
      </c>
    </row>
    <row r="1846" spans="1:24" s="63" customFormat="1" x14ac:dyDescent="0.2">
      <c r="A1846" s="96"/>
      <c r="B1846" s="97" t="s">
        <v>33</v>
      </c>
      <c r="C1846" s="767" t="s">
        <v>645</v>
      </c>
      <c r="D1846" s="767"/>
      <c r="E1846" s="767"/>
      <c r="F1846" s="767"/>
      <c r="G1846" s="767"/>
      <c r="H1846" s="767"/>
      <c r="I1846" s="767"/>
      <c r="J1846" s="767"/>
      <c r="K1846" s="767"/>
      <c r="L1846" s="767"/>
      <c r="M1846" s="767"/>
      <c r="N1846" s="781"/>
      <c r="T1846" s="68" t="s">
        <v>645</v>
      </c>
    </row>
    <row r="1847" spans="1:24" s="63" customFormat="1" ht="33.75" x14ac:dyDescent="0.2">
      <c r="A1847" s="96"/>
      <c r="B1847" s="97" t="s">
        <v>558</v>
      </c>
      <c r="C1847" s="767" t="s">
        <v>559</v>
      </c>
      <c r="D1847" s="767"/>
      <c r="E1847" s="767"/>
      <c r="F1847" s="767"/>
      <c r="G1847" s="767"/>
      <c r="H1847" s="767"/>
      <c r="I1847" s="767"/>
      <c r="J1847" s="767"/>
      <c r="K1847" s="767"/>
      <c r="L1847" s="767"/>
      <c r="M1847" s="767"/>
      <c r="N1847" s="781"/>
      <c r="T1847" s="68" t="s">
        <v>559</v>
      </c>
    </row>
    <row r="1848" spans="1:24" s="63" customFormat="1" x14ac:dyDescent="0.2">
      <c r="A1848" s="98"/>
      <c r="B1848" s="97" t="s">
        <v>173</v>
      </c>
      <c r="C1848" s="767" t="s">
        <v>174</v>
      </c>
      <c r="D1848" s="767"/>
      <c r="E1848" s="767"/>
      <c r="F1848" s="99" t="s">
        <v>33</v>
      </c>
      <c r="G1848" s="99" t="s">
        <v>33</v>
      </c>
      <c r="H1848" s="99" t="s">
        <v>33</v>
      </c>
      <c r="I1848" s="99" t="s">
        <v>33</v>
      </c>
      <c r="J1848" s="100">
        <v>139.43</v>
      </c>
      <c r="K1848" s="99" t="s">
        <v>400</v>
      </c>
      <c r="L1848" s="100">
        <v>125.75</v>
      </c>
      <c r="M1848" s="101" t="s">
        <v>33</v>
      </c>
      <c r="N1848" s="102" t="s">
        <v>33</v>
      </c>
      <c r="U1848" s="68" t="s">
        <v>174</v>
      </c>
    </row>
    <row r="1849" spans="1:24" s="63" customFormat="1" x14ac:dyDescent="0.2">
      <c r="A1849" s="98"/>
      <c r="B1849" s="97" t="s">
        <v>176</v>
      </c>
      <c r="C1849" s="767" t="s">
        <v>177</v>
      </c>
      <c r="D1849" s="767"/>
      <c r="E1849" s="767"/>
      <c r="F1849" s="99" t="s">
        <v>33</v>
      </c>
      <c r="G1849" s="99" t="s">
        <v>33</v>
      </c>
      <c r="H1849" s="99" t="s">
        <v>33</v>
      </c>
      <c r="I1849" s="99" t="s">
        <v>33</v>
      </c>
      <c r="J1849" s="100">
        <v>14.18</v>
      </c>
      <c r="K1849" s="99" t="s">
        <v>400</v>
      </c>
      <c r="L1849" s="100">
        <v>12.79</v>
      </c>
      <c r="M1849" s="101" t="s">
        <v>33</v>
      </c>
      <c r="N1849" s="102" t="s">
        <v>33</v>
      </c>
      <c r="U1849" s="68" t="s">
        <v>177</v>
      </c>
    </row>
    <row r="1850" spans="1:24" s="63" customFormat="1" x14ac:dyDescent="0.2">
      <c r="A1850" s="98"/>
      <c r="B1850" s="97" t="s">
        <v>33</v>
      </c>
      <c r="C1850" s="767" t="s">
        <v>178</v>
      </c>
      <c r="D1850" s="767"/>
      <c r="E1850" s="767"/>
      <c r="F1850" s="99" t="s">
        <v>179</v>
      </c>
      <c r="G1850" s="99" t="s">
        <v>1784</v>
      </c>
      <c r="H1850" s="99" t="s">
        <v>400</v>
      </c>
      <c r="I1850" s="99" t="s">
        <v>3485</v>
      </c>
      <c r="J1850" s="100" t="s">
        <v>33</v>
      </c>
      <c r="K1850" s="99" t="s">
        <v>33</v>
      </c>
      <c r="L1850" s="100" t="s">
        <v>33</v>
      </c>
      <c r="M1850" s="101" t="s">
        <v>33</v>
      </c>
      <c r="N1850" s="102" t="s">
        <v>33</v>
      </c>
      <c r="V1850" s="68" t="s">
        <v>178</v>
      </c>
    </row>
    <row r="1851" spans="1:24" s="63" customFormat="1" x14ac:dyDescent="0.2">
      <c r="A1851" s="98"/>
      <c r="B1851" s="97" t="s">
        <v>33</v>
      </c>
      <c r="C1851" s="776" t="s">
        <v>182</v>
      </c>
      <c r="D1851" s="776"/>
      <c r="E1851" s="776"/>
      <c r="F1851" s="90" t="s">
        <v>33</v>
      </c>
      <c r="G1851" s="90" t="s">
        <v>33</v>
      </c>
      <c r="H1851" s="90" t="s">
        <v>33</v>
      </c>
      <c r="I1851" s="90" t="s">
        <v>33</v>
      </c>
      <c r="J1851" s="91">
        <v>139.43</v>
      </c>
      <c r="K1851" s="90" t="s">
        <v>33</v>
      </c>
      <c r="L1851" s="91">
        <v>125.75</v>
      </c>
      <c r="M1851" s="92" t="s">
        <v>33</v>
      </c>
      <c r="N1851" s="93" t="s">
        <v>33</v>
      </c>
      <c r="W1851" s="68" t="s">
        <v>182</v>
      </c>
    </row>
    <row r="1852" spans="1:24" s="63" customFormat="1" x14ac:dyDescent="0.2">
      <c r="A1852" s="98"/>
      <c r="B1852" s="97" t="s">
        <v>33</v>
      </c>
      <c r="C1852" s="767" t="s">
        <v>183</v>
      </c>
      <c r="D1852" s="767"/>
      <c r="E1852" s="767"/>
      <c r="F1852" s="99" t="s">
        <v>33</v>
      </c>
      <c r="G1852" s="99" t="s">
        <v>33</v>
      </c>
      <c r="H1852" s="99" t="s">
        <v>33</v>
      </c>
      <c r="I1852" s="99" t="s">
        <v>33</v>
      </c>
      <c r="J1852" s="100" t="s">
        <v>33</v>
      </c>
      <c r="K1852" s="99" t="s">
        <v>33</v>
      </c>
      <c r="L1852" s="100">
        <v>12.79</v>
      </c>
      <c r="M1852" s="101" t="s">
        <v>33</v>
      </c>
      <c r="N1852" s="102" t="s">
        <v>33</v>
      </c>
      <c r="V1852" s="68" t="s">
        <v>183</v>
      </c>
    </row>
    <row r="1853" spans="1:24" s="63" customFormat="1" ht="33.75" x14ac:dyDescent="0.2">
      <c r="A1853" s="98"/>
      <c r="B1853" s="97" t="s">
        <v>184</v>
      </c>
      <c r="C1853" s="767" t="s">
        <v>185</v>
      </c>
      <c r="D1853" s="767"/>
      <c r="E1853" s="767"/>
      <c r="F1853" s="99" t="s">
        <v>186</v>
      </c>
      <c r="G1853" s="99" t="s">
        <v>187</v>
      </c>
      <c r="H1853" s="99" t="s">
        <v>33</v>
      </c>
      <c r="I1853" s="99" t="s">
        <v>187</v>
      </c>
      <c r="J1853" s="100" t="s">
        <v>33</v>
      </c>
      <c r="K1853" s="99" t="s">
        <v>33</v>
      </c>
      <c r="L1853" s="100">
        <v>12.15</v>
      </c>
      <c r="M1853" s="101" t="s">
        <v>33</v>
      </c>
      <c r="N1853" s="102" t="s">
        <v>33</v>
      </c>
      <c r="V1853" s="68" t="s">
        <v>185</v>
      </c>
    </row>
    <row r="1854" spans="1:24" s="63" customFormat="1" ht="22.5" x14ac:dyDescent="0.2">
      <c r="A1854" s="98"/>
      <c r="B1854" s="97" t="s">
        <v>188</v>
      </c>
      <c r="C1854" s="767" t="s">
        <v>189</v>
      </c>
      <c r="D1854" s="767"/>
      <c r="E1854" s="767"/>
      <c r="F1854" s="99" t="s">
        <v>186</v>
      </c>
      <c r="G1854" s="99" t="s">
        <v>190</v>
      </c>
      <c r="H1854" s="99" t="s">
        <v>33</v>
      </c>
      <c r="I1854" s="99" t="s">
        <v>190</v>
      </c>
      <c r="J1854" s="100" t="s">
        <v>33</v>
      </c>
      <c r="K1854" s="99" t="s">
        <v>33</v>
      </c>
      <c r="L1854" s="100">
        <v>6.4</v>
      </c>
      <c r="M1854" s="101" t="s">
        <v>33</v>
      </c>
      <c r="N1854" s="102" t="s">
        <v>33</v>
      </c>
      <c r="V1854" s="68" t="s">
        <v>189</v>
      </c>
    </row>
    <row r="1855" spans="1:24" s="63" customFormat="1" x14ac:dyDescent="0.2">
      <c r="A1855" s="103"/>
      <c r="B1855" s="104"/>
      <c r="C1855" s="780" t="s">
        <v>191</v>
      </c>
      <c r="D1855" s="780"/>
      <c r="E1855" s="780"/>
      <c r="F1855" s="105" t="s">
        <v>33</v>
      </c>
      <c r="G1855" s="105" t="s">
        <v>33</v>
      </c>
      <c r="H1855" s="105" t="s">
        <v>33</v>
      </c>
      <c r="I1855" s="105" t="s">
        <v>33</v>
      </c>
      <c r="J1855" s="106" t="s">
        <v>33</v>
      </c>
      <c r="K1855" s="105" t="s">
        <v>33</v>
      </c>
      <c r="L1855" s="106">
        <v>144.30000000000001</v>
      </c>
      <c r="M1855" s="92" t="s">
        <v>33</v>
      </c>
      <c r="N1855" s="107" t="s">
        <v>33</v>
      </c>
      <c r="X1855" s="68" t="s">
        <v>191</v>
      </c>
    </row>
    <row r="1856" spans="1:24" s="63" customFormat="1" ht="22.5" x14ac:dyDescent="0.2">
      <c r="A1856" s="88" t="s">
        <v>851</v>
      </c>
      <c r="B1856" s="89" t="s">
        <v>1974</v>
      </c>
      <c r="C1856" s="776" t="s">
        <v>1975</v>
      </c>
      <c r="D1856" s="776"/>
      <c r="E1856" s="776"/>
      <c r="F1856" s="90" t="s">
        <v>582</v>
      </c>
      <c r="G1856" s="90" t="s">
        <v>33</v>
      </c>
      <c r="H1856" s="90" t="s">
        <v>33</v>
      </c>
      <c r="I1856" s="90" t="s">
        <v>3486</v>
      </c>
      <c r="J1856" s="91" t="s">
        <v>33</v>
      </c>
      <c r="K1856" s="90" t="s">
        <v>33</v>
      </c>
      <c r="L1856" s="91" t="s">
        <v>33</v>
      </c>
      <c r="M1856" s="92" t="s">
        <v>33</v>
      </c>
      <c r="N1856" s="93" t="s">
        <v>33</v>
      </c>
      <c r="R1856" s="68" t="s">
        <v>1975</v>
      </c>
    </row>
    <row r="1857" spans="1:24" s="63" customFormat="1" x14ac:dyDescent="0.2">
      <c r="A1857" s="94"/>
      <c r="B1857" s="95"/>
      <c r="C1857" s="767" t="s">
        <v>3487</v>
      </c>
      <c r="D1857" s="767"/>
      <c r="E1857" s="767"/>
      <c r="F1857" s="767"/>
      <c r="G1857" s="767"/>
      <c r="H1857" s="767"/>
      <c r="I1857" s="767"/>
      <c r="J1857" s="767"/>
      <c r="K1857" s="767"/>
      <c r="L1857" s="767"/>
      <c r="M1857" s="767"/>
      <c r="N1857" s="781"/>
      <c r="S1857" s="68" t="s">
        <v>3487</v>
      </c>
    </row>
    <row r="1858" spans="1:24" s="63" customFormat="1" ht="33.75" x14ac:dyDescent="0.2">
      <c r="A1858" s="96"/>
      <c r="B1858" s="97" t="s">
        <v>558</v>
      </c>
      <c r="C1858" s="767" t="s">
        <v>559</v>
      </c>
      <c r="D1858" s="767"/>
      <c r="E1858" s="767"/>
      <c r="F1858" s="767"/>
      <c r="G1858" s="767"/>
      <c r="H1858" s="767"/>
      <c r="I1858" s="767"/>
      <c r="J1858" s="767"/>
      <c r="K1858" s="767"/>
      <c r="L1858" s="767"/>
      <c r="M1858" s="767"/>
      <c r="N1858" s="781"/>
      <c r="T1858" s="68" t="s">
        <v>559</v>
      </c>
    </row>
    <row r="1859" spans="1:24" s="63" customFormat="1" x14ac:dyDescent="0.2">
      <c r="A1859" s="98"/>
      <c r="B1859" s="97" t="s">
        <v>165</v>
      </c>
      <c r="C1859" s="767" t="s">
        <v>251</v>
      </c>
      <c r="D1859" s="767"/>
      <c r="E1859" s="767"/>
      <c r="F1859" s="99" t="s">
        <v>33</v>
      </c>
      <c r="G1859" s="99" t="s">
        <v>33</v>
      </c>
      <c r="H1859" s="99" t="s">
        <v>33</v>
      </c>
      <c r="I1859" s="99" t="s">
        <v>33</v>
      </c>
      <c r="J1859" s="100">
        <v>127.61</v>
      </c>
      <c r="K1859" s="99" t="s">
        <v>175</v>
      </c>
      <c r="L1859" s="100">
        <v>383.63</v>
      </c>
      <c r="M1859" s="101" t="s">
        <v>33</v>
      </c>
      <c r="N1859" s="102" t="s">
        <v>33</v>
      </c>
      <c r="U1859" s="68" t="s">
        <v>251</v>
      </c>
    </row>
    <row r="1860" spans="1:24" s="63" customFormat="1" x14ac:dyDescent="0.2">
      <c r="A1860" s="98"/>
      <c r="B1860" s="97" t="s">
        <v>173</v>
      </c>
      <c r="C1860" s="767" t="s">
        <v>174</v>
      </c>
      <c r="D1860" s="767"/>
      <c r="E1860" s="767"/>
      <c r="F1860" s="99" t="s">
        <v>33</v>
      </c>
      <c r="G1860" s="99" t="s">
        <v>33</v>
      </c>
      <c r="H1860" s="99" t="s">
        <v>33</v>
      </c>
      <c r="I1860" s="99" t="s">
        <v>33</v>
      </c>
      <c r="J1860" s="100">
        <v>288.58</v>
      </c>
      <c r="K1860" s="99" t="s">
        <v>175</v>
      </c>
      <c r="L1860" s="100">
        <v>867.54</v>
      </c>
      <c r="M1860" s="101" t="s">
        <v>33</v>
      </c>
      <c r="N1860" s="102" t="s">
        <v>33</v>
      </c>
      <c r="U1860" s="68" t="s">
        <v>174</v>
      </c>
    </row>
    <row r="1861" spans="1:24" s="63" customFormat="1" x14ac:dyDescent="0.2">
      <c r="A1861" s="98"/>
      <c r="B1861" s="97" t="s">
        <v>176</v>
      </c>
      <c r="C1861" s="767" t="s">
        <v>177</v>
      </c>
      <c r="D1861" s="767"/>
      <c r="E1861" s="767"/>
      <c r="F1861" s="99" t="s">
        <v>33</v>
      </c>
      <c r="G1861" s="99" t="s">
        <v>33</v>
      </c>
      <c r="H1861" s="99" t="s">
        <v>33</v>
      </c>
      <c r="I1861" s="99" t="s">
        <v>33</v>
      </c>
      <c r="J1861" s="100">
        <v>31.49</v>
      </c>
      <c r="K1861" s="99" t="s">
        <v>175</v>
      </c>
      <c r="L1861" s="100">
        <v>94.67</v>
      </c>
      <c r="M1861" s="101" t="s">
        <v>33</v>
      </c>
      <c r="N1861" s="102" t="s">
        <v>33</v>
      </c>
      <c r="U1861" s="68" t="s">
        <v>177</v>
      </c>
    </row>
    <row r="1862" spans="1:24" s="63" customFormat="1" x14ac:dyDescent="0.2">
      <c r="A1862" s="98"/>
      <c r="B1862" s="97" t="s">
        <v>33</v>
      </c>
      <c r="C1862" s="767" t="s">
        <v>253</v>
      </c>
      <c r="D1862" s="767"/>
      <c r="E1862" s="767"/>
      <c r="F1862" s="99" t="s">
        <v>179</v>
      </c>
      <c r="G1862" s="99" t="s">
        <v>1978</v>
      </c>
      <c r="H1862" s="99" t="s">
        <v>175</v>
      </c>
      <c r="I1862" s="99" t="s">
        <v>3488</v>
      </c>
      <c r="J1862" s="100" t="s">
        <v>33</v>
      </c>
      <c r="K1862" s="99" t="s">
        <v>33</v>
      </c>
      <c r="L1862" s="100" t="s">
        <v>33</v>
      </c>
      <c r="M1862" s="101" t="s">
        <v>33</v>
      </c>
      <c r="N1862" s="102" t="s">
        <v>33</v>
      </c>
      <c r="V1862" s="68" t="s">
        <v>253</v>
      </c>
    </row>
    <row r="1863" spans="1:24" s="63" customFormat="1" x14ac:dyDescent="0.2">
      <c r="A1863" s="98"/>
      <c r="B1863" s="97" t="s">
        <v>33</v>
      </c>
      <c r="C1863" s="767" t="s">
        <v>178</v>
      </c>
      <c r="D1863" s="767"/>
      <c r="E1863" s="767"/>
      <c r="F1863" s="99" t="s">
        <v>179</v>
      </c>
      <c r="G1863" s="99" t="s">
        <v>1980</v>
      </c>
      <c r="H1863" s="99" t="s">
        <v>175</v>
      </c>
      <c r="I1863" s="99" t="s">
        <v>3489</v>
      </c>
      <c r="J1863" s="100" t="s">
        <v>33</v>
      </c>
      <c r="K1863" s="99" t="s">
        <v>33</v>
      </c>
      <c r="L1863" s="100" t="s">
        <v>33</v>
      </c>
      <c r="M1863" s="101" t="s">
        <v>33</v>
      </c>
      <c r="N1863" s="102" t="s">
        <v>33</v>
      </c>
      <c r="V1863" s="68" t="s">
        <v>178</v>
      </c>
    </row>
    <row r="1864" spans="1:24" s="63" customFormat="1" x14ac:dyDescent="0.2">
      <c r="A1864" s="98"/>
      <c r="B1864" s="97" t="s">
        <v>33</v>
      </c>
      <c r="C1864" s="776" t="s">
        <v>182</v>
      </c>
      <c r="D1864" s="776"/>
      <c r="E1864" s="776"/>
      <c r="F1864" s="90" t="s">
        <v>33</v>
      </c>
      <c r="G1864" s="90" t="s">
        <v>33</v>
      </c>
      <c r="H1864" s="90" t="s">
        <v>33</v>
      </c>
      <c r="I1864" s="90" t="s">
        <v>33</v>
      </c>
      <c r="J1864" s="91">
        <v>416.19</v>
      </c>
      <c r="K1864" s="90" t="s">
        <v>33</v>
      </c>
      <c r="L1864" s="91">
        <v>1251.17</v>
      </c>
      <c r="M1864" s="92" t="s">
        <v>33</v>
      </c>
      <c r="N1864" s="93" t="s">
        <v>33</v>
      </c>
      <c r="W1864" s="68" t="s">
        <v>182</v>
      </c>
    </row>
    <row r="1865" spans="1:24" s="63" customFormat="1" x14ac:dyDescent="0.2">
      <c r="A1865" s="98"/>
      <c r="B1865" s="97" t="s">
        <v>33</v>
      </c>
      <c r="C1865" s="767" t="s">
        <v>183</v>
      </c>
      <c r="D1865" s="767"/>
      <c r="E1865" s="767"/>
      <c r="F1865" s="99" t="s">
        <v>33</v>
      </c>
      <c r="G1865" s="99" t="s">
        <v>33</v>
      </c>
      <c r="H1865" s="99" t="s">
        <v>33</v>
      </c>
      <c r="I1865" s="99" t="s">
        <v>33</v>
      </c>
      <c r="J1865" s="100" t="s">
        <v>33</v>
      </c>
      <c r="K1865" s="99" t="s">
        <v>33</v>
      </c>
      <c r="L1865" s="100">
        <v>478.3</v>
      </c>
      <c r="M1865" s="101" t="s">
        <v>33</v>
      </c>
      <c r="N1865" s="102" t="s">
        <v>33</v>
      </c>
      <c r="V1865" s="68" t="s">
        <v>183</v>
      </c>
    </row>
    <row r="1866" spans="1:24" s="63" customFormat="1" ht="33.75" x14ac:dyDescent="0.2">
      <c r="A1866" s="98"/>
      <c r="B1866" s="97" t="s">
        <v>184</v>
      </c>
      <c r="C1866" s="767" t="s">
        <v>185</v>
      </c>
      <c r="D1866" s="767"/>
      <c r="E1866" s="767"/>
      <c r="F1866" s="99" t="s">
        <v>186</v>
      </c>
      <c r="G1866" s="99" t="s">
        <v>187</v>
      </c>
      <c r="H1866" s="99" t="s">
        <v>33</v>
      </c>
      <c r="I1866" s="99" t="s">
        <v>187</v>
      </c>
      <c r="J1866" s="100" t="s">
        <v>33</v>
      </c>
      <c r="K1866" s="99" t="s">
        <v>33</v>
      </c>
      <c r="L1866" s="100">
        <v>454.39</v>
      </c>
      <c r="M1866" s="101" t="s">
        <v>33</v>
      </c>
      <c r="N1866" s="102" t="s">
        <v>33</v>
      </c>
      <c r="V1866" s="68" t="s">
        <v>185</v>
      </c>
    </row>
    <row r="1867" spans="1:24" s="63" customFormat="1" ht="22.5" x14ac:dyDescent="0.2">
      <c r="A1867" s="98"/>
      <c r="B1867" s="97" t="s">
        <v>188</v>
      </c>
      <c r="C1867" s="767" t="s">
        <v>189</v>
      </c>
      <c r="D1867" s="767"/>
      <c r="E1867" s="767"/>
      <c r="F1867" s="99" t="s">
        <v>186</v>
      </c>
      <c r="G1867" s="99" t="s">
        <v>190</v>
      </c>
      <c r="H1867" s="99" t="s">
        <v>33</v>
      </c>
      <c r="I1867" s="99" t="s">
        <v>190</v>
      </c>
      <c r="J1867" s="100" t="s">
        <v>33</v>
      </c>
      <c r="K1867" s="99" t="s">
        <v>33</v>
      </c>
      <c r="L1867" s="100">
        <v>239.15</v>
      </c>
      <c r="M1867" s="101" t="s">
        <v>33</v>
      </c>
      <c r="N1867" s="102" t="s">
        <v>33</v>
      </c>
      <c r="V1867" s="68" t="s">
        <v>189</v>
      </c>
    </row>
    <row r="1868" spans="1:24" s="63" customFormat="1" x14ac:dyDescent="0.2">
      <c r="A1868" s="103"/>
      <c r="B1868" s="104"/>
      <c r="C1868" s="780" t="s">
        <v>191</v>
      </c>
      <c r="D1868" s="780"/>
      <c r="E1868" s="780"/>
      <c r="F1868" s="105" t="s">
        <v>33</v>
      </c>
      <c r="G1868" s="105" t="s">
        <v>33</v>
      </c>
      <c r="H1868" s="105" t="s">
        <v>33</v>
      </c>
      <c r="I1868" s="105" t="s">
        <v>33</v>
      </c>
      <c r="J1868" s="106" t="s">
        <v>33</v>
      </c>
      <c r="K1868" s="105" t="s">
        <v>33</v>
      </c>
      <c r="L1868" s="106">
        <v>1944.71</v>
      </c>
      <c r="M1868" s="92" t="s">
        <v>33</v>
      </c>
      <c r="N1868" s="107" t="s">
        <v>33</v>
      </c>
      <c r="X1868" s="68" t="s">
        <v>191</v>
      </c>
    </row>
    <row r="1869" spans="1:24" s="63" customFormat="1" x14ac:dyDescent="0.2">
      <c r="A1869" s="88" t="s">
        <v>3490</v>
      </c>
      <c r="B1869" s="89" t="s">
        <v>1989</v>
      </c>
      <c r="C1869" s="776" t="s">
        <v>1990</v>
      </c>
      <c r="D1869" s="776"/>
      <c r="E1869" s="776"/>
      <c r="F1869" s="90" t="s">
        <v>582</v>
      </c>
      <c r="G1869" s="90" t="s">
        <v>33</v>
      </c>
      <c r="H1869" s="90" t="s">
        <v>33</v>
      </c>
      <c r="I1869" s="90" t="s">
        <v>2807</v>
      </c>
      <c r="J1869" s="91" t="s">
        <v>33</v>
      </c>
      <c r="K1869" s="90" t="s">
        <v>33</v>
      </c>
      <c r="L1869" s="91" t="s">
        <v>33</v>
      </c>
      <c r="M1869" s="92" t="s">
        <v>33</v>
      </c>
      <c r="N1869" s="93" t="s">
        <v>33</v>
      </c>
      <c r="R1869" s="68" t="s">
        <v>1990</v>
      </c>
    </row>
    <row r="1870" spans="1:24" s="63" customFormat="1" x14ac:dyDescent="0.2">
      <c r="A1870" s="94"/>
      <c r="B1870" s="95"/>
      <c r="C1870" s="767" t="s">
        <v>2808</v>
      </c>
      <c r="D1870" s="767"/>
      <c r="E1870" s="767"/>
      <c r="F1870" s="767"/>
      <c r="G1870" s="767"/>
      <c r="H1870" s="767"/>
      <c r="I1870" s="767"/>
      <c r="J1870" s="767"/>
      <c r="K1870" s="767"/>
      <c r="L1870" s="767"/>
      <c r="M1870" s="767"/>
      <c r="N1870" s="781"/>
      <c r="S1870" s="68" t="s">
        <v>2808</v>
      </c>
    </row>
    <row r="1871" spans="1:24" s="63" customFormat="1" ht="33.75" x14ac:dyDescent="0.2">
      <c r="A1871" s="96"/>
      <c r="B1871" s="97" t="s">
        <v>558</v>
      </c>
      <c r="C1871" s="767" t="s">
        <v>559</v>
      </c>
      <c r="D1871" s="767"/>
      <c r="E1871" s="767"/>
      <c r="F1871" s="767"/>
      <c r="G1871" s="767"/>
      <c r="H1871" s="767"/>
      <c r="I1871" s="767"/>
      <c r="J1871" s="767"/>
      <c r="K1871" s="767"/>
      <c r="L1871" s="767"/>
      <c r="M1871" s="767"/>
      <c r="N1871" s="781"/>
      <c r="T1871" s="68" t="s">
        <v>559</v>
      </c>
    </row>
    <row r="1872" spans="1:24" s="63" customFormat="1" x14ac:dyDescent="0.2">
      <c r="A1872" s="98"/>
      <c r="B1872" s="97" t="s">
        <v>165</v>
      </c>
      <c r="C1872" s="767" t="s">
        <v>251</v>
      </c>
      <c r="D1872" s="767"/>
      <c r="E1872" s="767"/>
      <c r="F1872" s="99" t="s">
        <v>33</v>
      </c>
      <c r="G1872" s="99" t="s">
        <v>33</v>
      </c>
      <c r="H1872" s="99" t="s">
        <v>33</v>
      </c>
      <c r="I1872" s="99" t="s">
        <v>33</v>
      </c>
      <c r="J1872" s="100">
        <v>1053</v>
      </c>
      <c r="K1872" s="99" t="s">
        <v>175</v>
      </c>
      <c r="L1872" s="100">
        <v>46.07</v>
      </c>
      <c r="M1872" s="101" t="s">
        <v>33</v>
      </c>
      <c r="N1872" s="102" t="s">
        <v>33</v>
      </c>
      <c r="U1872" s="68" t="s">
        <v>251</v>
      </c>
    </row>
    <row r="1873" spans="1:24" s="63" customFormat="1" x14ac:dyDescent="0.2">
      <c r="A1873" s="98"/>
      <c r="B1873" s="97" t="s">
        <v>173</v>
      </c>
      <c r="C1873" s="767" t="s">
        <v>174</v>
      </c>
      <c r="D1873" s="767"/>
      <c r="E1873" s="767"/>
      <c r="F1873" s="99" t="s">
        <v>33</v>
      </c>
      <c r="G1873" s="99" t="s">
        <v>33</v>
      </c>
      <c r="H1873" s="99" t="s">
        <v>33</v>
      </c>
      <c r="I1873" s="99" t="s">
        <v>33</v>
      </c>
      <c r="J1873" s="100">
        <v>1566.06</v>
      </c>
      <c r="K1873" s="99" t="s">
        <v>175</v>
      </c>
      <c r="L1873" s="100">
        <v>68.52</v>
      </c>
      <c r="M1873" s="101" t="s">
        <v>33</v>
      </c>
      <c r="N1873" s="102" t="s">
        <v>33</v>
      </c>
      <c r="U1873" s="68" t="s">
        <v>174</v>
      </c>
    </row>
    <row r="1874" spans="1:24" s="63" customFormat="1" x14ac:dyDescent="0.2">
      <c r="A1874" s="98"/>
      <c r="B1874" s="97" t="s">
        <v>176</v>
      </c>
      <c r="C1874" s="767" t="s">
        <v>177</v>
      </c>
      <c r="D1874" s="767"/>
      <c r="E1874" s="767"/>
      <c r="F1874" s="99" t="s">
        <v>33</v>
      </c>
      <c r="G1874" s="99" t="s">
        <v>33</v>
      </c>
      <c r="H1874" s="99" t="s">
        <v>33</v>
      </c>
      <c r="I1874" s="99" t="s">
        <v>33</v>
      </c>
      <c r="J1874" s="100">
        <v>244.39</v>
      </c>
      <c r="K1874" s="99" t="s">
        <v>175</v>
      </c>
      <c r="L1874" s="100">
        <v>10.69</v>
      </c>
      <c r="M1874" s="101" t="s">
        <v>33</v>
      </c>
      <c r="N1874" s="102" t="s">
        <v>33</v>
      </c>
      <c r="U1874" s="68" t="s">
        <v>177</v>
      </c>
    </row>
    <row r="1875" spans="1:24" s="63" customFormat="1" x14ac:dyDescent="0.2">
      <c r="A1875" s="98"/>
      <c r="B1875" s="97" t="s">
        <v>212</v>
      </c>
      <c r="C1875" s="767" t="s">
        <v>252</v>
      </c>
      <c r="D1875" s="767"/>
      <c r="E1875" s="767"/>
      <c r="F1875" s="99" t="s">
        <v>33</v>
      </c>
      <c r="G1875" s="99" t="s">
        <v>33</v>
      </c>
      <c r="H1875" s="99" t="s">
        <v>33</v>
      </c>
      <c r="I1875" s="99" t="s">
        <v>33</v>
      </c>
      <c r="J1875" s="100">
        <v>909.27</v>
      </c>
      <c r="K1875" s="99" t="s">
        <v>33</v>
      </c>
      <c r="L1875" s="100">
        <v>31.82</v>
      </c>
      <c r="M1875" s="101" t="s">
        <v>33</v>
      </c>
      <c r="N1875" s="102" t="s">
        <v>33</v>
      </c>
      <c r="U1875" s="68" t="s">
        <v>252</v>
      </c>
    </row>
    <row r="1876" spans="1:24" s="63" customFormat="1" x14ac:dyDescent="0.2">
      <c r="A1876" s="98"/>
      <c r="B1876" s="97" t="s">
        <v>33</v>
      </c>
      <c r="C1876" s="767" t="s">
        <v>253</v>
      </c>
      <c r="D1876" s="767"/>
      <c r="E1876" s="767"/>
      <c r="F1876" s="99" t="s">
        <v>179</v>
      </c>
      <c r="G1876" s="99" t="s">
        <v>1993</v>
      </c>
      <c r="H1876" s="99" t="s">
        <v>175</v>
      </c>
      <c r="I1876" s="99" t="s">
        <v>2809</v>
      </c>
      <c r="J1876" s="100" t="s">
        <v>33</v>
      </c>
      <c r="K1876" s="99" t="s">
        <v>33</v>
      </c>
      <c r="L1876" s="100" t="s">
        <v>33</v>
      </c>
      <c r="M1876" s="101" t="s">
        <v>33</v>
      </c>
      <c r="N1876" s="102" t="s">
        <v>33</v>
      </c>
      <c r="V1876" s="68" t="s">
        <v>253</v>
      </c>
    </row>
    <row r="1877" spans="1:24" s="63" customFormat="1" x14ac:dyDescent="0.2">
      <c r="A1877" s="98"/>
      <c r="B1877" s="97" t="s">
        <v>33</v>
      </c>
      <c r="C1877" s="767" t="s">
        <v>178</v>
      </c>
      <c r="D1877" s="767"/>
      <c r="E1877" s="767"/>
      <c r="F1877" s="99" t="s">
        <v>179</v>
      </c>
      <c r="G1877" s="99" t="s">
        <v>1995</v>
      </c>
      <c r="H1877" s="99" t="s">
        <v>175</v>
      </c>
      <c r="I1877" s="99" t="s">
        <v>2810</v>
      </c>
      <c r="J1877" s="100" t="s">
        <v>33</v>
      </c>
      <c r="K1877" s="99" t="s">
        <v>33</v>
      </c>
      <c r="L1877" s="100" t="s">
        <v>33</v>
      </c>
      <c r="M1877" s="101" t="s">
        <v>33</v>
      </c>
      <c r="N1877" s="102" t="s">
        <v>33</v>
      </c>
      <c r="V1877" s="68" t="s">
        <v>178</v>
      </c>
    </row>
    <row r="1878" spans="1:24" s="63" customFormat="1" x14ac:dyDescent="0.2">
      <c r="A1878" s="98"/>
      <c r="B1878" s="97" t="s">
        <v>33</v>
      </c>
      <c r="C1878" s="776" t="s">
        <v>182</v>
      </c>
      <c r="D1878" s="776"/>
      <c r="E1878" s="776"/>
      <c r="F1878" s="90" t="s">
        <v>33</v>
      </c>
      <c r="G1878" s="90" t="s">
        <v>33</v>
      </c>
      <c r="H1878" s="90" t="s">
        <v>33</v>
      </c>
      <c r="I1878" s="90" t="s">
        <v>33</v>
      </c>
      <c r="J1878" s="91">
        <v>3528.33</v>
      </c>
      <c r="K1878" s="90" t="s">
        <v>33</v>
      </c>
      <c r="L1878" s="91">
        <v>146.41</v>
      </c>
      <c r="M1878" s="92" t="s">
        <v>33</v>
      </c>
      <c r="N1878" s="93" t="s">
        <v>33</v>
      </c>
      <c r="W1878" s="68" t="s">
        <v>182</v>
      </c>
    </row>
    <row r="1879" spans="1:24" s="63" customFormat="1" x14ac:dyDescent="0.2">
      <c r="A1879" s="98"/>
      <c r="B1879" s="97" t="s">
        <v>33</v>
      </c>
      <c r="C1879" s="767" t="s">
        <v>183</v>
      </c>
      <c r="D1879" s="767"/>
      <c r="E1879" s="767"/>
      <c r="F1879" s="99" t="s">
        <v>33</v>
      </c>
      <c r="G1879" s="99" t="s">
        <v>33</v>
      </c>
      <c r="H1879" s="99" t="s">
        <v>33</v>
      </c>
      <c r="I1879" s="99" t="s">
        <v>33</v>
      </c>
      <c r="J1879" s="100" t="s">
        <v>33</v>
      </c>
      <c r="K1879" s="99" t="s">
        <v>33</v>
      </c>
      <c r="L1879" s="100">
        <v>56.76</v>
      </c>
      <c r="M1879" s="101" t="s">
        <v>33</v>
      </c>
      <c r="N1879" s="102" t="s">
        <v>33</v>
      </c>
      <c r="V1879" s="68" t="s">
        <v>183</v>
      </c>
    </row>
    <row r="1880" spans="1:24" s="63" customFormat="1" ht="33.75" x14ac:dyDescent="0.2">
      <c r="A1880" s="98"/>
      <c r="B1880" s="97" t="s">
        <v>589</v>
      </c>
      <c r="C1880" s="767" t="s">
        <v>590</v>
      </c>
      <c r="D1880" s="767"/>
      <c r="E1880" s="767"/>
      <c r="F1880" s="99" t="s">
        <v>186</v>
      </c>
      <c r="G1880" s="99" t="s">
        <v>591</v>
      </c>
      <c r="H1880" s="99" t="s">
        <v>33</v>
      </c>
      <c r="I1880" s="99" t="s">
        <v>591</v>
      </c>
      <c r="J1880" s="100" t="s">
        <v>33</v>
      </c>
      <c r="K1880" s="99" t="s">
        <v>33</v>
      </c>
      <c r="L1880" s="100">
        <v>59.6</v>
      </c>
      <c r="M1880" s="101" t="s">
        <v>33</v>
      </c>
      <c r="N1880" s="102" t="s">
        <v>33</v>
      </c>
      <c r="V1880" s="68" t="s">
        <v>590</v>
      </c>
    </row>
    <row r="1881" spans="1:24" s="63" customFormat="1" ht="33.75" x14ac:dyDescent="0.2">
      <c r="A1881" s="98"/>
      <c r="B1881" s="97" t="s">
        <v>592</v>
      </c>
      <c r="C1881" s="767" t="s">
        <v>593</v>
      </c>
      <c r="D1881" s="767"/>
      <c r="E1881" s="767"/>
      <c r="F1881" s="99" t="s">
        <v>186</v>
      </c>
      <c r="G1881" s="99" t="s">
        <v>594</v>
      </c>
      <c r="H1881" s="99" t="s">
        <v>33</v>
      </c>
      <c r="I1881" s="99" t="s">
        <v>594</v>
      </c>
      <c r="J1881" s="100" t="s">
        <v>33</v>
      </c>
      <c r="K1881" s="99" t="s">
        <v>33</v>
      </c>
      <c r="L1881" s="100">
        <v>36.89</v>
      </c>
      <c r="M1881" s="101" t="s">
        <v>33</v>
      </c>
      <c r="N1881" s="102" t="s">
        <v>33</v>
      </c>
      <c r="V1881" s="68" t="s">
        <v>593</v>
      </c>
    </row>
    <row r="1882" spans="1:24" s="63" customFormat="1" x14ac:dyDescent="0.2">
      <c r="A1882" s="103"/>
      <c r="B1882" s="104"/>
      <c r="C1882" s="780" t="s">
        <v>191</v>
      </c>
      <c r="D1882" s="780"/>
      <c r="E1882" s="780"/>
      <c r="F1882" s="105" t="s">
        <v>33</v>
      </c>
      <c r="G1882" s="105" t="s">
        <v>33</v>
      </c>
      <c r="H1882" s="105" t="s">
        <v>33</v>
      </c>
      <c r="I1882" s="105" t="s">
        <v>33</v>
      </c>
      <c r="J1882" s="106" t="s">
        <v>33</v>
      </c>
      <c r="K1882" s="105" t="s">
        <v>33</v>
      </c>
      <c r="L1882" s="106">
        <v>242.9</v>
      </c>
      <c r="M1882" s="92" t="s">
        <v>33</v>
      </c>
      <c r="N1882" s="107" t="s">
        <v>33</v>
      </c>
      <c r="X1882" s="68" t="s">
        <v>191</v>
      </c>
    </row>
    <row r="1883" spans="1:24" s="63" customFormat="1" ht="33.75" x14ac:dyDescent="0.2">
      <c r="A1883" s="88" t="s">
        <v>3491</v>
      </c>
      <c r="B1883" s="89" t="s">
        <v>1997</v>
      </c>
      <c r="C1883" s="776" t="s">
        <v>1998</v>
      </c>
      <c r="D1883" s="776"/>
      <c r="E1883" s="776"/>
      <c r="F1883" s="90" t="s">
        <v>566</v>
      </c>
      <c r="G1883" s="90" t="s">
        <v>33</v>
      </c>
      <c r="H1883" s="90" t="s">
        <v>33</v>
      </c>
      <c r="I1883" s="90" t="s">
        <v>2811</v>
      </c>
      <c r="J1883" s="91">
        <v>535.46</v>
      </c>
      <c r="K1883" s="90" t="s">
        <v>33</v>
      </c>
      <c r="L1883" s="91">
        <v>1911.59</v>
      </c>
      <c r="M1883" s="92" t="s">
        <v>33</v>
      </c>
      <c r="N1883" s="93" t="s">
        <v>33</v>
      </c>
      <c r="R1883" s="68" t="s">
        <v>1998</v>
      </c>
    </row>
    <row r="1884" spans="1:24" s="63" customFormat="1" ht="45" x14ac:dyDescent="0.2">
      <c r="A1884" s="88" t="s">
        <v>3492</v>
      </c>
      <c r="B1884" s="89" t="s">
        <v>2812</v>
      </c>
      <c r="C1884" s="776" t="s">
        <v>2813</v>
      </c>
      <c r="D1884" s="776"/>
      <c r="E1884" s="776"/>
      <c r="F1884" s="90" t="s">
        <v>582</v>
      </c>
      <c r="G1884" s="90" t="s">
        <v>33</v>
      </c>
      <c r="H1884" s="90" t="s">
        <v>33</v>
      </c>
      <c r="I1884" s="90" t="s">
        <v>1186</v>
      </c>
      <c r="J1884" s="91" t="s">
        <v>33</v>
      </c>
      <c r="K1884" s="90" t="s">
        <v>33</v>
      </c>
      <c r="L1884" s="91" t="s">
        <v>33</v>
      </c>
      <c r="M1884" s="92" t="s">
        <v>33</v>
      </c>
      <c r="N1884" s="93" t="s">
        <v>33</v>
      </c>
      <c r="R1884" s="68" t="s">
        <v>2813</v>
      </c>
    </row>
    <row r="1885" spans="1:24" s="63" customFormat="1" x14ac:dyDescent="0.2">
      <c r="A1885" s="94"/>
      <c r="B1885" s="95"/>
      <c r="C1885" s="767" t="s">
        <v>3493</v>
      </c>
      <c r="D1885" s="767"/>
      <c r="E1885" s="767"/>
      <c r="F1885" s="767"/>
      <c r="G1885" s="767"/>
      <c r="H1885" s="767"/>
      <c r="I1885" s="767"/>
      <c r="J1885" s="767"/>
      <c r="K1885" s="767"/>
      <c r="L1885" s="767"/>
      <c r="M1885" s="767"/>
      <c r="N1885" s="781"/>
      <c r="S1885" s="68" t="s">
        <v>3493</v>
      </c>
    </row>
    <row r="1886" spans="1:24" s="63" customFormat="1" ht="33.75" x14ac:dyDescent="0.2">
      <c r="A1886" s="96"/>
      <c r="B1886" s="97" t="s">
        <v>558</v>
      </c>
      <c r="C1886" s="767" t="s">
        <v>559</v>
      </c>
      <c r="D1886" s="767"/>
      <c r="E1886" s="767"/>
      <c r="F1886" s="767"/>
      <c r="G1886" s="767"/>
      <c r="H1886" s="767"/>
      <c r="I1886" s="767"/>
      <c r="J1886" s="767"/>
      <c r="K1886" s="767"/>
      <c r="L1886" s="767"/>
      <c r="M1886" s="767"/>
      <c r="N1886" s="781"/>
      <c r="T1886" s="68" t="s">
        <v>559</v>
      </c>
    </row>
    <row r="1887" spans="1:24" s="63" customFormat="1" x14ac:dyDescent="0.2">
      <c r="A1887" s="98"/>
      <c r="B1887" s="97" t="s">
        <v>165</v>
      </c>
      <c r="C1887" s="767" t="s">
        <v>251</v>
      </c>
      <c r="D1887" s="767"/>
      <c r="E1887" s="767"/>
      <c r="F1887" s="99" t="s">
        <v>33</v>
      </c>
      <c r="G1887" s="99" t="s">
        <v>33</v>
      </c>
      <c r="H1887" s="99" t="s">
        <v>33</v>
      </c>
      <c r="I1887" s="99" t="s">
        <v>33</v>
      </c>
      <c r="J1887" s="100">
        <v>2874.61</v>
      </c>
      <c r="K1887" s="99" t="s">
        <v>175</v>
      </c>
      <c r="L1887" s="100">
        <v>1329.51</v>
      </c>
      <c r="M1887" s="101" t="s">
        <v>33</v>
      </c>
      <c r="N1887" s="102" t="s">
        <v>33</v>
      </c>
      <c r="U1887" s="68" t="s">
        <v>251</v>
      </c>
    </row>
    <row r="1888" spans="1:24" s="63" customFormat="1" x14ac:dyDescent="0.2">
      <c r="A1888" s="98"/>
      <c r="B1888" s="97" t="s">
        <v>173</v>
      </c>
      <c r="C1888" s="767" t="s">
        <v>174</v>
      </c>
      <c r="D1888" s="767"/>
      <c r="E1888" s="767"/>
      <c r="F1888" s="99" t="s">
        <v>33</v>
      </c>
      <c r="G1888" s="99" t="s">
        <v>33</v>
      </c>
      <c r="H1888" s="99" t="s">
        <v>33</v>
      </c>
      <c r="I1888" s="99" t="s">
        <v>33</v>
      </c>
      <c r="J1888" s="100">
        <v>2606.02</v>
      </c>
      <c r="K1888" s="99" t="s">
        <v>175</v>
      </c>
      <c r="L1888" s="100">
        <v>1205.28</v>
      </c>
      <c r="M1888" s="101" t="s">
        <v>33</v>
      </c>
      <c r="N1888" s="102" t="s">
        <v>33</v>
      </c>
      <c r="U1888" s="68" t="s">
        <v>174</v>
      </c>
    </row>
    <row r="1889" spans="1:25" s="63" customFormat="1" x14ac:dyDescent="0.2">
      <c r="A1889" s="98"/>
      <c r="B1889" s="97" t="s">
        <v>176</v>
      </c>
      <c r="C1889" s="767" t="s">
        <v>177</v>
      </c>
      <c r="D1889" s="767"/>
      <c r="E1889" s="767"/>
      <c r="F1889" s="99" t="s">
        <v>33</v>
      </c>
      <c r="G1889" s="99" t="s">
        <v>33</v>
      </c>
      <c r="H1889" s="99" t="s">
        <v>33</v>
      </c>
      <c r="I1889" s="99" t="s">
        <v>33</v>
      </c>
      <c r="J1889" s="100">
        <v>380.59</v>
      </c>
      <c r="K1889" s="99" t="s">
        <v>175</v>
      </c>
      <c r="L1889" s="100">
        <v>176.02</v>
      </c>
      <c r="M1889" s="101" t="s">
        <v>33</v>
      </c>
      <c r="N1889" s="102" t="s">
        <v>33</v>
      </c>
      <c r="U1889" s="68" t="s">
        <v>177</v>
      </c>
    </row>
    <row r="1890" spans="1:25" s="63" customFormat="1" x14ac:dyDescent="0.2">
      <c r="A1890" s="98"/>
      <c r="B1890" s="97" t="s">
        <v>212</v>
      </c>
      <c r="C1890" s="767" t="s">
        <v>252</v>
      </c>
      <c r="D1890" s="767"/>
      <c r="E1890" s="767"/>
      <c r="F1890" s="99" t="s">
        <v>33</v>
      </c>
      <c r="G1890" s="99" t="s">
        <v>33</v>
      </c>
      <c r="H1890" s="99" t="s">
        <v>33</v>
      </c>
      <c r="I1890" s="99" t="s">
        <v>33</v>
      </c>
      <c r="J1890" s="100">
        <v>3287.63</v>
      </c>
      <c r="K1890" s="99" t="s">
        <v>33</v>
      </c>
      <c r="L1890" s="100">
        <v>1216.42</v>
      </c>
      <c r="M1890" s="101" t="s">
        <v>33</v>
      </c>
      <c r="N1890" s="102" t="s">
        <v>33</v>
      </c>
      <c r="U1890" s="68" t="s">
        <v>252</v>
      </c>
    </row>
    <row r="1891" spans="1:25" s="63" customFormat="1" x14ac:dyDescent="0.2">
      <c r="A1891" s="98"/>
      <c r="B1891" s="97" t="s">
        <v>33</v>
      </c>
      <c r="C1891" s="767" t="s">
        <v>253</v>
      </c>
      <c r="D1891" s="767"/>
      <c r="E1891" s="767"/>
      <c r="F1891" s="99" t="s">
        <v>179</v>
      </c>
      <c r="G1891" s="99" t="s">
        <v>2816</v>
      </c>
      <c r="H1891" s="99" t="s">
        <v>175</v>
      </c>
      <c r="I1891" s="99" t="s">
        <v>3494</v>
      </c>
      <c r="J1891" s="100" t="s">
        <v>33</v>
      </c>
      <c r="K1891" s="99" t="s">
        <v>33</v>
      </c>
      <c r="L1891" s="100" t="s">
        <v>33</v>
      </c>
      <c r="M1891" s="101" t="s">
        <v>33</v>
      </c>
      <c r="N1891" s="102" t="s">
        <v>33</v>
      </c>
      <c r="V1891" s="68" t="s">
        <v>253</v>
      </c>
    </row>
    <row r="1892" spans="1:25" s="63" customFormat="1" x14ac:dyDescent="0.2">
      <c r="A1892" s="98"/>
      <c r="B1892" s="97" t="s">
        <v>33</v>
      </c>
      <c r="C1892" s="767" t="s">
        <v>178</v>
      </c>
      <c r="D1892" s="767"/>
      <c r="E1892" s="767"/>
      <c r="F1892" s="99" t="s">
        <v>179</v>
      </c>
      <c r="G1892" s="99" t="s">
        <v>2818</v>
      </c>
      <c r="H1892" s="99" t="s">
        <v>175</v>
      </c>
      <c r="I1892" s="99" t="s">
        <v>3495</v>
      </c>
      <c r="J1892" s="100" t="s">
        <v>33</v>
      </c>
      <c r="K1892" s="99" t="s">
        <v>33</v>
      </c>
      <c r="L1892" s="100" t="s">
        <v>33</v>
      </c>
      <c r="M1892" s="101" t="s">
        <v>33</v>
      </c>
      <c r="N1892" s="102" t="s">
        <v>33</v>
      </c>
      <c r="V1892" s="68" t="s">
        <v>178</v>
      </c>
    </row>
    <row r="1893" spans="1:25" s="63" customFormat="1" x14ac:dyDescent="0.2">
      <c r="A1893" s="98"/>
      <c r="B1893" s="97" t="s">
        <v>33</v>
      </c>
      <c r="C1893" s="776" t="s">
        <v>182</v>
      </c>
      <c r="D1893" s="776"/>
      <c r="E1893" s="776"/>
      <c r="F1893" s="90" t="s">
        <v>33</v>
      </c>
      <c r="G1893" s="90" t="s">
        <v>33</v>
      </c>
      <c r="H1893" s="90" t="s">
        <v>33</v>
      </c>
      <c r="I1893" s="90" t="s">
        <v>33</v>
      </c>
      <c r="J1893" s="91">
        <v>8768.26</v>
      </c>
      <c r="K1893" s="90" t="s">
        <v>33</v>
      </c>
      <c r="L1893" s="91">
        <v>3751.21</v>
      </c>
      <c r="M1893" s="92" t="s">
        <v>33</v>
      </c>
      <c r="N1893" s="93" t="s">
        <v>33</v>
      </c>
      <c r="W1893" s="68" t="s">
        <v>182</v>
      </c>
    </row>
    <row r="1894" spans="1:25" s="63" customFormat="1" x14ac:dyDescent="0.2">
      <c r="A1894" s="98"/>
      <c r="B1894" s="97" t="s">
        <v>33</v>
      </c>
      <c r="C1894" s="767" t="s">
        <v>183</v>
      </c>
      <c r="D1894" s="767"/>
      <c r="E1894" s="767"/>
      <c r="F1894" s="99" t="s">
        <v>33</v>
      </c>
      <c r="G1894" s="99" t="s">
        <v>33</v>
      </c>
      <c r="H1894" s="99" t="s">
        <v>33</v>
      </c>
      <c r="I1894" s="99" t="s">
        <v>33</v>
      </c>
      <c r="J1894" s="100" t="s">
        <v>33</v>
      </c>
      <c r="K1894" s="99" t="s">
        <v>33</v>
      </c>
      <c r="L1894" s="100">
        <v>1505.53</v>
      </c>
      <c r="M1894" s="101" t="s">
        <v>33</v>
      </c>
      <c r="N1894" s="102" t="s">
        <v>33</v>
      </c>
      <c r="V1894" s="68" t="s">
        <v>183</v>
      </c>
    </row>
    <row r="1895" spans="1:25" s="63" customFormat="1" ht="33.75" x14ac:dyDescent="0.2">
      <c r="A1895" s="98"/>
      <c r="B1895" s="97" t="s">
        <v>589</v>
      </c>
      <c r="C1895" s="767" t="s">
        <v>590</v>
      </c>
      <c r="D1895" s="767"/>
      <c r="E1895" s="767"/>
      <c r="F1895" s="99" t="s">
        <v>186</v>
      </c>
      <c r="G1895" s="99" t="s">
        <v>591</v>
      </c>
      <c r="H1895" s="99" t="s">
        <v>33</v>
      </c>
      <c r="I1895" s="99" t="s">
        <v>591</v>
      </c>
      <c r="J1895" s="100" t="s">
        <v>33</v>
      </c>
      <c r="K1895" s="99" t="s">
        <v>33</v>
      </c>
      <c r="L1895" s="100">
        <v>1580.81</v>
      </c>
      <c r="M1895" s="101" t="s">
        <v>33</v>
      </c>
      <c r="N1895" s="102" t="s">
        <v>33</v>
      </c>
      <c r="V1895" s="68" t="s">
        <v>590</v>
      </c>
    </row>
    <row r="1896" spans="1:25" s="63" customFormat="1" ht="33.75" x14ac:dyDescent="0.2">
      <c r="A1896" s="98"/>
      <c r="B1896" s="97" t="s">
        <v>592</v>
      </c>
      <c r="C1896" s="767" t="s">
        <v>593</v>
      </c>
      <c r="D1896" s="767"/>
      <c r="E1896" s="767"/>
      <c r="F1896" s="99" t="s">
        <v>186</v>
      </c>
      <c r="G1896" s="99" t="s">
        <v>594</v>
      </c>
      <c r="H1896" s="99" t="s">
        <v>33</v>
      </c>
      <c r="I1896" s="99" t="s">
        <v>594</v>
      </c>
      <c r="J1896" s="100" t="s">
        <v>33</v>
      </c>
      <c r="K1896" s="99" t="s">
        <v>33</v>
      </c>
      <c r="L1896" s="100">
        <v>978.59</v>
      </c>
      <c r="M1896" s="101" t="s">
        <v>33</v>
      </c>
      <c r="N1896" s="102" t="s">
        <v>33</v>
      </c>
      <c r="V1896" s="68" t="s">
        <v>593</v>
      </c>
    </row>
    <row r="1897" spans="1:25" s="63" customFormat="1" x14ac:dyDescent="0.2">
      <c r="A1897" s="103"/>
      <c r="B1897" s="104"/>
      <c r="C1897" s="780" t="s">
        <v>191</v>
      </c>
      <c r="D1897" s="780"/>
      <c r="E1897" s="780"/>
      <c r="F1897" s="105" t="s">
        <v>33</v>
      </c>
      <c r="G1897" s="105" t="s">
        <v>33</v>
      </c>
      <c r="H1897" s="105" t="s">
        <v>33</v>
      </c>
      <c r="I1897" s="105" t="s">
        <v>33</v>
      </c>
      <c r="J1897" s="106" t="s">
        <v>33</v>
      </c>
      <c r="K1897" s="105" t="s">
        <v>33</v>
      </c>
      <c r="L1897" s="106">
        <v>6310.61</v>
      </c>
      <c r="M1897" s="92" t="s">
        <v>33</v>
      </c>
      <c r="N1897" s="107" t="s">
        <v>33</v>
      </c>
      <c r="X1897" s="68" t="s">
        <v>191</v>
      </c>
    </row>
    <row r="1898" spans="1:25" s="63" customFormat="1" ht="22.5" x14ac:dyDescent="0.2">
      <c r="A1898" s="88" t="s">
        <v>3496</v>
      </c>
      <c r="B1898" s="89" t="s">
        <v>595</v>
      </c>
      <c r="C1898" s="776" t="s">
        <v>596</v>
      </c>
      <c r="D1898" s="776"/>
      <c r="E1898" s="776"/>
      <c r="F1898" s="90" t="s">
        <v>566</v>
      </c>
      <c r="G1898" s="90" t="s">
        <v>33</v>
      </c>
      <c r="H1898" s="90" t="s">
        <v>33</v>
      </c>
      <c r="I1898" s="90" t="s">
        <v>3497</v>
      </c>
      <c r="J1898" s="91">
        <v>790</v>
      </c>
      <c r="K1898" s="90" t="s">
        <v>33</v>
      </c>
      <c r="L1898" s="91">
        <v>29668.45</v>
      </c>
      <c r="M1898" s="92" t="s">
        <v>33</v>
      </c>
      <c r="N1898" s="93" t="s">
        <v>33</v>
      </c>
      <c r="R1898" s="68" t="s">
        <v>596</v>
      </c>
    </row>
    <row r="1899" spans="1:25" s="63" customFormat="1" x14ac:dyDescent="0.2">
      <c r="A1899" s="88" t="s">
        <v>3498</v>
      </c>
      <c r="B1899" s="89" t="s">
        <v>598</v>
      </c>
      <c r="C1899" s="776" t="s">
        <v>599</v>
      </c>
      <c r="D1899" s="776"/>
      <c r="E1899" s="776"/>
      <c r="F1899" s="90" t="s">
        <v>566</v>
      </c>
      <c r="G1899" s="90" t="s">
        <v>33</v>
      </c>
      <c r="H1899" s="90" t="s">
        <v>33</v>
      </c>
      <c r="I1899" s="90" t="s">
        <v>1449</v>
      </c>
      <c r="J1899" s="91">
        <v>10.63</v>
      </c>
      <c r="K1899" s="90" t="s">
        <v>33</v>
      </c>
      <c r="L1899" s="91">
        <v>393.31</v>
      </c>
      <c r="M1899" s="92" t="s">
        <v>33</v>
      </c>
      <c r="N1899" s="93" t="s">
        <v>33</v>
      </c>
      <c r="R1899" s="68" t="s">
        <v>599</v>
      </c>
    </row>
    <row r="1900" spans="1:25" s="63" customFormat="1" x14ac:dyDescent="0.2">
      <c r="A1900" s="94"/>
      <c r="B1900" s="95"/>
      <c r="C1900" s="767" t="s">
        <v>601</v>
      </c>
      <c r="D1900" s="767"/>
      <c r="E1900" s="767"/>
      <c r="F1900" s="767"/>
      <c r="G1900" s="767"/>
      <c r="H1900" s="767"/>
      <c r="I1900" s="767"/>
      <c r="J1900" s="767"/>
      <c r="K1900" s="767"/>
      <c r="L1900" s="767"/>
      <c r="M1900" s="767"/>
      <c r="N1900" s="781"/>
      <c r="Y1900" s="68" t="s">
        <v>601</v>
      </c>
    </row>
    <row r="1901" spans="1:25" s="63" customFormat="1" ht="22.5" x14ac:dyDescent="0.2">
      <c r="A1901" s="88" t="s">
        <v>3499</v>
      </c>
      <c r="B1901" s="89" t="s">
        <v>2064</v>
      </c>
      <c r="C1901" s="776" t="s">
        <v>2065</v>
      </c>
      <c r="D1901" s="776"/>
      <c r="E1901" s="776"/>
      <c r="F1901" s="90" t="s">
        <v>604</v>
      </c>
      <c r="G1901" s="90" t="s">
        <v>33</v>
      </c>
      <c r="H1901" s="90" t="s">
        <v>33</v>
      </c>
      <c r="I1901" s="90" t="s">
        <v>3500</v>
      </c>
      <c r="J1901" s="91">
        <v>5488.69</v>
      </c>
      <c r="K1901" s="90" t="s">
        <v>33</v>
      </c>
      <c r="L1901" s="91">
        <v>2483.08</v>
      </c>
      <c r="M1901" s="92" t="s">
        <v>33</v>
      </c>
      <c r="N1901" s="93" t="s">
        <v>33</v>
      </c>
      <c r="R1901" s="68" t="s">
        <v>2065</v>
      </c>
    </row>
    <row r="1902" spans="1:25" s="63" customFormat="1" x14ac:dyDescent="0.2">
      <c r="A1902" s="94"/>
      <c r="B1902" s="95"/>
      <c r="C1902" s="767" t="s">
        <v>3501</v>
      </c>
      <c r="D1902" s="767"/>
      <c r="E1902" s="767"/>
      <c r="F1902" s="767"/>
      <c r="G1902" s="767"/>
      <c r="H1902" s="767"/>
      <c r="I1902" s="767"/>
      <c r="J1902" s="767"/>
      <c r="K1902" s="767"/>
      <c r="L1902" s="767"/>
      <c r="M1902" s="767"/>
      <c r="N1902" s="781"/>
      <c r="S1902" s="68" t="s">
        <v>3501</v>
      </c>
    </row>
    <row r="1903" spans="1:25" s="63" customFormat="1" ht="22.5" x14ac:dyDescent="0.2">
      <c r="A1903" s="88" t="s">
        <v>3502</v>
      </c>
      <c r="B1903" s="89" t="s">
        <v>2014</v>
      </c>
      <c r="C1903" s="776" t="s">
        <v>2015</v>
      </c>
      <c r="D1903" s="776"/>
      <c r="E1903" s="776"/>
      <c r="F1903" s="90" t="s">
        <v>604</v>
      </c>
      <c r="G1903" s="90" t="s">
        <v>33</v>
      </c>
      <c r="H1903" s="90" t="s">
        <v>33</v>
      </c>
      <c r="I1903" s="90" t="s">
        <v>3503</v>
      </c>
      <c r="J1903" s="91">
        <v>5488.69</v>
      </c>
      <c r="K1903" s="90" t="s">
        <v>33</v>
      </c>
      <c r="L1903" s="91">
        <v>924.3</v>
      </c>
      <c r="M1903" s="92" t="s">
        <v>33</v>
      </c>
      <c r="N1903" s="93" t="s">
        <v>33</v>
      </c>
      <c r="R1903" s="68" t="s">
        <v>2015</v>
      </c>
    </row>
    <row r="1904" spans="1:25" s="63" customFormat="1" x14ac:dyDescent="0.2">
      <c r="A1904" s="94"/>
      <c r="B1904" s="95"/>
      <c r="C1904" s="767" t="s">
        <v>3504</v>
      </c>
      <c r="D1904" s="767"/>
      <c r="E1904" s="767"/>
      <c r="F1904" s="767"/>
      <c r="G1904" s="767"/>
      <c r="H1904" s="767"/>
      <c r="I1904" s="767"/>
      <c r="J1904" s="767"/>
      <c r="K1904" s="767"/>
      <c r="L1904" s="767"/>
      <c r="M1904" s="767"/>
      <c r="N1904" s="781"/>
      <c r="S1904" s="68" t="s">
        <v>3504</v>
      </c>
    </row>
    <row r="1905" spans="1:23" s="63" customFormat="1" ht="22.5" x14ac:dyDescent="0.2">
      <c r="A1905" s="88" t="s">
        <v>3505</v>
      </c>
      <c r="B1905" s="89" t="s">
        <v>2826</v>
      </c>
      <c r="C1905" s="776" t="s">
        <v>2827</v>
      </c>
      <c r="D1905" s="776"/>
      <c r="E1905" s="776"/>
      <c r="F1905" s="90" t="s">
        <v>604</v>
      </c>
      <c r="G1905" s="90" t="s">
        <v>33</v>
      </c>
      <c r="H1905" s="90" t="s">
        <v>33</v>
      </c>
      <c r="I1905" s="90" t="s">
        <v>2828</v>
      </c>
      <c r="J1905" s="91">
        <v>5488.69</v>
      </c>
      <c r="K1905" s="90" t="s">
        <v>33</v>
      </c>
      <c r="L1905" s="91">
        <v>4354.18</v>
      </c>
      <c r="M1905" s="92" t="s">
        <v>33</v>
      </c>
      <c r="N1905" s="93" t="s">
        <v>33</v>
      </c>
      <c r="R1905" s="68" t="s">
        <v>2827</v>
      </c>
    </row>
    <row r="1906" spans="1:23" s="63" customFormat="1" x14ac:dyDescent="0.2">
      <c r="A1906" s="94"/>
      <c r="B1906" s="95"/>
      <c r="C1906" s="767" t="s">
        <v>2829</v>
      </c>
      <c r="D1906" s="767"/>
      <c r="E1906" s="767"/>
      <c r="F1906" s="767"/>
      <c r="G1906" s="767"/>
      <c r="H1906" s="767"/>
      <c r="I1906" s="767"/>
      <c r="J1906" s="767"/>
      <c r="K1906" s="767"/>
      <c r="L1906" s="767"/>
      <c r="M1906" s="767"/>
      <c r="N1906" s="781"/>
      <c r="S1906" s="68" t="s">
        <v>2829</v>
      </c>
    </row>
    <row r="1907" spans="1:23" s="63" customFormat="1" ht="22.5" x14ac:dyDescent="0.2">
      <c r="A1907" s="88" t="s">
        <v>3506</v>
      </c>
      <c r="B1907" s="89" t="s">
        <v>602</v>
      </c>
      <c r="C1907" s="776" t="s">
        <v>603</v>
      </c>
      <c r="D1907" s="776"/>
      <c r="E1907" s="776"/>
      <c r="F1907" s="90" t="s">
        <v>604</v>
      </c>
      <c r="G1907" s="90" t="s">
        <v>33</v>
      </c>
      <c r="H1907" s="90" t="s">
        <v>33</v>
      </c>
      <c r="I1907" s="90" t="s">
        <v>3507</v>
      </c>
      <c r="J1907" s="91">
        <v>5584.58</v>
      </c>
      <c r="K1907" s="90" t="s">
        <v>33</v>
      </c>
      <c r="L1907" s="91">
        <v>1425.74</v>
      </c>
      <c r="M1907" s="92" t="s">
        <v>33</v>
      </c>
      <c r="N1907" s="93" t="s">
        <v>33</v>
      </c>
      <c r="R1907" s="68" t="s">
        <v>603</v>
      </c>
    </row>
    <row r="1908" spans="1:23" s="63" customFormat="1" x14ac:dyDescent="0.2">
      <c r="A1908" s="94"/>
      <c r="B1908" s="95"/>
      <c r="C1908" s="767" t="s">
        <v>3508</v>
      </c>
      <c r="D1908" s="767"/>
      <c r="E1908" s="767"/>
      <c r="F1908" s="767"/>
      <c r="G1908" s="767"/>
      <c r="H1908" s="767"/>
      <c r="I1908" s="767"/>
      <c r="J1908" s="767"/>
      <c r="K1908" s="767"/>
      <c r="L1908" s="767"/>
      <c r="M1908" s="767"/>
      <c r="N1908" s="781"/>
      <c r="S1908" s="68" t="s">
        <v>3508</v>
      </c>
    </row>
    <row r="1909" spans="1:23" s="63" customFormat="1" ht="22.5" x14ac:dyDescent="0.2">
      <c r="A1909" s="88" t="s">
        <v>3509</v>
      </c>
      <c r="B1909" s="89" t="s">
        <v>2010</v>
      </c>
      <c r="C1909" s="776" t="s">
        <v>2011</v>
      </c>
      <c r="D1909" s="776"/>
      <c r="E1909" s="776"/>
      <c r="F1909" s="90" t="s">
        <v>604</v>
      </c>
      <c r="G1909" s="90" t="s">
        <v>33</v>
      </c>
      <c r="H1909" s="90" t="s">
        <v>33</v>
      </c>
      <c r="I1909" s="90" t="s">
        <v>3510</v>
      </c>
      <c r="J1909" s="91">
        <v>5802.77</v>
      </c>
      <c r="K1909" s="90" t="s">
        <v>33</v>
      </c>
      <c r="L1909" s="91">
        <v>1547.02</v>
      </c>
      <c r="M1909" s="92" t="s">
        <v>33</v>
      </c>
      <c r="N1909" s="93" t="s">
        <v>33</v>
      </c>
      <c r="R1909" s="68" t="s">
        <v>2011</v>
      </c>
    </row>
    <row r="1910" spans="1:23" s="63" customFormat="1" x14ac:dyDescent="0.2">
      <c r="A1910" s="94"/>
      <c r="B1910" s="95"/>
      <c r="C1910" s="767" t="s">
        <v>3511</v>
      </c>
      <c r="D1910" s="767"/>
      <c r="E1910" s="767"/>
      <c r="F1910" s="767"/>
      <c r="G1910" s="767"/>
      <c r="H1910" s="767"/>
      <c r="I1910" s="767"/>
      <c r="J1910" s="767"/>
      <c r="K1910" s="767"/>
      <c r="L1910" s="767"/>
      <c r="M1910" s="767"/>
      <c r="N1910" s="781"/>
      <c r="S1910" s="68" t="s">
        <v>3511</v>
      </c>
    </row>
    <row r="1911" spans="1:23" s="63" customFormat="1" ht="33.75" x14ac:dyDescent="0.2">
      <c r="A1911" s="88" t="s">
        <v>3512</v>
      </c>
      <c r="B1911" s="89" t="s">
        <v>2028</v>
      </c>
      <c r="C1911" s="776" t="s">
        <v>2029</v>
      </c>
      <c r="D1911" s="776"/>
      <c r="E1911" s="776"/>
      <c r="F1911" s="90" t="s">
        <v>609</v>
      </c>
      <c r="G1911" s="90" t="s">
        <v>33</v>
      </c>
      <c r="H1911" s="90" t="s">
        <v>33</v>
      </c>
      <c r="I1911" s="90" t="s">
        <v>3513</v>
      </c>
      <c r="J1911" s="91" t="s">
        <v>33</v>
      </c>
      <c r="K1911" s="90" t="s">
        <v>33</v>
      </c>
      <c r="L1911" s="91" t="s">
        <v>33</v>
      </c>
      <c r="M1911" s="92" t="s">
        <v>33</v>
      </c>
      <c r="N1911" s="93" t="s">
        <v>33</v>
      </c>
      <c r="R1911" s="68" t="s">
        <v>2029</v>
      </c>
    </row>
    <row r="1912" spans="1:23" s="63" customFormat="1" x14ac:dyDescent="0.2">
      <c r="A1912" s="94"/>
      <c r="B1912" s="95"/>
      <c r="C1912" s="767" t="s">
        <v>3514</v>
      </c>
      <c r="D1912" s="767"/>
      <c r="E1912" s="767"/>
      <c r="F1912" s="767"/>
      <c r="G1912" s="767"/>
      <c r="H1912" s="767"/>
      <c r="I1912" s="767"/>
      <c r="J1912" s="767"/>
      <c r="K1912" s="767"/>
      <c r="L1912" s="767"/>
      <c r="M1912" s="767"/>
      <c r="N1912" s="781"/>
      <c r="S1912" s="68" t="s">
        <v>3514</v>
      </c>
    </row>
    <row r="1913" spans="1:23" s="63" customFormat="1" ht="33.75" x14ac:dyDescent="0.2">
      <c r="A1913" s="96"/>
      <c r="B1913" s="97" t="s">
        <v>558</v>
      </c>
      <c r="C1913" s="767" t="s">
        <v>559</v>
      </c>
      <c r="D1913" s="767"/>
      <c r="E1913" s="767"/>
      <c r="F1913" s="767"/>
      <c r="G1913" s="767"/>
      <c r="H1913" s="767"/>
      <c r="I1913" s="767"/>
      <c r="J1913" s="767"/>
      <c r="K1913" s="767"/>
      <c r="L1913" s="767"/>
      <c r="M1913" s="767"/>
      <c r="N1913" s="781"/>
      <c r="T1913" s="68" t="s">
        <v>559</v>
      </c>
    </row>
    <row r="1914" spans="1:23" s="63" customFormat="1" x14ac:dyDescent="0.2">
      <c r="A1914" s="98"/>
      <c r="B1914" s="97" t="s">
        <v>165</v>
      </c>
      <c r="C1914" s="767" t="s">
        <v>251</v>
      </c>
      <c r="D1914" s="767"/>
      <c r="E1914" s="767"/>
      <c r="F1914" s="99" t="s">
        <v>33</v>
      </c>
      <c r="G1914" s="99" t="s">
        <v>33</v>
      </c>
      <c r="H1914" s="99" t="s">
        <v>33</v>
      </c>
      <c r="I1914" s="99" t="s">
        <v>33</v>
      </c>
      <c r="J1914" s="100">
        <v>86.7</v>
      </c>
      <c r="K1914" s="99" t="s">
        <v>175</v>
      </c>
      <c r="L1914" s="100">
        <v>141.97</v>
      </c>
      <c r="M1914" s="101" t="s">
        <v>33</v>
      </c>
      <c r="N1914" s="102" t="s">
        <v>33</v>
      </c>
      <c r="U1914" s="68" t="s">
        <v>251</v>
      </c>
    </row>
    <row r="1915" spans="1:23" s="63" customFormat="1" x14ac:dyDescent="0.2">
      <c r="A1915" s="98"/>
      <c r="B1915" s="97" t="s">
        <v>173</v>
      </c>
      <c r="C1915" s="767" t="s">
        <v>174</v>
      </c>
      <c r="D1915" s="767"/>
      <c r="E1915" s="767"/>
      <c r="F1915" s="99" t="s">
        <v>33</v>
      </c>
      <c r="G1915" s="99" t="s">
        <v>33</v>
      </c>
      <c r="H1915" s="99" t="s">
        <v>33</v>
      </c>
      <c r="I1915" s="99" t="s">
        <v>33</v>
      </c>
      <c r="J1915" s="100">
        <v>16.61</v>
      </c>
      <c r="K1915" s="99" t="s">
        <v>175</v>
      </c>
      <c r="L1915" s="100">
        <v>27.2</v>
      </c>
      <c r="M1915" s="101" t="s">
        <v>33</v>
      </c>
      <c r="N1915" s="102" t="s">
        <v>33</v>
      </c>
      <c r="U1915" s="68" t="s">
        <v>174</v>
      </c>
    </row>
    <row r="1916" spans="1:23" s="63" customFormat="1" x14ac:dyDescent="0.2">
      <c r="A1916" s="98"/>
      <c r="B1916" s="97" t="s">
        <v>176</v>
      </c>
      <c r="C1916" s="767" t="s">
        <v>177</v>
      </c>
      <c r="D1916" s="767"/>
      <c r="E1916" s="767"/>
      <c r="F1916" s="99" t="s">
        <v>33</v>
      </c>
      <c r="G1916" s="99" t="s">
        <v>33</v>
      </c>
      <c r="H1916" s="99" t="s">
        <v>33</v>
      </c>
      <c r="I1916" s="99" t="s">
        <v>33</v>
      </c>
      <c r="J1916" s="100">
        <v>2.93</v>
      </c>
      <c r="K1916" s="99" t="s">
        <v>175</v>
      </c>
      <c r="L1916" s="100">
        <v>4.8</v>
      </c>
      <c r="M1916" s="101" t="s">
        <v>33</v>
      </c>
      <c r="N1916" s="102" t="s">
        <v>33</v>
      </c>
      <c r="U1916" s="68" t="s">
        <v>177</v>
      </c>
    </row>
    <row r="1917" spans="1:23" s="63" customFormat="1" x14ac:dyDescent="0.2">
      <c r="A1917" s="98"/>
      <c r="B1917" s="97" t="s">
        <v>212</v>
      </c>
      <c r="C1917" s="767" t="s">
        <v>252</v>
      </c>
      <c r="D1917" s="767"/>
      <c r="E1917" s="767"/>
      <c r="F1917" s="99" t="s">
        <v>33</v>
      </c>
      <c r="G1917" s="99" t="s">
        <v>33</v>
      </c>
      <c r="H1917" s="99" t="s">
        <v>33</v>
      </c>
      <c r="I1917" s="99" t="s">
        <v>33</v>
      </c>
      <c r="J1917" s="100">
        <v>0.66</v>
      </c>
      <c r="K1917" s="99" t="s">
        <v>33</v>
      </c>
      <c r="L1917" s="100">
        <v>0.86</v>
      </c>
      <c r="M1917" s="101" t="s">
        <v>33</v>
      </c>
      <c r="N1917" s="102" t="s">
        <v>33</v>
      </c>
      <c r="U1917" s="68" t="s">
        <v>252</v>
      </c>
    </row>
    <row r="1918" spans="1:23" s="63" customFormat="1" x14ac:dyDescent="0.2">
      <c r="A1918" s="98"/>
      <c r="B1918" s="97" t="s">
        <v>33</v>
      </c>
      <c r="C1918" s="767" t="s">
        <v>253</v>
      </c>
      <c r="D1918" s="767"/>
      <c r="E1918" s="767"/>
      <c r="F1918" s="99" t="s">
        <v>179</v>
      </c>
      <c r="G1918" s="99" t="s">
        <v>2031</v>
      </c>
      <c r="H1918" s="99" t="s">
        <v>175</v>
      </c>
      <c r="I1918" s="99" t="s">
        <v>3515</v>
      </c>
      <c r="J1918" s="100" t="s">
        <v>33</v>
      </c>
      <c r="K1918" s="99" t="s">
        <v>33</v>
      </c>
      <c r="L1918" s="100" t="s">
        <v>33</v>
      </c>
      <c r="M1918" s="101" t="s">
        <v>33</v>
      </c>
      <c r="N1918" s="102" t="s">
        <v>33</v>
      </c>
      <c r="V1918" s="68" t="s">
        <v>253</v>
      </c>
    </row>
    <row r="1919" spans="1:23" s="63" customFormat="1" x14ac:dyDescent="0.2">
      <c r="A1919" s="98"/>
      <c r="B1919" s="97" t="s">
        <v>33</v>
      </c>
      <c r="C1919" s="767" t="s">
        <v>178</v>
      </c>
      <c r="D1919" s="767"/>
      <c r="E1919" s="767"/>
      <c r="F1919" s="99" t="s">
        <v>179</v>
      </c>
      <c r="G1919" s="99" t="s">
        <v>845</v>
      </c>
      <c r="H1919" s="99" t="s">
        <v>175</v>
      </c>
      <c r="I1919" s="99" t="s">
        <v>3516</v>
      </c>
      <c r="J1919" s="100" t="s">
        <v>33</v>
      </c>
      <c r="K1919" s="99" t="s">
        <v>33</v>
      </c>
      <c r="L1919" s="100" t="s">
        <v>33</v>
      </c>
      <c r="M1919" s="101" t="s">
        <v>33</v>
      </c>
      <c r="N1919" s="102" t="s">
        <v>33</v>
      </c>
      <c r="V1919" s="68" t="s">
        <v>178</v>
      </c>
    </row>
    <row r="1920" spans="1:23" s="63" customFormat="1" x14ac:dyDescent="0.2">
      <c r="A1920" s="98"/>
      <c r="B1920" s="97" t="s">
        <v>33</v>
      </c>
      <c r="C1920" s="776" t="s">
        <v>182</v>
      </c>
      <c r="D1920" s="776"/>
      <c r="E1920" s="776"/>
      <c r="F1920" s="90" t="s">
        <v>33</v>
      </c>
      <c r="G1920" s="90" t="s">
        <v>33</v>
      </c>
      <c r="H1920" s="90" t="s">
        <v>33</v>
      </c>
      <c r="I1920" s="90" t="s">
        <v>33</v>
      </c>
      <c r="J1920" s="91">
        <v>103.97</v>
      </c>
      <c r="K1920" s="90" t="s">
        <v>33</v>
      </c>
      <c r="L1920" s="91">
        <v>170.03</v>
      </c>
      <c r="M1920" s="92" t="s">
        <v>33</v>
      </c>
      <c r="N1920" s="93" t="s">
        <v>33</v>
      </c>
      <c r="W1920" s="68" t="s">
        <v>182</v>
      </c>
    </row>
    <row r="1921" spans="1:24" s="63" customFormat="1" x14ac:dyDescent="0.2">
      <c r="A1921" s="98"/>
      <c r="B1921" s="97" t="s">
        <v>33</v>
      </c>
      <c r="C1921" s="767" t="s">
        <v>183</v>
      </c>
      <c r="D1921" s="767"/>
      <c r="E1921" s="767"/>
      <c r="F1921" s="99" t="s">
        <v>33</v>
      </c>
      <c r="G1921" s="99" t="s">
        <v>33</v>
      </c>
      <c r="H1921" s="99" t="s">
        <v>33</v>
      </c>
      <c r="I1921" s="99" t="s">
        <v>33</v>
      </c>
      <c r="J1921" s="100" t="s">
        <v>33</v>
      </c>
      <c r="K1921" s="99" t="s">
        <v>33</v>
      </c>
      <c r="L1921" s="100">
        <v>146.77000000000001</v>
      </c>
      <c r="M1921" s="101" t="s">
        <v>33</v>
      </c>
      <c r="N1921" s="102" t="s">
        <v>33</v>
      </c>
      <c r="V1921" s="68" t="s">
        <v>183</v>
      </c>
    </row>
    <row r="1922" spans="1:24" s="63" customFormat="1" ht="22.5" x14ac:dyDescent="0.2">
      <c r="A1922" s="98"/>
      <c r="B1922" s="97" t="s">
        <v>572</v>
      </c>
      <c r="C1922" s="767" t="s">
        <v>573</v>
      </c>
      <c r="D1922" s="767"/>
      <c r="E1922" s="767"/>
      <c r="F1922" s="99" t="s">
        <v>186</v>
      </c>
      <c r="G1922" s="99" t="s">
        <v>574</v>
      </c>
      <c r="H1922" s="99" t="s">
        <v>33</v>
      </c>
      <c r="I1922" s="99" t="s">
        <v>574</v>
      </c>
      <c r="J1922" s="100" t="s">
        <v>33</v>
      </c>
      <c r="K1922" s="99" t="s">
        <v>33</v>
      </c>
      <c r="L1922" s="100">
        <v>179.06</v>
      </c>
      <c r="M1922" s="101" t="s">
        <v>33</v>
      </c>
      <c r="N1922" s="102" t="s">
        <v>33</v>
      </c>
      <c r="V1922" s="68" t="s">
        <v>573</v>
      </c>
    </row>
    <row r="1923" spans="1:24" s="63" customFormat="1" ht="22.5" x14ac:dyDescent="0.2">
      <c r="A1923" s="98"/>
      <c r="B1923" s="97" t="s">
        <v>575</v>
      </c>
      <c r="C1923" s="767" t="s">
        <v>576</v>
      </c>
      <c r="D1923" s="767"/>
      <c r="E1923" s="767"/>
      <c r="F1923" s="99" t="s">
        <v>186</v>
      </c>
      <c r="G1923" s="99" t="s">
        <v>341</v>
      </c>
      <c r="H1923" s="99" t="s">
        <v>33</v>
      </c>
      <c r="I1923" s="99" t="s">
        <v>341</v>
      </c>
      <c r="J1923" s="100" t="s">
        <v>33</v>
      </c>
      <c r="K1923" s="99" t="s">
        <v>33</v>
      </c>
      <c r="L1923" s="100">
        <v>117.42</v>
      </c>
      <c r="M1923" s="101" t="s">
        <v>33</v>
      </c>
      <c r="N1923" s="102" t="s">
        <v>33</v>
      </c>
      <c r="V1923" s="68" t="s">
        <v>576</v>
      </c>
    </row>
    <row r="1924" spans="1:24" s="63" customFormat="1" x14ac:dyDescent="0.2">
      <c r="A1924" s="103"/>
      <c r="B1924" s="104"/>
      <c r="C1924" s="780" t="s">
        <v>191</v>
      </c>
      <c r="D1924" s="780"/>
      <c r="E1924" s="780"/>
      <c r="F1924" s="105" t="s">
        <v>33</v>
      </c>
      <c r="G1924" s="105" t="s">
        <v>33</v>
      </c>
      <c r="H1924" s="105" t="s">
        <v>33</v>
      </c>
      <c r="I1924" s="105" t="s">
        <v>33</v>
      </c>
      <c r="J1924" s="106" t="s">
        <v>33</v>
      </c>
      <c r="K1924" s="105" t="s">
        <v>33</v>
      </c>
      <c r="L1924" s="106">
        <v>466.51</v>
      </c>
      <c r="M1924" s="92" t="s">
        <v>33</v>
      </c>
      <c r="N1924" s="107" t="s">
        <v>33</v>
      </c>
      <c r="X1924" s="68" t="s">
        <v>191</v>
      </c>
    </row>
    <row r="1925" spans="1:24" s="63" customFormat="1" ht="33.75" x14ac:dyDescent="0.2">
      <c r="A1925" s="88" t="s">
        <v>3517</v>
      </c>
      <c r="B1925" s="89" t="s">
        <v>2034</v>
      </c>
      <c r="C1925" s="776" t="s">
        <v>2035</v>
      </c>
      <c r="D1925" s="776"/>
      <c r="E1925" s="776"/>
      <c r="F1925" s="90" t="s">
        <v>2036</v>
      </c>
      <c r="G1925" s="90" t="s">
        <v>33</v>
      </c>
      <c r="H1925" s="90" t="s">
        <v>33</v>
      </c>
      <c r="I1925" s="90" t="s">
        <v>3518</v>
      </c>
      <c r="J1925" s="91">
        <v>15.36</v>
      </c>
      <c r="K1925" s="90" t="s">
        <v>33</v>
      </c>
      <c r="L1925" s="91">
        <v>6338.3</v>
      </c>
      <c r="M1925" s="92" t="s">
        <v>33</v>
      </c>
      <c r="N1925" s="93" t="s">
        <v>33</v>
      </c>
      <c r="R1925" s="68" t="s">
        <v>2035</v>
      </c>
    </row>
    <row r="1926" spans="1:24" s="63" customFormat="1" ht="22.5" x14ac:dyDescent="0.2">
      <c r="A1926" s="88" t="s">
        <v>3519</v>
      </c>
      <c r="B1926" s="89" t="s">
        <v>2839</v>
      </c>
      <c r="C1926" s="776" t="s">
        <v>2840</v>
      </c>
      <c r="D1926" s="776"/>
      <c r="E1926" s="776"/>
      <c r="F1926" s="90" t="s">
        <v>711</v>
      </c>
      <c r="G1926" s="90" t="s">
        <v>33</v>
      </c>
      <c r="H1926" s="90" t="s">
        <v>33</v>
      </c>
      <c r="I1926" s="90" t="s">
        <v>3520</v>
      </c>
      <c r="J1926" s="91" t="s">
        <v>33</v>
      </c>
      <c r="K1926" s="90" t="s">
        <v>33</v>
      </c>
      <c r="L1926" s="91" t="s">
        <v>33</v>
      </c>
      <c r="M1926" s="92" t="s">
        <v>33</v>
      </c>
      <c r="N1926" s="93" t="s">
        <v>33</v>
      </c>
      <c r="R1926" s="68" t="s">
        <v>2840</v>
      </c>
    </row>
    <row r="1927" spans="1:24" s="63" customFormat="1" x14ac:dyDescent="0.2">
      <c r="A1927" s="94"/>
      <c r="B1927" s="95"/>
      <c r="C1927" s="767" t="s">
        <v>3521</v>
      </c>
      <c r="D1927" s="767"/>
      <c r="E1927" s="767"/>
      <c r="F1927" s="767"/>
      <c r="G1927" s="767"/>
      <c r="H1927" s="767"/>
      <c r="I1927" s="767"/>
      <c r="J1927" s="767"/>
      <c r="K1927" s="767"/>
      <c r="L1927" s="767"/>
      <c r="M1927" s="767"/>
      <c r="N1927" s="781"/>
      <c r="S1927" s="68" t="s">
        <v>3521</v>
      </c>
    </row>
    <row r="1928" spans="1:24" s="63" customFormat="1" ht="33.75" x14ac:dyDescent="0.2">
      <c r="A1928" s="96"/>
      <c r="B1928" s="97" t="s">
        <v>558</v>
      </c>
      <c r="C1928" s="767" t="s">
        <v>559</v>
      </c>
      <c r="D1928" s="767"/>
      <c r="E1928" s="767"/>
      <c r="F1928" s="767"/>
      <c r="G1928" s="767"/>
      <c r="H1928" s="767"/>
      <c r="I1928" s="767"/>
      <c r="J1928" s="767"/>
      <c r="K1928" s="767"/>
      <c r="L1928" s="767"/>
      <c r="M1928" s="767"/>
      <c r="N1928" s="781"/>
      <c r="T1928" s="68" t="s">
        <v>559</v>
      </c>
    </row>
    <row r="1929" spans="1:24" s="63" customFormat="1" x14ac:dyDescent="0.2">
      <c r="A1929" s="98"/>
      <c r="B1929" s="97" t="s">
        <v>165</v>
      </c>
      <c r="C1929" s="767" t="s">
        <v>251</v>
      </c>
      <c r="D1929" s="767"/>
      <c r="E1929" s="767"/>
      <c r="F1929" s="99" t="s">
        <v>33</v>
      </c>
      <c r="G1929" s="99" t="s">
        <v>33</v>
      </c>
      <c r="H1929" s="99" t="s">
        <v>33</v>
      </c>
      <c r="I1929" s="99" t="s">
        <v>33</v>
      </c>
      <c r="J1929" s="100">
        <v>135.36000000000001</v>
      </c>
      <c r="K1929" s="99" t="s">
        <v>175</v>
      </c>
      <c r="L1929" s="100">
        <v>5.58</v>
      </c>
      <c r="M1929" s="101" t="s">
        <v>33</v>
      </c>
      <c r="N1929" s="102" t="s">
        <v>33</v>
      </c>
      <c r="U1929" s="68" t="s">
        <v>251</v>
      </c>
    </row>
    <row r="1930" spans="1:24" s="63" customFormat="1" x14ac:dyDescent="0.2">
      <c r="A1930" s="98"/>
      <c r="B1930" s="97" t="s">
        <v>173</v>
      </c>
      <c r="C1930" s="767" t="s">
        <v>174</v>
      </c>
      <c r="D1930" s="767"/>
      <c r="E1930" s="767"/>
      <c r="F1930" s="99" t="s">
        <v>33</v>
      </c>
      <c r="G1930" s="99" t="s">
        <v>33</v>
      </c>
      <c r="H1930" s="99" t="s">
        <v>33</v>
      </c>
      <c r="I1930" s="99" t="s">
        <v>33</v>
      </c>
      <c r="J1930" s="100">
        <v>58.09</v>
      </c>
      <c r="K1930" s="99" t="s">
        <v>175</v>
      </c>
      <c r="L1930" s="100">
        <v>2.4</v>
      </c>
      <c r="M1930" s="101" t="s">
        <v>33</v>
      </c>
      <c r="N1930" s="102" t="s">
        <v>33</v>
      </c>
      <c r="U1930" s="68" t="s">
        <v>174</v>
      </c>
    </row>
    <row r="1931" spans="1:24" s="63" customFormat="1" x14ac:dyDescent="0.2">
      <c r="A1931" s="98"/>
      <c r="B1931" s="97" t="s">
        <v>176</v>
      </c>
      <c r="C1931" s="767" t="s">
        <v>177</v>
      </c>
      <c r="D1931" s="767"/>
      <c r="E1931" s="767"/>
      <c r="F1931" s="99" t="s">
        <v>33</v>
      </c>
      <c r="G1931" s="99" t="s">
        <v>33</v>
      </c>
      <c r="H1931" s="99" t="s">
        <v>33</v>
      </c>
      <c r="I1931" s="99" t="s">
        <v>33</v>
      </c>
      <c r="J1931" s="100">
        <v>5.0199999999999996</v>
      </c>
      <c r="K1931" s="99" t="s">
        <v>175</v>
      </c>
      <c r="L1931" s="100">
        <v>0.21</v>
      </c>
      <c r="M1931" s="101" t="s">
        <v>33</v>
      </c>
      <c r="N1931" s="102" t="s">
        <v>33</v>
      </c>
      <c r="U1931" s="68" t="s">
        <v>177</v>
      </c>
    </row>
    <row r="1932" spans="1:24" s="63" customFormat="1" x14ac:dyDescent="0.2">
      <c r="A1932" s="98"/>
      <c r="B1932" s="97" t="s">
        <v>212</v>
      </c>
      <c r="C1932" s="767" t="s">
        <v>252</v>
      </c>
      <c r="D1932" s="767"/>
      <c r="E1932" s="767"/>
      <c r="F1932" s="99" t="s">
        <v>33</v>
      </c>
      <c r="G1932" s="99" t="s">
        <v>33</v>
      </c>
      <c r="H1932" s="99" t="s">
        <v>33</v>
      </c>
      <c r="I1932" s="99" t="s">
        <v>33</v>
      </c>
      <c r="J1932" s="100">
        <v>894.6</v>
      </c>
      <c r="K1932" s="99" t="s">
        <v>33</v>
      </c>
      <c r="L1932" s="100">
        <v>29.52</v>
      </c>
      <c r="M1932" s="101" t="s">
        <v>33</v>
      </c>
      <c r="N1932" s="102" t="s">
        <v>33</v>
      </c>
      <c r="U1932" s="68" t="s">
        <v>252</v>
      </c>
    </row>
    <row r="1933" spans="1:24" s="63" customFormat="1" x14ac:dyDescent="0.2">
      <c r="A1933" s="98"/>
      <c r="B1933" s="97" t="s">
        <v>33</v>
      </c>
      <c r="C1933" s="767" t="s">
        <v>253</v>
      </c>
      <c r="D1933" s="767"/>
      <c r="E1933" s="767"/>
      <c r="F1933" s="99" t="s">
        <v>179</v>
      </c>
      <c r="G1933" s="99" t="s">
        <v>656</v>
      </c>
      <c r="H1933" s="99" t="s">
        <v>175</v>
      </c>
      <c r="I1933" s="99" t="s">
        <v>3522</v>
      </c>
      <c r="J1933" s="100" t="s">
        <v>33</v>
      </c>
      <c r="K1933" s="99" t="s">
        <v>33</v>
      </c>
      <c r="L1933" s="100" t="s">
        <v>33</v>
      </c>
      <c r="M1933" s="101" t="s">
        <v>33</v>
      </c>
      <c r="N1933" s="102" t="s">
        <v>33</v>
      </c>
      <c r="V1933" s="68" t="s">
        <v>253</v>
      </c>
    </row>
    <row r="1934" spans="1:24" s="63" customFormat="1" x14ac:dyDescent="0.2">
      <c r="A1934" s="98"/>
      <c r="B1934" s="97" t="s">
        <v>33</v>
      </c>
      <c r="C1934" s="767" t="s">
        <v>178</v>
      </c>
      <c r="D1934" s="767"/>
      <c r="E1934" s="767"/>
      <c r="F1934" s="99" t="s">
        <v>179</v>
      </c>
      <c r="G1934" s="99" t="s">
        <v>925</v>
      </c>
      <c r="H1934" s="99" t="s">
        <v>175</v>
      </c>
      <c r="I1934" s="99" t="s">
        <v>3523</v>
      </c>
      <c r="J1934" s="100" t="s">
        <v>33</v>
      </c>
      <c r="K1934" s="99" t="s">
        <v>33</v>
      </c>
      <c r="L1934" s="100" t="s">
        <v>33</v>
      </c>
      <c r="M1934" s="101" t="s">
        <v>33</v>
      </c>
      <c r="N1934" s="102" t="s">
        <v>33</v>
      </c>
      <c r="V1934" s="68" t="s">
        <v>178</v>
      </c>
    </row>
    <row r="1935" spans="1:24" s="63" customFormat="1" x14ac:dyDescent="0.2">
      <c r="A1935" s="98"/>
      <c r="B1935" s="97" t="s">
        <v>33</v>
      </c>
      <c r="C1935" s="776" t="s">
        <v>182</v>
      </c>
      <c r="D1935" s="776"/>
      <c r="E1935" s="776"/>
      <c r="F1935" s="90" t="s">
        <v>33</v>
      </c>
      <c r="G1935" s="90" t="s">
        <v>33</v>
      </c>
      <c r="H1935" s="90" t="s">
        <v>33</v>
      </c>
      <c r="I1935" s="90" t="s">
        <v>33</v>
      </c>
      <c r="J1935" s="91">
        <v>1088.05</v>
      </c>
      <c r="K1935" s="90" t="s">
        <v>33</v>
      </c>
      <c r="L1935" s="91">
        <v>37.5</v>
      </c>
      <c r="M1935" s="92" t="s">
        <v>33</v>
      </c>
      <c r="N1935" s="93" t="s">
        <v>33</v>
      </c>
      <c r="W1935" s="68" t="s">
        <v>182</v>
      </c>
    </row>
    <row r="1936" spans="1:24" s="63" customFormat="1" x14ac:dyDescent="0.2">
      <c r="A1936" s="98"/>
      <c r="B1936" s="97" t="s">
        <v>33</v>
      </c>
      <c r="C1936" s="767" t="s">
        <v>183</v>
      </c>
      <c r="D1936" s="767"/>
      <c r="E1936" s="767"/>
      <c r="F1936" s="99" t="s">
        <v>33</v>
      </c>
      <c r="G1936" s="99" t="s">
        <v>33</v>
      </c>
      <c r="H1936" s="99" t="s">
        <v>33</v>
      </c>
      <c r="I1936" s="99" t="s">
        <v>33</v>
      </c>
      <c r="J1936" s="100" t="s">
        <v>33</v>
      </c>
      <c r="K1936" s="99" t="s">
        <v>33</v>
      </c>
      <c r="L1936" s="100">
        <v>5.79</v>
      </c>
      <c r="M1936" s="101" t="s">
        <v>33</v>
      </c>
      <c r="N1936" s="102" t="s">
        <v>33</v>
      </c>
      <c r="V1936" s="68" t="s">
        <v>183</v>
      </c>
    </row>
    <row r="1937" spans="1:24" s="63" customFormat="1" ht="22.5" x14ac:dyDescent="0.2">
      <c r="A1937" s="98"/>
      <c r="B1937" s="97" t="s">
        <v>959</v>
      </c>
      <c r="C1937" s="767" t="s">
        <v>960</v>
      </c>
      <c r="D1937" s="767"/>
      <c r="E1937" s="767"/>
      <c r="F1937" s="99" t="s">
        <v>186</v>
      </c>
      <c r="G1937" s="99" t="s">
        <v>187</v>
      </c>
      <c r="H1937" s="99" t="s">
        <v>33</v>
      </c>
      <c r="I1937" s="99" t="s">
        <v>187</v>
      </c>
      <c r="J1937" s="100" t="s">
        <v>33</v>
      </c>
      <c r="K1937" s="99" t="s">
        <v>33</v>
      </c>
      <c r="L1937" s="100">
        <v>5.5</v>
      </c>
      <c r="M1937" s="101" t="s">
        <v>33</v>
      </c>
      <c r="N1937" s="102" t="s">
        <v>33</v>
      </c>
      <c r="V1937" s="68" t="s">
        <v>960</v>
      </c>
    </row>
    <row r="1938" spans="1:24" s="63" customFormat="1" ht="22.5" x14ac:dyDescent="0.2">
      <c r="A1938" s="98"/>
      <c r="B1938" s="97" t="s">
        <v>961</v>
      </c>
      <c r="C1938" s="767" t="s">
        <v>962</v>
      </c>
      <c r="D1938" s="767"/>
      <c r="E1938" s="767"/>
      <c r="F1938" s="99" t="s">
        <v>186</v>
      </c>
      <c r="G1938" s="99" t="s">
        <v>594</v>
      </c>
      <c r="H1938" s="99" t="s">
        <v>33</v>
      </c>
      <c r="I1938" s="99" t="s">
        <v>594</v>
      </c>
      <c r="J1938" s="100" t="s">
        <v>33</v>
      </c>
      <c r="K1938" s="99" t="s">
        <v>33</v>
      </c>
      <c r="L1938" s="100">
        <v>3.76</v>
      </c>
      <c r="M1938" s="101" t="s">
        <v>33</v>
      </c>
      <c r="N1938" s="102" t="s">
        <v>33</v>
      </c>
      <c r="V1938" s="68" t="s">
        <v>962</v>
      </c>
    </row>
    <row r="1939" spans="1:24" s="63" customFormat="1" x14ac:dyDescent="0.2">
      <c r="A1939" s="103"/>
      <c r="B1939" s="104"/>
      <c r="C1939" s="780" t="s">
        <v>191</v>
      </c>
      <c r="D1939" s="780"/>
      <c r="E1939" s="780"/>
      <c r="F1939" s="105" t="s">
        <v>33</v>
      </c>
      <c r="G1939" s="105" t="s">
        <v>33</v>
      </c>
      <c r="H1939" s="105" t="s">
        <v>33</v>
      </c>
      <c r="I1939" s="105" t="s">
        <v>33</v>
      </c>
      <c r="J1939" s="106" t="s">
        <v>33</v>
      </c>
      <c r="K1939" s="105" t="s">
        <v>33</v>
      </c>
      <c r="L1939" s="106">
        <v>46.76</v>
      </c>
      <c r="M1939" s="92" t="s">
        <v>33</v>
      </c>
      <c r="N1939" s="107" t="s">
        <v>33</v>
      </c>
      <c r="X1939" s="68" t="s">
        <v>191</v>
      </c>
    </row>
    <row r="1940" spans="1:24" s="63" customFormat="1" ht="22.5" x14ac:dyDescent="0.2">
      <c r="A1940" s="88" t="s">
        <v>3524</v>
      </c>
      <c r="B1940" s="89" t="s">
        <v>2844</v>
      </c>
      <c r="C1940" s="776" t="s">
        <v>2845</v>
      </c>
      <c r="D1940" s="776"/>
      <c r="E1940" s="776"/>
      <c r="F1940" s="90" t="s">
        <v>604</v>
      </c>
      <c r="G1940" s="90" t="s">
        <v>33</v>
      </c>
      <c r="H1940" s="90" t="s">
        <v>33</v>
      </c>
      <c r="I1940" s="90" t="s">
        <v>1166</v>
      </c>
      <c r="J1940" s="91">
        <v>6100</v>
      </c>
      <c r="K1940" s="90" t="s">
        <v>33</v>
      </c>
      <c r="L1940" s="91">
        <v>25.01</v>
      </c>
      <c r="M1940" s="92" t="s">
        <v>33</v>
      </c>
      <c r="N1940" s="93" t="s">
        <v>33</v>
      </c>
      <c r="R1940" s="68" t="s">
        <v>2845</v>
      </c>
    </row>
    <row r="1941" spans="1:24" s="63" customFormat="1" x14ac:dyDescent="0.2">
      <c r="A1941" s="94"/>
      <c r="B1941" s="95"/>
      <c r="C1941" s="767" t="s">
        <v>3525</v>
      </c>
      <c r="D1941" s="767"/>
      <c r="E1941" s="767"/>
      <c r="F1941" s="767"/>
      <c r="G1941" s="767"/>
      <c r="H1941" s="767"/>
      <c r="I1941" s="767"/>
      <c r="J1941" s="767"/>
      <c r="K1941" s="767"/>
      <c r="L1941" s="767"/>
      <c r="M1941" s="767"/>
      <c r="N1941" s="781"/>
      <c r="S1941" s="68" t="s">
        <v>3525</v>
      </c>
    </row>
    <row r="1942" spans="1:24" s="63" customFormat="1" ht="22.5" x14ac:dyDescent="0.2">
      <c r="A1942" s="88" t="s">
        <v>3526</v>
      </c>
      <c r="B1942" s="89" t="s">
        <v>2848</v>
      </c>
      <c r="C1942" s="776" t="s">
        <v>2849</v>
      </c>
      <c r="D1942" s="776"/>
      <c r="E1942" s="776"/>
      <c r="F1942" s="90" t="s">
        <v>604</v>
      </c>
      <c r="G1942" s="90" t="s">
        <v>33</v>
      </c>
      <c r="H1942" s="90" t="s">
        <v>33</v>
      </c>
      <c r="I1942" s="90" t="s">
        <v>1819</v>
      </c>
      <c r="J1942" s="91" t="s">
        <v>33</v>
      </c>
      <c r="K1942" s="90" t="s">
        <v>33</v>
      </c>
      <c r="L1942" s="91" t="s">
        <v>33</v>
      </c>
      <c r="M1942" s="92" t="s">
        <v>33</v>
      </c>
      <c r="N1942" s="93" t="s">
        <v>33</v>
      </c>
      <c r="R1942" s="68" t="s">
        <v>2849</v>
      </c>
    </row>
    <row r="1943" spans="1:24" s="63" customFormat="1" x14ac:dyDescent="0.2">
      <c r="A1943" s="94"/>
      <c r="B1943" s="95"/>
      <c r="C1943" s="767" t="s">
        <v>3468</v>
      </c>
      <c r="D1943" s="767"/>
      <c r="E1943" s="767"/>
      <c r="F1943" s="767"/>
      <c r="G1943" s="767"/>
      <c r="H1943" s="767"/>
      <c r="I1943" s="767"/>
      <c r="J1943" s="767"/>
      <c r="K1943" s="767"/>
      <c r="L1943" s="767"/>
      <c r="M1943" s="767"/>
      <c r="N1943" s="781"/>
      <c r="S1943" s="68" t="s">
        <v>3468</v>
      </c>
    </row>
    <row r="1944" spans="1:24" s="63" customFormat="1" ht="33.75" x14ac:dyDescent="0.2">
      <c r="A1944" s="96"/>
      <c r="B1944" s="97" t="s">
        <v>558</v>
      </c>
      <c r="C1944" s="767" t="s">
        <v>559</v>
      </c>
      <c r="D1944" s="767"/>
      <c r="E1944" s="767"/>
      <c r="F1944" s="767"/>
      <c r="G1944" s="767"/>
      <c r="H1944" s="767"/>
      <c r="I1944" s="767"/>
      <c r="J1944" s="767"/>
      <c r="K1944" s="767"/>
      <c r="L1944" s="767"/>
      <c r="M1944" s="767"/>
      <c r="N1944" s="781"/>
      <c r="T1944" s="68" t="s">
        <v>559</v>
      </c>
    </row>
    <row r="1945" spans="1:24" s="63" customFormat="1" x14ac:dyDescent="0.2">
      <c r="A1945" s="98"/>
      <c r="B1945" s="97" t="s">
        <v>165</v>
      </c>
      <c r="C1945" s="767" t="s">
        <v>251</v>
      </c>
      <c r="D1945" s="767"/>
      <c r="E1945" s="767"/>
      <c r="F1945" s="99" t="s">
        <v>33</v>
      </c>
      <c r="G1945" s="99" t="s">
        <v>33</v>
      </c>
      <c r="H1945" s="99" t="s">
        <v>33</v>
      </c>
      <c r="I1945" s="99" t="s">
        <v>33</v>
      </c>
      <c r="J1945" s="100">
        <v>1795.86</v>
      </c>
      <c r="K1945" s="99" t="s">
        <v>175</v>
      </c>
      <c r="L1945" s="100">
        <v>6.73</v>
      </c>
      <c r="M1945" s="101" t="s">
        <v>33</v>
      </c>
      <c r="N1945" s="102" t="s">
        <v>33</v>
      </c>
      <c r="U1945" s="68" t="s">
        <v>251</v>
      </c>
    </row>
    <row r="1946" spans="1:24" s="63" customFormat="1" x14ac:dyDescent="0.2">
      <c r="A1946" s="98"/>
      <c r="B1946" s="97" t="s">
        <v>173</v>
      </c>
      <c r="C1946" s="767" t="s">
        <v>174</v>
      </c>
      <c r="D1946" s="767"/>
      <c r="E1946" s="767"/>
      <c r="F1946" s="99" t="s">
        <v>33</v>
      </c>
      <c r="G1946" s="99" t="s">
        <v>33</v>
      </c>
      <c r="H1946" s="99" t="s">
        <v>33</v>
      </c>
      <c r="I1946" s="99" t="s">
        <v>33</v>
      </c>
      <c r="J1946" s="100">
        <v>28.64</v>
      </c>
      <c r="K1946" s="99" t="s">
        <v>175</v>
      </c>
      <c r="L1946" s="100">
        <v>0.11</v>
      </c>
      <c r="M1946" s="101" t="s">
        <v>33</v>
      </c>
      <c r="N1946" s="102" t="s">
        <v>33</v>
      </c>
      <c r="U1946" s="68" t="s">
        <v>174</v>
      </c>
    </row>
    <row r="1947" spans="1:24" s="63" customFormat="1" x14ac:dyDescent="0.2">
      <c r="A1947" s="98"/>
      <c r="B1947" s="97" t="s">
        <v>176</v>
      </c>
      <c r="C1947" s="767" t="s">
        <v>177</v>
      </c>
      <c r="D1947" s="767"/>
      <c r="E1947" s="767"/>
      <c r="F1947" s="99" t="s">
        <v>33</v>
      </c>
      <c r="G1947" s="99" t="s">
        <v>33</v>
      </c>
      <c r="H1947" s="99" t="s">
        <v>33</v>
      </c>
      <c r="I1947" s="99" t="s">
        <v>33</v>
      </c>
      <c r="J1947" s="100">
        <v>4.09</v>
      </c>
      <c r="K1947" s="99" t="s">
        <v>175</v>
      </c>
      <c r="L1947" s="100">
        <v>0.02</v>
      </c>
      <c r="M1947" s="101" t="s">
        <v>33</v>
      </c>
      <c r="N1947" s="102" t="s">
        <v>33</v>
      </c>
      <c r="U1947" s="68" t="s">
        <v>177</v>
      </c>
    </row>
    <row r="1948" spans="1:24" s="63" customFormat="1" x14ac:dyDescent="0.2">
      <c r="A1948" s="98"/>
      <c r="B1948" s="97" t="s">
        <v>33</v>
      </c>
      <c r="C1948" s="767" t="s">
        <v>253</v>
      </c>
      <c r="D1948" s="767"/>
      <c r="E1948" s="767"/>
      <c r="F1948" s="99" t="s">
        <v>179</v>
      </c>
      <c r="G1948" s="99" t="s">
        <v>2851</v>
      </c>
      <c r="H1948" s="99" t="s">
        <v>175</v>
      </c>
      <c r="I1948" s="99" t="s">
        <v>2943</v>
      </c>
      <c r="J1948" s="100" t="s">
        <v>33</v>
      </c>
      <c r="K1948" s="99" t="s">
        <v>33</v>
      </c>
      <c r="L1948" s="100" t="s">
        <v>33</v>
      </c>
      <c r="M1948" s="101" t="s">
        <v>33</v>
      </c>
      <c r="N1948" s="102" t="s">
        <v>33</v>
      </c>
      <c r="V1948" s="68" t="s">
        <v>253</v>
      </c>
    </row>
    <row r="1949" spans="1:24" s="63" customFormat="1" x14ac:dyDescent="0.2">
      <c r="A1949" s="98"/>
      <c r="B1949" s="97" t="s">
        <v>33</v>
      </c>
      <c r="C1949" s="767" t="s">
        <v>178</v>
      </c>
      <c r="D1949" s="767"/>
      <c r="E1949" s="767"/>
      <c r="F1949" s="99" t="s">
        <v>179</v>
      </c>
      <c r="G1949" s="99" t="s">
        <v>625</v>
      </c>
      <c r="H1949" s="99" t="s">
        <v>175</v>
      </c>
      <c r="I1949" s="99" t="s">
        <v>2944</v>
      </c>
      <c r="J1949" s="100" t="s">
        <v>33</v>
      </c>
      <c r="K1949" s="99" t="s">
        <v>33</v>
      </c>
      <c r="L1949" s="100" t="s">
        <v>33</v>
      </c>
      <c r="M1949" s="101" t="s">
        <v>33</v>
      </c>
      <c r="N1949" s="102" t="s">
        <v>33</v>
      </c>
      <c r="V1949" s="68" t="s">
        <v>178</v>
      </c>
    </row>
    <row r="1950" spans="1:24" s="63" customFormat="1" x14ac:dyDescent="0.2">
      <c r="A1950" s="98"/>
      <c r="B1950" s="97" t="s">
        <v>33</v>
      </c>
      <c r="C1950" s="776" t="s">
        <v>182</v>
      </c>
      <c r="D1950" s="776"/>
      <c r="E1950" s="776"/>
      <c r="F1950" s="90" t="s">
        <v>33</v>
      </c>
      <c r="G1950" s="90" t="s">
        <v>33</v>
      </c>
      <c r="H1950" s="90" t="s">
        <v>33</v>
      </c>
      <c r="I1950" s="90" t="s">
        <v>33</v>
      </c>
      <c r="J1950" s="91">
        <v>1824.5</v>
      </c>
      <c r="K1950" s="90" t="s">
        <v>33</v>
      </c>
      <c r="L1950" s="91">
        <v>6.84</v>
      </c>
      <c r="M1950" s="92" t="s">
        <v>33</v>
      </c>
      <c r="N1950" s="93" t="s">
        <v>33</v>
      </c>
      <c r="W1950" s="68" t="s">
        <v>182</v>
      </c>
    </row>
    <row r="1951" spans="1:24" s="63" customFormat="1" x14ac:dyDescent="0.2">
      <c r="A1951" s="98"/>
      <c r="B1951" s="97" t="s">
        <v>33</v>
      </c>
      <c r="C1951" s="767" t="s">
        <v>183</v>
      </c>
      <c r="D1951" s="767"/>
      <c r="E1951" s="767"/>
      <c r="F1951" s="99" t="s">
        <v>33</v>
      </c>
      <c r="G1951" s="99" t="s">
        <v>33</v>
      </c>
      <c r="H1951" s="99" t="s">
        <v>33</v>
      </c>
      <c r="I1951" s="99" t="s">
        <v>33</v>
      </c>
      <c r="J1951" s="100" t="s">
        <v>33</v>
      </c>
      <c r="K1951" s="99" t="s">
        <v>33</v>
      </c>
      <c r="L1951" s="100">
        <v>6.75</v>
      </c>
      <c r="M1951" s="101" t="s">
        <v>33</v>
      </c>
      <c r="N1951" s="102" t="s">
        <v>33</v>
      </c>
      <c r="V1951" s="68" t="s">
        <v>183</v>
      </c>
    </row>
    <row r="1952" spans="1:24" s="63" customFormat="1" ht="33.75" x14ac:dyDescent="0.2">
      <c r="A1952" s="98"/>
      <c r="B1952" s="97" t="s">
        <v>589</v>
      </c>
      <c r="C1952" s="767" t="s">
        <v>590</v>
      </c>
      <c r="D1952" s="767"/>
      <c r="E1952" s="767"/>
      <c r="F1952" s="99" t="s">
        <v>186</v>
      </c>
      <c r="G1952" s="99" t="s">
        <v>591</v>
      </c>
      <c r="H1952" s="99" t="s">
        <v>33</v>
      </c>
      <c r="I1952" s="99" t="s">
        <v>591</v>
      </c>
      <c r="J1952" s="100" t="s">
        <v>33</v>
      </c>
      <c r="K1952" s="99" t="s">
        <v>33</v>
      </c>
      <c r="L1952" s="100">
        <v>7.09</v>
      </c>
      <c r="M1952" s="101" t="s">
        <v>33</v>
      </c>
      <c r="N1952" s="102" t="s">
        <v>33</v>
      </c>
      <c r="V1952" s="68" t="s">
        <v>590</v>
      </c>
    </row>
    <row r="1953" spans="1:24" s="63" customFormat="1" ht="33.75" x14ac:dyDescent="0.2">
      <c r="A1953" s="98"/>
      <c r="B1953" s="97" t="s">
        <v>592</v>
      </c>
      <c r="C1953" s="767" t="s">
        <v>593</v>
      </c>
      <c r="D1953" s="767"/>
      <c r="E1953" s="767"/>
      <c r="F1953" s="99" t="s">
        <v>186</v>
      </c>
      <c r="G1953" s="99" t="s">
        <v>594</v>
      </c>
      <c r="H1953" s="99" t="s">
        <v>33</v>
      </c>
      <c r="I1953" s="99" t="s">
        <v>594</v>
      </c>
      <c r="J1953" s="100" t="s">
        <v>33</v>
      </c>
      <c r="K1953" s="99" t="s">
        <v>33</v>
      </c>
      <c r="L1953" s="100">
        <v>4.3899999999999997</v>
      </c>
      <c r="M1953" s="101" t="s">
        <v>33</v>
      </c>
      <c r="N1953" s="102" t="s">
        <v>33</v>
      </c>
      <c r="V1953" s="68" t="s">
        <v>593</v>
      </c>
    </row>
    <row r="1954" spans="1:24" s="63" customFormat="1" x14ac:dyDescent="0.2">
      <c r="A1954" s="103"/>
      <c r="B1954" s="104"/>
      <c r="C1954" s="780" t="s">
        <v>191</v>
      </c>
      <c r="D1954" s="780"/>
      <c r="E1954" s="780"/>
      <c r="F1954" s="105" t="s">
        <v>33</v>
      </c>
      <c r="G1954" s="105" t="s">
        <v>33</v>
      </c>
      <c r="H1954" s="105" t="s">
        <v>33</v>
      </c>
      <c r="I1954" s="105" t="s">
        <v>33</v>
      </c>
      <c r="J1954" s="106" t="s">
        <v>33</v>
      </c>
      <c r="K1954" s="105" t="s">
        <v>33</v>
      </c>
      <c r="L1954" s="106">
        <v>18.32</v>
      </c>
      <c r="M1954" s="92" t="s">
        <v>33</v>
      </c>
      <c r="N1954" s="107" t="s">
        <v>33</v>
      </c>
      <c r="X1954" s="68" t="s">
        <v>191</v>
      </c>
    </row>
    <row r="1955" spans="1:24" s="63" customFormat="1" ht="22.5" x14ac:dyDescent="0.2">
      <c r="A1955" s="88" t="s">
        <v>3527</v>
      </c>
      <c r="B1955" s="89" t="s">
        <v>2854</v>
      </c>
      <c r="C1955" s="776" t="s">
        <v>2855</v>
      </c>
      <c r="D1955" s="776"/>
      <c r="E1955" s="776"/>
      <c r="F1955" s="90" t="s">
        <v>815</v>
      </c>
      <c r="G1955" s="90" t="s">
        <v>33</v>
      </c>
      <c r="H1955" s="90" t="s">
        <v>33</v>
      </c>
      <c r="I1955" s="90" t="s">
        <v>2388</v>
      </c>
      <c r="J1955" s="91">
        <v>25.03</v>
      </c>
      <c r="K1955" s="90" t="s">
        <v>33</v>
      </c>
      <c r="L1955" s="91">
        <v>55.07</v>
      </c>
      <c r="M1955" s="92" t="s">
        <v>33</v>
      </c>
      <c r="N1955" s="93" t="s">
        <v>33</v>
      </c>
      <c r="R1955" s="68" t="s">
        <v>2855</v>
      </c>
    </row>
    <row r="1956" spans="1:24" s="63" customFormat="1" x14ac:dyDescent="0.2">
      <c r="A1956" s="783" t="s">
        <v>3528</v>
      </c>
      <c r="B1956" s="784"/>
      <c r="C1956" s="784"/>
      <c r="D1956" s="784"/>
      <c r="E1956" s="784"/>
      <c r="F1956" s="784"/>
      <c r="G1956" s="784"/>
      <c r="H1956" s="784"/>
      <c r="I1956" s="784"/>
      <c r="J1956" s="784"/>
      <c r="K1956" s="784"/>
      <c r="L1956" s="784"/>
      <c r="M1956" s="784"/>
      <c r="N1956" s="785"/>
      <c r="Q1956" s="68" t="s">
        <v>3528</v>
      </c>
    </row>
    <row r="1957" spans="1:24" s="63" customFormat="1" ht="56.25" x14ac:dyDescent="0.2">
      <c r="A1957" s="88" t="s">
        <v>3529</v>
      </c>
      <c r="B1957" s="89" t="s">
        <v>1958</v>
      </c>
      <c r="C1957" s="776" t="s">
        <v>1959</v>
      </c>
      <c r="D1957" s="776"/>
      <c r="E1957" s="776"/>
      <c r="F1957" s="90" t="s">
        <v>168</v>
      </c>
      <c r="G1957" s="90" t="s">
        <v>33</v>
      </c>
      <c r="H1957" s="90" t="s">
        <v>33</v>
      </c>
      <c r="I1957" s="90" t="s">
        <v>3530</v>
      </c>
      <c r="J1957" s="91" t="s">
        <v>33</v>
      </c>
      <c r="K1957" s="90" t="s">
        <v>33</v>
      </c>
      <c r="L1957" s="91" t="s">
        <v>33</v>
      </c>
      <c r="M1957" s="92" t="s">
        <v>33</v>
      </c>
      <c r="N1957" s="93" t="s">
        <v>33</v>
      </c>
      <c r="R1957" s="68" t="s">
        <v>1959</v>
      </c>
    </row>
    <row r="1958" spans="1:24" s="63" customFormat="1" x14ac:dyDescent="0.2">
      <c r="A1958" s="94"/>
      <c r="B1958" s="95"/>
      <c r="C1958" s="767" t="s">
        <v>3531</v>
      </c>
      <c r="D1958" s="767"/>
      <c r="E1958" s="767"/>
      <c r="F1958" s="767"/>
      <c r="G1958" s="767"/>
      <c r="H1958" s="767"/>
      <c r="I1958" s="767"/>
      <c r="J1958" s="767"/>
      <c r="K1958" s="767"/>
      <c r="L1958" s="767"/>
      <c r="M1958" s="767"/>
      <c r="N1958" s="781"/>
      <c r="S1958" s="68" t="s">
        <v>3531</v>
      </c>
    </row>
    <row r="1959" spans="1:24" s="63" customFormat="1" ht="33.75" x14ac:dyDescent="0.2">
      <c r="A1959" s="96"/>
      <c r="B1959" s="97" t="s">
        <v>558</v>
      </c>
      <c r="C1959" s="767" t="s">
        <v>559</v>
      </c>
      <c r="D1959" s="767"/>
      <c r="E1959" s="767"/>
      <c r="F1959" s="767"/>
      <c r="G1959" s="767"/>
      <c r="H1959" s="767"/>
      <c r="I1959" s="767"/>
      <c r="J1959" s="767"/>
      <c r="K1959" s="767"/>
      <c r="L1959" s="767"/>
      <c r="M1959" s="767"/>
      <c r="N1959" s="781"/>
      <c r="T1959" s="68" t="s">
        <v>559</v>
      </c>
    </row>
    <row r="1960" spans="1:24" s="63" customFormat="1" x14ac:dyDescent="0.2">
      <c r="A1960" s="98"/>
      <c r="B1960" s="97" t="s">
        <v>173</v>
      </c>
      <c r="C1960" s="767" t="s">
        <v>174</v>
      </c>
      <c r="D1960" s="767"/>
      <c r="E1960" s="767"/>
      <c r="F1960" s="99" t="s">
        <v>33</v>
      </c>
      <c r="G1960" s="99" t="s">
        <v>33</v>
      </c>
      <c r="H1960" s="99" t="s">
        <v>33</v>
      </c>
      <c r="I1960" s="99" t="s">
        <v>33</v>
      </c>
      <c r="J1960" s="100">
        <v>4547.3</v>
      </c>
      <c r="K1960" s="99" t="s">
        <v>175</v>
      </c>
      <c r="L1960" s="100">
        <v>457.57</v>
      </c>
      <c r="M1960" s="101" t="s">
        <v>33</v>
      </c>
      <c r="N1960" s="102" t="s">
        <v>33</v>
      </c>
      <c r="U1960" s="68" t="s">
        <v>174</v>
      </c>
    </row>
    <row r="1961" spans="1:24" s="63" customFormat="1" x14ac:dyDescent="0.2">
      <c r="A1961" s="98"/>
      <c r="B1961" s="97" t="s">
        <v>176</v>
      </c>
      <c r="C1961" s="767" t="s">
        <v>177</v>
      </c>
      <c r="D1961" s="767"/>
      <c r="E1961" s="767"/>
      <c r="F1961" s="99" t="s">
        <v>33</v>
      </c>
      <c r="G1961" s="99" t="s">
        <v>33</v>
      </c>
      <c r="H1961" s="99" t="s">
        <v>33</v>
      </c>
      <c r="I1961" s="99" t="s">
        <v>33</v>
      </c>
      <c r="J1961" s="100">
        <v>499.5</v>
      </c>
      <c r="K1961" s="99" t="s">
        <v>175</v>
      </c>
      <c r="L1961" s="100">
        <v>50.26</v>
      </c>
      <c r="M1961" s="101" t="s">
        <v>33</v>
      </c>
      <c r="N1961" s="102" t="s">
        <v>33</v>
      </c>
      <c r="U1961" s="68" t="s">
        <v>177</v>
      </c>
    </row>
    <row r="1962" spans="1:24" s="63" customFormat="1" x14ac:dyDescent="0.2">
      <c r="A1962" s="98"/>
      <c r="B1962" s="97" t="s">
        <v>33</v>
      </c>
      <c r="C1962" s="767" t="s">
        <v>178</v>
      </c>
      <c r="D1962" s="767"/>
      <c r="E1962" s="767"/>
      <c r="F1962" s="99" t="s">
        <v>179</v>
      </c>
      <c r="G1962" s="99" t="s">
        <v>1449</v>
      </c>
      <c r="H1962" s="99" t="s">
        <v>175</v>
      </c>
      <c r="I1962" s="99" t="s">
        <v>3532</v>
      </c>
      <c r="J1962" s="100" t="s">
        <v>33</v>
      </c>
      <c r="K1962" s="99" t="s">
        <v>33</v>
      </c>
      <c r="L1962" s="100" t="s">
        <v>33</v>
      </c>
      <c r="M1962" s="101" t="s">
        <v>33</v>
      </c>
      <c r="N1962" s="102" t="s">
        <v>33</v>
      </c>
      <c r="V1962" s="68" t="s">
        <v>178</v>
      </c>
    </row>
    <row r="1963" spans="1:24" s="63" customFormat="1" x14ac:dyDescent="0.2">
      <c r="A1963" s="98"/>
      <c r="B1963" s="97" t="s">
        <v>33</v>
      </c>
      <c r="C1963" s="776" t="s">
        <v>182</v>
      </c>
      <c r="D1963" s="776"/>
      <c r="E1963" s="776"/>
      <c r="F1963" s="90" t="s">
        <v>33</v>
      </c>
      <c r="G1963" s="90" t="s">
        <v>33</v>
      </c>
      <c r="H1963" s="90" t="s">
        <v>33</v>
      </c>
      <c r="I1963" s="90" t="s">
        <v>33</v>
      </c>
      <c r="J1963" s="91">
        <v>4547.3</v>
      </c>
      <c r="K1963" s="90" t="s">
        <v>33</v>
      </c>
      <c r="L1963" s="91">
        <v>457.57</v>
      </c>
      <c r="M1963" s="92" t="s">
        <v>33</v>
      </c>
      <c r="N1963" s="93" t="s">
        <v>33</v>
      </c>
      <c r="W1963" s="68" t="s">
        <v>182</v>
      </c>
    </row>
    <row r="1964" spans="1:24" s="63" customFormat="1" x14ac:dyDescent="0.2">
      <c r="A1964" s="98"/>
      <c r="B1964" s="97" t="s">
        <v>33</v>
      </c>
      <c r="C1964" s="767" t="s">
        <v>183</v>
      </c>
      <c r="D1964" s="767"/>
      <c r="E1964" s="767"/>
      <c r="F1964" s="99" t="s">
        <v>33</v>
      </c>
      <c r="G1964" s="99" t="s">
        <v>33</v>
      </c>
      <c r="H1964" s="99" t="s">
        <v>33</v>
      </c>
      <c r="I1964" s="99" t="s">
        <v>33</v>
      </c>
      <c r="J1964" s="100" t="s">
        <v>33</v>
      </c>
      <c r="K1964" s="99" t="s">
        <v>33</v>
      </c>
      <c r="L1964" s="100">
        <v>50.26</v>
      </c>
      <c r="M1964" s="101" t="s">
        <v>33</v>
      </c>
      <c r="N1964" s="102" t="s">
        <v>33</v>
      </c>
      <c r="V1964" s="68" t="s">
        <v>183</v>
      </c>
    </row>
    <row r="1965" spans="1:24" s="63" customFormat="1" ht="33.75" x14ac:dyDescent="0.2">
      <c r="A1965" s="98"/>
      <c r="B1965" s="97" t="s">
        <v>184</v>
      </c>
      <c r="C1965" s="767" t="s">
        <v>185</v>
      </c>
      <c r="D1965" s="767"/>
      <c r="E1965" s="767"/>
      <c r="F1965" s="99" t="s">
        <v>186</v>
      </c>
      <c r="G1965" s="99" t="s">
        <v>187</v>
      </c>
      <c r="H1965" s="99" t="s">
        <v>33</v>
      </c>
      <c r="I1965" s="99" t="s">
        <v>187</v>
      </c>
      <c r="J1965" s="100" t="s">
        <v>33</v>
      </c>
      <c r="K1965" s="99" t="s">
        <v>33</v>
      </c>
      <c r="L1965" s="100">
        <v>47.75</v>
      </c>
      <c r="M1965" s="101" t="s">
        <v>33</v>
      </c>
      <c r="N1965" s="102" t="s">
        <v>33</v>
      </c>
      <c r="V1965" s="68" t="s">
        <v>185</v>
      </c>
    </row>
    <row r="1966" spans="1:24" s="63" customFormat="1" ht="22.5" x14ac:dyDescent="0.2">
      <c r="A1966" s="98"/>
      <c r="B1966" s="97" t="s">
        <v>188</v>
      </c>
      <c r="C1966" s="767" t="s">
        <v>189</v>
      </c>
      <c r="D1966" s="767"/>
      <c r="E1966" s="767"/>
      <c r="F1966" s="99" t="s">
        <v>186</v>
      </c>
      <c r="G1966" s="99" t="s">
        <v>190</v>
      </c>
      <c r="H1966" s="99" t="s">
        <v>33</v>
      </c>
      <c r="I1966" s="99" t="s">
        <v>190</v>
      </c>
      <c r="J1966" s="100" t="s">
        <v>33</v>
      </c>
      <c r="K1966" s="99" t="s">
        <v>33</v>
      </c>
      <c r="L1966" s="100">
        <v>25.13</v>
      </c>
      <c r="M1966" s="101" t="s">
        <v>33</v>
      </c>
      <c r="N1966" s="102" t="s">
        <v>33</v>
      </c>
      <c r="V1966" s="68" t="s">
        <v>189</v>
      </c>
    </row>
    <row r="1967" spans="1:24" s="63" customFormat="1" x14ac:dyDescent="0.2">
      <c r="A1967" s="103"/>
      <c r="B1967" s="104"/>
      <c r="C1967" s="780" t="s">
        <v>191</v>
      </c>
      <c r="D1967" s="780"/>
      <c r="E1967" s="780"/>
      <c r="F1967" s="105" t="s">
        <v>33</v>
      </c>
      <c r="G1967" s="105" t="s">
        <v>33</v>
      </c>
      <c r="H1967" s="105" t="s">
        <v>33</v>
      </c>
      <c r="I1967" s="105" t="s">
        <v>33</v>
      </c>
      <c r="J1967" s="106" t="s">
        <v>33</v>
      </c>
      <c r="K1967" s="105" t="s">
        <v>33</v>
      </c>
      <c r="L1967" s="106">
        <v>530.45000000000005</v>
      </c>
      <c r="M1967" s="92" t="s">
        <v>33</v>
      </c>
      <c r="N1967" s="107" t="s">
        <v>33</v>
      </c>
      <c r="X1967" s="68" t="s">
        <v>191</v>
      </c>
    </row>
    <row r="1968" spans="1:24" s="63" customFormat="1" ht="45" x14ac:dyDescent="0.2">
      <c r="A1968" s="88" t="s">
        <v>3533</v>
      </c>
      <c r="B1968" s="89" t="s">
        <v>196</v>
      </c>
      <c r="C1968" s="776" t="s">
        <v>259</v>
      </c>
      <c r="D1968" s="776"/>
      <c r="E1968" s="776"/>
      <c r="F1968" s="90" t="s">
        <v>198</v>
      </c>
      <c r="G1968" s="90" t="s">
        <v>33</v>
      </c>
      <c r="H1968" s="90" t="s">
        <v>33</v>
      </c>
      <c r="I1968" s="90" t="s">
        <v>3534</v>
      </c>
      <c r="J1968" s="91">
        <v>2.91</v>
      </c>
      <c r="K1968" s="90" t="s">
        <v>33</v>
      </c>
      <c r="L1968" s="91">
        <v>421.66</v>
      </c>
      <c r="M1968" s="92" t="s">
        <v>33</v>
      </c>
      <c r="N1968" s="93" t="s">
        <v>33</v>
      </c>
      <c r="R1968" s="68" t="s">
        <v>259</v>
      </c>
    </row>
    <row r="1969" spans="1:24" s="63" customFormat="1" x14ac:dyDescent="0.2">
      <c r="A1969" s="94"/>
      <c r="B1969" s="95"/>
      <c r="C1969" s="767" t="s">
        <v>3535</v>
      </c>
      <c r="D1969" s="767"/>
      <c r="E1969" s="767"/>
      <c r="F1969" s="767"/>
      <c r="G1969" s="767"/>
      <c r="H1969" s="767"/>
      <c r="I1969" s="767"/>
      <c r="J1969" s="767"/>
      <c r="K1969" s="767"/>
      <c r="L1969" s="767"/>
      <c r="M1969" s="767"/>
      <c r="N1969" s="781"/>
      <c r="S1969" s="68" t="s">
        <v>3535</v>
      </c>
    </row>
    <row r="1970" spans="1:24" s="63" customFormat="1" ht="45" x14ac:dyDescent="0.2">
      <c r="A1970" s="88" t="s">
        <v>3536</v>
      </c>
      <c r="B1970" s="89" t="s">
        <v>2791</v>
      </c>
      <c r="C1970" s="776" t="s">
        <v>2792</v>
      </c>
      <c r="D1970" s="776"/>
      <c r="E1970" s="776"/>
      <c r="F1970" s="90" t="s">
        <v>168</v>
      </c>
      <c r="G1970" s="90" t="s">
        <v>33</v>
      </c>
      <c r="H1970" s="90" t="s">
        <v>33</v>
      </c>
      <c r="I1970" s="90" t="s">
        <v>3537</v>
      </c>
      <c r="J1970" s="91" t="s">
        <v>33</v>
      </c>
      <c r="K1970" s="90" t="s">
        <v>33</v>
      </c>
      <c r="L1970" s="91" t="s">
        <v>33</v>
      </c>
      <c r="M1970" s="92" t="s">
        <v>33</v>
      </c>
      <c r="N1970" s="93" t="s">
        <v>33</v>
      </c>
      <c r="R1970" s="68" t="s">
        <v>2792</v>
      </c>
    </row>
    <row r="1971" spans="1:24" s="63" customFormat="1" x14ac:dyDescent="0.2">
      <c r="A1971" s="94"/>
      <c r="B1971" s="95"/>
      <c r="C1971" s="767" t="s">
        <v>3538</v>
      </c>
      <c r="D1971" s="767"/>
      <c r="E1971" s="767"/>
      <c r="F1971" s="767"/>
      <c r="G1971" s="767"/>
      <c r="H1971" s="767"/>
      <c r="I1971" s="767"/>
      <c r="J1971" s="767"/>
      <c r="K1971" s="767"/>
      <c r="L1971" s="767"/>
      <c r="M1971" s="767"/>
      <c r="N1971" s="781"/>
      <c r="S1971" s="68" t="s">
        <v>3538</v>
      </c>
    </row>
    <row r="1972" spans="1:24" s="63" customFormat="1" ht="33.75" x14ac:dyDescent="0.2">
      <c r="A1972" s="96"/>
      <c r="B1972" s="97" t="s">
        <v>558</v>
      </c>
      <c r="C1972" s="767" t="s">
        <v>559</v>
      </c>
      <c r="D1972" s="767"/>
      <c r="E1972" s="767"/>
      <c r="F1972" s="767"/>
      <c r="G1972" s="767"/>
      <c r="H1972" s="767"/>
      <c r="I1972" s="767"/>
      <c r="J1972" s="767"/>
      <c r="K1972" s="767"/>
      <c r="L1972" s="767"/>
      <c r="M1972" s="767"/>
      <c r="N1972" s="781"/>
      <c r="T1972" s="68" t="s">
        <v>559</v>
      </c>
    </row>
    <row r="1973" spans="1:24" s="63" customFormat="1" x14ac:dyDescent="0.2">
      <c r="A1973" s="98"/>
      <c r="B1973" s="97" t="s">
        <v>173</v>
      </c>
      <c r="C1973" s="767" t="s">
        <v>174</v>
      </c>
      <c r="D1973" s="767"/>
      <c r="E1973" s="767"/>
      <c r="F1973" s="99" t="s">
        <v>33</v>
      </c>
      <c r="G1973" s="99" t="s">
        <v>33</v>
      </c>
      <c r="H1973" s="99" t="s">
        <v>33</v>
      </c>
      <c r="I1973" s="99" t="s">
        <v>33</v>
      </c>
      <c r="J1973" s="100">
        <v>4500</v>
      </c>
      <c r="K1973" s="99" t="s">
        <v>175</v>
      </c>
      <c r="L1973" s="100">
        <v>2342.81</v>
      </c>
      <c r="M1973" s="101" t="s">
        <v>33</v>
      </c>
      <c r="N1973" s="102" t="s">
        <v>33</v>
      </c>
      <c r="U1973" s="68" t="s">
        <v>174</v>
      </c>
    </row>
    <row r="1974" spans="1:24" s="63" customFormat="1" x14ac:dyDescent="0.2">
      <c r="A1974" s="98"/>
      <c r="B1974" s="97" t="s">
        <v>176</v>
      </c>
      <c r="C1974" s="767" t="s">
        <v>177</v>
      </c>
      <c r="D1974" s="767"/>
      <c r="E1974" s="767"/>
      <c r="F1974" s="99" t="s">
        <v>33</v>
      </c>
      <c r="G1974" s="99" t="s">
        <v>33</v>
      </c>
      <c r="H1974" s="99" t="s">
        <v>33</v>
      </c>
      <c r="I1974" s="99" t="s">
        <v>33</v>
      </c>
      <c r="J1974" s="100">
        <v>607.5</v>
      </c>
      <c r="K1974" s="99" t="s">
        <v>175</v>
      </c>
      <c r="L1974" s="100">
        <v>316.27999999999997</v>
      </c>
      <c r="M1974" s="101" t="s">
        <v>33</v>
      </c>
      <c r="N1974" s="102" t="s">
        <v>33</v>
      </c>
      <c r="U1974" s="68" t="s">
        <v>177</v>
      </c>
    </row>
    <row r="1975" spans="1:24" s="63" customFormat="1" x14ac:dyDescent="0.2">
      <c r="A1975" s="98"/>
      <c r="B1975" s="97" t="s">
        <v>33</v>
      </c>
      <c r="C1975" s="767" t="s">
        <v>178</v>
      </c>
      <c r="D1975" s="767"/>
      <c r="E1975" s="767"/>
      <c r="F1975" s="99" t="s">
        <v>179</v>
      </c>
      <c r="G1975" s="99" t="s">
        <v>344</v>
      </c>
      <c r="H1975" s="99" t="s">
        <v>175</v>
      </c>
      <c r="I1975" s="99" t="s">
        <v>3539</v>
      </c>
      <c r="J1975" s="100" t="s">
        <v>33</v>
      </c>
      <c r="K1975" s="99" t="s">
        <v>33</v>
      </c>
      <c r="L1975" s="100" t="s">
        <v>33</v>
      </c>
      <c r="M1975" s="101" t="s">
        <v>33</v>
      </c>
      <c r="N1975" s="102" t="s">
        <v>33</v>
      </c>
      <c r="V1975" s="68" t="s">
        <v>178</v>
      </c>
    </row>
    <row r="1976" spans="1:24" s="63" customFormat="1" x14ac:dyDescent="0.2">
      <c r="A1976" s="98"/>
      <c r="B1976" s="97" t="s">
        <v>33</v>
      </c>
      <c r="C1976" s="776" t="s">
        <v>182</v>
      </c>
      <c r="D1976" s="776"/>
      <c r="E1976" s="776"/>
      <c r="F1976" s="90" t="s">
        <v>33</v>
      </c>
      <c r="G1976" s="90" t="s">
        <v>33</v>
      </c>
      <c r="H1976" s="90" t="s">
        <v>33</v>
      </c>
      <c r="I1976" s="90" t="s">
        <v>33</v>
      </c>
      <c r="J1976" s="91">
        <v>4500</v>
      </c>
      <c r="K1976" s="90" t="s">
        <v>33</v>
      </c>
      <c r="L1976" s="91">
        <v>2342.81</v>
      </c>
      <c r="M1976" s="92" t="s">
        <v>33</v>
      </c>
      <c r="N1976" s="93" t="s">
        <v>33</v>
      </c>
      <c r="W1976" s="68" t="s">
        <v>182</v>
      </c>
    </row>
    <row r="1977" spans="1:24" s="63" customFormat="1" x14ac:dyDescent="0.2">
      <c r="A1977" s="98"/>
      <c r="B1977" s="97" t="s">
        <v>33</v>
      </c>
      <c r="C1977" s="767" t="s">
        <v>183</v>
      </c>
      <c r="D1977" s="767"/>
      <c r="E1977" s="767"/>
      <c r="F1977" s="99" t="s">
        <v>33</v>
      </c>
      <c r="G1977" s="99" t="s">
        <v>33</v>
      </c>
      <c r="H1977" s="99" t="s">
        <v>33</v>
      </c>
      <c r="I1977" s="99" t="s">
        <v>33</v>
      </c>
      <c r="J1977" s="100" t="s">
        <v>33</v>
      </c>
      <c r="K1977" s="99" t="s">
        <v>33</v>
      </c>
      <c r="L1977" s="100">
        <v>316.27999999999997</v>
      </c>
      <c r="M1977" s="101" t="s">
        <v>33</v>
      </c>
      <c r="N1977" s="102" t="s">
        <v>33</v>
      </c>
      <c r="V1977" s="68" t="s">
        <v>183</v>
      </c>
    </row>
    <row r="1978" spans="1:24" s="63" customFormat="1" ht="33.75" x14ac:dyDescent="0.2">
      <c r="A1978" s="98"/>
      <c r="B1978" s="97" t="s">
        <v>184</v>
      </c>
      <c r="C1978" s="767" t="s">
        <v>185</v>
      </c>
      <c r="D1978" s="767"/>
      <c r="E1978" s="767"/>
      <c r="F1978" s="99" t="s">
        <v>186</v>
      </c>
      <c r="G1978" s="99" t="s">
        <v>187</v>
      </c>
      <c r="H1978" s="99" t="s">
        <v>33</v>
      </c>
      <c r="I1978" s="99" t="s">
        <v>187</v>
      </c>
      <c r="J1978" s="100" t="s">
        <v>33</v>
      </c>
      <c r="K1978" s="99" t="s">
        <v>33</v>
      </c>
      <c r="L1978" s="100">
        <v>300.47000000000003</v>
      </c>
      <c r="M1978" s="101" t="s">
        <v>33</v>
      </c>
      <c r="N1978" s="102" t="s">
        <v>33</v>
      </c>
      <c r="V1978" s="68" t="s">
        <v>185</v>
      </c>
    </row>
    <row r="1979" spans="1:24" s="63" customFormat="1" ht="22.5" x14ac:dyDescent="0.2">
      <c r="A1979" s="98"/>
      <c r="B1979" s="97" t="s">
        <v>188</v>
      </c>
      <c r="C1979" s="767" t="s">
        <v>189</v>
      </c>
      <c r="D1979" s="767"/>
      <c r="E1979" s="767"/>
      <c r="F1979" s="99" t="s">
        <v>186</v>
      </c>
      <c r="G1979" s="99" t="s">
        <v>190</v>
      </c>
      <c r="H1979" s="99" t="s">
        <v>33</v>
      </c>
      <c r="I1979" s="99" t="s">
        <v>190</v>
      </c>
      <c r="J1979" s="100" t="s">
        <v>33</v>
      </c>
      <c r="K1979" s="99" t="s">
        <v>33</v>
      </c>
      <c r="L1979" s="100">
        <v>158.13999999999999</v>
      </c>
      <c r="M1979" s="101" t="s">
        <v>33</v>
      </c>
      <c r="N1979" s="102" t="s">
        <v>33</v>
      </c>
      <c r="V1979" s="68" t="s">
        <v>189</v>
      </c>
    </row>
    <row r="1980" spans="1:24" s="63" customFormat="1" x14ac:dyDescent="0.2">
      <c r="A1980" s="103"/>
      <c r="B1980" s="104"/>
      <c r="C1980" s="780" t="s">
        <v>191</v>
      </c>
      <c r="D1980" s="780"/>
      <c r="E1980" s="780"/>
      <c r="F1980" s="105" t="s">
        <v>33</v>
      </c>
      <c r="G1980" s="105" t="s">
        <v>33</v>
      </c>
      <c r="H1980" s="105" t="s">
        <v>33</v>
      </c>
      <c r="I1980" s="105" t="s">
        <v>33</v>
      </c>
      <c r="J1980" s="106" t="s">
        <v>33</v>
      </c>
      <c r="K1980" s="105" t="s">
        <v>33</v>
      </c>
      <c r="L1980" s="106">
        <v>2801.42</v>
      </c>
      <c r="M1980" s="92" t="s">
        <v>33</v>
      </c>
      <c r="N1980" s="107" t="s">
        <v>33</v>
      </c>
      <c r="X1980" s="68" t="s">
        <v>191</v>
      </c>
    </row>
    <row r="1981" spans="1:24" s="63" customFormat="1" ht="45" x14ac:dyDescent="0.2">
      <c r="A1981" s="88" t="s">
        <v>3540</v>
      </c>
      <c r="B1981" s="89" t="s">
        <v>2796</v>
      </c>
      <c r="C1981" s="776" t="s">
        <v>2797</v>
      </c>
      <c r="D1981" s="776"/>
      <c r="E1981" s="776"/>
      <c r="F1981" s="90" t="s">
        <v>168</v>
      </c>
      <c r="G1981" s="90" t="s">
        <v>33</v>
      </c>
      <c r="H1981" s="90" t="s">
        <v>33</v>
      </c>
      <c r="I1981" s="90" t="s">
        <v>3537</v>
      </c>
      <c r="J1981" s="91" t="s">
        <v>33</v>
      </c>
      <c r="K1981" s="90" t="s">
        <v>33</v>
      </c>
      <c r="L1981" s="91" t="s">
        <v>33</v>
      </c>
      <c r="M1981" s="92" t="s">
        <v>33</v>
      </c>
      <c r="N1981" s="93" t="s">
        <v>33</v>
      </c>
      <c r="R1981" s="68" t="s">
        <v>2797</v>
      </c>
    </row>
    <row r="1982" spans="1:24" s="63" customFormat="1" x14ac:dyDescent="0.2">
      <c r="A1982" s="94"/>
      <c r="B1982" s="95"/>
      <c r="C1982" s="767" t="s">
        <v>3538</v>
      </c>
      <c r="D1982" s="767"/>
      <c r="E1982" s="767"/>
      <c r="F1982" s="767"/>
      <c r="G1982" s="767"/>
      <c r="H1982" s="767"/>
      <c r="I1982" s="767"/>
      <c r="J1982" s="767"/>
      <c r="K1982" s="767"/>
      <c r="L1982" s="767"/>
      <c r="M1982" s="767"/>
      <c r="N1982" s="781"/>
      <c r="S1982" s="68" t="s">
        <v>3538</v>
      </c>
    </row>
    <row r="1983" spans="1:24" s="63" customFormat="1" ht="33.75" x14ac:dyDescent="0.2">
      <c r="A1983" s="96"/>
      <c r="B1983" s="97" t="s">
        <v>558</v>
      </c>
      <c r="C1983" s="767" t="s">
        <v>559</v>
      </c>
      <c r="D1983" s="767"/>
      <c r="E1983" s="767"/>
      <c r="F1983" s="767"/>
      <c r="G1983" s="767"/>
      <c r="H1983" s="767"/>
      <c r="I1983" s="767"/>
      <c r="J1983" s="767"/>
      <c r="K1983" s="767"/>
      <c r="L1983" s="767"/>
      <c r="M1983" s="767"/>
      <c r="N1983" s="781"/>
      <c r="T1983" s="68" t="s">
        <v>559</v>
      </c>
    </row>
    <row r="1984" spans="1:24" s="63" customFormat="1" x14ac:dyDescent="0.2">
      <c r="A1984" s="98"/>
      <c r="B1984" s="97" t="s">
        <v>173</v>
      </c>
      <c r="C1984" s="767" t="s">
        <v>174</v>
      </c>
      <c r="D1984" s="767"/>
      <c r="E1984" s="767"/>
      <c r="F1984" s="99" t="s">
        <v>33</v>
      </c>
      <c r="G1984" s="99" t="s">
        <v>33</v>
      </c>
      <c r="H1984" s="99" t="s">
        <v>33</v>
      </c>
      <c r="I1984" s="99" t="s">
        <v>33</v>
      </c>
      <c r="J1984" s="100">
        <v>308.07</v>
      </c>
      <c r="K1984" s="99" t="s">
        <v>175</v>
      </c>
      <c r="L1984" s="100">
        <v>160.38999999999999</v>
      </c>
      <c r="M1984" s="101" t="s">
        <v>33</v>
      </c>
      <c r="N1984" s="102" t="s">
        <v>33</v>
      </c>
      <c r="U1984" s="68" t="s">
        <v>174</v>
      </c>
    </row>
    <row r="1985" spans="1:24" s="63" customFormat="1" x14ac:dyDescent="0.2">
      <c r="A1985" s="98"/>
      <c r="B1985" s="97" t="s">
        <v>176</v>
      </c>
      <c r="C1985" s="767" t="s">
        <v>177</v>
      </c>
      <c r="D1985" s="767"/>
      <c r="E1985" s="767"/>
      <c r="F1985" s="99" t="s">
        <v>33</v>
      </c>
      <c r="G1985" s="99" t="s">
        <v>33</v>
      </c>
      <c r="H1985" s="99" t="s">
        <v>33</v>
      </c>
      <c r="I1985" s="99" t="s">
        <v>33</v>
      </c>
      <c r="J1985" s="100">
        <v>31.32</v>
      </c>
      <c r="K1985" s="99" t="s">
        <v>175</v>
      </c>
      <c r="L1985" s="100">
        <v>16.309999999999999</v>
      </c>
      <c r="M1985" s="101" t="s">
        <v>33</v>
      </c>
      <c r="N1985" s="102" t="s">
        <v>33</v>
      </c>
      <c r="U1985" s="68" t="s">
        <v>177</v>
      </c>
    </row>
    <row r="1986" spans="1:24" s="63" customFormat="1" x14ac:dyDescent="0.2">
      <c r="A1986" s="98"/>
      <c r="B1986" s="97" t="s">
        <v>33</v>
      </c>
      <c r="C1986" s="767" t="s">
        <v>178</v>
      </c>
      <c r="D1986" s="767"/>
      <c r="E1986" s="767"/>
      <c r="F1986" s="99" t="s">
        <v>179</v>
      </c>
      <c r="G1986" s="99" t="s">
        <v>2798</v>
      </c>
      <c r="H1986" s="99" t="s">
        <v>175</v>
      </c>
      <c r="I1986" s="99" t="s">
        <v>3541</v>
      </c>
      <c r="J1986" s="100" t="s">
        <v>33</v>
      </c>
      <c r="K1986" s="99" t="s">
        <v>33</v>
      </c>
      <c r="L1986" s="100" t="s">
        <v>33</v>
      </c>
      <c r="M1986" s="101" t="s">
        <v>33</v>
      </c>
      <c r="N1986" s="102" t="s">
        <v>33</v>
      </c>
      <c r="V1986" s="68" t="s">
        <v>178</v>
      </c>
    </row>
    <row r="1987" spans="1:24" s="63" customFormat="1" x14ac:dyDescent="0.2">
      <c r="A1987" s="98"/>
      <c r="B1987" s="97" t="s">
        <v>33</v>
      </c>
      <c r="C1987" s="776" t="s">
        <v>182</v>
      </c>
      <c r="D1987" s="776"/>
      <c r="E1987" s="776"/>
      <c r="F1987" s="90" t="s">
        <v>33</v>
      </c>
      <c r="G1987" s="90" t="s">
        <v>33</v>
      </c>
      <c r="H1987" s="90" t="s">
        <v>33</v>
      </c>
      <c r="I1987" s="90" t="s">
        <v>33</v>
      </c>
      <c r="J1987" s="91">
        <v>308.07</v>
      </c>
      <c r="K1987" s="90" t="s">
        <v>33</v>
      </c>
      <c r="L1987" s="91">
        <v>160.38999999999999</v>
      </c>
      <c r="M1987" s="92" t="s">
        <v>33</v>
      </c>
      <c r="N1987" s="93" t="s">
        <v>33</v>
      </c>
      <c r="W1987" s="68" t="s">
        <v>182</v>
      </c>
    </row>
    <row r="1988" spans="1:24" s="63" customFormat="1" x14ac:dyDescent="0.2">
      <c r="A1988" s="98"/>
      <c r="B1988" s="97" t="s">
        <v>33</v>
      </c>
      <c r="C1988" s="767" t="s">
        <v>183</v>
      </c>
      <c r="D1988" s="767"/>
      <c r="E1988" s="767"/>
      <c r="F1988" s="99" t="s">
        <v>33</v>
      </c>
      <c r="G1988" s="99" t="s">
        <v>33</v>
      </c>
      <c r="H1988" s="99" t="s">
        <v>33</v>
      </c>
      <c r="I1988" s="99" t="s">
        <v>33</v>
      </c>
      <c r="J1988" s="100" t="s">
        <v>33</v>
      </c>
      <c r="K1988" s="99" t="s">
        <v>33</v>
      </c>
      <c r="L1988" s="100">
        <v>16.309999999999999</v>
      </c>
      <c r="M1988" s="101" t="s">
        <v>33</v>
      </c>
      <c r="N1988" s="102" t="s">
        <v>33</v>
      </c>
      <c r="V1988" s="68" t="s">
        <v>183</v>
      </c>
    </row>
    <row r="1989" spans="1:24" s="63" customFormat="1" ht="33.75" x14ac:dyDescent="0.2">
      <c r="A1989" s="98"/>
      <c r="B1989" s="97" t="s">
        <v>184</v>
      </c>
      <c r="C1989" s="767" t="s">
        <v>185</v>
      </c>
      <c r="D1989" s="767"/>
      <c r="E1989" s="767"/>
      <c r="F1989" s="99" t="s">
        <v>186</v>
      </c>
      <c r="G1989" s="99" t="s">
        <v>187</v>
      </c>
      <c r="H1989" s="99" t="s">
        <v>33</v>
      </c>
      <c r="I1989" s="99" t="s">
        <v>187</v>
      </c>
      <c r="J1989" s="100" t="s">
        <v>33</v>
      </c>
      <c r="K1989" s="99" t="s">
        <v>33</v>
      </c>
      <c r="L1989" s="100">
        <v>15.49</v>
      </c>
      <c r="M1989" s="101" t="s">
        <v>33</v>
      </c>
      <c r="N1989" s="102" t="s">
        <v>33</v>
      </c>
      <c r="V1989" s="68" t="s">
        <v>185</v>
      </c>
    </row>
    <row r="1990" spans="1:24" s="63" customFormat="1" ht="22.5" x14ac:dyDescent="0.2">
      <c r="A1990" s="98"/>
      <c r="B1990" s="97" t="s">
        <v>188</v>
      </c>
      <c r="C1990" s="767" t="s">
        <v>189</v>
      </c>
      <c r="D1990" s="767"/>
      <c r="E1990" s="767"/>
      <c r="F1990" s="99" t="s">
        <v>186</v>
      </c>
      <c r="G1990" s="99" t="s">
        <v>190</v>
      </c>
      <c r="H1990" s="99" t="s">
        <v>33</v>
      </c>
      <c r="I1990" s="99" t="s">
        <v>190</v>
      </c>
      <c r="J1990" s="100" t="s">
        <v>33</v>
      </c>
      <c r="K1990" s="99" t="s">
        <v>33</v>
      </c>
      <c r="L1990" s="100">
        <v>8.16</v>
      </c>
      <c r="M1990" s="101" t="s">
        <v>33</v>
      </c>
      <c r="N1990" s="102" t="s">
        <v>33</v>
      </c>
      <c r="V1990" s="68" t="s">
        <v>189</v>
      </c>
    </row>
    <row r="1991" spans="1:24" s="63" customFormat="1" x14ac:dyDescent="0.2">
      <c r="A1991" s="103"/>
      <c r="B1991" s="104"/>
      <c r="C1991" s="780" t="s">
        <v>191</v>
      </c>
      <c r="D1991" s="780"/>
      <c r="E1991" s="780"/>
      <c r="F1991" s="105" t="s">
        <v>33</v>
      </c>
      <c r="G1991" s="105" t="s">
        <v>33</v>
      </c>
      <c r="H1991" s="105" t="s">
        <v>33</v>
      </c>
      <c r="I1991" s="105" t="s">
        <v>33</v>
      </c>
      <c r="J1991" s="106" t="s">
        <v>33</v>
      </c>
      <c r="K1991" s="105" t="s">
        <v>33</v>
      </c>
      <c r="L1991" s="106">
        <v>184.04</v>
      </c>
      <c r="M1991" s="92" t="s">
        <v>33</v>
      </c>
      <c r="N1991" s="107" t="s">
        <v>33</v>
      </c>
      <c r="X1991" s="68" t="s">
        <v>191</v>
      </c>
    </row>
    <row r="1992" spans="1:24" s="63" customFormat="1" ht="33.75" x14ac:dyDescent="0.2">
      <c r="A1992" s="88" t="s">
        <v>3542</v>
      </c>
      <c r="B1992" s="89" t="s">
        <v>2800</v>
      </c>
      <c r="C1992" s="776" t="s">
        <v>2801</v>
      </c>
      <c r="D1992" s="776"/>
      <c r="E1992" s="776"/>
      <c r="F1992" s="90" t="s">
        <v>168</v>
      </c>
      <c r="G1992" s="90" t="s">
        <v>33</v>
      </c>
      <c r="H1992" s="90" t="s">
        <v>33</v>
      </c>
      <c r="I1992" s="90" t="s">
        <v>3537</v>
      </c>
      <c r="J1992" s="91" t="s">
        <v>33</v>
      </c>
      <c r="K1992" s="90" t="s">
        <v>33</v>
      </c>
      <c r="L1992" s="91" t="s">
        <v>33</v>
      </c>
      <c r="M1992" s="92" t="s">
        <v>33</v>
      </c>
      <c r="N1992" s="93" t="s">
        <v>33</v>
      </c>
      <c r="R1992" s="68" t="s">
        <v>2801</v>
      </c>
    </row>
    <row r="1993" spans="1:24" s="63" customFormat="1" x14ac:dyDescent="0.2">
      <c r="A1993" s="94"/>
      <c r="B1993" s="95"/>
      <c r="C1993" s="767" t="s">
        <v>3538</v>
      </c>
      <c r="D1993" s="767"/>
      <c r="E1993" s="767"/>
      <c r="F1993" s="767"/>
      <c r="G1993" s="767"/>
      <c r="H1993" s="767"/>
      <c r="I1993" s="767"/>
      <c r="J1993" s="767"/>
      <c r="K1993" s="767"/>
      <c r="L1993" s="767"/>
      <c r="M1993" s="767"/>
      <c r="N1993" s="781"/>
      <c r="S1993" s="68" t="s">
        <v>3538</v>
      </c>
    </row>
    <row r="1994" spans="1:24" s="63" customFormat="1" x14ac:dyDescent="0.2">
      <c r="A1994" s="96"/>
      <c r="B1994" s="97" t="s">
        <v>33</v>
      </c>
      <c r="C1994" s="767" t="s">
        <v>645</v>
      </c>
      <c r="D1994" s="767"/>
      <c r="E1994" s="767"/>
      <c r="F1994" s="767"/>
      <c r="G1994" s="767"/>
      <c r="H1994" s="767"/>
      <c r="I1994" s="767"/>
      <c r="J1994" s="767"/>
      <c r="K1994" s="767"/>
      <c r="L1994" s="767"/>
      <c r="M1994" s="767"/>
      <c r="N1994" s="781"/>
      <c r="T1994" s="68" t="s">
        <v>645</v>
      </c>
    </row>
    <row r="1995" spans="1:24" s="63" customFormat="1" ht="33.75" x14ac:dyDescent="0.2">
      <c r="A1995" s="96"/>
      <c r="B1995" s="97" t="s">
        <v>558</v>
      </c>
      <c r="C1995" s="767" t="s">
        <v>559</v>
      </c>
      <c r="D1995" s="767"/>
      <c r="E1995" s="767"/>
      <c r="F1995" s="767"/>
      <c r="G1995" s="767"/>
      <c r="H1995" s="767"/>
      <c r="I1995" s="767"/>
      <c r="J1995" s="767"/>
      <c r="K1995" s="767"/>
      <c r="L1995" s="767"/>
      <c r="M1995" s="767"/>
      <c r="N1995" s="781"/>
      <c r="T1995" s="68" t="s">
        <v>559</v>
      </c>
    </row>
    <row r="1996" spans="1:24" s="63" customFormat="1" x14ac:dyDescent="0.2">
      <c r="A1996" s="98"/>
      <c r="B1996" s="97" t="s">
        <v>173</v>
      </c>
      <c r="C1996" s="767" t="s">
        <v>174</v>
      </c>
      <c r="D1996" s="767"/>
      <c r="E1996" s="767"/>
      <c r="F1996" s="99" t="s">
        <v>33</v>
      </c>
      <c r="G1996" s="99" t="s">
        <v>33</v>
      </c>
      <c r="H1996" s="99" t="s">
        <v>33</v>
      </c>
      <c r="I1996" s="99" t="s">
        <v>33</v>
      </c>
      <c r="J1996" s="100">
        <v>139.43</v>
      </c>
      <c r="K1996" s="99" t="s">
        <v>400</v>
      </c>
      <c r="L1996" s="100">
        <v>217.77</v>
      </c>
      <c r="M1996" s="101" t="s">
        <v>33</v>
      </c>
      <c r="N1996" s="102" t="s">
        <v>33</v>
      </c>
      <c r="U1996" s="68" t="s">
        <v>174</v>
      </c>
    </row>
    <row r="1997" spans="1:24" s="63" customFormat="1" x14ac:dyDescent="0.2">
      <c r="A1997" s="98"/>
      <c r="B1997" s="97" t="s">
        <v>176</v>
      </c>
      <c r="C1997" s="767" t="s">
        <v>177</v>
      </c>
      <c r="D1997" s="767"/>
      <c r="E1997" s="767"/>
      <c r="F1997" s="99" t="s">
        <v>33</v>
      </c>
      <c r="G1997" s="99" t="s">
        <v>33</v>
      </c>
      <c r="H1997" s="99" t="s">
        <v>33</v>
      </c>
      <c r="I1997" s="99" t="s">
        <v>33</v>
      </c>
      <c r="J1997" s="100">
        <v>14.18</v>
      </c>
      <c r="K1997" s="99" t="s">
        <v>400</v>
      </c>
      <c r="L1997" s="100">
        <v>22.15</v>
      </c>
      <c r="M1997" s="101" t="s">
        <v>33</v>
      </c>
      <c r="N1997" s="102" t="s">
        <v>33</v>
      </c>
      <c r="U1997" s="68" t="s">
        <v>177</v>
      </c>
    </row>
    <row r="1998" spans="1:24" s="63" customFormat="1" x14ac:dyDescent="0.2">
      <c r="A1998" s="98"/>
      <c r="B1998" s="97" t="s">
        <v>33</v>
      </c>
      <c r="C1998" s="767" t="s">
        <v>178</v>
      </c>
      <c r="D1998" s="767"/>
      <c r="E1998" s="767"/>
      <c r="F1998" s="99" t="s">
        <v>179</v>
      </c>
      <c r="G1998" s="99" t="s">
        <v>1784</v>
      </c>
      <c r="H1998" s="99" t="s">
        <v>400</v>
      </c>
      <c r="I1998" s="99" t="s">
        <v>3543</v>
      </c>
      <c r="J1998" s="100" t="s">
        <v>33</v>
      </c>
      <c r="K1998" s="99" t="s">
        <v>33</v>
      </c>
      <c r="L1998" s="100" t="s">
        <v>33</v>
      </c>
      <c r="M1998" s="101" t="s">
        <v>33</v>
      </c>
      <c r="N1998" s="102" t="s">
        <v>33</v>
      </c>
      <c r="V1998" s="68" t="s">
        <v>178</v>
      </c>
    </row>
    <row r="1999" spans="1:24" s="63" customFormat="1" x14ac:dyDescent="0.2">
      <c r="A1999" s="98"/>
      <c r="B1999" s="97" t="s">
        <v>33</v>
      </c>
      <c r="C1999" s="776" t="s">
        <v>182</v>
      </c>
      <c r="D1999" s="776"/>
      <c r="E1999" s="776"/>
      <c r="F1999" s="90" t="s">
        <v>33</v>
      </c>
      <c r="G1999" s="90" t="s">
        <v>33</v>
      </c>
      <c r="H1999" s="90" t="s">
        <v>33</v>
      </c>
      <c r="I1999" s="90" t="s">
        <v>33</v>
      </c>
      <c r="J1999" s="91">
        <v>139.43</v>
      </c>
      <c r="K1999" s="90" t="s">
        <v>33</v>
      </c>
      <c r="L1999" s="91">
        <v>217.77</v>
      </c>
      <c r="M1999" s="92" t="s">
        <v>33</v>
      </c>
      <c r="N1999" s="93" t="s">
        <v>33</v>
      </c>
      <c r="W1999" s="68" t="s">
        <v>182</v>
      </c>
    </row>
    <row r="2000" spans="1:24" s="63" customFormat="1" x14ac:dyDescent="0.2">
      <c r="A2000" s="98"/>
      <c r="B2000" s="97" t="s">
        <v>33</v>
      </c>
      <c r="C2000" s="767" t="s">
        <v>183</v>
      </c>
      <c r="D2000" s="767"/>
      <c r="E2000" s="767"/>
      <c r="F2000" s="99" t="s">
        <v>33</v>
      </c>
      <c r="G2000" s="99" t="s">
        <v>33</v>
      </c>
      <c r="H2000" s="99" t="s">
        <v>33</v>
      </c>
      <c r="I2000" s="99" t="s">
        <v>33</v>
      </c>
      <c r="J2000" s="100" t="s">
        <v>33</v>
      </c>
      <c r="K2000" s="99" t="s">
        <v>33</v>
      </c>
      <c r="L2000" s="100">
        <v>22.15</v>
      </c>
      <c r="M2000" s="101" t="s">
        <v>33</v>
      </c>
      <c r="N2000" s="102" t="s">
        <v>33</v>
      </c>
      <c r="V2000" s="68" t="s">
        <v>183</v>
      </c>
    </row>
    <row r="2001" spans="1:24" s="63" customFormat="1" ht="33.75" x14ac:dyDescent="0.2">
      <c r="A2001" s="98"/>
      <c r="B2001" s="97" t="s">
        <v>184</v>
      </c>
      <c r="C2001" s="767" t="s">
        <v>185</v>
      </c>
      <c r="D2001" s="767"/>
      <c r="E2001" s="767"/>
      <c r="F2001" s="99" t="s">
        <v>186</v>
      </c>
      <c r="G2001" s="99" t="s">
        <v>187</v>
      </c>
      <c r="H2001" s="99" t="s">
        <v>33</v>
      </c>
      <c r="I2001" s="99" t="s">
        <v>187</v>
      </c>
      <c r="J2001" s="100" t="s">
        <v>33</v>
      </c>
      <c r="K2001" s="99" t="s">
        <v>33</v>
      </c>
      <c r="L2001" s="100">
        <v>21.04</v>
      </c>
      <c r="M2001" s="101" t="s">
        <v>33</v>
      </c>
      <c r="N2001" s="102" t="s">
        <v>33</v>
      </c>
      <c r="V2001" s="68" t="s">
        <v>185</v>
      </c>
    </row>
    <row r="2002" spans="1:24" s="63" customFormat="1" ht="22.5" x14ac:dyDescent="0.2">
      <c r="A2002" s="98"/>
      <c r="B2002" s="97" t="s">
        <v>188</v>
      </c>
      <c r="C2002" s="767" t="s">
        <v>189</v>
      </c>
      <c r="D2002" s="767"/>
      <c r="E2002" s="767"/>
      <c r="F2002" s="99" t="s">
        <v>186</v>
      </c>
      <c r="G2002" s="99" t="s">
        <v>190</v>
      </c>
      <c r="H2002" s="99" t="s">
        <v>33</v>
      </c>
      <c r="I2002" s="99" t="s">
        <v>190</v>
      </c>
      <c r="J2002" s="100" t="s">
        <v>33</v>
      </c>
      <c r="K2002" s="99" t="s">
        <v>33</v>
      </c>
      <c r="L2002" s="100">
        <v>11.08</v>
      </c>
      <c r="M2002" s="101" t="s">
        <v>33</v>
      </c>
      <c r="N2002" s="102" t="s">
        <v>33</v>
      </c>
      <c r="V2002" s="68" t="s">
        <v>189</v>
      </c>
    </row>
    <row r="2003" spans="1:24" s="63" customFormat="1" x14ac:dyDescent="0.2">
      <c r="A2003" s="103"/>
      <c r="B2003" s="104"/>
      <c r="C2003" s="780" t="s">
        <v>191</v>
      </c>
      <c r="D2003" s="780"/>
      <c r="E2003" s="780"/>
      <c r="F2003" s="105" t="s">
        <v>33</v>
      </c>
      <c r="G2003" s="105" t="s">
        <v>33</v>
      </c>
      <c r="H2003" s="105" t="s">
        <v>33</v>
      </c>
      <c r="I2003" s="105" t="s">
        <v>33</v>
      </c>
      <c r="J2003" s="106" t="s">
        <v>33</v>
      </c>
      <c r="K2003" s="105" t="s">
        <v>33</v>
      </c>
      <c r="L2003" s="106">
        <v>249.89</v>
      </c>
      <c r="M2003" s="92" t="s">
        <v>33</v>
      </c>
      <c r="N2003" s="107" t="s">
        <v>33</v>
      </c>
      <c r="X2003" s="68" t="s">
        <v>191</v>
      </c>
    </row>
    <row r="2004" spans="1:24" s="63" customFormat="1" ht="22.5" x14ac:dyDescent="0.2">
      <c r="A2004" s="88" t="s">
        <v>3544</v>
      </c>
      <c r="B2004" s="89" t="s">
        <v>1974</v>
      </c>
      <c r="C2004" s="776" t="s">
        <v>1975</v>
      </c>
      <c r="D2004" s="776"/>
      <c r="E2004" s="776"/>
      <c r="F2004" s="90" t="s">
        <v>582</v>
      </c>
      <c r="G2004" s="90" t="s">
        <v>33</v>
      </c>
      <c r="H2004" s="90" t="s">
        <v>33</v>
      </c>
      <c r="I2004" s="90" t="s">
        <v>3545</v>
      </c>
      <c r="J2004" s="91" t="s">
        <v>33</v>
      </c>
      <c r="K2004" s="90" t="s">
        <v>33</v>
      </c>
      <c r="L2004" s="91" t="s">
        <v>33</v>
      </c>
      <c r="M2004" s="92" t="s">
        <v>33</v>
      </c>
      <c r="N2004" s="93" t="s">
        <v>33</v>
      </c>
      <c r="R2004" s="68" t="s">
        <v>1975</v>
      </c>
    </row>
    <row r="2005" spans="1:24" s="63" customFormat="1" x14ac:dyDescent="0.2">
      <c r="A2005" s="94"/>
      <c r="B2005" s="95"/>
      <c r="C2005" s="767" t="s">
        <v>3546</v>
      </c>
      <c r="D2005" s="767"/>
      <c r="E2005" s="767"/>
      <c r="F2005" s="767"/>
      <c r="G2005" s="767"/>
      <c r="H2005" s="767"/>
      <c r="I2005" s="767"/>
      <c r="J2005" s="767"/>
      <c r="K2005" s="767"/>
      <c r="L2005" s="767"/>
      <c r="M2005" s="767"/>
      <c r="N2005" s="781"/>
      <c r="S2005" s="68" t="s">
        <v>3546</v>
      </c>
    </row>
    <row r="2006" spans="1:24" s="63" customFormat="1" ht="33.75" x14ac:dyDescent="0.2">
      <c r="A2006" s="96"/>
      <c r="B2006" s="97" t="s">
        <v>558</v>
      </c>
      <c r="C2006" s="767" t="s">
        <v>559</v>
      </c>
      <c r="D2006" s="767"/>
      <c r="E2006" s="767"/>
      <c r="F2006" s="767"/>
      <c r="G2006" s="767"/>
      <c r="H2006" s="767"/>
      <c r="I2006" s="767"/>
      <c r="J2006" s="767"/>
      <c r="K2006" s="767"/>
      <c r="L2006" s="767"/>
      <c r="M2006" s="767"/>
      <c r="N2006" s="781"/>
      <c r="T2006" s="68" t="s">
        <v>559</v>
      </c>
    </row>
    <row r="2007" spans="1:24" s="63" customFormat="1" x14ac:dyDescent="0.2">
      <c r="A2007" s="98"/>
      <c r="B2007" s="97" t="s">
        <v>165</v>
      </c>
      <c r="C2007" s="767" t="s">
        <v>251</v>
      </c>
      <c r="D2007" s="767"/>
      <c r="E2007" s="767"/>
      <c r="F2007" s="99" t="s">
        <v>33</v>
      </c>
      <c r="G2007" s="99" t="s">
        <v>33</v>
      </c>
      <c r="H2007" s="99" t="s">
        <v>33</v>
      </c>
      <c r="I2007" s="99" t="s">
        <v>33</v>
      </c>
      <c r="J2007" s="100">
        <v>127.61</v>
      </c>
      <c r="K2007" s="99" t="s">
        <v>175</v>
      </c>
      <c r="L2007" s="100">
        <v>664.37</v>
      </c>
      <c r="M2007" s="101" t="s">
        <v>33</v>
      </c>
      <c r="N2007" s="102" t="s">
        <v>33</v>
      </c>
      <c r="U2007" s="68" t="s">
        <v>251</v>
      </c>
    </row>
    <row r="2008" spans="1:24" s="63" customFormat="1" x14ac:dyDescent="0.2">
      <c r="A2008" s="98"/>
      <c r="B2008" s="97" t="s">
        <v>173</v>
      </c>
      <c r="C2008" s="767" t="s">
        <v>174</v>
      </c>
      <c r="D2008" s="767"/>
      <c r="E2008" s="767"/>
      <c r="F2008" s="99" t="s">
        <v>33</v>
      </c>
      <c r="G2008" s="99" t="s">
        <v>33</v>
      </c>
      <c r="H2008" s="99" t="s">
        <v>33</v>
      </c>
      <c r="I2008" s="99" t="s">
        <v>33</v>
      </c>
      <c r="J2008" s="100">
        <v>288.58</v>
      </c>
      <c r="K2008" s="99" t="s">
        <v>175</v>
      </c>
      <c r="L2008" s="100">
        <v>1502.42</v>
      </c>
      <c r="M2008" s="101" t="s">
        <v>33</v>
      </c>
      <c r="N2008" s="102" t="s">
        <v>33</v>
      </c>
      <c r="U2008" s="68" t="s">
        <v>174</v>
      </c>
    </row>
    <row r="2009" spans="1:24" s="63" customFormat="1" x14ac:dyDescent="0.2">
      <c r="A2009" s="98"/>
      <c r="B2009" s="97" t="s">
        <v>176</v>
      </c>
      <c r="C2009" s="767" t="s">
        <v>177</v>
      </c>
      <c r="D2009" s="767"/>
      <c r="E2009" s="767"/>
      <c r="F2009" s="99" t="s">
        <v>33</v>
      </c>
      <c r="G2009" s="99" t="s">
        <v>33</v>
      </c>
      <c r="H2009" s="99" t="s">
        <v>33</v>
      </c>
      <c r="I2009" s="99" t="s">
        <v>33</v>
      </c>
      <c r="J2009" s="100">
        <v>31.49</v>
      </c>
      <c r="K2009" s="99" t="s">
        <v>175</v>
      </c>
      <c r="L2009" s="100">
        <v>163.94</v>
      </c>
      <c r="M2009" s="101" t="s">
        <v>33</v>
      </c>
      <c r="N2009" s="102" t="s">
        <v>33</v>
      </c>
      <c r="U2009" s="68" t="s">
        <v>177</v>
      </c>
    </row>
    <row r="2010" spans="1:24" s="63" customFormat="1" x14ac:dyDescent="0.2">
      <c r="A2010" s="98"/>
      <c r="B2010" s="97" t="s">
        <v>33</v>
      </c>
      <c r="C2010" s="767" t="s">
        <v>253</v>
      </c>
      <c r="D2010" s="767"/>
      <c r="E2010" s="767"/>
      <c r="F2010" s="99" t="s">
        <v>179</v>
      </c>
      <c r="G2010" s="99" t="s">
        <v>1978</v>
      </c>
      <c r="H2010" s="99" t="s">
        <v>175</v>
      </c>
      <c r="I2010" s="99" t="s">
        <v>3547</v>
      </c>
      <c r="J2010" s="100" t="s">
        <v>33</v>
      </c>
      <c r="K2010" s="99" t="s">
        <v>33</v>
      </c>
      <c r="L2010" s="100" t="s">
        <v>33</v>
      </c>
      <c r="M2010" s="101" t="s">
        <v>33</v>
      </c>
      <c r="N2010" s="102" t="s">
        <v>33</v>
      </c>
      <c r="V2010" s="68" t="s">
        <v>253</v>
      </c>
    </row>
    <row r="2011" spans="1:24" s="63" customFormat="1" ht="22.5" x14ac:dyDescent="0.2">
      <c r="A2011" s="98"/>
      <c r="B2011" s="97" t="s">
        <v>33</v>
      </c>
      <c r="C2011" s="767" t="s">
        <v>178</v>
      </c>
      <c r="D2011" s="767"/>
      <c r="E2011" s="767"/>
      <c r="F2011" s="99" t="s">
        <v>179</v>
      </c>
      <c r="G2011" s="99" t="s">
        <v>1980</v>
      </c>
      <c r="H2011" s="99" t="s">
        <v>175</v>
      </c>
      <c r="I2011" s="99" t="s">
        <v>3548</v>
      </c>
      <c r="J2011" s="100" t="s">
        <v>33</v>
      </c>
      <c r="K2011" s="99" t="s">
        <v>33</v>
      </c>
      <c r="L2011" s="100" t="s">
        <v>33</v>
      </c>
      <c r="M2011" s="101" t="s">
        <v>33</v>
      </c>
      <c r="N2011" s="102" t="s">
        <v>33</v>
      </c>
      <c r="V2011" s="68" t="s">
        <v>178</v>
      </c>
    </row>
    <row r="2012" spans="1:24" s="63" customFormat="1" x14ac:dyDescent="0.2">
      <c r="A2012" s="98"/>
      <c r="B2012" s="97" t="s">
        <v>33</v>
      </c>
      <c r="C2012" s="776" t="s">
        <v>182</v>
      </c>
      <c r="D2012" s="776"/>
      <c r="E2012" s="776"/>
      <c r="F2012" s="90" t="s">
        <v>33</v>
      </c>
      <c r="G2012" s="90" t="s">
        <v>33</v>
      </c>
      <c r="H2012" s="90" t="s">
        <v>33</v>
      </c>
      <c r="I2012" s="90" t="s">
        <v>33</v>
      </c>
      <c r="J2012" s="91">
        <v>416.19</v>
      </c>
      <c r="K2012" s="90" t="s">
        <v>33</v>
      </c>
      <c r="L2012" s="91">
        <v>2166.79</v>
      </c>
      <c r="M2012" s="92" t="s">
        <v>33</v>
      </c>
      <c r="N2012" s="93" t="s">
        <v>33</v>
      </c>
      <c r="W2012" s="68" t="s">
        <v>182</v>
      </c>
    </row>
    <row r="2013" spans="1:24" s="63" customFormat="1" x14ac:dyDescent="0.2">
      <c r="A2013" s="98"/>
      <c r="B2013" s="97" t="s">
        <v>33</v>
      </c>
      <c r="C2013" s="767" t="s">
        <v>183</v>
      </c>
      <c r="D2013" s="767"/>
      <c r="E2013" s="767"/>
      <c r="F2013" s="99" t="s">
        <v>33</v>
      </c>
      <c r="G2013" s="99" t="s">
        <v>33</v>
      </c>
      <c r="H2013" s="99" t="s">
        <v>33</v>
      </c>
      <c r="I2013" s="99" t="s">
        <v>33</v>
      </c>
      <c r="J2013" s="100" t="s">
        <v>33</v>
      </c>
      <c r="K2013" s="99" t="s">
        <v>33</v>
      </c>
      <c r="L2013" s="100">
        <v>828.31</v>
      </c>
      <c r="M2013" s="101" t="s">
        <v>33</v>
      </c>
      <c r="N2013" s="102" t="s">
        <v>33</v>
      </c>
      <c r="V2013" s="68" t="s">
        <v>183</v>
      </c>
    </row>
    <row r="2014" spans="1:24" s="63" customFormat="1" ht="33.75" x14ac:dyDescent="0.2">
      <c r="A2014" s="98"/>
      <c r="B2014" s="97" t="s">
        <v>184</v>
      </c>
      <c r="C2014" s="767" t="s">
        <v>185</v>
      </c>
      <c r="D2014" s="767"/>
      <c r="E2014" s="767"/>
      <c r="F2014" s="99" t="s">
        <v>186</v>
      </c>
      <c r="G2014" s="99" t="s">
        <v>187</v>
      </c>
      <c r="H2014" s="99" t="s">
        <v>33</v>
      </c>
      <c r="I2014" s="99" t="s">
        <v>187</v>
      </c>
      <c r="J2014" s="100" t="s">
        <v>33</v>
      </c>
      <c r="K2014" s="99" t="s">
        <v>33</v>
      </c>
      <c r="L2014" s="100">
        <v>786.89</v>
      </c>
      <c r="M2014" s="101" t="s">
        <v>33</v>
      </c>
      <c r="N2014" s="102" t="s">
        <v>33</v>
      </c>
      <c r="V2014" s="68" t="s">
        <v>185</v>
      </c>
    </row>
    <row r="2015" spans="1:24" s="63" customFormat="1" ht="22.5" x14ac:dyDescent="0.2">
      <c r="A2015" s="98"/>
      <c r="B2015" s="97" t="s">
        <v>188</v>
      </c>
      <c r="C2015" s="767" t="s">
        <v>189</v>
      </c>
      <c r="D2015" s="767"/>
      <c r="E2015" s="767"/>
      <c r="F2015" s="99" t="s">
        <v>186</v>
      </c>
      <c r="G2015" s="99" t="s">
        <v>190</v>
      </c>
      <c r="H2015" s="99" t="s">
        <v>33</v>
      </c>
      <c r="I2015" s="99" t="s">
        <v>190</v>
      </c>
      <c r="J2015" s="100" t="s">
        <v>33</v>
      </c>
      <c r="K2015" s="99" t="s">
        <v>33</v>
      </c>
      <c r="L2015" s="100">
        <v>414.16</v>
      </c>
      <c r="M2015" s="101" t="s">
        <v>33</v>
      </c>
      <c r="N2015" s="102" t="s">
        <v>33</v>
      </c>
      <c r="V2015" s="68" t="s">
        <v>189</v>
      </c>
    </row>
    <row r="2016" spans="1:24" s="63" customFormat="1" x14ac:dyDescent="0.2">
      <c r="A2016" s="103"/>
      <c r="B2016" s="104"/>
      <c r="C2016" s="780" t="s">
        <v>191</v>
      </c>
      <c r="D2016" s="780"/>
      <c r="E2016" s="780"/>
      <c r="F2016" s="105" t="s">
        <v>33</v>
      </c>
      <c r="G2016" s="105" t="s">
        <v>33</v>
      </c>
      <c r="H2016" s="105" t="s">
        <v>33</v>
      </c>
      <c r="I2016" s="105" t="s">
        <v>33</v>
      </c>
      <c r="J2016" s="106" t="s">
        <v>33</v>
      </c>
      <c r="K2016" s="105" t="s">
        <v>33</v>
      </c>
      <c r="L2016" s="106">
        <v>3367.84</v>
      </c>
      <c r="M2016" s="92" t="s">
        <v>33</v>
      </c>
      <c r="N2016" s="107" t="s">
        <v>33</v>
      </c>
      <c r="X2016" s="68" t="s">
        <v>191</v>
      </c>
    </row>
    <row r="2017" spans="1:24" s="63" customFormat="1" x14ac:dyDescent="0.2">
      <c r="A2017" s="88" t="s">
        <v>3549</v>
      </c>
      <c r="B2017" s="89" t="s">
        <v>1989</v>
      </c>
      <c r="C2017" s="776" t="s">
        <v>1990</v>
      </c>
      <c r="D2017" s="776"/>
      <c r="E2017" s="776"/>
      <c r="F2017" s="90" t="s">
        <v>582</v>
      </c>
      <c r="G2017" s="90" t="s">
        <v>33</v>
      </c>
      <c r="H2017" s="90" t="s">
        <v>33</v>
      </c>
      <c r="I2017" s="90" t="s">
        <v>3034</v>
      </c>
      <c r="J2017" s="91" t="s">
        <v>33</v>
      </c>
      <c r="K2017" s="90" t="s">
        <v>33</v>
      </c>
      <c r="L2017" s="91" t="s">
        <v>33</v>
      </c>
      <c r="M2017" s="92" t="s">
        <v>33</v>
      </c>
      <c r="N2017" s="93" t="s">
        <v>33</v>
      </c>
      <c r="R2017" s="68" t="s">
        <v>1990</v>
      </c>
    </row>
    <row r="2018" spans="1:24" s="63" customFormat="1" x14ac:dyDescent="0.2">
      <c r="A2018" s="94"/>
      <c r="B2018" s="95"/>
      <c r="C2018" s="767" t="s">
        <v>3035</v>
      </c>
      <c r="D2018" s="767"/>
      <c r="E2018" s="767"/>
      <c r="F2018" s="767"/>
      <c r="G2018" s="767"/>
      <c r="H2018" s="767"/>
      <c r="I2018" s="767"/>
      <c r="J2018" s="767"/>
      <c r="K2018" s="767"/>
      <c r="L2018" s="767"/>
      <c r="M2018" s="767"/>
      <c r="N2018" s="781"/>
      <c r="S2018" s="68" t="s">
        <v>3035</v>
      </c>
    </row>
    <row r="2019" spans="1:24" s="63" customFormat="1" ht="33.75" x14ac:dyDescent="0.2">
      <c r="A2019" s="96"/>
      <c r="B2019" s="97" t="s">
        <v>558</v>
      </c>
      <c r="C2019" s="767" t="s">
        <v>559</v>
      </c>
      <c r="D2019" s="767"/>
      <c r="E2019" s="767"/>
      <c r="F2019" s="767"/>
      <c r="G2019" s="767"/>
      <c r="H2019" s="767"/>
      <c r="I2019" s="767"/>
      <c r="J2019" s="767"/>
      <c r="K2019" s="767"/>
      <c r="L2019" s="767"/>
      <c r="M2019" s="767"/>
      <c r="N2019" s="781"/>
      <c r="T2019" s="68" t="s">
        <v>559</v>
      </c>
    </row>
    <row r="2020" spans="1:24" s="63" customFormat="1" x14ac:dyDescent="0.2">
      <c r="A2020" s="98"/>
      <c r="B2020" s="97" t="s">
        <v>165</v>
      </c>
      <c r="C2020" s="767" t="s">
        <v>251</v>
      </c>
      <c r="D2020" s="767"/>
      <c r="E2020" s="767"/>
      <c r="F2020" s="99" t="s">
        <v>33</v>
      </c>
      <c r="G2020" s="99" t="s">
        <v>33</v>
      </c>
      <c r="H2020" s="99" t="s">
        <v>33</v>
      </c>
      <c r="I2020" s="99" t="s">
        <v>33</v>
      </c>
      <c r="J2020" s="100">
        <v>1053</v>
      </c>
      <c r="K2020" s="99" t="s">
        <v>175</v>
      </c>
      <c r="L2020" s="100">
        <v>77.66</v>
      </c>
      <c r="M2020" s="101" t="s">
        <v>33</v>
      </c>
      <c r="N2020" s="102" t="s">
        <v>33</v>
      </c>
      <c r="U2020" s="68" t="s">
        <v>251</v>
      </c>
    </row>
    <row r="2021" spans="1:24" s="63" customFormat="1" x14ac:dyDescent="0.2">
      <c r="A2021" s="98"/>
      <c r="B2021" s="97" t="s">
        <v>173</v>
      </c>
      <c r="C2021" s="767" t="s">
        <v>174</v>
      </c>
      <c r="D2021" s="767"/>
      <c r="E2021" s="767"/>
      <c r="F2021" s="99" t="s">
        <v>33</v>
      </c>
      <c r="G2021" s="99" t="s">
        <v>33</v>
      </c>
      <c r="H2021" s="99" t="s">
        <v>33</v>
      </c>
      <c r="I2021" s="99" t="s">
        <v>33</v>
      </c>
      <c r="J2021" s="100">
        <v>1566.06</v>
      </c>
      <c r="K2021" s="99" t="s">
        <v>175</v>
      </c>
      <c r="L2021" s="100">
        <v>115.5</v>
      </c>
      <c r="M2021" s="101" t="s">
        <v>33</v>
      </c>
      <c r="N2021" s="102" t="s">
        <v>33</v>
      </c>
      <c r="U2021" s="68" t="s">
        <v>174</v>
      </c>
    </row>
    <row r="2022" spans="1:24" s="63" customFormat="1" x14ac:dyDescent="0.2">
      <c r="A2022" s="98"/>
      <c r="B2022" s="97" t="s">
        <v>176</v>
      </c>
      <c r="C2022" s="767" t="s">
        <v>177</v>
      </c>
      <c r="D2022" s="767"/>
      <c r="E2022" s="767"/>
      <c r="F2022" s="99" t="s">
        <v>33</v>
      </c>
      <c r="G2022" s="99" t="s">
        <v>33</v>
      </c>
      <c r="H2022" s="99" t="s">
        <v>33</v>
      </c>
      <c r="I2022" s="99" t="s">
        <v>33</v>
      </c>
      <c r="J2022" s="100">
        <v>244.39</v>
      </c>
      <c r="K2022" s="99" t="s">
        <v>175</v>
      </c>
      <c r="L2022" s="100">
        <v>18.02</v>
      </c>
      <c r="M2022" s="101" t="s">
        <v>33</v>
      </c>
      <c r="N2022" s="102" t="s">
        <v>33</v>
      </c>
      <c r="U2022" s="68" t="s">
        <v>177</v>
      </c>
    </row>
    <row r="2023" spans="1:24" s="63" customFormat="1" x14ac:dyDescent="0.2">
      <c r="A2023" s="98"/>
      <c r="B2023" s="97" t="s">
        <v>212</v>
      </c>
      <c r="C2023" s="767" t="s">
        <v>252</v>
      </c>
      <c r="D2023" s="767"/>
      <c r="E2023" s="767"/>
      <c r="F2023" s="99" t="s">
        <v>33</v>
      </c>
      <c r="G2023" s="99" t="s">
        <v>33</v>
      </c>
      <c r="H2023" s="99" t="s">
        <v>33</v>
      </c>
      <c r="I2023" s="99" t="s">
        <v>33</v>
      </c>
      <c r="J2023" s="100">
        <v>909.27</v>
      </c>
      <c r="K2023" s="99" t="s">
        <v>33</v>
      </c>
      <c r="L2023" s="100">
        <v>53.65</v>
      </c>
      <c r="M2023" s="101" t="s">
        <v>33</v>
      </c>
      <c r="N2023" s="102" t="s">
        <v>33</v>
      </c>
      <c r="U2023" s="68" t="s">
        <v>252</v>
      </c>
    </row>
    <row r="2024" spans="1:24" s="63" customFormat="1" x14ac:dyDescent="0.2">
      <c r="A2024" s="98"/>
      <c r="B2024" s="97" t="s">
        <v>33</v>
      </c>
      <c r="C2024" s="767" t="s">
        <v>253</v>
      </c>
      <c r="D2024" s="767"/>
      <c r="E2024" s="767"/>
      <c r="F2024" s="99" t="s">
        <v>179</v>
      </c>
      <c r="G2024" s="99" t="s">
        <v>1993</v>
      </c>
      <c r="H2024" s="99" t="s">
        <v>175</v>
      </c>
      <c r="I2024" s="99" t="s">
        <v>3257</v>
      </c>
      <c r="J2024" s="100" t="s">
        <v>33</v>
      </c>
      <c r="K2024" s="99" t="s">
        <v>33</v>
      </c>
      <c r="L2024" s="100" t="s">
        <v>33</v>
      </c>
      <c r="M2024" s="101" t="s">
        <v>33</v>
      </c>
      <c r="N2024" s="102" t="s">
        <v>33</v>
      </c>
      <c r="V2024" s="68" t="s">
        <v>253</v>
      </c>
    </row>
    <row r="2025" spans="1:24" s="63" customFormat="1" x14ac:dyDescent="0.2">
      <c r="A2025" s="98"/>
      <c r="B2025" s="97" t="s">
        <v>33</v>
      </c>
      <c r="C2025" s="767" t="s">
        <v>178</v>
      </c>
      <c r="D2025" s="767"/>
      <c r="E2025" s="767"/>
      <c r="F2025" s="99" t="s">
        <v>179</v>
      </c>
      <c r="G2025" s="99" t="s">
        <v>1995</v>
      </c>
      <c r="H2025" s="99" t="s">
        <v>175</v>
      </c>
      <c r="I2025" s="99" t="s">
        <v>3258</v>
      </c>
      <c r="J2025" s="100" t="s">
        <v>33</v>
      </c>
      <c r="K2025" s="99" t="s">
        <v>33</v>
      </c>
      <c r="L2025" s="100" t="s">
        <v>33</v>
      </c>
      <c r="M2025" s="101" t="s">
        <v>33</v>
      </c>
      <c r="N2025" s="102" t="s">
        <v>33</v>
      </c>
      <c r="V2025" s="68" t="s">
        <v>178</v>
      </c>
    </row>
    <row r="2026" spans="1:24" s="63" customFormat="1" x14ac:dyDescent="0.2">
      <c r="A2026" s="98"/>
      <c r="B2026" s="97" t="s">
        <v>33</v>
      </c>
      <c r="C2026" s="776" t="s">
        <v>182</v>
      </c>
      <c r="D2026" s="776"/>
      <c r="E2026" s="776"/>
      <c r="F2026" s="90" t="s">
        <v>33</v>
      </c>
      <c r="G2026" s="90" t="s">
        <v>33</v>
      </c>
      <c r="H2026" s="90" t="s">
        <v>33</v>
      </c>
      <c r="I2026" s="90" t="s">
        <v>33</v>
      </c>
      <c r="J2026" s="91">
        <v>3528.33</v>
      </c>
      <c r="K2026" s="90" t="s">
        <v>33</v>
      </c>
      <c r="L2026" s="91">
        <v>246.81</v>
      </c>
      <c r="M2026" s="92" t="s">
        <v>33</v>
      </c>
      <c r="N2026" s="93" t="s">
        <v>33</v>
      </c>
      <c r="W2026" s="68" t="s">
        <v>182</v>
      </c>
    </row>
    <row r="2027" spans="1:24" s="63" customFormat="1" x14ac:dyDescent="0.2">
      <c r="A2027" s="98"/>
      <c r="B2027" s="97" t="s">
        <v>33</v>
      </c>
      <c r="C2027" s="767" t="s">
        <v>183</v>
      </c>
      <c r="D2027" s="767"/>
      <c r="E2027" s="767"/>
      <c r="F2027" s="99" t="s">
        <v>33</v>
      </c>
      <c r="G2027" s="99" t="s">
        <v>33</v>
      </c>
      <c r="H2027" s="99" t="s">
        <v>33</v>
      </c>
      <c r="I2027" s="99" t="s">
        <v>33</v>
      </c>
      <c r="J2027" s="100" t="s">
        <v>33</v>
      </c>
      <c r="K2027" s="99" t="s">
        <v>33</v>
      </c>
      <c r="L2027" s="100">
        <v>95.68</v>
      </c>
      <c r="M2027" s="101" t="s">
        <v>33</v>
      </c>
      <c r="N2027" s="102" t="s">
        <v>33</v>
      </c>
      <c r="V2027" s="68" t="s">
        <v>183</v>
      </c>
    </row>
    <row r="2028" spans="1:24" s="63" customFormat="1" ht="33.75" x14ac:dyDescent="0.2">
      <c r="A2028" s="98"/>
      <c r="B2028" s="97" t="s">
        <v>589</v>
      </c>
      <c r="C2028" s="767" t="s">
        <v>590</v>
      </c>
      <c r="D2028" s="767"/>
      <c r="E2028" s="767"/>
      <c r="F2028" s="99" t="s">
        <v>186</v>
      </c>
      <c r="G2028" s="99" t="s">
        <v>591</v>
      </c>
      <c r="H2028" s="99" t="s">
        <v>33</v>
      </c>
      <c r="I2028" s="99" t="s">
        <v>591</v>
      </c>
      <c r="J2028" s="100" t="s">
        <v>33</v>
      </c>
      <c r="K2028" s="99" t="s">
        <v>33</v>
      </c>
      <c r="L2028" s="100">
        <v>100.46</v>
      </c>
      <c r="M2028" s="101" t="s">
        <v>33</v>
      </c>
      <c r="N2028" s="102" t="s">
        <v>33</v>
      </c>
      <c r="V2028" s="68" t="s">
        <v>590</v>
      </c>
    </row>
    <row r="2029" spans="1:24" s="63" customFormat="1" ht="33.75" x14ac:dyDescent="0.2">
      <c r="A2029" s="98"/>
      <c r="B2029" s="97" t="s">
        <v>592</v>
      </c>
      <c r="C2029" s="767" t="s">
        <v>593</v>
      </c>
      <c r="D2029" s="767"/>
      <c r="E2029" s="767"/>
      <c r="F2029" s="99" t="s">
        <v>186</v>
      </c>
      <c r="G2029" s="99" t="s">
        <v>594</v>
      </c>
      <c r="H2029" s="99" t="s">
        <v>33</v>
      </c>
      <c r="I2029" s="99" t="s">
        <v>594</v>
      </c>
      <c r="J2029" s="100" t="s">
        <v>33</v>
      </c>
      <c r="K2029" s="99" t="s">
        <v>33</v>
      </c>
      <c r="L2029" s="100">
        <v>62.19</v>
      </c>
      <c r="M2029" s="101" t="s">
        <v>33</v>
      </c>
      <c r="N2029" s="102" t="s">
        <v>33</v>
      </c>
      <c r="V2029" s="68" t="s">
        <v>593</v>
      </c>
    </row>
    <row r="2030" spans="1:24" s="63" customFormat="1" x14ac:dyDescent="0.2">
      <c r="A2030" s="103"/>
      <c r="B2030" s="104"/>
      <c r="C2030" s="780" t="s">
        <v>191</v>
      </c>
      <c r="D2030" s="780"/>
      <c r="E2030" s="780"/>
      <c r="F2030" s="105" t="s">
        <v>33</v>
      </c>
      <c r="G2030" s="105" t="s">
        <v>33</v>
      </c>
      <c r="H2030" s="105" t="s">
        <v>33</v>
      </c>
      <c r="I2030" s="105" t="s">
        <v>33</v>
      </c>
      <c r="J2030" s="106" t="s">
        <v>33</v>
      </c>
      <c r="K2030" s="105" t="s">
        <v>33</v>
      </c>
      <c r="L2030" s="106">
        <v>409.46</v>
      </c>
      <c r="M2030" s="92" t="s">
        <v>33</v>
      </c>
      <c r="N2030" s="107" t="s">
        <v>33</v>
      </c>
      <c r="X2030" s="68" t="s">
        <v>191</v>
      </c>
    </row>
    <row r="2031" spans="1:24" s="63" customFormat="1" ht="33.75" x14ac:dyDescent="0.2">
      <c r="A2031" s="88" t="s">
        <v>3550</v>
      </c>
      <c r="B2031" s="89" t="s">
        <v>1997</v>
      </c>
      <c r="C2031" s="776" t="s">
        <v>1998</v>
      </c>
      <c r="D2031" s="776"/>
      <c r="E2031" s="776"/>
      <c r="F2031" s="90" t="s">
        <v>566</v>
      </c>
      <c r="G2031" s="90" t="s">
        <v>33</v>
      </c>
      <c r="H2031" s="90" t="s">
        <v>33</v>
      </c>
      <c r="I2031" s="90" t="s">
        <v>3259</v>
      </c>
      <c r="J2031" s="91">
        <v>535.46</v>
      </c>
      <c r="K2031" s="90" t="s">
        <v>33</v>
      </c>
      <c r="L2031" s="91">
        <v>3222.4</v>
      </c>
      <c r="M2031" s="92" t="s">
        <v>33</v>
      </c>
      <c r="N2031" s="93" t="s">
        <v>33</v>
      </c>
      <c r="R2031" s="68" t="s">
        <v>1998</v>
      </c>
    </row>
    <row r="2032" spans="1:24" s="63" customFormat="1" ht="45" x14ac:dyDescent="0.2">
      <c r="A2032" s="88" t="s">
        <v>3551</v>
      </c>
      <c r="B2032" s="89" t="s">
        <v>2812</v>
      </c>
      <c r="C2032" s="776" t="s">
        <v>2813</v>
      </c>
      <c r="D2032" s="776"/>
      <c r="E2032" s="776"/>
      <c r="F2032" s="90" t="s">
        <v>582</v>
      </c>
      <c r="G2032" s="90" t="s">
        <v>33</v>
      </c>
      <c r="H2032" s="90" t="s">
        <v>33</v>
      </c>
      <c r="I2032" s="90" t="s">
        <v>3552</v>
      </c>
      <c r="J2032" s="91" t="s">
        <v>33</v>
      </c>
      <c r="K2032" s="90" t="s">
        <v>33</v>
      </c>
      <c r="L2032" s="91" t="s">
        <v>33</v>
      </c>
      <c r="M2032" s="92" t="s">
        <v>33</v>
      </c>
      <c r="N2032" s="93" t="s">
        <v>33</v>
      </c>
      <c r="R2032" s="68" t="s">
        <v>2813</v>
      </c>
    </row>
    <row r="2033" spans="1:25" s="63" customFormat="1" x14ac:dyDescent="0.2">
      <c r="A2033" s="94"/>
      <c r="B2033" s="95"/>
      <c r="C2033" s="767" t="s">
        <v>3553</v>
      </c>
      <c r="D2033" s="767"/>
      <c r="E2033" s="767"/>
      <c r="F2033" s="767"/>
      <c r="G2033" s="767"/>
      <c r="H2033" s="767"/>
      <c r="I2033" s="767"/>
      <c r="J2033" s="767"/>
      <c r="K2033" s="767"/>
      <c r="L2033" s="767"/>
      <c r="M2033" s="767"/>
      <c r="N2033" s="781"/>
      <c r="S2033" s="68" t="s">
        <v>3553</v>
      </c>
    </row>
    <row r="2034" spans="1:25" s="63" customFormat="1" ht="33.75" x14ac:dyDescent="0.2">
      <c r="A2034" s="96"/>
      <c r="B2034" s="97" t="s">
        <v>558</v>
      </c>
      <c r="C2034" s="767" t="s">
        <v>559</v>
      </c>
      <c r="D2034" s="767"/>
      <c r="E2034" s="767"/>
      <c r="F2034" s="767"/>
      <c r="G2034" s="767"/>
      <c r="H2034" s="767"/>
      <c r="I2034" s="767"/>
      <c r="J2034" s="767"/>
      <c r="K2034" s="767"/>
      <c r="L2034" s="767"/>
      <c r="M2034" s="767"/>
      <c r="N2034" s="781"/>
      <c r="T2034" s="68" t="s">
        <v>559</v>
      </c>
    </row>
    <row r="2035" spans="1:25" s="63" customFormat="1" x14ac:dyDescent="0.2">
      <c r="A2035" s="98"/>
      <c r="B2035" s="97" t="s">
        <v>165</v>
      </c>
      <c r="C2035" s="767" t="s">
        <v>251</v>
      </c>
      <c r="D2035" s="767"/>
      <c r="E2035" s="767"/>
      <c r="F2035" s="99" t="s">
        <v>33</v>
      </c>
      <c r="G2035" s="99" t="s">
        <v>33</v>
      </c>
      <c r="H2035" s="99" t="s">
        <v>33</v>
      </c>
      <c r="I2035" s="99" t="s">
        <v>33</v>
      </c>
      <c r="J2035" s="100">
        <v>2874.61</v>
      </c>
      <c r="K2035" s="99" t="s">
        <v>175</v>
      </c>
      <c r="L2035" s="100">
        <v>2680.57</v>
      </c>
      <c r="M2035" s="101" t="s">
        <v>33</v>
      </c>
      <c r="N2035" s="102" t="s">
        <v>33</v>
      </c>
      <c r="U2035" s="68" t="s">
        <v>251</v>
      </c>
    </row>
    <row r="2036" spans="1:25" s="63" customFormat="1" x14ac:dyDescent="0.2">
      <c r="A2036" s="98"/>
      <c r="B2036" s="97" t="s">
        <v>173</v>
      </c>
      <c r="C2036" s="767" t="s">
        <v>174</v>
      </c>
      <c r="D2036" s="767"/>
      <c r="E2036" s="767"/>
      <c r="F2036" s="99" t="s">
        <v>33</v>
      </c>
      <c r="G2036" s="99" t="s">
        <v>33</v>
      </c>
      <c r="H2036" s="99" t="s">
        <v>33</v>
      </c>
      <c r="I2036" s="99" t="s">
        <v>33</v>
      </c>
      <c r="J2036" s="100">
        <v>2606.02</v>
      </c>
      <c r="K2036" s="99" t="s">
        <v>175</v>
      </c>
      <c r="L2036" s="100">
        <v>2430.11</v>
      </c>
      <c r="M2036" s="101" t="s">
        <v>33</v>
      </c>
      <c r="N2036" s="102" t="s">
        <v>33</v>
      </c>
      <c r="U2036" s="68" t="s">
        <v>174</v>
      </c>
    </row>
    <row r="2037" spans="1:25" s="63" customFormat="1" x14ac:dyDescent="0.2">
      <c r="A2037" s="98"/>
      <c r="B2037" s="97" t="s">
        <v>176</v>
      </c>
      <c r="C2037" s="767" t="s">
        <v>177</v>
      </c>
      <c r="D2037" s="767"/>
      <c r="E2037" s="767"/>
      <c r="F2037" s="99" t="s">
        <v>33</v>
      </c>
      <c r="G2037" s="99" t="s">
        <v>33</v>
      </c>
      <c r="H2037" s="99" t="s">
        <v>33</v>
      </c>
      <c r="I2037" s="99" t="s">
        <v>33</v>
      </c>
      <c r="J2037" s="100">
        <v>380.59</v>
      </c>
      <c r="K2037" s="99" t="s">
        <v>175</v>
      </c>
      <c r="L2037" s="100">
        <v>354.9</v>
      </c>
      <c r="M2037" s="101" t="s">
        <v>33</v>
      </c>
      <c r="N2037" s="102" t="s">
        <v>33</v>
      </c>
      <c r="U2037" s="68" t="s">
        <v>177</v>
      </c>
    </row>
    <row r="2038" spans="1:25" s="63" customFormat="1" x14ac:dyDescent="0.2">
      <c r="A2038" s="98"/>
      <c r="B2038" s="97" t="s">
        <v>212</v>
      </c>
      <c r="C2038" s="767" t="s">
        <v>252</v>
      </c>
      <c r="D2038" s="767"/>
      <c r="E2038" s="767"/>
      <c r="F2038" s="99" t="s">
        <v>33</v>
      </c>
      <c r="G2038" s="99" t="s">
        <v>33</v>
      </c>
      <c r="H2038" s="99" t="s">
        <v>33</v>
      </c>
      <c r="I2038" s="99" t="s">
        <v>33</v>
      </c>
      <c r="J2038" s="100">
        <v>3287.63</v>
      </c>
      <c r="K2038" s="99" t="s">
        <v>33</v>
      </c>
      <c r="L2038" s="100">
        <v>2452.5700000000002</v>
      </c>
      <c r="M2038" s="101" t="s">
        <v>33</v>
      </c>
      <c r="N2038" s="102" t="s">
        <v>33</v>
      </c>
      <c r="U2038" s="68" t="s">
        <v>252</v>
      </c>
    </row>
    <row r="2039" spans="1:25" s="63" customFormat="1" x14ac:dyDescent="0.2">
      <c r="A2039" s="98"/>
      <c r="B2039" s="97" t="s">
        <v>33</v>
      </c>
      <c r="C2039" s="767" t="s">
        <v>253</v>
      </c>
      <c r="D2039" s="767"/>
      <c r="E2039" s="767"/>
      <c r="F2039" s="99" t="s">
        <v>179</v>
      </c>
      <c r="G2039" s="99" t="s">
        <v>2816</v>
      </c>
      <c r="H2039" s="99" t="s">
        <v>175</v>
      </c>
      <c r="I2039" s="99" t="s">
        <v>3554</v>
      </c>
      <c r="J2039" s="100" t="s">
        <v>33</v>
      </c>
      <c r="K2039" s="99" t="s">
        <v>33</v>
      </c>
      <c r="L2039" s="100" t="s">
        <v>33</v>
      </c>
      <c r="M2039" s="101" t="s">
        <v>33</v>
      </c>
      <c r="N2039" s="102" t="s">
        <v>33</v>
      </c>
      <c r="V2039" s="68" t="s">
        <v>253</v>
      </c>
    </row>
    <row r="2040" spans="1:25" s="63" customFormat="1" x14ac:dyDescent="0.2">
      <c r="A2040" s="98"/>
      <c r="B2040" s="97" t="s">
        <v>33</v>
      </c>
      <c r="C2040" s="767" t="s">
        <v>178</v>
      </c>
      <c r="D2040" s="767"/>
      <c r="E2040" s="767"/>
      <c r="F2040" s="99" t="s">
        <v>179</v>
      </c>
      <c r="G2040" s="99" t="s">
        <v>2818</v>
      </c>
      <c r="H2040" s="99" t="s">
        <v>175</v>
      </c>
      <c r="I2040" s="99" t="s">
        <v>3555</v>
      </c>
      <c r="J2040" s="100" t="s">
        <v>33</v>
      </c>
      <c r="K2040" s="99" t="s">
        <v>33</v>
      </c>
      <c r="L2040" s="100" t="s">
        <v>33</v>
      </c>
      <c r="M2040" s="101" t="s">
        <v>33</v>
      </c>
      <c r="N2040" s="102" t="s">
        <v>33</v>
      </c>
      <c r="V2040" s="68" t="s">
        <v>178</v>
      </c>
    </row>
    <row r="2041" spans="1:25" s="63" customFormat="1" x14ac:dyDescent="0.2">
      <c r="A2041" s="98"/>
      <c r="B2041" s="97" t="s">
        <v>33</v>
      </c>
      <c r="C2041" s="776" t="s">
        <v>182</v>
      </c>
      <c r="D2041" s="776"/>
      <c r="E2041" s="776"/>
      <c r="F2041" s="90" t="s">
        <v>33</v>
      </c>
      <c r="G2041" s="90" t="s">
        <v>33</v>
      </c>
      <c r="H2041" s="90" t="s">
        <v>33</v>
      </c>
      <c r="I2041" s="90" t="s">
        <v>33</v>
      </c>
      <c r="J2041" s="91">
        <v>8768.26</v>
      </c>
      <c r="K2041" s="90" t="s">
        <v>33</v>
      </c>
      <c r="L2041" s="91">
        <v>7563.25</v>
      </c>
      <c r="M2041" s="92" t="s">
        <v>33</v>
      </c>
      <c r="N2041" s="93" t="s">
        <v>33</v>
      </c>
      <c r="W2041" s="68" t="s">
        <v>182</v>
      </c>
    </row>
    <row r="2042" spans="1:25" s="63" customFormat="1" x14ac:dyDescent="0.2">
      <c r="A2042" s="98"/>
      <c r="B2042" s="97" t="s">
        <v>33</v>
      </c>
      <c r="C2042" s="767" t="s">
        <v>183</v>
      </c>
      <c r="D2042" s="767"/>
      <c r="E2042" s="767"/>
      <c r="F2042" s="99" t="s">
        <v>33</v>
      </c>
      <c r="G2042" s="99" t="s">
        <v>33</v>
      </c>
      <c r="H2042" s="99" t="s">
        <v>33</v>
      </c>
      <c r="I2042" s="99" t="s">
        <v>33</v>
      </c>
      <c r="J2042" s="100" t="s">
        <v>33</v>
      </c>
      <c r="K2042" s="99" t="s">
        <v>33</v>
      </c>
      <c r="L2042" s="100">
        <v>3035.47</v>
      </c>
      <c r="M2042" s="101" t="s">
        <v>33</v>
      </c>
      <c r="N2042" s="102" t="s">
        <v>33</v>
      </c>
      <c r="V2042" s="68" t="s">
        <v>183</v>
      </c>
    </row>
    <row r="2043" spans="1:25" s="63" customFormat="1" ht="33.75" x14ac:dyDescent="0.2">
      <c r="A2043" s="98"/>
      <c r="B2043" s="97" t="s">
        <v>589</v>
      </c>
      <c r="C2043" s="767" t="s">
        <v>590</v>
      </c>
      <c r="D2043" s="767"/>
      <c r="E2043" s="767"/>
      <c r="F2043" s="99" t="s">
        <v>186</v>
      </c>
      <c r="G2043" s="99" t="s">
        <v>591</v>
      </c>
      <c r="H2043" s="99" t="s">
        <v>33</v>
      </c>
      <c r="I2043" s="99" t="s">
        <v>591</v>
      </c>
      <c r="J2043" s="100" t="s">
        <v>33</v>
      </c>
      <c r="K2043" s="99" t="s">
        <v>33</v>
      </c>
      <c r="L2043" s="100">
        <v>3187.24</v>
      </c>
      <c r="M2043" s="101" t="s">
        <v>33</v>
      </c>
      <c r="N2043" s="102" t="s">
        <v>33</v>
      </c>
      <c r="V2043" s="68" t="s">
        <v>590</v>
      </c>
    </row>
    <row r="2044" spans="1:25" s="63" customFormat="1" ht="33.75" x14ac:dyDescent="0.2">
      <c r="A2044" s="98"/>
      <c r="B2044" s="97" t="s">
        <v>592</v>
      </c>
      <c r="C2044" s="767" t="s">
        <v>593</v>
      </c>
      <c r="D2044" s="767"/>
      <c r="E2044" s="767"/>
      <c r="F2044" s="99" t="s">
        <v>186</v>
      </c>
      <c r="G2044" s="99" t="s">
        <v>594</v>
      </c>
      <c r="H2044" s="99" t="s">
        <v>33</v>
      </c>
      <c r="I2044" s="99" t="s">
        <v>594</v>
      </c>
      <c r="J2044" s="100" t="s">
        <v>33</v>
      </c>
      <c r="K2044" s="99" t="s">
        <v>33</v>
      </c>
      <c r="L2044" s="100">
        <v>1973.06</v>
      </c>
      <c r="M2044" s="101" t="s">
        <v>33</v>
      </c>
      <c r="N2044" s="102" t="s">
        <v>33</v>
      </c>
      <c r="V2044" s="68" t="s">
        <v>593</v>
      </c>
    </row>
    <row r="2045" spans="1:25" s="63" customFormat="1" x14ac:dyDescent="0.2">
      <c r="A2045" s="103"/>
      <c r="B2045" s="104"/>
      <c r="C2045" s="780" t="s">
        <v>191</v>
      </c>
      <c r="D2045" s="780"/>
      <c r="E2045" s="780"/>
      <c r="F2045" s="105" t="s">
        <v>33</v>
      </c>
      <c r="G2045" s="105" t="s">
        <v>33</v>
      </c>
      <c r="H2045" s="105" t="s">
        <v>33</v>
      </c>
      <c r="I2045" s="105" t="s">
        <v>33</v>
      </c>
      <c r="J2045" s="106" t="s">
        <v>33</v>
      </c>
      <c r="K2045" s="105" t="s">
        <v>33</v>
      </c>
      <c r="L2045" s="106">
        <v>12723.55</v>
      </c>
      <c r="M2045" s="92" t="s">
        <v>33</v>
      </c>
      <c r="N2045" s="107" t="s">
        <v>33</v>
      </c>
      <c r="X2045" s="68" t="s">
        <v>191</v>
      </c>
    </row>
    <row r="2046" spans="1:25" s="63" customFormat="1" ht="22.5" x14ac:dyDescent="0.2">
      <c r="A2046" s="88" t="s">
        <v>3556</v>
      </c>
      <c r="B2046" s="89" t="s">
        <v>595</v>
      </c>
      <c r="C2046" s="776" t="s">
        <v>596</v>
      </c>
      <c r="D2046" s="776"/>
      <c r="E2046" s="776"/>
      <c r="F2046" s="90" t="s">
        <v>566</v>
      </c>
      <c r="G2046" s="90" t="s">
        <v>33</v>
      </c>
      <c r="H2046" s="90" t="s">
        <v>33</v>
      </c>
      <c r="I2046" s="90" t="s">
        <v>3557</v>
      </c>
      <c r="J2046" s="91">
        <v>790</v>
      </c>
      <c r="K2046" s="90" t="s">
        <v>33</v>
      </c>
      <c r="L2046" s="91">
        <v>59818.01</v>
      </c>
      <c r="M2046" s="92" t="s">
        <v>33</v>
      </c>
      <c r="N2046" s="93" t="s">
        <v>33</v>
      </c>
      <c r="R2046" s="68" t="s">
        <v>596</v>
      </c>
    </row>
    <row r="2047" spans="1:25" s="63" customFormat="1" x14ac:dyDescent="0.2">
      <c r="A2047" s="88" t="s">
        <v>3558</v>
      </c>
      <c r="B2047" s="89" t="s">
        <v>598</v>
      </c>
      <c r="C2047" s="776" t="s">
        <v>599</v>
      </c>
      <c r="D2047" s="776"/>
      <c r="E2047" s="776"/>
      <c r="F2047" s="90" t="s">
        <v>566</v>
      </c>
      <c r="G2047" s="90" t="s">
        <v>33</v>
      </c>
      <c r="H2047" s="90" t="s">
        <v>33</v>
      </c>
      <c r="I2047" s="90" t="s">
        <v>3559</v>
      </c>
      <c r="J2047" s="91">
        <v>10.63</v>
      </c>
      <c r="K2047" s="90" t="s">
        <v>33</v>
      </c>
      <c r="L2047" s="91">
        <v>793</v>
      </c>
      <c r="M2047" s="92" t="s">
        <v>33</v>
      </c>
      <c r="N2047" s="93" t="s">
        <v>33</v>
      </c>
      <c r="R2047" s="68" t="s">
        <v>599</v>
      </c>
    </row>
    <row r="2048" spans="1:25" s="63" customFormat="1" x14ac:dyDescent="0.2">
      <c r="A2048" s="94"/>
      <c r="B2048" s="95"/>
      <c r="C2048" s="767" t="s">
        <v>601</v>
      </c>
      <c r="D2048" s="767"/>
      <c r="E2048" s="767"/>
      <c r="F2048" s="767"/>
      <c r="G2048" s="767"/>
      <c r="H2048" s="767"/>
      <c r="I2048" s="767"/>
      <c r="J2048" s="767"/>
      <c r="K2048" s="767"/>
      <c r="L2048" s="767"/>
      <c r="M2048" s="767"/>
      <c r="N2048" s="781"/>
      <c r="Y2048" s="68" t="s">
        <v>601</v>
      </c>
    </row>
    <row r="2049" spans="1:21" s="63" customFormat="1" ht="22.5" x14ac:dyDescent="0.2">
      <c r="A2049" s="88" t="s">
        <v>3560</v>
      </c>
      <c r="B2049" s="89" t="s">
        <v>2064</v>
      </c>
      <c r="C2049" s="776" t="s">
        <v>2065</v>
      </c>
      <c r="D2049" s="776"/>
      <c r="E2049" s="776"/>
      <c r="F2049" s="90" t="s">
        <v>604</v>
      </c>
      <c r="G2049" s="90" t="s">
        <v>33</v>
      </c>
      <c r="H2049" s="90" t="s">
        <v>33</v>
      </c>
      <c r="I2049" s="90" t="s">
        <v>3561</v>
      </c>
      <c r="J2049" s="91">
        <v>5488.69</v>
      </c>
      <c r="K2049" s="90" t="s">
        <v>33</v>
      </c>
      <c r="L2049" s="91">
        <v>2595.6</v>
      </c>
      <c r="M2049" s="92" t="s">
        <v>33</v>
      </c>
      <c r="N2049" s="93" t="s">
        <v>33</v>
      </c>
      <c r="R2049" s="68" t="s">
        <v>2065</v>
      </c>
    </row>
    <row r="2050" spans="1:21" s="63" customFormat="1" x14ac:dyDescent="0.2">
      <c r="A2050" s="94"/>
      <c r="B2050" s="95"/>
      <c r="C2050" s="767" t="s">
        <v>3562</v>
      </c>
      <c r="D2050" s="767"/>
      <c r="E2050" s="767"/>
      <c r="F2050" s="767"/>
      <c r="G2050" s="767"/>
      <c r="H2050" s="767"/>
      <c r="I2050" s="767"/>
      <c r="J2050" s="767"/>
      <c r="K2050" s="767"/>
      <c r="L2050" s="767"/>
      <c r="M2050" s="767"/>
      <c r="N2050" s="781"/>
      <c r="S2050" s="68" t="s">
        <v>3562</v>
      </c>
    </row>
    <row r="2051" spans="1:21" s="63" customFormat="1" ht="22.5" x14ac:dyDescent="0.2">
      <c r="A2051" s="88" t="s">
        <v>3563</v>
      </c>
      <c r="B2051" s="89" t="s">
        <v>2014</v>
      </c>
      <c r="C2051" s="776" t="s">
        <v>2015</v>
      </c>
      <c r="D2051" s="776"/>
      <c r="E2051" s="776"/>
      <c r="F2051" s="90" t="s">
        <v>604</v>
      </c>
      <c r="G2051" s="90" t="s">
        <v>33</v>
      </c>
      <c r="H2051" s="90" t="s">
        <v>33</v>
      </c>
      <c r="I2051" s="90" t="s">
        <v>3448</v>
      </c>
      <c r="J2051" s="91">
        <v>5488.69</v>
      </c>
      <c r="K2051" s="90" t="s">
        <v>33</v>
      </c>
      <c r="L2051" s="91">
        <v>969.85</v>
      </c>
      <c r="M2051" s="92" t="s">
        <v>33</v>
      </c>
      <c r="N2051" s="93" t="s">
        <v>33</v>
      </c>
      <c r="R2051" s="68" t="s">
        <v>2015</v>
      </c>
    </row>
    <row r="2052" spans="1:21" s="63" customFormat="1" x14ac:dyDescent="0.2">
      <c r="A2052" s="94"/>
      <c r="B2052" s="95"/>
      <c r="C2052" s="767" t="s">
        <v>3449</v>
      </c>
      <c r="D2052" s="767"/>
      <c r="E2052" s="767"/>
      <c r="F2052" s="767"/>
      <c r="G2052" s="767"/>
      <c r="H2052" s="767"/>
      <c r="I2052" s="767"/>
      <c r="J2052" s="767"/>
      <c r="K2052" s="767"/>
      <c r="L2052" s="767"/>
      <c r="M2052" s="767"/>
      <c r="N2052" s="781"/>
      <c r="S2052" s="68" t="s">
        <v>3449</v>
      </c>
    </row>
    <row r="2053" spans="1:21" s="63" customFormat="1" ht="22.5" x14ac:dyDescent="0.2">
      <c r="A2053" s="88" t="s">
        <v>3564</v>
      </c>
      <c r="B2053" s="89" t="s">
        <v>2826</v>
      </c>
      <c r="C2053" s="776" t="s">
        <v>2827</v>
      </c>
      <c r="D2053" s="776"/>
      <c r="E2053" s="776"/>
      <c r="F2053" s="90" t="s">
        <v>604</v>
      </c>
      <c r="G2053" s="90" t="s">
        <v>33</v>
      </c>
      <c r="H2053" s="90" t="s">
        <v>33</v>
      </c>
      <c r="I2053" s="90" t="s">
        <v>3274</v>
      </c>
      <c r="J2053" s="91">
        <v>5488.69</v>
      </c>
      <c r="K2053" s="90" t="s">
        <v>33</v>
      </c>
      <c r="L2053" s="91">
        <v>7520.6</v>
      </c>
      <c r="M2053" s="92" t="s">
        <v>33</v>
      </c>
      <c r="N2053" s="93" t="s">
        <v>33</v>
      </c>
      <c r="R2053" s="68" t="s">
        <v>2827</v>
      </c>
    </row>
    <row r="2054" spans="1:21" s="63" customFormat="1" x14ac:dyDescent="0.2">
      <c r="A2054" s="94"/>
      <c r="B2054" s="95"/>
      <c r="C2054" s="767" t="s">
        <v>3275</v>
      </c>
      <c r="D2054" s="767"/>
      <c r="E2054" s="767"/>
      <c r="F2054" s="767"/>
      <c r="G2054" s="767"/>
      <c r="H2054" s="767"/>
      <c r="I2054" s="767"/>
      <c r="J2054" s="767"/>
      <c r="K2054" s="767"/>
      <c r="L2054" s="767"/>
      <c r="M2054" s="767"/>
      <c r="N2054" s="781"/>
      <c r="S2054" s="68" t="s">
        <v>3275</v>
      </c>
    </row>
    <row r="2055" spans="1:21" s="63" customFormat="1" ht="22.5" x14ac:dyDescent="0.2">
      <c r="A2055" s="88" t="s">
        <v>3565</v>
      </c>
      <c r="B2055" s="89" t="s">
        <v>602</v>
      </c>
      <c r="C2055" s="776" t="s">
        <v>603</v>
      </c>
      <c r="D2055" s="776"/>
      <c r="E2055" s="776"/>
      <c r="F2055" s="90" t="s">
        <v>604</v>
      </c>
      <c r="G2055" s="90" t="s">
        <v>33</v>
      </c>
      <c r="H2055" s="90" t="s">
        <v>33</v>
      </c>
      <c r="I2055" s="90" t="s">
        <v>3566</v>
      </c>
      <c r="J2055" s="91">
        <v>5584.58</v>
      </c>
      <c r="K2055" s="90" t="s">
        <v>33</v>
      </c>
      <c r="L2055" s="91">
        <v>2119.91</v>
      </c>
      <c r="M2055" s="92" t="s">
        <v>33</v>
      </c>
      <c r="N2055" s="93" t="s">
        <v>33</v>
      </c>
      <c r="R2055" s="68" t="s">
        <v>603</v>
      </c>
    </row>
    <row r="2056" spans="1:21" s="63" customFormat="1" x14ac:dyDescent="0.2">
      <c r="A2056" s="94"/>
      <c r="B2056" s="95"/>
      <c r="C2056" s="767" t="s">
        <v>3567</v>
      </c>
      <c r="D2056" s="767"/>
      <c r="E2056" s="767"/>
      <c r="F2056" s="767"/>
      <c r="G2056" s="767"/>
      <c r="H2056" s="767"/>
      <c r="I2056" s="767"/>
      <c r="J2056" s="767"/>
      <c r="K2056" s="767"/>
      <c r="L2056" s="767"/>
      <c r="M2056" s="767"/>
      <c r="N2056" s="781"/>
      <c r="S2056" s="68" t="s">
        <v>3567</v>
      </c>
    </row>
    <row r="2057" spans="1:21" s="63" customFormat="1" ht="22.5" x14ac:dyDescent="0.2">
      <c r="A2057" s="88" t="s">
        <v>3568</v>
      </c>
      <c r="B2057" s="89" t="s">
        <v>2010</v>
      </c>
      <c r="C2057" s="776" t="s">
        <v>2011</v>
      </c>
      <c r="D2057" s="776"/>
      <c r="E2057" s="776"/>
      <c r="F2057" s="90" t="s">
        <v>604</v>
      </c>
      <c r="G2057" s="90" t="s">
        <v>33</v>
      </c>
      <c r="H2057" s="90" t="s">
        <v>33</v>
      </c>
      <c r="I2057" s="90" t="s">
        <v>3569</v>
      </c>
      <c r="J2057" s="91">
        <v>5802.77</v>
      </c>
      <c r="K2057" s="90" t="s">
        <v>33</v>
      </c>
      <c r="L2057" s="91">
        <v>2412.21</v>
      </c>
      <c r="M2057" s="92" t="s">
        <v>33</v>
      </c>
      <c r="N2057" s="93" t="s">
        <v>33</v>
      </c>
      <c r="R2057" s="68" t="s">
        <v>2011</v>
      </c>
    </row>
    <row r="2058" spans="1:21" s="63" customFormat="1" x14ac:dyDescent="0.2">
      <c r="A2058" s="94"/>
      <c r="B2058" s="95"/>
      <c r="C2058" s="767" t="s">
        <v>3570</v>
      </c>
      <c r="D2058" s="767"/>
      <c r="E2058" s="767"/>
      <c r="F2058" s="767"/>
      <c r="G2058" s="767"/>
      <c r="H2058" s="767"/>
      <c r="I2058" s="767"/>
      <c r="J2058" s="767"/>
      <c r="K2058" s="767"/>
      <c r="L2058" s="767"/>
      <c r="M2058" s="767"/>
      <c r="N2058" s="781"/>
      <c r="S2058" s="68" t="s">
        <v>3570</v>
      </c>
    </row>
    <row r="2059" spans="1:21" s="63" customFormat="1" ht="33.75" x14ac:dyDescent="0.2">
      <c r="A2059" s="88" t="s">
        <v>3571</v>
      </c>
      <c r="B2059" s="89" t="s">
        <v>2028</v>
      </c>
      <c r="C2059" s="776" t="s">
        <v>2029</v>
      </c>
      <c r="D2059" s="776"/>
      <c r="E2059" s="776"/>
      <c r="F2059" s="90" t="s">
        <v>609</v>
      </c>
      <c r="G2059" s="90" t="s">
        <v>33</v>
      </c>
      <c r="H2059" s="90" t="s">
        <v>33</v>
      </c>
      <c r="I2059" s="90" t="s">
        <v>3572</v>
      </c>
      <c r="J2059" s="91" t="s">
        <v>33</v>
      </c>
      <c r="K2059" s="90" t="s">
        <v>33</v>
      </c>
      <c r="L2059" s="91" t="s">
        <v>33</v>
      </c>
      <c r="M2059" s="92" t="s">
        <v>33</v>
      </c>
      <c r="N2059" s="93" t="s">
        <v>33</v>
      </c>
      <c r="R2059" s="68" t="s">
        <v>2029</v>
      </c>
    </row>
    <row r="2060" spans="1:21" s="63" customFormat="1" x14ac:dyDescent="0.2">
      <c r="A2060" s="94"/>
      <c r="B2060" s="95"/>
      <c r="C2060" s="767" t="s">
        <v>3573</v>
      </c>
      <c r="D2060" s="767"/>
      <c r="E2060" s="767"/>
      <c r="F2060" s="767"/>
      <c r="G2060" s="767"/>
      <c r="H2060" s="767"/>
      <c r="I2060" s="767"/>
      <c r="J2060" s="767"/>
      <c r="K2060" s="767"/>
      <c r="L2060" s="767"/>
      <c r="M2060" s="767"/>
      <c r="N2060" s="781"/>
      <c r="S2060" s="68" t="s">
        <v>3573</v>
      </c>
    </row>
    <row r="2061" spans="1:21" s="63" customFormat="1" ht="33.75" x14ac:dyDescent="0.2">
      <c r="A2061" s="96"/>
      <c r="B2061" s="97" t="s">
        <v>558</v>
      </c>
      <c r="C2061" s="767" t="s">
        <v>559</v>
      </c>
      <c r="D2061" s="767"/>
      <c r="E2061" s="767"/>
      <c r="F2061" s="767"/>
      <c r="G2061" s="767"/>
      <c r="H2061" s="767"/>
      <c r="I2061" s="767"/>
      <c r="J2061" s="767"/>
      <c r="K2061" s="767"/>
      <c r="L2061" s="767"/>
      <c r="M2061" s="767"/>
      <c r="N2061" s="781"/>
      <c r="T2061" s="68" t="s">
        <v>559</v>
      </c>
    </row>
    <row r="2062" spans="1:21" s="63" customFormat="1" x14ac:dyDescent="0.2">
      <c r="A2062" s="98"/>
      <c r="B2062" s="97" t="s">
        <v>165</v>
      </c>
      <c r="C2062" s="767" t="s">
        <v>251</v>
      </c>
      <c r="D2062" s="767"/>
      <c r="E2062" s="767"/>
      <c r="F2062" s="99" t="s">
        <v>33</v>
      </c>
      <c r="G2062" s="99" t="s">
        <v>33</v>
      </c>
      <c r="H2062" s="99" t="s">
        <v>33</v>
      </c>
      <c r="I2062" s="99" t="s">
        <v>33</v>
      </c>
      <c r="J2062" s="100">
        <v>86.7</v>
      </c>
      <c r="K2062" s="99" t="s">
        <v>175</v>
      </c>
      <c r="L2062" s="100">
        <v>224.34</v>
      </c>
      <c r="M2062" s="101" t="s">
        <v>33</v>
      </c>
      <c r="N2062" s="102" t="s">
        <v>33</v>
      </c>
      <c r="U2062" s="68" t="s">
        <v>251</v>
      </c>
    </row>
    <row r="2063" spans="1:21" s="63" customFormat="1" x14ac:dyDescent="0.2">
      <c r="A2063" s="98"/>
      <c r="B2063" s="97" t="s">
        <v>173</v>
      </c>
      <c r="C2063" s="767" t="s">
        <v>174</v>
      </c>
      <c r="D2063" s="767"/>
      <c r="E2063" s="767"/>
      <c r="F2063" s="99" t="s">
        <v>33</v>
      </c>
      <c r="G2063" s="99" t="s">
        <v>33</v>
      </c>
      <c r="H2063" s="99" t="s">
        <v>33</v>
      </c>
      <c r="I2063" s="99" t="s">
        <v>33</v>
      </c>
      <c r="J2063" s="100">
        <v>16.61</v>
      </c>
      <c r="K2063" s="99" t="s">
        <v>175</v>
      </c>
      <c r="L2063" s="100">
        <v>42.98</v>
      </c>
      <c r="M2063" s="101" t="s">
        <v>33</v>
      </c>
      <c r="N2063" s="102" t="s">
        <v>33</v>
      </c>
      <c r="U2063" s="68" t="s">
        <v>174</v>
      </c>
    </row>
    <row r="2064" spans="1:21" s="63" customFormat="1" x14ac:dyDescent="0.2">
      <c r="A2064" s="98"/>
      <c r="B2064" s="97" t="s">
        <v>176</v>
      </c>
      <c r="C2064" s="767" t="s">
        <v>177</v>
      </c>
      <c r="D2064" s="767"/>
      <c r="E2064" s="767"/>
      <c r="F2064" s="99" t="s">
        <v>33</v>
      </c>
      <c r="G2064" s="99" t="s">
        <v>33</v>
      </c>
      <c r="H2064" s="99" t="s">
        <v>33</v>
      </c>
      <c r="I2064" s="99" t="s">
        <v>33</v>
      </c>
      <c r="J2064" s="100">
        <v>2.93</v>
      </c>
      <c r="K2064" s="99" t="s">
        <v>175</v>
      </c>
      <c r="L2064" s="100">
        <v>7.58</v>
      </c>
      <c r="M2064" s="101" t="s">
        <v>33</v>
      </c>
      <c r="N2064" s="102" t="s">
        <v>33</v>
      </c>
      <c r="U2064" s="68" t="s">
        <v>177</v>
      </c>
    </row>
    <row r="2065" spans="1:24" s="63" customFormat="1" x14ac:dyDescent="0.2">
      <c r="A2065" s="98"/>
      <c r="B2065" s="97" t="s">
        <v>212</v>
      </c>
      <c r="C2065" s="767" t="s">
        <v>252</v>
      </c>
      <c r="D2065" s="767"/>
      <c r="E2065" s="767"/>
      <c r="F2065" s="99" t="s">
        <v>33</v>
      </c>
      <c r="G2065" s="99" t="s">
        <v>33</v>
      </c>
      <c r="H2065" s="99" t="s">
        <v>33</v>
      </c>
      <c r="I2065" s="99" t="s">
        <v>33</v>
      </c>
      <c r="J2065" s="100">
        <v>0.66</v>
      </c>
      <c r="K2065" s="99" t="s">
        <v>33</v>
      </c>
      <c r="L2065" s="100">
        <v>1.37</v>
      </c>
      <c r="M2065" s="101" t="s">
        <v>33</v>
      </c>
      <c r="N2065" s="102" t="s">
        <v>33</v>
      </c>
      <c r="U2065" s="68" t="s">
        <v>252</v>
      </c>
    </row>
    <row r="2066" spans="1:24" s="63" customFormat="1" x14ac:dyDescent="0.2">
      <c r="A2066" s="98"/>
      <c r="B2066" s="97" t="s">
        <v>33</v>
      </c>
      <c r="C2066" s="767" t="s">
        <v>253</v>
      </c>
      <c r="D2066" s="767"/>
      <c r="E2066" s="767"/>
      <c r="F2066" s="99" t="s">
        <v>179</v>
      </c>
      <c r="G2066" s="99" t="s">
        <v>2031</v>
      </c>
      <c r="H2066" s="99" t="s">
        <v>175</v>
      </c>
      <c r="I2066" s="99" t="s">
        <v>3574</v>
      </c>
      <c r="J2066" s="100" t="s">
        <v>33</v>
      </c>
      <c r="K2066" s="99" t="s">
        <v>33</v>
      </c>
      <c r="L2066" s="100" t="s">
        <v>33</v>
      </c>
      <c r="M2066" s="101" t="s">
        <v>33</v>
      </c>
      <c r="N2066" s="102" t="s">
        <v>33</v>
      </c>
      <c r="V2066" s="68" t="s">
        <v>253</v>
      </c>
    </row>
    <row r="2067" spans="1:24" s="63" customFormat="1" x14ac:dyDescent="0.2">
      <c r="A2067" s="98"/>
      <c r="B2067" s="97" t="s">
        <v>33</v>
      </c>
      <c r="C2067" s="767" t="s">
        <v>178</v>
      </c>
      <c r="D2067" s="767"/>
      <c r="E2067" s="767"/>
      <c r="F2067" s="99" t="s">
        <v>179</v>
      </c>
      <c r="G2067" s="99" t="s">
        <v>845</v>
      </c>
      <c r="H2067" s="99" t="s">
        <v>175</v>
      </c>
      <c r="I2067" s="99" t="s">
        <v>3575</v>
      </c>
      <c r="J2067" s="100" t="s">
        <v>33</v>
      </c>
      <c r="K2067" s="99" t="s">
        <v>33</v>
      </c>
      <c r="L2067" s="100" t="s">
        <v>33</v>
      </c>
      <c r="M2067" s="101" t="s">
        <v>33</v>
      </c>
      <c r="N2067" s="102" t="s">
        <v>33</v>
      </c>
      <c r="V2067" s="68" t="s">
        <v>178</v>
      </c>
    </row>
    <row r="2068" spans="1:24" s="63" customFormat="1" x14ac:dyDescent="0.2">
      <c r="A2068" s="98"/>
      <c r="B2068" s="97" t="s">
        <v>33</v>
      </c>
      <c r="C2068" s="776" t="s">
        <v>182</v>
      </c>
      <c r="D2068" s="776"/>
      <c r="E2068" s="776"/>
      <c r="F2068" s="90" t="s">
        <v>33</v>
      </c>
      <c r="G2068" s="90" t="s">
        <v>33</v>
      </c>
      <c r="H2068" s="90" t="s">
        <v>33</v>
      </c>
      <c r="I2068" s="90" t="s">
        <v>33</v>
      </c>
      <c r="J2068" s="91">
        <v>103.97</v>
      </c>
      <c r="K2068" s="90" t="s">
        <v>33</v>
      </c>
      <c r="L2068" s="91">
        <v>268.69</v>
      </c>
      <c r="M2068" s="92" t="s">
        <v>33</v>
      </c>
      <c r="N2068" s="93" t="s">
        <v>33</v>
      </c>
      <c r="W2068" s="68" t="s">
        <v>182</v>
      </c>
    </row>
    <row r="2069" spans="1:24" s="63" customFormat="1" x14ac:dyDescent="0.2">
      <c r="A2069" s="98"/>
      <c r="B2069" s="97" t="s">
        <v>33</v>
      </c>
      <c r="C2069" s="767" t="s">
        <v>183</v>
      </c>
      <c r="D2069" s="767"/>
      <c r="E2069" s="767"/>
      <c r="F2069" s="99" t="s">
        <v>33</v>
      </c>
      <c r="G2069" s="99" t="s">
        <v>33</v>
      </c>
      <c r="H2069" s="99" t="s">
        <v>33</v>
      </c>
      <c r="I2069" s="99" t="s">
        <v>33</v>
      </c>
      <c r="J2069" s="100" t="s">
        <v>33</v>
      </c>
      <c r="K2069" s="99" t="s">
        <v>33</v>
      </c>
      <c r="L2069" s="100">
        <v>231.92</v>
      </c>
      <c r="M2069" s="101" t="s">
        <v>33</v>
      </c>
      <c r="N2069" s="102" t="s">
        <v>33</v>
      </c>
      <c r="V2069" s="68" t="s">
        <v>183</v>
      </c>
    </row>
    <row r="2070" spans="1:24" s="63" customFormat="1" ht="22.5" x14ac:dyDescent="0.2">
      <c r="A2070" s="98"/>
      <c r="B2070" s="97" t="s">
        <v>572</v>
      </c>
      <c r="C2070" s="767" t="s">
        <v>573</v>
      </c>
      <c r="D2070" s="767"/>
      <c r="E2070" s="767"/>
      <c r="F2070" s="99" t="s">
        <v>186</v>
      </c>
      <c r="G2070" s="99" t="s">
        <v>574</v>
      </c>
      <c r="H2070" s="99" t="s">
        <v>33</v>
      </c>
      <c r="I2070" s="99" t="s">
        <v>574</v>
      </c>
      <c r="J2070" s="100" t="s">
        <v>33</v>
      </c>
      <c r="K2070" s="99" t="s">
        <v>33</v>
      </c>
      <c r="L2070" s="100">
        <v>282.94</v>
      </c>
      <c r="M2070" s="101" t="s">
        <v>33</v>
      </c>
      <c r="N2070" s="102" t="s">
        <v>33</v>
      </c>
      <c r="V2070" s="68" t="s">
        <v>573</v>
      </c>
    </row>
    <row r="2071" spans="1:24" s="63" customFormat="1" ht="22.5" x14ac:dyDescent="0.2">
      <c r="A2071" s="98"/>
      <c r="B2071" s="97" t="s">
        <v>575</v>
      </c>
      <c r="C2071" s="767" t="s">
        <v>576</v>
      </c>
      <c r="D2071" s="767"/>
      <c r="E2071" s="767"/>
      <c r="F2071" s="99" t="s">
        <v>186</v>
      </c>
      <c r="G2071" s="99" t="s">
        <v>341</v>
      </c>
      <c r="H2071" s="99" t="s">
        <v>33</v>
      </c>
      <c r="I2071" s="99" t="s">
        <v>341</v>
      </c>
      <c r="J2071" s="100" t="s">
        <v>33</v>
      </c>
      <c r="K2071" s="99" t="s">
        <v>33</v>
      </c>
      <c r="L2071" s="100">
        <v>185.54</v>
      </c>
      <c r="M2071" s="101" t="s">
        <v>33</v>
      </c>
      <c r="N2071" s="102" t="s">
        <v>33</v>
      </c>
      <c r="V2071" s="68" t="s">
        <v>576</v>
      </c>
    </row>
    <row r="2072" spans="1:24" s="63" customFormat="1" x14ac:dyDescent="0.2">
      <c r="A2072" s="103"/>
      <c r="B2072" s="104"/>
      <c r="C2072" s="780" t="s">
        <v>191</v>
      </c>
      <c r="D2072" s="780"/>
      <c r="E2072" s="780"/>
      <c r="F2072" s="105" t="s">
        <v>33</v>
      </c>
      <c r="G2072" s="105" t="s">
        <v>33</v>
      </c>
      <c r="H2072" s="105" t="s">
        <v>33</v>
      </c>
      <c r="I2072" s="105" t="s">
        <v>33</v>
      </c>
      <c r="J2072" s="106" t="s">
        <v>33</v>
      </c>
      <c r="K2072" s="105" t="s">
        <v>33</v>
      </c>
      <c r="L2072" s="106">
        <v>737.17</v>
      </c>
      <c r="M2072" s="92" t="s">
        <v>33</v>
      </c>
      <c r="N2072" s="107" t="s">
        <v>33</v>
      </c>
      <c r="X2072" s="68" t="s">
        <v>191</v>
      </c>
    </row>
    <row r="2073" spans="1:24" s="63" customFormat="1" ht="33.75" x14ac:dyDescent="0.2">
      <c r="A2073" s="88" t="s">
        <v>3576</v>
      </c>
      <c r="B2073" s="89" t="s">
        <v>2034</v>
      </c>
      <c r="C2073" s="776" t="s">
        <v>2035</v>
      </c>
      <c r="D2073" s="776"/>
      <c r="E2073" s="776"/>
      <c r="F2073" s="90" t="s">
        <v>2036</v>
      </c>
      <c r="G2073" s="90" t="s">
        <v>33</v>
      </c>
      <c r="H2073" s="90" t="s">
        <v>33</v>
      </c>
      <c r="I2073" s="90" t="s">
        <v>3577</v>
      </c>
      <c r="J2073" s="91">
        <v>15.36</v>
      </c>
      <c r="K2073" s="90" t="s">
        <v>33</v>
      </c>
      <c r="L2073" s="91">
        <v>10015.49</v>
      </c>
      <c r="M2073" s="92" t="s">
        <v>33</v>
      </c>
      <c r="N2073" s="93" t="s">
        <v>33</v>
      </c>
      <c r="R2073" s="68" t="s">
        <v>2035</v>
      </c>
    </row>
    <row r="2074" spans="1:24" s="63" customFormat="1" ht="22.5" x14ac:dyDescent="0.2">
      <c r="A2074" s="88" t="s">
        <v>3578</v>
      </c>
      <c r="B2074" s="89" t="s">
        <v>2839</v>
      </c>
      <c r="C2074" s="776" t="s">
        <v>2840</v>
      </c>
      <c r="D2074" s="776"/>
      <c r="E2074" s="776"/>
      <c r="F2074" s="90" t="s">
        <v>711</v>
      </c>
      <c r="G2074" s="90" t="s">
        <v>33</v>
      </c>
      <c r="H2074" s="90" t="s">
        <v>33</v>
      </c>
      <c r="I2074" s="90" t="s">
        <v>3520</v>
      </c>
      <c r="J2074" s="91" t="s">
        <v>33</v>
      </c>
      <c r="K2074" s="90" t="s">
        <v>33</v>
      </c>
      <c r="L2074" s="91" t="s">
        <v>33</v>
      </c>
      <c r="M2074" s="92" t="s">
        <v>33</v>
      </c>
      <c r="N2074" s="93" t="s">
        <v>33</v>
      </c>
      <c r="R2074" s="68" t="s">
        <v>2840</v>
      </c>
    </row>
    <row r="2075" spans="1:24" s="63" customFormat="1" x14ac:dyDescent="0.2">
      <c r="A2075" s="94"/>
      <c r="B2075" s="95"/>
      <c r="C2075" s="767" t="s">
        <v>3521</v>
      </c>
      <c r="D2075" s="767"/>
      <c r="E2075" s="767"/>
      <c r="F2075" s="767"/>
      <c r="G2075" s="767"/>
      <c r="H2075" s="767"/>
      <c r="I2075" s="767"/>
      <c r="J2075" s="767"/>
      <c r="K2075" s="767"/>
      <c r="L2075" s="767"/>
      <c r="M2075" s="767"/>
      <c r="N2075" s="781"/>
      <c r="S2075" s="68" t="s">
        <v>3521</v>
      </c>
    </row>
    <row r="2076" spans="1:24" s="63" customFormat="1" ht="33.75" x14ac:dyDescent="0.2">
      <c r="A2076" s="96"/>
      <c r="B2076" s="97" t="s">
        <v>558</v>
      </c>
      <c r="C2076" s="767" t="s">
        <v>559</v>
      </c>
      <c r="D2076" s="767"/>
      <c r="E2076" s="767"/>
      <c r="F2076" s="767"/>
      <c r="G2076" s="767"/>
      <c r="H2076" s="767"/>
      <c r="I2076" s="767"/>
      <c r="J2076" s="767"/>
      <c r="K2076" s="767"/>
      <c r="L2076" s="767"/>
      <c r="M2076" s="767"/>
      <c r="N2076" s="781"/>
      <c r="T2076" s="68" t="s">
        <v>559</v>
      </c>
    </row>
    <row r="2077" spans="1:24" s="63" customFormat="1" x14ac:dyDescent="0.2">
      <c r="A2077" s="98"/>
      <c r="B2077" s="97" t="s">
        <v>165</v>
      </c>
      <c r="C2077" s="767" t="s">
        <v>251</v>
      </c>
      <c r="D2077" s="767"/>
      <c r="E2077" s="767"/>
      <c r="F2077" s="99" t="s">
        <v>33</v>
      </c>
      <c r="G2077" s="99" t="s">
        <v>33</v>
      </c>
      <c r="H2077" s="99" t="s">
        <v>33</v>
      </c>
      <c r="I2077" s="99" t="s">
        <v>33</v>
      </c>
      <c r="J2077" s="100">
        <v>135.36000000000001</v>
      </c>
      <c r="K2077" s="99" t="s">
        <v>175</v>
      </c>
      <c r="L2077" s="100">
        <v>5.58</v>
      </c>
      <c r="M2077" s="101" t="s">
        <v>33</v>
      </c>
      <c r="N2077" s="102" t="s">
        <v>33</v>
      </c>
      <c r="U2077" s="68" t="s">
        <v>251</v>
      </c>
    </row>
    <row r="2078" spans="1:24" s="63" customFormat="1" x14ac:dyDescent="0.2">
      <c r="A2078" s="98"/>
      <c r="B2078" s="97" t="s">
        <v>173</v>
      </c>
      <c r="C2078" s="767" t="s">
        <v>174</v>
      </c>
      <c r="D2078" s="767"/>
      <c r="E2078" s="767"/>
      <c r="F2078" s="99" t="s">
        <v>33</v>
      </c>
      <c r="G2078" s="99" t="s">
        <v>33</v>
      </c>
      <c r="H2078" s="99" t="s">
        <v>33</v>
      </c>
      <c r="I2078" s="99" t="s">
        <v>33</v>
      </c>
      <c r="J2078" s="100">
        <v>58.09</v>
      </c>
      <c r="K2078" s="99" t="s">
        <v>175</v>
      </c>
      <c r="L2078" s="100">
        <v>2.4</v>
      </c>
      <c r="M2078" s="101" t="s">
        <v>33</v>
      </c>
      <c r="N2078" s="102" t="s">
        <v>33</v>
      </c>
      <c r="U2078" s="68" t="s">
        <v>174</v>
      </c>
    </row>
    <row r="2079" spans="1:24" s="63" customFormat="1" x14ac:dyDescent="0.2">
      <c r="A2079" s="98"/>
      <c r="B2079" s="97" t="s">
        <v>176</v>
      </c>
      <c r="C2079" s="767" t="s">
        <v>177</v>
      </c>
      <c r="D2079" s="767"/>
      <c r="E2079" s="767"/>
      <c r="F2079" s="99" t="s">
        <v>33</v>
      </c>
      <c r="G2079" s="99" t="s">
        <v>33</v>
      </c>
      <c r="H2079" s="99" t="s">
        <v>33</v>
      </c>
      <c r="I2079" s="99" t="s">
        <v>33</v>
      </c>
      <c r="J2079" s="100">
        <v>5.0199999999999996</v>
      </c>
      <c r="K2079" s="99" t="s">
        <v>175</v>
      </c>
      <c r="L2079" s="100">
        <v>0.21</v>
      </c>
      <c r="M2079" s="101" t="s">
        <v>33</v>
      </c>
      <c r="N2079" s="102" t="s">
        <v>33</v>
      </c>
      <c r="U2079" s="68" t="s">
        <v>177</v>
      </c>
    </row>
    <row r="2080" spans="1:24" s="63" customFormat="1" x14ac:dyDescent="0.2">
      <c r="A2080" s="98"/>
      <c r="B2080" s="97" t="s">
        <v>212</v>
      </c>
      <c r="C2080" s="767" t="s">
        <v>252</v>
      </c>
      <c r="D2080" s="767"/>
      <c r="E2080" s="767"/>
      <c r="F2080" s="99" t="s">
        <v>33</v>
      </c>
      <c r="G2080" s="99" t="s">
        <v>33</v>
      </c>
      <c r="H2080" s="99" t="s">
        <v>33</v>
      </c>
      <c r="I2080" s="99" t="s">
        <v>33</v>
      </c>
      <c r="J2080" s="100">
        <v>894.6</v>
      </c>
      <c r="K2080" s="99" t="s">
        <v>33</v>
      </c>
      <c r="L2080" s="100">
        <v>29.52</v>
      </c>
      <c r="M2080" s="101" t="s">
        <v>33</v>
      </c>
      <c r="N2080" s="102" t="s">
        <v>33</v>
      </c>
      <c r="U2080" s="68" t="s">
        <v>252</v>
      </c>
    </row>
    <row r="2081" spans="1:24" s="63" customFormat="1" x14ac:dyDescent="0.2">
      <c r="A2081" s="98"/>
      <c r="B2081" s="97" t="s">
        <v>33</v>
      </c>
      <c r="C2081" s="767" t="s">
        <v>253</v>
      </c>
      <c r="D2081" s="767"/>
      <c r="E2081" s="767"/>
      <c r="F2081" s="99" t="s">
        <v>179</v>
      </c>
      <c r="G2081" s="99" t="s">
        <v>656</v>
      </c>
      <c r="H2081" s="99" t="s">
        <v>175</v>
      </c>
      <c r="I2081" s="99" t="s">
        <v>3522</v>
      </c>
      <c r="J2081" s="100" t="s">
        <v>33</v>
      </c>
      <c r="K2081" s="99" t="s">
        <v>33</v>
      </c>
      <c r="L2081" s="100" t="s">
        <v>33</v>
      </c>
      <c r="M2081" s="101" t="s">
        <v>33</v>
      </c>
      <c r="N2081" s="102" t="s">
        <v>33</v>
      </c>
      <c r="V2081" s="68" t="s">
        <v>253</v>
      </c>
    </row>
    <row r="2082" spans="1:24" s="63" customFormat="1" x14ac:dyDescent="0.2">
      <c r="A2082" s="98"/>
      <c r="B2082" s="97" t="s">
        <v>33</v>
      </c>
      <c r="C2082" s="767" t="s">
        <v>178</v>
      </c>
      <c r="D2082" s="767"/>
      <c r="E2082" s="767"/>
      <c r="F2082" s="99" t="s">
        <v>179</v>
      </c>
      <c r="G2082" s="99" t="s">
        <v>925</v>
      </c>
      <c r="H2082" s="99" t="s">
        <v>175</v>
      </c>
      <c r="I2082" s="99" t="s">
        <v>3523</v>
      </c>
      <c r="J2082" s="100" t="s">
        <v>33</v>
      </c>
      <c r="K2082" s="99" t="s">
        <v>33</v>
      </c>
      <c r="L2082" s="100" t="s">
        <v>33</v>
      </c>
      <c r="M2082" s="101" t="s">
        <v>33</v>
      </c>
      <c r="N2082" s="102" t="s">
        <v>33</v>
      </c>
      <c r="V2082" s="68" t="s">
        <v>178</v>
      </c>
    </row>
    <row r="2083" spans="1:24" s="63" customFormat="1" x14ac:dyDescent="0.2">
      <c r="A2083" s="98"/>
      <c r="B2083" s="97" t="s">
        <v>33</v>
      </c>
      <c r="C2083" s="776" t="s">
        <v>182</v>
      </c>
      <c r="D2083" s="776"/>
      <c r="E2083" s="776"/>
      <c r="F2083" s="90" t="s">
        <v>33</v>
      </c>
      <c r="G2083" s="90" t="s">
        <v>33</v>
      </c>
      <c r="H2083" s="90" t="s">
        <v>33</v>
      </c>
      <c r="I2083" s="90" t="s">
        <v>33</v>
      </c>
      <c r="J2083" s="91">
        <v>1088.05</v>
      </c>
      <c r="K2083" s="90" t="s">
        <v>33</v>
      </c>
      <c r="L2083" s="91">
        <v>37.5</v>
      </c>
      <c r="M2083" s="92" t="s">
        <v>33</v>
      </c>
      <c r="N2083" s="93" t="s">
        <v>33</v>
      </c>
      <c r="W2083" s="68" t="s">
        <v>182</v>
      </c>
    </row>
    <row r="2084" spans="1:24" s="63" customFormat="1" x14ac:dyDescent="0.2">
      <c r="A2084" s="98"/>
      <c r="B2084" s="97" t="s">
        <v>33</v>
      </c>
      <c r="C2084" s="767" t="s">
        <v>183</v>
      </c>
      <c r="D2084" s="767"/>
      <c r="E2084" s="767"/>
      <c r="F2084" s="99" t="s">
        <v>33</v>
      </c>
      <c r="G2084" s="99" t="s">
        <v>33</v>
      </c>
      <c r="H2084" s="99" t="s">
        <v>33</v>
      </c>
      <c r="I2084" s="99" t="s">
        <v>33</v>
      </c>
      <c r="J2084" s="100" t="s">
        <v>33</v>
      </c>
      <c r="K2084" s="99" t="s">
        <v>33</v>
      </c>
      <c r="L2084" s="100">
        <v>5.79</v>
      </c>
      <c r="M2084" s="101" t="s">
        <v>33</v>
      </c>
      <c r="N2084" s="102" t="s">
        <v>33</v>
      </c>
      <c r="V2084" s="68" t="s">
        <v>183</v>
      </c>
    </row>
    <row r="2085" spans="1:24" s="63" customFormat="1" ht="22.5" x14ac:dyDescent="0.2">
      <c r="A2085" s="98"/>
      <c r="B2085" s="97" t="s">
        <v>959</v>
      </c>
      <c r="C2085" s="767" t="s">
        <v>960</v>
      </c>
      <c r="D2085" s="767"/>
      <c r="E2085" s="767"/>
      <c r="F2085" s="99" t="s">
        <v>186</v>
      </c>
      <c r="G2085" s="99" t="s">
        <v>187</v>
      </c>
      <c r="H2085" s="99" t="s">
        <v>33</v>
      </c>
      <c r="I2085" s="99" t="s">
        <v>187</v>
      </c>
      <c r="J2085" s="100" t="s">
        <v>33</v>
      </c>
      <c r="K2085" s="99" t="s">
        <v>33</v>
      </c>
      <c r="L2085" s="100">
        <v>5.5</v>
      </c>
      <c r="M2085" s="101" t="s">
        <v>33</v>
      </c>
      <c r="N2085" s="102" t="s">
        <v>33</v>
      </c>
      <c r="V2085" s="68" t="s">
        <v>960</v>
      </c>
    </row>
    <row r="2086" spans="1:24" s="63" customFormat="1" ht="22.5" x14ac:dyDescent="0.2">
      <c r="A2086" s="98"/>
      <c r="B2086" s="97" t="s">
        <v>961</v>
      </c>
      <c r="C2086" s="767" t="s">
        <v>962</v>
      </c>
      <c r="D2086" s="767"/>
      <c r="E2086" s="767"/>
      <c r="F2086" s="99" t="s">
        <v>186</v>
      </c>
      <c r="G2086" s="99" t="s">
        <v>594</v>
      </c>
      <c r="H2086" s="99" t="s">
        <v>33</v>
      </c>
      <c r="I2086" s="99" t="s">
        <v>594</v>
      </c>
      <c r="J2086" s="100" t="s">
        <v>33</v>
      </c>
      <c r="K2086" s="99" t="s">
        <v>33</v>
      </c>
      <c r="L2086" s="100">
        <v>3.76</v>
      </c>
      <c r="M2086" s="101" t="s">
        <v>33</v>
      </c>
      <c r="N2086" s="102" t="s">
        <v>33</v>
      </c>
      <c r="V2086" s="68" t="s">
        <v>962</v>
      </c>
    </row>
    <row r="2087" spans="1:24" s="63" customFormat="1" x14ac:dyDescent="0.2">
      <c r="A2087" s="103"/>
      <c r="B2087" s="104"/>
      <c r="C2087" s="780" t="s">
        <v>191</v>
      </c>
      <c r="D2087" s="780"/>
      <c r="E2087" s="780"/>
      <c r="F2087" s="105" t="s">
        <v>33</v>
      </c>
      <c r="G2087" s="105" t="s">
        <v>33</v>
      </c>
      <c r="H2087" s="105" t="s">
        <v>33</v>
      </c>
      <c r="I2087" s="105" t="s">
        <v>33</v>
      </c>
      <c r="J2087" s="106" t="s">
        <v>33</v>
      </c>
      <c r="K2087" s="105" t="s">
        <v>33</v>
      </c>
      <c r="L2087" s="106">
        <v>46.76</v>
      </c>
      <c r="M2087" s="92" t="s">
        <v>33</v>
      </c>
      <c r="N2087" s="107" t="s">
        <v>33</v>
      </c>
      <c r="X2087" s="68" t="s">
        <v>191</v>
      </c>
    </row>
    <row r="2088" spans="1:24" s="63" customFormat="1" ht="22.5" x14ac:dyDescent="0.2">
      <c r="A2088" s="88" t="s">
        <v>3579</v>
      </c>
      <c r="B2088" s="89" t="s">
        <v>2844</v>
      </c>
      <c r="C2088" s="776" t="s">
        <v>2845</v>
      </c>
      <c r="D2088" s="776"/>
      <c r="E2088" s="776"/>
      <c r="F2088" s="90" t="s">
        <v>604</v>
      </c>
      <c r="G2088" s="90" t="s">
        <v>33</v>
      </c>
      <c r="H2088" s="90" t="s">
        <v>33</v>
      </c>
      <c r="I2088" s="90" t="s">
        <v>1166</v>
      </c>
      <c r="J2088" s="91">
        <v>6100</v>
      </c>
      <c r="K2088" s="90" t="s">
        <v>33</v>
      </c>
      <c r="L2088" s="91">
        <v>25.01</v>
      </c>
      <c r="M2088" s="92" t="s">
        <v>33</v>
      </c>
      <c r="N2088" s="93" t="s">
        <v>33</v>
      </c>
      <c r="R2088" s="68" t="s">
        <v>2845</v>
      </c>
    </row>
    <row r="2089" spans="1:24" s="63" customFormat="1" x14ac:dyDescent="0.2">
      <c r="A2089" s="94"/>
      <c r="B2089" s="95"/>
      <c r="C2089" s="767" t="s">
        <v>3525</v>
      </c>
      <c r="D2089" s="767"/>
      <c r="E2089" s="767"/>
      <c r="F2089" s="767"/>
      <c r="G2089" s="767"/>
      <c r="H2089" s="767"/>
      <c r="I2089" s="767"/>
      <c r="J2089" s="767"/>
      <c r="K2089" s="767"/>
      <c r="L2089" s="767"/>
      <c r="M2089" s="767"/>
      <c r="N2089" s="781"/>
      <c r="S2089" s="68" t="s">
        <v>3525</v>
      </c>
    </row>
    <row r="2090" spans="1:24" s="63" customFormat="1" ht="22.5" x14ac:dyDescent="0.2">
      <c r="A2090" s="88" t="s">
        <v>3580</v>
      </c>
      <c r="B2090" s="89" t="s">
        <v>2848</v>
      </c>
      <c r="C2090" s="776" t="s">
        <v>2849</v>
      </c>
      <c r="D2090" s="776"/>
      <c r="E2090" s="776"/>
      <c r="F2090" s="90" t="s">
        <v>604</v>
      </c>
      <c r="G2090" s="90" t="s">
        <v>33</v>
      </c>
      <c r="H2090" s="90" t="s">
        <v>33</v>
      </c>
      <c r="I2090" s="90" t="s">
        <v>1819</v>
      </c>
      <c r="J2090" s="91" t="s">
        <v>33</v>
      </c>
      <c r="K2090" s="90" t="s">
        <v>33</v>
      </c>
      <c r="L2090" s="91" t="s">
        <v>33</v>
      </c>
      <c r="M2090" s="92" t="s">
        <v>33</v>
      </c>
      <c r="N2090" s="93" t="s">
        <v>33</v>
      </c>
      <c r="R2090" s="68" t="s">
        <v>2849</v>
      </c>
    </row>
    <row r="2091" spans="1:24" s="63" customFormat="1" x14ac:dyDescent="0.2">
      <c r="A2091" s="94"/>
      <c r="B2091" s="95"/>
      <c r="C2091" s="767" t="s">
        <v>3468</v>
      </c>
      <c r="D2091" s="767"/>
      <c r="E2091" s="767"/>
      <c r="F2091" s="767"/>
      <c r="G2091" s="767"/>
      <c r="H2091" s="767"/>
      <c r="I2091" s="767"/>
      <c r="J2091" s="767"/>
      <c r="K2091" s="767"/>
      <c r="L2091" s="767"/>
      <c r="M2091" s="767"/>
      <c r="N2091" s="781"/>
      <c r="S2091" s="68" t="s">
        <v>3468</v>
      </c>
    </row>
    <row r="2092" spans="1:24" s="63" customFormat="1" ht="33.75" x14ac:dyDescent="0.2">
      <c r="A2092" s="96"/>
      <c r="B2092" s="97" t="s">
        <v>558</v>
      </c>
      <c r="C2092" s="767" t="s">
        <v>559</v>
      </c>
      <c r="D2092" s="767"/>
      <c r="E2092" s="767"/>
      <c r="F2092" s="767"/>
      <c r="G2092" s="767"/>
      <c r="H2092" s="767"/>
      <c r="I2092" s="767"/>
      <c r="J2092" s="767"/>
      <c r="K2092" s="767"/>
      <c r="L2092" s="767"/>
      <c r="M2092" s="767"/>
      <c r="N2092" s="781"/>
      <c r="T2092" s="68" t="s">
        <v>559</v>
      </c>
    </row>
    <row r="2093" spans="1:24" s="63" customFormat="1" x14ac:dyDescent="0.2">
      <c r="A2093" s="98"/>
      <c r="B2093" s="97" t="s">
        <v>165</v>
      </c>
      <c r="C2093" s="767" t="s">
        <v>251</v>
      </c>
      <c r="D2093" s="767"/>
      <c r="E2093" s="767"/>
      <c r="F2093" s="99" t="s">
        <v>33</v>
      </c>
      <c r="G2093" s="99" t="s">
        <v>33</v>
      </c>
      <c r="H2093" s="99" t="s">
        <v>33</v>
      </c>
      <c r="I2093" s="99" t="s">
        <v>33</v>
      </c>
      <c r="J2093" s="100">
        <v>1795.86</v>
      </c>
      <c r="K2093" s="99" t="s">
        <v>175</v>
      </c>
      <c r="L2093" s="100">
        <v>6.73</v>
      </c>
      <c r="M2093" s="101" t="s">
        <v>33</v>
      </c>
      <c r="N2093" s="102" t="s">
        <v>33</v>
      </c>
      <c r="U2093" s="68" t="s">
        <v>251</v>
      </c>
    </row>
    <row r="2094" spans="1:24" s="63" customFormat="1" x14ac:dyDescent="0.2">
      <c r="A2094" s="98"/>
      <c r="B2094" s="97" t="s">
        <v>173</v>
      </c>
      <c r="C2094" s="767" t="s">
        <v>174</v>
      </c>
      <c r="D2094" s="767"/>
      <c r="E2094" s="767"/>
      <c r="F2094" s="99" t="s">
        <v>33</v>
      </c>
      <c r="G2094" s="99" t="s">
        <v>33</v>
      </c>
      <c r="H2094" s="99" t="s">
        <v>33</v>
      </c>
      <c r="I2094" s="99" t="s">
        <v>33</v>
      </c>
      <c r="J2094" s="100">
        <v>28.64</v>
      </c>
      <c r="K2094" s="99" t="s">
        <v>175</v>
      </c>
      <c r="L2094" s="100">
        <v>0.11</v>
      </c>
      <c r="M2094" s="101" t="s">
        <v>33</v>
      </c>
      <c r="N2094" s="102" t="s">
        <v>33</v>
      </c>
      <c r="U2094" s="68" t="s">
        <v>174</v>
      </c>
    </row>
    <row r="2095" spans="1:24" s="63" customFormat="1" x14ac:dyDescent="0.2">
      <c r="A2095" s="98"/>
      <c r="B2095" s="97" t="s">
        <v>176</v>
      </c>
      <c r="C2095" s="767" t="s">
        <v>177</v>
      </c>
      <c r="D2095" s="767"/>
      <c r="E2095" s="767"/>
      <c r="F2095" s="99" t="s">
        <v>33</v>
      </c>
      <c r="G2095" s="99" t="s">
        <v>33</v>
      </c>
      <c r="H2095" s="99" t="s">
        <v>33</v>
      </c>
      <c r="I2095" s="99" t="s">
        <v>33</v>
      </c>
      <c r="J2095" s="100">
        <v>4.09</v>
      </c>
      <c r="K2095" s="99" t="s">
        <v>175</v>
      </c>
      <c r="L2095" s="100">
        <v>0.02</v>
      </c>
      <c r="M2095" s="101" t="s">
        <v>33</v>
      </c>
      <c r="N2095" s="102" t="s">
        <v>33</v>
      </c>
      <c r="U2095" s="68" t="s">
        <v>177</v>
      </c>
    </row>
    <row r="2096" spans="1:24" s="63" customFormat="1" x14ac:dyDescent="0.2">
      <c r="A2096" s="98"/>
      <c r="B2096" s="97" t="s">
        <v>33</v>
      </c>
      <c r="C2096" s="767" t="s">
        <v>253</v>
      </c>
      <c r="D2096" s="767"/>
      <c r="E2096" s="767"/>
      <c r="F2096" s="99" t="s">
        <v>179</v>
      </c>
      <c r="G2096" s="99" t="s">
        <v>2851</v>
      </c>
      <c r="H2096" s="99" t="s">
        <v>175</v>
      </c>
      <c r="I2096" s="99" t="s">
        <v>2943</v>
      </c>
      <c r="J2096" s="100" t="s">
        <v>33</v>
      </c>
      <c r="K2096" s="99" t="s">
        <v>33</v>
      </c>
      <c r="L2096" s="100" t="s">
        <v>33</v>
      </c>
      <c r="M2096" s="101" t="s">
        <v>33</v>
      </c>
      <c r="N2096" s="102" t="s">
        <v>33</v>
      </c>
      <c r="V2096" s="68" t="s">
        <v>253</v>
      </c>
    </row>
    <row r="2097" spans="1:24" s="63" customFormat="1" x14ac:dyDescent="0.2">
      <c r="A2097" s="98"/>
      <c r="B2097" s="97" t="s">
        <v>33</v>
      </c>
      <c r="C2097" s="767" t="s">
        <v>178</v>
      </c>
      <c r="D2097" s="767"/>
      <c r="E2097" s="767"/>
      <c r="F2097" s="99" t="s">
        <v>179</v>
      </c>
      <c r="G2097" s="99" t="s">
        <v>625</v>
      </c>
      <c r="H2097" s="99" t="s">
        <v>175</v>
      </c>
      <c r="I2097" s="99" t="s">
        <v>2944</v>
      </c>
      <c r="J2097" s="100" t="s">
        <v>33</v>
      </c>
      <c r="K2097" s="99" t="s">
        <v>33</v>
      </c>
      <c r="L2097" s="100" t="s">
        <v>33</v>
      </c>
      <c r="M2097" s="101" t="s">
        <v>33</v>
      </c>
      <c r="N2097" s="102" t="s">
        <v>33</v>
      </c>
      <c r="V2097" s="68" t="s">
        <v>178</v>
      </c>
    </row>
    <row r="2098" spans="1:24" s="63" customFormat="1" x14ac:dyDescent="0.2">
      <c r="A2098" s="98"/>
      <c r="B2098" s="97" t="s">
        <v>33</v>
      </c>
      <c r="C2098" s="776" t="s">
        <v>182</v>
      </c>
      <c r="D2098" s="776"/>
      <c r="E2098" s="776"/>
      <c r="F2098" s="90" t="s">
        <v>33</v>
      </c>
      <c r="G2098" s="90" t="s">
        <v>33</v>
      </c>
      <c r="H2098" s="90" t="s">
        <v>33</v>
      </c>
      <c r="I2098" s="90" t="s">
        <v>33</v>
      </c>
      <c r="J2098" s="91">
        <v>1824.5</v>
      </c>
      <c r="K2098" s="90" t="s">
        <v>33</v>
      </c>
      <c r="L2098" s="91">
        <v>6.84</v>
      </c>
      <c r="M2098" s="92" t="s">
        <v>33</v>
      </c>
      <c r="N2098" s="93" t="s">
        <v>33</v>
      </c>
      <c r="W2098" s="68" t="s">
        <v>182</v>
      </c>
    </row>
    <row r="2099" spans="1:24" s="63" customFormat="1" x14ac:dyDescent="0.2">
      <c r="A2099" s="98"/>
      <c r="B2099" s="97" t="s">
        <v>33</v>
      </c>
      <c r="C2099" s="767" t="s">
        <v>183</v>
      </c>
      <c r="D2099" s="767"/>
      <c r="E2099" s="767"/>
      <c r="F2099" s="99" t="s">
        <v>33</v>
      </c>
      <c r="G2099" s="99" t="s">
        <v>33</v>
      </c>
      <c r="H2099" s="99" t="s">
        <v>33</v>
      </c>
      <c r="I2099" s="99" t="s">
        <v>33</v>
      </c>
      <c r="J2099" s="100" t="s">
        <v>33</v>
      </c>
      <c r="K2099" s="99" t="s">
        <v>33</v>
      </c>
      <c r="L2099" s="100">
        <v>6.75</v>
      </c>
      <c r="M2099" s="101" t="s">
        <v>33</v>
      </c>
      <c r="N2099" s="102" t="s">
        <v>33</v>
      </c>
      <c r="V2099" s="68" t="s">
        <v>183</v>
      </c>
    </row>
    <row r="2100" spans="1:24" s="63" customFormat="1" ht="33.75" x14ac:dyDescent="0.2">
      <c r="A2100" s="98"/>
      <c r="B2100" s="97" t="s">
        <v>589</v>
      </c>
      <c r="C2100" s="767" t="s">
        <v>590</v>
      </c>
      <c r="D2100" s="767"/>
      <c r="E2100" s="767"/>
      <c r="F2100" s="99" t="s">
        <v>186</v>
      </c>
      <c r="G2100" s="99" t="s">
        <v>591</v>
      </c>
      <c r="H2100" s="99" t="s">
        <v>33</v>
      </c>
      <c r="I2100" s="99" t="s">
        <v>591</v>
      </c>
      <c r="J2100" s="100" t="s">
        <v>33</v>
      </c>
      <c r="K2100" s="99" t="s">
        <v>33</v>
      </c>
      <c r="L2100" s="100">
        <v>7.09</v>
      </c>
      <c r="M2100" s="101" t="s">
        <v>33</v>
      </c>
      <c r="N2100" s="102" t="s">
        <v>33</v>
      </c>
      <c r="V2100" s="68" t="s">
        <v>590</v>
      </c>
    </row>
    <row r="2101" spans="1:24" s="63" customFormat="1" ht="33.75" x14ac:dyDescent="0.2">
      <c r="A2101" s="98"/>
      <c r="B2101" s="97" t="s">
        <v>592</v>
      </c>
      <c r="C2101" s="767" t="s">
        <v>593</v>
      </c>
      <c r="D2101" s="767"/>
      <c r="E2101" s="767"/>
      <c r="F2101" s="99" t="s">
        <v>186</v>
      </c>
      <c r="G2101" s="99" t="s">
        <v>594</v>
      </c>
      <c r="H2101" s="99" t="s">
        <v>33</v>
      </c>
      <c r="I2101" s="99" t="s">
        <v>594</v>
      </c>
      <c r="J2101" s="100" t="s">
        <v>33</v>
      </c>
      <c r="K2101" s="99" t="s">
        <v>33</v>
      </c>
      <c r="L2101" s="100">
        <v>4.3899999999999997</v>
      </c>
      <c r="M2101" s="101" t="s">
        <v>33</v>
      </c>
      <c r="N2101" s="102" t="s">
        <v>33</v>
      </c>
      <c r="V2101" s="68" t="s">
        <v>593</v>
      </c>
    </row>
    <row r="2102" spans="1:24" s="63" customFormat="1" x14ac:dyDescent="0.2">
      <c r="A2102" s="103"/>
      <c r="B2102" s="104"/>
      <c r="C2102" s="780" t="s">
        <v>191</v>
      </c>
      <c r="D2102" s="780"/>
      <c r="E2102" s="780"/>
      <c r="F2102" s="105" t="s">
        <v>33</v>
      </c>
      <c r="G2102" s="105" t="s">
        <v>33</v>
      </c>
      <c r="H2102" s="105" t="s">
        <v>33</v>
      </c>
      <c r="I2102" s="105" t="s">
        <v>33</v>
      </c>
      <c r="J2102" s="106" t="s">
        <v>33</v>
      </c>
      <c r="K2102" s="105" t="s">
        <v>33</v>
      </c>
      <c r="L2102" s="106">
        <v>18.32</v>
      </c>
      <c r="M2102" s="92" t="s">
        <v>33</v>
      </c>
      <c r="N2102" s="107" t="s">
        <v>33</v>
      </c>
      <c r="X2102" s="68" t="s">
        <v>191</v>
      </c>
    </row>
    <row r="2103" spans="1:24" s="63" customFormat="1" ht="22.5" x14ac:dyDescent="0.2">
      <c r="A2103" s="88" t="s">
        <v>3581</v>
      </c>
      <c r="B2103" s="89" t="s">
        <v>2854</v>
      </c>
      <c r="C2103" s="776" t="s">
        <v>2855</v>
      </c>
      <c r="D2103" s="776"/>
      <c r="E2103" s="776"/>
      <c r="F2103" s="90" t="s">
        <v>815</v>
      </c>
      <c r="G2103" s="90" t="s">
        <v>33</v>
      </c>
      <c r="H2103" s="90" t="s">
        <v>33</v>
      </c>
      <c r="I2103" s="90" t="s">
        <v>2388</v>
      </c>
      <c r="J2103" s="91">
        <v>25.03</v>
      </c>
      <c r="K2103" s="90" t="s">
        <v>33</v>
      </c>
      <c r="L2103" s="91">
        <v>55.07</v>
      </c>
      <c r="M2103" s="92" t="s">
        <v>33</v>
      </c>
      <c r="N2103" s="93" t="s">
        <v>33</v>
      </c>
      <c r="R2103" s="68" t="s">
        <v>2855</v>
      </c>
    </row>
    <row r="2104" spans="1:24" s="63" customFormat="1" x14ac:dyDescent="0.2">
      <c r="A2104" s="783" t="s">
        <v>3582</v>
      </c>
      <c r="B2104" s="784"/>
      <c r="C2104" s="784"/>
      <c r="D2104" s="784"/>
      <c r="E2104" s="784"/>
      <c r="F2104" s="784"/>
      <c r="G2104" s="784"/>
      <c r="H2104" s="784"/>
      <c r="I2104" s="784"/>
      <c r="J2104" s="784"/>
      <c r="K2104" s="784"/>
      <c r="L2104" s="784"/>
      <c r="M2104" s="784"/>
      <c r="N2104" s="785"/>
      <c r="Q2104" s="68" t="s">
        <v>3582</v>
      </c>
    </row>
    <row r="2105" spans="1:24" s="63" customFormat="1" ht="56.25" x14ac:dyDescent="0.2">
      <c r="A2105" s="88" t="s">
        <v>3583</v>
      </c>
      <c r="B2105" s="89" t="s">
        <v>1958</v>
      </c>
      <c r="C2105" s="776" t="s">
        <v>1959</v>
      </c>
      <c r="D2105" s="776"/>
      <c r="E2105" s="776"/>
      <c r="F2105" s="90" t="s">
        <v>168</v>
      </c>
      <c r="G2105" s="90" t="s">
        <v>33</v>
      </c>
      <c r="H2105" s="90" t="s">
        <v>33</v>
      </c>
      <c r="I2105" s="90" t="s">
        <v>3584</v>
      </c>
      <c r="J2105" s="91" t="s">
        <v>33</v>
      </c>
      <c r="K2105" s="90" t="s">
        <v>33</v>
      </c>
      <c r="L2105" s="91" t="s">
        <v>33</v>
      </c>
      <c r="M2105" s="92" t="s">
        <v>33</v>
      </c>
      <c r="N2105" s="93" t="s">
        <v>33</v>
      </c>
      <c r="R2105" s="68" t="s">
        <v>1959</v>
      </c>
    </row>
    <row r="2106" spans="1:24" s="63" customFormat="1" x14ac:dyDescent="0.2">
      <c r="A2106" s="94"/>
      <c r="B2106" s="95"/>
      <c r="C2106" s="767" t="s">
        <v>3585</v>
      </c>
      <c r="D2106" s="767"/>
      <c r="E2106" s="767"/>
      <c r="F2106" s="767"/>
      <c r="G2106" s="767"/>
      <c r="H2106" s="767"/>
      <c r="I2106" s="767"/>
      <c r="J2106" s="767"/>
      <c r="K2106" s="767"/>
      <c r="L2106" s="767"/>
      <c r="M2106" s="767"/>
      <c r="N2106" s="781"/>
      <c r="S2106" s="68" t="s">
        <v>3585</v>
      </c>
    </row>
    <row r="2107" spans="1:24" s="63" customFormat="1" ht="33.75" x14ac:dyDescent="0.2">
      <c r="A2107" s="96"/>
      <c r="B2107" s="97" t="s">
        <v>558</v>
      </c>
      <c r="C2107" s="767" t="s">
        <v>559</v>
      </c>
      <c r="D2107" s="767"/>
      <c r="E2107" s="767"/>
      <c r="F2107" s="767"/>
      <c r="G2107" s="767"/>
      <c r="H2107" s="767"/>
      <c r="I2107" s="767"/>
      <c r="J2107" s="767"/>
      <c r="K2107" s="767"/>
      <c r="L2107" s="767"/>
      <c r="M2107" s="767"/>
      <c r="N2107" s="781"/>
      <c r="T2107" s="68" t="s">
        <v>559</v>
      </c>
    </row>
    <row r="2108" spans="1:24" s="63" customFormat="1" x14ac:dyDescent="0.2">
      <c r="A2108" s="98"/>
      <c r="B2108" s="97" t="s">
        <v>173</v>
      </c>
      <c r="C2108" s="767" t="s">
        <v>174</v>
      </c>
      <c r="D2108" s="767"/>
      <c r="E2108" s="767"/>
      <c r="F2108" s="99" t="s">
        <v>33</v>
      </c>
      <c r="G2108" s="99" t="s">
        <v>33</v>
      </c>
      <c r="H2108" s="99" t="s">
        <v>33</v>
      </c>
      <c r="I2108" s="99" t="s">
        <v>33</v>
      </c>
      <c r="J2108" s="100">
        <v>4547.3</v>
      </c>
      <c r="K2108" s="99" t="s">
        <v>175</v>
      </c>
      <c r="L2108" s="100">
        <v>306.94</v>
      </c>
      <c r="M2108" s="101" t="s">
        <v>33</v>
      </c>
      <c r="N2108" s="102" t="s">
        <v>33</v>
      </c>
      <c r="U2108" s="68" t="s">
        <v>174</v>
      </c>
    </row>
    <row r="2109" spans="1:24" s="63" customFormat="1" x14ac:dyDescent="0.2">
      <c r="A2109" s="98"/>
      <c r="B2109" s="97" t="s">
        <v>176</v>
      </c>
      <c r="C2109" s="767" t="s">
        <v>177</v>
      </c>
      <c r="D2109" s="767"/>
      <c r="E2109" s="767"/>
      <c r="F2109" s="99" t="s">
        <v>33</v>
      </c>
      <c r="G2109" s="99" t="s">
        <v>33</v>
      </c>
      <c r="H2109" s="99" t="s">
        <v>33</v>
      </c>
      <c r="I2109" s="99" t="s">
        <v>33</v>
      </c>
      <c r="J2109" s="100">
        <v>499.5</v>
      </c>
      <c r="K2109" s="99" t="s">
        <v>175</v>
      </c>
      <c r="L2109" s="100">
        <v>33.72</v>
      </c>
      <c r="M2109" s="101" t="s">
        <v>33</v>
      </c>
      <c r="N2109" s="102" t="s">
        <v>33</v>
      </c>
      <c r="U2109" s="68" t="s">
        <v>177</v>
      </c>
    </row>
    <row r="2110" spans="1:24" s="63" customFormat="1" x14ac:dyDescent="0.2">
      <c r="A2110" s="98"/>
      <c r="B2110" s="97" t="s">
        <v>33</v>
      </c>
      <c r="C2110" s="767" t="s">
        <v>178</v>
      </c>
      <c r="D2110" s="767"/>
      <c r="E2110" s="767"/>
      <c r="F2110" s="99" t="s">
        <v>179</v>
      </c>
      <c r="G2110" s="99" t="s">
        <v>1449</v>
      </c>
      <c r="H2110" s="99" t="s">
        <v>175</v>
      </c>
      <c r="I2110" s="99" t="s">
        <v>3586</v>
      </c>
      <c r="J2110" s="100" t="s">
        <v>33</v>
      </c>
      <c r="K2110" s="99" t="s">
        <v>33</v>
      </c>
      <c r="L2110" s="100" t="s">
        <v>33</v>
      </c>
      <c r="M2110" s="101" t="s">
        <v>33</v>
      </c>
      <c r="N2110" s="102" t="s">
        <v>33</v>
      </c>
      <c r="V2110" s="68" t="s">
        <v>178</v>
      </c>
    </row>
    <row r="2111" spans="1:24" s="63" customFormat="1" x14ac:dyDescent="0.2">
      <c r="A2111" s="98"/>
      <c r="B2111" s="97" t="s">
        <v>33</v>
      </c>
      <c r="C2111" s="776" t="s">
        <v>182</v>
      </c>
      <c r="D2111" s="776"/>
      <c r="E2111" s="776"/>
      <c r="F2111" s="90" t="s">
        <v>33</v>
      </c>
      <c r="G2111" s="90" t="s">
        <v>33</v>
      </c>
      <c r="H2111" s="90" t="s">
        <v>33</v>
      </c>
      <c r="I2111" s="90" t="s">
        <v>33</v>
      </c>
      <c r="J2111" s="91">
        <v>4547.3</v>
      </c>
      <c r="K2111" s="90" t="s">
        <v>33</v>
      </c>
      <c r="L2111" s="91">
        <v>306.94</v>
      </c>
      <c r="M2111" s="92" t="s">
        <v>33</v>
      </c>
      <c r="N2111" s="93" t="s">
        <v>33</v>
      </c>
      <c r="W2111" s="68" t="s">
        <v>182</v>
      </c>
    </row>
    <row r="2112" spans="1:24" s="63" customFormat="1" x14ac:dyDescent="0.2">
      <c r="A2112" s="98"/>
      <c r="B2112" s="97" t="s">
        <v>33</v>
      </c>
      <c r="C2112" s="767" t="s">
        <v>183</v>
      </c>
      <c r="D2112" s="767"/>
      <c r="E2112" s="767"/>
      <c r="F2112" s="99" t="s">
        <v>33</v>
      </c>
      <c r="G2112" s="99" t="s">
        <v>33</v>
      </c>
      <c r="H2112" s="99" t="s">
        <v>33</v>
      </c>
      <c r="I2112" s="99" t="s">
        <v>33</v>
      </c>
      <c r="J2112" s="100" t="s">
        <v>33</v>
      </c>
      <c r="K2112" s="99" t="s">
        <v>33</v>
      </c>
      <c r="L2112" s="100">
        <v>33.72</v>
      </c>
      <c r="M2112" s="101" t="s">
        <v>33</v>
      </c>
      <c r="N2112" s="102" t="s">
        <v>33</v>
      </c>
      <c r="V2112" s="68" t="s">
        <v>183</v>
      </c>
    </row>
    <row r="2113" spans="1:24" s="63" customFormat="1" ht="33.75" x14ac:dyDescent="0.2">
      <c r="A2113" s="98"/>
      <c r="B2113" s="97" t="s">
        <v>184</v>
      </c>
      <c r="C2113" s="767" t="s">
        <v>185</v>
      </c>
      <c r="D2113" s="767"/>
      <c r="E2113" s="767"/>
      <c r="F2113" s="99" t="s">
        <v>186</v>
      </c>
      <c r="G2113" s="99" t="s">
        <v>187</v>
      </c>
      <c r="H2113" s="99" t="s">
        <v>33</v>
      </c>
      <c r="I2113" s="99" t="s">
        <v>187</v>
      </c>
      <c r="J2113" s="100" t="s">
        <v>33</v>
      </c>
      <c r="K2113" s="99" t="s">
        <v>33</v>
      </c>
      <c r="L2113" s="100">
        <v>32.03</v>
      </c>
      <c r="M2113" s="101" t="s">
        <v>33</v>
      </c>
      <c r="N2113" s="102" t="s">
        <v>33</v>
      </c>
      <c r="V2113" s="68" t="s">
        <v>185</v>
      </c>
    </row>
    <row r="2114" spans="1:24" s="63" customFormat="1" ht="22.5" x14ac:dyDescent="0.2">
      <c r="A2114" s="98"/>
      <c r="B2114" s="97" t="s">
        <v>188</v>
      </c>
      <c r="C2114" s="767" t="s">
        <v>189</v>
      </c>
      <c r="D2114" s="767"/>
      <c r="E2114" s="767"/>
      <c r="F2114" s="99" t="s">
        <v>186</v>
      </c>
      <c r="G2114" s="99" t="s">
        <v>190</v>
      </c>
      <c r="H2114" s="99" t="s">
        <v>33</v>
      </c>
      <c r="I2114" s="99" t="s">
        <v>190</v>
      </c>
      <c r="J2114" s="100" t="s">
        <v>33</v>
      </c>
      <c r="K2114" s="99" t="s">
        <v>33</v>
      </c>
      <c r="L2114" s="100">
        <v>16.86</v>
      </c>
      <c r="M2114" s="101" t="s">
        <v>33</v>
      </c>
      <c r="N2114" s="102" t="s">
        <v>33</v>
      </c>
      <c r="V2114" s="68" t="s">
        <v>189</v>
      </c>
    </row>
    <row r="2115" spans="1:24" s="63" customFormat="1" x14ac:dyDescent="0.2">
      <c r="A2115" s="103"/>
      <c r="B2115" s="104"/>
      <c r="C2115" s="780" t="s">
        <v>191</v>
      </c>
      <c r="D2115" s="780"/>
      <c r="E2115" s="780"/>
      <c r="F2115" s="105" t="s">
        <v>33</v>
      </c>
      <c r="G2115" s="105" t="s">
        <v>33</v>
      </c>
      <c r="H2115" s="105" t="s">
        <v>33</v>
      </c>
      <c r="I2115" s="105" t="s">
        <v>33</v>
      </c>
      <c r="J2115" s="106" t="s">
        <v>33</v>
      </c>
      <c r="K2115" s="105" t="s">
        <v>33</v>
      </c>
      <c r="L2115" s="106">
        <v>355.83</v>
      </c>
      <c r="M2115" s="92" t="s">
        <v>33</v>
      </c>
      <c r="N2115" s="107" t="s">
        <v>33</v>
      </c>
      <c r="X2115" s="68" t="s">
        <v>191</v>
      </c>
    </row>
    <row r="2116" spans="1:24" s="63" customFormat="1" ht="45" x14ac:dyDescent="0.2">
      <c r="A2116" s="88" t="s">
        <v>3587</v>
      </c>
      <c r="B2116" s="89" t="s">
        <v>196</v>
      </c>
      <c r="C2116" s="776" t="s">
        <v>259</v>
      </c>
      <c r="D2116" s="776"/>
      <c r="E2116" s="776"/>
      <c r="F2116" s="90" t="s">
        <v>198</v>
      </c>
      <c r="G2116" s="90" t="s">
        <v>33</v>
      </c>
      <c r="H2116" s="90" t="s">
        <v>33</v>
      </c>
      <c r="I2116" s="90" t="s">
        <v>843</v>
      </c>
      <c r="J2116" s="91">
        <v>2.91</v>
      </c>
      <c r="K2116" s="90" t="s">
        <v>33</v>
      </c>
      <c r="L2116" s="91">
        <v>282.85000000000002</v>
      </c>
      <c r="M2116" s="92" t="s">
        <v>33</v>
      </c>
      <c r="N2116" s="93" t="s">
        <v>33</v>
      </c>
      <c r="R2116" s="68" t="s">
        <v>259</v>
      </c>
    </row>
    <row r="2117" spans="1:24" s="63" customFormat="1" x14ac:dyDescent="0.2">
      <c r="A2117" s="94"/>
      <c r="B2117" s="95"/>
      <c r="C2117" s="767" t="s">
        <v>3588</v>
      </c>
      <c r="D2117" s="767"/>
      <c r="E2117" s="767"/>
      <c r="F2117" s="767"/>
      <c r="G2117" s="767"/>
      <c r="H2117" s="767"/>
      <c r="I2117" s="767"/>
      <c r="J2117" s="767"/>
      <c r="K2117" s="767"/>
      <c r="L2117" s="767"/>
      <c r="M2117" s="767"/>
      <c r="N2117" s="781"/>
      <c r="S2117" s="68" t="s">
        <v>3588</v>
      </c>
    </row>
    <row r="2118" spans="1:24" s="63" customFormat="1" ht="45" x14ac:dyDescent="0.2">
      <c r="A2118" s="88" t="s">
        <v>3589</v>
      </c>
      <c r="B2118" s="89" t="s">
        <v>2791</v>
      </c>
      <c r="C2118" s="776" t="s">
        <v>2792</v>
      </c>
      <c r="D2118" s="776"/>
      <c r="E2118" s="776"/>
      <c r="F2118" s="90" t="s">
        <v>168</v>
      </c>
      <c r="G2118" s="90" t="s">
        <v>33</v>
      </c>
      <c r="H2118" s="90" t="s">
        <v>33</v>
      </c>
      <c r="I2118" s="90" t="s">
        <v>3590</v>
      </c>
      <c r="J2118" s="91" t="s">
        <v>33</v>
      </c>
      <c r="K2118" s="90" t="s">
        <v>33</v>
      </c>
      <c r="L2118" s="91" t="s">
        <v>33</v>
      </c>
      <c r="M2118" s="92" t="s">
        <v>33</v>
      </c>
      <c r="N2118" s="93" t="s">
        <v>33</v>
      </c>
      <c r="R2118" s="68" t="s">
        <v>2792</v>
      </c>
    </row>
    <row r="2119" spans="1:24" s="63" customFormat="1" x14ac:dyDescent="0.2">
      <c r="A2119" s="94"/>
      <c r="B2119" s="95"/>
      <c r="C2119" s="767" t="s">
        <v>3591</v>
      </c>
      <c r="D2119" s="767"/>
      <c r="E2119" s="767"/>
      <c r="F2119" s="767"/>
      <c r="G2119" s="767"/>
      <c r="H2119" s="767"/>
      <c r="I2119" s="767"/>
      <c r="J2119" s="767"/>
      <c r="K2119" s="767"/>
      <c r="L2119" s="767"/>
      <c r="M2119" s="767"/>
      <c r="N2119" s="781"/>
      <c r="S2119" s="68" t="s">
        <v>3591</v>
      </c>
    </row>
    <row r="2120" spans="1:24" s="63" customFormat="1" ht="33.75" x14ac:dyDescent="0.2">
      <c r="A2120" s="96"/>
      <c r="B2120" s="97" t="s">
        <v>558</v>
      </c>
      <c r="C2120" s="767" t="s">
        <v>559</v>
      </c>
      <c r="D2120" s="767"/>
      <c r="E2120" s="767"/>
      <c r="F2120" s="767"/>
      <c r="G2120" s="767"/>
      <c r="H2120" s="767"/>
      <c r="I2120" s="767"/>
      <c r="J2120" s="767"/>
      <c r="K2120" s="767"/>
      <c r="L2120" s="767"/>
      <c r="M2120" s="767"/>
      <c r="N2120" s="781"/>
      <c r="T2120" s="68" t="s">
        <v>559</v>
      </c>
    </row>
    <row r="2121" spans="1:24" s="63" customFormat="1" x14ac:dyDescent="0.2">
      <c r="A2121" s="98"/>
      <c r="B2121" s="97" t="s">
        <v>173</v>
      </c>
      <c r="C2121" s="767" t="s">
        <v>174</v>
      </c>
      <c r="D2121" s="767"/>
      <c r="E2121" s="767"/>
      <c r="F2121" s="99" t="s">
        <v>33</v>
      </c>
      <c r="G2121" s="99" t="s">
        <v>33</v>
      </c>
      <c r="H2121" s="99" t="s">
        <v>33</v>
      </c>
      <c r="I2121" s="99" t="s">
        <v>33</v>
      </c>
      <c r="J2121" s="100">
        <v>4500</v>
      </c>
      <c r="K2121" s="99" t="s">
        <v>175</v>
      </c>
      <c r="L2121" s="100">
        <v>1901.25</v>
      </c>
      <c r="M2121" s="101" t="s">
        <v>33</v>
      </c>
      <c r="N2121" s="102" t="s">
        <v>33</v>
      </c>
      <c r="U2121" s="68" t="s">
        <v>174</v>
      </c>
    </row>
    <row r="2122" spans="1:24" s="63" customFormat="1" x14ac:dyDescent="0.2">
      <c r="A2122" s="98"/>
      <c r="B2122" s="97" t="s">
        <v>176</v>
      </c>
      <c r="C2122" s="767" t="s">
        <v>177</v>
      </c>
      <c r="D2122" s="767"/>
      <c r="E2122" s="767"/>
      <c r="F2122" s="99" t="s">
        <v>33</v>
      </c>
      <c r="G2122" s="99" t="s">
        <v>33</v>
      </c>
      <c r="H2122" s="99" t="s">
        <v>33</v>
      </c>
      <c r="I2122" s="99" t="s">
        <v>33</v>
      </c>
      <c r="J2122" s="100">
        <v>607.5</v>
      </c>
      <c r="K2122" s="99" t="s">
        <v>175</v>
      </c>
      <c r="L2122" s="100">
        <v>256.67</v>
      </c>
      <c r="M2122" s="101" t="s">
        <v>33</v>
      </c>
      <c r="N2122" s="102" t="s">
        <v>33</v>
      </c>
      <c r="U2122" s="68" t="s">
        <v>177</v>
      </c>
    </row>
    <row r="2123" spans="1:24" s="63" customFormat="1" x14ac:dyDescent="0.2">
      <c r="A2123" s="98"/>
      <c r="B2123" s="97" t="s">
        <v>33</v>
      </c>
      <c r="C2123" s="767" t="s">
        <v>178</v>
      </c>
      <c r="D2123" s="767"/>
      <c r="E2123" s="767"/>
      <c r="F2123" s="99" t="s">
        <v>179</v>
      </c>
      <c r="G2123" s="99" t="s">
        <v>344</v>
      </c>
      <c r="H2123" s="99" t="s">
        <v>175</v>
      </c>
      <c r="I2123" s="99" t="s">
        <v>3592</v>
      </c>
      <c r="J2123" s="100" t="s">
        <v>33</v>
      </c>
      <c r="K2123" s="99" t="s">
        <v>33</v>
      </c>
      <c r="L2123" s="100" t="s">
        <v>33</v>
      </c>
      <c r="M2123" s="101" t="s">
        <v>33</v>
      </c>
      <c r="N2123" s="102" t="s">
        <v>33</v>
      </c>
      <c r="V2123" s="68" t="s">
        <v>178</v>
      </c>
    </row>
    <row r="2124" spans="1:24" s="63" customFormat="1" x14ac:dyDescent="0.2">
      <c r="A2124" s="98"/>
      <c r="B2124" s="97" t="s">
        <v>33</v>
      </c>
      <c r="C2124" s="776" t="s">
        <v>182</v>
      </c>
      <c r="D2124" s="776"/>
      <c r="E2124" s="776"/>
      <c r="F2124" s="90" t="s">
        <v>33</v>
      </c>
      <c r="G2124" s="90" t="s">
        <v>33</v>
      </c>
      <c r="H2124" s="90" t="s">
        <v>33</v>
      </c>
      <c r="I2124" s="90" t="s">
        <v>33</v>
      </c>
      <c r="J2124" s="91">
        <v>4500</v>
      </c>
      <c r="K2124" s="90" t="s">
        <v>33</v>
      </c>
      <c r="L2124" s="91">
        <v>1901.25</v>
      </c>
      <c r="M2124" s="92" t="s">
        <v>33</v>
      </c>
      <c r="N2124" s="93" t="s">
        <v>33</v>
      </c>
      <c r="W2124" s="68" t="s">
        <v>182</v>
      </c>
    </row>
    <row r="2125" spans="1:24" s="63" customFormat="1" x14ac:dyDescent="0.2">
      <c r="A2125" s="98"/>
      <c r="B2125" s="97" t="s">
        <v>33</v>
      </c>
      <c r="C2125" s="767" t="s">
        <v>183</v>
      </c>
      <c r="D2125" s="767"/>
      <c r="E2125" s="767"/>
      <c r="F2125" s="99" t="s">
        <v>33</v>
      </c>
      <c r="G2125" s="99" t="s">
        <v>33</v>
      </c>
      <c r="H2125" s="99" t="s">
        <v>33</v>
      </c>
      <c r="I2125" s="99" t="s">
        <v>33</v>
      </c>
      <c r="J2125" s="100" t="s">
        <v>33</v>
      </c>
      <c r="K2125" s="99" t="s">
        <v>33</v>
      </c>
      <c r="L2125" s="100">
        <v>256.67</v>
      </c>
      <c r="M2125" s="101" t="s">
        <v>33</v>
      </c>
      <c r="N2125" s="102" t="s">
        <v>33</v>
      </c>
      <c r="V2125" s="68" t="s">
        <v>183</v>
      </c>
    </row>
    <row r="2126" spans="1:24" s="63" customFormat="1" ht="33.75" x14ac:dyDescent="0.2">
      <c r="A2126" s="98"/>
      <c r="B2126" s="97" t="s">
        <v>184</v>
      </c>
      <c r="C2126" s="767" t="s">
        <v>185</v>
      </c>
      <c r="D2126" s="767"/>
      <c r="E2126" s="767"/>
      <c r="F2126" s="99" t="s">
        <v>186</v>
      </c>
      <c r="G2126" s="99" t="s">
        <v>187</v>
      </c>
      <c r="H2126" s="99" t="s">
        <v>33</v>
      </c>
      <c r="I2126" s="99" t="s">
        <v>187</v>
      </c>
      <c r="J2126" s="100" t="s">
        <v>33</v>
      </c>
      <c r="K2126" s="99" t="s">
        <v>33</v>
      </c>
      <c r="L2126" s="100">
        <v>243.84</v>
      </c>
      <c r="M2126" s="101" t="s">
        <v>33</v>
      </c>
      <c r="N2126" s="102" t="s">
        <v>33</v>
      </c>
      <c r="V2126" s="68" t="s">
        <v>185</v>
      </c>
    </row>
    <row r="2127" spans="1:24" s="63" customFormat="1" ht="22.5" x14ac:dyDescent="0.2">
      <c r="A2127" s="98"/>
      <c r="B2127" s="97" t="s">
        <v>188</v>
      </c>
      <c r="C2127" s="767" t="s">
        <v>189</v>
      </c>
      <c r="D2127" s="767"/>
      <c r="E2127" s="767"/>
      <c r="F2127" s="99" t="s">
        <v>186</v>
      </c>
      <c r="G2127" s="99" t="s">
        <v>190</v>
      </c>
      <c r="H2127" s="99" t="s">
        <v>33</v>
      </c>
      <c r="I2127" s="99" t="s">
        <v>190</v>
      </c>
      <c r="J2127" s="100" t="s">
        <v>33</v>
      </c>
      <c r="K2127" s="99" t="s">
        <v>33</v>
      </c>
      <c r="L2127" s="100">
        <v>128.34</v>
      </c>
      <c r="M2127" s="101" t="s">
        <v>33</v>
      </c>
      <c r="N2127" s="102" t="s">
        <v>33</v>
      </c>
      <c r="V2127" s="68" t="s">
        <v>189</v>
      </c>
    </row>
    <row r="2128" spans="1:24" s="63" customFormat="1" x14ac:dyDescent="0.2">
      <c r="A2128" s="103"/>
      <c r="B2128" s="104"/>
      <c r="C2128" s="780" t="s">
        <v>191</v>
      </c>
      <c r="D2128" s="780"/>
      <c r="E2128" s="780"/>
      <c r="F2128" s="105" t="s">
        <v>33</v>
      </c>
      <c r="G2128" s="105" t="s">
        <v>33</v>
      </c>
      <c r="H2128" s="105" t="s">
        <v>33</v>
      </c>
      <c r="I2128" s="105" t="s">
        <v>33</v>
      </c>
      <c r="J2128" s="106" t="s">
        <v>33</v>
      </c>
      <c r="K2128" s="105" t="s">
        <v>33</v>
      </c>
      <c r="L2128" s="106">
        <v>2273.4299999999998</v>
      </c>
      <c r="M2128" s="92" t="s">
        <v>33</v>
      </c>
      <c r="N2128" s="107" t="s">
        <v>33</v>
      </c>
      <c r="X2128" s="68" t="s">
        <v>191</v>
      </c>
    </row>
    <row r="2129" spans="1:24" s="63" customFormat="1" ht="45" x14ac:dyDescent="0.2">
      <c r="A2129" s="88" t="s">
        <v>3593</v>
      </c>
      <c r="B2129" s="89" t="s">
        <v>2796</v>
      </c>
      <c r="C2129" s="776" t="s">
        <v>2797</v>
      </c>
      <c r="D2129" s="776"/>
      <c r="E2129" s="776"/>
      <c r="F2129" s="90" t="s">
        <v>168</v>
      </c>
      <c r="G2129" s="90" t="s">
        <v>33</v>
      </c>
      <c r="H2129" s="90" t="s">
        <v>33</v>
      </c>
      <c r="I2129" s="90" t="s">
        <v>3590</v>
      </c>
      <c r="J2129" s="91" t="s">
        <v>33</v>
      </c>
      <c r="K2129" s="90" t="s">
        <v>33</v>
      </c>
      <c r="L2129" s="91" t="s">
        <v>33</v>
      </c>
      <c r="M2129" s="92" t="s">
        <v>33</v>
      </c>
      <c r="N2129" s="93" t="s">
        <v>33</v>
      </c>
      <c r="R2129" s="68" t="s">
        <v>2797</v>
      </c>
    </row>
    <row r="2130" spans="1:24" s="63" customFormat="1" x14ac:dyDescent="0.2">
      <c r="A2130" s="94"/>
      <c r="B2130" s="95"/>
      <c r="C2130" s="767" t="s">
        <v>3591</v>
      </c>
      <c r="D2130" s="767"/>
      <c r="E2130" s="767"/>
      <c r="F2130" s="767"/>
      <c r="G2130" s="767"/>
      <c r="H2130" s="767"/>
      <c r="I2130" s="767"/>
      <c r="J2130" s="767"/>
      <c r="K2130" s="767"/>
      <c r="L2130" s="767"/>
      <c r="M2130" s="767"/>
      <c r="N2130" s="781"/>
      <c r="S2130" s="68" t="s">
        <v>3591</v>
      </c>
    </row>
    <row r="2131" spans="1:24" s="63" customFormat="1" ht="33.75" x14ac:dyDescent="0.2">
      <c r="A2131" s="96"/>
      <c r="B2131" s="97" t="s">
        <v>558</v>
      </c>
      <c r="C2131" s="767" t="s">
        <v>559</v>
      </c>
      <c r="D2131" s="767"/>
      <c r="E2131" s="767"/>
      <c r="F2131" s="767"/>
      <c r="G2131" s="767"/>
      <c r="H2131" s="767"/>
      <c r="I2131" s="767"/>
      <c r="J2131" s="767"/>
      <c r="K2131" s="767"/>
      <c r="L2131" s="767"/>
      <c r="M2131" s="767"/>
      <c r="N2131" s="781"/>
      <c r="T2131" s="68" t="s">
        <v>559</v>
      </c>
    </row>
    <row r="2132" spans="1:24" s="63" customFormat="1" x14ac:dyDescent="0.2">
      <c r="A2132" s="98"/>
      <c r="B2132" s="97" t="s">
        <v>173</v>
      </c>
      <c r="C2132" s="767" t="s">
        <v>174</v>
      </c>
      <c r="D2132" s="767"/>
      <c r="E2132" s="767"/>
      <c r="F2132" s="99" t="s">
        <v>33</v>
      </c>
      <c r="G2132" s="99" t="s">
        <v>33</v>
      </c>
      <c r="H2132" s="99" t="s">
        <v>33</v>
      </c>
      <c r="I2132" s="99" t="s">
        <v>33</v>
      </c>
      <c r="J2132" s="100">
        <v>308.07</v>
      </c>
      <c r="K2132" s="99" t="s">
        <v>175</v>
      </c>
      <c r="L2132" s="100">
        <v>130.16</v>
      </c>
      <c r="M2132" s="101" t="s">
        <v>33</v>
      </c>
      <c r="N2132" s="102" t="s">
        <v>33</v>
      </c>
      <c r="U2132" s="68" t="s">
        <v>174</v>
      </c>
    </row>
    <row r="2133" spans="1:24" s="63" customFormat="1" x14ac:dyDescent="0.2">
      <c r="A2133" s="98"/>
      <c r="B2133" s="97" t="s">
        <v>176</v>
      </c>
      <c r="C2133" s="767" t="s">
        <v>177</v>
      </c>
      <c r="D2133" s="767"/>
      <c r="E2133" s="767"/>
      <c r="F2133" s="99" t="s">
        <v>33</v>
      </c>
      <c r="G2133" s="99" t="s">
        <v>33</v>
      </c>
      <c r="H2133" s="99" t="s">
        <v>33</v>
      </c>
      <c r="I2133" s="99" t="s">
        <v>33</v>
      </c>
      <c r="J2133" s="100">
        <v>31.32</v>
      </c>
      <c r="K2133" s="99" t="s">
        <v>175</v>
      </c>
      <c r="L2133" s="100">
        <v>13.23</v>
      </c>
      <c r="M2133" s="101" t="s">
        <v>33</v>
      </c>
      <c r="N2133" s="102" t="s">
        <v>33</v>
      </c>
      <c r="U2133" s="68" t="s">
        <v>177</v>
      </c>
    </row>
    <row r="2134" spans="1:24" s="63" customFormat="1" x14ac:dyDescent="0.2">
      <c r="A2134" s="98"/>
      <c r="B2134" s="97" t="s">
        <v>33</v>
      </c>
      <c r="C2134" s="767" t="s">
        <v>178</v>
      </c>
      <c r="D2134" s="767"/>
      <c r="E2134" s="767"/>
      <c r="F2134" s="99" t="s">
        <v>179</v>
      </c>
      <c r="G2134" s="99" t="s">
        <v>2798</v>
      </c>
      <c r="H2134" s="99" t="s">
        <v>175</v>
      </c>
      <c r="I2134" s="99" t="s">
        <v>3594</v>
      </c>
      <c r="J2134" s="100" t="s">
        <v>33</v>
      </c>
      <c r="K2134" s="99" t="s">
        <v>33</v>
      </c>
      <c r="L2134" s="100" t="s">
        <v>33</v>
      </c>
      <c r="M2134" s="101" t="s">
        <v>33</v>
      </c>
      <c r="N2134" s="102" t="s">
        <v>33</v>
      </c>
      <c r="V2134" s="68" t="s">
        <v>178</v>
      </c>
    </row>
    <row r="2135" spans="1:24" s="63" customFormat="1" x14ac:dyDescent="0.2">
      <c r="A2135" s="98"/>
      <c r="B2135" s="97" t="s">
        <v>33</v>
      </c>
      <c r="C2135" s="776" t="s">
        <v>182</v>
      </c>
      <c r="D2135" s="776"/>
      <c r="E2135" s="776"/>
      <c r="F2135" s="90" t="s">
        <v>33</v>
      </c>
      <c r="G2135" s="90" t="s">
        <v>33</v>
      </c>
      <c r="H2135" s="90" t="s">
        <v>33</v>
      </c>
      <c r="I2135" s="90" t="s">
        <v>33</v>
      </c>
      <c r="J2135" s="91">
        <v>308.07</v>
      </c>
      <c r="K2135" s="90" t="s">
        <v>33</v>
      </c>
      <c r="L2135" s="91">
        <v>130.16</v>
      </c>
      <c r="M2135" s="92" t="s">
        <v>33</v>
      </c>
      <c r="N2135" s="93" t="s">
        <v>33</v>
      </c>
      <c r="W2135" s="68" t="s">
        <v>182</v>
      </c>
    </row>
    <row r="2136" spans="1:24" s="63" customFormat="1" x14ac:dyDescent="0.2">
      <c r="A2136" s="98"/>
      <c r="B2136" s="97" t="s">
        <v>33</v>
      </c>
      <c r="C2136" s="767" t="s">
        <v>183</v>
      </c>
      <c r="D2136" s="767"/>
      <c r="E2136" s="767"/>
      <c r="F2136" s="99" t="s">
        <v>33</v>
      </c>
      <c r="G2136" s="99" t="s">
        <v>33</v>
      </c>
      <c r="H2136" s="99" t="s">
        <v>33</v>
      </c>
      <c r="I2136" s="99" t="s">
        <v>33</v>
      </c>
      <c r="J2136" s="100" t="s">
        <v>33</v>
      </c>
      <c r="K2136" s="99" t="s">
        <v>33</v>
      </c>
      <c r="L2136" s="100">
        <v>13.23</v>
      </c>
      <c r="M2136" s="101" t="s">
        <v>33</v>
      </c>
      <c r="N2136" s="102" t="s">
        <v>33</v>
      </c>
      <c r="V2136" s="68" t="s">
        <v>183</v>
      </c>
    </row>
    <row r="2137" spans="1:24" s="63" customFormat="1" ht="33.75" x14ac:dyDescent="0.2">
      <c r="A2137" s="98"/>
      <c r="B2137" s="97" t="s">
        <v>184</v>
      </c>
      <c r="C2137" s="767" t="s">
        <v>185</v>
      </c>
      <c r="D2137" s="767"/>
      <c r="E2137" s="767"/>
      <c r="F2137" s="99" t="s">
        <v>186</v>
      </c>
      <c r="G2137" s="99" t="s">
        <v>187</v>
      </c>
      <c r="H2137" s="99" t="s">
        <v>33</v>
      </c>
      <c r="I2137" s="99" t="s">
        <v>187</v>
      </c>
      <c r="J2137" s="100" t="s">
        <v>33</v>
      </c>
      <c r="K2137" s="99" t="s">
        <v>33</v>
      </c>
      <c r="L2137" s="100">
        <v>12.57</v>
      </c>
      <c r="M2137" s="101" t="s">
        <v>33</v>
      </c>
      <c r="N2137" s="102" t="s">
        <v>33</v>
      </c>
      <c r="V2137" s="68" t="s">
        <v>185</v>
      </c>
    </row>
    <row r="2138" spans="1:24" s="63" customFormat="1" ht="22.5" x14ac:dyDescent="0.2">
      <c r="A2138" s="98"/>
      <c r="B2138" s="97" t="s">
        <v>188</v>
      </c>
      <c r="C2138" s="767" t="s">
        <v>189</v>
      </c>
      <c r="D2138" s="767"/>
      <c r="E2138" s="767"/>
      <c r="F2138" s="99" t="s">
        <v>186</v>
      </c>
      <c r="G2138" s="99" t="s">
        <v>190</v>
      </c>
      <c r="H2138" s="99" t="s">
        <v>33</v>
      </c>
      <c r="I2138" s="99" t="s">
        <v>190</v>
      </c>
      <c r="J2138" s="100" t="s">
        <v>33</v>
      </c>
      <c r="K2138" s="99" t="s">
        <v>33</v>
      </c>
      <c r="L2138" s="100">
        <v>6.62</v>
      </c>
      <c r="M2138" s="101" t="s">
        <v>33</v>
      </c>
      <c r="N2138" s="102" t="s">
        <v>33</v>
      </c>
      <c r="V2138" s="68" t="s">
        <v>189</v>
      </c>
    </row>
    <row r="2139" spans="1:24" s="63" customFormat="1" x14ac:dyDescent="0.2">
      <c r="A2139" s="103"/>
      <c r="B2139" s="104"/>
      <c r="C2139" s="780" t="s">
        <v>191</v>
      </c>
      <c r="D2139" s="780"/>
      <c r="E2139" s="780"/>
      <c r="F2139" s="105" t="s">
        <v>33</v>
      </c>
      <c r="G2139" s="105" t="s">
        <v>33</v>
      </c>
      <c r="H2139" s="105" t="s">
        <v>33</v>
      </c>
      <c r="I2139" s="105" t="s">
        <v>33</v>
      </c>
      <c r="J2139" s="106" t="s">
        <v>33</v>
      </c>
      <c r="K2139" s="105" t="s">
        <v>33</v>
      </c>
      <c r="L2139" s="106">
        <v>149.35</v>
      </c>
      <c r="M2139" s="92" t="s">
        <v>33</v>
      </c>
      <c r="N2139" s="107" t="s">
        <v>33</v>
      </c>
      <c r="X2139" s="68" t="s">
        <v>191</v>
      </c>
    </row>
    <row r="2140" spans="1:24" s="63" customFormat="1" ht="33.75" x14ac:dyDescent="0.2">
      <c r="A2140" s="88" t="s">
        <v>3595</v>
      </c>
      <c r="B2140" s="89" t="s">
        <v>2800</v>
      </c>
      <c r="C2140" s="776" t="s">
        <v>2801</v>
      </c>
      <c r="D2140" s="776"/>
      <c r="E2140" s="776"/>
      <c r="F2140" s="90" t="s">
        <v>168</v>
      </c>
      <c r="G2140" s="90" t="s">
        <v>33</v>
      </c>
      <c r="H2140" s="90" t="s">
        <v>33</v>
      </c>
      <c r="I2140" s="90" t="s">
        <v>3590</v>
      </c>
      <c r="J2140" s="91" t="s">
        <v>33</v>
      </c>
      <c r="K2140" s="90" t="s">
        <v>33</v>
      </c>
      <c r="L2140" s="91" t="s">
        <v>33</v>
      </c>
      <c r="M2140" s="92" t="s">
        <v>33</v>
      </c>
      <c r="N2140" s="93" t="s">
        <v>33</v>
      </c>
      <c r="R2140" s="68" t="s">
        <v>2801</v>
      </c>
    </row>
    <row r="2141" spans="1:24" s="63" customFormat="1" x14ac:dyDescent="0.2">
      <c r="A2141" s="94"/>
      <c r="B2141" s="95"/>
      <c r="C2141" s="767" t="s">
        <v>3591</v>
      </c>
      <c r="D2141" s="767"/>
      <c r="E2141" s="767"/>
      <c r="F2141" s="767"/>
      <c r="G2141" s="767"/>
      <c r="H2141" s="767"/>
      <c r="I2141" s="767"/>
      <c r="J2141" s="767"/>
      <c r="K2141" s="767"/>
      <c r="L2141" s="767"/>
      <c r="M2141" s="767"/>
      <c r="N2141" s="781"/>
      <c r="S2141" s="68" t="s">
        <v>3591</v>
      </c>
    </row>
    <row r="2142" spans="1:24" s="63" customFormat="1" x14ac:dyDescent="0.2">
      <c r="A2142" s="96"/>
      <c r="B2142" s="97" t="s">
        <v>33</v>
      </c>
      <c r="C2142" s="767" t="s">
        <v>645</v>
      </c>
      <c r="D2142" s="767"/>
      <c r="E2142" s="767"/>
      <c r="F2142" s="767"/>
      <c r="G2142" s="767"/>
      <c r="H2142" s="767"/>
      <c r="I2142" s="767"/>
      <c r="J2142" s="767"/>
      <c r="K2142" s="767"/>
      <c r="L2142" s="767"/>
      <c r="M2142" s="767"/>
      <c r="N2142" s="781"/>
      <c r="T2142" s="68" t="s">
        <v>645</v>
      </c>
    </row>
    <row r="2143" spans="1:24" s="63" customFormat="1" ht="33.75" x14ac:dyDescent="0.2">
      <c r="A2143" s="96"/>
      <c r="B2143" s="97" t="s">
        <v>558</v>
      </c>
      <c r="C2143" s="767" t="s">
        <v>559</v>
      </c>
      <c r="D2143" s="767"/>
      <c r="E2143" s="767"/>
      <c r="F2143" s="767"/>
      <c r="G2143" s="767"/>
      <c r="H2143" s="767"/>
      <c r="I2143" s="767"/>
      <c r="J2143" s="767"/>
      <c r="K2143" s="767"/>
      <c r="L2143" s="767"/>
      <c r="M2143" s="767"/>
      <c r="N2143" s="781"/>
      <c r="T2143" s="68" t="s">
        <v>559</v>
      </c>
    </row>
    <row r="2144" spans="1:24" s="63" customFormat="1" x14ac:dyDescent="0.2">
      <c r="A2144" s="98"/>
      <c r="B2144" s="97" t="s">
        <v>173</v>
      </c>
      <c r="C2144" s="767" t="s">
        <v>174</v>
      </c>
      <c r="D2144" s="767"/>
      <c r="E2144" s="767"/>
      <c r="F2144" s="99" t="s">
        <v>33</v>
      </c>
      <c r="G2144" s="99" t="s">
        <v>33</v>
      </c>
      <c r="H2144" s="99" t="s">
        <v>33</v>
      </c>
      <c r="I2144" s="99" t="s">
        <v>33</v>
      </c>
      <c r="J2144" s="100">
        <v>139.43</v>
      </c>
      <c r="K2144" s="99" t="s">
        <v>400</v>
      </c>
      <c r="L2144" s="100">
        <v>176.73</v>
      </c>
      <c r="M2144" s="101" t="s">
        <v>33</v>
      </c>
      <c r="N2144" s="102" t="s">
        <v>33</v>
      </c>
      <c r="U2144" s="68" t="s">
        <v>174</v>
      </c>
    </row>
    <row r="2145" spans="1:24" s="63" customFormat="1" x14ac:dyDescent="0.2">
      <c r="A2145" s="98"/>
      <c r="B2145" s="97" t="s">
        <v>176</v>
      </c>
      <c r="C2145" s="767" t="s">
        <v>177</v>
      </c>
      <c r="D2145" s="767"/>
      <c r="E2145" s="767"/>
      <c r="F2145" s="99" t="s">
        <v>33</v>
      </c>
      <c r="G2145" s="99" t="s">
        <v>33</v>
      </c>
      <c r="H2145" s="99" t="s">
        <v>33</v>
      </c>
      <c r="I2145" s="99" t="s">
        <v>33</v>
      </c>
      <c r="J2145" s="100">
        <v>14.18</v>
      </c>
      <c r="K2145" s="99" t="s">
        <v>400</v>
      </c>
      <c r="L2145" s="100">
        <v>17.97</v>
      </c>
      <c r="M2145" s="101" t="s">
        <v>33</v>
      </c>
      <c r="N2145" s="102" t="s">
        <v>33</v>
      </c>
      <c r="U2145" s="68" t="s">
        <v>177</v>
      </c>
    </row>
    <row r="2146" spans="1:24" s="63" customFormat="1" x14ac:dyDescent="0.2">
      <c r="A2146" s="98"/>
      <c r="B2146" s="97" t="s">
        <v>33</v>
      </c>
      <c r="C2146" s="767" t="s">
        <v>178</v>
      </c>
      <c r="D2146" s="767"/>
      <c r="E2146" s="767"/>
      <c r="F2146" s="99" t="s">
        <v>179</v>
      </c>
      <c r="G2146" s="99" t="s">
        <v>1784</v>
      </c>
      <c r="H2146" s="99" t="s">
        <v>400</v>
      </c>
      <c r="I2146" s="99" t="s">
        <v>3596</v>
      </c>
      <c r="J2146" s="100" t="s">
        <v>33</v>
      </c>
      <c r="K2146" s="99" t="s">
        <v>33</v>
      </c>
      <c r="L2146" s="100" t="s">
        <v>33</v>
      </c>
      <c r="M2146" s="101" t="s">
        <v>33</v>
      </c>
      <c r="N2146" s="102" t="s">
        <v>33</v>
      </c>
      <c r="V2146" s="68" t="s">
        <v>178</v>
      </c>
    </row>
    <row r="2147" spans="1:24" s="63" customFormat="1" x14ac:dyDescent="0.2">
      <c r="A2147" s="98"/>
      <c r="B2147" s="97" t="s">
        <v>33</v>
      </c>
      <c r="C2147" s="776" t="s">
        <v>182</v>
      </c>
      <c r="D2147" s="776"/>
      <c r="E2147" s="776"/>
      <c r="F2147" s="90" t="s">
        <v>33</v>
      </c>
      <c r="G2147" s="90" t="s">
        <v>33</v>
      </c>
      <c r="H2147" s="90" t="s">
        <v>33</v>
      </c>
      <c r="I2147" s="90" t="s">
        <v>33</v>
      </c>
      <c r="J2147" s="91">
        <v>139.43</v>
      </c>
      <c r="K2147" s="90" t="s">
        <v>33</v>
      </c>
      <c r="L2147" s="91">
        <v>176.73</v>
      </c>
      <c r="M2147" s="92" t="s">
        <v>33</v>
      </c>
      <c r="N2147" s="93" t="s">
        <v>33</v>
      </c>
      <c r="W2147" s="68" t="s">
        <v>182</v>
      </c>
    </row>
    <row r="2148" spans="1:24" s="63" customFormat="1" x14ac:dyDescent="0.2">
      <c r="A2148" s="98"/>
      <c r="B2148" s="97" t="s">
        <v>33</v>
      </c>
      <c r="C2148" s="767" t="s">
        <v>183</v>
      </c>
      <c r="D2148" s="767"/>
      <c r="E2148" s="767"/>
      <c r="F2148" s="99" t="s">
        <v>33</v>
      </c>
      <c r="G2148" s="99" t="s">
        <v>33</v>
      </c>
      <c r="H2148" s="99" t="s">
        <v>33</v>
      </c>
      <c r="I2148" s="99" t="s">
        <v>33</v>
      </c>
      <c r="J2148" s="100" t="s">
        <v>33</v>
      </c>
      <c r="K2148" s="99" t="s">
        <v>33</v>
      </c>
      <c r="L2148" s="100">
        <v>17.97</v>
      </c>
      <c r="M2148" s="101" t="s">
        <v>33</v>
      </c>
      <c r="N2148" s="102" t="s">
        <v>33</v>
      </c>
      <c r="V2148" s="68" t="s">
        <v>183</v>
      </c>
    </row>
    <row r="2149" spans="1:24" s="63" customFormat="1" ht="33.75" x14ac:dyDescent="0.2">
      <c r="A2149" s="98"/>
      <c r="B2149" s="97" t="s">
        <v>184</v>
      </c>
      <c r="C2149" s="767" t="s">
        <v>185</v>
      </c>
      <c r="D2149" s="767"/>
      <c r="E2149" s="767"/>
      <c r="F2149" s="99" t="s">
        <v>186</v>
      </c>
      <c r="G2149" s="99" t="s">
        <v>187</v>
      </c>
      <c r="H2149" s="99" t="s">
        <v>33</v>
      </c>
      <c r="I2149" s="99" t="s">
        <v>187</v>
      </c>
      <c r="J2149" s="100" t="s">
        <v>33</v>
      </c>
      <c r="K2149" s="99" t="s">
        <v>33</v>
      </c>
      <c r="L2149" s="100">
        <v>17.07</v>
      </c>
      <c r="M2149" s="101" t="s">
        <v>33</v>
      </c>
      <c r="N2149" s="102" t="s">
        <v>33</v>
      </c>
      <c r="V2149" s="68" t="s">
        <v>185</v>
      </c>
    </row>
    <row r="2150" spans="1:24" s="63" customFormat="1" ht="22.5" x14ac:dyDescent="0.2">
      <c r="A2150" s="98"/>
      <c r="B2150" s="97" t="s">
        <v>188</v>
      </c>
      <c r="C2150" s="767" t="s">
        <v>189</v>
      </c>
      <c r="D2150" s="767"/>
      <c r="E2150" s="767"/>
      <c r="F2150" s="99" t="s">
        <v>186</v>
      </c>
      <c r="G2150" s="99" t="s">
        <v>190</v>
      </c>
      <c r="H2150" s="99" t="s">
        <v>33</v>
      </c>
      <c r="I2150" s="99" t="s">
        <v>190</v>
      </c>
      <c r="J2150" s="100" t="s">
        <v>33</v>
      </c>
      <c r="K2150" s="99" t="s">
        <v>33</v>
      </c>
      <c r="L2150" s="100">
        <v>8.99</v>
      </c>
      <c r="M2150" s="101" t="s">
        <v>33</v>
      </c>
      <c r="N2150" s="102" t="s">
        <v>33</v>
      </c>
      <c r="V2150" s="68" t="s">
        <v>189</v>
      </c>
    </row>
    <row r="2151" spans="1:24" s="63" customFormat="1" x14ac:dyDescent="0.2">
      <c r="A2151" s="103"/>
      <c r="B2151" s="104"/>
      <c r="C2151" s="780" t="s">
        <v>191</v>
      </c>
      <c r="D2151" s="780"/>
      <c r="E2151" s="780"/>
      <c r="F2151" s="105" t="s">
        <v>33</v>
      </c>
      <c r="G2151" s="105" t="s">
        <v>33</v>
      </c>
      <c r="H2151" s="105" t="s">
        <v>33</v>
      </c>
      <c r="I2151" s="105" t="s">
        <v>33</v>
      </c>
      <c r="J2151" s="106" t="s">
        <v>33</v>
      </c>
      <c r="K2151" s="105" t="s">
        <v>33</v>
      </c>
      <c r="L2151" s="106">
        <v>202.79</v>
      </c>
      <c r="M2151" s="92" t="s">
        <v>33</v>
      </c>
      <c r="N2151" s="107" t="s">
        <v>33</v>
      </c>
      <c r="X2151" s="68" t="s">
        <v>191</v>
      </c>
    </row>
    <row r="2152" spans="1:24" s="63" customFormat="1" ht="22.5" x14ac:dyDescent="0.2">
      <c r="A2152" s="88" t="s">
        <v>3597</v>
      </c>
      <c r="B2152" s="89" t="s">
        <v>1974</v>
      </c>
      <c r="C2152" s="776" t="s">
        <v>1975</v>
      </c>
      <c r="D2152" s="776"/>
      <c r="E2152" s="776"/>
      <c r="F2152" s="90" t="s">
        <v>582</v>
      </c>
      <c r="G2152" s="90" t="s">
        <v>33</v>
      </c>
      <c r="H2152" s="90" t="s">
        <v>33</v>
      </c>
      <c r="I2152" s="90" t="s">
        <v>3598</v>
      </c>
      <c r="J2152" s="91" t="s">
        <v>33</v>
      </c>
      <c r="K2152" s="90" t="s">
        <v>33</v>
      </c>
      <c r="L2152" s="91" t="s">
        <v>33</v>
      </c>
      <c r="M2152" s="92" t="s">
        <v>33</v>
      </c>
      <c r="N2152" s="93" t="s">
        <v>33</v>
      </c>
      <c r="R2152" s="68" t="s">
        <v>1975</v>
      </c>
    </row>
    <row r="2153" spans="1:24" s="63" customFormat="1" x14ac:dyDescent="0.2">
      <c r="A2153" s="94"/>
      <c r="B2153" s="95"/>
      <c r="C2153" s="767" t="s">
        <v>3599</v>
      </c>
      <c r="D2153" s="767"/>
      <c r="E2153" s="767"/>
      <c r="F2153" s="767"/>
      <c r="G2153" s="767"/>
      <c r="H2153" s="767"/>
      <c r="I2153" s="767"/>
      <c r="J2153" s="767"/>
      <c r="K2153" s="767"/>
      <c r="L2153" s="767"/>
      <c r="M2153" s="767"/>
      <c r="N2153" s="781"/>
      <c r="S2153" s="68" t="s">
        <v>3599</v>
      </c>
    </row>
    <row r="2154" spans="1:24" s="63" customFormat="1" ht="33.75" x14ac:dyDescent="0.2">
      <c r="A2154" s="96"/>
      <c r="B2154" s="97" t="s">
        <v>558</v>
      </c>
      <c r="C2154" s="767" t="s">
        <v>559</v>
      </c>
      <c r="D2154" s="767"/>
      <c r="E2154" s="767"/>
      <c r="F2154" s="767"/>
      <c r="G2154" s="767"/>
      <c r="H2154" s="767"/>
      <c r="I2154" s="767"/>
      <c r="J2154" s="767"/>
      <c r="K2154" s="767"/>
      <c r="L2154" s="767"/>
      <c r="M2154" s="767"/>
      <c r="N2154" s="781"/>
      <c r="T2154" s="68" t="s">
        <v>559</v>
      </c>
    </row>
    <row r="2155" spans="1:24" s="63" customFormat="1" x14ac:dyDescent="0.2">
      <c r="A2155" s="98"/>
      <c r="B2155" s="97" t="s">
        <v>165</v>
      </c>
      <c r="C2155" s="767" t="s">
        <v>251</v>
      </c>
      <c r="D2155" s="767"/>
      <c r="E2155" s="767"/>
      <c r="F2155" s="99" t="s">
        <v>33</v>
      </c>
      <c r="G2155" s="99" t="s">
        <v>33</v>
      </c>
      <c r="H2155" s="99" t="s">
        <v>33</v>
      </c>
      <c r="I2155" s="99" t="s">
        <v>33</v>
      </c>
      <c r="J2155" s="100">
        <v>127.61</v>
      </c>
      <c r="K2155" s="99" t="s">
        <v>175</v>
      </c>
      <c r="L2155" s="100">
        <v>539.15</v>
      </c>
      <c r="M2155" s="101" t="s">
        <v>33</v>
      </c>
      <c r="N2155" s="102" t="s">
        <v>33</v>
      </c>
      <c r="U2155" s="68" t="s">
        <v>251</v>
      </c>
    </row>
    <row r="2156" spans="1:24" s="63" customFormat="1" x14ac:dyDescent="0.2">
      <c r="A2156" s="98"/>
      <c r="B2156" s="97" t="s">
        <v>173</v>
      </c>
      <c r="C2156" s="767" t="s">
        <v>174</v>
      </c>
      <c r="D2156" s="767"/>
      <c r="E2156" s="767"/>
      <c r="F2156" s="99" t="s">
        <v>33</v>
      </c>
      <c r="G2156" s="99" t="s">
        <v>33</v>
      </c>
      <c r="H2156" s="99" t="s">
        <v>33</v>
      </c>
      <c r="I2156" s="99" t="s">
        <v>33</v>
      </c>
      <c r="J2156" s="100">
        <v>288.58</v>
      </c>
      <c r="K2156" s="99" t="s">
        <v>175</v>
      </c>
      <c r="L2156" s="100">
        <v>1219.25</v>
      </c>
      <c r="M2156" s="101" t="s">
        <v>33</v>
      </c>
      <c r="N2156" s="102" t="s">
        <v>33</v>
      </c>
      <c r="U2156" s="68" t="s">
        <v>174</v>
      </c>
    </row>
    <row r="2157" spans="1:24" s="63" customFormat="1" x14ac:dyDescent="0.2">
      <c r="A2157" s="98"/>
      <c r="B2157" s="97" t="s">
        <v>176</v>
      </c>
      <c r="C2157" s="767" t="s">
        <v>177</v>
      </c>
      <c r="D2157" s="767"/>
      <c r="E2157" s="767"/>
      <c r="F2157" s="99" t="s">
        <v>33</v>
      </c>
      <c r="G2157" s="99" t="s">
        <v>33</v>
      </c>
      <c r="H2157" s="99" t="s">
        <v>33</v>
      </c>
      <c r="I2157" s="99" t="s">
        <v>33</v>
      </c>
      <c r="J2157" s="100">
        <v>31.49</v>
      </c>
      <c r="K2157" s="99" t="s">
        <v>175</v>
      </c>
      <c r="L2157" s="100">
        <v>133.05000000000001</v>
      </c>
      <c r="M2157" s="101" t="s">
        <v>33</v>
      </c>
      <c r="N2157" s="102" t="s">
        <v>33</v>
      </c>
      <c r="U2157" s="68" t="s">
        <v>177</v>
      </c>
    </row>
    <row r="2158" spans="1:24" s="63" customFormat="1" x14ac:dyDescent="0.2">
      <c r="A2158" s="98"/>
      <c r="B2158" s="97" t="s">
        <v>33</v>
      </c>
      <c r="C2158" s="767" t="s">
        <v>253</v>
      </c>
      <c r="D2158" s="767"/>
      <c r="E2158" s="767"/>
      <c r="F2158" s="99" t="s">
        <v>179</v>
      </c>
      <c r="G2158" s="99" t="s">
        <v>1978</v>
      </c>
      <c r="H2158" s="99" t="s">
        <v>175</v>
      </c>
      <c r="I2158" s="99" t="s">
        <v>3600</v>
      </c>
      <c r="J2158" s="100" t="s">
        <v>33</v>
      </c>
      <c r="K2158" s="99" t="s">
        <v>33</v>
      </c>
      <c r="L2158" s="100" t="s">
        <v>33</v>
      </c>
      <c r="M2158" s="101" t="s">
        <v>33</v>
      </c>
      <c r="N2158" s="102" t="s">
        <v>33</v>
      </c>
      <c r="V2158" s="68" t="s">
        <v>253</v>
      </c>
    </row>
    <row r="2159" spans="1:24" s="63" customFormat="1" x14ac:dyDescent="0.2">
      <c r="A2159" s="98"/>
      <c r="B2159" s="97" t="s">
        <v>33</v>
      </c>
      <c r="C2159" s="767" t="s">
        <v>178</v>
      </c>
      <c r="D2159" s="767"/>
      <c r="E2159" s="767"/>
      <c r="F2159" s="99" t="s">
        <v>179</v>
      </c>
      <c r="G2159" s="99" t="s">
        <v>1980</v>
      </c>
      <c r="H2159" s="99" t="s">
        <v>175</v>
      </c>
      <c r="I2159" s="99" t="s">
        <v>3601</v>
      </c>
      <c r="J2159" s="100" t="s">
        <v>33</v>
      </c>
      <c r="K2159" s="99" t="s">
        <v>33</v>
      </c>
      <c r="L2159" s="100" t="s">
        <v>33</v>
      </c>
      <c r="M2159" s="101" t="s">
        <v>33</v>
      </c>
      <c r="N2159" s="102" t="s">
        <v>33</v>
      </c>
      <c r="V2159" s="68" t="s">
        <v>178</v>
      </c>
    </row>
    <row r="2160" spans="1:24" s="63" customFormat="1" x14ac:dyDescent="0.2">
      <c r="A2160" s="98"/>
      <c r="B2160" s="97" t="s">
        <v>33</v>
      </c>
      <c r="C2160" s="776" t="s">
        <v>182</v>
      </c>
      <c r="D2160" s="776"/>
      <c r="E2160" s="776"/>
      <c r="F2160" s="90" t="s">
        <v>33</v>
      </c>
      <c r="G2160" s="90" t="s">
        <v>33</v>
      </c>
      <c r="H2160" s="90" t="s">
        <v>33</v>
      </c>
      <c r="I2160" s="90" t="s">
        <v>33</v>
      </c>
      <c r="J2160" s="91">
        <v>416.19</v>
      </c>
      <c r="K2160" s="90" t="s">
        <v>33</v>
      </c>
      <c r="L2160" s="91">
        <v>1758.4</v>
      </c>
      <c r="M2160" s="92" t="s">
        <v>33</v>
      </c>
      <c r="N2160" s="93" t="s">
        <v>33</v>
      </c>
      <c r="W2160" s="68" t="s">
        <v>182</v>
      </c>
    </row>
    <row r="2161" spans="1:24" s="63" customFormat="1" x14ac:dyDescent="0.2">
      <c r="A2161" s="98"/>
      <c r="B2161" s="97" t="s">
        <v>33</v>
      </c>
      <c r="C2161" s="767" t="s">
        <v>183</v>
      </c>
      <c r="D2161" s="767"/>
      <c r="E2161" s="767"/>
      <c r="F2161" s="99" t="s">
        <v>33</v>
      </c>
      <c r="G2161" s="99" t="s">
        <v>33</v>
      </c>
      <c r="H2161" s="99" t="s">
        <v>33</v>
      </c>
      <c r="I2161" s="99" t="s">
        <v>33</v>
      </c>
      <c r="J2161" s="100" t="s">
        <v>33</v>
      </c>
      <c r="K2161" s="99" t="s">
        <v>33</v>
      </c>
      <c r="L2161" s="100">
        <v>672.2</v>
      </c>
      <c r="M2161" s="101" t="s">
        <v>33</v>
      </c>
      <c r="N2161" s="102" t="s">
        <v>33</v>
      </c>
      <c r="V2161" s="68" t="s">
        <v>183</v>
      </c>
    </row>
    <row r="2162" spans="1:24" s="63" customFormat="1" ht="33.75" x14ac:dyDescent="0.2">
      <c r="A2162" s="98"/>
      <c r="B2162" s="97" t="s">
        <v>184</v>
      </c>
      <c r="C2162" s="767" t="s">
        <v>185</v>
      </c>
      <c r="D2162" s="767"/>
      <c r="E2162" s="767"/>
      <c r="F2162" s="99" t="s">
        <v>186</v>
      </c>
      <c r="G2162" s="99" t="s">
        <v>187</v>
      </c>
      <c r="H2162" s="99" t="s">
        <v>33</v>
      </c>
      <c r="I2162" s="99" t="s">
        <v>187</v>
      </c>
      <c r="J2162" s="100" t="s">
        <v>33</v>
      </c>
      <c r="K2162" s="99" t="s">
        <v>33</v>
      </c>
      <c r="L2162" s="100">
        <v>638.59</v>
      </c>
      <c r="M2162" s="101" t="s">
        <v>33</v>
      </c>
      <c r="N2162" s="102" t="s">
        <v>33</v>
      </c>
      <c r="V2162" s="68" t="s">
        <v>185</v>
      </c>
    </row>
    <row r="2163" spans="1:24" s="63" customFormat="1" ht="22.5" x14ac:dyDescent="0.2">
      <c r="A2163" s="98"/>
      <c r="B2163" s="97" t="s">
        <v>188</v>
      </c>
      <c r="C2163" s="767" t="s">
        <v>189</v>
      </c>
      <c r="D2163" s="767"/>
      <c r="E2163" s="767"/>
      <c r="F2163" s="99" t="s">
        <v>186</v>
      </c>
      <c r="G2163" s="99" t="s">
        <v>190</v>
      </c>
      <c r="H2163" s="99" t="s">
        <v>33</v>
      </c>
      <c r="I2163" s="99" t="s">
        <v>190</v>
      </c>
      <c r="J2163" s="100" t="s">
        <v>33</v>
      </c>
      <c r="K2163" s="99" t="s">
        <v>33</v>
      </c>
      <c r="L2163" s="100">
        <v>336.1</v>
      </c>
      <c r="M2163" s="101" t="s">
        <v>33</v>
      </c>
      <c r="N2163" s="102" t="s">
        <v>33</v>
      </c>
      <c r="V2163" s="68" t="s">
        <v>189</v>
      </c>
    </row>
    <row r="2164" spans="1:24" s="63" customFormat="1" x14ac:dyDescent="0.2">
      <c r="A2164" s="103"/>
      <c r="B2164" s="104"/>
      <c r="C2164" s="780" t="s">
        <v>191</v>
      </c>
      <c r="D2164" s="780"/>
      <c r="E2164" s="780"/>
      <c r="F2164" s="105" t="s">
        <v>33</v>
      </c>
      <c r="G2164" s="105" t="s">
        <v>33</v>
      </c>
      <c r="H2164" s="105" t="s">
        <v>33</v>
      </c>
      <c r="I2164" s="105" t="s">
        <v>33</v>
      </c>
      <c r="J2164" s="106" t="s">
        <v>33</v>
      </c>
      <c r="K2164" s="105" t="s">
        <v>33</v>
      </c>
      <c r="L2164" s="106">
        <v>2733.09</v>
      </c>
      <c r="M2164" s="92" t="s">
        <v>33</v>
      </c>
      <c r="N2164" s="107" t="s">
        <v>33</v>
      </c>
      <c r="X2164" s="68" t="s">
        <v>191</v>
      </c>
    </row>
    <row r="2165" spans="1:24" s="63" customFormat="1" x14ac:dyDescent="0.2">
      <c r="A2165" s="88" t="s">
        <v>3602</v>
      </c>
      <c r="B2165" s="89" t="s">
        <v>1989</v>
      </c>
      <c r="C2165" s="776" t="s">
        <v>1990</v>
      </c>
      <c r="D2165" s="776"/>
      <c r="E2165" s="776"/>
      <c r="F2165" s="90" t="s">
        <v>582</v>
      </c>
      <c r="G2165" s="90" t="s">
        <v>33</v>
      </c>
      <c r="H2165" s="90" t="s">
        <v>33</v>
      </c>
      <c r="I2165" s="90" t="s">
        <v>2871</v>
      </c>
      <c r="J2165" s="91" t="s">
        <v>33</v>
      </c>
      <c r="K2165" s="90" t="s">
        <v>33</v>
      </c>
      <c r="L2165" s="91" t="s">
        <v>33</v>
      </c>
      <c r="M2165" s="92" t="s">
        <v>33</v>
      </c>
      <c r="N2165" s="93" t="s">
        <v>33</v>
      </c>
      <c r="R2165" s="68" t="s">
        <v>1990</v>
      </c>
    </row>
    <row r="2166" spans="1:24" s="63" customFormat="1" x14ac:dyDescent="0.2">
      <c r="A2166" s="94"/>
      <c r="B2166" s="95"/>
      <c r="C2166" s="767" t="s">
        <v>2872</v>
      </c>
      <c r="D2166" s="767"/>
      <c r="E2166" s="767"/>
      <c r="F2166" s="767"/>
      <c r="G2166" s="767"/>
      <c r="H2166" s="767"/>
      <c r="I2166" s="767"/>
      <c r="J2166" s="767"/>
      <c r="K2166" s="767"/>
      <c r="L2166" s="767"/>
      <c r="M2166" s="767"/>
      <c r="N2166" s="781"/>
      <c r="S2166" s="68" t="s">
        <v>2872</v>
      </c>
    </row>
    <row r="2167" spans="1:24" s="63" customFormat="1" ht="33.75" x14ac:dyDescent="0.2">
      <c r="A2167" s="96"/>
      <c r="B2167" s="97" t="s">
        <v>558</v>
      </c>
      <c r="C2167" s="767" t="s">
        <v>559</v>
      </c>
      <c r="D2167" s="767"/>
      <c r="E2167" s="767"/>
      <c r="F2167" s="767"/>
      <c r="G2167" s="767"/>
      <c r="H2167" s="767"/>
      <c r="I2167" s="767"/>
      <c r="J2167" s="767"/>
      <c r="K2167" s="767"/>
      <c r="L2167" s="767"/>
      <c r="M2167" s="767"/>
      <c r="N2167" s="781"/>
      <c r="T2167" s="68" t="s">
        <v>559</v>
      </c>
    </row>
    <row r="2168" spans="1:24" s="63" customFormat="1" x14ac:dyDescent="0.2">
      <c r="A2168" s="98"/>
      <c r="B2168" s="97" t="s">
        <v>165</v>
      </c>
      <c r="C2168" s="767" t="s">
        <v>251</v>
      </c>
      <c r="D2168" s="767"/>
      <c r="E2168" s="767"/>
      <c r="F2168" s="99" t="s">
        <v>33</v>
      </c>
      <c r="G2168" s="99" t="s">
        <v>33</v>
      </c>
      <c r="H2168" s="99" t="s">
        <v>33</v>
      </c>
      <c r="I2168" s="99" t="s">
        <v>33</v>
      </c>
      <c r="J2168" s="100">
        <v>1053</v>
      </c>
      <c r="K2168" s="99" t="s">
        <v>175</v>
      </c>
      <c r="L2168" s="100">
        <v>55.28</v>
      </c>
      <c r="M2168" s="101" t="s">
        <v>33</v>
      </c>
      <c r="N2168" s="102" t="s">
        <v>33</v>
      </c>
      <c r="U2168" s="68" t="s">
        <v>251</v>
      </c>
    </row>
    <row r="2169" spans="1:24" s="63" customFormat="1" x14ac:dyDescent="0.2">
      <c r="A2169" s="98"/>
      <c r="B2169" s="97" t="s">
        <v>173</v>
      </c>
      <c r="C2169" s="767" t="s">
        <v>174</v>
      </c>
      <c r="D2169" s="767"/>
      <c r="E2169" s="767"/>
      <c r="F2169" s="99" t="s">
        <v>33</v>
      </c>
      <c r="G2169" s="99" t="s">
        <v>33</v>
      </c>
      <c r="H2169" s="99" t="s">
        <v>33</v>
      </c>
      <c r="I2169" s="99" t="s">
        <v>33</v>
      </c>
      <c r="J2169" s="100">
        <v>1566.06</v>
      </c>
      <c r="K2169" s="99" t="s">
        <v>175</v>
      </c>
      <c r="L2169" s="100">
        <v>82.22</v>
      </c>
      <c r="M2169" s="101" t="s">
        <v>33</v>
      </c>
      <c r="N2169" s="102" t="s">
        <v>33</v>
      </c>
      <c r="U2169" s="68" t="s">
        <v>174</v>
      </c>
    </row>
    <row r="2170" spans="1:24" s="63" customFormat="1" x14ac:dyDescent="0.2">
      <c r="A2170" s="98"/>
      <c r="B2170" s="97" t="s">
        <v>176</v>
      </c>
      <c r="C2170" s="767" t="s">
        <v>177</v>
      </c>
      <c r="D2170" s="767"/>
      <c r="E2170" s="767"/>
      <c r="F2170" s="99" t="s">
        <v>33</v>
      </c>
      <c r="G2170" s="99" t="s">
        <v>33</v>
      </c>
      <c r="H2170" s="99" t="s">
        <v>33</v>
      </c>
      <c r="I2170" s="99" t="s">
        <v>33</v>
      </c>
      <c r="J2170" s="100">
        <v>244.39</v>
      </c>
      <c r="K2170" s="99" t="s">
        <v>175</v>
      </c>
      <c r="L2170" s="100">
        <v>12.83</v>
      </c>
      <c r="M2170" s="101" t="s">
        <v>33</v>
      </c>
      <c r="N2170" s="102" t="s">
        <v>33</v>
      </c>
      <c r="U2170" s="68" t="s">
        <v>177</v>
      </c>
    </row>
    <row r="2171" spans="1:24" s="63" customFormat="1" x14ac:dyDescent="0.2">
      <c r="A2171" s="98"/>
      <c r="B2171" s="97" t="s">
        <v>212</v>
      </c>
      <c r="C2171" s="767" t="s">
        <v>252</v>
      </c>
      <c r="D2171" s="767"/>
      <c r="E2171" s="767"/>
      <c r="F2171" s="99" t="s">
        <v>33</v>
      </c>
      <c r="G2171" s="99" t="s">
        <v>33</v>
      </c>
      <c r="H2171" s="99" t="s">
        <v>33</v>
      </c>
      <c r="I2171" s="99" t="s">
        <v>33</v>
      </c>
      <c r="J2171" s="100">
        <v>909.27</v>
      </c>
      <c r="K2171" s="99" t="s">
        <v>33</v>
      </c>
      <c r="L2171" s="100">
        <v>38.19</v>
      </c>
      <c r="M2171" s="101" t="s">
        <v>33</v>
      </c>
      <c r="N2171" s="102" t="s">
        <v>33</v>
      </c>
      <c r="U2171" s="68" t="s">
        <v>252</v>
      </c>
    </row>
    <row r="2172" spans="1:24" s="63" customFormat="1" x14ac:dyDescent="0.2">
      <c r="A2172" s="98"/>
      <c r="B2172" s="97" t="s">
        <v>33</v>
      </c>
      <c r="C2172" s="767" t="s">
        <v>253</v>
      </c>
      <c r="D2172" s="767"/>
      <c r="E2172" s="767"/>
      <c r="F2172" s="99" t="s">
        <v>179</v>
      </c>
      <c r="G2172" s="99" t="s">
        <v>1993</v>
      </c>
      <c r="H2172" s="99" t="s">
        <v>175</v>
      </c>
      <c r="I2172" s="99" t="s">
        <v>2873</v>
      </c>
      <c r="J2172" s="100" t="s">
        <v>33</v>
      </c>
      <c r="K2172" s="99" t="s">
        <v>33</v>
      </c>
      <c r="L2172" s="100" t="s">
        <v>33</v>
      </c>
      <c r="M2172" s="101" t="s">
        <v>33</v>
      </c>
      <c r="N2172" s="102" t="s">
        <v>33</v>
      </c>
      <c r="V2172" s="68" t="s">
        <v>253</v>
      </c>
    </row>
    <row r="2173" spans="1:24" s="63" customFormat="1" x14ac:dyDescent="0.2">
      <c r="A2173" s="98"/>
      <c r="B2173" s="97" t="s">
        <v>33</v>
      </c>
      <c r="C2173" s="767" t="s">
        <v>178</v>
      </c>
      <c r="D2173" s="767"/>
      <c r="E2173" s="767"/>
      <c r="F2173" s="99" t="s">
        <v>179</v>
      </c>
      <c r="G2173" s="99" t="s">
        <v>1995</v>
      </c>
      <c r="H2173" s="99" t="s">
        <v>175</v>
      </c>
      <c r="I2173" s="99" t="s">
        <v>2874</v>
      </c>
      <c r="J2173" s="100" t="s">
        <v>33</v>
      </c>
      <c r="K2173" s="99" t="s">
        <v>33</v>
      </c>
      <c r="L2173" s="100" t="s">
        <v>33</v>
      </c>
      <c r="M2173" s="101" t="s">
        <v>33</v>
      </c>
      <c r="N2173" s="102" t="s">
        <v>33</v>
      </c>
      <c r="V2173" s="68" t="s">
        <v>178</v>
      </c>
    </row>
    <row r="2174" spans="1:24" s="63" customFormat="1" x14ac:dyDescent="0.2">
      <c r="A2174" s="98"/>
      <c r="B2174" s="97" t="s">
        <v>33</v>
      </c>
      <c r="C2174" s="776" t="s">
        <v>182</v>
      </c>
      <c r="D2174" s="776"/>
      <c r="E2174" s="776"/>
      <c r="F2174" s="90" t="s">
        <v>33</v>
      </c>
      <c r="G2174" s="90" t="s">
        <v>33</v>
      </c>
      <c r="H2174" s="90" t="s">
        <v>33</v>
      </c>
      <c r="I2174" s="90" t="s">
        <v>33</v>
      </c>
      <c r="J2174" s="91">
        <v>3528.33</v>
      </c>
      <c r="K2174" s="90" t="s">
        <v>33</v>
      </c>
      <c r="L2174" s="91">
        <v>175.69</v>
      </c>
      <c r="M2174" s="92" t="s">
        <v>33</v>
      </c>
      <c r="N2174" s="93" t="s">
        <v>33</v>
      </c>
      <c r="W2174" s="68" t="s">
        <v>182</v>
      </c>
    </row>
    <row r="2175" spans="1:24" s="63" customFormat="1" x14ac:dyDescent="0.2">
      <c r="A2175" s="98"/>
      <c r="B2175" s="97" t="s">
        <v>33</v>
      </c>
      <c r="C2175" s="767" t="s">
        <v>183</v>
      </c>
      <c r="D2175" s="767"/>
      <c r="E2175" s="767"/>
      <c r="F2175" s="99" t="s">
        <v>33</v>
      </c>
      <c r="G2175" s="99" t="s">
        <v>33</v>
      </c>
      <c r="H2175" s="99" t="s">
        <v>33</v>
      </c>
      <c r="I2175" s="99" t="s">
        <v>33</v>
      </c>
      <c r="J2175" s="100" t="s">
        <v>33</v>
      </c>
      <c r="K2175" s="99" t="s">
        <v>33</v>
      </c>
      <c r="L2175" s="100">
        <v>68.11</v>
      </c>
      <c r="M2175" s="101" t="s">
        <v>33</v>
      </c>
      <c r="N2175" s="102" t="s">
        <v>33</v>
      </c>
      <c r="V2175" s="68" t="s">
        <v>183</v>
      </c>
    </row>
    <row r="2176" spans="1:24" s="63" customFormat="1" ht="33.75" x14ac:dyDescent="0.2">
      <c r="A2176" s="98"/>
      <c r="B2176" s="97" t="s">
        <v>589</v>
      </c>
      <c r="C2176" s="767" t="s">
        <v>590</v>
      </c>
      <c r="D2176" s="767"/>
      <c r="E2176" s="767"/>
      <c r="F2176" s="99" t="s">
        <v>186</v>
      </c>
      <c r="G2176" s="99" t="s">
        <v>591</v>
      </c>
      <c r="H2176" s="99" t="s">
        <v>33</v>
      </c>
      <c r="I2176" s="99" t="s">
        <v>591</v>
      </c>
      <c r="J2176" s="100" t="s">
        <v>33</v>
      </c>
      <c r="K2176" s="99" t="s">
        <v>33</v>
      </c>
      <c r="L2176" s="100">
        <v>71.52</v>
      </c>
      <c r="M2176" s="101" t="s">
        <v>33</v>
      </c>
      <c r="N2176" s="102" t="s">
        <v>33</v>
      </c>
      <c r="V2176" s="68" t="s">
        <v>590</v>
      </c>
    </row>
    <row r="2177" spans="1:24" s="63" customFormat="1" ht="33.75" x14ac:dyDescent="0.2">
      <c r="A2177" s="98"/>
      <c r="B2177" s="97" t="s">
        <v>592</v>
      </c>
      <c r="C2177" s="767" t="s">
        <v>593</v>
      </c>
      <c r="D2177" s="767"/>
      <c r="E2177" s="767"/>
      <c r="F2177" s="99" t="s">
        <v>186</v>
      </c>
      <c r="G2177" s="99" t="s">
        <v>594</v>
      </c>
      <c r="H2177" s="99" t="s">
        <v>33</v>
      </c>
      <c r="I2177" s="99" t="s">
        <v>594</v>
      </c>
      <c r="J2177" s="100" t="s">
        <v>33</v>
      </c>
      <c r="K2177" s="99" t="s">
        <v>33</v>
      </c>
      <c r="L2177" s="100">
        <v>44.27</v>
      </c>
      <c r="M2177" s="101" t="s">
        <v>33</v>
      </c>
      <c r="N2177" s="102" t="s">
        <v>33</v>
      </c>
      <c r="V2177" s="68" t="s">
        <v>593</v>
      </c>
    </row>
    <row r="2178" spans="1:24" s="63" customFormat="1" x14ac:dyDescent="0.2">
      <c r="A2178" s="103"/>
      <c r="B2178" s="104"/>
      <c r="C2178" s="780" t="s">
        <v>191</v>
      </c>
      <c r="D2178" s="780"/>
      <c r="E2178" s="780"/>
      <c r="F2178" s="105" t="s">
        <v>33</v>
      </c>
      <c r="G2178" s="105" t="s">
        <v>33</v>
      </c>
      <c r="H2178" s="105" t="s">
        <v>33</v>
      </c>
      <c r="I2178" s="105" t="s">
        <v>33</v>
      </c>
      <c r="J2178" s="106" t="s">
        <v>33</v>
      </c>
      <c r="K2178" s="105" t="s">
        <v>33</v>
      </c>
      <c r="L2178" s="106">
        <v>291.48</v>
      </c>
      <c r="M2178" s="92" t="s">
        <v>33</v>
      </c>
      <c r="N2178" s="107" t="s">
        <v>33</v>
      </c>
      <c r="X2178" s="68" t="s">
        <v>191</v>
      </c>
    </row>
    <row r="2179" spans="1:24" s="63" customFormat="1" ht="33.75" x14ac:dyDescent="0.2">
      <c r="A2179" s="88" t="s">
        <v>3603</v>
      </c>
      <c r="B2179" s="89" t="s">
        <v>1997</v>
      </c>
      <c r="C2179" s="776" t="s">
        <v>1998</v>
      </c>
      <c r="D2179" s="776"/>
      <c r="E2179" s="776"/>
      <c r="F2179" s="90" t="s">
        <v>566</v>
      </c>
      <c r="G2179" s="90" t="s">
        <v>33</v>
      </c>
      <c r="H2179" s="90" t="s">
        <v>33</v>
      </c>
      <c r="I2179" s="90" t="s">
        <v>2875</v>
      </c>
      <c r="J2179" s="91">
        <v>535.46</v>
      </c>
      <c r="K2179" s="90" t="s">
        <v>33</v>
      </c>
      <c r="L2179" s="91">
        <v>2293.91</v>
      </c>
      <c r="M2179" s="92" t="s">
        <v>33</v>
      </c>
      <c r="N2179" s="93" t="s">
        <v>33</v>
      </c>
      <c r="R2179" s="68" t="s">
        <v>1998</v>
      </c>
    </row>
    <row r="2180" spans="1:24" s="63" customFormat="1" ht="45" x14ac:dyDescent="0.2">
      <c r="A2180" s="88" t="s">
        <v>3604</v>
      </c>
      <c r="B2180" s="89" t="s">
        <v>2812</v>
      </c>
      <c r="C2180" s="776" t="s">
        <v>2813</v>
      </c>
      <c r="D2180" s="776"/>
      <c r="E2180" s="776"/>
      <c r="F2180" s="90" t="s">
        <v>582</v>
      </c>
      <c r="G2180" s="90" t="s">
        <v>33</v>
      </c>
      <c r="H2180" s="90" t="s">
        <v>33</v>
      </c>
      <c r="I2180" s="90" t="s">
        <v>3605</v>
      </c>
      <c r="J2180" s="91" t="s">
        <v>33</v>
      </c>
      <c r="K2180" s="90" t="s">
        <v>33</v>
      </c>
      <c r="L2180" s="91" t="s">
        <v>33</v>
      </c>
      <c r="M2180" s="92" t="s">
        <v>33</v>
      </c>
      <c r="N2180" s="93" t="s">
        <v>33</v>
      </c>
      <c r="R2180" s="68" t="s">
        <v>2813</v>
      </c>
    </row>
    <row r="2181" spans="1:24" s="63" customFormat="1" x14ac:dyDescent="0.2">
      <c r="A2181" s="94"/>
      <c r="B2181" s="95"/>
      <c r="C2181" s="767" t="s">
        <v>3606</v>
      </c>
      <c r="D2181" s="767"/>
      <c r="E2181" s="767"/>
      <c r="F2181" s="767"/>
      <c r="G2181" s="767"/>
      <c r="H2181" s="767"/>
      <c r="I2181" s="767"/>
      <c r="J2181" s="767"/>
      <c r="K2181" s="767"/>
      <c r="L2181" s="767"/>
      <c r="M2181" s="767"/>
      <c r="N2181" s="781"/>
      <c r="S2181" s="68" t="s">
        <v>3606</v>
      </c>
    </row>
    <row r="2182" spans="1:24" s="63" customFormat="1" ht="33.75" x14ac:dyDescent="0.2">
      <c r="A2182" s="96"/>
      <c r="B2182" s="97" t="s">
        <v>558</v>
      </c>
      <c r="C2182" s="767" t="s">
        <v>559</v>
      </c>
      <c r="D2182" s="767"/>
      <c r="E2182" s="767"/>
      <c r="F2182" s="767"/>
      <c r="G2182" s="767"/>
      <c r="H2182" s="767"/>
      <c r="I2182" s="767"/>
      <c r="J2182" s="767"/>
      <c r="K2182" s="767"/>
      <c r="L2182" s="767"/>
      <c r="M2182" s="767"/>
      <c r="N2182" s="781"/>
      <c r="T2182" s="68" t="s">
        <v>559</v>
      </c>
    </row>
    <row r="2183" spans="1:24" s="63" customFormat="1" x14ac:dyDescent="0.2">
      <c r="A2183" s="98"/>
      <c r="B2183" s="97" t="s">
        <v>165</v>
      </c>
      <c r="C2183" s="767" t="s">
        <v>251</v>
      </c>
      <c r="D2183" s="767"/>
      <c r="E2183" s="767"/>
      <c r="F2183" s="99" t="s">
        <v>33</v>
      </c>
      <c r="G2183" s="99" t="s">
        <v>33</v>
      </c>
      <c r="H2183" s="99" t="s">
        <v>33</v>
      </c>
      <c r="I2183" s="99" t="s">
        <v>33</v>
      </c>
      <c r="J2183" s="100">
        <v>2874.61</v>
      </c>
      <c r="K2183" s="99" t="s">
        <v>175</v>
      </c>
      <c r="L2183" s="100">
        <v>1789.44</v>
      </c>
      <c r="M2183" s="101" t="s">
        <v>33</v>
      </c>
      <c r="N2183" s="102" t="s">
        <v>33</v>
      </c>
      <c r="U2183" s="68" t="s">
        <v>251</v>
      </c>
    </row>
    <row r="2184" spans="1:24" s="63" customFormat="1" x14ac:dyDescent="0.2">
      <c r="A2184" s="98"/>
      <c r="B2184" s="97" t="s">
        <v>173</v>
      </c>
      <c r="C2184" s="767" t="s">
        <v>174</v>
      </c>
      <c r="D2184" s="767"/>
      <c r="E2184" s="767"/>
      <c r="F2184" s="99" t="s">
        <v>33</v>
      </c>
      <c r="G2184" s="99" t="s">
        <v>33</v>
      </c>
      <c r="H2184" s="99" t="s">
        <v>33</v>
      </c>
      <c r="I2184" s="99" t="s">
        <v>33</v>
      </c>
      <c r="J2184" s="100">
        <v>2606.02</v>
      </c>
      <c r="K2184" s="99" t="s">
        <v>175</v>
      </c>
      <c r="L2184" s="100">
        <v>1622.25</v>
      </c>
      <c r="M2184" s="101" t="s">
        <v>33</v>
      </c>
      <c r="N2184" s="102" t="s">
        <v>33</v>
      </c>
      <c r="U2184" s="68" t="s">
        <v>174</v>
      </c>
    </row>
    <row r="2185" spans="1:24" s="63" customFormat="1" x14ac:dyDescent="0.2">
      <c r="A2185" s="98"/>
      <c r="B2185" s="97" t="s">
        <v>176</v>
      </c>
      <c r="C2185" s="767" t="s">
        <v>177</v>
      </c>
      <c r="D2185" s="767"/>
      <c r="E2185" s="767"/>
      <c r="F2185" s="99" t="s">
        <v>33</v>
      </c>
      <c r="G2185" s="99" t="s">
        <v>33</v>
      </c>
      <c r="H2185" s="99" t="s">
        <v>33</v>
      </c>
      <c r="I2185" s="99" t="s">
        <v>33</v>
      </c>
      <c r="J2185" s="100">
        <v>380.59</v>
      </c>
      <c r="K2185" s="99" t="s">
        <v>175</v>
      </c>
      <c r="L2185" s="100">
        <v>236.92</v>
      </c>
      <c r="M2185" s="101" t="s">
        <v>33</v>
      </c>
      <c r="N2185" s="102" t="s">
        <v>33</v>
      </c>
      <c r="U2185" s="68" t="s">
        <v>177</v>
      </c>
    </row>
    <row r="2186" spans="1:24" s="63" customFormat="1" x14ac:dyDescent="0.2">
      <c r="A2186" s="98"/>
      <c r="B2186" s="97" t="s">
        <v>212</v>
      </c>
      <c r="C2186" s="767" t="s">
        <v>252</v>
      </c>
      <c r="D2186" s="767"/>
      <c r="E2186" s="767"/>
      <c r="F2186" s="99" t="s">
        <v>33</v>
      </c>
      <c r="G2186" s="99" t="s">
        <v>33</v>
      </c>
      <c r="H2186" s="99" t="s">
        <v>33</v>
      </c>
      <c r="I2186" s="99" t="s">
        <v>33</v>
      </c>
      <c r="J2186" s="100">
        <v>3287.63</v>
      </c>
      <c r="K2186" s="99" t="s">
        <v>33</v>
      </c>
      <c r="L2186" s="100">
        <v>1637.24</v>
      </c>
      <c r="M2186" s="101" t="s">
        <v>33</v>
      </c>
      <c r="N2186" s="102" t="s">
        <v>33</v>
      </c>
      <c r="U2186" s="68" t="s">
        <v>252</v>
      </c>
    </row>
    <row r="2187" spans="1:24" s="63" customFormat="1" x14ac:dyDescent="0.2">
      <c r="A2187" s="98"/>
      <c r="B2187" s="97" t="s">
        <v>33</v>
      </c>
      <c r="C2187" s="767" t="s">
        <v>253</v>
      </c>
      <c r="D2187" s="767"/>
      <c r="E2187" s="767"/>
      <c r="F2187" s="99" t="s">
        <v>179</v>
      </c>
      <c r="G2187" s="99" t="s">
        <v>2816</v>
      </c>
      <c r="H2187" s="99" t="s">
        <v>175</v>
      </c>
      <c r="I2187" s="99" t="s">
        <v>3607</v>
      </c>
      <c r="J2187" s="100" t="s">
        <v>33</v>
      </c>
      <c r="K2187" s="99" t="s">
        <v>33</v>
      </c>
      <c r="L2187" s="100" t="s">
        <v>33</v>
      </c>
      <c r="M2187" s="101" t="s">
        <v>33</v>
      </c>
      <c r="N2187" s="102" t="s">
        <v>33</v>
      </c>
      <c r="V2187" s="68" t="s">
        <v>253</v>
      </c>
    </row>
    <row r="2188" spans="1:24" s="63" customFormat="1" x14ac:dyDescent="0.2">
      <c r="A2188" s="98"/>
      <c r="B2188" s="97" t="s">
        <v>33</v>
      </c>
      <c r="C2188" s="767" t="s">
        <v>178</v>
      </c>
      <c r="D2188" s="767"/>
      <c r="E2188" s="767"/>
      <c r="F2188" s="99" t="s">
        <v>179</v>
      </c>
      <c r="G2188" s="99" t="s">
        <v>2818</v>
      </c>
      <c r="H2188" s="99" t="s">
        <v>175</v>
      </c>
      <c r="I2188" s="99" t="s">
        <v>3608</v>
      </c>
      <c r="J2188" s="100" t="s">
        <v>33</v>
      </c>
      <c r="K2188" s="99" t="s">
        <v>33</v>
      </c>
      <c r="L2188" s="100" t="s">
        <v>33</v>
      </c>
      <c r="M2188" s="101" t="s">
        <v>33</v>
      </c>
      <c r="N2188" s="102" t="s">
        <v>33</v>
      </c>
      <c r="V2188" s="68" t="s">
        <v>178</v>
      </c>
    </row>
    <row r="2189" spans="1:24" s="63" customFormat="1" x14ac:dyDescent="0.2">
      <c r="A2189" s="98"/>
      <c r="B2189" s="97" t="s">
        <v>33</v>
      </c>
      <c r="C2189" s="776" t="s">
        <v>182</v>
      </c>
      <c r="D2189" s="776"/>
      <c r="E2189" s="776"/>
      <c r="F2189" s="90" t="s">
        <v>33</v>
      </c>
      <c r="G2189" s="90" t="s">
        <v>33</v>
      </c>
      <c r="H2189" s="90" t="s">
        <v>33</v>
      </c>
      <c r="I2189" s="90" t="s">
        <v>33</v>
      </c>
      <c r="J2189" s="91">
        <v>8768.26</v>
      </c>
      <c r="K2189" s="90" t="s">
        <v>33</v>
      </c>
      <c r="L2189" s="91">
        <v>5048.93</v>
      </c>
      <c r="M2189" s="92" t="s">
        <v>33</v>
      </c>
      <c r="N2189" s="93" t="s">
        <v>33</v>
      </c>
      <c r="W2189" s="68" t="s">
        <v>182</v>
      </c>
    </row>
    <row r="2190" spans="1:24" s="63" customFormat="1" x14ac:dyDescent="0.2">
      <c r="A2190" s="98"/>
      <c r="B2190" s="97" t="s">
        <v>33</v>
      </c>
      <c r="C2190" s="767" t="s">
        <v>183</v>
      </c>
      <c r="D2190" s="767"/>
      <c r="E2190" s="767"/>
      <c r="F2190" s="99" t="s">
        <v>33</v>
      </c>
      <c r="G2190" s="99" t="s">
        <v>33</v>
      </c>
      <c r="H2190" s="99" t="s">
        <v>33</v>
      </c>
      <c r="I2190" s="99" t="s">
        <v>33</v>
      </c>
      <c r="J2190" s="100" t="s">
        <v>33</v>
      </c>
      <c r="K2190" s="99" t="s">
        <v>33</v>
      </c>
      <c r="L2190" s="100">
        <v>2026.36</v>
      </c>
      <c r="M2190" s="101" t="s">
        <v>33</v>
      </c>
      <c r="N2190" s="102" t="s">
        <v>33</v>
      </c>
      <c r="V2190" s="68" t="s">
        <v>183</v>
      </c>
    </row>
    <row r="2191" spans="1:24" s="63" customFormat="1" ht="33.75" x14ac:dyDescent="0.2">
      <c r="A2191" s="98"/>
      <c r="B2191" s="97" t="s">
        <v>589</v>
      </c>
      <c r="C2191" s="767" t="s">
        <v>590</v>
      </c>
      <c r="D2191" s="767"/>
      <c r="E2191" s="767"/>
      <c r="F2191" s="99" t="s">
        <v>186</v>
      </c>
      <c r="G2191" s="99" t="s">
        <v>591</v>
      </c>
      <c r="H2191" s="99" t="s">
        <v>33</v>
      </c>
      <c r="I2191" s="99" t="s">
        <v>591</v>
      </c>
      <c r="J2191" s="100" t="s">
        <v>33</v>
      </c>
      <c r="K2191" s="99" t="s">
        <v>33</v>
      </c>
      <c r="L2191" s="100">
        <v>2127.6799999999998</v>
      </c>
      <c r="M2191" s="101" t="s">
        <v>33</v>
      </c>
      <c r="N2191" s="102" t="s">
        <v>33</v>
      </c>
      <c r="V2191" s="68" t="s">
        <v>590</v>
      </c>
    </row>
    <row r="2192" spans="1:24" s="63" customFormat="1" ht="33.75" x14ac:dyDescent="0.2">
      <c r="A2192" s="98"/>
      <c r="B2192" s="97" t="s">
        <v>592</v>
      </c>
      <c r="C2192" s="767" t="s">
        <v>593</v>
      </c>
      <c r="D2192" s="767"/>
      <c r="E2192" s="767"/>
      <c r="F2192" s="99" t="s">
        <v>186</v>
      </c>
      <c r="G2192" s="99" t="s">
        <v>594</v>
      </c>
      <c r="H2192" s="99" t="s">
        <v>33</v>
      </c>
      <c r="I2192" s="99" t="s">
        <v>594</v>
      </c>
      <c r="J2192" s="100" t="s">
        <v>33</v>
      </c>
      <c r="K2192" s="99" t="s">
        <v>33</v>
      </c>
      <c r="L2192" s="100">
        <v>1317.13</v>
      </c>
      <c r="M2192" s="101" t="s">
        <v>33</v>
      </c>
      <c r="N2192" s="102" t="s">
        <v>33</v>
      </c>
      <c r="V2192" s="68" t="s">
        <v>593</v>
      </c>
    </row>
    <row r="2193" spans="1:25" s="63" customFormat="1" x14ac:dyDescent="0.2">
      <c r="A2193" s="103"/>
      <c r="B2193" s="104"/>
      <c r="C2193" s="780" t="s">
        <v>191</v>
      </c>
      <c r="D2193" s="780"/>
      <c r="E2193" s="780"/>
      <c r="F2193" s="105" t="s">
        <v>33</v>
      </c>
      <c r="G2193" s="105" t="s">
        <v>33</v>
      </c>
      <c r="H2193" s="105" t="s">
        <v>33</v>
      </c>
      <c r="I2193" s="105" t="s">
        <v>33</v>
      </c>
      <c r="J2193" s="106" t="s">
        <v>33</v>
      </c>
      <c r="K2193" s="105" t="s">
        <v>33</v>
      </c>
      <c r="L2193" s="106">
        <v>8493.74</v>
      </c>
      <c r="M2193" s="92" t="s">
        <v>33</v>
      </c>
      <c r="N2193" s="107" t="s">
        <v>33</v>
      </c>
      <c r="X2193" s="68" t="s">
        <v>191</v>
      </c>
    </row>
    <row r="2194" spans="1:25" s="63" customFormat="1" ht="22.5" x14ac:dyDescent="0.2">
      <c r="A2194" s="88" t="s">
        <v>3609</v>
      </c>
      <c r="B2194" s="89" t="s">
        <v>595</v>
      </c>
      <c r="C2194" s="776" t="s">
        <v>596</v>
      </c>
      <c r="D2194" s="776"/>
      <c r="E2194" s="776"/>
      <c r="F2194" s="90" t="s">
        <v>566</v>
      </c>
      <c r="G2194" s="90" t="s">
        <v>33</v>
      </c>
      <c r="H2194" s="90" t="s">
        <v>33</v>
      </c>
      <c r="I2194" s="90" t="s">
        <v>3610</v>
      </c>
      <c r="J2194" s="91">
        <v>790</v>
      </c>
      <c r="K2194" s="90" t="s">
        <v>33</v>
      </c>
      <c r="L2194" s="91">
        <v>39932.129999999997</v>
      </c>
      <c r="M2194" s="92" t="s">
        <v>33</v>
      </c>
      <c r="N2194" s="93" t="s">
        <v>33</v>
      </c>
      <c r="R2194" s="68" t="s">
        <v>596</v>
      </c>
    </row>
    <row r="2195" spans="1:25" s="63" customFormat="1" x14ac:dyDescent="0.2">
      <c r="A2195" s="88" t="s">
        <v>3611</v>
      </c>
      <c r="B2195" s="89" t="s">
        <v>598</v>
      </c>
      <c r="C2195" s="776" t="s">
        <v>599</v>
      </c>
      <c r="D2195" s="776"/>
      <c r="E2195" s="776"/>
      <c r="F2195" s="90" t="s">
        <v>566</v>
      </c>
      <c r="G2195" s="90" t="s">
        <v>33</v>
      </c>
      <c r="H2195" s="90" t="s">
        <v>33</v>
      </c>
      <c r="I2195" s="90" t="s">
        <v>3612</v>
      </c>
      <c r="J2195" s="91">
        <v>10.63</v>
      </c>
      <c r="K2195" s="90" t="s">
        <v>33</v>
      </c>
      <c r="L2195" s="91">
        <v>529.37</v>
      </c>
      <c r="M2195" s="92" t="s">
        <v>33</v>
      </c>
      <c r="N2195" s="93" t="s">
        <v>33</v>
      </c>
      <c r="R2195" s="68" t="s">
        <v>599</v>
      </c>
    </row>
    <row r="2196" spans="1:25" s="63" customFormat="1" x14ac:dyDescent="0.2">
      <c r="A2196" s="94"/>
      <c r="B2196" s="95"/>
      <c r="C2196" s="767" t="s">
        <v>601</v>
      </c>
      <c r="D2196" s="767"/>
      <c r="E2196" s="767"/>
      <c r="F2196" s="767"/>
      <c r="G2196" s="767"/>
      <c r="H2196" s="767"/>
      <c r="I2196" s="767"/>
      <c r="J2196" s="767"/>
      <c r="K2196" s="767"/>
      <c r="L2196" s="767"/>
      <c r="M2196" s="767"/>
      <c r="N2196" s="781"/>
      <c r="Y2196" s="68" t="s">
        <v>601</v>
      </c>
    </row>
    <row r="2197" spans="1:25" s="63" customFormat="1" ht="22.5" x14ac:dyDescent="0.2">
      <c r="A2197" s="88" t="s">
        <v>3613</v>
      </c>
      <c r="B2197" s="89" t="s">
        <v>2064</v>
      </c>
      <c r="C2197" s="776" t="s">
        <v>2065</v>
      </c>
      <c r="D2197" s="776"/>
      <c r="E2197" s="776"/>
      <c r="F2197" s="90" t="s">
        <v>604</v>
      </c>
      <c r="G2197" s="90" t="s">
        <v>33</v>
      </c>
      <c r="H2197" s="90" t="s">
        <v>33</v>
      </c>
      <c r="I2197" s="90" t="s">
        <v>1397</v>
      </c>
      <c r="J2197" s="91">
        <v>5488.69</v>
      </c>
      <c r="K2197" s="90" t="s">
        <v>33</v>
      </c>
      <c r="L2197" s="91">
        <v>2812.95</v>
      </c>
      <c r="M2197" s="92" t="s">
        <v>33</v>
      </c>
      <c r="N2197" s="93" t="s">
        <v>33</v>
      </c>
      <c r="R2197" s="68" t="s">
        <v>2065</v>
      </c>
    </row>
    <row r="2198" spans="1:25" s="63" customFormat="1" x14ac:dyDescent="0.2">
      <c r="A2198" s="94"/>
      <c r="B2198" s="95"/>
      <c r="C2198" s="767" t="s">
        <v>3614</v>
      </c>
      <c r="D2198" s="767"/>
      <c r="E2198" s="767"/>
      <c r="F2198" s="767"/>
      <c r="G2198" s="767"/>
      <c r="H2198" s="767"/>
      <c r="I2198" s="767"/>
      <c r="J2198" s="767"/>
      <c r="K2198" s="767"/>
      <c r="L2198" s="767"/>
      <c r="M2198" s="767"/>
      <c r="N2198" s="781"/>
      <c r="S2198" s="68" t="s">
        <v>3614</v>
      </c>
    </row>
    <row r="2199" spans="1:25" s="63" customFormat="1" ht="22.5" x14ac:dyDescent="0.2">
      <c r="A2199" s="88" t="s">
        <v>3615</v>
      </c>
      <c r="B2199" s="89" t="s">
        <v>2014</v>
      </c>
      <c r="C2199" s="776" t="s">
        <v>2015</v>
      </c>
      <c r="D2199" s="776"/>
      <c r="E2199" s="776"/>
      <c r="F2199" s="90" t="s">
        <v>604</v>
      </c>
      <c r="G2199" s="90" t="s">
        <v>33</v>
      </c>
      <c r="H2199" s="90" t="s">
        <v>33</v>
      </c>
      <c r="I2199" s="90" t="s">
        <v>2926</v>
      </c>
      <c r="J2199" s="91">
        <v>5488.69</v>
      </c>
      <c r="K2199" s="90" t="s">
        <v>33</v>
      </c>
      <c r="L2199" s="91">
        <v>930.33</v>
      </c>
      <c r="M2199" s="92" t="s">
        <v>33</v>
      </c>
      <c r="N2199" s="93" t="s">
        <v>33</v>
      </c>
      <c r="R2199" s="68" t="s">
        <v>2015</v>
      </c>
    </row>
    <row r="2200" spans="1:25" s="63" customFormat="1" x14ac:dyDescent="0.2">
      <c r="A2200" s="94"/>
      <c r="B2200" s="95"/>
      <c r="C2200" s="767" t="s">
        <v>2927</v>
      </c>
      <c r="D2200" s="767"/>
      <c r="E2200" s="767"/>
      <c r="F2200" s="767"/>
      <c r="G2200" s="767"/>
      <c r="H2200" s="767"/>
      <c r="I2200" s="767"/>
      <c r="J2200" s="767"/>
      <c r="K2200" s="767"/>
      <c r="L2200" s="767"/>
      <c r="M2200" s="767"/>
      <c r="N2200" s="781"/>
      <c r="S2200" s="68" t="s">
        <v>2927</v>
      </c>
    </row>
    <row r="2201" spans="1:25" s="63" customFormat="1" ht="22.5" x14ac:dyDescent="0.2">
      <c r="A2201" s="88" t="s">
        <v>3616</v>
      </c>
      <c r="B2201" s="89" t="s">
        <v>2826</v>
      </c>
      <c r="C2201" s="776" t="s">
        <v>2827</v>
      </c>
      <c r="D2201" s="776"/>
      <c r="E2201" s="776"/>
      <c r="F2201" s="90" t="s">
        <v>604</v>
      </c>
      <c r="G2201" s="90" t="s">
        <v>33</v>
      </c>
      <c r="H2201" s="90" t="s">
        <v>33</v>
      </c>
      <c r="I2201" s="90" t="s">
        <v>2885</v>
      </c>
      <c r="J2201" s="91">
        <v>5488.69</v>
      </c>
      <c r="K2201" s="90" t="s">
        <v>33</v>
      </c>
      <c r="L2201" s="91">
        <v>5314.15</v>
      </c>
      <c r="M2201" s="92" t="s">
        <v>33</v>
      </c>
      <c r="N2201" s="93" t="s">
        <v>33</v>
      </c>
      <c r="R2201" s="68" t="s">
        <v>2827</v>
      </c>
    </row>
    <row r="2202" spans="1:25" s="63" customFormat="1" x14ac:dyDescent="0.2">
      <c r="A2202" s="94"/>
      <c r="B2202" s="95"/>
      <c r="C2202" s="767" t="s">
        <v>2886</v>
      </c>
      <c r="D2202" s="767"/>
      <c r="E2202" s="767"/>
      <c r="F2202" s="767"/>
      <c r="G2202" s="767"/>
      <c r="H2202" s="767"/>
      <c r="I2202" s="767"/>
      <c r="J2202" s="767"/>
      <c r="K2202" s="767"/>
      <c r="L2202" s="767"/>
      <c r="M2202" s="767"/>
      <c r="N2202" s="781"/>
      <c r="S2202" s="68" t="s">
        <v>2886</v>
      </c>
    </row>
    <row r="2203" spans="1:25" s="63" customFormat="1" ht="22.5" x14ac:dyDescent="0.2">
      <c r="A2203" s="88" t="s">
        <v>3617</v>
      </c>
      <c r="B2203" s="89" t="s">
        <v>602</v>
      </c>
      <c r="C2203" s="776" t="s">
        <v>603</v>
      </c>
      <c r="D2203" s="776"/>
      <c r="E2203" s="776"/>
      <c r="F2203" s="90" t="s">
        <v>604</v>
      </c>
      <c r="G2203" s="90" t="s">
        <v>33</v>
      </c>
      <c r="H2203" s="90" t="s">
        <v>33</v>
      </c>
      <c r="I2203" s="90" t="s">
        <v>3618</v>
      </c>
      <c r="J2203" s="91">
        <v>5584.58</v>
      </c>
      <c r="K2203" s="90" t="s">
        <v>33</v>
      </c>
      <c r="L2203" s="91">
        <v>1649.13</v>
      </c>
      <c r="M2203" s="92" t="s">
        <v>33</v>
      </c>
      <c r="N2203" s="93" t="s">
        <v>33</v>
      </c>
      <c r="R2203" s="68" t="s">
        <v>603</v>
      </c>
    </row>
    <row r="2204" spans="1:25" s="63" customFormat="1" x14ac:dyDescent="0.2">
      <c r="A2204" s="94"/>
      <c r="B2204" s="95"/>
      <c r="C2204" s="767" t="s">
        <v>3619</v>
      </c>
      <c r="D2204" s="767"/>
      <c r="E2204" s="767"/>
      <c r="F2204" s="767"/>
      <c r="G2204" s="767"/>
      <c r="H2204" s="767"/>
      <c r="I2204" s="767"/>
      <c r="J2204" s="767"/>
      <c r="K2204" s="767"/>
      <c r="L2204" s="767"/>
      <c r="M2204" s="767"/>
      <c r="N2204" s="781"/>
      <c r="S2204" s="68" t="s">
        <v>3619</v>
      </c>
    </row>
    <row r="2205" spans="1:25" s="63" customFormat="1" ht="22.5" x14ac:dyDescent="0.2">
      <c r="A2205" s="88" t="s">
        <v>3620</v>
      </c>
      <c r="B2205" s="89" t="s">
        <v>2010</v>
      </c>
      <c r="C2205" s="776" t="s">
        <v>2011</v>
      </c>
      <c r="D2205" s="776"/>
      <c r="E2205" s="776"/>
      <c r="F2205" s="90" t="s">
        <v>604</v>
      </c>
      <c r="G2205" s="90" t="s">
        <v>33</v>
      </c>
      <c r="H2205" s="90" t="s">
        <v>33</v>
      </c>
      <c r="I2205" s="90" t="s">
        <v>3621</v>
      </c>
      <c r="J2205" s="91">
        <v>5802.77</v>
      </c>
      <c r="K2205" s="90" t="s">
        <v>33</v>
      </c>
      <c r="L2205" s="91">
        <v>1836</v>
      </c>
      <c r="M2205" s="92" t="s">
        <v>33</v>
      </c>
      <c r="N2205" s="93" t="s">
        <v>33</v>
      </c>
      <c r="R2205" s="68" t="s">
        <v>2011</v>
      </c>
    </row>
    <row r="2206" spans="1:25" s="63" customFormat="1" x14ac:dyDescent="0.2">
      <c r="A2206" s="94"/>
      <c r="B2206" s="95"/>
      <c r="C2206" s="767" t="s">
        <v>3622</v>
      </c>
      <c r="D2206" s="767"/>
      <c r="E2206" s="767"/>
      <c r="F2206" s="767"/>
      <c r="G2206" s="767"/>
      <c r="H2206" s="767"/>
      <c r="I2206" s="767"/>
      <c r="J2206" s="767"/>
      <c r="K2206" s="767"/>
      <c r="L2206" s="767"/>
      <c r="M2206" s="767"/>
      <c r="N2206" s="781"/>
      <c r="S2206" s="68" t="s">
        <v>3622</v>
      </c>
    </row>
    <row r="2207" spans="1:25" s="63" customFormat="1" ht="33.75" x14ac:dyDescent="0.2">
      <c r="A2207" s="88" t="s">
        <v>3623</v>
      </c>
      <c r="B2207" s="89" t="s">
        <v>2028</v>
      </c>
      <c r="C2207" s="776" t="s">
        <v>2029</v>
      </c>
      <c r="D2207" s="776"/>
      <c r="E2207" s="776"/>
      <c r="F2207" s="90" t="s">
        <v>609</v>
      </c>
      <c r="G2207" s="90" t="s">
        <v>33</v>
      </c>
      <c r="H2207" s="90" t="s">
        <v>33</v>
      </c>
      <c r="I2207" s="90" t="s">
        <v>3624</v>
      </c>
      <c r="J2207" s="91" t="s">
        <v>33</v>
      </c>
      <c r="K2207" s="90" t="s">
        <v>33</v>
      </c>
      <c r="L2207" s="91" t="s">
        <v>33</v>
      </c>
      <c r="M2207" s="92" t="s">
        <v>33</v>
      </c>
      <c r="N2207" s="93" t="s">
        <v>33</v>
      </c>
      <c r="R2207" s="68" t="s">
        <v>2029</v>
      </c>
    </row>
    <row r="2208" spans="1:25" s="63" customFormat="1" x14ac:dyDescent="0.2">
      <c r="A2208" s="94"/>
      <c r="B2208" s="95"/>
      <c r="C2208" s="767" t="s">
        <v>3625</v>
      </c>
      <c r="D2208" s="767"/>
      <c r="E2208" s="767"/>
      <c r="F2208" s="767"/>
      <c r="G2208" s="767"/>
      <c r="H2208" s="767"/>
      <c r="I2208" s="767"/>
      <c r="J2208" s="767"/>
      <c r="K2208" s="767"/>
      <c r="L2208" s="767"/>
      <c r="M2208" s="767"/>
      <c r="N2208" s="781"/>
      <c r="S2208" s="68" t="s">
        <v>3625</v>
      </c>
    </row>
    <row r="2209" spans="1:24" s="63" customFormat="1" ht="33.75" x14ac:dyDescent="0.2">
      <c r="A2209" s="96"/>
      <c r="B2209" s="97" t="s">
        <v>558</v>
      </c>
      <c r="C2209" s="767" t="s">
        <v>559</v>
      </c>
      <c r="D2209" s="767"/>
      <c r="E2209" s="767"/>
      <c r="F2209" s="767"/>
      <c r="G2209" s="767"/>
      <c r="H2209" s="767"/>
      <c r="I2209" s="767"/>
      <c r="J2209" s="767"/>
      <c r="K2209" s="767"/>
      <c r="L2209" s="767"/>
      <c r="M2209" s="767"/>
      <c r="N2209" s="781"/>
      <c r="T2209" s="68" t="s">
        <v>559</v>
      </c>
    </row>
    <row r="2210" spans="1:24" s="63" customFormat="1" x14ac:dyDescent="0.2">
      <c r="A2210" s="98"/>
      <c r="B2210" s="97" t="s">
        <v>165</v>
      </c>
      <c r="C2210" s="767" t="s">
        <v>251</v>
      </c>
      <c r="D2210" s="767"/>
      <c r="E2210" s="767"/>
      <c r="F2210" s="99" t="s">
        <v>33</v>
      </c>
      <c r="G2210" s="99" t="s">
        <v>33</v>
      </c>
      <c r="H2210" s="99" t="s">
        <v>33</v>
      </c>
      <c r="I2210" s="99" t="s">
        <v>33</v>
      </c>
      <c r="J2210" s="100">
        <v>86.7</v>
      </c>
      <c r="K2210" s="99" t="s">
        <v>175</v>
      </c>
      <c r="L2210" s="100">
        <v>172.32</v>
      </c>
      <c r="M2210" s="101" t="s">
        <v>33</v>
      </c>
      <c r="N2210" s="102" t="s">
        <v>33</v>
      </c>
      <c r="U2210" s="68" t="s">
        <v>251</v>
      </c>
    </row>
    <row r="2211" spans="1:24" s="63" customFormat="1" x14ac:dyDescent="0.2">
      <c r="A2211" s="98"/>
      <c r="B2211" s="97" t="s">
        <v>173</v>
      </c>
      <c r="C2211" s="767" t="s">
        <v>174</v>
      </c>
      <c r="D2211" s="767"/>
      <c r="E2211" s="767"/>
      <c r="F2211" s="99" t="s">
        <v>33</v>
      </c>
      <c r="G2211" s="99" t="s">
        <v>33</v>
      </c>
      <c r="H2211" s="99" t="s">
        <v>33</v>
      </c>
      <c r="I2211" s="99" t="s">
        <v>33</v>
      </c>
      <c r="J2211" s="100">
        <v>16.61</v>
      </c>
      <c r="K2211" s="99" t="s">
        <v>175</v>
      </c>
      <c r="L2211" s="100">
        <v>33.01</v>
      </c>
      <c r="M2211" s="101" t="s">
        <v>33</v>
      </c>
      <c r="N2211" s="102" t="s">
        <v>33</v>
      </c>
      <c r="U2211" s="68" t="s">
        <v>174</v>
      </c>
    </row>
    <row r="2212" spans="1:24" s="63" customFormat="1" x14ac:dyDescent="0.2">
      <c r="A2212" s="98"/>
      <c r="B2212" s="97" t="s">
        <v>176</v>
      </c>
      <c r="C2212" s="767" t="s">
        <v>177</v>
      </c>
      <c r="D2212" s="767"/>
      <c r="E2212" s="767"/>
      <c r="F2212" s="99" t="s">
        <v>33</v>
      </c>
      <c r="G2212" s="99" t="s">
        <v>33</v>
      </c>
      <c r="H2212" s="99" t="s">
        <v>33</v>
      </c>
      <c r="I2212" s="99" t="s">
        <v>33</v>
      </c>
      <c r="J2212" s="100">
        <v>2.93</v>
      </c>
      <c r="K2212" s="99" t="s">
        <v>175</v>
      </c>
      <c r="L2212" s="100">
        <v>5.82</v>
      </c>
      <c r="M2212" s="101" t="s">
        <v>33</v>
      </c>
      <c r="N2212" s="102" t="s">
        <v>33</v>
      </c>
      <c r="U2212" s="68" t="s">
        <v>177</v>
      </c>
    </row>
    <row r="2213" spans="1:24" s="63" customFormat="1" x14ac:dyDescent="0.2">
      <c r="A2213" s="98"/>
      <c r="B2213" s="97" t="s">
        <v>212</v>
      </c>
      <c r="C2213" s="767" t="s">
        <v>252</v>
      </c>
      <c r="D2213" s="767"/>
      <c r="E2213" s="767"/>
      <c r="F2213" s="99" t="s">
        <v>33</v>
      </c>
      <c r="G2213" s="99" t="s">
        <v>33</v>
      </c>
      <c r="H2213" s="99" t="s">
        <v>33</v>
      </c>
      <c r="I2213" s="99" t="s">
        <v>33</v>
      </c>
      <c r="J2213" s="100">
        <v>0.66</v>
      </c>
      <c r="K2213" s="99" t="s">
        <v>33</v>
      </c>
      <c r="L2213" s="100">
        <v>1.05</v>
      </c>
      <c r="M2213" s="101" t="s">
        <v>33</v>
      </c>
      <c r="N2213" s="102" t="s">
        <v>33</v>
      </c>
      <c r="U2213" s="68" t="s">
        <v>252</v>
      </c>
    </row>
    <row r="2214" spans="1:24" s="63" customFormat="1" x14ac:dyDescent="0.2">
      <c r="A2214" s="98"/>
      <c r="B2214" s="97" t="s">
        <v>33</v>
      </c>
      <c r="C2214" s="767" t="s">
        <v>253</v>
      </c>
      <c r="D2214" s="767"/>
      <c r="E2214" s="767"/>
      <c r="F2214" s="99" t="s">
        <v>179</v>
      </c>
      <c r="G2214" s="99" t="s">
        <v>2031</v>
      </c>
      <c r="H2214" s="99" t="s">
        <v>175</v>
      </c>
      <c r="I2214" s="99" t="s">
        <v>3626</v>
      </c>
      <c r="J2214" s="100" t="s">
        <v>33</v>
      </c>
      <c r="K2214" s="99" t="s">
        <v>33</v>
      </c>
      <c r="L2214" s="100" t="s">
        <v>33</v>
      </c>
      <c r="M2214" s="101" t="s">
        <v>33</v>
      </c>
      <c r="N2214" s="102" t="s">
        <v>33</v>
      </c>
      <c r="V2214" s="68" t="s">
        <v>253</v>
      </c>
    </row>
    <row r="2215" spans="1:24" s="63" customFormat="1" x14ac:dyDescent="0.2">
      <c r="A2215" s="98"/>
      <c r="B2215" s="97" t="s">
        <v>33</v>
      </c>
      <c r="C2215" s="767" t="s">
        <v>178</v>
      </c>
      <c r="D2215" s="767"/>
      <c r="E2215" s="767"/>
      <c r="F2215" s="99" t="s">
        <v>179</v>
      </c>
      <c r="G2215" s="99" t="s">
        <v>845</v>
      </c>
      <c r="H2215" s="99" t="s">
        <v>175</v>
      </c>
      <c r="I2215" s="99" t="s">
        <v>3627</v>
      </c>
      <c r="J2215" s="100" t="s">
        <v>33</v>
      </c>
      <c r="K2215" s="99" t="s">
        <v>33</v>
      </c>
      <c r="L2215" s="100" t="s">
        <v>33</v>
      </c>
      <c r="M2215" s="101" t="s">
        <v>33</v>
      </c>
      <c r="N2215" s="102" t="s">
        <v>33</v>
      </c>
      <c r="V2215" s="68" t="s">
        <v>178</v>
      </c>
    </row>
    <row r="2216" spans="1:24" s="63" customFormat="1" x14ac:dyDescent="0.2">
      <c r="A2216" s="98"/>
      <c r="B2216" s="97" t="s">
        <v>33</v>
      </c>
      <c r="C2216" s="776" t="s">
        <v>182</v>
      </c>
      <c r="D2216" s="776"/>
      <c r="E2216" s="776"/>
      <c r="F2216" s="90" t="s">
        <v>33</v>
      </c>
      <c r="G2216" s="90" t="s">
        <v>33</v>
      </c>
      <c r="H2216" s="90" t="s">
        <v>33</v>
      </c>
      <c r="I2216" s="90" t="s">
        <v>33</v>
      </c>
      <c r="J2216" s="91">
        <v>103.97</v>
      </c>
      <c r="K2216" s="90" t="s">
        <v>33</v>
      </c>
      <c r="L2216" s="91">
        <v>206.38</v>
      </c>
      <c r="M2216" s="92" t="s">
        <v>33</v>
      </c>
      <c r="N2216" s="93" t="s">
        <v>33</v>
      </c>
      <c r="W2216" s="68" t="s">
        <v>182</v>
      </c>
    </row>
    <row r="2217" spans="1:24" s="63" customFormat="1" x14ac:dyDescent="0.2">
      <c r="A2217" s="98"/>
      <c r="B2217" s="97" t="s">
        <v>33</v>
      </c>
      <c r="C2217" s="767" t="s">
        <v>183</v>
      </c>
      <c r="D2217" s="767"/>
      <c r="E2217" s="767"/>
      <c r="F2217" s="99" t="s">
        <v>33</v>
      </c>
      <c r="G2217" s="99" t="s">
        <v>33</v>
      </c>
      <c r="H2217" s="99" t="s">
        <v>33</v>
      </c>
      <c r="I2217" s="99" t="s">
        <v>33</v>
      </c>
      <c r="J2217" s="100" t="s">
        <v>33</v>
      </c>
      <c r="K2217" s="99" t="s">
        <v>33</v>
      </c>
      <c r="L2217" s="100">
        <v>178.14</v>
      </c>
      <c r="M2217" s="101" t="s">
        <v>33</v>
      </c>
      <c r="N2217" s="102" t="s">
        <v>33</v>
      </c>
      <c r="V2217" s="68" t="s">
        <v>183</v>
      </c>
    </row>
    <row r="2218" spans="1:24" s="63" customFormat="1" ht="22.5" x14ac:dyDescent="0.2">
      <c r="A2218" s="98"/>
      <c r="B2218" s="97" t="s">
        <v>572</v>
      </c>
      <c r="C2218" s="767" t="s">
        <v>573</v>
      </c>
      <c r="D2218" s="767"/>
      <c r="E2218" s="767"/>
      <c r="F2218" s="99" t="s">
        <v>186</v>
      </c>
      <c r="G2218" s="99" t="s">
        <v>574</v>
      </c>
      <c r="H2218" s="99" t="s">
        <v>33</v>
      </c>
      <c r="I2218" s="99" t="s">
        <v>574</v>
      </c>
      <c r="J2218" s="100" t="s">
        <v>33</v>
      </c>
      <c r="K2218" s="99" t="s">
        <v>33</v>
      </c>
      <c r="L2218" s="100">
        <v>217.33</v>
      </c>
      <c r="M2218" s="101" t="s">
        <v>33</v>
      </c>
      <c r="N2218" s="102" t="s">
        <v>33</v>
      </c>
      <c r="V2218" s="68" t="s">
        <v>573</v>
      </c>
    </row>
    <row r="2219" spans="1:24" s="63" customFormat="1" ht="22.5" x14ac:dyDescent="0.2">
      <c r="A2219" s="98"/>
      <c r="B2219" s="97" t="s">
        <v>575</v>
      </c>
      <c r="C2219" s="767" t="s">
        <v>576</v>
      </c>
      <c r="D2219" s="767"/>
      <c r="E2219" s="767"/>
      <c r="F2219" s="99" t="s">
        <v>186</v>
      </c>
      <c r="G2219" s="99" t="s">
        <v>341</v>
      </c>
      <c r="H2219" s="99" t="s">
        <v>33</v>
      </c>
      <c r="I2219" s="99" t="s">
        <v>341</v>
      </c>
      <c r="J2219" s="100" t="s">
        <v>33</v>
      </c>
      <c r="K2219" s="99" t="s">
        <v>33</v>
      </c>
      <c r="L2219" s="100">
        <v>142.51</v>
      </c>
      <c r="M2219" s="101" t="s">
        <v>33</v>
      </c>
      <c r="N2219" s="102" t="s">
        <v>33</v>
      </c>
      <c r="V2219" s="68" t="s">
        <v>576</v>
      </c>
    </row>
    <row r="2220" spans="1:24" s="63" customFormat="1" x14ac:dyDescent="0.2">
      <c r="A2220" s="103"/>
      <c r="B2220" s="104"/>
      <c r="C2220" s="780" t="s">
        <v>191</v>
      </c>
      <c r="D2220" s="780"/>
      <c r="E2220" s="780"/>
      <c r="F2220" s="105" t="s">
        <v>33</v>
      </c>
      <c r="G2220" s="105" t="s">
        <v>33</v>
      </c>
      <c r="H2220" s="105" t="s">
        <v>33</v>
      </c>
      <c r="I2220" s="105" t="s">
        <v>33</v>
      </c>
      <c r="J2220" s="106" t="s">
        <v>33</v>
      </c>
      <c r="K2220" s="105" t="s">
        <v>33</v>
      </c>
      <c r="L2220" s="106">
        <v>566.22</v>
      </c>
      <c r="M2220" s="92" t="s">
        <v>33</v>
      </c>
      <c r="N2220" s="107" t="s">
        <v>33</v>
      </c>
      <c r="X2220" s="68" t="s">
        <v>191</v>
      </c>
    </row>
    <row r="2221" spans="1:24" s="63" customFormat="1" ht="33.75" x14ac:dyDescent="0.2">
      <c r="A2221" s="88" t="s">
        <v>3628</v>
      </c>
      <c r="B2221" s="89" t="s">
        <v>2034</v>
      </c>
      <c r="C2221" s="776" t="s">
        <v>2035</v>
      </c>
      <c r="D2221" s="776"/>
      <c r="E2221" s="776"/>
      <c r="F2221" s="90" t="s">
        <v>2036</v>
      </c>
      <c r="G2221" s="90" t="s">
        <v>33</v>
      </c>
      <c r="H2221" s="90" t="s">
        <v>33</v>
      </c>
      <c r="I2221" s="90" t="s">
        <v>3629</v>
      </c>
      <c r="J2221" s="91">
        <v>15.36</v>
      </c>
      <c r="K2221" s="90" t="s">
        <v>33</v>
      </c>
      <c r="L2221" s="91">
        <v>7693.06</v>
      </c>
      <c r="M2221" s="92" t="s">
        <v>33</v>
      </c>
      <c r="N2221" s="93" t="s">
        <v>33</v>
      </c>
      <c r="R2221" s="68" t="s">
        <v>2035</v>
      </c>
    </row>
    <row r="2222" spans="1:24" s="63" customFormat="1" ht="22.5" x14ac:dyDescent="0.2">
      <c r="A2222" s="88" t="s">
        <v>3630</v>
      </c>
      <c r="B2222" s="89" t="s">
        <v>2839</v>
      </c>
      <c r="C2222" s="776" t="s">
        <v>2840</v>
      </c>
      <c r="D2222" s="776"/>
      <c r="E2222" s="776"/>
      <c r="F2222" s="90" t="s">
        <v>711</v>
      </c>
      <c r="G2222" s="90" t="s">
        <v>33</v>
      </c>
      <c r="H2222" s="90" t="s">
        <v>33</v>
      </c>
      <c r="I2222" s="90" t="s">
        <v>2807</v>
      </c>
      <c r="J2222" s="91" t="s">
        <v>33</v>
      </c>
      <c r="K2222" s="90" t="s">
        <v>33</v>
      </c>
      <c r="L2222" s="91" t="s">
        <v>33</v>
      </c>
      <c r="M2222" s="92" t="s">
        <v>33</v>
      </c>
      <c r="N2222" s="93" t="s">
        <v>33</v>
      </c>
      <c r="R2222" s="68" t="s">
        <v>2840</v>
      </c>
    </row>
    <row r="2223" spans="1:24" s="63" customFormat="1" x14ac:dyDescent="0.2">
      <c r="A2223" s="94"/>
      <c r="B2223" s="95"/>
      <c r="C2223" s="767" t="s">
        <v>2808</v>
      </c>
      <c r="D2223" s="767"/>
      <c r="E2223" s="767"/>
      <c r="F2223" s="767"/>
      <c r="G2223" s="767"/>
      <c r="H2223" s="767"/>
      <c r="I2223" s="767"/>
      <c r="J2223" s="767"/>
      <c r="K2223" s="767"/>
      <c r="L2223" s="767"/>
      <c r="M2223" s="767"/>
      <c r="N2223" s="781"/>
      <c r="S2223" s="68" t="s">
        <v>2808</v>
      </c>
    </row>
    <row r="2224" spans="1:24" s="63" customFormat="1" ht="33.75" x14ac:dyDescent="0.2">
      <c r="A2224" s="96"/>
      <c r="B2224" s="97" t="s">
        <v>558</v>
      </c>
      <c r="C2224" s="767" t="s">
        <v>559</v>
      </c>
      <c r="D2224" s="767"/>
      <c r="E2224" s="767"/>
      <c r="F2224" s="767"/>
      <c r="G2224" s="767"/>
      <c r="H2224" s="767"/>
      <c r="I2224" s="767"/>
      <c r="J2224" s="767"/>
      <c r="K2224" s="767"/>
      <c r="L2224" s="767"/>
      <c r="M2224" s="767"/>
      <c r="N2224" s="781"/>
      <c r="T2224" s="68" t="s">
        <v>559</v>
      </c>
    </row>
    <row r="2225" spans="1:24" s="63" customFormat="1" x14ac:dyDescent="0.2">
      <c r="A2225" s="98"/>
      <c r="B2225" s="97" t="s">
        <v>165</v>
      </c>
      <c r="C2225" s="767" t="s">
        <v>251</v>
      </c>
      <c r="D2225" s="767"/>
      <c r="E2225" s="767"/>
      <c r="F2225" s="99" t="s">
        <v>33</v>
      </c>
      <c r="G2225" s="99" t="s">
        <v>33</v>
      </c>
      <c r="H2225" s="99" t="s">
        <v>33</v>
      </c>
      <c r="I2225" s="99" t="s">
        <v>33</v>
      </c>
      <c r="J2225" s="100">
        <v>135.36000000000001</v>
      </c>
      <c r="K2225" s="99" t="s">
        <v>175</v>
      </c>
      <c r="L2225" s="100">
        <v>5.92</v>
      </c>
      <c r="M2225" s="101" t="s">
        <v>33</v>
      </c>
      <c r="N2225" s="102" t="s">
        <v>33</v>
      </c>
      <c r="U2225" s="68" t="s">
        <v>251</v>
      </c>
    </row>
    <row r="2226" spans="1:24" s="63" customFormat="1" x14ac:dyDescent="0.2">
      <c r="A2226" s="98"/>
      <c r="B2226" s="97" t="s">
        <v>173</v>
      </c>
      <c r="C2226" s="767" t="s">
        <v>174</v>
      </c>
      <c r="D2226" s="767"/>
      <c r="E2226" s="767"/>
      <c r="F2226" s="99" t="s">
        <v>33</v>
      </c>
      <c r="G2226" s="99" t="s">
        <v>33</v>
      </c>
      <c r="H2226" s="99" t="s">
        <v>33</v>
      </c>
      <c r="I2226" s="99" t="s">
        <v>33</v>
      </c>
      <c r="J2226" s="100">
        <v>58.09</v>
      </c>
      <c r="K2226" s="99" t="s">
        <v>175</v>
      </c>
      <c r="L2226" s="100">
        <v>2.54</v>
      </c>
      <c r="M2226" s="101" t="s">
        <v>33</v>
      </c>
      <c r="N2226" s="102" t="s">
        <v>33</v>
      </c>
      <c r="U2226" s="68" t="s">
        <v>174</v>
      </c>
    </row>
    <row r="2227" spans="1:24" s="63" customFormat="1" x14ac:dyDescent="0.2">
      <c r="A2227" s="98"/>
      <c r="B2227" s="97" t="s">
        <v>176</v>
      </c>
      <c r="C2227" s="767" t="s">
        <v>177</v>
      </c>
      <c r="D2227" s="767"/>
      <c r="E2227" s="767"/>
      <c r="F2227" s="99" t="s">
        <v>33</v>
      </c>
      <c r="G2227" s="99" t="s">
        <v>33</v>
      </c>
      <c r="H2227" s="99" t="s">
        <v>33</v>
      </c>
      <c r="I2227" s="99" t="s">
        <v>33</v>
      </c>
      <c r="J2227" s="100">
        <v>5.0199999999999996</v>
      </c>
      <c r="K2227" s="99" t="s">
        <v>175</v>
      </c>
      <c r="L2227" s="100">
        <v>0.22</v>
      </c>
      <c r="M2227" s="101" t="s">
        <v>33</v>
      </c>
      <c r="N2227" s="102" t="s">
        <v>33</v>
      </c>
      <c r="U2227" s="68" t="s">
        <v>177</v>
      </c>
    </row>
    <row r="2228" spans="1:24" s="63" customFormat="1" x14ac:dyDescent="0.2">
      <c r="A2228" s="98"/>
      <c r="B2228" s="97" t="s">
        <v>212</v>
      </c>
      <c r="C2228" s="767" t="s">
        <v>252</v>
      </c>
      <c r="D2228" s="767"/>
      <c r="E2228" s="767"/>
      <c r="F2228" s="99" t="s">
        <v>33</v>
      </c>
      <c r="G2228" s="99" t="s">
        <v>33</v>
      </c>
      <c r="H2228" s="99" t="s">
        <v>33</v>
      </c>
      <c r="I2228" s="99" t="s">
        <v>33</v>
      </c>
      <c r="J2228" s="100">
        <v>894.6</v>
      </c>
      <c r="K2228" s="99" t="s">
        <v>33</v>
      </c>
      <c r="L2228" s="100">
        <v>31.31</v>
      </c>
      <c r="M2228" s="101" t="s">
        <v>33</v>
      </c>
      <c r="N2228" s="102" t="s">
        <v>33</v>
      </c>
      <c r="U2228" s="68" t="s">
        <v>252</v>
      </c>
    </row>
    <row r="2229" spans="1:24" s="63" customFormat="1" x14ac:dyDescent="0.2">
      <c r="A2229" s="98"/>
      <c r="B2229" s="97" t="s">
        <v>33</v>
      </c>
      <c r="C2229" s="767" t="s">
        <v>253</v>
      </c>
      <c r="D2229" s="767"/>
      <c r="E2229" s="767"/>
      <c r="F2229" s="99" t="s">
        <v>179</v>
      </c>
      <c r="G2229" s="99" t="s">
        <v>656</v>
      </c>
      <c r="H2229" s="99" t="s">
        <v>175</v>
      </c>
      <c r="I2229" s="99" t="s">
        <v>3631</v>
      </c>
      <c r="J2229" s="100" t="s">
        <v>33</v>
      </c>
      <c r="K2229" s="99" t="s">
        <v>33</v>
      </c>
      <c r="L2229" s="100" t="s">
        <v>33</v>
      </c>
      <c r="M2229" s="101" t="s">
        <v>33</v>
      </c>
      <c r="N2229" s="102" t="s">
        <v>33</v>
      </c>
      <c r="V2229" s="68" t="s">
        <v>253</v>
      </c>
    </row>
    <row r="2230" spans="1:24" s="63" customFormat="1" x14ac:dyDescent="0.2">
      <c r="A2230" s="98"/>
      <c r="B2230" s="97" t="s">
        <v>33</v>
      </c>
      <c r="C2230" s="767" t="s">
        <v>178</v>
      </c>
      <c r="D2230" s="767"/>
      <c r="E2230" s="767"/>
      <c r="F2230" s="99" t="s">
        <v>179</v>
      </c>
      <c r="G2230" s="99" t="s">
        <v>925</v>
      </c>
      <c r="H2230" s="99" t="s">
        <v>175</v>
      </c>
      <c r="I2230" s="99" t="s">
        <v>3632</v>
      </c>
      <c r="J2230" s="100" t="s">
        <v>33</v>
      </c>
      <c r="K2230" s="99" t="s">
        <v>33</v>
      </c>
      <c r="L2230" s="100" t="s">
        <v>33</v>
      </c>
      <c r="M2230" s="101" t="s">
        <v>33</v>
      </c>
      <c r="N2230" s="102" t="s">
        <v>33</v>
      </c>
      <c r="V2230" s="68" t="s">
        <v>178</v>
      </c>
    </row>
    <row r="2231" spans="1:24" s="63" customFormat="1" x14ac:dyDescent="0.2">
      <c r="A2231" s="98"/>
      <c r="B2231" s="97" t="s">
        <v>33</v>
      </c>
      <c r="C2231" s="776" t="s">
        <v>182</v>
      </c>
      <c r="D2231" s="776"/>
      <c r="E2231" s="776"/>
      <c r="F2231" s="90" t="s">
        <v>33</v>
      </c>
      <c r="G2231" s="90" t="s">
        <v>33</v>
      </c>
      <c r="H2231" s="90" t="s">
        <v>33</v>
      </c>
      <c r="I2231" s="90" t="s">
        <v>33</v>
      </c>
      <c r="J2231" s="91">
        <v>1088.05</v>
      </c>
      <c r="K2231" s="90" t="s">
        <v>33</v>
      </c>
      <c r="L2231" s="91">
        <v>39.770000000000003</v>
      </c>
      <c r="M2231" s="92" t="s">
        <v>33</v>
      </c>
      <c r="N2231" s="93" t="s">
        <v>33</v>
      </c>
      <c r="W2231" s="68" t="s">
        <v>182</v>
      </c>
    </row>
    <row r="2232" spans="1:24" s="63" customFormat="1" x14ac:dyDescent="0.2">
      <c r="A2232" s="98"/>
      <c r="B2232" s="97" t="s">
        <v>33</v>
      </c>
      <c r="C2232" s="767" t="s">
        <v>183</v>
      </c>
      <c r="D2232" s="767"/>
      <c r="E2232" s="767"/>
      <c r="F2232" s="99" t="s">
        <v>33</v>
      </c>
      <c r="G2232" s="99" t="s">
        <v>33</v>
      </c>
      <c r="H2232" s="99" t="s">
        <v>33</v>
      </c>
      <c r="I2232" s="99" t="s">
        <v>33</v>
      </c>
      <c r="J2232" s="100" t="s">
        <v>33</v>
      </c>
      <c r="K2232" s="99" t="s">
        <v>33</v>
      </c>
      <c r="L2232" s="100">
        <v>6.14</v>
      </c>
      <c r="M2232" s="101" t="s">
        <v>33</v>
      </c>
      <c r="N2232" s="102" t="s">
        <v>33</v>
      </c>
      <c r="V2232" s="68" t="s">
        <v>183</v>
      </c>
    </row>
    <row r="2233" spans="1:24" s="63" customFormat="1" ht="22.5" x14ac:dyDescent="0.2">
      <c r="A2233" s="98"/>
      <c r="B2233" s="97" t="s">
        <v>959</v>
      </c>
      <c r="C2233" s="767" t="s">
        <v>960</v>
      </c>
      <c r="D2233" s="767"/>
      <c r="E2233" s="767"/>
      <c r="F2233" s="99" t="s">
        <v>186</v>
      </c>
      <c r="G2233" s="99" t="s">
        <v>187</v>
      </c>
      <c r="H2233" s="99" t="s">
        <v>33</v>
      </c>
      <c r="I2233" s="99" t="s">
        <v>187</v>
      </c>
      <c r="J2233" s="100" t="s">
        <v>33</v>
      </c>
      <c r="K2233" s="99" t="s">
        <v>33</v>
      </c>
      <c r="L2233" s="100">
        <v>5.83</v>
      </c>
      <c r="M2233" s="101" t="s">
        <v>33</v>
      </c>
      <c r="N2233" s="102" t="s">
        <v>33</v>
      </c>
      <c r="V2233" s="68" t="s">
        <v>960</v>
      </c>
    </row>
    <row r="2234" spans="1:24" s="63" customFormat="1" ht="22.5" x14ac:dyDescent="0.2">
      <c r="A2234" s="98"/>
      <c r="B2234" s="97" t="s">
        <v>961</v>
      </c>
      <c r="C2234" s="767" t="s">
        <v>962</v>
      </c>
      <c r="D2234" s="767"/>
      <c r="E2234" s="767"/>
      <c r="F2234" s="99" t="s">
        <v>186</v>
      </c>
      <c r="G2234" s="99" t="s">
        <v>594</v>
      </c>
      <c r="H2234" s="99" t="s">
        <v>33</v>
      </c>
      <c r="I2234" s="99" t="s">
        <v>594</v>
      </c>
      <c r="J2234" s="100" t="s">
        <v>33</v>
      </c>
      <c r="K2234" s="99" t="s">
        <v>33</v>
      </c>
      <c r="L2234" s="100">
        <v>3.99</v>
      </c>
      <c r="M2234" s="101" t="s">
        <v>33</v>
      </c>
      <c r="N2234" s="102" t="s">
        <v>33</v>
      </c>
      <c r="V2234" s="68" t="s">
        <v>962</v>
      </c>
    </row>
    <row r="2235" spans="1:24" s="63" customFormat="1" x14ac:dyDescent="0.2">
      <c r="A2235" s="103"/>
      <c r="B2235" s="104"/>
      <c r="C2235" s="780" t="s">
        <v>191</v>
      </c>
      <c r="D2235" s="780"/>
      <c r="E2235" s="780"/>
      <c r="F2235" s="105" t="s">
        <v>33</v>
      </c>
      <c r="G2235" s="105" t="s">
        <v>33</v>
      </c>
      <c r="H2235" s="105" t="s">
        <v>33</v>
      </c>
      <c r="I2235" s="105" t="s">
        <v>33</v>
      </c>
      <c r="J2235" s="106" t="s">
        <v>33</v>
      </c>
      <c r="K2235" s="105" t="s">
        <v>33</v>
      </c>
      <c r="L2235" s="106">
        <v>49.59</v>
      </c>
      <c r="M2235" s="92" t="s">
        <v>33</v>
      </c>
      <c r="N2235" s="107" t="s">
        <v>33</v>
      </c>
      <c r="X2235" s="68" t="s">
        <v>191</v>
      </c>
    </row>
    <row r="2236" spans="1:24" s="63" customFormat="1" ht="22.5" x14ac:dyDescent="0.2">
      <c r="A2236" s="88" t="s">
        <v>3633</v>
      </c>
      <c r="B2236" s="89" t="s">
        <v>2844</v>
      </c>
      <c r="C2236" s="776" t="s">
        <v>2845</v>
      </c>
      <c r="D2236" s="776"/>
      <c r="E2236" s="776"/>
      <c r="F2236" s="90" t="s">
        <v>604</v>
      </c>
      <c r="G2236" s="90" t="s">
        <v>33</v>
      </c>
      <c r="H2236" s="90" t="s">
        <v>33</v>
      </c>
      <c r="I2236" s="90" t="s">
        <v>3634</v>
      </c>
      <c r="J2236" s="91">
        <v>6100</v>
      </c>
      <c r="K2236" s="90" t="s">
        <v>33</v>
      </c>
      <c r="L2236" s="91">
        <v>26.84</v>
      </c>
      <c r="M2236" s="92" t="s">
        <v>33</v>
      </c>
      <c r="N2236" s="93" t="s">
        <v>33</v>
      </c>
      <c r="R2236" s="68" t="s">
        <v>2845</v>
      </c>
    </row>
    <row r="2237" spans="1:24" s="63" customFormat="1" x14ac:dyDescent="0.2">
      <c r="A2237" s="94"/>
      <c r="B2237" s="95"/>
      <c r="C2237" s="767" t="s">
        <v>3635</v>
      </c>
      <c r="D2237" s="767"/>
      <c r="E2237" s="767"/>
      <c r="F2237" s="767"/>
      <c r="G2237" s="767"/>
      <c r="H2237" s="767"/>
      <c r="I2237" s="767"/>
      <c r="J2237" s="767"/>
      <c r="K2237" s="767"/>
      <c r="L2237" s="767"/>
      <c r="M2237" s="767"/>
      <c r="N2237" s="781"/>
      <c r="S2237" s="68" t="s">
        <v>3635</v>
      </c>
    </row>
    <row r="2238" spans="1:24" s="63" customFormat="1" ht="22.5" x14ac:dyDescent="0.2">
      <c r="A2238" s="88" t="s">
        <v>3636</v>
      </c>
      <c r="B2238" s="89" t="s">
        <v>2848</v>
      </c>
      <c r="C2238" s="776" t="s">
        <v>2849</v>
      </c>
      <c r="D2238" s="776"/>
      <c r="E2238" s="776"/>
      <c r="F2238" s="90" t="s">
        <v>604</v>
      </c>
      <c r="G2238" s="90" t="s">
        <v>33</v>
      </c>
      <c r="H2238" s="90" t="s">
        <v>33</v>
      </c>
      <c r="I2238" s="90" t="s">
        <v>1819</v>
      </c>
      <c r="J2238" s="91" t="s">
        <v>33</v>
      </c>
      <c r="K2238" s="90" t="s">
        <v>33</v>
      </c>
      <c r="L2238" s="91" t="s">
        <v>33</v>
      </c>
      <c r="M2238" s="92" t="s">
        <v>33</v>
      </c>
      <c r="N2238" s="93" t="s">
        <v>33</v>
      </c>
      <c r="R2238" s="68" t="s">
        <v>2849</v>
      </c>
    </row>
    <row r="2239" spans="1:24" s="63" customFormat="1" x14ac:dyDescent="0.2">
      <c r="A2239" s="94"/>
      <c r="B2239" s="95"/>
      <c r="C2239" s="767" t="s">
        <v>3637</v>
      </c>
      <c r="D2239" s="767"/>
      <c r="E2239" s="767"/>
      <c r="F2239" s="767"/>
      <c r="G2239" s="767"/>
      <c r="H2239" s="767"/>
      <c r="I2239" s="767"/>
      <c r="J2239" s="767"/>
      <c r="K2239" s="767"/>
      <c r="L2239" s="767"/>
      <c r="M2239" s="767"/>
      <c r="N2239" s="781"/>
      <c r="S2239" s="68" t="s">
        <v>3637</v>
      </c>
    </row>
    <row r="2240" spans="1:24" s="63" customFormat="1" ht="33.75" x14ac:dyDescent="0.2">
      <c r="A2240" s="96"/>
      <c r="B2240" s="97" t="s">
        <v>558</v>
      </c>
      <c r="C2240" s="767" t="s">
        <v>559</v>
      </c>
      <c r="D2240" s="767"/>
      <c r="E2240" s="767"/>
      <c r="F2240" s="767"/>
      <c r="G2240" s="767"/>
      <c r="H2240" s="767"/>
      <c r="I2240" s="767"/>
      <c r="J2240" s="767"/>
      <c r="K2240" s="767"/>
      <c r="L2240" s="767"/>
      <c r="M2240" s="767"/>
      <c r="N2240" s="781"/>
      <c r="T2240" s="68" t="s">
        <v>559</v>
      </c>
    </row>
    <row r="2241" spans="1:24" s="63" customFormat="1" x14ac:dyDescent="0.2">
      <c r="A2241" s="98"/>
      <c r="B2241" s="97" t="s">
        <v>165</v>
      </c>
      <c r="C2241" s="767" t="s">
        <v>251</v>
      </c>
      <c r="D2241" s="767"/>
      <c r="E2241" s="767"/>
      <c r="F2241" s="99" t="s">
        <v>33</v>
      </c>
      <c r="G2241" s="99" t="s">
        <v>33</v>
      </c>
      <c r="H2241" s="99" t="s">
        <v>33</v>
      </c>
      <c r="I2241" s="99" t="s">
        <v>33</v>
      </c>
      <c r="J2241" s="100">
        <v>1795.86</v>
      </c>
      <c r="K2241" s="99" t="s">
        <v>175</v>
      </c>
      <c r="L2241" s="100">
        <v>6.73</v>
      </c>
      <c r="M2241" s="101" t="s">
        <v>33</v>
      </c>
      <c r="N2241" s="102" t="s">
        <v>33</v>
      </c>
      <c r="U2241" s="68" t="s">
        <v>251</v>
      </c>
    </row>
    <row r="2242" spans="1:24" s="63" customFormat="1" x14ac:dyDescent="0.2">
      <c r="A2242" s="98"/>
      <c r="B2242" s="97" t="s">
        <v>173</v>
      </c>
      <c r="C2242" s="767" t="s">
        <v>174</v>
      </c>
      <c r="D2242" s="767"/>
      <c r="E2242" s="767"/>
      <c r="F2242" s="99" t="s">
        <v>33</v>
      </c>
      <c r="G2242" s="99" t="s">
        <v>33</v>
      </c>
      <c r="H2242" s="99" t="s">
        <v>33</v>
      </c>
      <c r="I2242" s="99" t="s">
        <v>33</v>
      </c>
      <c r="J2242" s="100">
        <v>28.64</v>
      </c>
      <c r="K2242" s="99" t="s">
        <v>175</v>
      </c>
      <c r="L2242" s="100">
        <v>0.11</v>
      </c>
      <c r="M2242" s="101" t="s">
        <v>33</v>
      </c>
      <c r="N2242" s="102" t="s">
        <v>33</v>
      </c>
      <c r="U2242" s="68" t="s">
        <v>174</v>
      </c>
    </row>
    <row r="2243" spans="1:24" s="63" customFormat="1" x14ac:dyDescent="0.2">
      <c r="A2243" s="98"/>
      <c r="B2243" s="97" t="s">
        <v>176</v>
      </c>
      <c r="C2243" s="767" t="s">
        <v>177</v>
      </c>
      <c r="D2243" s="767"/>
      <c r="E2243" s="767"/>
      <c r="F2243" s="99" t="s">
        <v>33</v>
      </c>
      <c r="G2243" s="99" t="s">
        <v>33</v>
      </c>
      <c r="H2243" s="99" t="s">
        <v>33</v>
      </c>
      <c r="I2243" s="99" t="s">
        <v>33</v>
      </c>
      <c r="J2243" s="100">
        <v>4.09</v>
      </c>
      <c r="K2243" s="99" t="s">
        <v>175</v>
      </c>
      <c r="L2243" s="100">
        <v>0.02</v>
      </c>
      <c r="M2243" s="101" t="s">
        <v>33</v>
      </c>
      <c r="N2243" s="102" t="s">
        <v>33</v>
      </c>
      <c r="U2243" s="68" t="s">
        <v>177</v>
      </c>
    </row>
    <row r="2244" spans="1:24" s="63" customFormat="1" x14ac:dyDescent="0.2">
      <c r="A2244" s="98"/>
      <c r="B2244" s="97" t="s">
        <v>33</v>
      </c>
      <c r="C2244" s="767" t="s">
        <v>253</v>
      </c>
      <c r="D2244" s="767"/>
      <c r="E2244" s="767"/>
      <c r="F2244" s="99" t="s">
        <v>179</v>
      </c>
      <c r="G2244" s="99" t="s">
        <v>2851</v>
      </c>
      <c r="H2244" s="99" t="s">
        <v>175</v>
      </c>
      <c r="I2244" s="99" t="s">
        <v>2943</v>
      </c>
      <c r="J2244" s="100" t="s">
        <v>33</v>
      </c>
      <c r="K2244" s="99" t="s">
        <v>33</v>
      </c>
      <c r="L2244" s="100" t="s">
        <v>33</v>
      </c>
      <c r="M2244" s="101" t="s">
        <v>33</v>
      </c>
      <c r="N2244" s="102" t="s">
        <v>33</v>
      </c>
      <c r="V2244" s="68" t="s">
        <v>253</v>
      </c>
    </row>
    <row r="2245" spans="1:24" s="63" customFormat="1" x14ac:dyDescent="0.2">
      <c r="A2245" s="98"/>
      <c r="B2245" s="97" t="s">
        <v>33</v>
      </c>
      <c r="C2245" s="767" t="s">
        <v>178</v>
      </c>
      <c r="D2245" s="767"/>
      <c r="E2245" s="767"/>
      <c r="F2245" s="99" t="s">
        <v>179</v>
      </c>
      <c r="G2245" s="99" t="s">
        <v>625</v>
      </c>
      <c r="H2245" s="99" t="s">
        <v>175</v>
      </c>
      <c r="I2245" s="99" t="s">
        <v>2944</v>
      </c>
      <c r="J2245" s="100" t="s">
        <v>33</v>
      </c>
      <c r="K2245" s="99" t="s">
        <v>33</v>
      </c>
      <c r="L2245" s="100" t="s">
        <v>33</v>
      </c>
      <c r="M2245" s="101" t="s">
        <v>33</v>
      </c>
      <c r="N2245" s="102" t="s">
        <v>33</v>
      </c>
      <c r="V2245" s="68" t="s">
        <v>178</v>
      </c>
    </row>
    <row r="2246" spans="1:24" s="63" customFormat="1" x14ac:dyDescent="0.2">
      <c r="A2246" s="98"/>
      <c r="B2246" s="97" t="s">
        <v>33</v>
      </c>
      <c r="C2246" s="776" t="s">
        <v>182</v>
      </c>
      <c r="D2246" s="776"/>
      <c r="E2246" s="776"/>
      <c r="F2246" s="90" t="s">
        <v>33</v>
      </c>
      <c r="G2246" s="90" t="s">
        <v>33</v>
      </c>
      <c r="H2246" s="90" t="s">
        <v>33</v>
      </c>
      <c r="I2246" s="90" t="s">
        <v>33</v>
      </c>
      <c r="J2246" s="91">
        <v>1824.5</v>
      </c>
      <c r="K2246" s="90" t="s">
        <v>33</v>
      </c>
      <c r="L2246" s="91">
        <v>6.84</v>
      </c>
      <c r="M2246" s="92" t="s">
        <v>33</v>
      </c>
      <c r="N2246" s="93" t="s">
        <v>33</v>
      </c>
      <c r="W2246" s="68" t="s">
        <v>182</v>
      </c>
    </row>
    <row r="2247" spans="1:24" s="63" customFormat="1" x14ac:dyDescent="0.2">
      <c r="A2247" s="98"/>
      <c r="B2247" s="97" t="s">
        <v>33</v>
      </c>
      <c r="C2247" s="767" t="s">
        <v>183</v>
      </c>
      <c r="D2247" s="767"/>
      <c r="E2247" s="767"/>
      <c r="F2247" s="99" t="s">
        <v>33</v>
      </c>
      <c r="G2247" s="99" t="s">
        <v>33</v>
      </c>
      <c r="H2247" s="99" t="s">
        <v>33</v>
      </c>
      <c r="I2247" s="99" t="s">
        <v>33</v>
      </c>
      <c r="J2247" s="100" t="s">
        <v>33</v>
      </c>
      <c r="K2247" s="99" t="s">
        <v>33</v>
      </c>
      <c r="L2247" s="100">
        <v>6.75</v>
      </c>
      <c r="M2247" s="101" t="s">
        <v>33</v>
      </c>
      <c r="N2247" s="102" t="s">
        <v>33</v>
      </c>
      <c r="V2247" s="68" t="s">
        <v>183</v>
      </c>
    </row>
    <row r="2248" spans="1:24" s="63" customFormat="1" ht="33.75" x14ac:dyDescent="0.2">
      <c r="A2248" s="98"/>
      <c r="B2248" s="97" t="s">
        <v>589</v>
      </c>
      <c r="C2248" s="767" t="s">
        <v>590</v>
      </c>
      <c r="D2248" s="767"/>
      <c r="E2248" s="767"/>
      <c r="F2248" s="99" t="s">
        <v>186</v>
      </c>
      <c r="G2248" s="99" t="s">
        <v>591</v>
      </c>
      <c r="H2248" s="99" t="s">
        <v>33</v>
      </c>
      <c r="I2248" s="99" t="s">
        <v>591</v>
      </c>
      <c r="J2248" s="100" t="s">
        <v>33</v>
      </c>
      <c r="K2248" s="99" t="s">
        <v>33</v>
      </c>
      <c r="L2248" s="100">
        <v>7.09</v>
      </c>
      <c r="M2248" s="101" t="s">
        <v>33</v>
      </c>
      <c r="N2248" s="102" t="s">
        <v>33</v>
      </c>
      <c r="V2248" s="68" t="s">
        <v>590</v>
      </c>
    </row>
    <row r="2249" spans="1:24" s="63" customFormat="1" ht="33.75" x14ac:dyDescent="0.2">
      <c r="A2249" s="98"/>
      <c r="B2249" s="97" t="s">
        <v>592</v>
      </c>
      <c r="C2249" s="767" t="s">
        <v>593</v>
      </c>
      <c r="D2249" s="767"/>
      <c r="E2249" s="767"/>
      <c r="F2249" s="99" t="s">
        <v>186</v>
      </c>
      <c r="G2249" s="99" t="s">
        <v>594</v>
      </c>
      <c r="H2249" s="99" t="s">
        <v>33</v>
      </c>
      <c r="I2249" s="99" t="s">
        <v>594</v>
      </c>
      <c r="J2249" s="100" t="s">
        <v>33</v>
      </c>
      <c r="K2249" s="99" t="s">
        <v>33</v>
      </c>
      <c r="L2249" s="100">
        <v>4.3899999999999997</v>
      </c>
      <c r="M2249" s="101" t="s">
        <v>33</v>
      </c>
      <c r="N2249" s="102" t="s">
        <v>33</v>
      </c>
      <c r="V2249" s="68" t="s">
        <v>593</v>
      </c>
    </row>
    <row r="2250" spans="1:24" s="63" customFormat="1" x14ac:dyDescent="0.2">
      <c r="A2250" s="103"/>
      <c r="B2250" s="104"/>
      <c r="C2250" s="780" t="s">
        <v>191</v>
      </c>
      <c r="D2250" s="780"/>
      <c r="E2250" s="780"/>
      <c r="F2250" s="105" t="s">
        <v>33</v>
      </c>
      <c r="G2250" s="105" t="s">
        <v>33</v>
      </c>
      <c r="H2250" s="105" t="s">
        <v>33</v>
      </c>
      <c r="I2250" s="105" t="s">
        <v>33</v>
      </c>
      <c r="J2250" s="106" t="s">
        <v>33</v>
      </c>
      <c r="K2250" s="105" t="s">
        <v>33</v>
      </c>
      <c r="L2250" s="106">
        <v>18.32</v>
      </c>
      <c r="M2250" s="92" t="s">
        <v>33</v>
      </c>
      <c r="N2250" s="107" t="s">
        <v>33</v>
      </c>
      <c r="X2250" s="68" t="s">
        <v>191</v>
      </c>
    </row>
    <row r="2251" spans="1:24" s="63" customFormat="1" ht="22.5" x14ac:dyDescent="0.2">
      <c r="A2251" s="88" t="s">
        <v>3638</v>
      </c>
      <c r="B2251" s="89" t="s">
        <v>2854</v>
      </c>
      <c r="C2251" s="776" t="s">
        <v>2855</v>
      </c>
      <c r="D2251" s="776"/>
      <c r="E2251" s="776"/>
      <c r="F2251" s="90" t="s">
        <v>815</v>
      </c>
      <c r="G2251" s="90" t="s">
        <v>33</v>
      </c>
      <c r="H2251" s="90" t="s">
        <v>33</v>
      </c>
      <c r="I2251" s="90" t="s">
        <v>1600</v>
      </c>
      <c r="J2251" s="91">
        <v>25.03</v>
      </c>
      <c r="K2251" s="90" t="s">
        <v>33</v>
      </c>
      <c r="L2251" s="91">
        <v>57.57</v>
      </c>
      <c r="M2251" s="92" t="s">
        <v>33</v>
      </c>
      <c r="N2251" s="93" t="s">
        <v>33</v>
      </c>
      <c r="R2251" s="68" t="s">
        <v>2855</v>
      </c>
    </row>
    <row r="2252" spans="1:24" s="63" customFormat="1" x14ac:dyDescent="0.2">
      <c r="A2252" s="783" t="s">
        <v>3639</v>
      </c>
      <c r="B2252" s="784"/>
      <c r="C2252" s="784"/>
      <c r="D2252" s="784"/>
      <c r="E2252" s="784"/>
      <c r="F2252" s="784"/>
      <c r="G2252" s="784"/>
      <c r="H2252" s="784"/>
      <c r="I2252" s="784"/>
      <c r="J2252" s="784"/>
      <c r="K2252" s="784"/>
      <c r="L2252" s="784"/>
      <c r="M2252" s="784"/>
      <c r="N2252" s="785"/>
      <c r="Q2252" s="68" t="s">
        <v>3639</v>
      </c>
    </row>
    <row r="2253" spans="1:24" s="63" customFormat="1" ht="56.25" x14ac:dyDescent="0.2">
      <c r="A2253" s="88" t="s">
        <v>3640</v>
      </c>
      <c r="B2253" s="89" t="s">
        <v>1958</v>
      </c>
      <c r="C2253" s="776" t="s">
        <v>1959</v>
      </c>
      <c r="D2253" s="776"/>
      <c r="E2253" s="776"/>
      <c r="F2253" s="90" t="s">
        <v>168</v>
      </c>
      <c r="G2253" s="90" t="s">
        <v>33</v>
      </c>
      <c r="H2253" s="90" t="s">
        <v>33</v>
      </c>
      <c r="I2253" s="90" t="s">
        <v>3641</v>
      </c>
      <c r="J2253" s="91" t="s">
        <v>33</v>
      </c>
      <c r="K2253" s="90" t="s">
        <v>33</v>
      </c>
      <c r="L2253" s="91" t="s">
        <v>33</v>
      </c>
      <c r="M2253" s="92" t="s">
        <v>33</v>
      </c>
      <c r="N2253" s="93" t="s">
        <v>33</v>
      </c>
      <c r="R2253" s="68" t="s">
        <v>1959</v>
      </c>
    </row>
    <row r="2254" spans="1:24" s="63" customFormat="1" x14ac:dyDescent="0.2">
      <c r="A2254" s="94"/>
      <c r="B2254" s="95"/>
      <c r="C2254" s="767" t="s">
        <v>3642</v>
      </c>
      <c r="D2254" s="767"/>
      <c r="E2254" s="767"/>
      <c r="F2254" s="767"/>
      <c r="G2254" s="767"/>
      <c r="H2254" s="767"/>
      <c r="I2254" s="767"/>
      <c r="J2254" s="767"/>
      <c r="K2254" s="767"/>
      <c r="L2254" s="767"/>
      <c r="M2254" s="767"/>
      <c r="N2254" s="781"/>
      <c r="S2254" s="68" t="s">
        <v>3642</v>
      </c>
    </row>
    <row r="2255" spans="1:24" s="63" customFormat="1" ht="33.75" x14ac:dyDescent="0.2">
      <c r="A2255" s="96"/>
      <c r="B2255" s="97" t="s">
        <v>558</v>
      </c>
      <c r="C2255" s="767" t="s">
        <v>559</v>
      </c>
      <c r="D2255" s="767"/>
      <c r="E2255" s="767"/>
      <c r="F2255" s="767"/>
      <c r="G2255" s="767"/>
      <c r="H2255" s="767"/>
      <c r="I2255" s="767"/>
      <c r="J2255" s="767"/>
      <c r="K2255" s="767"/>
      <c r="L2255" s="767"/>
      <c r="M2255" s="767"/>
      <c r="N2255" s="781"/>
      <c r="T2255" s="68" t="s">
        <v>559</v>
      </c>
    </row>
    <row r="2256" spans="1:24" s="63" customFormat="1" x14ac:dyDescent="0.2">
      <c r="A2256" s="98"/>
      <c r="B2256" s="97" t="s">
        <v>173</v>
      </c>
      <c r="C2256" s="767" t="s">
        <v>174</v>
      </c>
      <c r="D2256" s="767"/>
      <c r="E2256" s="767"/>
      <c r="F2256" s="99" t="s">
        <v>33</v>
      </c>
      <c r="G2256" s="99" t="s">
        <v>33</v>
      </c>
      <c r="H2256" s="99" t="s">
        <v>33</v>
      </c>
      <c r="I2256" s="99" t="s">
        <v>33</v>
      </c>
      <c r="J2256" s="100">
        <v>4547.3</v>
      </c>
      <c r="K2256" s="99" t="s">
        <v>175</v>
      </c>
      <c r="L2256" s="100">
        <v>229.07</v>
      </c>
      <c r="M2256" s="101" t="s">
        <v>33</v>
      </c>
      <c r="N2256" s="102" t="s">
        <v>33</v>
      </c>
      <c r="U2256" s="68" t="s">
        <v>174</v>
      </c>
    </row>
    <row r="2257" spans="1:24" s="63" customFormat="1" x14ac:dyDescent="0.2">
      <c r="A2257" s="98"/>
      <c r="B2257" s="97" t="s">
        <v>176</v>
      </c>
      <c r="C2257" s="767" t="s">
        <v>177</v>
      </c>
      <c r="D2257" s="767"/>
      <c r="E2257" s="767"/>
      <c r="F2257" s="99" t="s">
        <v>33</v>
      </c>
      <c r="G2257" s="99" t="s">
        <v>33</v>
      </c>
      <c r="H2257" s="99" t="s">
        <v>33</v>
      </c>
      <c r="I2257" s="99" t="s">
        <v>33</v>
      </c>
      <c r="J2257" s="100">
        <v>499.5</v>
      </c>
      <c r="K2257" s="99" t="s">
        <v>175</v>
      </c>
      <c r="L2257" s="100">
        <v>25.16</v>
      </c>
      <c r="M2257" s="101" t="s">
        <v>33</v>
      </c>
      <c r="N2257" s="102" t="s">
        <v>33</v>
      </c>
      <c r="U2257" s="68" t="s">
        <v>177</v>
      </c>
    </row>
    <row r="2258" spans="1:24" s="63" customFormat="1" x14ac:dyDescent="0.2">
      <c r="A2258" s="98"/>
      <c r="B2258" s="97" t="s">
        <v>33</v>
      </c>
      <c r="C2258" s="767" t="s">
        <v>178</v>
      </c>
      <c r="D2258" s="767"/>
      <c r="E2258" s="767"/>
      <c r="F2258" s="99" t="s">
        <v>179</v>
      </c>
      <c r="G2258" s="99" t="s">
        <v>1449</v>
      </c>
      <c r="H2258" s="99" t="s">
        <v>175</v>
      </c>
      <c r="I2258" s="99" t="s">
        <v>3643</v>
      </c>
      <c r="J2258" s="100" t="s">
        <v>33</v>
      </c>
      <c r="K2258" s="99" t="s">
        <v>33</v>
      </c>
      <c r="L2258" s="100" t="s">
        <v>33</v>
      </c>
      <c r="M2258" s="101" t="s">
        <v>33</v>
      </c>
      <c r="N2258" s="102" t="s">
        <v>33</v>
      </c>
      <c r="V2258" s="68" t="s">
        <v>178</v>
      </c>
    </row>
    <row r="2259" spans="1:24" s="63" customFormat="1" x14ac:dyDescent="0.2">
      <c r="A2259" s="98"/>
      <c r="B2259" s="97" t="s">
        <v>33</v>
      </c>
      <c r="C2259" s="776" t="s">
        <v>182</v>
      </c>
      <c r="D2259" s="776"/>
      <c r="E2259" s="776"/>
      <c r="F2259" s="90" t="s">
        <v>33</v>
      </c>
      <c r="G2259" s="90" t="s">
        <v>33</v>
      </c>
      <c r="H2259" s="90" t="s">
        <v>33</v>
      </c>
      <c r="I2259" s="90" t="s">
        <v>33</v>
      </c>
      <c r="J2259" s="91">
        <v>4547.3</v>
      </c>
      <c r="K2259" s="90" t="s">
        <v>33</v>
      </c>
      <c r="L2259" s="91">
        <v>229.07</v>
      </c>
      <c r="M2259" s="92" t="s">
        <v>33</v>
      </c>
      <c r="N2259" s="93" t="s">
        <v>33</v>
      </c>
      <c r="W2259" s="68" t="s">
        <v>182</v>
      </c>
    </row>
    <row r="2260" spans="1:24" s="63" customFormat="1" x14ac:dyDescent="0.2">
      <c r="A2260" s="98"/>
      <c r="B2260" s="97" t="s">
        <v>33</v>
      </c>
      <c r="C2260" s="767" t="s">
        <v>183</v>
      </c>
      <c r="D2260" s="767"/>
      <c r="E2260" s="767"/>
      <c r="F2260" s="99" t="s">
        <v>33</v>
      </c>
      <c r="G2260" s="99" t="s">
        <v>33</v>
      </c>
      <c r="H2260" s="99" t="s">
        <v>33</v>
      </c>
      <c r="I2260" s="99" t="s">
        <v>33</v>
      </c>
      <c r="J2260" s="100" t="s">
        <v>33</v>
      </c>
      <c r="K2260" s="99" t="s">
        <v>33</v>
      </c>
      <c r="L2260" s="100">
        <v>25.16</v>
      </c>
      <c r="M2260" s="101" t="s">
        <v>33</v>
      </c>
      <c r="N2260" s="102" t="s">
        <v>33</v>
      </c>
      <c r="V2260" s="68" t="s">
        <v>183</v>
      </c>
    </row>
    <row r="2261" spans="1:24" s="63" customFormat="1" ht="33.75" x14ac:dyDescent="0.2">
      <c r="A2261" s="98"/>
      <c r="B2261" s="97" t="s">
        <v>184</v>
      </c>
      <c r="C2261" s="767" t="s">
        <v>185</v>
      </c>
      <c r="D2261" s="767"/>
      <c r="E2261" s="767"/>
      <c r="F2261" s="99" t="s">
        <v>186</v>
      </c>
      <c r="G2261" s="99" t="s">
        <v>187</v>
      </c>
      <c r="H2261" s="99" t="s">
        <v>33</v>
      </c>
      <c r="I2261" s="99" t="s">
        <v>187</v>
      </c>
      <c r="J2261" s="100" t="s">
        <v>33</v>
      </c>
      <c r="K2261" s="99" t="s">
        <v>33</v>
      </c>
      <c r="L2261" s="100">
        <v>23.9</v>
      </c>
      <c r="M2261" s="101" t="s">
        <v>33</v>
      </c>
      <c r="N2261" s="102" t="s">
        <v>33</v>
      </c>
      <c r="V2261" s="68" t="s">
        <v>185</v>
      </c>
    </row>
    <row r="2262" spans="1:24" s="63" customFormat="1" ht="22.5" x14ac:dyDescent="0.2">
      <c r="A2262" s="98"/>
      <c r="B2262" s="97" t="s">
        <v>188</v>
      </c>
      <c r="C2262" s="767" t="s">
        <v>189</v>
      </c>
      <c r="D2262" s="767"/>
      <c r="E2262" s="767"/>
      <c r="F2262" s="99" t="s">
        <v>186</v>
      </c>
      <c r="G2262" s="99" t="s">
        <v>190</v>
      </c>
      <c r="H2262" s="99" t="s">
        <v>33</v>
      </c>
      <c r="I2262" s="99" t="s">
        <v>190</v>
      </c>
      <c r="J2262" s="100" t="s">
        <v>33</v>
      </c>
      <c r="K2262" s="99" t="s">
        <v>33</v>
      </c>
      <c r="L2262" s="100">
        <v>12.58</v>
      </c>
      <c r="M2262" s="101" t="s">
        <v>33</v>
      </c>
      <c r="N2262" s="102" t="s">
        <v>33</v>
      </c>
      <c r="V2262" s="68" t="s">
        <v>189</v>
      </c>
    </row>
    <row r="2263" spans="1:24" s="63" customFormat="1" x14ac:dyDescent="0.2">
      <c r="A2263" s="103"/>
      <c r="B2263" s="104"/>
      <c r="C2263" s="780" t="s">
        <v>191</v>
      </c>
      <c r="D2263" s="780"/>
      <c r="E2263" s="780"/>
      <c r="F2263" s="105" t="s">
        <v>33</v>
      </c>
      <c r="G2263" s="105" t="s">
        <v>33</v>
      </c>
      <c r="H2263" s="105" t="s">
        <v>33</v>
      </c>
      <c r="I2263" s="105" t="s">
        <v>33</v>
      </c>
      <c r="J2263" s="106" t="s">
        <v>33</v>
      </c>
      <c r="K2263" s="105" t="s">
        <v>33</v>
      </c>
      <c r="L2263" s="106">
        <v>265.55</v>
      </c>
      <c r="M2263" s="92" t="s">
        <v>33</v>
      </c>
      <c r="N2263" s="107" t="s">
        <v>33</v>
      </c>
      <c r="X2263" s="68" t="s">
        <v>191</v>
      </c>
    </row>
    <row r="2264" spans="1:24" s="63" customFormat="1" ht="45" x14ac:dyDescent="0.2">
      <c r="A2264" s="88" t="s">
        <v>3644</v>
      </c>
      <c r="B2264" s="89" t="s">
        <v>196</v>
      </c>
      <c r="C2264" s="776" t="s">
        <v>259</v>
      </c>
      <c r="D2264" s="776"/>
      <c r="E2264" s="776"/>
      <c r="F2264" s="90" t="s">
        <v>198</v>
      </c>
      <c r="G2264" s="90" t="s">
        <v>33</v>
      </c>
      <c r="H2264" s="90" t="s">
        <v>33</v>
      </c>
      <c r="I2264" s="90" t="s">
        <v>3645</v>
      </c>
      <c r="J2264" s="91">
        <v>2.91</v>
      </c>
      <c r="K2264" s="90" t="s">
        <v>33</v>
      </c>
      <c r="L2264" s="91">
        <v>211.09</v>
      </c>
      <c r="M2264" s="92" t="s">
        <v>33</v>
      </c>
      <c r="N2264" s="93" t="s">
        <v>33</v>
      </c>
      <c r="R2264" s="68" t="s">
        <v>259</v>
      </c>
    </row>
    <row r="2265" spans="1:24" s="63" customFormat="1" x14ac:dyDescent="0.2">
      <c r="A2265" s="94"/>
      <c r="B2265" s="95"/>
      <c r="C2265" s="767" t="s">
        <v>3646</v>
      </c>
      <c r="D2265" s="767"/>
      <c r="E2265" s="767"/>
      <c r="F2265" s="767"/>
      <c r="G2265" s="767"/>
      <c r="H2265" s="767"/>
      <c r="I2265" s="767"/>
      <c r="J2265" s="767"/>
      <c r="K2265" s="767"/>
      <c r="L2265" s="767"/>
      <c r="M2265" s="767"/>
      <c r="N2265" s="781"/>
      <c r="S2265" s="68" t="s">
        <v>3646</v>
      </c>
    </row>
    <row r="2266" spans="1:24" s="63" customFormat="1" ht="45" x14ac:dyDescent="0.2">
      <c r="A2266" s="88" t="s">
        <v>3647</v>
      </c>
      <c r="B2266" s="89" t="s">
        <v>2791</v>
      </c>
      <c r="C2266" s="776" t="s">
        <v>2792</v>
      </c>
      <c r="D2266" s="776"/>
      <c r="E2266" s="776"/>
      <c r="F2266" s="90" t="s">
        <v>168</v>
      </c>
      <c r="G2266" s="90" t="s">
        <v>33</v>
      </c>
      <c r="H2266" s="90" t="s">
        <v>33</v>
      </c>
      <c r="I2266" s="90" t="s">
        <v>3648</v>
      </c>
      <c r="J2266" s="91" t="s">
        <v>33</v>
      </c>
      <c r="K2266" s="90" t="s">
        <v>33</v>
      </c>
      <c r="L2266" s="91" t="s">
        <v>33</v>
      </c>
      <c r="M2266" s="92" t="s">
        <v>33</v>
      </c>
      <c r="N2266" s="93" t="s">
        <v>33</v>
      </c>
      <c r="R2266" s="68" t="s">
        <v>2792</v>
      </c>
    </row>
    <row r="2267" spans="1:24" s="63" customFormat="1" x14ac:dyDescent="0.2">
      <c r="A2267" s="94"/>
      <c r="B2267" s="95"/>
      <c r="C2267" s="767" t="s">
        <v>3649</v>
      </c>
      <c r="D2267" s="767"/>
      <c r="E2267" s="767"/>
      <c r="F2267" s="767"/>
      <c r="G2267" s="767"/>
      <c r="H2267" s="767"/>
      <c r="I2267" s="767"/>
      <c r="J2267" s="767"/>
      <c r="K2267" s="767"/>
      <c r="L2267" s="767"/>
      <c r="M2267" s="767"/>
      <c r="N2267" s="781"/>
      <c r="S2267" s="68" t="s">
        <v>3649</v>
      </c>
    </row>
    <row r="2268" spans="1:24" s="63" customFormat="1" ht="33.75" x14ac:dyDescent="0.2">
      <c r="A2268" s="96"/>
      <c r="B2268" s="97" t="s">
        <v>558</v>
      </c>
      <c r="C2268" s="767" t="s">
        <v>559</v>
      </c>
      <c r="D2268" s="767"/>
      <c r="E2268" s="767"/>
      <c r="F2268" s="767"/>
      <c r="G2268" s="767"/>
      <c r="H2268" s="767"/>
      <c r="I2268" s="767"/>
      <c r="J2268" s="767"/>
      <c r="K2268" s="767"/>
      <c r="L2268" s="767"/>
      <c r="M2268" s="767"/>
      <c r="N2268" s="781"/>
      <c r="T2268" s="68" t="s">
        <v>559</v>
      </c>
    </row>
    <row r="2269" spans="1:24" s="63" customFormat="1" x14ac:dyDescent="0.2">
      <c r="A2269" s="98"/>
      <c r="B2269" s="97" t="s">
        <v>173</v>
      </c>
      <c r="C2269" s="767" t="s">
        <v>174</v>
      </c>
      <c r="D2269" s="767"/>
      <c r="E2269" s="767"/>
      <c r="F2269" s="99" t="s">
        <v>33</v>
      </c>
      <c r="G2269" s="99" t="s">
        <v>33</v>
      </c>
      <c r="H2269" s="99" t="s">
        <v>33</v>
      </c>
      <c r="I2269" s="99" t="s">
        <v>33</v>
      </c>
      <c r="J2269" s="100">
        <v>4500</v>
      </c>
      <c r="K2269" s="99" t="s">
        <v>175</v>
      </c>
      <c r="L2269" s="100">
        <v>1646.44</v>
      </c>
      <c r="M2269" s="101" t="s">
        <v>33</v>
      </c>
      <c r="N2269" s="102" t="s">
        <v>33</v>
      </c>
      <c r="U2269" s="68" t="s">
        <v>174</v>
      </c>
    </row>
    <row r="2270" spans="1:24" s="63" customFormat="1" x14ac:dyDescent="0.2">
      <c r="A2270" s="98"/>
      <c r="B2270" s="97" t="s">
        <v>176</v>
      </c>
      <c r="C2270" s="767" t="s">
        <v>177</v>
      </c>
      <c r="D2270" s="767"/>
      <c r="E2270" s="767"/>
      <c r="F2270" s="99" t="s">
        <v>33</v>
      </c>
      <c r="G2270" s="99" t="s">
        <v>33</v>
      </c>
      <c r="H2270" s="99" t="s">
        <v>33</v>
      </c>
      <c r="I2270" s="99" t="s">
        <v>33</v>
      </c>
      <c r="J2270" s="100">
        <v>607.5</v>
      </c>
      <c r="K2270" s="99" t="s">
        <v>175</v>
      </c>
      <c r="L2270" s="100">
        <v>222.27</v>
      </c>
      <c r="M2270" s="101" t="s">
        <v>33</v>
      </c>
      <c r="N2270" s="102" t="s">
        <v>33</v>
      </c>
      <c r="U2270" s="68" t="s">
        <v>177</v>
      </c>
    </row>
    <row r="2271" spans="1:24" s="63" customFormat="1" x14ac:dyDescent="0.2">
      <c r="A2271" s="98"/>
      <c r="B2271" s="97" t="s">
        <v>33</v>
      </c>
      <c r="C2271" s="767" t="s">
        <v>178</v>
      </c>
      <c r="D2271" s="767"/>
      <c r="E2271" s="767"/>
      <c r="F2271" s="99" t="s">
        <v>179</v>
      </c>
      <c r="G2271" s="99" t="s">
        <v>344</v>
      </c>
      <c r="H2271" s="99" t="s">
        <v>175</v>
      </c>
      <c r="I2271" s="99" t="s">
        <v>3650</v>
      </c>
      <c r="J2271" s="100" t="s">
        <v>33</v>
      </c>
      <c r="K2271" s="99" t="s">
        <v>33</v>
      </c>
      <c r="L2271" s="100" t="s">
        <v>33</v>
      </c>
      <c r="M2271" s="101" t="s">
        <v>33</v>
      </c>
      <c r="N2271" s="102" t="s">
        <v>33</v>
      </c>
      <c r="V2271" s="68" t="s">
        <v>178</v>
      </c>
    </row>
    <row r="2272" spans="1:24" s="63" customFormat="1" x14ac:dyDescent="0.2">
      <c r="A2272" s="98"/>
      <c r="B2272" s="97" t="s">
        <v>33</v>
      </c>
      <c r="C2272" s="776" t="s">
        <v>182</v>
      </c>
      <c r="D2272" s="776"/>
      <c r="E2272" s="776"/>
      <c r="F2272" s="90" t="s">
        <v>33</v>
      </c>
      <c r="G2272" s="90" t="s">
        <v>33</v>
      </c>
      <c r="H2272" s="90" t="s">
        <v>33</v>
      </c>
      <c r="I2272" s="90" t="s">
        <v>33</v>
      </c>
      <c r="J2272" s="91">
        <v>4500</v>
      </c>
      <c r="K2272" s="90" t="s">
        <v>33</v>
      </c>
      <c r="L2272" s="91">
        <v>1646.44</v>
      </c>
      <c r="M2272" s="92" t="s">
        <v>33</v>
      </c>
      <c r="N2272" s="93" t="s">
        <v>33</v>
      </c>
      <c r="W2272" s="68" t="s">
        <v>182</v>
      </c>
    </row>
    <row r="2273" spans="1:24" s="63" customFormat="1" x14ac:dyDescent="0.2">
      <c r="A2273" s="98"/>
      <c r="B2273" s="97" t="s">
        <v>33</v>
      </c>
      <c r="C2273" s="767" t="s">
        <v>183</v>
      </c>
      <c r="D2273" s="767"/>
      <c r="E2273" s="767"/>
      <c r="F2273" s="99" t="s">
        <v>33</v>
      </c>
      <c r="G2273" s="99" t="s">
        <v>33</v>
      </c>
      <c r="H2273" s="99" t="s">
        <v>33</v>
      </c>
      <c r="I2273" s="99" t="s">
        <v>33</v>
      </c>
      <c r="J2273" s="100" t="s">
        <v>33</v>
      </c>
      <c r="K2273" s="99" t="s">
        <v>33</v>
      </c>
      <c r="L2273" s="100">
        <v>222.27</v>
      </c>
      <c r="M2273" s="101" t="s">
        <v>33</v>
      </c>
      <c r="N2273" s="102" t="s">
        <v>33</v>
      </c>
      <c r="V2273" s="68" t="s">
        <v>183</v>
      </c>
    </row>
    <row r="2274" spans="1:24" s="63" customFormat="1" ht="33.75" x14ac:dyDescent="0.2">
      <c r="A2274" s="98"/>
      <c r="B2274" s="97" t="s">
        <v>184</v>
      </c>
      <c r="C2274" s="767" t="s">
        <v>185</v>
      </c>
      <c r="D2274" s="767"/>
      <c r="E2274" s="767"/>
      <c r="F2274" s="99" t="s">
        <v>186</v>
      </c>
      <c r="G2274" s="99" t="s">
        <v>187</v>
      </c>
      <c r="H2274" s="99" t="s">
        <v>33</v>
      </c>
      <c r="I2274" s="99" t="s">
        <v>187</v>
      </c>
      <c r="J2274" s="100" t="s">
        <v>33</v>
      </c>
      <c r="K2274" s="99" t="s">
        <v>33</v>
      </c>
      <c r="L2274" s="100">
        <v>211.16</v>
      </c>
      <c r="M2274" s="101" t="s">
        <v>33</v>
      </c>
      <c r="N2274" s="102" t="s">
        <v>33</v>
      </c>
      <c r="V2274" s="68" t="s">
        <v>185</v>
      </c>
    </row>
    <row r="2275" spans="1:24" s="63" customFormat="1" ht="22.5" x14ac:dyDescent="0.2">
      <c r="A2275" s="98"/>
      <c r="B2275" s="97" t="s">
        <v>188</v>
      </c>
      <c r="C2275" s="767" t="s">
        <v>189</v>
      </c>
      <c r="D2275" s="767"/>
      <c r="E2275" s="767"/>
      <c r="F2275" s="99" t="s">
        <v>186</v>
      </c>
      <c r="G2275" s="99" t="s">
        <v>190</v>
      </c>
      <c r="H2275" s="99" t="s">
        <v>33</v>
      </c>
      <c r="I2275" s="99" t="s">
        <v>190</v>
      </c>
      <c r="J2275" s="100" t="s">
        <v>33</v>
      </c>
      <c r="K2275" s="99" t="s">
        <v>33</v>
      </c>
      <c r="L2275" s="100">
        <v>111.14</v>
      </c>
      <c r="M2275" s="101" t="s">
        <v>33</v>
      </c>
      <c r="N2275" s="102" t="s">
        <v>33</v>
      </c>
      <c r="V2275" s="68" t="s">
        <v>189</v>
      </c>
    </row>
    <row r="2276" spans="1:24" s="63" customFormat="1" x14ac:dyDescent="0.2">
      <c r="A2276" s="103"/>
      <c r="B2276" s="104"/>
      <c r="C2276" s="780" t="s">
        <v>191</v>
      </c>
      <c r="D2276" s="780"/>
      <c r="E2276" s="780"/>
      <c r="F2276" s="105" t="s">
        <v>33</v>
      </c>
      <c r="G2276" s="105" t="s">
        <v>33</v>
      </c>
      <c r="H2276" s="105" t="s">
        <v>33</v>
      </c>
      <c r="I2276" s="105" t="s">
        <v>33</v>
      </c>
      <c r="J2276" s="106" t="s">
        <v>33</v>
      </c>
      <c r="K2276" s="105" t="s">
        <v>33</v>
      </c>
      <c r="L2276" s="106">
        <v>1968.74</v>
      </c>
      <c r="M2276" s="92" t="s">
        <v>33</v>
      </c>
      <c r="N2276" s="107" t="s">
        <v>33</v>
      </c>
      <c r="X2276" s="68" t="s">
        <v>191</v>
      </c>
    </row>
    <row r="2277" spans="1:24" s="63" customFormat="1" ht="45" x14ac:dyDescent="0.2">
      <c r="A2277" s="88" t="s">
        <v>3651</v>
      </c>
      <c r="B2277" s="89" t="s">
        <v>2796</v>
      </c>
      <c r="C2277" s="776" t="s">
        <v>2797</v>
      </c>
      <c r="D2277" s="776"/>
      <c r="E2277" s="776"/>
      <c r="F2277" s="90" t="s">
        <v>168</v>
      </c>
      <c r="G2277" s="90" t="s">
        <v>33</v>
      </c>
      <c r="H2277" s="90" t="s">
        <v>33</v>
      </c>
      <c r="I2277" s="90" t="s">
        <v>3648</v>
      </c>
      <c r="J2277" s="91" t="s">
        <v>33</v>
      </c>
      <c r="K2277" s="90" t="s">
        <v>33</v>
      </c>
      <c r="L2277" s="91" t="s">
        <v>33</v>
      </c>
      <c r="M2277" s="92" t="s">
        <v>33</v>
      </c>
      <c r="N2277" s="93" t="s">
        <v>33</v>
      </c>
      <c r="R2277" s="68" t="s">
        <v>2797</v>
      </c>
    </row>
    <row r="2278" spans="1:24" s="63" customFormat="1" x14ac:dyDescent="0.2">
      <c r="A2278" s="94"/>
      <c r="B2278" s="95"/>
      <c r="C2278" s="767" t="s">
        <v>3649</v>
      </c>
      <c r="D2278" s="767"/>
      <c r="E2278" s="767"/>
      <c r="F2278" s="767"/>
      <c r="G2278" s="767"/>
      <c r="H2278" s="767"/>
      <c r="I2278" s="767"/>
      <c r="J2278" s="767"/>
      <c r="K2278" s="767"/>
      <c r="L2278" s="767"/>
      <c r="M2278" s="767"/>
      <c r="N2278" s="781"/>
      <c r="S2278" s="68" t="s">
        <v>3649</v>
      </c>
    </row>
    <row r="2279" spans="1:24" s="63" customFormat="1" ht="33.75" x14ac:dyDescent="0.2">
      <c r="A2279" s="96"/>
      <c r="B2279" s="97" t="s">
        <v>558</v>
      </c>
      <c r="C2279" s="767" t="s">
        <v>559</v>
      </c>
      <c r="D2279" s="767"/>
      <c r="E2279" s="767"/>
      <c r="F2279" s="767"/>
      <c r="G2279" s="767"/>
      <c r="H2279" s="767"/>
      <c r="I2279" s="767"/>
      <c r="J2279" s="767"/>
      <c r="K2279" s="767"/>
      <c r="L2279" s="767"/>
      <c r="M2279" s="767"/>
      <c r="N2279" s="781"/>
      <c r="T2279" s="68" t="s">
        <v>559</v>
      </c>
    </row>
    <row r="2280" spans="1:24" s="63" customFormat="1" x14ac:dyDescent="0.2">
      <c r="A2280" s="98"/>
      <c r="B2280" s="97" t="s">
        <v>173</v>
      </c>
      <c r="C2280" s="767" t="s">
        <v>174</v>
      </c>
      <c r="D2280" s="767"/>
      <c r="E2280" s="767"/>
      <c r="F2280" s="99" t="s">
        <v>33</v>
      </c>
      <c r="G2280" s="99" t="s">
        <v>33</v>
      </c>
      <c r="H2280" s="99" t="s">
        <v>33</v>
      </c>
      <c r="I2280" s="99" t="s">
        <v>33</v>
      </c>
      <c r="J2280" s="100">
        <v>308.07</v>
      </c>
      <c r="K2280" s="99" t="s">
        <v>175</v>
      </c>
      <c r="L2280" s="100">
        <v>112.72</v>
      </c>
      <c r="M2280" s="101" t="s">
        <v>33</v>
      </c>
      <c r="N2280" s="102" t="s">
        <v>33</v>
      </c>
      <c r="U2280" s="68" t="s">
        <v>174</v>
      </c>
    </row>
    <row r="2281" spans="1:24" s="63" customFormat="1" x14ac:dyDescent="0.2">
      <c r="A2281" s="98"/>
      <c r="B2281" s="97" t="s">
        <v>176</v>
      </c>
      <c r="C2281" s="767" t="s">
        <v>177</v>
      </c>
      <c r="D2281" s="767"/>
      <c r="E2281" s="767"/>
      <c r="F2281" s="99" t="s">
        <v>33</v>
      </c>
      <c r="G2281" s="99" t="s">
        <v>33</v>
      </c>
      <c r="H2281" s="99" t="s">
        <v>33</v>
      </c>
      <c r="I2281" s="99" t="s">
        <v>33</v>
      </c>
      <c r="J2281" s="100">
        <v>31.32</v>
      </c>
      <c r="K2281" s="99" t="s">
        <v>175</v>
      </c>
      <c r="L2281" s="100">
        <v>11.46</v>
      </c>
      <c r="M2281" s="101" t="s">
        <v>33</v>
      </c>
      <c r="N2281" s="102" t="s">
        <v>33</v>
      </c>
      <c r="U2281" s="68" t="s">
        <v>177</v>
      </c>
    </row>
    <row r="2282" spans="1:24" s="63" customFormat="1" x14ac:dyDescent="0.2">
      <c r="A2282" s="98"/>
      <c r="B2282" s="97" t="s">
        <v>33</v>
      </c>
      <c r="C2282" s="767" t="s">
        <v>178</v>
      </c>
      <c r="D2282" s="767"/>
      <c r="E2282" s="767"/>
      <c r="F2282" s="99" t="s">
        <v>179</v>
      </c>
      <c r="G2282" s="99" t="s">
        <v>2798</v>
      </c>
      <c r="H2282" s="99" t="s">
        <v>175</v>
      </c>
      <c r="I2282" s="99" t="s">
        <v>3652</v>
      </c>
      <c r="J2282" s="100" t="s">
        <v>33</v>
      </c>
      <c r="K2282" s="99" t="s">
        <v>33</v>
      </c>
      <c r="L2282" s="100" t="s">
        <v>33</v>
      </c>
      <c r="M2282" s="101" t="s">
        <v>33</v>
      </c>
      <c r="N2282" s="102" t="s">
        <v>33</v>
      </c>
      <c r="V2282" s="68" t="s">
        <v>178</v>
      </c>
    </row>
    <row r="2283" spans="1:24" s="63" customFormat="1" x14ac:dyDescent="0.2">
      <c r="A2283" s="98"/>
      <c r="B2283" s="97" t="s">
        <v>33</v>
      </c>
      <c r="C2283" s="776" t="s">
        <v>182</v>
      </c>
      <c r="D2283" s="776"/>
      <c r="E2283" s="776"/>
      <c r="F2283" s="90" t="s">
        <v>33</v>
      </c>
      <c r="G2283" s="90" t="s">
        <v>33</v>
      </c>
      <c r="H2283" s="90" t="s">
        <v>33</v>
      </c>
      <c r="I2283" s="90" t="s">
        <v>33</v>
      </c>
      <c r="J2283" s="91">
        <v>308.07</v>
      </c>
      <c r="K2283" s="90" t="s">
        <v>33</v>
      </c>
      <c r="L2283" s="91">
        <v>112.72</v>
      </c>
      <c r="M2283" s="92" t="s">
        <v>33</v>
      </c>
      <c r="N2283" s="93" t="s">
        <v>33</v>
      </c>
      <c r="W2283" s="68" t="s">
        <v>182</v>
      </c>
    </row>
    <row r="2284" spans="1:24" s="63" customFormat="1" x14ac:dyDescent="0.2">
      <c r="A2284" s="98"/>
      <c r="B2284" s="97" t="s">
        <v>33</v>
      </c>
      <c r="C2284" s="767" t="s">
        <v>183</v>
      </c>
      <c r="D2284" s="767"/>
      <c r="E2284" s="767"/>
      <c r="F2284" s="99" t="s">
        <v>33</v>
      </c>
      <c r="G2284" s="99" t="s">
        <v>33</v>
      </c>
      <c r="H2284" s="99" t="s">
        <v>33</v>
      </c>
      <c r="I2284" s="99" t="s">
        <v>33</v>
      </c>
      <c r="J2284" s="100" t="s">
        <v>33</v>
      </c>
      <c r="K2284" s="99" t="s">
        <v>33</v>
      </c>
      <c r="L2284" s="100">
        <v>11.46</v>
      </c>
      <c r="M2284" s="101" t="s">
        <v>33</v>
      </c>
      <c r="N2284" s="102" t="s">
        <v>33</v>
      </c>
      <c r="V2284" s="68" t="s">
        <v>183</v>
      </c>
    </row>
    <row r="2285" spans="1:24" s="63" customFormat="1" ht="33.75" x14ac:dyDescent="0.2">
      <c r="A2285" s="98"/>
      <c r="B2285" s="97" t="s">
        <v>184</v>
      </c>
      <c r="C2285" s="767" t="s">
        <v>185</v>
      </c>
      <c r="D2285" s="767"/>
      <c r="E2285" s="767"/>
      <c r="F2285" s="99" t="s">
        <v>186</v>
      </c>
      <c r="G2285" s="99" t="s">
        <v>187</v>
      </c>
      <c r="H2285" s="99" t="s">
        <v>33</v>
      </c>
      <c r="I2285" s="99" t="s">
        <v>187</v>
      </c>
      <c r="J2285" s="100" t="s">
        <v>33</v>
      </c>
      <c r="K2285" s="99" t="s">
        <v>33</v>
      </c>
      <c r="L2285" s="100">
        <v>10.89</v>
      </c>
      <c r="M2285" s="101" t="s">
        <v>33</v>
      </c>
      <c r="N2285" s="102" t="s">
        <v>33</v>
      </c>
      <c r="V2285" s="68" t="s">
        <v>185</v>
      </c>
    </row>
    <row r="2286" spans="1:24" s="63" customFormat="1" ht="22.5" x14ac:dyDescent="0.2">
      <c r="A2286" s="98"/>
      <c r="B2286" s="97" t="s">
        <v>188</v>
      </c>
      <c r="C2286" s="767" t="s">
        <v>189</v>
      </c>
      <c r="D2286" s="767"/>
      <c r="E2286" s="767"/>
      <c r="F2286" s="99" t="s">
        <v>186</v>
      </c>
      <c r="G2286" s="99" t="s">
        <v>190</v>
      </c>
      <c r="H2286" s="99" t="s">
        <v>33</v>
      </c>
      <c r="I2286" s="99" t="s">
        <v>190</v>
      </c>
      <c r="J2286" s="100" t="s">
        <v>33</v>
      </c>
      <c r="K2286" s="99" t="s">
        <v>33</v>
      </c>
      <c r="L2286" s="100">
        <v>5.73</v>
      </c>
      <c r="M2286" s="101" t="s">
        <v>33</v>
      </c>
      <c r="N2286" s="102" t="s">
        <v>33</v>
      </c>
      <c r="V2286" s="68" t="s">
        <v>189</v>
      </c>
    </row>
    <row r="2287" spans="1:24" s="63" customFormat="1" x14ac:dyDescent="0.2">
      <c r="A2287" s="103"/>
      <c r="B2287" s="104"/>
      <c r="C2287" s="780" t="s">
        <v>191</v>
      </c>
      <c r="D2287" s="780"/>
      <c r="E2287" s="780"/>
      <c r="F2287" s="105" t="s">
        <v>33</v>
      </c>
      <c r="G2287" s="105" t="s">
        <v>33</v>
      </c>
      <c r="H2287" s="105" t="s">
        <v>33</v>
      </c>
      <c r="I2287" s="105" t="s">
        <v>33</v>
      </c>
      <c r="J2287" s="106" t="s">
        <v>33</v>
      </c>
      <c r="K2287" s="105" t="s">
        <v>33</v>
      </c>
      <c r="L2287" s="106">
        <v>129.34</v>
      </c>
      <c r="M2287" s="92" t="s">
        <v>33</v>
      </c>
      <c r="N2287" s="107" t="s">
        <v>33</v>
      </c>
      <c r="X2287" s="68" t="s">
        <v>191</v>
      </c>
    </row>
    <row r="2288" spans="1:24" s="63" customFormat="1" ht="33.75" x14ac:dyDescent="0.2">
      <c r="A2288" s="88" t="s">
        <v>3653</v>
      </c>
      <c r="B2288" s="89" t="s">
        <v>2800</v>
      </c>
      <c r="C2288" s="776" t="s">
        <v>2801</v>
      </c>
      <c r="D2288" s="776"/>
      <c r="E2288" s="776"/>
      <c r="F2288" s="90" t="s">
        <v>168</v>
      </c>
      <c r="G2288" s="90" t="s">
        <v>33</v>
      </c>
      <c r="H2288" s="90" t="s">
        <v>33</v>
      </c>
      <c r="I2288" s="90" t="s">
        <v>3648</v>
      </c>
      <c r="J2288" s="91" t="s">
        <v>33</v>
      </c>
      <c r="K2288" s="90" t="s">
        <v>33</v>
      </c>
      <c r="L2288" s="91" t="s">
        <v>33</v>
      </c>
      <c r="M2288" s="92" t="s">
        <v>33</v>
      </c>
      <c r="N2288" s="93" t="s">
        <v>33</v>
      </c>
      <c r="R2288" s="68" t="s">
        <v>2801</v>
      </c>
    </row>
    <row r="2289" spans="1:24" s="63" customFormat="1" x14ac:dyDescent="0.2">
      <c r="A2289" s="94"/>
      <c r="B2289" s="95"/>
      <c r="C2289" s="767" t="s">
        <v>3649</v>
      </c>
      <c r="D2289" s="767"/>
      <c r="E2289" s="767"/>
      <c r="F2289" s="767"/>
      <c r="G2289" s="767"/>
      <c r="H2289" s="767"/>
      <c r="I2289" s="767"/>
      <c r="J2289" s="767"/>
      <c r="K2289" s="767"/>
      <c r="L2289" s="767"/>
      <c r="M2289" s="767"/>
      <c r="N2289" s="781"/>
      <c r="S2289" s="68" t="s">
        <v>3649</v>
      </c>
    </row>
    <row r="2290" spans="1:24" s="63" customFormat="1" x14ac:dyDescent="0.2">
      <c r="A2290" s="96"/>
      <c r="B2290" s="97" t="s">
        <v>33</v>
      </c>
      <c r="C2290" s="767" t="s">
        <v>645</v>
      </c>
      <c r="D2290" s="767"/>
      <c r="E2290" s="767"/>
      <c r="F2290" s="767"/>
      <c r="G2290" s="767"/>
      <c r="H2290" s="767"/>
      <c r="I2290" s="767"/>
      <c r="J2290" s="767"/>
      <c r="K2290" s="767"/>
      <c r="L2290" s="767"/>
      <c r="M2290" s="767"/>
      <c r="N2290" s="781"/>
      <c r="T2290" s="68" t="s">
        <v>645</v>
      </c>
    </row>
    <row r="2291" spans="1:24" s="63" customFormat="1" ht="33.75" x14ac:dyDescent="0.2">
      <c r="A2291" s="96"/>
      <c r="B2291" s="97" t="s">
        <v>558</v>
      </c>
      <c r="C2291" s="767" t="s">
        <v>559</v>
      </c>
      <c r="D2291" s="767"/>
      <c r="E2291" s="767"/>
      <c r="F2291" s="767"/>
      <c r="G2291" s="767"/>
      <c r="H2291" s="767"/>
      <c r="I2291" s="767"/>
      <c r="J2291" s="767"/>
      <c r="K2291" s="767"/>
      <c r="L2291" s="767"/>
      <c r="M2291" s="767"/>
      <c r="N2291" s="781"/>
      <c r="T2291" s="68" t="s">
        <v>559</v>
      </c>
    </row>
    <row r="2292" spans="1:24" s="63" customFormat="1" x14ac:dyDescent="0.2">
      <c r="A2292" s="98"/>
      <c r="B2292" s="97" t="s">
        <v>173</v>
      </c>
      <c r="C2292" s="767" t="s">
        <v>174</v>
      </c>
      <c r="D2292" s="767"/>
      <c r="E2292" s="767"/>
      <c r="F2292" s="99" t="s">
        <v>33</v>
      </c>
      <c r="G2292" s="99" t="s">
        <v>33</v>
      </c>
      <c r="H2292" s="99" t="s">
        <v>33</v>
      </c>
      <c r="I2292" s="99" t="s">
        <v>33</v>
      </c>
      <c r="J2292" s="100">
        <v>139.43</v>
      </c>
      <c r="K2292" s="99" t="s">
        <v>400</v>
      </c>
      <c r="L2292" s="100">
        <v>153.04</v>
      </c>
      <c r="M2292" s="101" t="s">
        <v>33</v>
      </c>
      <c r="N2292" s="102" t="s">
        <v>33</v>
      </c>
      <c r="U2292" s="68" t="s">
        <v>174</v>
      </c>
    </row>
    <row r="2293" spans="1:24" s="63" customFormat="1" x14ac:dyDescent="0.2">
      <c r="A2293" s="98"/>
      <c r="B2293" s="97" t="s">
        <v>176</v>
      </c>
      <c r="C2293" s="767" t="s">
        <v>177</v>
      </c>
      <c r="D2293" s="767"/>
      <c r="E2293" s="767"/>
      <c r="F2293" s="99" t="s">
        <v>33</v>
      </c>
      <c r="G2293" s="99" t="s">
        <v>33</v>
      </c>
      <c r="H2293" s="99" t="s">
        <v>33</v>
      </c>
      <c r="I2293" s="99" t="s">
        <v>33</v>
      </c>
      <c r="J2293" s="100">
        <v>14.18</v>
      </c>
      <c r="K2293" s="99" t="s">
        <v>400</v>
      </c>
      <c r="L2293" s="100">
        <v>15.56</v>
      </c>
      <c r="M2293" s="101" t="s">
        <v>33</v>
      </c>
      <c r="N2293" s="102" t="s">
        <v>33</v>
      </c>
      <c r="U2293" s="68" t="s">
        <v>177</v>
      </c>
    </row>
    <row r="2294" spans="1:24" s="63" customFormat="1" x14ac:dyDescent="0.2">
      <c r="A2294" s="98"/>
      <c r="B2294" s="97" t="s">
        <v>33</v>
      </c>
      <c r="C2294" s="767" t="s">
        <v>178</v>
      </c>
      <c r="D2294" s="767"/>
      <c r="E2294" s="767"/>
      <c r="F2294" s="99" t="s">
        <v>179</v>
      </c>
      <c r="G2294" s="99" t="s">
        <v>1784</v>
      </c>
      <c r="H2294" s="99" t="s">
        <v>400</v>
      </c>
      <c r="I2294" s="99" t="s">
        <v>3654</v>
      </c>
      <c r="J2294" s="100" t="s">
        <v>33</v>
      </c>
      <c r="K2294" s="99" t="s">
        <v>33</v>
      </c>
      <c r="L2294" s="100" t="s">
        <v>33</v>
      </c>
      <c r="M2294" s="101" t="s">
        <v>33</v>
      </c>
      <c r="N2294" s="102" t="s">
        <v>33</v>
      </c>
      <c r="V2294" s="68" t="s">
        <v>178</v>
      </c>
    </row>
    <row r="2295" spans="1:24" s="63" customFormat="1" x14ac:dyDescent="0.2">
      <c r="A2295" s="98"/>
      <c r="B2295" s="97" t="s">
        <v>33</v>
      </c>
      <c r="C2295" s="776" t="s">
        <v>182</v>
      </c>
      <c r="D2295" s="776"/>
      <c r="E2295" s="776"/>
      <c r="F2295" s="90" t="s">
        <v>33</v>
      </c>
      <c r="G2295" s="90" t="s">
        <v>33</v>
      </c>
      <c r="H2295" s="90" t="s">
        <v>33</v>
      </c>
      <c r="I2295" s="90" t="s">
        <v>33</v>
      </c>
      <c r="J2295" s="91">
        <v>139.43</v>
      </c>
      <c r="K2295" s="90" t="s">
        <v>33</v>
      </c>
      <c r="L2295" s="91">
        <v>153.04</v>
      </c>
      <c r="M2295" s="92" t="s">
        <v>33</v>
      </c>
      <c r="N2295" s="93" t="s">
        <v>33</v>
      </c>
      <c r="W2295" s="68" t="s">
        <v>182</v>
      </c>
    </row>
    <row r="2296" spans="1:24" s="63" customFormat="1" x14ac:dyDescent="0.2">
      <c r="A2296" s="98"/>
      <c r="B2296" s="97" t="s">
        <v>33</v>
      </c>
      <c r="C2296" s="767" t="s">
        <v>183</v>
      </c>
      <c r="D2296" s="767"/>
      <c r="E2296" s="767"/>
      <c r="F2296" s="99" t="s">
        <v>33</v>
      </c>
      <c r="G2296" s="99" t="s">
        <v>33</v>
      </c>
      <c r="H2296" s="99" t="s">
        <v>33</v>
      </c>
      <c r="I2296" s="99" t="s">
        <v>33</v>
      </c>
      <c r="J2296" s="100" t="s">
        <v>33</v>
      </c>
      <c r="K2296" s="99" t="s">
        <v>33</v>
      </c>
      <c r="L2296" s="100">
        <v>15.56</v>
      </c>
      <c r="M2296" s="101" t="s">
        <v>33</v>
      </c>
      <c r="N2296" s="102" t="s">
        <v>33</v>
      </c>
      <c r="V2296" s="68" t="s">
        <v>183</v>
      </c>
    </row>
    <row r="2297" spans="1:24" s="63" customFormat="1" ht="33.75" x14ac:dyDescent="0.2">
      <c r="A2297" s="98"/>
      <c r="B2297" s="97" t="s">
        <v>184</v>
      </c>
      <c r="C2297" s="767" t="s">
        <v>185</v>
      </c>
      <c r="D2297" s="767"/>
      <c r="E2297" s="767"/>
      <c r="F2297" s="99" t="s">
        <v>186</v>
      </c>
      <c r="G2297" s="99" t="s">
        <v>187</v>
      </c>
      <c r="H2297" s="99" t="s">
        <v>33</v>
      </c>
      <c r="I2297" s="99" t="s">
        <v>187</v>
      </c>
      <c r="J2297" s="100" t="s">
        <v>33</v>
      </c>
      <c r="K2297" s="99" t="s">
        <v>33</v>
      </c>
      <c r="L2297" s="100">
        <v>14.78</v>
      </c>
      <c r="M2297" s="101" t="s">
        <v>33</v>
      </c>
      <c r="N2297" s="102" t="s">
        <v>33</v>
      </c>
      <c r="V2297" s="68" t="s">
        <v>185</v>
      </c>
    </row>
    <row r="2298" spans="1:24" s="63" customFormat="1" ht="22.5" x14ac:dyDescent="0.2">
      <c r="A2298" s="98"/>
      <c r="B2298" s="97" t="s">
        <v>188</v>
      </c>
      <c r="C2298" s="767" t="s">
        <v>189</v>
      </c>
      <c r="D2298" s="767"/>
      <c r="E2298" s="767"/>
      <c r="F2298" s="99" t="s">
        <v>186</v>
      </c>
      <c r="G2298" s="99" t="s">
        <v>190</v>
      </c>
      <c r="H2298" s="99" t="s">
        <v>33</v>
      </c>
      <c r="I2298" s="99" t="s">
        <v>190</v>
      </c>
      <c r="J2298" s="100" t="s">
        <v>33</v>
      </c>
      <c r="K2298" s="99" t="s">
        <v>33</v>
      </c>
      <c r="L2298" s="100">
        <v>7.78</v>
      </c>
      <c r="M2298" s="101" t="s">
        <v>33</v>
      </c>
      <c r="N2298" s="102" t="s">
        <v>33</v>
      </c>
      <c r="V2298" s="68" t="s">
        <v>189</v>
      </c>
    </row>
    <row r="2299" spans="1:24" s="63" customFormat="1" x14ac:dyDescent="0.2">
      <c r="A2299" s="103"/>
      <c r="B2299" s="104"/>
      <c r="C2299" s="780" t="s">
        <v>191</v>
      </c>
      <c r="D2299" s="780"/>
      <c r="E2299" s="780"/>
      <c r="F2299" s="105" t="s">
        <v>33</v>
      </c>
      <c r="G2299" s="105" t="s">
        <v>33</v>
      </c>
      <c r="H2299" s="105" t="s">
        <v>33</v>
      </c>
      <c r="I2299" s="105" t="s">
        <v>33</v>
      </c>
      <c r="J2299" s="106" t="s">
        <v>33</v>
      </c>
      <c r="K2299" s="105" t="s">
        <v>33</v>
      </c>
      <c r="L2299" s="106">
        <v>175.6</v>
      </c>
      <c r="M2299" s="92" t="s">
        <v>33</v>
      </c>
      <c r="N2299" s="107" t="s">
        <v>33</v>
      </c>
      <c r="X2299" s="68" t="s">
        <v>191</v>
      </c>
    </row>
    <row r="2300" spans="1:24" s="63" customFormat="1" ht="22.5" x14ac:dyDescent="0.2">
      <c r="A2300" s="88" t="s">
        <v>3655</v>
      </c>
      <c r="B2300" s="89" t="s">
        <v>1974</v>
      </c>
      <c r="C2300" s="776" t="s">
        <v>1975</v>
      </c>
      <c r="D2300" s="776"/>
      <c r="E2300" s="776"/>
      <c r="F2300" s="90" t="s">
        <v>582</v>
      </c>
      <c r="G2300" s="90" t="s">
        <v>33</v>
      </c>
      <c r="H2300" s="90" t="s">
        <v>33</v>
      </c>
      <c r="I2300" s="90" t="s">
        <v>3656</v>
      </c>
      <c r="J2300" s="91" t="s">
        <v>33</v>
      </c>
      <c r="K2300" s="90" t="s">
        <v>33</v>
      </c>
      <c r="L2300" s="91" t="s">
        <v>33</v>
      </c>
      <c r="M2300" s="92" t="s">
        <v>33</v>
      </c>
      <c r="N2300" s="93" t="s">
        <v>33</v>
      </c>
      <c r="R2300" s="68" t="s">
        <v>1975</v>
      </c>
    </row>
    <row r="2301" spans="1:24" s="63" customFormat="1" x14ac:dyDescent="0.2">
      <c r="A2301" s="94"/>
      <c r="B2301" s="95"/>
      <c r="C2301" s="767" t="s">
        <v>3657</v>
      </c>
      <c r="D2301" s="767"/>
      <c r="E2301" s="767"/>
      <c r="F2301" s="767"/>
      <c r="G2301" s="767"/>
      <c r="H2301" s="767"/>
      <c r="I2301" s="767"/>
      <c r="J2301" s="767"/>
      <c r="K2301" s="767"/>
      <c r="L2301" s="767"/>
      <c r="M2301" s="767"/>
      <c r="N2301" s="781"/>
      <c r="S2301" s="68" t="s">
        <v>3657</v>
      </c>
    </row>
    <row r="2302" spans="1:24" s="63" customFormat="1" ht="33.75" x14ac:dyDescent="0.2">
      <c r="A2302" s="96"/>
      <c r="B2302" s="97" t="s">
        <v>558</v>
      </c>
      <c r="C2302" s="767" t="s">
        <v>559</v>
      </c>
      <c r="D2302" s="767"/>
      <c r="E2302" s="767"/>
      <c r="F2302" s="767"/>
      <c r="G2302" s="767"/>
      <c r="H2302" s="767"/>
      <c r="I2302" s="767"/>
      <c r="J2302" s="767"/>
      <c r="K2302" s="767"/>
      <c r="L2302" s="767"/>
      <c r="M2302" s="767"/>
      <c r="N2302" s="781"/>
      <c r="T2302" s="68" t="s">
        <v>559</v>
      </c>
    </row>
    <row r="2303" spans="1:24" s="63" customFormat="1" x14ac:dyDescent="0.2">
      <c r="A2303" s="98"/>
      <c r="B2303" s="97" t="s">
        <v>165</v>
      </c>
      <c r="C2303" s="767" t="s">
        <v>251</v>
      </c>
      <c r="D2303" s="767"/>
      <c r="E2303" s="767"/>
      <c r="F2303" s="99" t="s">
        <v>33</v>
      </c>
      <c r="G2303" s="99" t="s">
        <v>33</v>
      </c>
      <c r="H2303" s="99" t="s">
        <v>33</v>
      </c>
      <c r="I2303" s="99" t="s">
        <v>33</v>
      </c>
      <c r="J2303" s="100">
        <v>127.61</v>
      </c>
      <c r="K2303" s="99" t="s">
        <v>175</v>
      </c>
      <c r="L2303" s="100">
        <v>466.89</v>
      </c>
      <c r="M2303" s="101" t="s">
        <v>33</v>
      </c>
      <c r="N2303" s="102" t="s">
        <v>33</v>
      </c>
      <c r="U2303" s="68" t="s">
        <v>251</v>
      </c>
    </row>
    <row r="2304" spans="1:24" s="63" customFormat="1" x14ac:dyDescent="0.2">
      <c r="A2304" s="98"/>
      <c r="B2304" s="97" t="s">
        <v>173</v>
      </c>
      <c r="C2304" s="767" t="s">
        <v>174</v>
      </c>
      <c r="D2304" s="767"/>
      <c r="E2304" s="767"/>
      <c r="F2304" s="99" t="s">
        <v>33</v>
      </c>
      <c r="G2304" s="99" t="s">
        <v>33</v>
      </c>
      <c r="H2304" s="99" t="s">
        <v>33</v>
      </c>
      <c r="I2304" s="99" t="s">
        <v>33</v>
      </c>
      <c r="J2304" s="100">
        <v>288.58</v>
      </c>
      <c r="K2304" s="99" t="s">
        <v>175</v>
      </c>
      <c r="L2304" s="100">
        <v>1055.8399999999999</v>
      </c>
      <c r="M2304" s="101" t="s">
        <v>33</v>
      </c>
      <c r="N2304" s="102" t="s">
        <v>33</v>
      </c>
      <c r="U2304" s="68" t="s">
        <v>174</v>
      </c>
    </row>
    <row r="2305" spans="1:24" s="63" customFormat="1" x14ac:dyDescent="0.2">
      <c r="A2305" s="98"/>
      <c r="B2305" s="97" t="s">
        <v>176</v>
      </c>
      <c r="C2305" s="767" t="s">
        <v>177</v>
      </c>
      <c r="D2305" s="767"/>
      <c r="E2305" s="767"/>
      <c r="F2305" s="99" t="s">
        <v>33</v>
      </c>
      <c r="G2305" s="99" t="s">
        <v>33</v>
      </c>
      <c r="H2305" s="99" t="s">
        <v>33</v>
      </c>
      <c r="I2305" s="99" t="s">
        <v>33</v>
      </c>
      <c r="J2305" s="100">
        <v>31.49</v>
      </c>
      <c r="K2305" s="99" t="s">
        <v>175</v>
      </c>
      <c r="L2305" s="100">
        <v>115.21</v>
      </c>
      <c r="M2305" s="101" t="s">
        <v>33</v>
      </c>
      <c r="N2305" s="102" t="s">
        <v>33</v>
      </c>
      <c r="U2305" s="68" t="s">
        <v>177</v>
      </c>
    </row>
    <row r="2306" spans="1:24" s="63" customFormat="1" x14ac:dyDescent="0.2">
      <c r="A2306" s="98"/>
      <c r="B2306" s="97" t="s">
        <v>33</v>
      </c>
      <c r="C2306" s="767" t="s">
        <v>253</v>
      </c>
      <c r="D2306" s="767"/>
      <c r="E2306" s="767"/>
      <c r="F2306" s="99" t="s">
        <v>179</v>
      </c>
      <c r="G2306" s="99" t="s">
        <v>1978</v>
      </c>
      <c r="H2306" s="99" t="s">
        <v>175</v>
      </c>
      <c r="I2306" s="99" t="s">
        <v>3658</v>
      </c>
      <c r="J2306" s="100" t="s">
        <v>33</v>
      </c>
      <c r="K2306" s="99" t="s">
        <v>33</v>
      </c>
      <c r="L2306" s="100" t="s">
        <v>33</v>
      </c>
      <c r="M2306" s="101" t="s">
        <v>33</v>
      </c>
      <c r="N2306" s="102" t="s">
        <v>33</v>
      </c>
      <c r="V2306" s="68" t="s">
        <v>253</v>
      </c>
    </row>
    <row r="2307" spans="1:24" s="63" customFormat="1" ht="22.5" x14ac:dyDescent="0.2">
      <c r="A2307" s="98"/>
      <c r="B2307" s="97" t="s">
        <v>33</v>
      </c>
      <c r="C2307" s="767" t="s">
        <v>178</v>
      </c>
      <c r="D2307" s="767"/>
      <c r="E2307" s="767"/>
      <c r="F2307" s="99" t="s">
        <v>179</v>
      </c>
      <c r="G2307" s="99" t="s">
        <v>1980</v>
      </c>
      <c r="H2307" s="99" t="s">
        <v>175</v>
      </c>
      <c r="I2307" s="99" t="s">
        <v>3659</v>
      </c>
      <c r="J2307" s="100" t="s">
        <v>33</v>
      </c>
      <c r="K2307" s="99" t="s">
        <v>33</v>
      </c>
      <c r="L2307" s="100" t="s">
        <v>33</v>
      </c>
      <c r="M2307" s="101" t="s">
        <v>33</v>
      </c>
      <c r="N2307" s="102" t="s">
        <v>33</v>
      </c>
      <c r="V2307" s="68" t="s">
        <v>178</v>
      </c>
    </row>
    <row r="2308" spans="1:24" s="63" customFormat="1" x14ac:dyDescent="0.2">
      <c r="A2308" s="98"/>
      <c r="B2308" s="97" t="s">
        <v>33</v>
      </c>
      <c r="C2308" s="776" t="s">
        <v>182</v>
      </c>
      <c r="D2308" s="776"/>
      <c r="E2308" s="776"/>
      <c r="F2308" s="90" t="s">
        <v>33</v>
      </c>
      <c r="G2308" s="90" t="s">
        <v>33</v>
      </c>
      <c r="H2308" s="90" t="s">
        <v>33</v>
      </c>
      <c r="I2308" s="90" t="s">
        <v>33</v>
      </c>
      <c r="J2308" s="91">
        <v>416.19</v>
      </c>
      <c r="K2308" s="90" t="s">
        <v>33</v>
      </c>
      <c r="L2308" s="91">
        <v>1522.73</v>
      </c>
      <c r="M2308" s="92" t="s">
        <v>33</v>
      </c>
      <c r="N2308" s="93" t="s">
        <v>33</v>
      </c>
      <c r="W2308" s="68" t="s">
        <v>182</v>
      </c>
    </row>
    <row r="2309" spans="1:24" s="63" customFormat="1" x14ac:dyDescent="0.2">
      <c r="A2309" s="98"/>
      <c r="B2309" s="97" t="s">
        <v>33</v>
      </c>
      <c r="C2309" s="767" t="s">
        <v>183</v>
      </c>
      <c r="D2309" s="767"/>
      <c r="E2309" s="767"/>
      <c r="F2309" s="99" t="s">
        <v>33</v>
      </c>
      <c r="G2309" s="99" t="s">
        <v>33</v>
      </c>
      <c r="H2309" s="99" t="s">
        <v>33</v>
      </c>
      <c r="I2309" s="99" t="s">
        <v>33</v>
      </c>
      <c r="J2309" s="100" t="s">
        <v>33</v>
      </c>
      <c r="K2309" s="99" t="s">
        <v>33</v>
      </c>
      <c r="L2309" s="100">
        <v>582.1</v>
      </c>
      <c r="M2309" s="101" t="s">
        <v>33</v>
      </c>
      <c r="N2309" s="102" t="s">
        <v>33</v>
      </c>
      <c r="V2309" s="68" t="s">
        <v>183</v>
      </c>
    </row>
    <row r="2310" spans="1:24" s="63" customFormat="1" ht="33.75" x14ac:dyDescent="0.2">
      <c r="A2310" s="98"/>
      <c r="B2310" s="97" t="s">
        <v>184</v>
      </c>
      <c r="C2310" s="767" t="s">
        <v>185</v>
      </c>
      <c r="D2310" s="767"/>
      <c r="E2310" s="767"/>
      <c r="F2310" s="99" t="s">
        <v>186</v>
      </c>
      <c r="G2310" s="99" t="s">
        <v>187</v>
      </c>
      <c r="H2310" s="99" t="s">
        <v>33</v>
      </c>
      <c r="I2310" s="99" t="s">
        <v>187</v>
      </c>
      <c r="J2310" s="100" t="s">
        <v>33</v>
      </c>
      <c r="K2310" s="99" t="s">
        <v>33</v>
      </c>
      <c r="L2310" s="100">
        <v>553</v>
      </c>
      <c r="M2310" s="101" t="s">
        <v>33</v>
      </c>
      <c r="N2310" s="102" t="s">
        <v>33</v>
      </c>
      <c r="V2310" s="68" t="s">
        <v>185</v>
      </c>
    </row>
    <row r="2311" spans="1:24" s="63" customFormat="1" ht="22.5" x14ac:dyDescent="0.2">
      <c r="A2311" s="98"/>
      <c r="B2311" s="97" t="s">
        <v>188</v>
      </c>
      <c r="C2311" s="767" t="s">
        <v>189</v>
      </c>
      <c r="D2311" s="767"/>
      <c r="E2311" s="767"/>
      <c r="F2311" s="99" t="s">
        <v>186</v>
      </c>
      <c r="G2311" s="99" t="s">
        <v>190</v>
      </c>
      <c r="H2311" s="99" t="s">
        <v>33</v>
      </c>
      <c r="I2311" s="99" t="s">
        <v>190</v>
      </c>
      <c r="J2311" s="100" t="s">
        <v>33</v>
      </c>
      <c r="K2311" s="99" t="s">
        <v>33</v>
      </c>
      <c r="L2311" s="100">
        <v>291.05</v>
      </c>
      <c r="M2311" s="101" t="s">
        <v>33</v>
      </c>
      <c r="N2311" s="102" t="s">
        <v>33</v>
      </c>
      <c r="V2311" s="68" t="s">
        <v>189</v>
      </c>
    </row>
    <row r="2312" spans="1:24" s="63" customFormat="1" x14ac:dyDescent="0.2">
      <c r="A2312" s="103"/>
      <c r="B2312" s="104"/>
      <c r="C2312" s="780" t="s">
        <v>191</v>
      </c>
      <c r="D2312" s="780"/>
      <c r="E2312" s="780"/>
      <c r="F2312" s="105" t="s">
        <v>33</v>
      </c>
      <c r="G2312" s="105" t="s">
        <v>33</v>
      </c>
      <c r="H2312" s="105" t="s">
        <v>33</v>
      </c>
      <c r="I2312" s="105" t="s">
        <v>33</v>
      </c>
      <c r="J2312" s="106" t="s">
        <v>33</v>
      </c>
      <c r="K2312" s="105" t="s">
        <v>33</v>
      </c>
      <c r="L2312" s="106">
        <v>2366.7800000000002</v>
      </c>
      <c r="M2312" s="92" t="s">
        <v>33</v>
      </c>
      <c r="N2312" s="107" t="s">
        <v>33</v>
      </c>
      <c r="X2312" s="68" t="s">
        <v>191</v>
      </c>
    </row>
    <row r="2313" spans="1:24" s="63" customFormat="1" x14ac:dyDescent="0.2">
      <c r="A2313" s="88" t="s">
        <v>2816</v>
      </c>
      <c r="B2313" s="89" t="s">
        <v>1989</v>
      </c>
      <c r="C2313" s="776" t="s">
        <v>1990</v>
      </c>
      <c r="D2313" s="776"/>
      <c r="E2313" s="776"/>
      <c r="F2313" s="90" t="s">
        <v>582</v>
      </c>
      <c r="G2313" s="90" t="s">
        <v>33</v>
      </c>
      <c r="H2313" s="90" t="s">
        <v>33</v>
      </c>
      <c r="I2313" s="90" t="s">
        <v>2807</v>
      </c>
      <c r="J2313" s="91" t="s">
        <v>33</v>
      </c>
      <c r="K2313" s="90" t="s">
        <v>33</v>
      </c>
      <c r="L2313" s="91" t="s">
        <v>33</v>
      </c>
      <c r="M2313" s="92" t="s">
        <v>33</v>
      </c>
      <c r="N2313" s="93" t="s">
        <v>33</v>
      </c>
      <c r="R2313" s="68" t="s">
        <v>1990</v>
      </c>
    </row>
    <row r="2314" spans="1:24" s="63" customFormat="1" x14ac:dyDescent="0.2">
      <c r="A2314" s="94"/>
      <c r="B2314" s="95"/>
      <c r="C2314" s="767" t="s">
        <v>2808</v>
      </c>
      <c r="D2314" s="767"/>
      <c r="E2314" s="767"/>
      <c r="F2314" s="767"/>
      <c r="G2314" s="767"/>
      <c r="H2314" s="767"/>
      <c r="I2314" s="767"/>
      <c r="J2314" s="767"/>
      <c r="K2314" s="767"/>
      <c r="L2314" s="767"/>
      <c r="M2314" s="767"/>
      <c r="N2314" s="781"/>
      <c r="S2314" s="68" t="s">
        <v>2808</v>
      </c>
    </row>
    <row r="2315" spans="1:24" s="63" customFormat="1" ht="33.75" x14ac:dyDescent="0.2">
      <c r="A2315" s="96"/>
      <c r="B2315" s="97" t="s">
        <v>558</v>
      </c>
      <c r="C2315" s="767" t="s">
        <v>559</v>
      </c>
      <c r="D2315" s="767"/>
      <c r="E2315" s="767"/>
      <c r="F2315" s="767"/>
      <c r="G2315" s="767"/>
      <c r="H2315" s="767"/>
      <c r="I2315" s="767"/>
      <c r="J2315" s="767"/>
      <c r="K2315" s="767"/>
      <c r="L2315" s="767"/>
      <c r="M2315" s="767"/>
      <c r="N2315" s="781"/>
      <c r="T2315" s="68" t="s">
        <v>559</v>
      </c>
    </row>
    <row r="2316" spans="1:24" s="63" customFormat="1" x14ac:dyDescent="0.2">
      <c r="A2316" s="98"/>
      <c r="B2316" s="97" t="s">
        <v>165</v>
      </c>
      <c r="C2316" s="767" t="s">
        <v>251</v>
      </c>
      <c r="D2316" s="767"/>
      <c r="E2316" s="767"/>
      <c r="F2316" s="99" t="s">
        <v>33</v>
      </c>
      <c r="G2316" s="99" t="s">
        <v>33</v>
      </c>
      <c r="H2316" s="99" t="s">
        <v>33</v>
      </c>
      <c r="I2316" s="99" t="s">
        <v>33</v>
      </c>
      <c r="J2316" s="100">
        <v>1053</v>
      </c>
      <c r="K2316" s="99" t="s">
        <v>175</v>
      </c>
      <c r="L2316" s="100">
        <v>46.07</v>
      </c>
      <c r="M2316" s="101" t="s">
        <v>33</v>
      </c>
      <c r="N2316" s="102" t="s">
        <v>33</v>
      </c>
      <c r="U2316" s="68" t="s">
        <v>251</v>
      </c>
    </row>
    <row r="2317" spans="1:24" s="63" customFormat="1" x14ac:dyDescent="0.2">
      <c r="A2317" s="98"/>
      <c r="B2317" s="97" t="s">
        <v>173</v>
      </c>
      <c r="C2317" s="767" t="s">
        <v>174</v>
      </c>
      <c r="D2317" s="767"/>
      <c r="E2317" s="767"/>
      <c r="F2317" s="99" t="s">
        <v>33</v>
      </c>
      <c r="G2317" s="99" t="s">
        <v>33</v>
      </c>
      <c r="H2317" s="99" t="s">
        <v>33</v>
      </c>
      <c r="I2317" s="99" t="s">
        <v>33</v>
      </c>
      <c r="J2317" s="100">
        <v>1566.06</v>
      </c>
      <c r="K2317" s="99" t="s">
        <v>175</v>
      </c>
      <c r="L2317" s="100">
        <v>68.52</v>
      </c>
      <c r="M2317" s="101" t="s">
        <v>33</v>
      </c>
      <c r="N2317" s="102" t="s">
        <v>33</v>
      </c>
      <c r="U2317" s="68" t="s">
        <v>174</v>
      </c>
    </row>
    <row r="2318" spans="1:24" s="63" customFormat="1" x14ac:dyDescent="0.2">
      <c r="A2318" s="98"/>
      <c r="B2318" s="97" t="s">
        <v>176</v>
      </c>
      <c r="C2318" s="767" t="s">
        <v>177</v>
      </c>
      <c r="D2318" s="767"/>
      <c r="E2318" s="767"/>
      <c r="F2318" s="99" t="s">
        <v>33</v>
      </c>
      <c r="G2318" s="99" t="s">
        <v>33</v>
      </c>
      <c r="H2318" s="99" t="s">
        <v>33</v>
      </c>
      <c r="I2318" s="99" t="s">
        <v>33</v>
      </c>
      <c r="J2318" s="100">
        <v>244.39</v>
      </c>
      <c r="K2318" s="99" t="s">
        <v>175</v>
      </c>
      <c r="L2318" s="100">
        <v>10.69</v>
      </c>
      <c r="M2318" s="101" t="s">
        <v>33</v>
      </c>
      <c r="N2318" s="102" t="s">
        <v>33</v>
      </c>
      <c r="U2318" s="68" t="s">
        <v>177</v>
      </c>
    </row>
    <row r="2319" spans="1:24" s="63" customFormat="1" x14ac:dyDescent="0.2">
      <c r="A2319" s="98"/>
      <c r="B2319" s="97" t="s">
        <v>212</v>
      </c>
      <c r="C2319" s="767" t="s">
        <v>252</v>
      </c>
      <c r="D2319" s="767"/>
      <c r="E2319" s="767"/>
      <c r="F2319" s="99" t="s">
        <v>33</v>
      </c>
      <c r="G2319" s="99" t="s">
        <v>33</v>
      </c>
      <c r="H2319" s="99" t="s">
        <v>33</v>
      </c>
      <c r="I2319" s="99" t="s">
        <v>33</v>
      </c>
      <c r="J2319" s="100">
        <v>909.27</v>
      </c>
      <c r="K2319" s="99" t="s">
        <v>33</v>
      </c>
      <c r="L2319" s="100">
        <v>31.82</v>
      </c>
      <c r="M2319" s="101" t="s">
        <v>33</v>
      </c>
      <c r="N2319" s="102" t="s">
        <v>33</v>
      </c>
      <c r="U2319" s="68" t="s">
        <v>252</v>
      </c>
    </row>
    <row r="2320" spans="1:24" s="63" customFormat="1" x14ac:dyDescent="0.2">
      <c r="A2320" s="98"/>
      <c r="B2320" s="97" t="s">
        <v>33</v>
      </c>
      <c r="C2320" s="767" t="s">
        <v>253</v>
      </c>
      <c r="D2320" s="767"/>
      <c r="E2320" s="767"/>
      <c r="F2320" s="99" t="s">
        <v>179</v>
      </c>
      <c r="G2320" s="99" t="s">
        <v>1993</v>
      </c>
      <c r="H2320" s="99" t="s">
        <v>175</v>
      </c>
      <c r="I2320" s="99" t="s">
        <v>2809</v>
      </c>
      <c r="J2320" s="100" t="s">
        <v>33</v>
      </c>
      <c r="K2320" s="99" t="s">
        <v>33</v>
      </c>
      <c r="L2320" s="100" t="s">
        <v>33</v>
      </c>
      <c r="M2320" s="101" t="s">
        <v>33</v>
      </c>
      <c r="N2320" s="102" t="s">
        <v>33</v>
      </c>
      <c r="V2320" s="68" t="s">
        <v>253</v>
      </c>
    </row>
    <row r="2321" spans="1:24" s="63" customFormat="1" x14ac:dyDescent="0.2">
      <c r="A2321" s="98"/>
      <c r="B2321" s="97" t="s">
        <v>33</v>
      </c>
      <c r="C2321" s="767" t="s">
        <v>178</v>
      </c>
      <c r="D2321" s="767"/>
      <c r="E2321" s="767"/>
      <c r="F2321" s="99" t="s">
        <v>179</v>
      </c>
      <c r="G2321" s="99" t="s">
        <v>1995</v>
      </c>
      <c r="H2321" s="99" t="s">
        <v>175</v>
      </c>
      <c r="I2321" s="99" t="s">
        <v>2810</v>
      </c>
      <c r="J2321" s="100" t="s">
        <v>33</v>
      </c>
      <c r="K2321" s="99" t="s">
        <v>33</v>
      </c>
      <c r="L2321" s="100" t="s">
        <v>33</v>
      </c>
      <c r="M2321" s="101" t="s">
        <v>33</v>
      </c>
      <c r="N2321" s="102" t="s">
        <v>33</v>
      </c>
      <c r="V2321" s="68" t="s">
        <v>178</v>
      </c>
    </row>
    <row r="2322" spans="1:24" s="63" customFormat="1" x14ac:dyDescent="0.2">
      <c r="A2322" s="98"/>
      <c r="B2322" s="97" t="s">
        <v>33</v>
      </c>
      <c r="C2322" s="776" t="s">
        <v>182</v>
      </c>
      <c r="D2322" s="776"/>
      <c r="E2322" s="776"/>
      <c r="F2322" s="90" t="s">
        <v>33</v>
      </c>
      <c r="G2322" s="90" t="s">
        <v>33</v>
      </c>
      <c r="H2322" s="90" t="s">
        <v>33</v>
      </c>
      <c r="I2322" s="90" t="s">
        <v>33</v>
      </c>
      <c r="J2322" s="91">
        <v>3528.33</v>
      </c>
      <c r="K2322" s="90" t="s">
        <v>33</v>
      </c>
      <c r="L2322" s="91">
        <v>146.41</v>
      </c>
      <c r="M2322" s="92" t="s">
        <v>33</v>
      </c>
      <c r="N2322" s="93" t="s">
        <v>33</v>
      </c>
      <c r="W2322" s="68" t="s">
        <v>182</v>
      </c>
    </row>
    <row r="2323" spans="1:24" s="63" customFormat="1" x14ac:dyDescent="0.2">
      <c r="A2323" s="98"/>
      <c r="B2323" s="97" t="s">
        <v>33</v>
      </c>
      <c r="C2323" s="767" t="s">
        <v>183</v>
      </c>
      <c r="D2323" s="767"/>
      <c r="E2323" s="767"/>
      <c r="F2323" s="99" t="s">
        <v>33</v>
      </c>
      <c r="G2323" s="99" t="s">
        <v>33</v>
      </c>
      <c r="H2323" s="99" t="s">
        <v>33</v>
      </c>
      <c r="I2323" s="99" t="s">
        <v>33</v>
      </c>
      <c r="J2323" s="100" t="s">
        <v>33</v>
      </c>
      <c r="K2323" s="99" t="s">
        <v>33</v>
      </c>
      <c r="L2323" s="100">
        <v>56.76</v>
      </c>
      <c r="M2323" s="101" t="s">
        <v>33</v>
      </c>
      <c r="N2323" s="102" t="s">
        <v>33</v>
      </c>
      <c r="V2323" s="68" t="s">
        <v>183</v>
      </c>
    </row>
    <row r="2324" spans="1:24" s="63" customFormat="1" ht="33.75" x14ac:dyDescent="0.2">
      <c r="A2324" s="98"/>
      <c r="B2324" s="97" t="s">
        <v>589</v>
      </c>
      <c r="C2324" s="767" t="s">
        <v>590</v>
      </c>
      <c r="D2324" s="767"/>
      <c r="E2324" s="767"/>
      <c r="F2324" s="99" t="s">
        <v>186</v>
      </c>
      <c r="G2324" s="99" t="s">
        <v>591</v>
      </c>
      <c r="H2324" s="99" t="s">
        <v>33</v>
      </c>
      <c r="I2324" s="99" t="s">
        <v>591</v>
      </c>
      <c r="J2324" s="100" t="s">
        <v>33</v>
      </c>
      <c r="K2324" s="99" t="s">
        <v>33</v>
      </c>
      <c r="L2324" s="100">
        <v>59.6</v>
      </c>
      <c r="M2324" s="101" t="s">
        <v>33</v>
      </c>
      <c r="N2324" s="102" t="s">
        <v>33</v>
      </c>
      <c r="V2324" s="68" t="s">
        <v>590</v>
      </c>
    </row>
    <row r="2325" spans="1:24" s="63" customFormat="1" ht="33.75" x14ac:dyDescent="0.2">
      <c r="A2325" s="98"/>
      <c r="B2325" s="97" t="s">
        <v>592</v>
      </c>
      <c r="C2325" s="767" t="s">
        <v>593</v>
      </c>
      <c r="D2325" s="767"/>
      <c r="E2325" s="767"/>
      <c r="F2325" s="99" t="s">
        <v>186</v>
      </c>
      <c r="G2325" s="99" t="s">
        <v>594</v>
      </c>
      <c r="H2325" s="99" t="s">
        <v>33</v>
      </c>
      <c r="I2325" s="99" t="s">
        <v>594</v>
      </c>
      <c r="J2325" s="100" t="s">
        <v>33</v>
      </c>
      <c r="K2325" s="99" t="s">
        <v>33</v>
      </c>
      <c r="L2325" s="100">
        <v>36.89</v>
      </c>
      <c r="M2325" s="101" t="s">
        <v>33</v>
      </c>
      <c r="N2325" s="102" t="s">
        <v>33</v>
      </c>
      <c r="V2325" s="68" t="s">
        <v>593</v>
      </c>
    </row>
    <row r="2326" spans="1:24" s="63" customFormat="1" x14ac:dyDescent="0.2">
      <c r="A2326" s="103"/>
      <c r="B2326" s="104"/>
      <c r="C2326" s="780" t="s">
        <v>191</v>
      </c>
      <c r="D2326" s="780"/>
      <c r="E2326" s="780"/>
      <c r="F2326" s="105" t="s">
        <v>33</v>
      </c>
      <c r="G2326" s="105" t="s">
        <v>33</v>
      </c>
      <c r="H2326" s="105" t="s">
        <v>33</v>
      </c>
      <c r="I2326" s="105" t="s">
        <v>33</v>
      </c>
      <c r="J2326" s="106" t="s">
        <v>33</v>
      </c>
      <c r="K2326" s="105" t="s">
        <v>33</v>
      </c>
      <c r="L2326" s="106">
        <v>242.9</v>
      </c>
      <c r="M2326" s="92" t="s">
        <v>33</v>
      </c>
      <c r="N2326" s="107" t="s">
        <v>33</v>
      </c>
      <c r="X2326" s="68" t="s">
        <v>191</v>
      </c>
    </row>
    <row r="2327" spans="1:24" s="63" customFormat="1" ht="33.75" x14ac:dyDescent="0.2">
      <c r="A2327" s="88" t="s">
        <v>3660</v>
      </c>
      <c r="B2327" s="89" t="s">
        <v>1997</v>
      </c>
      <c r="C2327" s="776" t="s">
        <v>1998</v>
      </c>
      <c r="D2327" s="776"/>
      <c r="E2327" s="776"/>
      <c r="F2327" s="90" t="s">
        <v>566</v>
      </c>
      <c r="G2327" s="90" t="s">
        <v>33</v>
      </c>
      <c r="H2327" s="90" t="s">
        <v>33</v>
      </c>
      <c r="I2327" s="90" t="s">
        <v>2811</v>
      </c>
      <c r="J2327" s="91">
        <v>535.46</v>
      </c>
      <c r="K2327" s="90" t="s">
        <v>33</v>
      </c>
      <c r="L2327" s="91">
        <v>1911.59</v>
      </c>
      <c r="M2327" s="92" t="s">
        <v>33</v>
      </c>
      <c r="N2327" s="93" t="s">
        <v>33</v>
      </c>
      <c r="R2327" s="68" t="s">
        <v>1998</v>
      </c>
    </row>
    <row r="2328" spans="1:24" s="63" customFormat="1" ht="45" x14ac:dyDescent="0.2">
      <c r="A2328" s="88" t="s">
        <v>3661</v>
      </c>
      <c r="B2328" s="89" t="s">
        <v>2812</v>
      </c>
      <c r="C2328" s="776" t="s">
        <v>2813</v>
      </c>
      <c r="D2328" s="776"/>
      <c r="E2328" s="776"/>
      <c r="F2328" s="90" t="s">
        <v>582</v>
      </c>
      <c r="G2328" s="90" t="s">
        <v>33</v>
      </c>
      <c r="H2328" s="90" t="s">
        <v>33</v>
      </c>
      <c r="I2328" s="90" t="s">
        <v>3662</v>
      </c>
      <c r="J2328" s="91" t="s">
        <v>33</v>
      </c>
      <c r="K2328" s="90" t="s">
        <v>33</v>
      </c>
      <c r="L2328" s="91" t="s">
        <v>33</v>
      </c>
      <c r="M2328" s="92" t="s">
        <v>33</v>
      </c>
      <c r="N2328" s="93" t="s">
        <v>33</v>
      </c>
      <c r="R2328" s="68" t="s">
        <v>2813</v>
      </c>
    </row>
    <row r="2329" spans="1:24" s="63" customFormat="1" x14ac:dyDescent="0.2">
      <c r="A2329" s="94"/>
      <c r="B2329" s="95"/>
      <c r="C2329" s="767" t="s">
        <v>3663</v>
      </c>
      <c r="D2329" s="767"/>
      <c r="E2329" s="767"/>
      <c r="F2329" s="767"/>
      <c r="G2329" s="767"/>
      <c r="H2329" s="767"/>
      <c r="I2329" s="767"/>
      <c r="J2329" s="767"/>
      <c r="K2329" s="767"/>
      <c r="L2329" s="767"/>
      <c r="M2329" s="767"/>
      <c r="N2329" s="781"/>
      <c r="S2329" s="68" t="s">
        <v>3663</v>
      </c>
    </row>
    <row r="2330" spans="1:24" s="63" customFormat="1" ht="33.75" x14ac:dyDescent="0.2">
      <c r="A2330" s="96"/>
      <c r="B2330" s="97" t="s">
        <v>558</v>
      </c>
      <c r="C2330" s="767" t="s">
        <v>559</v>
      </c>
      <c r="D2330" s="767"/>
      <c r="E2330" s="767"/>
      <c r="F2330" s="767"/>
      <c r="G2330" s="767"/>
      <c r="H2330" s="767"/>
      <c r="I2330" s="767"/>
      <c r="J2330" s="767"/>
      <c r="K2330" s="767"/>
      <c r="L2330" s="767"/>
      <c r="M2330" s="767"/>
      <c r="N2330" s="781"/>
      <c r="T2330" s="68" t="s">
        <v>559</v>
      </c>
    </row>
    <row r="2331" spans="1:24" s="63" customFormat="1" x14ac:dyDescent="0.2">
      <c r="A2331" s="98"/>
      <c r="B2331" s="97" t="s">
        <v>165</v>
      </c>
      <c r="C2331" s="767" t="s">
        <v>251</v>
      </c>
      <c r="D2331" s="767"/>
      <c r="E2331" s="767"/>
      <c r="F2331" s="99" t="s">
        <v>33</v>
      </c>
      <c r="G2331" s="99" t="s">
        <v>33</v>
      </c>
      <c r="H2331" s="99" t="s">
        <v>33</v>
      </c>
      <c r="I2331" s="99" t="s">
        <v>33</v>
      </c>
      <c r="J2331" s="100">
        <v>2874.61</v>
      </c>
      <c r="K2331" s="99" t="s">
        <v>175</v>
      </c>
      <c r="L2331" s="100">
        <v>1322.32</v>
      </c>
      <c r="M2331" s="101" t="s">
        <v>33</v>
      </c>
      <c r="N2331" s="102" t="s">
        <v>33</v>
      </c>
      <c r="U2331" s="68" t="s">
        <v>251</v>
      </c>
    </row>
    <row r="2332" spans="1:24" s="63" customFormat="1" x14ac:dyDescent="0.2">
      <c r="A2332" s="98"/>
      <c r="B2332" s="97" t="s">
        <v>173</v>
      </c>
      <c r="C2332" s="767" t="s">
        <v>174</v>
      </c>
      <c r="D2332" s="767"/>
      <c r="E2332" s="767"/>
      <c r="F2332" s="99" t="s">
        <v>33</v>
      </c>
      <c r="G2332" s="99" t="s">
        <v>33</v>
      </c>
      <c r="H2332" s="99" t="s">
        <v>33</v>
      </c>
      <c r="I2332" s="99" t="s">
        <v>33</v>
      </c>
      <c r="J2332" s="100">
        <v>2606.02</v>
      </c>
      <c r="K2332" s="99" t="s">
        <v>175</v>
      </c>
      <c r="L2332" s="100">
        <v>1198.77</v>
      </c>
      <c r="M2332" s="101" t="s">
        <v>33</v>
      </c>
      <c r="N2332" s="102" t="s">
        <v>33</v>
      </c>
      <c r="U2332" s="68" t="s">
        <v>174</v>
      </c>
    </row>
    <row r="2333" spans="1:24" s="63" customFormat="1" x14ac:dyDescent="0.2">
      <c r="A2333" s="98"/>
      <c r="B2333" s="97" t="s">
        <v>176</v>
      </c>
      <c r="C2333" s="767" t="s">
        <v>177</v>
      </c>
      <c r="D2333" s="767"/>
      <c r="E2333" s="767"/>
      <c r="F2333" s="99" t="s">
        <v>33</v>
      </c>
      <c r="G2333" s="99" t="s">
        <v>33</v>
      </c>
      <c r="H2333" s="99" t="s">
        <v>33</v>
      </c>
      <c r="I2333" s="99" t="s">
        <v>33</v>
      </c>
      <c r="J2333" s="100">
        <v>380.59</v>
      </c>
      <c r="K2333" s="99" t="s">
        <v>175</v>
      </c>
      <c r="L2333" s="100">
        <v>175.07</v>
      </c>
      <c r="M2333" s="101" t="s">
        <v>33</v>
      </c>
      <c r="N2333" s="102" t="s">
        <v>33</v>
      </c>
      <c r="U2333" s="68" t="s">
        <v>177</v>
      </c>
    </row>
    <row r="2334" spans="1:24" s="63" customFormat="1" x14ac:dyDescent="0.2">
      <c r="A2334" s="98"/>
      <c r="B2334" s="97" t="s">
        <v>212</v>
      </c>
      <c r="C2334" s="767" t="s">
        <v>252</v>
      </c>
      <c r="D2334" s="767"/>
      <c r="E2334" s="767"/>
      <c r="F2334" s="99" t="s">
        <v>33</v>
      </c>
      <c r="G2334" s="99" t="s">
        <v>33</v>
      </c>
      <c r="H2334" s="99" t="s">
        <v>33</v>
      </c>
      <c r="I2334" s="99" t="s">
        <v>33</v>
      </c>
      <c r="J2334" s="100">
        <v>3287.63</v>
      </c>
      <c r="K2334" s="99" t="s">
        <v>33</v>
      </c>
      <c r="L2334" s="100">
        <v>1209.8499999999999</v>
      </c>
      <c r="M2334" s="101" t="s">
        <v>33</v>
      </c>
      <c r="N2334" s="102" t="s">
        <v>33</v>
      </c>
      <c r="U2334" s="68" t="s">
        <v>252</v>
      </c>
    </row>
    <row r="2335" spans="1:24" s="63" customFormat="1" x14ac:dyDescent="0.2">
      <c r="A2335" s="98"/>
      <c r="B2335" s="97" t="s">
        <v>33</v>
      </c>
      <c r="C2335" s="767" t="s">
        <v>253</v>
      </c>
      <c r="D2335" s="767"/>
      <c r="E2335" s="767"/>
      <c r="F2335" s="99" t="s">
        <v>179</v>
      </c>
      <c r="G2335" s="99" t="s">
        <v>2816</v>
      </c>
      <c r="H2335" s="99" t="s">
        <v>175</v>
      </c>
      <c r="I2335" s="99" t="s">
        <v>3664</v>
      </c>
      <c r="J2335" s="100" t="s">
        <v>33</v>
      </c>
      <c r="K2335" s="99" t="s">
        <v>33</v>
      </c>
      <c r="L2335" s="100" t="s">
        <v>33</v>
      </c>
      <c r="M2335" s="101" t="s">
        <v>33</v>
      </c>
      <c r="N2335" s="102" t="s">
        <v>33</v>
      </c>
      <c r="V2335" s="68" t="s">
        <v>253</v>
      </c>
    </row>
    <row r="2336" spans="1:24" s="63" customFormat="1" x14ac:dyDescent="0.2">
      <c r="A2336" s="98"/>
      <c r="B2336" s="97" t="s">
        <v>33</v>
      </c>
      <c r="C2336" s="767" t="s">
        <v>178</v>
      </c>
      <c r="D2336" s="767"/>
      <c r="E2336" s="767"/>
      <c r="F2336" s="99" t="s">
        <v>179</v>
      </c>
      <c r="G2336" s="99" t="s">
        <v>2818</v>
      </c>
      <c r="H2336" s="99" t="s">
        <v>175</v>
      </c>
      <c r="I2336" s="99" t="s">
        <v>3665</v>
      </c>
      <c r="J2336" s="100" t="s">
        <v>33</v>
      </c>
      <c r="K2336" s="99" t="s">
        <v>33</v>
      </c>
      <c r="L2336" s="100" t="s">
        <v>33</v>
      </c>
      <c r="M2336" s="101" t="s">
        <v>33</v>
      </c>
      <c r="N2336" s="102" t="s">
        <v>33</v>
      </c>
      <c r="V2336" s="68" t="s">
        <v>178</v>
      </c>
    </row>
    <row r="2337" spans="1:25" s="63" customFormat="1" x14ac:dyDescent="0.2">
      <c r="A2337" s="98"/>
      <c r="B2337" s="97" t="s">
        <v>33</v>
      </c>
      <c r="C2337" s="776" t="s">
        <v>182</v>
      </c>
      <c r="D2337" s="776"/>
      <c r="E2337" s="776"/>
      <c r="F2337" s="90" t="s">
        <v>33</v>
      </c>
      <c r="G2337" s="90" t="s">
        <v>33</v>
      </c>
      <c r="H2337" s="90" t="s">
        <v>33</v>
      </c>
      <c r="I2337" s="90" t="s">
        <v>33</v>
      </c>
      <c r="J2337" s="91">
        <v>8768.26</v>
      </c>
      <c r="K2337" s="90" t="s">
        <v>33</v>
      </c>
      <c r="L2337" s="91">
        <v>3730.94</v>
      </c>
      <c r="M2337" s="92" t="s">
        <v>33</v>
      </c>
      <c r="N2337" s="93" t="s">
        <v>33</v>
      </c>
      <c r="W2337" s="68" t="s">
        <v>182</v>
      </c>
    </row>
    <row r="2338" spans="1:25" s="63" customFormat="1" x14ac:dyDescent="0.2">
      <c r="A2338" s="98"/>
      <c r="B2338" s="97" t="s">
        <v>33</v>
      </c>
      <c r="C2338" s="767" t="s">
        <v>183</v>
      </c>
      <c r="D2338" s="767"/>
      <c r="E2338" s="767"/>
      <c r="F2338" s="99" t="s">
        <v>33</v>
      </c>
      <c r="G2338" s="99" t="s">
        <v>33</v>
      </c>
      <c r="H2338" s="99" t="s">
        <v>33</v>
      </c>
      <c r="I2338" s="99" t="s">
        <v>33</v>
      </c>
      <c r="J2338" s="100" t="s">
        <v>33</v>
      </c>
      <c r="K2338" s="99" t="s">
        <v>33</v>
      </c>
      <c r="L2338" s="100">
        <v>1497.39</v>
      </c>
      <c r="M2338" s="101" t="s">
        <v>33</v>
      </c>
      <c r="N2338" s="102" t="s">
        <v>33</v>
      </c>
      <c r="V2338" s="68" t="s">
        <v>183</v>
      </c>
    </row>
    <row r="2339" spans="1:25" s="63" customFormat="1" ht="33.75" x14ac:dyDescent="0.2">
      <c r="A2339" s="98"/>
      <c r="B2339" s="97" t="s">
        <v>589</v>
      </c>
      <c r="C2339" s="767" t="s">
        <v>590</v>
      </c>
      <c r="D2339" s="767"/>
      <c r="E2339" s="767"/>
      <c r="F2339" s="99" t="s">
        <v>186</v>
      </c>
      <c r="G2339" s="99" t="s">
        <v>591</v>
      </c>
      <c r="H2339" s="99" t="s">
        <v>33</v>
      </c>
      <c r="I2339" s="99" t="s">
        <v>591</v>
      </c>
      <c r="J2339" s="100" t="s">
        <v>33</v>
      </c>
      <c r="K2339" s="99" t="s">
        <v>33</v>
      </c>
      <c r="L2339" s="100">
        <v>1572.26</v>
      </c>
      <c r="M2339" s="101" t="s">
        <v>33</v>
      </c>
      <c r="N2339" s="102" t="s">
        <v>33</v>
      </c>
      <c r="V2339" s="68" t="s">
        <v>590</v>
      </c>
    </row>
    <row r="2340" spans="1:25" s="63" customFormat="1" ht="33.75" x14ac:dyDescent="0.2">
      <c r="A2340" s="98"/>
      <c r="B2340" s="97" t="s">
        <v>592</v>
      </c>
      <c r="C2340" s="767" t="s">
        <v>593</v>
      </c>
      <c r="D2340" s="767"/>
      <c r="E2340" s="767"/>
      <c r="F2340" s="99" t="s">
        <v>186</v>
      </c>
      <c r="G2340" s="99" t="s">
        <v>594</v>
      </c>
      <c r="H2340" s="99" t="s">
        <v>33</v>
      </c>
      <c r="I2340" s="99" t="s">
        <v>594</v>
      </c>
      <c r="J2340" s="100" t="s">
        <v>33</v>
      </c>
      <c r="K2340" s="99" t="s">
        <v>33</v>
      </c>
      <c r="L2340" s="100">
        <v>973.3</v>
      </c>
      <c r="M2340" s="101" t="s">
        <v>33</v>
      </c>
      <c r="N2340" s="102" t="s">
        <v>33</v>
      </c>
      <c r="V2340" s="68" t="s">
        <v>593</v>
      </c>
    </row>
    <row r="2341" spans="1:25" s="63" customFormat="1" x14ac:dyDescent="0.2">
      <c r="A2341" s="103"/>
      <c r="B2341" s="104"/>
      <c r="C2341" s="780" t="s">
        <v>191</v>
      </c>
      <c r="D2341" s="780"/>
      <c r="E2341" s="780"/>
      <c r="F2341" s="105" t="s">
        <v>33</v>
      </c>
      <c r="G2341" s="105" t="s">
        <v>33</v>
      </c>
      <c r="H2341" s="105" t="s">
        <v>33</v>
      </c>
      <c r="I2341" s="105" t="s">
        <v>33</v>
      </c>
      <c r="J2341" s="106" t="s">
        <v>33</v>
      </c>
      <c r="K2341" s="105" t="s">
        <v>33</v>
      </c>
      <c r="L2341" s="106">
        <v>6276.5</v>
      </c>
      <c r="M2341" s="92" t="s">
        <v>33</v>
      </c>
      <c r="N2341" s="107" t="s">
        <v>33</v>
      </c>
      <c r="X2341" s="68" t="s">
        <v>191</v>
      </c>
    </row>
    <row r="2342" spans="1:25" s="63" customFormat="1" ht="22.5" x14ac:dyDescent="0.2">
      <c r="A2342" s="88" t="s">
        <v>3666</v>
      </c>
      <c r="B2342" s="89" t="s">
        <v>595</v>
      </c>
      <c r="C2342" s="776" t="s">
        <v>596</v>
      </c>
      <c r="D2342" s="776"/>
      <c r="E2342" s="776"/>
      <c r="F2342" s="90" t="s">
        <v>566</v>
      </c>
      <c r="G2342" s="90" t="s">
        <v>33</v>
      </c>
      <c r="H2342" s="90" t="s">
        <v>33</v>
      </c>
      <c r="I2342" s="90" t="s">
        <v>3667</v>
      </c>
      <c r="J2342" s="91">
        <v>790</v>
      </c>
      <c r="K2342" s="90" t="s">
        <v>33</v>
      </c>
      <c r="L2342" s="91">
        <v>29508.080000000002</v>
      </c>
      <c r="M2342" s="92" t="s">
        <v>33</v>
      </c>
      <c r="N2342" s="93" t="s">
        <v>33</v>
      </c>
      <c r="R2342" s="68" t="s">
        <v>596</v>
      </c>
    </row>
    <row r="2343" spans="1:25" s="63" customFormat="1" x14ac:dyDescent="0.2">
      <c r="A2343" s="88" t="s">
        <v>3668</v>
      </c>
      <c r="B2343" s="89" t="s">
        <v>598</v>
      </c>
      <c r="C2343" s="776" t="s">
        <v>599</v>
      </c>
      <c r="D2343" s="776"/>
      <c r="E2343" s="776"/>
      <c r="F2343" s="90" t="s">
        <v>566</v>
      </c>
      <c r="G2343" s="90" t="s">
        <v>33</v>
      </c>
      <c r="H2343" s="90" t="s">
        <v>33</v>
      </c>
      <c r="I2343" s="90" t="s">
        <v>3669</v>
      </c>
      <c r="J2343" s="91">
        <v>10.63</v>
      </c>
      <c r="K2343" s="90" t="s">
        <v>33</v>
      </c>
      <c r="L2343" s="91">
        <v>391.18</v>
      </c>
      <c r="M2343" s="92" t="s">
        <v>33</v>
      </c>
      <c r="N2343" s="93" t="s">
        <v>33</v>
      </c>
      <c r="R2343" s="68" t="s">
        <v>599</v>
      </c>
    </row>
    <row r="2344" spans="1:25" s="63" customFormat="1" x14ac:dyDescent="0.2">
      <c r="A2344" s="94"/>
      <c r="B2344" s="95"/>
      <c r="C2344" s="767" t="s">
        <v>601</v>
      </c>
      <c r="D2344" s="767"/>
      <c r="E2344" s="767"/>
      <c r="F2344" s="767"/>
      <c r="G2344" s="767"/>
      <c r="H2344" s="767"/>
      <c r="I2344" s="767"/>
      <c r="J2344" s="767"/>
      <c r="K2344" s="767"/>
      <c r="L2344" s="767"/>
      <c r="M2344" s="767"/>
      <c r="N2344" s="781"/>
      <c r="Y2344" s="68" t="s">
        <v>601</v>
      </c>
    </row>
    <row r="2345" spans="1:25" s="63" customFormat="1" ht="22.5" x14ac:dyDescent="0.2">
      <c r="A2345" s="88" t="s">
        <v>3670</v>
      </c>
      <c r="B2345" s="89" t="s">
        <v>2064</v>
      </c>
      <c r="C2345" s="776" t="s">
        <v>2065</v>
      </c>
      <c r="D2345" s="776"/>
      <c r="E2345" s="776"/>
      <c r="F2345" s="90" t="s">
        <v>604</v>
      </c>
      <c r="G2345" s="90" t="s">
        <v>33</v>
      </c>
      <c r="H2345" s="90" t="s">
        <v>33</v>
      </c>
      <c r="I2345" s="90" t="s">
        <v>3671</v>
      </c>
      <c r="J2345" s="91">
        <v>5488.69</v>
      </c>
      <c r="K2345" s="90" t="s">
        <v>33</v>
      </c>
      <c r="L2345" s="91">
        <v>2563.77</v>
      </c>
      <c r="M2345" s="92" t="s">
        <v>33</v>
      </c>
      <c r="N2345" s="93" t="s">
        <v>33</v>
      </c>
      <c r="R2345" s="68" t="s">
        <v>2065</v>
      </c>
    </row>
    <row r="2346" spans="1:25" s="63" customFormat="1" x14ac:dyDescent="0.2">
      <c r="A2346" s="94"/>
      <c r="B2346" s="95"/>
      <c r="C2346" s="767" t="s">
        <v>3672</v>
      </c>
      <c r="D2346" s="767"/>
      <c r="E2346" s="767"/>
      <c r="F2346" s="767"/>
      <c r="G2346" s="767"/>
      <c r="H2346" s="767"/>
      <c r="I2346" s="767"/>
      <c r="J2346" s="767"/>
      <c r="K2346" s="767"/>
      <c r="L2346" s="767"/>
      <c r="M2346" s="767"/>
      <c r="N2346" s="781"/>
      <c r="S2346" s="68" t="s">
        <v>3672</v>
      </c>
    </row>
    <row r="2347" spans="1:25" s="63" customFormat="1" ht="22.5" x14ac:dyDescent="0.2">
      <c r="A2347" s="88" t="s">
        <v>3673</v>
      </c>
      <c r="B2347" s="89" t="s">
        <v>2014</v>
      </c>
      <c r="C2347" s="776" t="s">
        <v>2015</v>
      </c>
      <c r="D2347" s="776"/>
      <c r="E2347" s="776"/>
      <c r="F2347" s="90" t="s">
        <v>604</v>
      </c>
      <c r="G2347" s="90" t="s">
        <v>33</v>
      </c>
      <c r="H2347" s="90" t="s">
        <v>33</v>
      </c>
      <c r="I2347" s="90" t="s">
        <v>2973</v>
      </c>
      <c r="J2347" s="91">
        <v>5488.69</v>
      </c>
      <c r="K2347" s="90" t="s">
        <v>33</v>
      </c>
      <c r="L2347" s="91">
        <v>927.59</v>
      </c>
      <c r="M2347" s="92" t="s">
        <v>33</v>
      </c>
      <c r="N2347" s="93" t="s">
        <v>33</v>
      </c>
      <c r="R2347" s="68" t="s">
        <v>2015</v>
      </c>
    </row>
    <row r="2348" spans="1:25" s="63" customFormat="1" x14ac:dyDescent="0.2">
      <c r="A2348" s="94"/>
      <c r="B2348" s="95"/>
      <c r="C2348" s="767" t="s">
        <v>2974</v>
      </c>
      <c r="D2348" s="767"/>
      <c r="E2348" s="767"/>
      <c r="F2348" s="767"/>
      <c r="G2348" s="767"/>
      <c r="H2348" s="767"/>
      <c r="I2348" s="767"/>
      <c r="J2348" s="767"/>
      <c r="K2348" s="767"/>
      <c r="L2348" s="767"/>
      <c r="M2348" s="767"/>
      <c r="N2348" s="781"/>
      <c r="S2348" s="68" t="s">
        <v>2974</v>
      </c>
    </row>
    <row r="2349" spans="1:25" s="63" customFormat="1" ht="22.5" x14ac:dyDescent="0.2">
      <c r="A2349" s="88" t="s">
        <v>3674</v>
      </c>
      <c r="B2349" s="89" t="s">
        <v>2826</v>
      </c>
      <c r="C2349" s="776" t="s">
        <v>2827</v>
      </c>
      <c r="D2349" s="776"/>
      <c r="E2349" s="776"/>
      <c r="F2349" s="90" t="s">
        <v>604</v>
      </c>
      <c r="G2349" s="90" t="s">
        <v>33</v>
      </c>
      <c r="H2349" s="90" t="s">
        <v>33</v>
      </c>
      <c r="I2349" s="90" t="s">
        <v>2828</v>
      </c>
      <c r="J2349" s="91">
        <v>5488.69</v>
      </c>
      <c r="K2349" s="90" t="s">
        <v>33</v>
      </c>
      <c r="L2349" s="91">
        <v>4354.18</v>
      </c>
      <c r="M2349" s="92" t="s">
        <v>33</v>
      </c>
      <c r="N2349" s="93" t="s">
        <v>33</v>
      </c>
      <c r="R2349" s="68" t="s">
        <v>2827</v>
      </c>
    </row>
    <row r="2350" spans="1:25" s="63" customFormat="1" x14ac:dyDescent="0.2">
      <c r="A2350" s="94"/>
      <c r="B2350" s="95"/>
      <c r="C2350" s="767" t="s">
        <v>2829</v>
      </c>
      <c r="D2350" s="767"/>
      <c r="E2350" s="767"/>
      <c r="F2350" s="767"/>
      <c r="G2350" s="767"/>
      <c r="H2350" s="767"/>
      <c r="I2350" s="767"/>
      <c r="J2350" s="767"/>
      <c r="K2350" s="767"/>
      <c r="L2350" s="767"/>
      <c r="M2350" s="767"/>
      <c r="N2350" s="781"/>
      <c r="S2350" s="68" t="s">
        <v>2829</v>
      </c>
    </row>
    <row r="2351" spans="1:25" s="63" customFormat="1" ht="22.5" x14ac:dyDescent="0.2">
      <c r="A2351" s="88" t="s">
        <v>3675</v>
      </c>
      <c r="B2351" s="89" t="s">
        <v>602</v>
      </c>
      <c r="C2351" s="776" t="s">
        <v>603</v>
      </c>
      <c r="D2351" s="776"/>
      <c r="E2351" s="776"/>
      <c r="F2351" s="90" t="s">
        <v>604</v>
      </c>
      <c r="G2351" s="90" t="s">
        <v>33</v>
      </c>
      <c r="H2351" s="90" t="s">
        <v>33</v>
      </c>
      <c r="I2351" s="90" t="s">
        <v>3676</v>
      </c>
      <c r="J2351" s="91">
        <v>5584.58</v>
      </c>
      <c r="K2351" s="90" t="s">
        <v>33</v>
      </c>
      <c r="L2351" s="91">
        <v>1415.69</v>
      </c>
      <c r="M2351" s="92" t="s">
        <v>33</v>
      </c>
      <c r="N2351" s="93" t="s">
        <v>33</v>
      </c>
      <c r="R2351" s="68" t="s">
        <v>603</v>
      </c>
    </row>
    <row r="2352" spans="1:25" s="63" customFormat="1" x14ac:dyDescent="0.2">
      <c r="A2352" s="94"/>
      <c r="B2352" s="95"/>
      <c r="C2352" s="767" t="s">
        <v>3677</v>
      </c>
      <c r="D2352" s="767"/>
      <c r="E2352" s="767"/>
      <c r="F2352" s="767"/>
      <c r="G2352" s="767"/>
      <c r="H2352" s="767"/>
      <c r="I2352" s="767"/>
      <c r="J2352" s="767"/>
      <c r="K2352" s="767"/>
      <c r="L2352" s="767"/>
      <c r="M2352" s="767"/>
      <c r="N2352" s="781"/>
      <c r="S2352" s="68" t="s">
        <v>3677</v>
      </c>
    </row>
    <row r="2353" spans="1:24" s="63" customFormat="1" ht="22.5" x14ac:dyDescent="0.2">
      <c r="A2353" s="88" t="s">
        <v>3678</v>
      </c>
      <c r="B2353" s="89" t="s">
        <v>2010</v>
      </c>
      <c r="C2353" s="776" t="s">
        <v>2011</v>
      </c>
      <c r="D2353" s="776"/>
      <c r="E2353" s="776"/>
      <c r="F2353" s="90" t="s">
        <v>604</v>
      </c>
      <c r="G2353" s="90" t="s">
        <v>33</v>
      </c>
      <c r="H2353" s="90" t="s">
        <v>33</v>
      </c>
      <c r="I2353" s="90" t="s">
        <v>3679</v>
      </c>
      <c r="J2353" s="91">
        <v>5802.77</v>
      </c>
      <c r="K2353" s="90" t="s">
        <v>33</v>
      </c>
      <c r="L2353" s="91">
        <v>1533.09</v>
      </c>
      <c r="M2353" s="92" t="s">
        <v>33</v>
      </c>
      <c r="N2353" s="93" t="s">
        <v>33</v>
      </c>
      <c r="R2353" s="68" t="s">
        <v>2011</v>
      </c>
    </row>
    <row r="2354" spans="1:24" s="63" customFormat="1" x14ac:dyDescent="0.2">
      <c r="A2354" s="94"/>
      <c r="B2354" s="95"/>
      <c r="C2354" s="767" t="s">
        <v>3680</v>
      </c>
      <c r="D2354" s="767"/>
      <c r="E2354" s="767"/>
      <c r="F2354" s="767"/>
      <c r="G2354" s="767"/>
      <c r="H2354" s="767"/>
      <c r="I2354" s="767"/>
      <c r="J2354" s="767"/>
      <c r="K2354" s="767"/>
      <c r="L2354" s="767"/>
      <c r="M2354" s="767"/>
      <c r="N2354" s="781"/>
      <c r="S2354" s="68" t="s">
        <v>3680</v>
      </c>
    </row>
    <row r="2355" spans="1:24" s="63" customFormat="1" ht="33.75" x14ac:dyDescent="0.2">
      <c r="A2355" s="88" t="s">
        <v>3681</v>
      </c>
      <c r="B2355" s="89" t="s">
        <v>2028</v>
      </c>
      <c r="C2355" s="776" t="s">
        <v>2029</v>
      </c>
      <c r="D2355" s="776"/>
      <c r="E2355" s="776"/>
      <c r="F2355" s="90" t="s">
        <v>609</v>
      </c>
      <c r="G2355" s="90" t="s">
        <v>33</v>
      </c>
      <c r="H2355" s="90" t="s">
        <v>33</v>
      </c>
      <c r="I2355" s="90" t="s">
        <v>3513</v>
      </c>
      <c r="J2355" s="91" t="s">
        <v>33</v>
      </c>
      <c r="K2355" s="90" t="s">
        <v>33</v>
      </c>
      <c r="L2355" s="91" t="s">
        <v>33</v>
      </c>
      <c r="M2355" s="92" t="s">
        <v>33</v>
      </c>
      <c r="N2355" s="93" t="s">
        <v>33</v>
      </c>
      <c r="R2355" s="68" t="s">
        <v>2029</v>
      </c>
    </row>
    <row r="2356" spans="1:24" s="63" customFormat="1" x14ac:dyDescent="0.2">
      <c r="A2356" s="94"/>
      <c r="B2356" s="95"/>
      <c r="C2356" s="767" t="s">
        <v>3514</v>
      </c>
      <c r="D2356" s="767"/>
      <c r="E2356" s="767"/>
      <c r="F2356" s="767"/>
      <c r="G2356" s="767"/>
      <c r="H2356" s="767"/>
      <c r="I2356" s="767"/>
      <c r="J2356" s="767"/>
      <c r="K2356" s="767"/>
      <c r="L2356" s="767"/>
      <c r="M2356" s="767"/>
      <c r="N2356" s="781"/>
      <c r="S2356" s="68" t="s">
        <v>3514</v>
      </c>
    </row>
    <row r="2357" spans="1:24" s="63" customFormat="1" ht="33.75" x14ac:dyDescent="0.2">
      <c r="A2357" s="96"/>
      <c r="B2357" s="97" t="s">
        <v>558</v>
      </c>
      <c r="C2357" s="767" t="s">
        <v>559</v>
      </c>
      <c r="D2357" s="767"/>
      <c r="E2357" s="767"/>
      <c r="F2357" s="767"/>
      <c r="G2357" s="767"/>
      <c r="H2357" s="767"/>
      <c r="I2357" s="767"/>
      <c r="J2357" s="767"/>
      <c r="K2357" s="767"/>
      <c r="L2357" s="767"/>
      <c r="M2357" s="767"/>
      <c r="N2357" s="781"/>
      <c r="T2357" s="68" t="s">
        <v>559</v>
      </c>
    </row>
    <row r="2358" spans="1:24" s="63" customFormat="1" x14ac:dyDescent="0.2">
      <c r="A2358" s="98"/>
      <c r="B2358" s="97" t="s">
        <v>165</v>
      </c>
      <c r="C2358" s="767" t="s">
        <v>251</v>
      </c>
      <c r="D2358" s="767"/>
      <c r="E2358" s="767"/>
      <c r="F2358" s="99" t="s">
        <v>33</v>
      </c>
      <c r="G2358" s="99" t="s">
        <v>33</v>
      </c>
      <c r="H2358" s="99" t="s">
        <v>33</v>
      </c>
      <c r="I2358" s="99" t="s">
        <v>33</v>
      </c>
      <c r="J2358" s="100">
        <v>86.7</v>
      </c>
      <c r="K2358" s="99" t="s">
        <v>175</v>
      </c>
      <c r="L2358" s="100">
        <v>141.97</v>
      </c>
      <c r="M2358" s="101" t="s">
        <v>33</v>
      </c>
      <c r="N2358" s="102" t="s">
        <v>33</v>
      </c>
      <c r="U2358" s="68" t="s">
        <v>251</v>
      </c>
    </row>
    <row r="2359" spans="1:24" s="63" customFormat="1" x14ac:dyDescent="0.2">
      <c r="A2359" s="98"/>
      <c r="B2359" s="97" t="s">
        <v>173</v>
      </c>
      <c r="C2359" s="767" t="s">
        <v>174</v>
      </c>
      <c r="D2359" s="767"/>
      <c r="E2359" s="767"/>
      <c r="F2359" s="99" t="s">
        <v>33</v>
      </c>
      <c r="G2359" s="99" t="s">
        <v>33</v>
      </c>
      <c r="H2359" s="99" t="s">
        <v>33</v>
      </c>
      <c r="I2359" s="99" t="s">
        <v>33</v>
      </c>
      <c r="J2359" s="100">
        <v>16.61</v>
      </c>
      <c r="K2359" s="99" t="s">
        <v>175</v>
      </c>
      <c r="L2359" s="100">
        <v>27.2</v>
      </c>
      <c r="M2359" s="101" t="s">
        <v>33</v>
      </c>
      <c r="N2359" s="102" t="s">
        <v>33</v>
      </c>
      <c r="U2359" s="68" t="s">
        <v>174</v>
      </c>
    </row>
    <row r="2360" spans="1:24" s="63" customFormat="1" x14ac:dyDescent="0.2">
      <c r="A2360" s="98"/>
      <c r="B2360" s="97" t="s">
        <v>176</v>
      </c>
      <c r="C2360" s="767" t="s">
        <v>177</v>
      </c>
      <c r="D2360" s="767"/>
      <c r="E2360" s="767"/>
      <c r="F2360" s="99" t="s">
        <v>33</v>
      </c>
      <c r="G2360" s="99" t="s">
        <v>33</v>
      </c>
      <c r="H2360" s="99" t="s">
        <v>33</v>
      </c>
      <c r="I2360" s="99" t="s">
        <v>33</v>
      </c>
      <c r="J2360" s="100">
        <v>2.93</v>
      </c>
      <c r="K2360" s="99" t="s">
        <v>175</v>
      </c>
      <c r="L2360" s="100">
        <v>4.8</v>
      </c>
      <c r="M2360" s="101" t="s">
        <v>33</v>
      </c>
      <c r="N2360" s="102" t="s">
        <v>33</v>
      </c>
      <c r="U2360" s="68" t="s">
        <v>177</v>
      </c>
    </row>
    <row r="2361" spans="1:24" s="63" customFormat="1" x14ac:dyDescent="0.2">
      <c r="A2361" s="98"/>
      <c r="B2361" s="97" t="s">
        <v>212</v>
      </c>
      <c r="C2361" s="767" t="s">
        <v>252</v>
      </c>
      <c r="D2361" s="767"/>
      <c r="E2361" s="767"/>
      <c r="F2361" s="99" t="s">
        <v>33</v>
      </c>
      <c r="G2361" s="99" t="s">
        <v>33</v>
      </c>
      <c r="H2361" s="99" t="s">
        <v>33</v>
      </c>
      <c r="I2361" s="99" t="s">
        <v>33</v>
      </c>
      <c r="J2361" s="100">
        <v>0.66</v>
      </c>
      <c r="K2361" s="99" t="s">
        <v>33</v>
      </c>
      <c r="L2361" s="100">
        <v>0.86</v>
      </c>
      <c r="M2361" s="101" t="s">
        <v>33</v>
      </c>
      <c r="N2361" s="102" t="s">
        <v>33</v>
      </c>
      <c r="U2361" s="68" t="s">
        <v>252</v>
      </c>
    </row>
    <row r="2362" spans="1:24" s="63" customFormat="1" x14ac:dyDescent="0.2">
      <c r="A2362" s="98"/>
      <c r="B2362" s="97" t="s">
        <v>33</v>
      </c>
      <c r="C2362" s="767" t="s">
        <v>253</v>
      </c>
      <c r="D2362" s="767"/>
      <c r="E2362" s="767"/>
      <c r="F2362" s="99" t="s">
        <v>179</v>
      </c>
      <c r="G2362" s="99" t="s">
        <v>2031</v>
      </c>
      <c r="H2362" s="99" t="s">
        <v>175</v>
      </c>
      <c r="I2362" s="99" t="s">
        <v>3515</v>
      </c>
      <c r="J2362" s="100" t="s">
        <v>33</v>
      </c>
      <c r="K2362" s="99" t="s">
        <v>33</v>
      </c>
      <c r="L2362" s="100" t="s">
        <v>33</v>
      </c>
      <c r="M2362" s="101" t="s">
        <v>33</v>
      </c>
      <c r="N2362" s="102" t="s">
        <v>33</v>
      </c>
      <c r="V2362" s="68" t="s">
        <v>253</v>
      </c>
    </row>
    <row r="2363" spans="1:24" s="63" customFormat="1" x14ac:dyDescent="0.2">
      <c r="A2363" s="98"/>
      <c r="B2363" s="97" t="s">
        <v>33</v>
      </c>
      <c r="C2363" s="767" t="s">
        <v>178</v>
      </c>
      <c r="D2363" s="767"/>
      <c r="E2363" s="767"/>
      <c r="F2363" s="99" t="s">
        <v>179</v>
      </c>
      <c r="G2363" s="99" t="s">
        <v>845</v>
      </c>
      <c r="H2363" s="99" t="s">
        <v>175</v>
      </c>
      <c r="I2363" s="99" t="s">
        <v>3516</v>
      </c>
      <c r="J2363" s="100" t="s">
        <v>33</v>
      </c>
      <c r="K2363" s="99" t="s">
        <v>33</v>
      </c>
      <c r="L2363" s="100" t="s">
        <v>33</v>
      </c>
      <c r="M2363" s="101" t="s">
        <v>33</v>
      </c>
      <c r="N2363" s="102" t="s">
        <v>33</v>
      </c>
      <c r="V2363" s="68" t="s">
        <v>178</v>
      </c>
    </row>
    <row r="2364" spans="1:24" s="63" customFormat="1" x14ac:dyDescent="0.2">
      <c r="A2364" s="98"/>
      <c r="B2364" s="97" t="s">
        <v>33</v>
      </c>
      <c r="C2364" s="776" t="s">
        <v>182</v>
      </c>
      <c r="D2364" s="776"/>
      <c r="E2364" s="776"/>
      <c r="F2364" s="90" t="s">
        <v>33</v>
      </c>
      <c r="G2364" s="90" t="s">
        <v>33</v>
      </c>
      <c r="H2364" s="90" t="s">
        <v>33</v>
      </c>
      <c r="I2364" s="90" t="s">
        <v>33</v>
      </c>
      <c r="J2364" s="91">
        <v>103.97</v>
      </c>
      <c r="K2364" s="90" t="s">
        <v>33</v>
      </c>
      <c r="L2364" s="91">
        <v>170.03</v>
      </c>
      <c r="M2364" s="92" t="s">
        <v>33</v>
      </c>
      <c r="N2364" s="93" t="s">
        <v>33</v>
      </c>
      <c r="W2364" s="68" t="s">
        <v>182</v>
      </c>
    </row>
    <row r="2365" spans="1:24" s="63" customFormat="1" x14ac:dyDescent="0.2">
      <c r="A2365" s="98"/>
      <c r="B2365" s="97" t="s">
        <v>33</v>
      </c>
      <c r="C2365" s="767" t="s">
        <v>183</v>
      </c>
      <c r="D2365" s="767"/>
      <c r="E2365" s="767"/>
      <c r="F2365" s="99" t="s">
        <v>33</v>
      </c>
      <c r="G2365" s="99" t="s">
        <v>33</v>
      </c>
      <c r="H2365" s="99" t="s">
        <v>33</v>
      </c>
      <c r="I2365" s="99" t="s">
        <v>33</v>
      </c>
      <c r="J2365" s="100" t="s">
        <v>33</v>
      </c>
      <c r="K2365" s="99" t="s">
        <v>33</v>
      </c>
      <c r="L2365" s="100">
        <v>146.77000000000001</v>
      </c>
      <c r="M2365" s="101" t="s">
        <v>33</v>
      </c>
      <c r="N2365" s="102" t="s">
        <v>33</v>
      </c>
      <c r="V2365" s="68" t="s">
        <v>183</v>
      </c>
    </row>
    <row r="2366" spans="1:24" s="63" customFormat="1" ht="22.5" x14ac:dyDescent="0.2">
      <c r="A2366" s="98"/>
      <c r="B2366" s="97" t="s">
        <v>572</v>
      </c>
      <c r="C2366" s="767" t="s">
        <v>573</v>
      </c>
      <c r="D2366" s="767"/>
      <c r="E2366" s="767"/>
      <c r="F2366" s="99" t="s">
        <v>186</v>
      </c>
      <c r="G2366" s="99" t="s">
        <v>574</v>
      </c>
      <c r="H2366" s="99" t="s">
        <v>33</v>
      </c>
      <c r="I2366" s="99" t="s">
        <v>574</v>
      </c>
      <c r="J2366" s="100" t="s">
        <v>33</v>
      </c>
      <c r="K2366" s="99" t="s">
        <v>33</v>
      </c>
      <c r="L2366" s="100">
        <v>179.06</v>
      </c>
      <c r="M2366" s="101" t="s">
        <v>33</v>
      </c>
      <c r="N2366" s="102" t="s">
        <v>33</v>
      </c>
      <c r="V2366" s="68" t="s">
        <v>573</v>
      </c>
    </row>
    <row r="2367" spans="1:24" s="63" customFormat="1" ht="22.5" x14ac:dyDescent="0.2">
      <c r="A2367" s="98"/>
      <c r="B2367" s="97" t="s">
        <v>575</v>
      </c>
      <c r="C2367" s="767" t="s">
        <v>576</v>
      </c>
      <c r="D2367" s="767"/>
      <c r="E2367" s="767"/>
      <c r="F2367" s="99" t="s">
        <v>186</v>
      </c>
      <c r="G2367" s="99" t="s">
        <v>341</v>
      </c>
      <c r="H2367" s="99" t="s">
        <v>33</v>
      </c>
      <c r="I2367" s="99" t="s">
        <v>341</v>
      </c>
      <c r="J2367" s="100" t="s">
        <v>33</v>
      </c>
      <c r="K2367" s="99" t="s">
        <v>33</v>
      </c>
      <c r="L2367" s="100">
        <v>117.42</v>
      </c>
      <c r="M2367" s="101" t="s">
        <v>33</v>
      </c>
      <c r="N2367" s="102" t="s">
        <v>33</v>
      </c>
      <c r="V2367" s="68" t="s">
        <v>576</v>
      </c>
    </row>
    <row r="2368" spans="1:24" s="63" customFormat="1" x14ac:dyDescent="0.2">
      <c r="A2368" s="103"/>
      <c r="B2368" s="104"/>
      <c r="C2368" s="780" t="s">
        <v>191</v>
      </c>
      <c r="D2368" s="780"/>
      <c r="E2368" s="780"/>
      <c r="F2368" s="105" t="s">
        <v>33</v>
      </c>
      <c r="G2368" s="105" t="s">
        <v>33</v>
      </c>
      <c r="H2368" s="105" t="s">
        <v>33</v>
      </c>
      <c r="I2368" s="105" t="s">
        <v>33</v>
      </c>
      <c r="J2368" s="106" t="s">
        <v>33</v>
      </c>
      <c r="K2368" s="105" t="s">
        <v>33</v>
      </c>
      <c r="L2368" s="106">
        <v>466.51</v>
      </c>
      <c r="M2368" s="92" t="s">
        <v>33</v>
      </c>
      <c r="N2368" s="107" t="s">
        <v>33</v>
      </c>
      <c r="X2368" s="68" t="s">
        <v>191</v>
      </c>
    </row>
    <row r="2369" spans="1:24" s="63" customFormat="1" ht="33.75" x14ac:dyDescent="0.2">
      <c r="A2369" s="88" t="s">
        <v>3682</v>
      </c>
      <c r="B2369" s="89" t="s">
        <v>2034</v>
      </c>
      <c r="C2369" s="776" t="s">
        <v>2035</v>
      </c>
      <c r="D2369" s="776"/>
      <c r="E2369" s="776"/>
      <c r="F2369" s="90" t="s">
        <v>2036</v>
      </c>
      <c r="G2369" s="90" t="s">
        <v>33</v>
      </c>
      <c r="H2369" s="90" t="s">
        <v>33</v>
      </c>
      <c r="I2369" s="90" t="s">
        <v>3518</v>
      </c>
      <c r="J2369" s="91">
        <v>15.36</v>
      </c>
      <c r="K2369" s="90" t="s">
        <v>33</v>
      </c>
      <c r="L2369" s="91">
        <v>6338.3</v>
      </c>
      <c r="M2369" s="92" t="s">
        <v>33</v>
      </c>
      <c r="N2369" s="93" t="s">
        <v>33</v>
      </c>
      <c r="R2369" s="68" t="s">
        <v>2035</v>
      </c>
    </row>
    <row r="2370" spans="1:24" s="63" customFormat="1" ht="22.5" x14ac:dyDescent="0.2">
      <c r="A2370" s="88" t="s">
        <v>3683</v>
      </c>
      <c r="B2370" s="89" t="s">
        <v>2839</v>
      </c>
      <c r="C2370" s="776" t="s">
        <v>2840</v>
      </c>
      <c r="D2370" s="776"/>
      <c r="E2370" s="776"/>
      <c r="F2370" s="90" t="s">
        <v>711</v>
      </c>
      <c r="G2370" s="90" t="s">
        <v>33</v>
      </c>
      <c r="H2370" s="90" t="s">
        <v>33</v>
      </c>
      <c r="I2370" s="90" t="s">
        <v>3520</v>
      </c>
      <c r="J2370" s="91" t="s">
        <v>33</v>
      </c>
      <c r="K2370" s="90" t="s">
        <v>33</v>
      </c>
      <c r="L2370" s="91" t="s">
        <v>33</v>
      </c>
      <c r="M2370" s="92" t="s">
        <v>33</v>
      </c>
      <c r="N2370" s="93" t="s">
        <v>33</v>
      </c>
      <c r="R2370" s="68" t="s">
        <v>2840</v>
      </c>
    </row>
    <row r="2371" spans="1:24" s="63" customFormat="1" x14ac:dyDescent="0.2">
      <c r="A2371" s="94"/>
      <c r="B2371" s="95"/>
      <c r="C2371" s="767" t="s">
        <v>3521</v>
      </c>
      <c r="D2371" s="767"/>
      <c r="E2371" s="767"/>
      <c r="F2371" s="767"/>
      <c r="G2371" s="767"/>
      <c r="H2371" s="767"/>
      <c r="I2371" s="767"/>
      <c r="J2371" s="767"/>
      <c r="K2371" s="767"/>
      <c r="L2371" s="767"/>
      <c r="M2371" s="767"/>
      <c r="N2371" s="781"/>
      <c r="S2371" s="68" t="s">
        <v>3521</v>
      </c>
    </row>
    <row r="2372" spans="1:24" s="63" customFormat="1" ht="33.75" x14ac:dyDescent="0.2">
      <c r="A2372" s="96"/>
      <c r="B2372" s="97" t="s">
        <v>558</v>
      </c>
      <c r="C2372" s="767" t="s">
        <v>559</v>
      </c>
      <c r="D2372" s="767"/>
      <c r="E2372" s="767"/>
      <c r="F2372" s="767"/>
      <c r="G2372" s="767"/>
      <c r="H2372" s="767"/>
      <c r="I2372" s="767"/>
      <c r="J2372" s="767"/>
      <c r="K2372" s="767"/>
      <c r="L2372" s="767"/>
      <c r="M2372" s="767"/>
      <c r="N2372" s="781"/>
      <c r="T2372" s="68" t="s">
        <v>559</v>
      </c>
    </row>
    <row r="2373" spans="1:24" s="63" customFormat="1" x14ac:dyDescent="0.2">
      <c r="A2373" s="98"/>
      <c r="B2373" s="97" t="s">
        <v>165</v>
      </c>
      <c r="C2373" s="767" t="s">
        <v>251</v>
      </c>
      <c r="D2373" s="767"/>
      <c r="E2373" s="767"/>
      <c r="F2373" s="99" t="s">
        <v>33</v>
      </c>
      <c r="G2373" s="99" t="s">
        <v>33</v>
      </c>
      <c r="H2373" s="99" t="s">
        <v>33</v>
      </c>
      <c r="I2373" s="99" t="s">
        <v>33</v>
      </c>
      <c r="J2373" s="100">
        <v>135.36000000000001</v>
      </c>
      <c r="K2373" s="99" t="s">
        <v>175</v>
      </c>
      <c r="L2373" s="100">
        <v>5.58</v>
      </c>
      <c r="M2373" s="101" t="s">
        <v>33</v>
      </c>
      <c r="N2373" s="102" t="s">
        <v>33</v>
      </c>
      <c r="U2373" s="68" t="s">
        <v>251</v>
      </c>
    </row>
    <row r="2374" spans="1:24" s="63" customFormat="1" x14ac:dyDescent="0.2">
      <c r="A2374" s="98"/>
      <c r="B2374" s="97" t="s">
        <v>173</v>
      </c>
      <c r="C2374" s="767" t="s">
        <v>174</v>
      </c>
      <c r="D2374" s="767"/>
      <c r="E2374" s="767"/>
      <c r="F2374" s="99" t="s">
        <v>33</v>
      </c>
      <c r="G2374" s="99" t="s">
        <v>33</v>
      </c>
      <c r="H2374" s="99" t="s">
        <v>33</v>
      </c>
      <c r="I2374" s="99" t="s">
        <v>33</v>
      </c>
      <c r="J2374" s="100">
        <v>58.09</v>
      </c>
      <c r="K2374" s="99" t="s">
        <v>175</v>
      </c>
      <c r="L2374" s="100">
        <v>2.4</v>
      </c>
      <c r="M2374" s="101" t="s">
        <v>33</v>
      </c>
      <c r="N2374" s="102" t="s">
        <v>33</v>
      </c>
      <c r="U2374" s="68" t="s">
        <v>174</v>
      </c>
    </row>
    <row r="2375" spans="1:24" s="63" customFormat="1" x14ac:dyDescent="0.2">
      <c r="A2375" s="98"/>
      <c r="B2375" s="97" t="s">
        <v>176</v>
      </c>
      <c r="C2375" s="767" t="s">
        <v>177</v>
      </c>
      <c r="D2375" s="767"/>
      <c r="E2375" s="767"/>
      <c r="F2375" s="99" t="s">
        <v>33</v>
      </c>
      <c r="G2375" s="99" t="s">
        <v>33</v>
      </c>
      <c r="H2375" s="99" t="s">
        <v>33</v>
      </c>
      <c r="I2375" s="99" t="s">
        <v>33</v>
      </c>
      <c r="J2375" s="100">
        <v>5.0199999999999996</v>
      </c>
      <c r="K2375" s="99" t="s">
        <v>175</v>
      </c>
      <c r="L2375" s="100">
        <v>0.21</v>
      </c>
      <c r="M2375" s="101" t="s">
        <v>33</v>
      </c>
      <c r="N2375" s="102" t="s">
        <v>33</v>
      </c>
      <c r="U2375" s="68" t="s">
        <v>177</v>
      </c>
    </row>
    <row r="2376" spans="1:24" s="63" customFormat="1" x14ac:dyDescent="0.2">
      <c r="A2376" s="98"/>
      <c r="B2376" s="97" t="s">
        <v>212</v>
      </c>
      <c r="C2376" s="767" t="s">
        <v>252</v>
      </c>
      <c r="D2376" s="767"/>
      <c r="E2376" s="767"/>
      <c r="F2376" s="99" t="s">
        <v>33</v>
      </c>
      <c r="G2376" s="99" t="s">
        <v>33</v>
      </c>
      <c r="H2376" s="99" t="s">
        <v>33</v>
      </c>
      <c r="I2376" s="99" t="s">
        <v>33</v>
      </c>
      <c r="J2376" s="100">
        <v>894.6</v>
      </c>
      <c r="K2376" s="99" t="s">
        <v>33</v>
      </c>
      <c r="L2376" s="100">
        <v>29.52</v>
      </c>
      <c r="M2376" s="101" t="s">
        <v>33</v>
      </c>
      <c r="N2376" s="102" t="s">
        <v>33</v>
      </c>
      <c r="U2376" s="68" t="s">
        <v>252</v>
      </c>
    </row>
    <row r="2377" spans="1:24" s="63" customFormat="1" x14ac:dyDescent="0.2">
      <c r="A2377" s="98"/>
      <c r="B2377" s="97" t="s">
        <v>33</v>
      </c>
      <c r="C2377" s="767" t="s">
        <v>253</v>
      </c>
      <c r="D2377" s="767"/>
      <c r="E2377" s="767"/>
      <c r="F2377" s="99" t="s">
        <v>179</v>
      </c>
      <c r="G2377" s="99" t="s">
        <v>656</v>
      </c>
      <c r="H2377" s="99" t="s">
        <v>175</v>
      </c>
      <c r="I2377" s="99" t="s">
        <v>3522</v>
      </c>
      <c r="J2377" s="100" t="s">
        <v>33</v>
      </c>
      <c r="K2377" s="99" t="s">
        <v>33</v>
      </c>
      <c r="L2377" s="100" t="s">
        <v>33</v>
      </c>
      <c r="M2377" s="101" t="s">
        <v>33</v>
      </c>
      <c r="N2377" s="102" t="s">
        <v>33</v>
      </c>
      <c r="V2377" s="68" t="s">
        <v>253</v>
      </c>
    </row>
    <row r="2378" spans="1:24" s="63" customFormat="1" x14ac:dyDescent="0.2">
      <c r="A2378" s="98"/>
      <c r="B2378" s="97" t="s">
        <v>33</v>
      </c>
      <c r="C2378" s="767" t="s">
        <v>178</v>
      </c>
      <c r="D2378" s="767"/>
      <c r="E2378" s="767"/>
      <c r="F2378" s="99" t="s">
        <v>179</v>
      </c>
      <c r="G2378" s="99" t="s">
        <v>925</v>
      </c>
      <c r="H2378" s="99" t="s">
        <v>175</v>
      </c>
      <c r="I2378" s="99" t="s">
        <v>3523</v>
      </c>
      <c r="J2378" s="100" t="s">
        <v>33</v>
      </c>
      <c r="K2378" s="99" t="s">
        <v>33</v>
      </c>
      <c r="L2378" s="100" t="s">
        <v>33</v>
      </c>
      <c r="M2378" s="101" t="s">
        <v>33</v>
      </c>
      <c r="N2378" s="102" t="s">
        <v>33</v>
      </c>
      <c r="V2378" s="68" t="s">
        <v>178</v>
      </c>
    </row>
    <row r="2379" spans="1:24" s="63" customFormat="1" x14ac:dyDescent="0.2">
      <c r="A2379" s="98"/>
      <c r="B2379" s="97" t="s">
        <v>33</v>
      </c>
      <c r="C2379" s="776" t="s">
        <v>182</v>
      </c>
      <c r="D2379" s="776"/>
      <c r="E2379" s="776"/>
      <c r="F2379" s="90" t="s">
        <v>33</v>
      </c>
      <c r="G2379" s="90" t="s">
        <v>33</v>
      </c>
      <c r="H2379" s="90" t="s">
        <v>33</v>
      </c>
      <c r="I2379" s="90" t="s">
        <v>33</v>
      </c>
      <c r="J2379" s="91">
        <v>1088.05</v>
      </c>
      <c r="K2379" s="90" t="s">
        <v>33</v>
      </c>
      <c r="L2379" s="91">
        <v>37.5</v>
      </c>
      <c r="M2379" s="92" t="s">
        <v>33</v>
      </c>
      <c r="N2379" s="93" t="s">
        <v>33</v>
      </c>
      <c r="W2379" s="68" t="s">
        <v>182</v>
      </c>
    </row>
    <row r="2380" spans="1:24" s="63" customFormat="1" x14ac:dyDescent="0.2">
      <c r="A2380" s="98"/>
      <c r="B2380" s="97" t="s">
        <v>33</v>
      </c>
      <c r="C2380" s="767" t="s">
        <v>183</v>
      </c>
      <c r="D2380" s="767"/>
      <c r="E2380" s="767"/>
      <c r="F2380" s="99" t="s">
        <v>33</v>
      </c>
      <c r="G2380" s="99" t="s">
        <v>33</v>
      </c>
      <c r="H2380" s="99" t="s">
        <v>33</v>
      </c>
      <c r="I2380" s="99" t="s">
        <v>33</v>
      </c>
      <c r="J2380" s="100" t="s">
        <v>33</v>
      </c>
      <c r="K2380" s="99" t="s">
        <v>33</v>
      </c>
      <c r="L2380" s="100">
        <v>5.79</v>
      </c>
      <c r="M2380" s="101" t="s">
        <v>33</v>
      </c>
      <c r="N2380" s="102" t="s">
        <v>33</v>
      </c>
      <c r="V2380" s="68" t="s">
        <v>183</v>
      </c>
    </row>
    <row r="2381" spans="1:24" s="63" customFormat="1" ht="22.5" x14ac:dyDescent="0.2">
      <c r="A2381" s="98"/>
      <c r="B2381" s="97" t="s">
        <v>959</v>
      </c>
      <c r="C2381" s="767" t="s">
        <v>960</v>
      </c>
      <c r="D2381" s="767"/>
      <c r="E2381" s="767"/>
      <c r="F2381" s="99" t="s">
        <v>186</v>
      </c>
      <c r="G2381" s="99" t="s">
        <v>187</v>
      </c>
      <c r="H2381" s="99" t="s">
        <v>33</v>
      </c>
      <c r="I2381" s="99" t="s">
        <v>187</v>
      </c>
      <c r="J2381" s="100" t="s">
        <v>33</v>
      </c>
      <c r="K2381" s="99" t="s">
        <v>33</v>
      </c>
      <c r="L2381" s="100">
        <v>5.5</v>
      </c>
      <c r="M2381" s="101" t="s">
        <v>33</v>
      </c>
      <c r="N2381" s="102" t="s">
        <v>33</v>
      </c>
      <c r="V2381" s="68" t="s">
        <v>960</v>
      </c>
    </row>
    <row r="2382" spans="1:24" s="63" customFormat="1" ht="22.5" x14ac:dyDescent="0.2">
      <c r="A2382" s="98"/>
      <c r="B2382" s="97" t="s">
        <v>961</v>
      </c>
      <c r="C2382" s="767" t="s">
        <v>962</v>
      </c>
      <c r="D2382" s="767"/>
      <c r="E2382" s="767"/>
      <c r="F2382" s="99" t="s">
        <v>186</v>
      </c>
      <c r="G2382" s="99" t="s">
        <v>594</v>
      </c>
      <c r="H2382" s="99" t="s">
        <v>33</v>
      </c>
      <c r="I2382" s="99" t="s">
        <v>594</v>
      </c>
      <c r="J2382" s="100" t="s">
        <v>33</v>
      </c>
      <c r="K2382" s="99" t="s">
        <v>33</v>
      </c>
      <c r="L2382" s="100">
        <v>3.76</v>
      </c>
      <c r="M2382" s="101" t="s">
        <v>33</v>
      </c>
      <c r="N2382" s="102" t="s">
        <v>33</v>
      </c>
      <c r="V2382" s="68" t="s">
        <v>962</v>
      </c>
    </row>
    <row r="2383" spans="1:24" s="63" customFormat="1" x14ac:dyDescent="0.2">
      <c r="A2383" s="103"/>
      <c r="B2383" s="104"/>
      <c r="C2383" s="780" t="s">
        <v>191</v>
      </c>
      <c r="D2383" s="780"/>
      <c r="E2383" s="780"/>
      <c r="F2383" s="105" t="s">
        <v>33</v>
      </c>
      <c r="G2383" s="105" t="s">
        <v>33</v>
      </c>
      <c r="H2383" s="105" t="s">
        <v>33</v>
      </c>
      <c r="I2383" s="105" t="s">
        <v>33</v>
      </c>
      <c r="J2383" s="106" t="s">
        <v>33</v>
      </c>
      <c r="K2383" s="105" t="s">
        <v>33</v>
      </c>
      <c r="L2383" s="106">
        <v>46.76</v>
      </c>
      <c r="M2383" s="92" t="s">
        <v>33</v>
      </c>
      <c r="N2383" s="107" t="s">
        <v>33</v>
      </c>
      <c r="X2383" s="68" t="s">
        <v>191</v>
      </c>
    </row>
    <row r="2384" spans="1:24" s="63" customFormat="1" ht="22.5" x14ac:dyDescent="0.2">
      <c r="A2384" s="88" t="s">
        <v>3684</v>
      </c>
      <c r="B2384" s="89" t="s">
        <v>2844</v>
      </c>
      <c r="C2384" s="776" t="s">
        <v>2845</v>
      </c>
      <c r="D2384" s="776"/>
      <c r="E2384" s="776"/>
      <c r="F2384" s="90" t="s">
        <v>604</v>
      </c>
      <c r="G2384" s="90" t="s">
        <v>33</v>
      </c>
      <c r="H2384" s="90" t="s">
        <v>33</v>
      </c>
      <c r="I2384" s="90" t="s">
        <v>1166</v>
      </c>
      <c r="J2384" s="91">
        <v>6100</v>
      </c>
      <c r="K2384" s="90" t="s">
        <v>33</v>
      </c>
      <c r="L2384" s="91">
        <v>25.01</v>
      </c>
      <c r="M2384" s="92" t="s">
        <v>33</v>
      </c>
      <c r="N2384" s="93" t="s">
        <v>33</v>
      </c>
      <c r="R2384" s="68" t="s">
        <v>2845</v>
      </c>
    </row>
    <row r="2385" spans="1:24" s="63" customFormat="1" x14ac:dyDescent="0.2">
      <c r="A2385" s="94"/>
      <c r="B2385" s="95"/>
      <c r="C2385" s="767" t="s">
        <v>3525</v>
      </c>
      <c r="D2385" s="767"/>
      <c r="E2385" s="767"/>
      <c r="F2385" s="767"/>
      <c r="G2385" s="767"/>
      <c r="H2385" s="767"/>
      <c r="I2385" s="767"/>
      <c r="J2385" s="767"/>
      <c r="K2385" s="767"/>
      <c r="L2385" s="767"/>
      <c r="M2385" s="767"/>
      <c r="N2385" s="781"/>
      <c r="S2385" s="68" t="s">
        <v>3525</v>
      </c>
    </row>
    <row r="2386" spans="1:24" s="63" customFormat="1" ht="22.5" x14ac:dyDescent="0.2">
      <c r="A2386" s="88" t="s">
        <v>3685</v>
      </c>
      <c r="B2386" s="89" t="s">
        <v>2848</v>
      </c>
      <c r="C2386" s="776" t="s">
        <v>2849</v>
      </c>
      <c r="D2386" s="776"/>
      <c r="E2386" s="776"/>
      <c r="F2386" s="90" t="s">
        <v>604</v>
      </c>
      <c r="G2386" s="90" t="s">
        <v>33</v>
      </c>
      <c r="H2386" s="90" t="s">
        <v>33</v>
      </c>
      <c r="I2386" s="90" t="s">
        <v>1819</v>
      </c>
      <c r="J2386" s="91" t="s">
        <v>33</v>
      </c>
      <c r="K2386" s="90" t="s">
        <v>33</v>
      </c>
      <c r="L2386" s="91" t="s">
        <v>33</v>
      </c>
      <c r="M2386" s="92" t="s">
        <v>33</v>
      </c>
      <c r="N2386" s="93" t="s">
        <v>33</v>
      </c>
      <c r="R2386" s="68" t="s">
        <v>2849</v>
      </c>
    </row>
    <row r="2387" spans="1:24" s="63" customFormat="1" x14ac:dyDescent="0.2">
      <c r="A2387" s="94"/>
      <c r="B2387" s="95"/>
      <c r="C2387" s="767" t="s">
        <v>3686</v>
      </c>
      <c r="D2387" s="767"/>
      <c r="E2387" s="767"/>
      <c r="F2387" s="767"/>
      <c r="G2387" s="767"/>
      <c r="H2387" s="767"/>
      <c r="I2387" s="767"/>
      <c r="J2387" s="767"/>
      <c r="K2387" s="767"/>
      <c r="L2387" s="767"/>
      <c r="M2387" s="767"/>
      <c r="N2387" s="781"/>
      <c r="S2387" s="68" t="s">
        <v>3686</v>
      </c>
    </row>
    <row r="2388" spans="1:24" s="63" customFormat="1" ht="33.75" x14ac:dyDescent="0.2">
      <c r="A2388" s="96"/>
      <c r="B2388" s="97" t="s">
        <v>558</v>
      </c>
      <c r="C2388" s="767" t="s">
        <v>559</v>
      </c>
      <c r="D2388" s="767"/>
      <c r="E2388" s="767"/>
      <c r="F2388" s="767"/>
      <c r="G2388" s="767"/>
      <c r="H2388" s="767"/>
      <c r="I2388" s="767"/>
      <c r="J2388" s="767"/>
      <c r="K2388" s="767"/>
      <c r="L2388" s="767"/>
      <c r="M2388" s="767"/>
      <c r="N2388" s="781"/>
      <c r="T2388" s="68" t="s">
        <v>559</v>
      </c>
    </row>
    <row r="2389" spans="1:24" s="63" customFormat="1" x14ac:dyDescent="0.2">
      <c r="A2389" s="98"/>
      <c r="B2389" s="97" t="s">
        <v>165</v>
      </c>
      <c r="C2389" s="767" t="s">
        <v>251</v>
      </c>
      <c r="D2389" s="767"/>
      <c r="E2389" s="767"/>
      <c r="F2389" s="99" t="s">
        <v>33</v>
      </c>
      <c r="G2389" s="99" t="s">
        <v>33</v>
      </c>
      <c r="H2389" s="99" t="s">
        <v>33</v>
      </c>
      <c r="I2389" s="99" t="s">
        <v>33</v>
      </c>
      <c r="J2389" s="100">
        <v>1795.86</v>
      </c>
      <c r="K2389" s="99" t="s">
        <v>175</v>
      </c>
      <c r="L2389" s="100">
        <v>6.73</v>
      </c>
      <c r="M2389" s="101" t="s">
        <v>33</v>
      </c>
      <c r="N2389" s="102" t="s">
        <v>33</v>
      </c>
      <c r="U2389" s="68" t="s">
        <v>251</v>
      </c>
    </row>
    <row r="2390" spans="1:24" s="63" customFormat="1" x14ac:dyDescent="0.2">
      <c r="A2390" s="98"/>
      <c r="B2390" s="97" t="s">
        <v>173</v>
      </c>
      <c r="C2390" s="767" t="s">
        <v>174</v>
      </c>
      <c r="D2390" s="767"/>
      <c r="E2390" s="767"/>
      <c r="F2390" s="99" t="s">
        <v>33</v>
      </c>
      <c r="G2390" s="99" t="s">
        <v>33</v>
      </c>
      <c r="H2390" s="99" t="s">
        <v>33</v>
      </c>
      <c r="I2390" s="99" t="s">
        <v>33</v>
      </c>
      <c r="J2390" s="100">
        <v>28.64</v>
      </c>
      <c r="K2390" s="99" t="s">
        <v>175</v>
      </c>
      <c r="L2390" s="100">
        <v>0.11</v>
      </c>
      <c r="M2390" s="101" t="s">
        <v>33</v>
      </c>
      <c r="N2390" s="102" t="s">
        <v>33</v>
      </c>
      <c r="U2390" s="68" t="s">
        <v>174</v>
      </c>
    </row>
    <row r="2391" spans="1:24" s="63" customFormat="1" x14ac:dyDescent="0.2">
      <c r="A2391" s="98"/>
      <c r="B2391" s="97" t="s">
        <v>176</v>
      </c>
      <c r="C2391" s="767" t="s">
        <v>177</v>
      </c>
      <c r="D2391" s="767"/>
      <c r="E2391" s="767"/>
      <c r="F2391" s="99" t="s">
        <v>33</v>
      </c>
      <c r="G2391" s="99" t="s">
        <v>33</v>
      </c>
      <c r="H2391" s="99" t="s">
        <v>33</v>
      </c>
      <c r="I2391" s="99" t="s">
        <v>33</v>
      </c>
      <c r="J2391" s="100">
        <v>4.09</v>
      </c>
      <c r="K2391" s="99" t="s">
        <v>175</v>
      </c>
      <c r="L2391" s="100">
        <v>0.02</v>
      </c>
      <c r="M2391" s="101" t="s">
        <v>33</v>
      </c>
      <c r="N2391" s="102" t="s">
        <v>33</v>
      </c>
      <c r="U2391" s="68" t="s">
        <v>177</v>
      </c>
    </row>
    <row r="2392" spans="1:24" s="63" customFormat="1" x14ac:dyDescent="0.2">
      <c r="A2392" s="98"/>
      <c r="B2392" s="97" t="s">
        <v>33</v>
      </c>
      <c r="C2392" s="767" t="s">
        <v>253</v>
      </c>
      <c r="D2392" s="767"/>
      <c r="E2392" s="767"/>
      <c r="F2392" s="99" t="s">
        <v>179</v>
      </c>
      <c r="G2392" s="99" t="s">
        <v>2851</v>
      </c>
      <c r="H2392" s="99" t="s">
        <v>175</v>
      </c>
      <c r="I2392" s="99" t="s">
        <v>2943</v>
      </c>
      <c r="J2392" s="100" t="s">
        <v>33</v>
      </c>
      <c r="K2392" s="99" t="s">
        <v>33</v>
      </c>
      <c r="L2392" s="100" t="s">
        <v>33</v>
      </c>
      <c r="M2392" s="101" t="s">
        <v>33</v>
      </c>
      <c r="N2392" s="102" t="s">
        <v>33</v>
      </c>
      <c r="V2392" s="68" t="s">
        <v>253</v>
      </c>
    </row>
    <row r="2393" spans="1:24" s="63" customFormat="1" x14ac:dyDescent="0.2">
      <c r="A2393" s="98"/>
      <c r="B2393" s="97" t="s">
        <v>33</v>
      </c>
      <c r="C2393" s="767" t="s">
        <v>178</v>
      </c>
      <c r="D2393" s="767"/>
      <c r="E2393" s="767"/>
      <c r="F2393" s="99" t="s">
        <v>179</v>
      </c>
      <c r="G2393" s="99" t="s">
        <v>625</v>
      </c>
      <c r="H2393" s="99" t="s">
        <v>175</v>
      </c>
      <c r="I2393" s="99" t="s">
        <v>2944</v>
      </c>
      <c r="J2393" s="100" t="s">
        <v>33</v>
      </c>
      <c r="K2393" s="99" t="s">
        <v>33</v>
      </c>
      <c r="L2393" s="100" t="s">
        <v>33</v>
      </c>
      <c r="M2393" s="101" t="s">
        <v>33</v>
      </c>
      <c r="N2393" s="102" t="s">
        <v>33</v>
      </c>
      <c r="V2393" s="68" t="s">
        <v>178</v>
      </c>
    </row>
    <row r="2394" spans="1:24" s="63" customFormat="1" x14ac:dyDescent="0.2">
      <c r="A2394" s="98"/>
      <c r="B2394" s="97" t="s">
        <v>33</v>
      </c>
      <c r="C2394" s="776" t="s">
        <v>182</v>
      </c>
      <c r="D2394" s="776"/>
      <c r="E2394" s="776"/>
      <c r="F2394" s="90" t="s">
        <v>33</v>
      </c>
      <c r="G2394" s="90" t="s">
        <v>33</v>
      </c>
      <c r="H2394" s="90" t="s">
        <v>33</v>
      </c>
      <c r="I2394" s="90" t="s">
        <v>33</v>
      </c>
      <c r="J2394" s="91">
        <v>1824.5</v>
      </c>
      <c r="K2394" s="90" t="s">
        <v>33</v>
      </c>
      <c r="L2394" s="91">
        <v>6.84</v>
      </c>
      <c r="M2394" s="92" t="s">
        <v>33</v>
      </c>
      <c r="N2394" s="93" t="s">
        <v>33</v>
      </c>
      <c r="W2394" s="68" t="s">
        <v>182</v>
      </c>
    </row>
    <row r="2395" spans="1:24" s="63" customFormat="1" x14ac:dyDescent="0.2">
      <c r="A2395" s="98"/>
      <c r="B2395" s="97" t="s">
        <v>33</v>
      </c>
      <c r="C2395" s="767" t="s">
        <v>183</v>
      </c>
      <c r="D2395" s="767"/>
      <c r="E2395" s="767"/>
      <c r="F2395" s="99" t="s">
        <v>33</v>
      </c>
      <c r="G2395" s="99" t="s">
        <v>33</v>
      </c>
      <c r="H2395" s="99" t="s">
        <v>33</v>
      </c>
      <c r="I2395" s="99" t="s">
        <v>33</v>
      </c>
      <c r="J2395" s="100" t="s">
        <v>33</v>
      </c>
      <c r="K2395" s="99" t="s">
        <v>33</v>
      </c>
      <c r="L2395" s="100">
        <v>6.75</v>
      </c>
      <c r="M2395" s="101" t="s">
        <v>33</v>
      </c>
      <c r="N2395" s="102" t="s">
        <v>33</v>
      </c>
      <c r="V2395" s="68" t="s">
        <v>183</v>
      </c>
    </row>
    <row r="2396" spans="1:24" s="63" customFormat="1" ht="33.75" x14ac:dyDescent="0.2">
      <c r="A2396" s="98"/>
      <c r="B2396" s="97" t="s">
        <v>589</v>
      </c>
      <c r="C2396" s="767" t="s">
        <v>590</v>
      </c>
      <c r="D2396" s="767"/>
      <c r="E2396" s="767"/>
      <c r="F2396" s="99" t="s">
        <v>186</v>
      </c>
      <c r="G2396" s="99" t="s">
        <v>591</v>
      </c>
      <c r="H2396" s="99" t="s">
        <v>33</v>
      </c>
      <c r="I2396" s="99" t="s">
        <v>591</v>
      </c>
      <c r="J2396" s="100" t="s">
        <v>33</v>
      </c>
      <c r="K2396" s="99" t="s">
        <v>33</v>
      </c>
      <c r="L2396" s="100">
        <v>7.09</v>
      </c>
      <c r="M2396" s="101" t="s">
        <v>33</v>
      </c>
      <c r="N2396" s="102" t="s">
        <v>33</v>
      </c>
      <c r="V2396" s="68" t="s">
        <v>590</v>
      </c>
    </row>
    <row r="2397" spans="1:24" s="63" customFormat="1" ht="33.75" x14ac:dyDescent="0.2">
      <c r="A2397" s="98"/>
      <c r="B2397" s="97" t="s">
        <v>592</v>
      </c>
      <c r="C2397" s="767" t="s">
        <v>593</v>
      </c>
      <c r="D2397" s="767"/>
      <c r="E2397" s="767"/>
      <c r="F2397" s="99" t="s">
        <v>186</v>
      </c>
      <c r="G2397" s="99" t="s">
        <v>594</v>
      </c>
      <c r="H2397" s="99" t="s">
        <v>33</v>
      </c>
      <c r="I2397" s="99" t="s">
        <v>594</v>
      </c>
      <c r="J2397" s="100" t="s">
        <v>33</v>
      </c>
      <c r="K2397" s="99" t="s">
        <v>33</v>
      </c>
      <c r="L2397" s="100">
        <v>4.3899999999999997</v>
      </c>
      <c r="M2397" s="101" t="s">
        <v>33</v>
      </c>
      <c r="N2397" s="102" t="s">
        <v>33</v>
      </c>
      <c r="V2397" s="68" t="s">
        <v>593</v>
      </c>
    </row>
    <row r="2398" spans="1:24" s="63" customFormat="1" x14ac:dyDescent="0.2">
      <c r="A2398" s="103"/>
      <c r="B2398" s="104"/>
      <c r="C2398" s="780" t="s">
        <v>191</v>
      </c>
      <c r="D2398" s="780"/>
      <c r="E2398" s="780"/>
      <c r="F2398" s="105" t="s">
        <v>33</v>
      </c>
      <c r="G2398" s="105" t="s">
        <v>33</v>
      </c>
      <c r="H2398" s="105" t="s">
        <v>33</v>
      </c>
      <c r="I2398" s="105" t="s">
        <v>33</v>
      </c>
      <c r="J2398" s="106" t="s">
        <v>33</v>
      </c>
      <c r="K2398" s="105" t="s">
        <v>33</v>
      </c>
      <c r="L2398" s="106">
        <v>18.32</v>
      </c>
      <c r="M2398" s="92" t="s">
        <v>33</v>
      </c>
      <c r="N2398" s="107" t="s">
        <v>33</v>
      </c>
      <c r="X2398" s="68" t="s">
        <v>191</v>
      </c>
    </row>
    <row r="2399" spans="1:24" s="63" customFormat="1" ht="22.5" x14ac:dyDescent="0.2">
      <c r="A2399" s="88" t="s">
        <v>3687</v>
      </c>
      <c r="B2399" s="89" t="s">
        <v>2854</v>
      </c>
      <c r="C2399" s="776" t="s">
        <v>2855</v>
      </c>
      <c r="D2399" s="776"/>
      <c r="E2399" s="776"/>
      <c r="F2399" s="90" t="s">
        <v>815</v>
      </c>
      <c r="G2399" s="90" t="s">
        <v>33</v>
      </c>
      <c r="H2399" s="90" t="s">
        <v>33</v>
      </c>
      <c r="I2399" s="90" t="s">
        <v>655</v>
      </c>
      <c r="J2399" s="91">
        <v>25.03</v>
      </c>
      <c r="K2399" s="90" t="s">
        <v>33</v>
      </c>
      <c r="L2399" s="91">
        <v>60.07</v>
      </c>
      <c r="M2399" s="92" t="s">
        <v>33</v>
      </c>
      <c r="N2399" s="93" t="s">
        <v>33</v>
      </c>
      <c r="R2399" s="68" t="s">
        <v>2855</v>
      </c>
    </row>
    <row r="2400" spans="1:24" s="63" customFormat="1" x14ac:dyDescent="0.2">
      <c r="A2400" s="783" t="s">
        <v>3688</v>
      </c>
      <c r="B2400" s="784"/>
      <c r="C2400" s="784"/>
      <c r="D2400" s="784"/>
      <c r="E2400" s="784"/>
      <c r="F2400" s="784"/>
      <c r="G2400" s="784"/>
      <c r="H2400" s="784"/>
      <c r="I2400" s="784"/>
      <c r="J2400" s="784"/>
      <c r="K2400" s="784"/>
      <c r="L2400" s="784"/>
      <c r="M2400" s="784"/>
      <c r="N2400" s="785"/>
      <c r="Q2400" s="68" t="s">
        <v>3688</v>
      </c>
    </row>
    <row r="2401" spans="1:24" s="63" customFormat="1" ht="56.25" x14ac:dyDescent="0.2">
      <c r="A2401" s="88" t="s">
        <v>3689</v>
      </c>
      <c r="B2401" s="89" t="s">
        <v>1958</v>
      </c>
      <c r="C2401" s="776" t="s">
        <v>1959</v>
      </c>
      <c r="D2401" s="776"/>
      <c r="E2401" s="776"/>
      <c r="F2401" s="90" t="s">
        <v>168</v>
      </c>
      <c r="G2401" s="90" t="s">
        <v>33</v>
      </c>
      <c r="H2401" s="90" t="s">
        <v>33</v>
      </c>
      <c r="I2401" s="90" t="s">
        <v>3641</v>
      </c>
      <c r="J2401" s="91" t="s">
        <v>33</v>
      </c>
      <c r="K2401" s="90" t="s">
        <v>33</v>
      </c>
      <c r="L2401" s="91" t="s">
        <v>33</v>
      </c>
      <c r="M2401" s="92" t="s">
        <v>33</v>
      </c>
      <c r="N2401" s="93" t="s">
        <v>33</v>
      </c>
      <c r="R2401" s="68" t="s">
        <v>1959</v>
      </c>
    </row>
    <row r="2402" spans="1:24" s="63" customFormat="1" x14ac:dyDescent="0.2">
      <c r="A2402" s="94"/>
      <c r="B2402" s="95"/>
      <c r="C2402" s="767" t="s">
        <v>3690</v>
      </c>
      <c r="D2402" s="767"/>
      <c r="E2402" s="767"/>
      <c r="F2402" s="767"/>
      <c r="G2402" s="767"/>
      <c r="H2402" s="767"/>
      <c r="I2402" s="767"/>
      <c r="J2402" s="767"/>
      <c r="K2402" s="767"/>
      <c r="L2402" s="767"/>
      <c r="M2402" s="767"/>
      <c r="N2402" s="781"/>
      <c r="S2402" s="68" t="s">
        <v>3690</v>
      </c>
    </row>
    <row r="2403" spans="1:24" s="63" customFormat="1" ht="33.75" x14ac:dyDescent="0.2">
      <c r="A2403" s="96"/>
      <c r="B2403" s="97" t="s">
        <v>558</v>
      </c>
      <c r="C2403" s="767" t="s">
        <v>559</v>
      </c>
      <c r="D2403" s="767"/>
      <c r="E2403" s="767"/>
      <c r="F2403" s="767"/>
      <c r="G2403" s="767"/>
      <c r="H2403" s="767"/>
      <c r="I2403" s="767"/>
      <c r="J2403" s="767"/>
      <c r="K2403" s="767"/>
      <c r="L2403" s="767"/>
      <c r="M2403" s="767"/>
      <c r="N2403" s="781"/>
      <c r="T2403" s="68" t="s">
        <v>559</v>
      </c>
    </row>
    <row r="2404" spans="1:24" s="63" customFormat="1" x14ac:dyDescent="0.2">
      <c r="A2404" s="98"/>
      <c r="B2404" s="97" t="s">
        <v>173</v>
      </c>
      <c r="C2404" s="767" t="s">
        <v>174</v>
      </c>
      <c r="D2404" s="767"/>
      <c r="E2404" s="767"/>
      <c r="F2404" s="99" t="s">
        <v>33</v>
      </c>
      <c r="G2404" s="99" t="s">
        <v>33</v>
      </c>
      <c r="H2404" s="99" t="s">
        <v>33</v>
      </c>
      <c r="I2404" s="99" t="s">
        <v>33</v>
      </c>
      <c r="J2404" s="100">
        <v>4547.3</v>
      </c>
      <c r="K2404" s="99" t="s">
        <v>175</v>
      </c>
      <c r="L2404" s="100">
        <v>229.07</v>
      </c>
      <c r="M2404" s="101" t="s">
        <v>33</v>
      </c>
      <c r="N2404" s="102" t="s">
        <v>33</v>
      </c>
      <c r="U2404" s="68" t="s">
        <v>174</v>
      </c>
    </row>
    <row r="2405" spans="1:24" s="63" customFormat="1" x14ac:dyDescent="0.2">
      <c r="A2405" s="98"/>
      <c r="B2405" s="97" t="s">
        <v>176</v>
      </c>
      <c r="C2405" s="767" t="s">
        <v>177</v>
      </c>
      <c r="D2405" s="767"/>
      <c r="E2405" s="767"/>
      <c r="F2405" s="99" t="s">
        <v>33</v>
      </c>
      <c r="G2405" s="99" t="s">
        <v>33</v>
      </c>
      <c r="H2405" s="99" t="s">
        <v>33</v>
      </c>
      <c r="I2405" s="99" t="s">
        <v>33</v>
      </c>
      <c r="J2405" s="100">
        <v>499.5</v>
      </c>
      <c r="K2405" s="99" t="s">
        <v>175</v>
      </c>
      <c r="L2405" s="100">
        <v>25.16</v>
      </c>
      <c r="M2405" s="101" t="s">
        <v>33</v>
      </c>
      <c r="N2405" s="102" t="s">
        <v>33</v>
      </c>
      <c r="U2405" s="68" t="s">
        <v>177</v>
      </c>
    </row>
    <row r="2406" spans="1:24" s="63" customFormat="1" x14ac:dyDescent="0.2">
      <c r="A2406" s="98"/>
      <c r="B2406" s="97" t="s">
        <v>33</v>
      </c>
      <c r="C2406" s="767" t="s">
        <v>178</v>
      </c>
      <c r="D2406" s="767"/>
      <c r="E2406" s="767"/>
      <c r="F2406" s="99" t="s">
        <v>179</v>
      </c>
      <c r="G2406" s="99" t="s">
        <v>1449</v>
      </c>
      <c r="H2406" s="99" t="s">
        <v>175</v>
      </c>
      <c r="I2406" s="99" t="s">
        <v>3643</v>
      </c>
      <c r="J2406" s="100" t="s">
        <v>33</v>
      </c>
      <c r="K2406" s="99" t="s">
        <v>33</v>
      </c>
      <c r="L2406" s="100" t="s">
        <v>33</v>
      </c>
      <c r="M2406" s="101" t="s">
        <v>33</v>
      </c>
      <c r="N2406" s="102" t="s">
        <v>33</v>
      </c>
      <c r="V2406" s="68" t="s">
        <v>178</v>
      </c>
    </row>
    <row r="2407" spans="1:24" s="63" customFormat="1" x14ac:dyDescent="0.2">
      <c r="A2407" s="98"/>
      <c r="B2407" s="97" t="s">
        <v>33</v>
      </c>
      <c r="C2407" s="776" t="s">
        <v>182</v>
      </c>
      <c r="D2407" s="776"/>
      <c r="E2407" s="776"/>
      <c r="F2407" s="90" t="s">
        <v>33</v>
      </c>
      <c r="G2407" s="90" t="s">
        <v>33</v>
      </c>
      <c r="H2407" s="90" t="s">
        <v>33</v>
      </c>
      <c r="I2407" s="90" t="s">
        <v>33</v>
      </c>
      <c r="J2407" s="91">
        <v>4547.3</v>
      </c>
      <c r="K2407" s="90" t="s">
        <v>33</v>
      </c>
      <c r="L2407" s="91">
        <v>229.07</v>
      </c>
      <c r="M2407" s="92" t="s">
        <v>33</v>
      </c>
      <c r="N2407" s="93" t="s">
        <v>33</v>
      </c>
      <c r="W2407" s="68" t="s">
        <v>182</v>
      </c>
    </row>
    <row r="2408" spans="1:24" s="63" customFormat="1" x14ac:dyDescent="0.2">
      <c r="A2408" s="98"/>
      <c r="B2408" s="97" t="s">
        <v>33</v>
      </c>
      <c r="C2408" s="767" t="s">
        <v>183</v>
      </c>
      <c r="D2408" s="767"/>
      <c r="E2408" s="767"/>
      <c r="F2408" s="99" t="s">
        <v>33</v>
      </c>
      <c r="G2408" s="99" t="s">
        <v>33</v>
      </c>
      <c r="H2408" s="99" t="s">
        <v>33</v>
      </c>
      <c r="I2408" s="99" t="s">
        <v>33</v>
      </c>
      <c r="J2408" s="100" t="s">
        <v>33</v>
      </c>
      <c r="K2408" s="99" t="s">
        <v>33</v>
      </c>
      <c r="L2408" s="100">
        <v>25.16</v>
      </c>
      <c r="M2408" s="101" t="s">
        <v>33</v>
      </c>
      <c r="N2408" s="102" t="s">
        <v>33</v>
      </c>
      <c r="V2408" s="68" t="s">
        <v>183</v>
      </c>
    </row>
    <row r="2409" spans="1:24" s="63" customFormat="1" ht="33.75" x14ac:dyDescent="0.2">
      <c r="A2409" s="98"/>
      <c r="B2409" s="97" t="s">
        <v>184</v>
      </c>
      <c r="C2409" s="767" t="s">
        <v>185</v>
      </c>
      <c r="D2409" s="767"/>
      <c r="E2409" s="767"/>
      <c r="F2409" s="99" t="s">
        <v>186</v>
      </c>
      <c r="G2409" s="99" t="s">
        <v>187</v>
      </c>
      <c r="H2409" s="99" t="s">
        <v>33</v>
      </c>
      <c r="I2409" s="99" t="s">
        <v>187</v>
      </c>
      <c r="J2409" s="100" t="s">
        <v>33</v>
      </c>
      <c r="K2409" s="99" t="s">
        <v>33</v>
      </c>
      <c r="L2409" s="100">
        <v>23.9</v>
      </c>
      <c r="M2409" s="101" t="s">
        <v>33</v>
      </c>
      <c r="N2409" s="102" t="s">
        <v>33</v>
      </c>
      <c r="V2409" s="68" t="s">
        <v>185</v>
      </c>
    </row>
    <row r="2410" spans="1:24" s="63" customFormat="1" ht="22.5" x14ac:dyDescent="0.2">
      <c r="A2410" s="98"/>
      <c r="B2410" s="97" t="s">
        <v>188</v>
      </c>
      <c r="C2410" s="767" t="s">
        <v>189</v>
      </c>
      <c r="D2410" s="767"/>
      <c r="E2410" s="767"/>
      <c r="F2410" s="99" t="s">
        <v>186</v>
      </c>
      <c r="G2410" s="99" t="s">
        <v>190</v>
      </c>
      <c r="H2410" s="99" t="s">
        <v>33</v>
      </c>
      <c r="I2410" s="99" t="s">
        <v>190</v>
      </c>
      <c r="J2410" s="100" t="s">
        <v>33</v>
      </c>
      <c r="K2410" s="99" t="s">
        <v>33</v>
      </c>
      <c r="L2410" s="100">
        <v>12.58</v>
      </c>
      <c r="M2410" s="101" t="s">
        <v>33</v>
      </c>
      <c r="N2410" s="102" t="s">
        <v>33</v>
      </c>
      <c r="V2410" s="68" t="s">
        <v>189</v>
      </c>
    </row>
    <row r="2411" spans="1:24" s="63" customFormat="1" x14ac:dyDescent="0.2">
      <c r="A2411" s="103"/>
      <c r="B2411" s="104"/>
      <c r="C2411" s="780" t="s">
        <v>191</v>
      </c>
      <c r="D2411" s="780"/>
      <c r="E2411" s="780"/>
      <c r="F2411" s="105" t="s">
        <v>33</v>
      </c>
      <c r="G2411" s="105" t="s">
        <v>33</v>
      </c>
      <c r="H2411" s="105" t="s">
        <v>33</v>
      </c>
      <c r="I2411" s="105" t="s">
        <v>33</v>
      </c>
      <c r="J2411" s="106" t="s">
        <v>33</v>
      </c>
      <c r="K2411" s="105" t="s">
        <v>33</v>
      </c>
      <c r="L2411" s="106">
        <v>265.55</v>
      </c>
      <c r="M2411" s="92" t="s">
        <v>33</v>
      </c>
      <c r="N2411" s="107" t="s">
        <v>33</v>
      </c>
      <c r="X2411" s="68" t="s">
        <v>191</v>
      </c>
    </row>
    <row r="2412" spans="1:24" s="63" customFormat="1" ht="45" x14ac:dyDescent="0.2">
      <c r="A2412" s="88" t="s">
        <v>3691</v>
      </c>
      <c r="B2412" s="89" t="s">
        <v>196</v>
      </c>
      <c r="C2412" s="776" t="s">
        <v>259</v>
      </c>
      <c r="D2412" s="776"/>
      <c r="E2412" s="776"/>
      <c r="F2412" s="90" t="s">
        <v>198</v>
      </c>
      <c r="G2412" s="90" t="s">
        <v>33</v>
      </c>
      <c r="H2412" s="90" t="s">
        <v>33</v>
      </c>
      <c r="I2412" s="90" t="s">
        <v>3645</v>
      </c>
      <c r="J2412" s="91">
        <v>2.91</v>
      </c>
      <c r="K2412" s="90" t="s">
        <v>33</v>
      </c>
      <c r="L2412" s="91">
        <v>211.09</v>
      </c>
      <c r="M2412" s="92" t="s">
        <v>33</v>
      </c>
      <c r="N2412" s="93" t="s">
        <v>33</v>
      </c>
      <c r="R2412" s="68" t="s">
        <v>259</v>
      </c>
    </row>
    <row r="2413" spans="1:24" s="63" customFormat="1" x14ac:dyDescent="0.2">
      <c r="A2413" s="94"/>
      <c r="B2413" s="95"/>
      <c r="C2413" s="767" t="s">
        <v>3646</v>
      </c>
      <c r="D2413" s="767"/>
      <c r="E2413" s="767"/>
      <c r="F2413" s="767"/>
      <c r="G2413" s="767"/>
      <c r="H2413" s="767"/>
      <c r="I2413" s="767"/>
      <c r="J2413" s="767"/>
      <c r="K2413" s="767"/>
      <c r="L2413" s="767"/>
      <c r="M2413" s="767"/>
      <c r="N2413" s="781"/>
      <c r="S2413" s="68" t="s">
        <v>3646</v>
      </c>
    </row>
    <row r="2414" spans="1:24" s="63" customFormat="1" ht="45" x14ac:dyDescent="0.2">
      <c r="A2414" s="88" t="s">
        <v>3692</v>
      </c>
      <c r="B2414" s="89" t="s">
        <v>2791</v>
      </c>
      <c r="C2414" s="776" t="s">
        <v>2792</v>
      </c>
      <c r="D2414" s="776"/>
      <c r="E2414" s="776"/>
      <c r="F2414" s="90" t="s">
        <v>168</v>
      </c>
      <c r="G2414" s="90" t="s">
        <v>33</v>
      </c>
      <c r="H2414" s="90" t="s">
        <v>33</v>
      </c>
      <c r="I2414" s="90" t="s">
        <v>3693</v>
      </c>
      <c r="J2414" s="91" t="s">
        <v>33</v>
      </c>
      <c r="K2414" s="90" t="s">
        <v>33</v>
      </c>
      <c r="L2414" s="91" t="s">
        <v>33</v>
      </c>
      <c r="M2414" s="92" t="s">
        <v>33</v>
      </c>
      <c r="N2414" s="93" t="s">
        <v>33</v>
      </c>
      <c r="R2414" s="68" t="s">
        <v>2792</v>
      </c>
    </row>
    <row r="2415" spans="1:24" s="63" customFormat="1" x14ac:dyDescent="0.2">
      <c r="A2415" s="94"/>
      <c r="B2415" s="95"/>
      <c r="C2415" s="767" t="s">
        <v>3694</v>
      </c>
      <c r="D2415" s="767"/>
      <c r="E2415" s="767"/>
      <c r="F2415" s="767"/>
      <c r="G2415" s="767"/>
      <c r="H2415" s="767"/>
      <c r="I2415" s="767"/>
      <c r="J2415" s="767"/>
      <c r="K2415" s="767"/>
      <c r="L2415" s="767"/>
      <c r="M2415" s="767"/>
      <c r="N2415" s="781"/>
      <c r="S2415" s="68" t="s">
        <v>3694</v>
      </c>
    </row>
    <row r="2416" spans="1:24" s="63" customFormat="1" ht="33.75" x14ac:dyDescent="0.2">
      <c r="A2416" s="96"/>
      <c r="B2416" s="97" t="s">
        <v>558</v>
      </c>
      <c r="C2416" s="767" t="s">
        <v>559</v>
      </c>
      <c r="D2416" s="767"/>
      <c r="E2416" s="767"/>
      <c r="F2416" s="767"/>
      <c r="G2416" s="767"/>
      <c r="H2416" s="767"/>
      <c r="I2416" s="767"/>
      <c r="J2416" s="767"/>
      <c r="K2416" s="767"/>
      <c r="L2416" s="767"/>
      <c r="M2416" s="767"/>
      <c r="N2416" s="781"/>
      <c r="T2416" s="68" t="s">
        <v>559</v>
      </c>
    </row>
    <row r="2417" spans="1:24" s="63" customFormat="1" x14ac:dyDescent="0.2">
      <c r="A2417" s="98"/>
      <c r="B2417" s="97" t="s">
        <v>173</v>
      </c>
      <c r="C2417" s="767" t="s">
        <v>174</v>
      </c>
      <c r="D2417" s="767"/>
      <c r="E2417" s="767"/>
      <c r="F2417" s="99" t="s">
        <v>33</v>
      </c>
      <c r="G2417" s="99" t="s">
        <v>33</v>
      </c>
      <c r="H2417" s="99" t="s">
        <v>33</v>
      </c>
      <c r="I2417" s="99" t="s">
        <v>33</v>
      </c>
      <c r="J2417" s="100">
        <v>4500</v>
      </c>
      <c r="K2417" s="99" t="s">
        <v>175</v>
      </c>
      <c r="L2417" s="100">
        <v>2293.31</v>
      </c>
      <c r="M2417" s="101" t="s">
        <v>33</v>
      </c>
      <c r="N2417" s="102" t="s">
        <v>33</v>
      </c>
      <c r="U2417" s="68" t="s">
        <v>174</v>
      </c>
    </row>
    <row r="2418" spans="1:24" s="63" customFormat="1" x14ac:dyDescent="0.2">
      <c r="A2418" s="98"/>
      <c r="B2418" s="97" t="s">
        <v>176</v>
      </c>
      <c r="C2418" s="767" t="s">
        <v>177</v>
      </c>
      <c r="D2418" s="767"/>
      <c r="E2418" s="767"/>
      <c r="F2418" s="99" t="s">
        <v>33</v>
      </c>
      <c r="G2418" s="99" t="s">
        <v>33</v>
      </c>
      <c r="H2418" s="99" t="s">
        <v>33</v>
      </c>
      <c r="I2418" s="99" t="s">
        <v>33</v>
      </c>
      <c r="J2418" s="100">
        <v>607.5</v>
      </c>
      <c r="K2418" s="99" t="s">
        <v>175</v>
      </c>
      <c r="L2418" s="100">
        <v>309.60000000000002</v>
      </c>
      <c r="M2418" s="101" t="s">
        <v>33</v>
      </c>
      <c r="N2418" s="102" t="s">
        <v>33</v>
      </c>
      <c r="U2418" s="68" t="s">
        <v>177</v>
      </c>
    </row>
    <row r="2419" spans="1:24" s="63" customFormat="1" x14ac:dyDescent="0.2">
      <c r="A2419" s="98"/>
      <c r="B2419" s="97" t="s">
        <v>33</v>
      </c>
      <c r="C2419" s="767" t="s">
        <v>178</v>
      </c>
      <c r="D2419" s="767"/>
      <c r="E2419" s="767"/>
      <c r="F2419" s="99" t="s">
        <v>179</v>
      </c>
      <c r="G2419" s="99" t="s">
        <v>344</v>
      </c>
      <c r="H2419" s="99" t="s">
        <v>175</v>
      </c>
      <c r="I2419" s="99" t="s">
        <v>3695</v>
      </c>
      <c r="J2419" s="100" t="s">
        <v>33</v>
      </c>
      <c r="K2419" s="99" t="s">
        <v>33</v>
      </c>
      <c r="L2419" s="100" t="s">
        <v>33</v>
      </c>
      <c r="M2419" s="101" t="s">
        <v>33</v>
      </c>
      <c r="N2419" s="102" t="s">
        <v>33</v>
      </c>
      <c r="V2419" s="68" t="s">
        <v>178</v>
      </c>
    </row>
    <row r="2420" spans="1:24" s="63" customFormat="1" x14ac:dyDescent="0.2">
      <c r="A2420" s="98"/>
      <c r="B2420" s="97" t="s">
        <v>33</v>
      </c>
      <c r="C2420" s="776" t="s">
        <v>182</v>
      </c>
      <c r="D2420" s="776"/>
      <c r="E2420" s="776"/>
      <c r="F2420" s="90" t="s">
        <v>33</v>
      </c>
      <c r="G2420" s="90" t="s">
        <v>33</v>
      </c>
      <c r="H2420" s="90" t="s">
        <v>33</v>
      </c>
      <c r="I2420" s="90" t="s">
        <v>33</v>
      </c>
      <c r="J2420" s="91">
        <v>4500</v>
      </c>
      <c r="K2420" s="90" t="s">
        <v>33</v>
      </c>
      <c r="L2420" s="91">
        <v>2293.31</v>
      </c>
      <c r="M2420" s="92" t="s">
        <v>33</v>
      </c>
      <c r="N2420" s="93" t="s">
        <v>33</v>
      </c>
      <c r="W2420" s="68" t="s">
        <v>182</v>
      </c>
    </row>
    <row r="2421" spans="1:24" s="63" customFormat="1" x14ac:dyDescent="0.2">
      <c r="A2421" s="98"/>
      <c r="B2421" s="97" t="s">
        <v>33</v>
      </c>
      <c r="C2421" s="767" t="s">
        <v>183</v>
      </c>
      <c r="D2421" s="767"/>
      <c r="E2421" s="767"/>
      <c r="F2421" s="99" t="s">
        <v>33</v>
      </c>
      <c r="G2421" s="99" t="s">
        <v>33</v>
      </c>
      <c r="H2421" s="99" t="s">
        <v>33</v>
      </c>
      <c r="I2421" s="99" t="s">
        <v>33</v>
      </c>
      <c r="J2421" s="100" t="s">
        <v>33</v>
      </c>
      <c r="K2421" s="99" t="s">
        <v>33</v>
      </c>
      <c r="L2421" s="100">
        <v>309.60000000000002</v>
      </c>
      <c r="M2421" s="101" t="s">
        <v>33</v>
      </c>
      <c r="N2421" s="102" t="s">
        <v>33</v>
      </c>
      <c r="V2421" s="68" t="s">
        <v>183</v>
      </c>
    </row>
    <row r="2422" spans="1:24" s="63" customFormat="1" ht="33.75" x14ac:dyDescent="0.2">
      <c r="A2422" s="98"/>
      <c r="B2422" s="97" t="s">
        <v>184</v>
      </c>
      <c r="C2422" s="767" t="s">
        <v>185</v>
      </c>
      <c r="D2422" s="767"/>
      <c r="E2422" s="767"/>
      <c r="F2422" s="99" t="s">
        <v>186</v>
      </c>
      <c r="G2422" s="99" t="s">
        <v>187</v>
      </c>
      <c r="H2422" s="99" t="s">
        <v>33</v>
      </c>
      <c r="I2422" s="99" t="s">
        <v>187</v>
      </c>
      <c r="J2422" s="100" t="s">
        <v>33</v>
      </c>
      <c r="K2422" s="99" t="s">
        <v>33</v>
      </c>
      <c r="L2422" s="100">
        <v>294.12</v>
      </c>
      <c r="M2422" s="101" t="s">
        <v>33</v>
      </c>
      <c r="N2422" s="102" t="s">
        <v>33</v>
      </c>
      <c r="V2422" s="68" t="s">
        <v>185</v>
      </c>
    </row>
    <row r="2423" spans="1:24" s="63" customFormat="1" ht="22.5" x14ac:dyDescent="0.2">
      <c r="A2423" s="98"/>
      <c r="B2423" s="97" t="s">
        <v>188</v>
      </c>
      <c r="C2423" s="767" t="s">
        <v>189</v>
      </c>
      <c r="D2423" s="767"/>
      <c r="E2423" s="767"/>
      <c r="F2423" s="99" t="s">
        <v>186</v>
      </c>
      <c r="G2423" s="99" t="s">
        <v>190</v>
      </c>
      <c r="H2423" s="99" t="s">
        <v>33</v>
      </c>
      <c r="I2423" s="99" t="s">
        <v>190</v>
      </c>
      <c r="J2423" s="100" t="s">
        <v>33</v>
      </c>
      <c r="K2423" s="99" t="s">
        <v>33</v>
      </c>
      <c r="L2423" s="100">
        <v>154.80000000000001</v>
      </c>
      <c r="M2423" s="101" t="s">
        <v>33</v>
      </c>
      <c r="N2423" s="102" t="s">
        <v>33</v>
      </c>
      <c r="V2423" s="68" t="s">
        <v>189</v>
      </c>
    </row>
    <row r="2424" spans="1:24" s="63" customFormat="1" x14ac:dyDescent="0.2">
      <c r="A2424" s="103"/>
      <c r="B2424" s="104"/>
      <c r="C2424" s="780" t="s">
        <v>191</v>
      </c>
      <c r="D2424" s="780"/>
      <c r="E2424" s="780"/>
      <c r="F2424" s="105" t="s">
        <v>33</v>
      </c>
      <c r="G2424" s="105" t="s">
        <v>33</v>
      </c>
      <c r="H2424" s="105" t="s">
        <v>33</v>
      </c>
      <c r="I2424" s="105" t="s">
        <v>33</v>
      </c>
      <c r="J2424" s="106" t="s">
        <v>33</v>
      </c>
      <c r="K2424" s="105" t="s">
        <v>33</v>
      </c>
      <c r="L2424" s="106">
        <v>2742.23</v>
      </c>
      <c r="M2424" s="92" t="s">
        <v>33</v>
      </c>
      <c r="N2424" s="107" t="s">
        <v>33</v>
      </c>
      <c r="X2424" s="68" t="s">
        <v>191</v>
      </c>
    </row>
    <row r="2425" spans="1:24" s="63" customFormat="1" ht="45" x14ac:dyDescent="0.2">
      <c r="A2425" s="88" t="s">
        <v>3696</v>
      </c>
      <c r="B2425" s="89" t="s">
        <v>2796</v>
      </c>
      <c r="C2425" s="776" t="s">
        <v>2797</v>
      </c>
      <c r="D2425" s="776"/>
      <c r="E2425" s="776"/>
      <c r="F2425" s="90" t="s">
        <v>168</v>
      </c>
      <c r="G2425" s="90" t="s">
        <v>33</v>
      </c>
      <c r="H2425" s="90" t="s">
        <v>33</v>
      </c>
      <c r="I2425" s="90" t="s">
        <v>3693</v>
      </c>
      <c r="J2425" s="91" t="s">
        <v>33</v>
      </c>
      <c r="K2425" s="90" t="s">
        <v>33</v>
      </c>
      <c r="L2425" s="91" t="s">
        <v>33</v>
      </c>
      <c r="M2425" s="92" t="s">
        <v>33</v>
      </c>
      <c r="N2425" s="93" t="s">
        <v>33</v>
      </c>
      <c r="R2425" s="68" t="s">
        <v>2797</v>
      </c>
    </row>
    <row r="2426" spans="1:24" s="63" customFormat="1" x14ac:dyDescent="0.2">
      <c r="A2426" s="94"/>
      <c r="B2426" s="95"/>
      <c r="C2426" s="767" t="s">
        <v>3694</v>
      </c>
      <c r="D2426" s="767"/>
      <c r="E2426" s="767"/>
      <c r="F2426" s="767"/>
      <c r="G2426" s="767"/>
      <c r="H2426" s="767"/>
      <c r="I2426" s="767"/>
      <c r="J2426" s="767"/>
      <c r="K2426" s="767"/>
      <c r="L2426" s="767"/>
      <c r="M2426" s="767"/>
      <c r="N2426" s="781"/>
      <c r="S2426" s="68" t="s">
        <v>3694</v>
      </c>
    </row>
    <row r="2427" spans="1:24" s="63" customFormat="1" ht="33.75" x14ac:dyDescent="0.2">
      <c r="A2427" s="96"/>
      <c r="B2427" s="97" t="s">
        <v>558</v>
      </c>
      <c r="C2427" s="767" t="s">
        <v>559</v>
      </c>
      <c r="D2427" s="767"/>
      <c r="E2427" s="767"/>
      <c r="F2427" s="767"/>
      <c r="G2427" s="767"/>
      <c r="H2427" s="767"/>
      <c r="I2427" s="767"/>
      <c r="J2427" s="767"/>
      <c r="K2427" s="767"/>
      <c r="L2427" s="767"/>
      <c r="M2427" s="767"/>
      <c r="N2427" s="781"/>
      <c r="T2427" s="68" t="s">
        <v>559</v>
      </c>
    </row>
    <row r="2428" spans="1:24" s="63" customFormat="1" x14ac:dyDescent="0.2">
      <c r="A2428" s="98"/>
      <c r="B2428" s="97" t="s">
        <v>173</v>
      </c>
      <c r="C2428" s="767" t="s">
        <v>174</v>
      </c>
      <c r="D2428" s="767"/>
      <c r="E2428" s="767"/>
      <c r="F2428" s="99" t="s">
        <v>33</v>
      </c>
      <c r="G2428" s="99" t="s">
        <v>33</v>
      </c>
      <c r="H2428" s="99" t="s">
        <v>33</v>
      </c>
      <c r="I2428" s="99" t="s">
        <v>33</v>
      </c>
      <c r="J2428" s="100">
        <v>308.07</v>
      </c>
      <c r="K2428" s="99" t="s">
        <v>175</v>
      </c>
      <c r="L2428" s="100">
        <v>157</v>
      </c>
      <c r="M2428" s="101" t="s">
        <v>33</v>
      </c>
      <c r="N2428" s="102" t="s">
        <v>33</v>
      </c>
      <c r="U2428" s="68" t="s">
        <v>174</v>
      </c>
    </row>
    <row r="2429" spans="1:24" s="63" customFormat="1" x14ac:dyDescent="0.2">
      <c r="A2429" s="98"/>
      <c r="B2429" s="97" t="s">
        <v>176</v>
      </c>
      <c r="C2429" s="767" t="s">
        <v>177</v>
      </c>
      <c r="D2429" s="767"/>
      <c r="E2429" s="767"/>
      <c r="F2429" s="99" t="s">
        <v>33</v>
      </c>
      <c r="G2429" s="99" t="s">
        <v>33</v>
      </c>
      <c r="H2429" s="99" t="s">
        <v>33</v>
      </c>
      <c r="I2429" s="99" t="s">
        <v>33</v>
      </c>
      <c r="J2429" s="100">
        <v>31.32</v>
      </c>
      <c r="K2429" s="99" t="s">
        <v>175</v>
      </c>
      <c r="L2429" s="100">
        <v>15.96</v>
      </c>
      <c r="M2429" s="101" t="s">
        <v>33</v>
      </c>
      <c r="N2429" s="102" t="s">
        <v>33</v>
      </c>
      <c r="U2429" s="68" t="s">
        <v>177</v>
      </c>
    </row>
    <row r="2430" spans="1:24" s="63" customFormat="1" x14ac:dyDescent="0.2">
      <c r="A2430" s="98"/>
      <c r="B2430" s="97" t="s">
        <v>33</v>
      </c>
      <c r="C2430" s="767" t="s">
        <v>178</v>
      </c>
      <c r="D2430" s="767"/>
      <c r="E2430" s="767"/>
      <c r="F2430" s="99" t="s">
        <v>179</v>
      </c>
      <c r="G2430" s="99" t="s">
        <v>2798</v>
      </c>
      <c r="H2430" s="99" t="s">
        <v>175</v>
      </c>
      <c r="I2430" s="99" t="s">
        <v>3697</v>
      </c>
      <c r="J2430" s="100" t="s">
        <v>33</v>
      </c>
      <c r="K2430" s="99" t="s">
        <v>33</v>
      </c>
      <c r="L2430" s="100" t="s">
        <v>33</v>
      </c>
      <c r="M2430" s="101" t="s">
        <v>33</v>
      </c>
      <c r="N2430" s="102" t="s">
        <v>33</v>
      </c>
      <c r="V2430" s="68" t="s">
        <v>178</v>
      </c>
    </row>
    <row r="2431" spans="1:24" s="63" customFormat="1" x14ac:dyDescent="0.2">
      <c r="A2431" s="98"/>
      <c r="B2431" s="97" t="s">
        <v>33</v>
      </c>
      <c r="C2431" s="776" t="s">
        <v>182</v>
      </c>
      <c r="D2431" s="776"/>
      <c r="E2431" s="776"/>
      <c r="F2431" s="90" t="s">
        <v>33</v>
      </c>
      <c r="G2431" s="90" t="s">
        <v>33</v>
      </c>
      <c r="H2431" s="90" t="s">
        <v>33</v>
      </c>
      <c r="I2431" s="90" t="s">
        <v>33</v>
      </c>
      <c r="J2431" s="91">
        <v>308.07</v>
      </c>
      <c r="K2431" s="90" t="s">
        <v>33</v>
      </c>
      <c r="L2431" s="91">
        <v>157</v>
      </c>
      <c r="M2431" s="92" t="s">
        <v>33</v>
      </c>
      <c r="N2431" s="93" t="s">
        <v>33</v>
      </c>
      <c r="W2431" s="68" t="s">
        <v>182</v>
      </c>
    </row>
    <row r="2432" spans="1:24" s="63" customFormat="1" x14ac:dyDescent="0.2">
      <c r="A2432" s="98"/>
      <c r="B2432" s="97" t="s">
        <v>33</v>
      </c>
      <c r="C2432" s="767" t="s">
        <v>183</v>
      </c>
      <c r="D2432" s="767"/>
      <c r="E2432" s="767"/>
      <c r="F2432" s="99" t="s">
        <v>33</v>
      </c>
      <c r="G2432" s="99" t="s">
        <v>33</v>
      </c>
      <c r="H2432" s="99" t="s">
        <v>33</v>
      </c>
      <c r="I2432" s="99" t="s">
        <v>33</v>
      </c>
      <c r="J2432" s="100" t="s">
        <v>33</v>
      </c>
      <c r="K2432" s="99" t="s">
        <v>33</v>
      </c>
      <c r="L2432" s="100">
        <v>15.96</v>
      </c>
      <c r="M2432" s="101" t="s">
        <v>33</v>
      </c>
      <c r="N2432" s="102" t="s">
        <v>33</v>
      </c>
      <c r="V2432" s="68" t="s">
        <v>183</v>
      </c>
    </row>
    <row r="2433" spans="1:24" s="63" customFormat="1" ht="33.75" x14ac:dyDescent="0.2">
      <c r="A2433" s="98"/>
      <c r="B2433" s="97" t="s">
        <v>184</v>
      </c>
      <c r="C2433" s="767" t="s">
        <v>185</v>
      </c>
      <c r="D2433" s="767"/>
      <c r="E2433" s="767"/>
      <c r="F2433" s="99" t="s">
        <v>186</v>
      </c>
      <c r="G2433" s="99" t="s">
        <v>187</v>
      </c>
      <c r="H2433" s="99" t="s">
        <v>33</v>
      </c>
      <c r="I2433" s="99" t="s">
        <v>187</v>
      </c>
      <c r="J2433" s="100" t="s">
        <v>33</v>
      </c>
      <c r="K2433" s="99" t="s">
        <v>33</v>
      </c>
      <c r="L2433" s="100">
        <v>15.16</v>
      </c>
      <c r="M2433" s="101" t="s">
        <v>33</v>
      </c>
      <c r="N2433" s="102" t="s">
        <v>33</v>
      </c>
      <c r="V2433" s="68" t="s">
        <v>185</v>
      </c>
    </row>
    <row r="2434" spans="1:24" s="63" customFormat="1" ht="22.5" x14ac:dyDescent="0.2">
      <c r="A2434" s="98"/>
      <c r="B2434" s="97" t="s">
        <v>188</v>
      </c>
      <c r="C2434" s="767" t="s">
        <v>189</v>
      </c>
      <c r="D2434" s="767"/>
      <c r="E2434" s="767"/>
      <c r="F2434" s="99" t="s">
        <v>186</v>
      </c>
      <c r="G2434" s="99" t="s">
        <v>190</v>
      </c>
      <c r="H2434" s="99" t="s">
        <v>33</v>
      </c>
      <c r="I2434" s="99" t="s">
        <v>190</v>
      </c>
      <c r="J2434" s="100" t="s">
        <v>33</v>
      </c>
      <c r="K2434" s="99" t="s">
        <v>33</v>
      </c>
      <c r="L2434" s="100">
        <v>7.98</v>
      </c>
      <c r="M2434" s="101" t="s">
        <v>33</v>
      </c>
      <c r="N2434" s="102" t="s">
        <v>33</v>
      </c>
      <c r="V2434" s="68" t="s">
        <v>189</v>
      </c>
    </row>
    <row r="2435" spans="1:24" s="63" customFormat="1" x14ac:dyDescent="0.2">
      <c r="A2435" s="103"/>
      <c r="B2435" s="104"/>
      <c r="C2435" s="780" t="s">
        <v>191</v>
      </c>
      <c r="D2435" s="780"/>
      <c r="E2435" s="780"/>
      <c r="F2435" s="105" t="s">
        <v>33</v>
      </c>
      <c r="G2435" s="105" t="s">
        <v>33</v>
      </c>
      <c r="H2435" s="105" t="s">
        <v>33</v>
      </c>
      <c r="I2435" s="105" t="s">
        <v>33</v>
      </c>
      <c r="J2435" s="106" t="s">
        <v>33</v>
      </c>
      <c r="K2435" s="105" t="s">
        <v>33</v>
      </c>
      <c r="L2435" s="106">
        <v>180.14</v>
      </c>
      <c r="M2435" s="92" t="s">
        <v>33</v>
      </c>
      <c r="N2435" s="107" t="s">
        <v>33</v>
      </c>
      <c r="X2435" s="68" t="s">
        <v>191</v>
      </c>
    </row>
    <row r="2436" spans="1:24" s="63" customFormat="1" ht="33.75" x14ac:dyDescent="0.2">
      <c r="A2436" s="88" t="s">
        <v>3698</v>
      </c>
      <c r="B2436" s="89" t="s">
        <v>2800</v>
      </c>
      <c r="C2436" s="776" t="s">
        <v>2801</v>
      </c>
      <c r="D2436" s="776"/>
      <c r="E2436" s="776"/>
      <c r="F2436" s="90" t="s">
        <v>168</v>
      </c>
      <c r="G2436" s="90" t="s">
        <v>33</v>
      </c>
      <c r="H2436" s="90" t="s">
        <v>33</v>
      </c>
      <c r="I2436" s="90" t="s">
        <v>3693</v>
      </c>
      <c r="J2436" s="91" t="s">
        <v>33</v>
      </c>
      <c r="K2436" s="90" t="s">
        <v>33</v>
      </c>
      <c r="L2436" s="91" t="s">
        <v>33</v>
      </c>
      <c r="M2436" s="92" t="s">
        <v>33</v>
      </c>
      <c r="N2436" s="93" t="s">
        <v>33</v>
      </c>
      <c r="R2436" s="68" t="s">
        <v>2801</v>
      </c>
    </row>
    <row r="2437" spans="1:24" s="63" customFormat="1" x14ac:dyDescent="0.2">
      <c r="A2437" s="94"/>
      <c r="B2437" s="95"/>
      <c r="C2437" s="767" t="s">
        <v>3694</v>
      </c>
      <c r="D2437" s="767"/>
      <c r="E2437" s="767"/>
      <c r="F2437" s="767"/>
      <c r="G2437" s="767"/>
      <c r="H2437" s="767"/>
      <c r="I2437" s="767"/>
      <c r="J2437" s="767"/>
      <c r="K2437" s="767"/>
      <c r="L2437" s="767"/>
      <c r="M2437" s="767"/>
      <c r="N2437" s="781"/>
      <c r="S2437" s="68" t="s">
        <v>3694</v>
      </c>
    </row>
    <row r="2438" spans="1:24" s="63" customFormat="1" x14ac:dyDescent="0.2">
      <c r="A2438" s="96"/>
      <c r="B2438" s="97" t="s">
        <v>33</v>
      </c>
      <c r="C2438" s="767" t="s">
        <v>645</v>
      </c>
      <c r="D2438" s="767"/>
      <c r="E2438" s="767"/>
      <c r="F2438" s="767"/>
      <c r="G2438" s="767"/>
      <c r="H2438" s="767"/>
      <c r="I2438" s="767"/>
      <c r="J2438" s="767"/>
      <c r="K2438" s="767"/>
      <c r="L2438" s="767"/>
      <c r="M2438" s="767"/>
      <c r="N2438" s="781"/>
      <c r="T2438" s="68" t="s">
        <v>645</v>
      </c>
    </row>
    <row r="2439" spans="1:24" s="63" customFormat="1" ht="33.75" x14ac:dyDescent="0.2">
      <c r="A2439" s="96"/>
      <c r="B2439" s="97" t="s">
        <v>558</v>
      </c>
      <c r="C2439" s="767" t="s">
        <v>559</v>
      </c>
      <c r="D2439" s="767"/>
      <c r="E2439" s="767"/>
      <c r="F2439" s="767"/>
      <c r="G2439" s="767"/>
      <c r="H2439" s="767"/>
      <c r="I2439" s="767"/>
      <c r="J2439" s="767"/>
      <c r="K2439" s="767"/>
      <c r="L2439" s="767"/>
      <c r="M2439" s="767"/>
      <c r="N2439" s="781"/>
      <c r="T2439" s="68" t="s">
        <v>559</v>
      </c>
    </row>
    <row r="2440" spans="1:24" s="63" customFormat="1" x14ac:dyDescent="0.2">
      <c r="A2440" s="98"/>
      <c r="B2440" s="97" t="s">
        <v>173</v>
      </c>
      <c r="C2440" s="767" t="s">
        <v>174</v>
      </c>
      <c r="D2440" s="767"/>
      <c r="E2440" s="767"/>
      <c r="F2440" s="99" t="s">
        <v>33</v>
      </c>
      <c r="G2440" s="99" t="s">
        <v>33</v>
      </c>
      <c r="H2440" s="99" t="s">
        <v>33</v>
      </c>
      <c r="I2440" s="99" t="s">
        <v>33</v>
      </c>
      <c r="J2440" s="100">
        <v>139.43</v>
      </c>
      <c r="K2440" s="99" t="s">
        <v>400</v>
      </c>
      <c r="L2440" s="100">
        <v>213.17</v>
      </c>
      <c r="M2440" s="101" t="s">
        <v>33</v>
      </c>
      <c r="N2440" s="102" t="s">
        <v>33</v>
      </c>
      <c r="U2440" s="68" t="s">
        <v>174</v>
      </c>
    </row>
    <row r="2441" spans="1:24" s="63" customFormat="1" x14ac:dyDescent="0.2">
      <c r="A2441" s="98"/>
      <c r="B2441" s="97" t="s">
        <v>176</v>
      </c>
      <c r="C2441" s="767" t="s">
        <v>177</v>
      </c>
      <c r="D2441" s="767"/>
      <c r="E2441" s="767"/>
      <c r="F2441" s="99" t="s">
        <v>33</v>
      </c>
      <c r="G2441" s="99" t="s">
        <v>33</v>
      </c>
      <c r="H2441" s="99" t="s">
        <v>33</v>
      </c>
      <c r="I2441" s="99" t="s">
        <v>33</v>
      </c>
      <c r="J2441" s="100">
        <v>14.18</v>
      </c>
      <c r="K2441" s="99" t="s">
        <v>400</v>
      </c>
      <c r="L2441" s="100">
        <v>21.68</v>
      </c>
      <c r="M2441" s="101" t="s">
        <v>33</v>
      </c>
      <c r="N2441" s="102" t="s">
        <v>33</v>
      </c>
      <c r="U2441" s="68" t="s">
        <v>177</v>
      </c>
    </row>
    <row r="2442" spans="1:24" s="63" customFormat="1" x14ac:dyDescent="0.2">
      <c r="A2442" s="98"/>
      <c r="B2442" s="97" t="s">
        <v>33</v>
      </c>
      <c r="C2442" s="767" t="s">
        <v>178</v>
      </c>
      <c r="D2442" s="767"/>
      <c r="E2442" s="767"/>
      <c r="F2442" s="99" t="s">
        <v>179</v>
      </c>
      <c r="G2442" s="99" t="s">
        <v>1784</v>
      </c>
      <c r="H2442" s="99" t="s">
        <v>400</v>
      </c>
      <c r="I2442" s="99" t="s">
        <v>3699</v>
      </c>
      <c r="J2442" s="100" t="s">
        <v>33</v>
      </c>
      <c r="K2442" s="99" t="s">
        <v>33</v>
      </c>
      <c r="L2442" s="100" t="s">
        <v>33</v>
      </c>
      <c r="M2442" s="101" t="s">
        <v>33</v>
      </c>
      <c r="N2442" s="102" t="s">
        <v>33</v>
      </c>
      <c r="V2442" s="68" t="s">
        <v>178</v>
      </c>
    </row>
    <row r="2443" spans="1:24" s="63" customFormat="1" x14ac:dyDescent="0.2">
      <c r="A2443" s="98"/>
      <c r="B2443" s="97" t="s">
        <v>33</v>
      </c>
      <c r="C2443" s="776" t="s">
        <v>182</v>
      </c>
      <c r="D2443" s="776"/>
      <c r="E2443" s="776"/>
      <c r="F2443" s="90" t="s">
        <v>33</v>
      </c>
      <c r="G2443" s="90" t="s">
        <v>33</v>
      </c>
      <c r="H2443" s="90" t="s">
        <v>33</v>
      </c>
      <c r="I2443" s="90" t="s">
        <v>33</v>
      </c>
      <c r="J2443" s="91">
        <v>139.43</v>
      </c>
      <c r="K2443" s="90" t="s">
        <v>33</v>
      </c>
      <c r="L2443" s="91">
        <v>213.17</v>
      </c>
      <c r="M2443" s="92" t="s">
        <v>33</v>
      </c>
      <c r="N2443" s="93" t="s">
        <v>33</v>
      </c>
      <c r="W2443" s="68" t="s">
        <v>182</v>
      </c>
    </row>
    <row r="2444" spans="1:24" s="63" customFormat="1" x14ac:dyDescent="0.2">
      <c r="A2444" s="98"/>
      <c r="B2444" s="97" t="s">
        <v>33</v>
      </c>
      <c r="C2444" s="767" t="s">
        <v>183</v>
      </c>
      <c r="D2444" s="767"/>
      <c r="E2444" s="767"/>
      <c r="F2444" s="99" t="s">
        <v>33</v>
      </c>
      <c r="G2444" s="99" t="s">
        <v>33</v>
      </c>
      <c r="H2444" s="99" t="s">
        <v>33</v>
      </c>
      <c r="I2444" s="99" t="s">
        <v>33</v>
      </c>
      <c r="J2444" s="100" t="s">
        <v>33</v>
      </c>
      <c r="K2444" s="99" t="s">
        <v>33</v>
      </c>
      <c r="L2444" s="100">
        <v>21.68</v>
      </c>
      <c r="M2444" s="101" t="s">
        <v>33</v>
      </c>
      <c r="N2444" s="102" t="s">
        <v>33</v>
      </c>
      <c r="V2444" s="68" t="s">
        <v>183</v>
      </c>
    </row>
    <row r="2445" spans="1:24" s="63" customFormat="1" ht="33.75" x14ac:dyDescent="0.2">
      <c r="A2445" s="98"/>
      <c r="B2445" s="97" t="s">
        <v>184</v>
      </c>
      <c r="C2445" s="767" t="s">
        <v>185</v>
      </c>
      <c r="D2445" s="767"/>
      <c r="E2445" s="767"/>
      <c r="F2445" s="99" t="s">
        <v>186</v>
      </c>
      <c r="G2445" s="99" t="s">
        <v>187</v>
      </c>
      <c r="H2445" s="99" t="s">
        <v>33</v>
      </c>
      <c r="I2445" s="99" t="s">
        <v>187</v>
      </c>
      <c r="J2445" s="100" t="s">
        <v>33</v>
      </c>
      <c r="K2445" s="99" t="s">
        <v>33</v>
      </c>
      <c r="L2445" s="100">
        <v>20.6</v>
      </c>
      <c r="M2445" s="101" t="s">
        <v>33</v>
      </c>
      <c r="N2445" s="102" t="s">
        <v>33</v>
      </c>
      <c r="V2445" s="68" t="s">
        <v>185</v>
      </c>
    </row>
    <row r="2446" spans="1:24" s="63" customFormat="1" ht="22.5" x14ac:dyDescent="0.2">
      <c r="A2446" s="98"/>
      <c r="B2446" s="97" t="s">
        <v>188</v>
      </c>
      <c r="C2446" s="767" t="s">
        <v>189</v>
      </c>
      <c r="D2446" s="767"/>
      <c r="E2446" s="767"/>
      <c r="F2446" s="99" t="s">
        <v>186</v>
      </c>
      <c r="G2446" s="99" t="s">
        <v>190</v>
      </c>
      <c r="H2446" s="99" t="s">
        <v>33</v>
      </c>
      <c r="I2446" s="99" t="s">
        <v>190</v>
      </c>
      <c r="J2446" s="100" t="s">
        <v>33</v>
      </c>
      <c r="K2446" s="99" t="s">
        <v>33</v>
      </c>
      <c r="L2446" s="100">
        <v>10.84</v>
      </c>
      <c r="M2446" s="101" t="s">
        <v>33</v>
      </c>
      <c r="N2446" s="102" t="s">
        <v>33</v>
      </c>
      <c r="V2446" s="68" t="s">
        <v>189</v>
      </c>
    </row>
    <row r="2447" spans="1:24" s="63" customFormat="1" x14ac:dyDescent="0.2">
      <c r="A2447" s="103"/>
      <c r="B2447" s="104"/>
      <c r="C2447" s="780" t="s">
        <v>191</v>
      </c>
      <c r="D2447" s="780"/>
      <c r="E2447" s="780"/>
      <c r="F2447" s="105" t="s">
        <v>33</v>
      </c>
      <c r="G2447" s="105" t="s">
        <v>33</v>
      </c>
      <c r="H2447" s="105" t="s">
        <v>33</v>
      </c>
      <c r="I2447" s="105" t="s">
        <v>33</v>
      </c>
      <c r="J2447" s="106" t="s">
        <v>33</v>
      </c>
      <c r="K2447" s="105" t="s">
        <v>33</v>
      </c>
      <c r="L2447" s="106">
        <v>244.61</v>
      </c>
      <c r="M2447" s="92" t="s">
        <v>33</v>
      </c>
      <c r="N2447" s="107" t="s">
        <v>33</v>
      </c>
      <c r="X2447" s="68" t="s">
        <v>191</v>
      </c>
    </row>
    <row r="2448" spans="1:24" s="63" customFormat="1" ht="22.5" x14ac:dyDescent="0.2">
      <c r="A2448" s="88" t="s">
        <v>3700</v>
      </c>
      <c r="B2448" s="89" t="s">
        <v>1974</v>
      </c>
      <c r="C2448" s="776" t="s">
        <v>1975</v>
      </c>
      <c r="D2448" s="776"/>
      <c r="E2448" s="776"/>
      <c r="F2448" s="90" t="s">
        <v>582</v>
      </c>
      <c r="G2448" s="90" t="s">
        <v>33</v>
      </c>
      <c r="H2448" s="90" t="s">
        <v>33</v>
      </c>
      <c r="I2448" s="90" t="s">
        <v>3701</v>
      </c>
      <c r="J2448" s="91" t="s">
        <v>33</v>
      </c>
      <c r="K2448" s="90" t="s">
        <v>33</v>
      </c>
      <c r="L2448" s="91" t="s">
        <v>33</v>
      </c>
      <c r="M2448" s="92" t="s">
        <v>33</v>
      </c>
      <c r="N2448" s="93" t="s">
        <v>33</v>
      </c>
      <c r="R2448" s="68" t="s">
        <v>1975</v>
      </c>
    </row>
    <row r="2449" spans="1:24" s="63" customFormat="1" x14ac:dyDescent="0.2">
      <c r="A2449" s="94"/>
      <c r="B2449" s="95"/>
      <c r="C2449" s="767" t="s">
        <v>3702</v>
      </c>
      <c r="D2449" s="767"/>
      <c r="E2449" s="767"/>
      <c r="F2449" s="767"/>
      <c r="G2449" s="767"/>
      <c r="H2449" s="767"/>
      <c r="I2449" s="767"/>
      <c r="J2449" s="767"/>
      <c r="K2449" s="767"/>
      <c r="L2449" s="767"/>
      <c r="M2449" s="767"/>
      <c r="N2449" s="781"/>
      <c r="S2449" s="68" t="s">
        <v>3702</v>
      </c>
    </row>
    <row r="2450" spans="1:24" s="63" customFormat="1" ht="33.75" x14ac:dyDescent="0.2">
      <c r="A2450" s="96"/>
      <c r="B2450" s="97" t="s">
        <v>558</v>
      </c>
      <c r="C2450" s="767" t="s">
        <v>559</v>
      </c>
      <c r="D2450" s="767"/>
      <c r="E2450" s="767"/>
      <c r="F2450" s="767"/>
      <c r="G2450" s="767"/>
      <c r="H2450" s="767"/>
      <c r="I2450" s="767"/>
      <c r="J2450" s="767"/>
      <c r="K2450" s="767"/>
      <c r="L2450" s="767"/>
      <c r="M2450" s="767"/>
      <c r="N2450" s="781"/>
      <c r="T2450" s="68" t="s">
        <v>559</v>
      </c>
    </row>
    <row r="2451" spans="1:24" s="63" customFormat="1" x14ac:dyDescent="0.2">
      <c r="A2451" s="98"/>
      <c r="B2451" s="97" t="s">
        <v>165</v>
      </c>
      <c r="C2451" s="767" t="s">
        <v>251</v>
      </c>
      <c r="D2451" s="767"/>
      <c r="E2451" s="767"/>
      <c r="F2451" s="99" t="s">
        <v>33</v>
      </c>
      <c r="G2451" s="99" t="s">
        <v>33</v>
      </c>
      <c r="H2451" s="99" t="s">
        <v>33</v>
      </c>
      <c r="I2451" s="99" t="s">
        <v>33</v>
      </c>
      <c r="J2451" s="100">
        <v>127.61</v>
      </c>
      <c r="K2451" s="99" t="s">
        <v>175</v>
      </c>
      <c r="L2451" s="100">
        <v>650.33000000000004</v>
      </c>
      <c r="M2451" s="101" t="s">
        <v>33</v>
      </c>
      <c r="N2451" s="102" t="s">
        <v>33</v>
      </c>
      <c r="U2451" s="68" t="s">
        <v>251</v>
      </c>
    </row>
    <row r="2452" spans="1:24" s="63" customFormat="1" x14ac:dyDescent="0.2">
      <c r="A2452" s="98"/>
      <c r="B2452" s="97" t="s">
        <v>173</v>
      </c>
      <c r="C2452" s="767" t="s">
        <v>174</v>
      </c>
      <c r="D2452" s="767"/>
      <c r="E2452" s="767"/>
      <c r="F2452" s="99" t="s">
        <v>33</v>
      </c>
      <c r="G2452" s="99" t="s">
        <v>33</v>
      </c>
      <c r="H2452" s="99" t="s">
        <v>33</v>
      </c>
      <c r="I2452" s="99" t="s">
        <v>33</v>
      </c>
      <c r="J2452" s="100">
        <v>288.58</v>
      </c>
      <c r="K2452" s="99" t="s">
        <v>175</v>
      </c>
      <c r="L2452" s="100">
        <v>1470.68</v>
      </c>
      <c r="M2452" s="101" t="s">
        <v>33</v>
      </c>
      <c r="N2452" s="102" t="s">
        <v>33</v>
      </c>
      <c r="U2452" s="68" t="s">
        <v>174</v>
      </c>
    </row>
    <row r="2453" spans="1:24" s="63" customFormat="1" x14ac:dyDescent="0.2">
      <c r="A2453" s="98"/>
      <c r="B2453" s="97" t="s">
        <v>176</v>
      </c>
      <c r="C2453" s="767" t="s">
        <v>177</v>
      </c>
      <c r="D2453" s="767"/>
      <c r="E2453" s="767"/>
      <c r="F2453" s="99" t="s">
        <v>33</v>
      </c>
      <c r="G2453" s="99" t="s">
        <v>33</v>
      </c>
      <c r="H2453" s="99" t="s">
        <v>33</v>
      </c>
      <c r="I2453" s="99" t="s">
        <v>33</v>
      </c>
      <c r="J2453" s="100">
        <v>31.49</v>
      </c>
      <c r="K2453" s="99" t="s">
        <v>175</v>
      </c>
      <c r="L2453" s="100">
        <v>160.47999999999999</v>
      </c>
      <c r="M2453" s="101" t="s">
        <v>33</v>
      </c>
      <c r="N2453" s="102" t="s">
        <v>33</v>
      </c>
      <c r="U2453" s="68" t="s">
        <v>177</v>
      </c>
    </row>
    <row r="2454" spans="1:24" s="63" customFormat="1" x14ac:dyDescent="0.2">
      <c r="A2454" s="98"/>
      <c r="B2454" s="97" t="s">
        <v>33</v>
      </c>
      <c r="C2454" s="767" t="s">
        <v>253</v>
      </c>
      <c r="D2454" s="767"/>
      <c r="E2454" s="767"/>
      <c r="F2454" s="99" t="s">
        <v>179</v>
      </c>
      <c r="G2454" s="99" t="s">
        <v>1978</v>
      </c>
      <c r="H2454" s="99" t="s">
        <v>175</v>
      </c>
      <c r="I2454" s="99" t="s">
        <v>3703</v>
      </c>
      <c r="J2454" s="100" t="s">
        <v>33</v>
      </c>
      <c r="K2454" s="99" t="s">
        <v>33</v>
      </c>
      <c r="L2454" s="100" t="s">
        <v>33</v>
      </c>
      <c r="M2454" s="101" t="s">
        <v>33</v>
      </c>
      <c r="N2454" s="102" t="s">
        <v>33</v>
      </c>
      <c r="V2454" s="68" t="s">
        <v>253</v>
      </c>
    </row>
    <row r="2455" spans="1:24" s="63" customFormat="1" ht="22.5" x14ac:dyDescent="0.2">
      <c r="A2455" s="98"/>
      <c r="B2455" s="97" t="s">
        <v>33</v>
      </c>
      <c r="C2455" s="767" t="s">
        <v>178</v>
      </c>
      <c r="D2455" s="767"/>
      <c r="E2455" s="767"/>
      <c r="F2455" s="99" t="s">
        <v>179</v>
      </c>
      <c r="G2455" s="99" t="s">
        <v>1980</v>
      </c>
      <c r="H2455" s="99" t="s">
        <v>175</v>
      </c>
      <c r="I2455" s="99" t="s">
        <v>3704</v>
      </c>
      <c r="J2455" s="100" t="s">
        <v>33</v>
      </c>
      <c r="K2455" s="99" t="s">
        <v>33</v>
      </c>
      <c r="L2455" s="100" t="s">
        <v>33</v>
      </c>
      <c r="M2455" s="101" t="s">
        <v>33</v>
      </c>
      <c r="N2455" s="102" t="s">
        <v>33</v>
      </c>
      <c r="V2455" s="68" t="s">
        <v>178</v>
      </c>
    </row>
    <row r="2456" spans="1:24" s="63" customFormat="1" x14ac:dyDescent="0.2">
      <c r="A2456" s="98"/>
      <c r="B2456" s="97" t="s">
        <v>33</v>
      </c>
      <c r="C2456" s="776" t="s">
        <v>182</v>
      </c>
      <c r="D2456" s="776"/>
      <c r="E2456" s="776"/>
      <c r="F2456" s="90" t="s">
        <v>33</v>
      </c>
      <c r="G2456" s="90" t="s">
        <v>33</v>
      </c>
      <c r="H2456" s="90" t="s">
        <v>33</v>
      </c>
      <c r="I2456" s="90" t="s">
        <v>33</v>
      </c>
      <c r="J2456" s="91">
        <v>416.19</v>
      </c>
      <c r="K2456" s="90" t="s">
        <v>33</v>
      </c>
      <c r="L2456" s="91">
        <v>2121.0100000000002</v>
      </c>
      <c r="M2456" s="92" t="s">
        <v>33</v>
      </c>
      <c r="N2456" s="93" t="s">
        <v>33</v>
      </c>
      <c r="W2456" s="68" t="s">
        <v>182</v>
      </c>
    </row>
    <row r="2457" spans="1:24" s="63" customFormat="1" x14ac:dyDescent="0.2">
      <c r="A2457" s="98"/>
      <c r="B2457" s="97" t="s">
        <v>33</v>
      </c>
      <c r="C2457" s="767" t="s">
        <v>183</v>
      </c>
      <c r="D2457" s="767"/>
      <c r="E2457" s="767"/>
      <c r="F2457" s="99" t="s">
        <v>33</v>
      </c>
      <c r="G2457" s="99" t="s">
        <v>33</v>
      </c>
      <c r="H2457" s="99" t="s">
        <v>33</v>
      </c>
      <c r="I2457" s="99" t="s">
        <v>33</v>
      </c>
      <c r="J2457" s="100" t="s">
        <v>33</v>
      </c>
      <c r="K2457" s="99" t="s">
        <v>33</v>
      </c>
      <c r="L2457" s="100">
        <v>810.81</v>
      </c>
      <c r="M2457" s="101" t="s">
        <v>33</v>
      </c>
      <c r="N2457" s="102" t="s">
        <v>33</v>
      </c>
      <c r="V2457" s="68" t="s">
        <v>183</v>
      </c>
    </row>
    <row r="2458" spans="1:24" s="63" customFormat="1" ht="33.75" x14ac:dyDescent="0.2">
      <c r="A2458" s="98"/>
      <c r="B2458" s="97" t="s">
        <v>184</v>
      </c>
      <c r="C2458" s="767" t="s">
        <v>185</v>
      </c>
      <c r="D2458" s="767"/>
      <c r="E2458" s="767"/>
      <c r="F2458" s="99" t="s">
        <v>186</v>
      </c>
      <c r="G2458" s="99" t="s">
        <v>187</v>
      </c>
      <c r="H2458" s="99" t="s">
        <v>33</v>
      </c>
      <c r="I2458" s="99" t="s">
        <v>187</v>
      </c>
      <c r="J2458" s="100" t="s">
        <v>33</v>
      </c>
      <c r="K2458" s="99" t="s">
        <v>33</v>
      </c>
      <c r="L2458" s="100">
        <v>770.27</v>
      </c>
      <c r="M2458" s="101" t="s">
        <v>33</v>
      </c>
      <c r="N2458" s="102" t="s">
        <v>33</v>
      </c>
      <c r="V2458" s="68" t="s">
        <v>185</v>
      </c>
    </row>
    <row r="2459" spans="1:24" s="63" customFormat="1" ht="22.5" x14ac:dyDescent="0.2">
      <c r="A2459" s="98"/>
      <c r="B2459" s="97" t="s">
        <v>188</v>
      </c>
      <c r="C2459" s="767" t="s">
        <v>189</v>
      </c>
      <c r="D2459" s="767"/>
      <c r="E2459" s="767"/>
      <c r="F2459" s="99" t="s">
        <v>186</v>
      </c>
      <c r="G2459" s="99" t="s">
        <v>190</v>
      </c>
      <c r="H2459" s="99" t="s">
        <v>33</v>
      </c>
      <c r="I2459" s="99" t="s">
        <v>190</v>
      </c>
      <c r="J2459" s="100" t="s">
        <v>33</v>
      </c>
      <c r="K2459" s="99" t="s">
        <v>33</v>
      </c>
      <c r="L2459" s="100">
        <v>405.41</v>
      </c>
      <c r="M2459" s="101" t="s">
        <v>33</v>
      </c>
      <c r="N2459" s="102" t="s">
        <v>33</v>
      </c>
      <c r="V2459" s="68" t="s">
        <v>189</v>
      </c>
    </row>
    <row r="2460" spans="1:24" s="63" customFormat="1" x14ac:dyDescent="0.2">
      <c r="A2460" s="103"/>
      <c r="B2460" s="104"/>
      <c r="C2460" s="780" t="s">
        <v>191</v>
      </c>
      <c r="D2460" s="780"/>
      <c r="E2460" s="780"/>
      <c r="F2460" s="105" t="s">
        <v>33</v>
      </c>
      <c r="G2460" s="105" t="s">
        <v>33</v>
      </c>
      <c r="H2460" s="105" t="s">
        <v>33</v>
      </c>
      <c r="I2460" s="105" t="s">
        <v>33</v>
      </c>
      <c r="J2460" s="106" t="s">
        <v>33</v>
      </c>
      <c r="K2460" s="105" t="s">
        <v>33</v>
      </c>
      <c r="L2460" s="106">
        <v>3296.69</v>
      </c>
      <c r="M2460" s="92" t="s">
        <v>33</v>
      </c>
      <c r="N2460" s="107" t="s">
        <v>33</v>
      </c>
      <c r="X2460" s="68" t="s">
        <v>191</v>
      </c>
    </row>
    <row r="2461" spans="1:24" s="63" customFormat="1" x14ac:dyDescent="0.2">
      <c r="A2461" s="88" t="s">
        <v>3705</v>
      </c>
      <c r="B2461" s="89" t="s">
        <v>1989</v>
      </c>
      <c r="C2461" s="776" t="s">
        <v>1990</v>
      </c>
      <c r="D2461" s="776"/>
      <c r="E2461" s="776"/>
      <c r="F2461" s="90" t="s">
        <v>582</v>
      </c>
      <c r="G2461" s="90" t="s">
        <v>33</v>
      </c>
      <c r="H2461" s="90" t="s">
        <v>33</v>
      </c>
      <c r="I2461" s="90" t="s">
        <v>2807</v>
      </c>
      <c r="J2461" s="91" t="s">
        <v>33</v>
      </c>
      <c r="K2461" s="90" t="s">
        <v>33</v>
      </c>
      <c r="L2461" s="91" t="s">
        <v>33</v>
      </c>
      <c r="M2461" s="92" t="s">
        <v>33</v>
      </c>
      <c r="N2461" s="93" t="s">
        <v>33</v>
      </c>
      <c r="R2461" s="68" t="s">
        <v>1990</v>
      </c>
    </row>
    <row r="2462" spans="1:24" s="63" customFormat="1" x14ac:dyDescent="0.2">
      <c r="A2462" s="94"/>
      <c r="B2462" s="95"/>
      <c r="C2462" s="767" t="s">
        <v>2808</v>
      </c>
      <c r="D2462" s="767"/>
      <c r="E2462" s="767"/>
      <c r="F2462" s="767"/>
      <c r="G2462" s="767"/>
      <c r="H2462" s="767"/>
      <c r="I2462" s="767"/>
      <c r="J2462" s="767"/>
      <c r="K2462" s="767"/>
      <c r="L2462" s="767"/>
      <c r="M2462" s="767"/>
      <c r="N2462" s="781"/>
      <c r="S2462" s="68" t="s">
        <v>2808</v>
      </c>
    </row>
    <row r="2463" spans="1:24" s="63" customFormat="1" ht="33.75" x14ac:dyDescent="0.2">
      <c r="A2463" s="96"/>
      <c r="B2463" s="97" t="s">
        <v>558</v>
      </c>
      <c r="C2463" s="767" t="s">
        <v>559</v>
      </c>
      <c r="D2463" s="767"/>
      <c r="E2463" s="767"/>
      <c r="F2463" s="767"/>
      <c r="G2463" s="767"/>
      <c r="H2463" s="767"/>
      <c r="I2463" s="767"/>
      <c r="J2463" s="767"/>
      <c r="K2463" s="767"/>
      <c r="L2463" s="767"/>
      <c r="M2463" s="767"/>
      <c r="N2463" s="781"/>
      <c r="T2463" s="68" t="s">
        <v>559</v>
      </c>
    </row>
    <row r="2464" spans="1:24" s="63" customFormat="1" x14ac:dyDescent="0.2">
      <c r="A2464" s="98"/>
      <c r="B2464" s="97" t="s">
        <v>165</v>
      </c>
      <c r="C2464" s="767" t="s">
        <v>251</v>
      </c>
      <c r="D2464" s="767"/>
      <c r="E2464" s="767"/>
      <c r="F2464" s="99" t="s">
        <v>33</v>
      </c>
      <c r="G2464" s="99" t="s">
        <v>33</v>
      </c>
      <c r="H2464" s="99" t="s">
        <v>33</v>
      </c>
      <c r="I2464" s="99" t="s">
        <v>33</v>
      </c>
      <c r="J2464" s="100">
        <v>1053</v>
      </c>
      <c r="K2464" s="99" t="s">
        <v>175</v>
      </c>
      <c r="L2464" s="100">
        <v>46.07</v>
      </c>
      <c r="M2464" s="101" t="s">
        <v>33</v>
      </c>
      <c r="N2464" s="102" t="s">
        <v>33</v>
      </c>
      <c r="U2464" s="68" t="s">
        <v>251</v>
      </c>
    </row>
    <row r="2465" spans="1:24" s="63" customFormat="1" x14ac:dyDescent="0.2">
      <c r="A2465" s="98"/>
      <c r="B2465" s="97" t="s">
        <v>173</v>
      </c>
      <c r="C2465" s="767" t="s">
        <v>174</v>
      </c>
      <c r="D2465" s="767"/>
      <c r="E2465" s="767"/>
      <c r="F2465" s="99" t="s">
        <v>33</v>
      </c>
      <c r="G2465" s="99" t="s">
        <v>33</v>
      </c>
      <c r="H2465" s="99" t="s">
        <v>33</v>
      </c>
      <c r="I2465" s="99" t="s">
        <v>33</v>
      </c>
      <c r="J2465" s="100">
        <v>1566.06</v>
      </c>
      <c r="K2465" s="99" t="s">
        <v>175</v>
      </c>
      <c r="L2465" s="100">
        <v>68.52</v>
      </c>
      <c r="M2465" s="101" t="s">
        <v>33</v>
      </c>
      <c r="N2465" s="102" t="s">
        <v>33</v>
      </c>
      <c r="U2465" s="68" t="s">
        <v>174</v>
      </c>
    </row>
    <row r="2466" spans="1:24" s="63" customFormat="1" x14ac:dyDescent="0.2">
      <c r="A2466" s="98"/>
      <c r="B2466" s="97" t="s">
        <v>176</v>
      </c>
      <c r="C2466" s="767" t="s">
        <v>177</v>
      </c>
      <c r="D2466" s="767"/>
      <c r="E2466" s="767"/>
      <c r="F2466" s="99" t="s">
        <v>33</v>
      </c>
      <c r="G2466" s="99" t="s">
        <v>33</v>
      </c>
      <c r="H2466" s="99" t="s">
        <v>33</v>
      </c>
      <c r="I2466" s="99" t="s">
        <v>33</v>
      </c>
      <c r="J2466" s="100">
        <v>244.39</v>
      </c>
      <c r="K2466" s="99" t="s">
        <v>175</v>
      </c>
      <c r="L2466" s="100">
        <v>10.69</v>
      </c>
      <c r="M2466" s="101" t="s">
        <v>33</v>
      </c>
      <c r="N2466" s="102" t="s">
        <v>33</v>
      </c>
      <c r="U2466" s="68" t="s">
        <v>177</v>
      </c>
    </row>
    <row r="2467" spans="1:24" s="63" customFormat="1" x14ac:dyDescent="0.2">
      <c r="A2467" s="98"/>
      <c r="B2467" s="97" t="s">
        <v>212</v>
      </c>
      <c r="C2467" s="767" t="s">
        <v>252</v>
      </c>
      <c r="D2467" s="767"/>
      <c r="E2467" s="767"/>
      <c r="F2467" s="99" t="s">
        <v>33</v>
      </c>
      <c r="G2467" s="99" t="s">
        <v>33</v>
      </c>
      <c r="H2467" s="99" t="s">
        <v>33</v>
      </c>
      <c r="I2467" s="99" t="s">
        <v>33</v>
      </c>
      <c r="J2467" s="100">
        <v>909.27</v>
      </c>
      <c r="K2467" s="99" t="s">
        <v>33</v>
      </c>
      <c r="L2467" s="100">
        <v>31.82</v>
      </c>
      <c r="M2467" s="101" t="s">
        <v>33</v>
      </c>
      <c r="N2467" s="102" t="s">
        <v>33</v>
      </c>
      <c r="U2467" s="68" t="s">
        <v>252</v>
      </c>
    </row>
    <row r="2468" spans="1:24" s="63" customFormat="1" x14ac:dyDescent="0.2">
      <c r="A2468" s="98"/>
      <c r="B2468" s="97" t="s">
        <v>33</v>
      </c>
      <c r="C2468" s="767" t="s">
        <v>253</v>
      </c>
      <c r="D2468" s="767"/>
      <c r="E2468" s="767"/>
      <c r="F2468" s="99" t="s">
        <v>179</v>
      </c>
      <c r="G2468" s="99" t="s">
        <v>1993</v>
      </c>
      <c r="H2468" s="99" t="s">
        <v>175</v>
      </c>
      <c r="I2468" s="99" t="s">
        <v>2809</v>
      </c>
      <c r="J2468" s="100" t="s">
        <v>33</v>
      </c>
      <c r="K2468" s="99" t="s">
        <v>33</v>
      </c>
      <c r="L2468" s="100" t="s">
        <v>33</v>
      </c>
      <c r="M2468" s="101" t="s">
        <v>33</v>
      </c>
      <c r="N2468" s="102" t="s">
        <v>33</v>
      </c>
      <c r="V2468" s="68" t="s">
        <v>253</v>
      </c>
    </row>
    <row r="2469" spans="1:24" s="63" customFormat="1" x14ac:dyDescent="0.2">
      <c r="A2469" s="98"/>
      <c r="B2469" s="97" t="s">
        <v>33</v>
      </c>
      <c r="C2469" s="767" t="s">
        <v>178</v>
      </c>
      <c r="D2469" s="767"/>
      <c r="E2469" s="767"/>
      <c r="F2469" s="99" t="s">
        <v>179</v>
      </c>
      <c r="G2469" s="99" t="s">
        <v>1995</v>
      </c>
      <c r="H2469" s="99" t="s">
        <v>175</v>
      </c>
      <c r="I2469" s="99" t="s">
        <v>2810</v>
      </c>
      <c r="J2469" s="100" t="s">
        <v>33</v>
      </c>
      <c r="K2469" s="99" t="s">
        <v>33</v>
      </c>
      <c r="L2469" s="100" t="s">
        <v>33</v>
      </c>
      <c r="M2469" s="101" t="s">
        <v>33</v>
      </c>
      <c r="N2469" s="102" t="s">
        <v>33</v>
      </c>
      <c r="V2469" s="68" t="s">
        <v>178</v>
      </c>
    </row>
    <row r="2470" spans="1:24" s="63" customFormat="1" x14ac:dyDescent="0.2">
      <c r="A2470" s="98"/>
      <c r="B2470" s="97" t="s">
        <v>33</v>
      </c>
      <c r="C2470" s="776" t="s">
        <v>182</v>
      </c>
      <c r="D2470" s="776"/>
      <c r="E2470" s="776"/>
      <c r="F2470" s="90" t="s">
        <v>33</v>
      </c>
      <c r="G2470" s="90" t="s">
        <v>33</v>
      </c>
      <c r="H2470" s="90" t="s">
        <v>33</v>
      </c>
      <c r="I2470" s="90" t="s">
        <v>33</v>
      </c>
      <c r="J2470" s="91">
        <v>3528.33</v>
      </c>
      <c r="K2470" s="90" t="s">
        <v>33</v>
      </c>
      <c r="L2470" s="91">
        <v>146.41</v>
      </c>
      <c r="M2470" s="92" t="s">
        <v>33</v>
      </c>
      <c r="N2470" s="93" t="s">
        <v>33</v>
      </c>
      <c r="W2470" s="68" t="s">
        <v>182</v>
      </c>
    </row>
    <row r="2471" spans="1:24" s="63" customFormat="1" x14ac:dyDescent="0.2">
      <c r="A2471" s="98"/>
      <c r="B2471" s="97" t="s">
        <v>33</v>
      </c>
      <c r="C2471" s="767" t="s">
        <v>183</v>
      </c>
      <c r="D2471" s="767"/>
      <c r="E2471" s="767"/>
      <c r="F2471" s="99" t="s">
        <v>33</v>
      </c>
      <c r="G2471" s="99" t="s">
        <v>33</v>
      </c>
      <c r="H2471" s="99" t="s">
        <v>33</v>
      </c>
      <c r="I2471" s="99" t="s">
        <v>33</v>
      </c>
      <c r="J2471" s="100" t="s">
        <v>33</v>
      </c>
      <c r="K2471" s="99" t="s">
        <v>33</v>
      </c>
      <c r="L2471" s="100">
        <v>56.76</v>
      </c>
      <c r="M2471" s="101" t="s">
        <v>33</v>
      </c>
      <c r="N2471" s="102" t="s">
        <v>33</v>
      </c>
      <c r="V2471" s="68" t="s">
        <v>183</v>
      </c>
    </row>
    <row r="2472" spans="1:24" s="63" customFormat="1" ht="33.75" x14ac:dyDescent="0.2">
      <c r="A2472" s="98"/>
      <c r="B2472" s="97" t="s">
        <v>589</v>
      </c>
      <c r="C2472" s="767" t="s">
        <v>590</v>
      </c>
      <c r="D2472" s="767"/>
      <c r="E2472" s="767"/>
      <c r="F2472" s="99" t="s">
        <v>186</v>
      </c>
      <c r="G2472" s="99" t="s">
        <v>591</v>
      </c>
      <c r="H2472" s="99" t="s">
        <v>33</v>
      </c>
      <c r="I2472" s="99" t="s">
        <v>591</v>
      </c>
      <c r="J2472" s="100" t="s">
        <v>33</v>
      </c>
      <c r="K2472" s="99" t="s">
        <v>33</v>
      </c>
      <c r="L2472" s="100">
        <v>59.6</v>
      </c>
      <c r="M2472" s="101" t="s">
        <v>33</v>
      </c>
      <c r="N2472" s="102" t="s">
        <v>33</v>
      </c>
      <c r="V2472" s="68" t="s">
        <v>590</v>
      </c>
    </row>
    <row r="2473" spans="1:24" s="63" customFormat="1" ht="33.75" x14ac:dyDescent="0.2">
      <c r="A2473" s="98"/>
      <c r="B2473" s="97" t="s">
        <v>592</v>
      </c>
      <c r="C2473" s="767" t="s">
        <v>593</v>
      </c>
      <c r="D2473" s="767"/>
      <c r="E2473" s="767"/>
      <c r="F2473" s="99" t="s">
        <v>186</v>
      </c>
      <c r="G2473" s="99" t="s">
        <v>594</v>
      </c>
      <c r="H2473" s="99" t="s">
        <v>33</v>
      </c>
      <c r="I2473" s="99" t="s">
        <v>594</v>
      </c>
      <c r="J2473" s="100" t="s">
        <v>33</v>
      </c>
      <c r="K2473" s="99" t="s">
        <v>33</v>
      </c>
      <c r="L2473" s="100">
        <v>36.89</v>
      </c>
      <c r="M2473" s="101" t="s">
        <v>33</v>
      </c>
      <c r="N2473" s="102" t="s">
        <v>33</v>
      </c>
      <c r="V2473" s="68" t="s">
        <v>593</v>
      </c>
    </row>
    <row r="2474" spans="1:24" s="63" customFormat="1" x14ac:dyDescent="0.2">
      <c r="A2474" s="103"/>
      <c r="B2474" s="104"/>
      <c r="C2474" s="780" t="s">
        <v>191</v>
      </c>
      <c r="D2474" s="780"/>
      <c r="E2474" s="780"/>
      <c r="F2474" s="105" t="s">
        <v>33</v>
      </c>
      <c r="G2474" s="105" t="s">
        <v>33</v>
      </c>
      <c r="H2474" s="105" t="s">
        <v>33</v>
      </c>
      <c r="I2474" s="105" t="s">
        <v>33</v>
      </c>
      <c r="J2474" s="106" t="s">
        <v>33</v>
      </c>
      <c r="K2474" s="105" t="s">
        <v>33</v>
      </c>
      <c r="L2474" s="106">
        <v>242.9</v>
      </c>
      <c r="M2474" s="92" t="s">
        <v>33</v>
      </c>
      <c r="N2474" s="107" t="s">
        <v>33</v>
      </c>
      <c r="X2474" s="68" t="s">
        <v>191</v>
      </c>
    </row>
    <row r="2475" spans="1:24" s="63" customFormat="1" ht="33.75" x14ac:dyDescent="0.2">
      <c r="A2475" s="88" t="s">
        <v>585</v>
      </c>
      <c r="B2475" s="89" t="s">
        <v>1997</v>
      </c>
      <c r="C2475" s="776" t="s">
        <v>1998</v>
      </c>
      <c r="D2475" s="776"/>
      <c r="E2475" s="776"/>
      <c r="F2475" s="90" t="s">
        <v>566</v>
      </c>
      <c r="G2475" s="90" t="s">
        <v>33</v>
      </c>
      <c r="H2475" s="90" t="s">
        <v>33</v>
      </c>
      <c r="I2475" s="90" t="s">
        <v>2811</v>
      </c>
      <c r="J2475" s="91">
        <v>535.46</v>
      </c>
      <c r="K2475" s="90" t="s">
        <v>33</v>
      </c>
      <c r="L2475" s="91">
        <v>1911.59</v>
      </c>
      <c r="M2475" s="92" t="s">
        <v>33</v>
      </c>
      <c r="N2475" s="93" t="s">
        <v>33</v>
      </c>
      <c r="R2475" s="68" t="s">
        <v>1998</v>
      </c>
    </row>
    <row r="2476" spans="1:24" s="63" customFormat="1" ht="45" x14ac:dyDescent="0.2">
      <c r="A2476" s="88" t="s">
        <v>3706</v>
      </c>
      <c r="B2476" s="89" t="s">
        <v>2812</v>
      </c>
      <c r="C2476" s="776" t="s">
        <v>2813</v>
      </c>
      <c r="D2476" s="776"/>
      <c r="E2476" s="776"/>
      <c r="F2476" s="90" t="s">
        <v>582</v>
      </c>
      <c r="G2476" s="90" t="s">
        <v>33</v>
      </c>
      <c r="H2476" s="90" t="s">
        <v>33</v>
      </c>
      <c r="I2476" s="90" t="s">
        <v>3662</v>
      </c>
      <c r="J2476" s="91" t="s">
        <v>33</v>
      </c>
      <c r="K2476" s="90" t="s">
        <v>33</v>
      </c>
      <c r="L2476" s="91" t="s">
        <v>33</v>
      </c>
      <c r="M2476" s="92" t="s">
        <v>33</v>
      </c>
      <c r="N2476" s="93" t="s">
        <v>33</v>
      </c>
      <c r="R2476" s="68" t="s">
        <v>2813</v>
      </c>
    </row>
    <row r="2477" spans="1:24" s="63" customFormat="1" x14ac:dyDescent="0.2">
      <c r="A2477" s="94"/>
      <c r="B2477" s="95"/>
      <c r="C2477" s="767" t="s">
        <v>3663</v>
      </c>
      <c r="D2477" s="767"/>
      <c r="E2477" s="767"/>
      <c r="F2477" s="767"/>
      <c r="G2477" s="767"/>
      <c r="H2477" s="767"/>
      <c r="I2477" s="767"/>
      <c r="J2477" s="767"/>
      <c r="K2477" s="767"/>
      <c r="L2477" s="767"/>
      <c r="M2477" s="767"/>
      <c r="N2477" s="781"/>
      <c r="S2477" s="68" t="s">
        <v>3663</v>
      </c>
    </row>
    <row r="2478" spans="1:24" s="63" customFormat="1" ht="33.75" x14ac:dyDescent="0.2">
      <c r="A2478" s="96"/>
      <c r="B2478" s="97" t="s">
        <v>558</v>
      </c>
      <c r="C2478" s="767" t="s">
        <v>559</v>
      </c>
      <c r="D2478" s="767"/>
      <c r="E2478" s="767"/>
      <c r="F2478" s="767"/>
      <c r="G2478" s="767"/>
      <c r="H2478" s="767"/>
      <c r="I2478" s="767"/>
      <c r="J2478" s="767"/>
      <c r="K2478" s="767"/>
      <c r="L2478" s="767"/>
      <c r="M2478" s="767"/>
      <c r="N2478" s="781"/>
      <c r="T2478" s="68" t="s">
        <v>559</v>
      </c>
    </row>
    <row r="2479" spans="1:24" s="63" customFormat="1" x14ac:dyDescent="0.2">
      <c r="A2479" s="98"/>
      <c r="B2479" s="97" t="s">
        <v>165</v>
      </c>
      <c r="C2479" s="767" t="s">
        <v>251</v>
      </c>
      <c r="D2479" s="767"/>
      <c r="E2479" s="767"/>
      <c r="F2479" s="99" t="s">
        <v>33</v>
      </c>
      <c r="G2479" s="99" t="s">
        <v>33</v>
      </c>
      <c r="H2479" s="99" t="s">
        <v>33</v>
      </c>
      <c r="I2479" s="99" t="s">
        <v>33</v>
      </c>
      <c r="J2479" s="100">
        <v>2874.61</v>
      </c>
      <c r="K2479" s="99" t="s">
        <v>175</v>
      </c>
      <c r="L2479" s="100">
        <v>1322.32</v>
      </c>
      <c r="M2479" s="101" t="s">
        <v>33</v>
      </c>
      <c r="N2479" s="102" t="s">
        <v>33</v>
      </c>
      <c r="U2479" s="68" t="s">
        <v>251</v>
      </c>
    </row>
    <row r="2480" spans="1:24" s="63" customFormat="1" x14ac:dyDescent="0.2">
      <c r="A2480" s="98"/>
      <c r="B2480" s="97" t="s">
        <v>173</v>
      </c>
      <c r="C2480" s="767" t="s">
        <v>174</v>
      </c>
      <c r="D2480" s="767"/>
      <c r="E2480" s="767"/>
      <c r="F2480" s="99" t="s">
        <v>33</v>
      </c>
      <c r="G2480" s="99" t="s">
        <v>33</v>
      </c>
      <c r="H2480" s="99" t="s">
        <v>33</v>
      </c>
      <c r="I2480" s="99" t="s">
        <v>33</v>
      </c>
      <c r="J2480" s="100">
        <v>2606.02</v>
      </c>
      <c r="K2480" s="99" t="s">
        <v>175</v>
      </c>
      <c r="L2480" s="100">
        <v>1198.77</v>
      </c>
      <c r="M2480" s="101" t="s">
        <v>33</v>
      </c>
      <c r="N2480" s="102" t="s">
        <v>33</v>
      </c>
      <c r="U2480" s="68" t="s">
        <v>174</v>
      </c>
    </row>
    <row r="2481" spans="1:25" s="63" customFormat="1" x14ac:dyDescent="0.2">
      <c r="A2481" s="98"/>
      <c r="B2481" s="97" t="s">
        <v>176</v>
      </c>
      <c r="C2481" s="767" t="s">
        <v>177</v>
      </c>
      <c r="D2481" s="767"/>
      <c r="E2481" s="767"/>
      <c r="F2481" s="99" t="s">
        <v>33</v>
      </c>
      <c r="G2481" s="99" t="s">
        <v>33</v>
      </c>
      <c r="H2481" s="99" t="s">
        <v>33</v>
      </c>
      <c r="I2481" s="99" t="s">
        <v>33</v>
      </c>
      <c r="J2481" s="100">
        <v>380.59</v>
      </c>
      <c r="K2481" s="99" t="s">
        <v>175</v>
      </c>
      <c r="L2481" s="100">
        <v>175.07</v>
      </c>
      <c r="M2481" s="101" t="s">
        <v>33</v>
      </c>
      <c r="N2481" s="102" t="s">
        <v>33</v>
      </c>
      <c r="U2481" s="68" t="s">
        <v>177</v>
      </c>
    </row>
    <row r="2482" spans="1:25" s="63" customFormat="1" x14ac:dyDescent="0.2">
      <c r="A2482" s="98"/>
      <c r="B2482" s="97" t="s">
        <v>212</v>
      </c>
      <c r="C2482" s="767" t="s">
        <v>252</v>
      </c>
      <c r="D2482" s="767"/>
      <c r="E2482" s="767"/>
      <c r="F2482" s="99" t="s">
        <v>33</v>
      </c>
      <c r="G2482" s="99" t="s">
        <v>33</v>
      </c>
      <c r="H2482" s="99" t="s">
        <v>33</v>
      </c>
      <c r="I2482" s="99" t="s">
        <v>33</v>
      </c>
      <c r="J2482" s="100">
        <v>3287.63</v>
      </c>
      <c r="K2482" s="99" t="s">
        <v>33</v>
      </c>
      <c r="L2482" s="100">
        <v>1209.8499999999999</v>
      </c>
      <c r="M2482" s="101" t="s">
        <v>33</v>
      </c>
      <c r="N2482" s="102" t="s">
        <v>33</v>
      </c>
      <c r="U2482" s="68" t="s">
        <v>252</v>
      </c>
    </row>
    <row r="2483" spans="1:25" s="63" customFormat="1" x14ac:dyDescent="0.2">
      <c r="A2483" s="98"/>
      <c r="B2483" s="97" t="s">
        <v>33</v>
      </c>
      <c r="C2483" s="767" t="s">
        <v>253</v>
      </c>
      <c r="D2483" s="767"/>
      <c r="E2483" s="767"/>
      <c r="F2483" s="99" t="s">
        <v>179</v>
      </c>
      <c r="G2483" s="99" t="s">
        <v>2816</v>
      </c>
      <c r="H2483" s="99" t="s">
        <v>175</v>
      </c>
      <c r="I2483" s="99" t="s">
        <v>3664</v>
      </c>
      <c r="J2483" s="100" t="s">
        <v>33</v>
      </c>
      <c r="K2483" s="99" t="s">
        <v>33</v>
      </c>
      <c r="L2483" s="100" t="s">
        <v>33</v>
      </c>
      <c r="M2483" s="101" t="s">
        <v>33</v>
      </c>
      <c r="N2483" s="102" t="s">
        <v>33</v>
      </c>
      <c r="V2483" s="68" t="s">
        <v>253</v>
      </c>
    </row>
    <row r="2484" spans="1:25" s="63" customFormat="1" x14ac:dyDescent="0.2">
      <c r="A2484" s="98"/>
      <c r="B2484" s="97" t="s">
        <v>33</v>
      </c>
      <c r="C2484" s="767" t="s">
        <v>178</v>
      </c>
      <c r="D2484" s="767"/>
      <c r="E2484" s="767"/>
      <c r="F2484" s="99" t="s">
        <v>179</v>
      </c>
      <c r="G2484" s="99" t="s">
        <v>2818</v>
      </c>
      <c r="H2484" s="99" t="s">
        <v>175</v>
      </c>
      <c r="I2484" s="99" t="s">
        <v>3665</v>
      </c>
      <c r="J2484" s="100" t="s">
        <v>33</v>
      </c>
      <c r="K2484" s="99" t="s">
        <v>33</v>
      </c>
      <c r="L2484" s="100" t="s">
        <v>33</v>
      </c>
      <c r="M2484" s="101" t="s">
        <v>33</v>
      </c>
      <c r="N2484" s="102" t="s">
        <v>33</v>
      </c>
      <c r="V2484" s="68" t="s">
        <v>178</v>
      </c>
    </row>
    <row r="2485" spans="1:25" s="63" customFormat="1" x14ac:dyDescent="0.2">
      <c r="A2485" s="98"/>
      <c r="B2485" s="97" t="s">
        <v>33</v>
      </c>
      <c r="C2485" s="776" t="s">
        <v>182</v>
      </c>
      <c r="D2485" s="776"/>
      <c r="E2485" s="776"/>
      <c r="F2485" s="90" t="s">
        <v>33</v>
      </c>
      <c r="G2485" s="90" t="s">
        <v>33</v>
      </c>
      <c r="H2485" s="90" t="s">
        <v>33</v>
      </c>
      <c r="I2485" s="90" t="s">
        <v>33</v>
      </c>
      <c r="J2485" s="91">
        <v>8768.26</v>
      </c>
      <c r="K2485" s="90" t="s">
        <v>33</v>
      </c>
      <c r="L2485" s="91">
        <v>3730.94</v>
      </c>
      <c r="M2485" s="92" t="s">
        <v>33</v>
      </c>
      <c r="N2485" s="93" t="s">
        <v>33</v>
      </c>
      <c r="W2485" s="68" t="s">
        <v>182</v>
      </c>
    </row>
    <row r="2486" spans="1:25" s="63" customFormat="1" x14ac:dyDescent="0.2">
      <c r="A2486" s="98"/>
      <c r="B2486" s="97" t="s">
        <v>33</v>
      </c>
      <c r="C2486" s="767" t="s">
        <v>183</v>
      </c>
      <c r="D2486" s="767"/>
      <c r="E2486" s="767"/>
      <c r="F2486" s="99" t="s">
        <v>33</v>
      </c>
      <c r="G2486" s="99" t="s">
        <v>33</v>
      </c>
      <c r="H2486" s="99" t="s">
        <v>33</v>
      </c>
      <c r="I2486" s="99" t="s">
        <v>33</v>
      </c>
      <c r="J2486" s="100" t="s">
        <v>33</v>
      </c>
      <c r="K2486" s="99" t="s">
        <v>33</v>
      </c>
      <c r="L2486" s="100">
        <v>1497.39</v>
      </c>
      <c r="M2486" s="101" t="s">
        <v>33</v>
      </c>
      <c r="N2486" s="102" t="s">
        <v>33</v>
      </c>
      <c r="V2486" s="68" t="s">
        <v>183</v>
      </c>
    </row>
    <row r="2487" spans="1:25" s="63" customFormat="1" ht="33.75" x14ac:dyDescent="0.2">
      <c r="A2487" s="98"/>
      <c r="B2487" s="97" t="s">
        <v>589</v>
      </c>
      <c r="C2487" s="767" t="s">
        <v>590</v>
      </c>
      <c r="D2487" s="767"/>
      <c r="E2487" s="767"/>
      <c r="F2487" s="99" t="s">
        <v>186</v>
      </c>
      <c r="G2487" s="99" t="s">
        <v>591</v>
      </c>
      <c r="H2487" s="99" t="s">
        <v>33</v>
      </c>
      <c r="I2487" s="99" t="s">
        <v>591</v>
      </c>
      <c r="J2487" s="100" t="s">
        <v>33</v>
      </c>
      <c r="K2487" s="99" t="s">
        <v>33</v>
      </c>
      <c r="L2487" s="100">
        <v>1572.26</v>
      </c>
      <c r="M2487" s="101" t="s">
        <v>33</v>
      </c>
      <c r="N2487" s="102" t="s">
        <v>33</v>
      </c>
      <c r="V2487" s="68" t="s">
        <v>590</v>
      </c>
    </row>
    <row r="2488" spans="1:25" s="63" customFormat="1" ht="33.75" x14ac:dyDescent="0.2">
      <c r="A2488" s="98"/>
      <c r="B2488" s="97" t="s">
        <v>592</v>
      </c>
      <c r="C2488" s="767" t="s">
        <v>593</v>
      </c>
      <c r="D2488" s="767"/>
      <c r="E2488" s="767"/>
      <c r="F2488" s="99" t="s">
        <v>186</v>
      </c>
      <c r="G2488" s="99" t="s">
        <v>594</v>
      </c>
      <c r="H2488" s="99" t="s">
        <v>33</v>
      </c>
      <c r="I2488" s="99" t="s">
        <v>594</v>
      </c>
      <c r="J2488" s="100" t="s">
        <v>33</v>
      </c>
      <c r="K2488" s="99" t="s">
        <v>33</v>
      </c>
      <c r="L2488" s="100">
        <v>973.3</v>
      </c>
      <c r="M2488" s="101" t="s">
        <v>33</v>
      </c>
      <c r="N2488" s="102" t="s">
        <v>33</v>
      </c>
      <c r="V2488" s="68" t="s">
        <v>593</v>
      </c>
    </row>
    <row r="2489" spans="1:25" s="63" customFormat="1" x14ac:dyDescent="0.2">
      <c r="A2489" s="103"/>
      <c r="B2489" s="104"/>
      <c r="C2489" s="780" t="s">
        <v>191</v>
      </c>
      <c r="D2489" s="780"/>
      <c r="E2489" s="780"/>
      <c r="F2489" s="105" t="s">
        <v>33</v>
      </c>
      <c r="G2489" s="105" t="s">
        <v>33</v>
      </c>
      <c r="H2489" s="105" t="s">
        <v>33</v>
      </c>
      <c r="I2489" s="105" t="s">
        <v>33</v>
      </c>
      <c r="J2489" s="106" t="s">
        <v>33</v>
      </c>
      <c r="K2489" s="105" t="s">
        <v>33</v>
      </c>
      <c r="L2489" s="106">
        <v>6276.5</v>
      </c>
      <c r="M2489" s="92" t="s">
        <v>33</v>
      </c>
      <c r="N2489" s="107" t="s">
        <v>33</v>
      </c>
      <c r="X2489" s="68" t="s">
        <v>191</v>
      </c>
    </row>
    <row r="2490" spans="1:25" s="63" customFormat="1" ht="22.5" x14ac:dyDescent="0.2">
      <c r="A2490" s="88" t="s">
        <v>3707</v>
      </c>
      <c r="B2490" s="89" t="s">
        <v>595</v>
      </c>
      <c r="C2490" s="776" t="s">
        <v>596</v>
      </c>
      <c r="D2490" s="776"/>
      <c r="E2490" s="776"/>
      <c r="F2490" s="90" t="s">
        <v>566</v>
      </c>
      <c r="G2490" s="90" t="s">
        <v>33</v>
      </c>
      <c r="H2490" s="90" t="s">
        <v>33</v>
      </c>
      <c r="I2490" s="90" t="s">
        <v>3667</v>
      </c>
      <c r="J2490" s="91">
        <v>790</v>
      </c>
      <c r="K2490" s="90" t="s">
        <v>33</v>
      </c>
      <c r="L2490" s="91">
        <v>29508.080000000002</v>
      </c>
      <c r="M2490" s="92" t="s">
        <v>33</v>
      </c>
      <c r="N2490" s="93" t="s">
        <v>33</v>
      </c>
      <c r="R2490" s="68" t="s">
        <v>596</v>
      </c>
    </row>
    <row r="2491" spans="1:25" s="63" customFormat="1" x14ac:dyDescent="0.2">
      <c r="A2491" s="88" t="s">
        <v>3708</v>
      </c>
      <c r="B2491" s="89" t="s">
        <v>598</v>
      </c>
      <c r="C2491" s="776" t="s">
        <v>599</v>
      </c>
      <c r="D2491" s="776"/>
      <c r="E2491" s="776"/>
      <c r="F2491" s="90" t="s">
        <v>566</v>
      </c>
      <c r="G2491" s="90" t="s">
        <v>33</v>
      </c>
      <c r="H2491" s="90" t="s">
        <v>33</v>
      </c>
      <c r="I2491" s="90" t="s">
        <v>3669</v>
      </c>
      <c r="J2491" s="91">
        <v>10.63</v>
      </c>
      <c r="K2491" s="90" t="s">
        <v>33</v>
      </c>
      <c r="L2491" s="91">
        <v>391.18</v>
      </c>
      <c r="M2491" s="92" t="s">
        <v>33</v>
      </c>
      <c r="N2491" s="93" t="s">
        <v>33</v>
      </c>
      <c r="R2491" s="68" t="s">
        <v>599</v>
      </c>
    </row>
    <row r="2492" spans="1:25" s="63" customFormat="1" x14ac:dyDescent="0.2">
      <c r="A2492" s="94"/>
      <c r="B2492" s="95"/>
      <c r="C2492" s="767" t="s">
        <v>601</v>
      </c>
      <c r="D2492" s="767"/>
      <c r="E2492" s="767"/>
      <c r="F2492" s="767"/>
      <c r="G2492" s="767"/>
      <c r="H2492" s="767"/>
      <c r="I2492" s="767"/>
      <c r="J2492" s="767"/>
      <c r="K2492" s="767"/>
      <c r="L2492" s="767"/>
      <c r="M2492" s="767"/>
      <c r="N2492" s="781"/>
      <c r="Y2492" s="68" t="s">
        <v>601</v>
      </c>
    </row>
    <row r="2493" spans="1:25" s="63" customFormat="1" ht="22.5" x14ac:dyDescent="0.2">
      <c r="A2493" s="88" t="s">
        <v>3709</v>
      </c>
      <c r="B2493" s="89" t="s">
        <v>2064</v>
      </c>
      <c r="C2493" s="776" t="s">
        <v>2065</v>
      </c>
      <c r="D2493" s="776"/>
      <c r="E2493" s="776"/>
      <c r="F2493" s="90" t="s">
        <v>604</v>
      </c>
      <c r="G2493" s="90" t="s">
        <v>33</v>
      </c>
      <c r="H2493" s="90" t="s">
        <v>33</v>
      </c>
      <c r="I2493" s="90" t="s">
        <v>3710</v>
      </c>
      <c r="J2493" s="91">
        <v>5488.69</v>
      </c>
      <c r="K2493" s="90" t="s">
        <v>33</v>
      </c>
      <c r="L2493" s="91">
        <v>2531.38</v>
      </c>
      <c r="M2493" s="92" t="s">
        <v>33</v>
      </c>
      <c r="N2493" s="93" t="s">
        <v>33</v>
      </c>
      <c r="R2493" s="68" t="s">
        <v>2065</v>
      </c>
    </row>
    <row r="2494" spans="1:25" s="63" customFormat="1" x14ac:dyDescent="0.2">
      <c r="A2494" s="94"/>
      <c r="B2494" s="95"/>
      <c r="C2494" s="767" t="s">
        <v>3711</v>
      </c>
      <c r="D2494" s="767"/>
      <c r="E2494" s="767"/>
      <c r="F2494" s="767"/>
      <c r="G2494" s="767"/>
      <c r="H2494" s="767"/>
      <c r="I2494" s="767"/>
      <c r="J2494" s="767"/>
      <c r="K2494" s="767"/>
      <c r="L2494" s="767"/>
      <c r="M2494" s="767"/>
      <c r="N2494" s="781"/>
      <c r="S2494" s="68" t="s">
        <v>3711</v>
      </c>
    </row>
    <row r="2495" spans="1:25" s="63" customFormat="1" ht="22.5" x14ac:dyDescent="0.2">
      <c r="A2495" s="88" t="s">
        <v>3712</v>
      </c>
      <c r="B2495" s="89" t="s">
        <v>2014</v>
      </c>
      <c r="C2495" s="776" t="s">
        <v>2015</v>
      </c>
      <c r="D2495" s="776"/>
      <c r="E2495" s="776"/>
      <c r="F2495" s="90" t="s">
        <v>604</v>
      </c>
      <c r="G2495" s="90" t="s">
        <v>33</v>
      </c>
      <c r="H2495" s="90" t="s">
        <v>33</v>
      </c>
      <c r="I2495" s="90" t="s">
        <v>2824</v>
      </c>
      <c r="J2495" s="91">
        <v>5488.69</v>
      </c>
      <c r="K2495" s="90" t="s">
        <v>33</v>
      </c>
      <c r="L2495" s="91">
        <v>925.94</v>
      </c>
      <c r="M2495" s="92" t="s">
        <v>33</v>
      </c>
      <c r="N2495" s="93" t="s">
        <v>33</v>
      </c>
      <c r="R2495" s="68" t="s">
        <v>2015</v>
      </c>
    </row>
    <row r="2496" spans="1:25" s="63" customFormat="1" x14ac:dyDescent="0.2">
      <c r="A2496" s="94"/>
      <c r="B2496" s="95"/>
      <c r="C2496" s="767" t="s">
        <v>2825</v>
      </c>
      <c r="D2496" s="767"/>
      <c r="E2496" s="767"/>
      <c r="F2496" s="767"/>
      <c r="G2496" s="767"/>
      <c r="H2496" s="767"/>
      <c r="I2496" s="767"/>
      <c r="J2496" s="767"/>
      <c r="K2496" s="767"/>
      <c r="L2496" s="767"/>
      <c r="M2496" s="767"/>
      <c r="N2496" s="781"/>
      <c r="S2496" s="68" t="s">
        <v>2825</v>
      </c>
    </row>
    <row r="2497" spans="1:23" s="63" customFormat="1" ht="22.5" x14ac:dyDescent="0.2">
      <c r="A2497" s="88" t="s">
        <v>3713</v>
      </c>
      <c r="B2497" s="89" t="s">
        <v>2826</v>
      </c>
      <c r="C2497" s="776" t="s">
        <v>2827</v>
      </c>
      <c r="D2497" s="776"/>
      <c r="E2497" s="776"/>
      <c r="F2497" s="90" t="s">
        <v>604</v>
      </c>
      <c r="G2497" s="90" t="s">
        <v>33</v>
      </c>
      <c r="H2497" s="90" t="s">
        <v>33</v>
      </c>
      <c r="I2497" s="90" t="s">
        <v>2828</v>
      </c>
      <c r="J2497" s="91">
        <v>5488.69</v>
      </c>
      <c r="K2497" s="90" t="s">
        <v>33</v>
      </c>
      <c r="L2497" s="91">
        <v>4354.18</v>
      </c>
      <c r="M2497" s="92" t="s">
        <v>33</v>
      </c>
      <c r="N2497" s="93" t="s">
        <v>33</v>
      </c>
      <c r="R2497" s="68" t="s">
        <v>2827</v>
      </c>
    </row>
    <row r="2498" spans="1:23" s="63" customFormat="1" x14ac:dyDescent="0.2">
      <c r="A2498" s="94"/>
      <c r="B2498" s="95"/>
      <c r="C2498" s="767" t="s">
        <v>2829</v>
      </c>
      <c r="D2498" s="767"/>
      <c r="E2498" s="767"/>
      <c r="F2498" s="767"/>
      <c r="G2498" s="767"/>
      <c r="H2498" s="767"/>
      <c r="I2498" s="767"/>
      <c r="J2498" s="767"/>
      <c r="K2498" s="767"/>
      <c r="L2498" s="767"/>
      <c r="M2498" s="767"/>
      <c r="N2498" s="781"/>
      <c r="S2498" s="68" t="s">
        <v>2829</v>
      </c>
    </row>
    <row r="2499" spans="1:23" s="63" customFormat="1" ht="22.5" x14ac:dyDescent="0.2">
      <c r="A2499" s="88" t="s">
        <v>3714</v>
      </c>
      <c r="B2499" s="89" t="s">
        <v>602</v>
      </c>
      <c r="C2499" s="776" t="s">
        <v>603</v>
      </c>
      <c r="D2499" s="776"/>
      <c r="E2499" s="776"/>
      <c r="F2499" s="90" t="s">
        <v>604</v>
      </c>
      <c r="G2499" s="90" t="s">
        <v>33</v>
      </c>
      <c r="H2499" s="90" t="s">
        <v>33</v>
      </c>
      <c r="I2499" s="90" t="s">
        <v>3676</v>
      </c>
      <c r="J2499" s="91">
        <v>5584.58</v>
      </c>
      <c r="K2499" s="90" t="s">
        <v>33</v>
      </c>
      <c r="L2499" s="91">
        <v>1415.69</v>
      </c>
      <c r="M2499" s="92" t="s">
        <v>33</v>
      </c>
      <c r="N2499" s="93" t="s">
        <v>33</v>
      </c>
      <c r="R2499" s="68" t="s">
        <v>603</v>
      </c>
    </row>
    <row r="2500" spans="1:23" s="63" customFormat="1" x14ac:dyDescent="0.2">
      <c r="A2500" s="94"/>
      <c r="B2500" s="95"/>
      <c r="C2500" s="767" t="s">
        <v>3677</v>
      </c>
      <c r="D2500" s="767"/>
      <c r="E2500" s="767"/>
      <c r="F2500" s="767"/>
      <c r="G2500" s="767"/>
      <c r="H2500" s="767"/>
      <c r="I2500" s="767"/>
      <c r="J2500" s="767"/>
      <c r="K2500" s="767"/>
      <c r="L2500" s="767"/>
      <c r="M2500" s="767"/>
      <c r="N2500" s="781"/>
      <c r="S2500" s="68" t="s">
        <v>3677</v>
      </c>
    </row>
    <row r="2501" spans="1:23" s="63" customFormat="1" ht="22.5" x14ac:dyDescent="0.2">
      <c r="A2501" s="88" t="s">
        <v>3715</v>
      </c>
      <c r="B2501" s="89" t="s">
        <v>2010</v>
      </c>
      <c r="C2501" s="776" t="s">
        <v>2011</v>
      </c>
      <c r="D2501" s="776"/>
      <c r="E2501" s="776"/>
      <c r="F2501" s="90" t="s">
        <v>604</v>
      </c>
      <c r="G2501" s="90" t="s">
        <v>33</v>
      </c>
      <c r="H2501" s="90" t="s">
        <v>33</v>
      </c>
      <c r="I2501" s="90" t="s">
        <v>3679</v>
      </c>
      <c r="J2501" s="91">
        <v>5802.77</v>
      </c>
      <c r="K2501" s="90" t="s">
        <v>33</v>
      </c>
      <c r="L2501" s="91">
        <v>1533.09</v>
      </c>
      <c r="M2501" s="92" t="s">
        <v>33</v>
      </c>
      <c r="N2501" s="93" t="s">
        <v>33</v>
      </c>
      <c r="R2501" s="68" t="s">
        <v>2011</v>
      </c>
    </row>
    <row r="2502" spans="1:23" s="63" customFormat="1" x14ac:dyDescent="0.2">
      <c r="A2502" s="94"/>
      <c r="B2502" s="95"/>
      <c r="C2502" s="767" t="s">
        <v>3680</v>
      </c>
      <c r="D2502" s="767"/>
      <c r="E2502" s="767"/>
      <c r="F2502" s="767"/>
      <c r="G2502" s="767"/>
      <c r="H2502" s="767"/>
      <c r="I2502" s="767"/>
      <c r="J2502" s="767"/>
      <c r="K2502" s="767"/>
      <c r="L2502" s="767"/>
      <c r="M2502" s="767"/>
      <c r="N2502" s="781"/>
      <c r="S2502" s="68" t="s">
        <v>3680</v>
      </c>
    </row>
    <row r="2503" spans="1:23" s="63" customFormat="1" ht="33.75" x14ac:dyDescent="0.2">
      <c r="A2503" s="88" t="s">
        <v>3716</v>
      </c>
      <c r="B2503" s="89" t="s">
        <v>2028</v>
      </c>
      <c r="C2503" s="776" t="s">
        <v>2029</v>
      </c>
      <c r="D2503" s="776"/>
      <c r="E2503" s="776"/>
      <c r="F2503" s="90" t="s">
        <v>609</v>
      </c>
      <c r="G2503" s="90" t="s">
        <v>33</v>
      </c>
      <c r="H2503" s="90" t="s">
        <v>33</v>
      </c>
      <c r="I2503" s="90" t="s">
        <v>3513</v>
      </c>
      <c r="J2503" s="91" t="s">
        <v>33</v>
      </c>
      <c r="K2503" s="90" t="s">
        <v>33</v>
      </c>
      <c r="L2503" s="91" t="s">
        <v>33</v>
      </c>
      <c r="M2503" s="92" t="s">
        <v>33</v>
      </c>
      <c r="N2503" s="93" t="s">
        <v>33</v>
      </c>
      <c r="R2503" s="68" t="s">
        <v>2029</v>
      </c>
    </row>
    <row r="2504" spans="1:23" s="63" customFormat="1" x14ac:dyDescent="0.2">
      <c r="A2504" s="94"/>
      <c r="B2504" s="95"/>
      <c r="C2504" s="767" t="s">
        <v>3514</v>
      </c>
      <c r="D2504" s="767"/>
      <c r="E2504" s="767"/>
      <c r="F2504" s="767"/>
      <c r="G2504" s="767"/>
      <c r="H2504" s="767"/>
      <c r="I2504" s="767"/>
      <c r="J2504" s="767"/>
      <c r="K2504" s="767"/>
      <c r="L2504" s="767"/>
      <c r="M2504" s="767"/>
      <c r="N2504" s="781"/>
      <c r="S2504" s="68" t="s">
        <v>3514</v>
      </c>
    </row>
    <row r="2505" spans="1:23" s="63" customFormat="1" ht="33.75" x14ac:dyDescent="0.2">
      <c r="A2505" s="96"/>
      <c r="B2505" s="97" t="s">
        <v>558</v>
      </c>
      <c r="C2505" s="767" t="s">
        <v>559</v>
      </c>
      <c r="D2505" s="767"/>
      <c r="E2505" s="767"/>
      <c r="F2505" s="767"/>
      <c r="G2505" s="767"/>
      <c r="H2505" s="767"/>
      <c r="I2505" s="767"/>
      <c r="J2505" s="767"/>
      <c r="K2505" s="767"/>
      <c r="L2505" s="767"/>
      <c r="M2505" s="767"/>
      <c r="N2505" s="781"/>
      <c r="T2505" s="68" t="s">
        <v>559</v>
      </c>
    </row>
    <row r="2506" spans="1:23" s="63" customFormat="1" x14ac:dyDescent="0.2">
      <c r="A2506" s="98"/>
      <c r="B2506" s="97" t="s">
        <v>165</v>
      </c>
      <c r="C2506" s="767" t="s">
        <v>251</v>
      </c>
      <c r="D2506" s="767"/>
      <c r="E2506" s="767"/>
      <c r="F2506" s="99" t="s">
        <v>33</v>
      </c>
      <c r="G2506" s="99" t="s">
        <v>33</v>
      </c>
      <c r="H2506" s="99" t="s">
        <v>33</v>
      </c>
      <c r="I2506" s="99" t="s">
        <v>33</v>
      </c>
      <c r="J2506" s="100">
        <v>86.7</v>
      </c>
      <c r="K2506" s="99" t="s">
        <v>175</v>
      </c>
      <c r="L2506" s="100">
        <v>141.97</v>
      </c>
      <c r="M2506" s="101" t="s">
        <v>33</v>
      </c>
      <c r="N2506" s="102" t="s">
        <v>33</v>
      </c>
      <c r="U2506" s="68" t="s">
        <v>251</v>
      </c>
    </row>
    <row r="2507" spans="1:23" s="63" customFormat="1" x14ac:dyDescent="0.2">
      <c r="A2507" s="98"/>
      <c r="B2507" s="97" t="s">
        <v>173</v>
      </c>
      <c r="C2507" s="767" t="s">
        <v>174</v>
      </c>
      <c r="D2507" s="767"/>
      <c r="E2507" s="767"/>
      <c r="F2507" s="99" t="s">
        <v>33</v>
      </c>
      <c r="G2507" s="99" t="s">
        <v>33</v>
      </c>
      <c r="H2507" s="99" t="s">
        <v>33</v>
      </c>
      <c r="I2507" s="99" t="s">
        <v>33</v>
      </c>
      <c r="J2507" s="100">
        <v>16.61</v>
      </c>
      <c r="K2507" s="99" t="s">
        <v>175</v>
      </c>
      <c r="L2507" s="100">
        <v>27.2</v>
      </c>
      <c r="M2507" s="101" t="s">
        <v>33</v>
      </c>
      <c r="N2507" s="102" t="s">
        <v>33</v>
      </c>
      <c r="U2507" s="68" t="s">
        <v>174</v>
      </c>
    </row>
    <row r="2508" spans="1:23" s="63" customFormat="1" x14ac:dyDescent="0.2">
      <c r="A2508" s="98"/>
      <c r="B2508" s="97" t="s">
        <v>176</v>
      </c>
      <c r="C2508" s="767" t="s">
        <v>177</v>
      </c>
      <c r="D2508" s="767"/>
      <c r="E2508" s="767"/>
      <c r="F2508" s="99" t="s">
        <v>33</v>
      </c>
      <c r="G2508" s="99" t="s">
        <v>33</v>
      </c>
      <c r="H2508" s="99" t="s">
        <v>33</v>
      </c>
      <c r="I2508" s="99" t="s">
        <v>33</v>
      </c>
      <c r="J2508" s="100">
        <v>2.93</v>
      </c>
      <c r="K2508" s="99" t="s">
        <v>175</v>
      </c>
      <c r="L2508" s="100">
        <v>4.8</v>
      </c>
      <c r="M2508" s="101" t="s">
        <v>33</v>
      </c>
      <c r="N2508" s="102" t="s">
        <v>33</v>
      </c>
      <c r="U2508" s="68" t="s">
        <v>177</v>
      </c>
    </row>
    <row r="2509" spans="1:23" s="63" customFormat="1" x14ac:dyDescent="0.2">
      <c r="A2509" s="98"/>
      <c r="B2509" s="97" t="s">
        <v>212</v>
      </c>
      <c r="C2509" s="767" t="s">
        <v>252</v>
      </c>
      <c r="D2509" s="767"/>
      <c r="E2509" s="767"/>
      <c r="F2509" s="99" t="s">
        <v>33</v>
      </c>
      <c r="G2509" s="99" t="s">
        <v>33</v>
      </c>
      <c r="H2509" s="99" t="s">
        <v>33</v>
      </c>
      <c r="I2509" s="99" t="s">
        <v>33</v>
      </c>
      <c r="J2509" s="100">
        <v>0.66</v>
      </c>
      <c r="K2509" s="99" t="s">
        <v>33</v>
      </c>
      <c r="L2509" s="100">
        <v>0.86</v>
      </c>
      <c r="M2509" s="101" t="s">
        <v>33</v>
      </c>
      <c r="N2509" s="102" t="s">
        <v>33</v>
      </c>
      <c r="U2509" s="68" t="s">
        <v>252</v>
      </c>
    </row>
    <row r="2510" spans="1:23" s="63" customFormat="1" x14ac:dyDescent="0.2">
      <c r="A2510" s="98"/>
      <c r="B2510" s="97" t="s">
        <v>33</v>
      </c>
      <c r="C2510" s="767" t="s">
        <v>253</v>
      </c>
      <c r="D2510" s="767"/>
      <c r="E2510" s="767"/>
      <c r="F2510" s="99" t="s">
        <v>179</v>
      </c>
      <c r="G2510" s="99" t="s">
        <v>2031</v>
      </c>
      <c r="H2510" s="99" t="s">
        <v>175</v>
      </c>
      <c r="I2510" s="99" t="s">
        <v>3515</v>
      </c>
      <c r="J2510" s="100" t="s">
        <v>33</v>
      </c>
      <c r="K2510" s="99" t="s">
        <v>33</v>
      </c>
      <c r="L2510" s="100" t="s">
        <v>33</v>
      </c>
      <c r="M2510" s="101" t="s">
        <v>33</v>
      </c>
      <c r="N2510" s="102" t="s">
        <v>33</v>
      </c>
      <c r="V2510" s="68" t="s">
        <v>253</v>
      </c>
    </row>
    <row r="2511" spans="1:23" s="63" customFormat="1" x14ac:dyDescent="0.2">
      <c r="A2511" s="98"/>
      <c r="B2511" s="97" t="s">
        <v>33</v>
      </c>
      <c r="C2511" s="767" t="s">
        <v>178</v>
      </c>
      <c r="D2511" s="767"/>
      <c r="E2511" s="767"/>
      <c r="F2511" s="99" t="s">
        <v>179</v>
      </c>
      <c r="G2511" s="99" t="s">
        <v>845</v>
      </c>
      <c r="H2511" s="99" t="s">
        <v>175</v>
      </c>
      <c r="I2511" s="99" t="s">
        <v>3516</v>
      </c>
      <c r="J2511" s="100" t="s">
        <v>33</v>
      </c>
      <c r="K2511" s="99" t="s">
        <v>33</v>
      </c>
      <c r="L2511" s="100" t="s">
        <v>33</v>
      </c>
      <c r="M2511" s="101" t="s">
        <v>33</v>
      </c>
      <c r="N2511" s="102" t="s">
        <v>33</v>
      </c>
      <c r="V2511" s="68" t="s">
        <v>178</v>
      </c>
    </row>
    <row r="2512" spans="1:23" s="63" customFormat="1" x14ac:dyDescent="0.2">
      <c r="A2512" s="98"/>
      <c r="B2512" s="97" t="s">
        <v>33</v>
      </c>
      <c r="C2512" s="776" t="s">
        <v>182</v>
      </c>
      <c r="D2512" s="776"/>
      <c r="E2512" s="776"/>
      <c r="F2512" s="90" t="s">
        <v>33</v>
      </c>
      <c r="G2512" s="90" t="s">
        <v>33</v>
      </c>
      <c r="H2512" s="90" t="s">
        <v>33</v>
      </c>
      <c r="I2512" s="90" t="s">
        <v>33</v>
      </c>
      <c r="J2512" s="91">
        <v>103.97</v>
      </c>
      <c r="K2512" s="90" t="s">
        <v>33</v>
      </c>
      <c r="L2512" s="91">
        <v>170.03</v>
      </c>
      <c r="M2512" s="92" t="s">
        <v>33</v>
      </c>
      <c r="N2512" s="93" t="s">
        <v>33</v>
      </c>
      <c r="W2512" s="68" t="s">
        <v>182</v>
      </c>
    </row>
    <row r="2513" spans="1:24" s="63" customFormat="1" x14ac:dyDescent="0.2">
      <c r="A2513" s="98"/>
      <c r="B2513" s="97" t="s">
        <v>33</v>
      </c>
      <c r="C2513" s="767" t="s">
        <v>183</v>
      </c>
      <c r="D2513" s="767"/>
      <c r="E2513" s="767"/>
      <c r="F2513" s="99" t="s">
        <v>33</v>
      </c>
      <c r="G2513" s="99" t="s">
        <v>33</v>
      </c>
      <c r="H2513" s="99" t="s">
        <v>33</v>
      </c>
      <c r="I2513" s="99" t="s">
        <v>33</v>
      </c>
      <c r="J2513" s="100" t="s">
        <v>33</v>
      </c>
      <c r="K2513" s="99" t="s">
        <v>33</v>
      </c>
      <c r="L2513" s="100">
        <v>146.77000000000001</v>
      </c>
      <c r="M2513" s="101" t="s">
        <v>33</v>
      </c>
      <c r="N2513" s="102" t="s">
        <v>33</v>
      </c>
      <c r="V2513" s="68" t="s">
        <v>183</v>
      </c>
    </row>
    <row r="2514" spans="1:24" s="63" customFormat="1" ht="22.5" x14ac:dyDescent="0.2">
      <c r="A2514" s="98"/>
      <c r="B2514" s="97" t="s">
        <v>572</v>
      </c>
      <c r="C2514" s="767" t="s">
        <v>573</v>
      </c>
      <c r="D2514" s="767"/>
      <c r="E2514" s="767"/>
      <c r="F2514" s="99" t="s">
        <v>186</v>
      </c>
      <c r="G2514" s="99" t="s">
        <v>574</v>
      </c>
      <c r="H2514" s="99" t="s">
        <v>33</v>
      </c>
      <c r="I2514" s="99" t="s">
        <v>574</v>
      </c>
      <c r="J2514" s="100" t="s">
        <v>33</v>
      </c>
      <c r="K2514" s="99" t="s">
        <v>33</v>
      </c>
      <c r="L2514" s="100">
        <v>179.06</v>
      </c>
      <c r="M2514" s="101" t="s">
        <v>33</v>
      </c>
      <c r="N2514" s="102" t="s">
        <v>33</v>
      </c>
      <c r="V2514" s="68" t="s">
        <v>573</v>
      </c>
    </row>
    <row r="2515" spans="1:24" s="63" customFormat="1" ht="22.5" x14ac:dyDescent="0.2">
      <c r="A2515" s="98"/>
      <c r="B2515" s="97" t="s">
        <v>575</v>
      </c>
      <c r="C2515" s="767" t="s">
        <v>576</v>
      </c>
      <c r="D2515" s="767"/>
      <c r="E2515" s="767"/>
      <c r="F2515" s="99" t="s">
        <v>186</v>
      </c>
      <c r="G2515" s="99" t="s">
        <v>341</v>
      </c>
      <c r="H2515" s="99" t="s">
        <v>33</v>
      </c>
      <c r="I2515" s="99" t="s">
        <v>341</v>
      </c>
      <c r="J2515" s="100" t="s">
        <v>33</v>
      </c>
      <c r="K2515" s="99" t="s">
        <v>33</v>
      </c>
      <c r="L2515" s="100">
        <v>117.42</v>
      </c>
      <c r="M2515" s="101" t="s">
        <v>33</v>
      </c>
      <c r="N2515" s="102" t="s">
        <v>33</v>
      </c>
      <c r="V2515" s="68" t="s">
        <v>576</v>
      </c>
    </row>
    <row r="2516" spans="1:24" s="63" customFormat="1" x14ac:dyDescent="0.2">
      <c r="A2516" s="103"/>
      <c r="B2516" s="104"/>
      <c r="C2516" s="780" t="s">
        <v>191</v>
      </c>
      <c r="D2516" s="780"/>
      <c r="E2516" s="780"/>
      <c r="F2516" s="105" t="s">
        <v>33</v>
      </c>
      <c r="G2516" s="105" t="s">
        <v>33</v>
      </c>
      <c r="H2516" s="105" t="s">
        <v>33</v>
      </c>
      <c r="I2516" s="105" t="s">
        <v>33</v>
      </c>
      <c r="J2516" s="106" t="s">
        <v>33</v>
      </c>
      <c r="K2516" s="105" t="s">
        <v>33</v>
      </c>
      <c r="L2516" s="106">
        <v>466.51</v>
      </c>
      <c r="M2516" s="92" t="s">
        <v>33</v>
      </c>
      <c r="N2516" s="107" t="s">
        <v>33</v>
      </c>
      <c r="X2516" s="68" t="s">
        <v>191</v>
      </c>
    </row>
    <row r="2517" spans="1:24" s="63" customFormat="1" ht="33.75" x14ac:dyDescent="0.2">
      <c r="A2517" s="88" t="s">
        <v>3717</v>
      </c>
      <c r="B2517" s="89" t="s">
        <v>2034</v>
      </c>
      <c r="C2517" s="776" t="s">
        <v>2035</v>
      </c>
      <c r="D2517" s="776"/>
      <c r="E2517" s="776"/>
      <c r="F2517" s="90" t="s">
        <v>2036</v>
      </c>
      <c r="G2517" s="90" t="s">
        <v>33</v>
      </c>
      <c r="H2517" s="90" t="s">
        <v>33</v>
      </c>
      <c r="I2517" s="90" t="s">
        <v>3518</v>
      </c>
      <c r="J2517" s="91">
        <v>15.36</v>
      </c>
      <c r="K2517" s="90" t="s">
        <v>33</v>
      </c>
      <c r="L2517" s="91">
        <v>6338.3</v>
      </c>
      <c r="M2517" s="92" t="s">
        <v>33</v>
      </c>
      <c r="N2517" s="93" t="s">
        <v>33</v>
      </c>
      <c r="R2517" s="68" t="s">
        <v>2035</v>
      </c>
    </row>
    <row r="2518" spans="1:24" s="63" customFormat="1" ht="22.5" x14ac:dyDescent="0.2">
      <c r="A2518" s="88" t="s">
        <v>3718</v>
      </c>
      <c r="B2518" s="89" t="s">
        <v>2839</v>
      </c>
      <c r="C2518" s="776" t="s">
        <v>2840</v>
      </c>
      <c r="D2518" s="776"/>
      <c r="E2518" s="776"/>
      <c r="F2518" s="90" t="s">
        <v>711</v>
      </c>
      <c r="G2518" s="90" t="s">
        <v>33</v>
      </c>
      <c r="H2518" s="90" t="s">
        <v>33</v>
      </c>
      <c r="I2518" s="90" t="s">
        <v>3520</v>
      </c>
      <c r="J2518" s="91" t="s">
        <v>33</v>
      </c>
      <c r="K2518" s="90" t="s">
        <v>33</v>
      </c>
      <c r="L2518" s="91" t="s">
        <v>33</v>
      </c>
      <c r="M2518" s="92" t="s">
        <v>33</v>
      </c>
      <c r="N2518" s="93" t="s">
        <v>33</v>
      </c>
      <c r="R2518" s="68" t="s">
        <v>2840</v>
      </c>
    </row>
    <row r="2519" spans="1:24" s="63" customFormat="1" x14ac:dyDescent="0.2">
      <c r="A2519" s="94"/>
      <c r="B2519" s="95"/>
      <c r="C2519" s="767" t="s">
        <v>3521</v>
      </c>
      <c r="D2519" s="767"/>
      <c r="E2519" s="767"/>
      <c r="F2519" s="767"/>
      <c r="G2519" s="767"/>
      <c r="H2519" s="767"/>
      <c r="I2519" s="767"/>
      <c r="J2519" s="767"/>
      <c r="K2519" s="767"/>
      <c r="L2519" s="767"/>
      <c r="M2519" s="767"/>
      <c r="N2519" s="781"/>
      <c r="S2519" s="68" t="s">
        <v>3521</v>
      </c>
    </row>
    <row r="2520" spans="1:24" s="63" customFormat="1" ht="33.75" x14ac:dyDescent="0.2">
      <c r="A2520" s="96"/>
      <c r="B2520" s="97" t="s">
        <v>558</v>
      </c>
      <c r="C2520" s="767" t="s">
        <v>559</v>
      </c>
      <c r="D2520" s="767"/>
      <c r="E2520" s="767"/>
      <c r="F2520" s="767"/>
      <c r="G2520" s="767"/>
      <c r="H2520" s="767"/>
      <c r="I2520" s="767"/>
      <c r="J2520" s="767"/>
      <c r="K2520" s="767"/>
      <c r="L2520" s="767"/>
      <c r="M2520" s="767"/>
      <c r="N2520" s="781"/>
      <c r="T2520" s="68" t="s">
        <v>559</v>
      </c>
    </row>
    <row r="2521" spans="1:24" s="63" customFormat="1" x14ac:dyDescent="0.2">
      <c r="A2521" s="98"/>
      <c r="B2521" s="97" t="s">
        <v>165</v>
      </c>
      <c r="C2521" s="767" t="s">
        <v>251</v>
      </c>
      <c r="D2521" s="767"/>
      <c r="E2521" s="767"/>
      <c r="F2521" s="99" t="s">
        <v>33</v>
      </c>
      <c r="G2521" s="99" t="s">
        <v>33</v>
      </c>
      <c r="H2521" s="99" t="s">
        <v>33</v>
      </c>
      <c r="I2521" s="99" t="s">
        <v>33</v>
      </c>
      <c r="J2521" s="100">
        <v>135.36000000000001</v>
      </c>
      <c r="K2521" s="99" t="s">
        <v>175</v>
      </c>
      <c r="L2521" s="100">
        <v>5.58</v>
      </c>
      <c r="M2521" s="101" t="s">
        <v>33</v>
      </c>
      <c r="N2521" s="102" t="s">
        <v>33</v>
      </c>
      <c r="U2521" s="68" t="s">
        <v>251</v>
      </c>
    </row>
    <row r="2522" spans="1:24" s="63" customFormat="1" x14ac:dyDescent="0.2">
      <c r="A2522" s="98"/>
      <c r="B2522" s="97" t="s">
        <v>173</v>
      </c>
      <c r="C2522" s="767" t="s">
        <v>174</v>
      </c>
      <c r="D2522" s="767"/>
      <c r="E2522" s="767"/>
      <c r="F2522" s="99" t="s">
        <v>33</v>
      </c>
      <c r="G2522" s="99" t="s">
        <v>33</v>
      </c>
      <c r="H2522" s="99" t="s">
        <v>33</v>
      </c>
      <c r="I2522" s="99" t="s">
        <v>33</v>
      </c>
      <c r="J2522" s="100">
        <v>58.09</v>
      </c>
      <c r="K2522" s="99" t="s">
        <v>175</v>
      </c>
      <c r="L2522" s="100">
        <v>2.4</v>
      </c>
      <c r="M2522" s="101" t="s">
        <v>33</v>
      </c>
      <c r="N2522" s="102" t="s">
        <v>33</v>
      </c>
      <c r="U2522" s="68" t="s">
        <v>174</v>
      </c>
    </row>
    <row r="2523" spans="1:24" s="63" customFormat="1" x14ac:dyDescent="0.2">
      <c r="A2523" s="98"/>
      <c r="B2523" s="97" t="s">
        <v>176</v>
      </c>
      <c r="C2523" s="767" t="s">
        <v>177</v>
      </c>
      <c r="D2523" s="767"/>
      <c r="E2523" s="767"/>
      <c r="F2523" s="99" t="s">
        <v>33</v>
      </c>
      <c r="G2523" s="99" t="s">
        <v>33</v>
      </c>
      <c r="H2523" s="99" t="s">
        <v>33</v>
      </c>
      <c r="I2523" s="99" t="s">
        <v>33</v>
      </c>
      <c r="J2523" s="100">
        <v>5.0199999999999996</v>
      </c>
      <c r="K2523" s="99" t="s">
        <v>175</v>
      </c>
      <c r="L2523" s="100">
        <v>0.21</v>
      </c>
      <c r="M2523" s="101" t="s">
        <v>33</v>
      </c>
      <c r="N2523" s="102" t="s">
        <v>33</v>
      </c>
      <c r="U2523" s="68" t="s">
        <v>177</v>
      </c>
    </row>
    <row r="2524" spans="1:24" s="63" customFormat="1" x14ac:dyDescent="0.2">
      <c r="A2524" s="98"/>
      <c r="B2524" s="97" t="s">
        <v>212</v>
      </c>
      <c r="C2524" s="767" t="s">
        <v>252</v>
      </c>
      <c r="D2524" s="767"/>
      <c r="E2524" s="767"/>
      <c r="F2524" s="99" t="s">
        <v>33</v>
      </c>
      <c r="G2524" s="99" t="s">
        <v>33</v>
      </c>
      <c r="H2524" s="99" t="s">
        <v>33</v>
      </c>
      <c r="I2524" s="99" t="s">
        <v>33</v>
      </c>
      <c r="J2524" s="100">
        <v>894.6</v>
      </c>
      <c r="K2524" s="99" t="s">
        <v>33</v>
      </c>
      <c r="L2524" s="100">
        <v>29.52</v>
      </c>
      <c r="M2524" s="101" t="s">
        <v>33</v>
      </c>
      <c r="N2524" s="102" t="s">
        <v>33</v>
      </c>
      <c r="U2524" s="68" t="s">
        <v>252</v>
      </c>
    </row>
    <row r="2525" spans="1:24" s="63" customFormat="1" x14ac:dyDescent="0.2">
      <c r="A2525" s="98"/>
      <c r="B2525" s="97" t="s">
        <v>33</v>
      </c>
      <c r="C2525" s="767" t="s">
        <v>253</v>
      </c>
      <c r="D2525" s="767"/>
      <c r="E2525" s="767"/>
      <c r="F2525" s="99" t="s">
        <v>179</v>
      </c>
      <c r="G2525" s="99" t="s">
        <v>656</v>
      </c>
      <c r="H2525" s="99" t="s">
        <v>175</v>
      </c>
      <c r="I2525" s="99" t="s">
        <v>3522</v>
      </c>
      <c r="J2525" s="100" t="s">
        <v>33</v>
      </c>
      <c r="K2525" s="99" t="s">
        <v>33</v>
      </c>
      <c r="L2525" s="100" t="s">
        <v>33</v>
      </c>
      <c r="M2525" s="101" t="s">
        <v>33</v>
      </c>
      <c r="N2525" s="102" t="s">
        <v>33</v>
      </c>
      <c r="V2525" s="68" t="s">
        <v>253</v>
      </c>
    </row>
    <row r="2526" spans="1:24" s="63" customFormat="1" x14ac:dyDescent="0.2">
      <c r="A2526" s="98"/>
      <c r="B2526" s="97" t="s">
        <v>33</v>
      </c>
      <c r="C2526" s="767" t="s">
        <v>178</v>
      </c>
      <c r="D2526" s="767"/>
      <c r="E2526" s="767"/>
      <c r="F2526" s="99" t="s">
        <v>179</v>
      </c>
      <c r="G2526" s="99" t="s">
        <v>925</v>
      </c>
      <c r="H2526" s="99" t="s">
        <v>175</v>
      </c>
      <c r="I2526" s="99" t="s">
        <v>3523</v>
      </c>
      <c r="J2526" s="100" t="s">
        <v>33</v>
      </c>
      <c r="K2526" s="99" t="s">
        <v>33</v>
      </c>
      <c r="L2526" s="100" t="s">
        <v>33</v>
      </c>
      <c r="M2526" s="101" t="s">
        <v>33</v>
      </c>
      <c r="N2526" s="102" t="s">
        <v>33</v>
      </c>
      <c r="V2526" s="68" t="s">
        <v>178</v>
      </c>
    </row>
    <row r="2527" spans="1:24" s="63" customFormat="1" x14ac:dyDescent="0.2">
      <c r="A2527" s="98"/>
      <c r="B2527" s="97" t="s">
        <v>33</v>
      </c>
      <c r="C2527" s="776" t="s">
        <v>182</v>
      </c>
      <c r="D2527" s="776"/>
      <c r="E2527" s="776"/>
      <c r="F2527" s="90" t="s">
        <v>33</v>
      </c>
      <c r="G2527" s="90" t="s">
        <v>33</v>
      </c>
      <c r="H2527" s="90" t="s">
        <v>33</v>
      </c>
      <c r="I2527" s="90" t="s">
        <v>33</v>
      </c>
      <c r="J2527" s="91">
        <v>1088.05</v>
      </c>
      <c r="K2527" s="90" t="s">
        <v>33</v>
      </c>
      <c r="L2527" s="91">
        <v>37.5</v>
      </c>
      <c r="M2527" s="92" t="s">
        <v>33</v>
      </c>
      <c r="N2527" s="93" t="s">
        <v>33</v>
      </c>
      <c r="W2527" s="68" t="s">
        <v>182</v>
      </c>
    </row>
    <row r="2528" spans="1:24" s="63" customFormat="1" x14ac:dyDescent="0.2">
      <c r="A2528" s="98"/>
      <c r="B2528" s="97" t="s">
        <v>33</v>
      </c>
      <c r="C2528" s="767" t="s">
        <v>183</v>
      </c>
      <c r="D2528" s="767"/>
      <c r="E2528" s="767"/>
      <c r="F2528" s="99" t="s">
        <v>33</v>
      </c>
      <c r="G2528" s="99" t="s">
        <v>33</v>
      </c>
      <c r="H2528" s="99" t="s">
        <v>33</v>
      </c>
      <c r="I2528" s="99" t="s">
        <v>33</v>
      </c>
      <c r="J2528" s="100" t="s">
        <v>33</v>
      </c>
      <c r="K2528" s="99" t="s">
        <v>33</v>
      </c>
      <c r="L2528" s="100">
        <v>5.79</v>
      </c>
      <c r="M2528" s="101" t="s">
        <v>33</v>
      </c>
      <c r="N2528" s="102" t="s">
        <v>33</v>
      </c>
      <c r="V2528" s="68" t="s">
        <v>183</v>
      </c>
    </row>
    <row r="2529" spans="1:24" s="63" customFormat="1" ht="22.5" x14ac:dyDescent="0.2">
      <c r="A2529" s="98"/>
      <c r="B2529" s="97" t="s">
        <v>959</v>
      </c>
      <c r="C2529" s="767" t="s">
        <v>960</v>
      </c>
      <c r="D2529" s="767"/>
      <c r="E2529" s="767"/>
      <c r="F2529" s="99" t="s">
        <v>186</v>
      </c>
      <c r="G2529" s="99" t="s">
        <v>187</v>
      </c>
      <c r="H2529" s="99" t="s">
        <v>33</v>
      </c>
      <c r="I2529" s="99" t="s">
        <v>187</v>
      </c>
      <c r="J2529" s="100" t="s">
        <v>33</v>
      </c>
      <c r="K2529" s="99" t="s">
        <v>33</v>
      </c>
      <c r="L2529" s="100">
        <v>5.5</v>
      </c>
      <c r="M2529" s="101" t="s">
        <v>33</v>
      </c>
      <c r="N2529" s="102" t="s">
        <v>33</v>
      </c>
      <c r="V2529" s="68" t="s">
        <v>960</v>
      </c>
    </row>
    <row r="2530" spans="1:24" s="63" customFormat="1" ht="22.5" x14ac:dyDescent="0.2">
      <c r="A2530" s="98"/>
      <c r="B2530" s="97" t="s">
        <v>961</v>
      </c>
      <c r="C2530" s="767" t="s">
        <v>962</v>
      </c>
      <c r="D2530" s="767"/>
      <c r="E2530" s="767"/>
      <c r="F2530" s="99" t="s">
        <v>186</v>
      </c>
      <c r="G2530" s="99" t="s">
        <v>594</v>
      </c>
      <c r="H2530" s="99" t="s">
        <v>33</v>
      </c>
      <c r="I2530" s="99" t="s">
        <v>594</v>
      </c>
      <c r="J2530" s="100" t="s">
        <v>33</v>
      </c>
      <c r="K2530" s="99" t="s">
        <v>33</v>
      </c>
      <c r="L2530" s="100">
        <v>3.76</v>
      </c>
      <c r="M2530" s="101" t="s">
        <v>33</v>
      </c>
      <c r="N2530" s="102" t="s">
        <v>33</v>
      </c>
      <c r="V2530" s="68" t="s">
        <v>962</v>
      </c>
    </row>
    <row r="2531" spans="1:24" s="63" customFormat="1" x14ac:dyDescent="0.2">
      <c r="A2531" s="103"/>
      <c r="B2531" s="104"/>
      <c r="C2531" s="780" t="s">
        <v>191</v>
      </c>
      <c r="D2531" s="780"/>
      <c r="E2531" s="780"/>
      <c r="F2531" s="105" t="s">
        <v>33</v>
      </c>
      <c r="G2531" s="105" t="s">
        <v>33</v>
      </c>
      <c r="H2531" s="105" t="s">
        <v>33</v>
      </c>
      <c r="I2531" s="105" t="s">
        <v>33</v>
      </c>
      <c r="J2531" s="106" t="s">
        <v>33</v>
      </c>
      <c r="K2531" s="105" t="s">
        <v>33</v>
      </c>
      <c r="L2531" s="106">
        <v>46.76</v>
      </c>
      <c r="M2531" s="92" t="s">
        <v>33</v>
      </c>
      <c r="N2531" s="107" t="s">
        <v>33</v>
      </c>
      <c r="X2531" s="68" t="s">
        <v>191</v>
      </c>
    </row>
    <row r="2532" spans="1:24" s="63" customFormat="1" ht="22.5" x14ac:dyDescent="0.2">
      <c r="A2532" s="88" t="s">
        <v>3719</v>
      </c>
      <c r="B2532" s="89" t="s">
        <v>2844</v>
      </c>
      <c r="C2532" s="776" t="s">
        <v>2845</v>
      </c>
      <c r="D2532" s="776"/>
      <c r="E2532" s="776"/>
      <c r="F2532" s="90" t="s">
        <v>604</v>
      </c>
      <c r="G2532" s="90" t="s">
        <v>33</v>
      </c>
      <c r="H2532" s="90" t="s">
        <v>33</v>
      </c>
      <c r="I2532" s="90" t="s">
        <v>1166</v>
      </c>
      <c r="J2532" s="91">
        <v>6100</v>
      </c>
      <c r="K2532" s="90" t="s">
        <v>33</v>
      </c>
      <c r="L2532" s="91">
        <v>25.01</v>
      </c>
      <c r="M2532" s="92" t="s">
        <v>33</v>
      </c>
      <c r="N2532" s="93" t="s">
        <v>33</v>
      </c>
      <c r="R2532" s="68" t="s">
        <v>2845</v>
      </c>
    </row>
    <row r="2533" spans="1:24" s="63" customFormat="1" x14ac:dyDescent="0.2">
      <c r="A2533" s="94"/>
      <c r="B2533" s="95"/>
      <c r="C2533" s="767" t="s">
        <v>3525</v>
      </c>
      <c r="D2533" s="767"/>
      <c r="E2533" s="767"/>
      <c r="F2533" s="767"/>
      <c r="G2533" s="767"/>
      <c r="H2533" s="767"/>
      <c r="I2533" s="767"/>
      <c r="J2533" s="767"/>
      <c r="K2533" s="767"/>
      <c r="L2533" s="767"/>
      <c r="M2533" s="767"/>
      <c r="N2533" s="781"/>
      <c r="S2533" s="68" t="s">
        <v>3525</v>
      </c>
    </row>
    <row r="2534" spans="1:24" s="63" customFormat="1" ht="22.5" x14ac:dyDescent="0.2">
      <c r="A2534" s="88" t="s">
        <v>3720</v>
      </c>
      <c r="B2534" s="89" t="s">
        <v>2848</v>
      </c>
      <c r="C2534" s="776" t="s">
        <v>2849</v>
      </c>
      <c r="D2534" s="776"/>
      <c r="E2534" s="776"/>
      <c r="F2534" s="90" t="s">
        <v>604</v>
      </c>
      <c r="G2534" s="90" t="s">
        <v>33</v>
      </c>
      <c r="H2534" s="90" t="s">
        <v>33</v>
      </c>
      <c r="I2534" s="90" t="s">
        <v>1819</v>
      </c>
      <c r="J2534" s="91" t="s">
        <v>33</v>
      </c>
      <c r="K2534" s="90" t="s">
        <v>33</v>
      </c>
      <c r="L2534" s="91" t="s">
        <v>33</v>
      </c>
      <c r="M2534" s="92" t="s">
        <v>33</v>
      </c>
      <c r="N2534" s="93" t="s">
        <v>33</v>
      </c>
      <c r="R2534" s="68" t="s">
        <v>2849</v>
      </c>
    </row>
    <row r="2535" spans="1:24" s="63" customFormat="1" x14ac:dyDescent="0.2">
      <c r="A2535" s="94"/>
      <c r="B2535" s="95"/>
      <c r="C2535" s="767" t="s">
        <v>3686</v>
      </c>
      <c r="D2535" s="767"/>
      <c r="E2535" s="767"/>
      <c r="F2535" s="767"/>
      <c r="G2535" s="767"/>
      <c r="H2535" s="767"/>
      <c r="I2535" s="767"/>
      <c r="J2535" s="767"/>
      <c r="K2535" s="767"/>
      <c r="L2535" s="767"/>
      <c r="M2535" s="767"/>
      <c r="N2535" s="781"/>
      <c r="S2535" s="68" t="s">
        <v>3686</v>
      </c>
    </row>
    <row r="2536" spans="1:24" s="63" customFormat="1" ht="33.75" x14ac:dyDescent="0.2">
      <c r="A2536" s="96"/>
      <c r="B2536" s="97" t="s">
        <v>558</v>
      </c>
      <c r="C2536" s="767" t="s">
        <v>559</v>
      </c>
      <c r="D2536" s="767"/>
      <c r="E2536" s="767"/>
      <c r="F2536" s="767"/>
      <c r="G2536" s="767"/>
      <c r="H2536" s="767"/>
      <c r="I2536" s="767"/>
      <c r="J2536" s="767"/>
      <c r="K2536" s="767"/>
      <c r="L2536" s="767"/>
      <c r="M2536" s="767"/>
      <c r="N2536" s="781"/>
      <c r="T2536" s="68" t="s">
        <v>559</v>
      </c>
    </row>
    <row r="2537" spans="1:24" s="63" customFormat="1" x14ac:dyDescent="0.2">
      <c r="A2537" s="98"/>
      <c r="B2537" s="97" t="s">
        <v>165</v>
      </c>
      <c r="C2537" s="767" t="s">
        <v>251</v>
      </c>
      <c r="D2537" s="767"/>
      <c r="E2537" s="767"/>
      <c r="F2537" s="99" t="s">
        <v>33</v>
      </c>
      <c r="G2537" s="99" t="s">
        <v>33</v>
      </c>
      <c r="H2537" s="99" t="s">
        <v>33</v>
      </c>
      <c r="I2537" s="99" t="s">
        <v>33</v>
      </c>
      <c r="J2537" s="100">
        <v>1795.86</v>
      </c>
      <c r="K2537" s="99" t="s">
        <v>175</v>
      </c>
      <c r="L2537" s="100">
        <v>6.73</v>
      </c>
      <c r="M2537" s="101" t="s">
        <v>33</v>
      </c>
      <c r="N2537" s="102" t="s">
        <v>33</v>
      </c>
      <c r="U2537" s="68" t="s">
        <v>251</v>
      </c>
    </row>
    <row r="2538" spans="1:24" s="63" customFormat="1" x14ac:dyDescent="0.2">
      <c r="A2538" s="98"/>
      <c r="B2538" s="97" t="s">
        <v>173</v>
      </c>
      <c r="C2538" s="767" t="s">
        <v>174</v>
      </c>
      <c r="D2538" s="767"/>
      <c r="E2538" s="767"/>
      <c r="F2538" s="99" t="s">
        <v>33</v>
      </c>
      <c r="G2538" s="99" t="s">
        <v>33</v>
      </c>
      <c r="H2538" s="99" t="s">
        <v>33</v>
      </c>
      <c r="I2538" s="99" t="s">
        <v>33</v>
      </c>
      <c r="J2538" s="100">
        <v>28.64</v>
      </c>
      <c r="K2538" s="99" t="s">
        <v>175</v>
      </c>
      <c r="L2538" s="100">
        <v>0.11</v>
      </c>
      <c r="M2538" s="101" t="s">
        <v>33</v>
      </c>
      <c r="N2538" s="102" t="s">
        <v>33</v>
      </c>
      <c r="U2538" s="68" t="s">
        <v>174</v>
      </c>
    </row>
    <row r="2539" spans="1:24" s="63" customFormat="1" x14ac:dyDescent="0.2">
      <c r="A2539" s="98"/>
      <c r="B2539" s="97" t="s">
        <v>176</v>
      </c>
      <c r="C2539" s="767" t="s">
        <v>177</v>
      </c>
      <c r="D2539" s="767"/>
      <c r="E2539" s="767"/>
      <c r="F2539" s="99" t="s">
        <v>33</v>
      </c>
      <c r="G2539" s="99" t="s">
        <v>33</v>
      </c>
      <c r="H2539" s="99" t="s">
        <v>33</v>
      </c>
      <c r="I2539" s="99" t="s">
        <v>33</v>
      </c>
      <c r="J2539" s="100">
        <v>4.09</v>
      </c>
      <c r="K2539" s="99" t="s">
        <v>175</v>
      </c>
      <c r="L2539" s="100">
        <v>0.02</v>
      </c>
      <c r="M2539" s="101" t="s">
        <v>33</v>
      </c>
      <c r="N2539" s="102" t="s">
        <v>33</v>
      </c>
      <c r="U2539" s="68" t="s">
        <v>177</v>
      </c>
    </row>
    <row r="2540" spans="1:24" s="63" customFormat="1" x14ac:dyDescent="0.2">
      <c r="A2540" s="98"/>
      <c r="B2540" s="97" t="s">
        <v>33</v>
      </c>
      <c r="C2540" s="767" t="s">
        <v>253</v>
      </c>
      <c r="D2540" s="767"/>
      <c r="E2540" s="767"/>
      <c r="F2540" s="99" t="s">
        <v>179</v>
      </c>
      <c r="G2540" s="99" t="s">
        <v>2851</v>
      </c>
      <c r="H2540" s="99" t="s">
        <v>175</v>
      </c>
      <c r="I2540" s="99" t="s">
        <v>2943</v>
      </c>
      <c r="J2540" s="100" t="s">
        <v>33</v>
      </c>
      <c r="K2540" s="99" t="s">
        <v>33</v>
      </c>
      <c r="L2540" s="100" t="s">
        <v>33</v>
      </c>
      <c r="M2540" s="101" t="s">
        <v>33</v>
      </c>
      <c r="N2540" s="102" t="s">
        <v>33</v>
      </c>
      <c r="V2540" s="68" t="s">
        <v>253</v>
      </c>
    </row>
    <row r="2541" spans="1:24" s="63" customFormat="1" x14ac:dyDescent="0.2">
      <c r="A2541" s="98"/>
      <c r="B2541" s="97" t="s">
        <v>33</v>
      </c>
      <c r="C2541" s="767" t="s">
        <v>178</v>
      </c>
      <c r="D2541" s="767"/>
      <c r="E2541" s="767"/>
      <c r="F2541" s="99" t="s">
        <v>179</v>
      </c>
      <c r="G2541" s="99" t="s">
        <v>625</v>
      </c>
      <c r="H2541" s="99" t="s">
        <v>175</v>
      </c>
      <c r="I2541" s="99" t="s">
        <v>2944</v>
      </c>
      <c r="J2541" s="100" t="s">
        <v>33</v>
      </c>
      <c r="K2541" s="99" t="s">
        <v>33</v>
      </c>
      <c r="L2541" s="100" t="s">
        <v>33</v>
      </c>
      <c r="M2541" s="101" t="s">
        <v>33</v>
      </c>
      <c r="N2541" s="102" t="s">
        <v>33</v>
      </c>
      <c r="V2541" s="68" t="s">
        <v>178</v>
      </c>
    </row>
    <row r="2542" spans="1:24" s="63" customFormat="1" x14ac:dyDescent="0.2">
      <c r="A2542" s="98"/>
      <c r="B2542" s="97" t="s">
        <v>33</v>
      </c>
      <c r="C2542" s="776" t="s">
        <v>182</v>
      </c>
      <c r="D2542" s="776"/>
      <c r="E2542" s="776"/>
      <c r="F2542" s="90" t="s">
        <v>33</v>
      </c>
      <c r="G2542" s="90" t="s">
        <v>33</v>
      </c>
      <c r="H2542" s="90" t="s">
        <v>33</v>
      </c>
      <c r="I2542" s="90" t="s">
        <v>33</v>
      </c>
      <c r="J2542" s="91">
        <v>1824.5</v>
      </c>
      <c r="K2542" s="90" t="s">
        <v>33</v>
      </c>
      <c r="L2542" s="91">
        <v>6.84</v>
      </c>
      <c r="M2542" s="92" t="s">
        <v>33</v>
      </c>
      <c r="N2542" s="93" t="s">
        <v>33</v>
      </c>
      <c r="W2542" s="68" t="s">
        <v>182</v>
      </c>
    </row>
    <row r="2543" spans="1:24" s="63" customFormat="1" x14ac:dyDescent="0.2">
      <c r="A2543" s="98"/>
      <c r="B2543" s="97" t="s">
        <v>33</v>
      </c>
      <c r="C2543" s="767" t="s">
        <v>183</v>
      </c>
      <c r="D2543" s="767"/>
      <c r="E2543" s="767"/>
      <c r="F2543" s="99" t="s">
        <v>33</v>
      </c>
      <c r="G2543" s="99" t="s">
        <v>33</v>
      </c>
      <c r="H2543" s="99" t="s">
        <v>33</v>
      </c>
      <c r="I2543" s="99" t="s">
        <v>33</v>
      </c>
      <c r="J2543" s="100" t="s">
        <v>33</v>
      </c>
      <c r="K2543" s="99" t="s">
        <v>33</v>
      </c>
      <c r="L2543" s="100">
        <v>6.75</v>
      </c>
      <c r="M2543" s="101" t="s">
        <v>33</v>
      </c>
      <c r="N2543" s="102" t="s">
        <v>33</v>
      </c>
      <c r="V2543" s="68" t="s">
        <v>183</v>
      </c>
    </row>
    <row r="2544" spans="1:24" s="63" customFormat="1" ht="33.75" x14ac:dyDescent="0.2">
      <c r="A2544" s="98"/>
      <c r="B2544" s="97" t="s">
        <v>589</v>
      </c>
      <c r="C2544" s="767" t="s">
        <v>590</v>
      </c>
      <c r="D2544" s="767"/>
      <c r="E2544" s="767"/>
      <c r="F2544" s="99" t="s">
        <v>186</v>
      </c>
      <c r="G2544" s="99" t="s">
        <v>591</v>
      </c>
      <c r="H2544" s="99" t="s">
        <v>33</v>
      </c>
      <c r="I2544" s="99" t="s">
        <v>591</v>
      </c>
      <c r="J2544" s="100" t="s">
        <v>33</v>
      </c>
      <c r="K2544" s="99" t="s">
        <v>33</v>
      </c>
      <c r="L2544" s="100">
        <v>7.09</v>
      </c>
      <c r="M2544" s="101" t="s">
        <v>33</v>
      </c>
      <c r="N2544" s="102" t="s">
        <v>33</v>
      </c>
      <c r="V2544" s="68" t="s">
        <v>590</v>
      </c>
    </row>
    <row r="2545" spans="1:27" s="63" customFormat="1" ht="33.75" x14ac:dyDescent="0.2">
      <c r="A2545" s="98"/>
      <c r="B2545" s="97" t="s">
        <v>592</v>
      </c>
      <c r="C2545" s="767" t="s">
        <v>593</v>
      </c>
      <c r="D2545" s="767"/>
      <c r="E2545" s="767"/>
      <c r="F2545" s="99" t="s">
        <v>186</v>
      </c>
      <c r="G2545" s="99" t="s">
        <v>594</v>
      </c>
      <c r="H2545" s="99" t="s">
        <v>33</v>
      </c>
      <c r="I2545" s="99" t="s">
        <v>594</v>
      </c>
      <c r="J2545" s="100" t="s">
        <v>33</v>
      </c>
      <c r="K2545" s="99" t="s">
        <v>33</v>
      </c>
      <c r="L2545" s="100">
        <v>4.3899999999999997</v>
      </c>
      <c r="M2545" s="101" t="s">
        <v>33</v>
      </c>
      <c r="N2545" s="102" t="s">
        <v>33</v>
      </c>
      <c r="V2545" s="68" t="s">
        <v>593</v>
      </c>
    </row>
    <row r="2546" spans="1:27" s="63" customFormat="1" x14ac:dyDescent="0.2">
      <c r="A2546" s="103"/>
      <c r="B2546" s="104"/>
      <c r="C2546" s="780" t="s">
        <v>191</v>
      </c>
      <c r="D2546" s="780"/>
      <c r="E2546" s="780"/>
      <c r="F2546" s="105" t="s">
        <v>33</v>
      </c>
      <c r="G2546" s="105" t="s">
        <v>33</v>
      </c>
      <c r="H2546" s="105" t="s">
        <v>33</v>
      </c>
      <c r="I2546" s="105" t="s">
        <v>33</v>
      </c>
      <c r="J2546" s="106" t="s">
        <v>33</v>
      </c>
      <c r="K2546" s="105" t="s">
        <v>33</v>
      </c>
      <c r="L2546" s="106">
        <v>18.32</v>
      </c>
      <c r="M2546" s="92" t="s">
        <v>33</v>
      </c>
      <c r="N2546" s="107" t="s">
        <v>33</v>
      </c>
      <c r="X2546" s="68" t="s">
        <v>191</v>
      </c>
    </row>
    <row r="2547" spans="1:27" s="63" customFormat="1" ht="22.5" x14ac:dyDescent="0.2">
      <c r="A2547" s="88" t="s">
        <v>3721</v>
      </c>
      <c r="B2547" s="89" t="s">
        <v>2854</v>
      </c>
      <c r="C2547" s="776" t="s">
        <v>2855</v>
      </c>
      <c r="D2547" s="776"/>
      <c r="E2547" s="776"/>
      <c r="F2547" s="90" t="s">
        <v>815</v>
      </c>
      <c r="G2547" s="90" t="s">
        <v>33</v>
      </c>
      <c r="H2547" s="90" t="s">
        <v>33</v>
      </c>
      <c r="I2547" s="90" t="s">
        <v>655</v>
      </c>
      <c r="J2547" s="91">
        <v>25.03</v>
      </c>
      <c r="K2547" s="90" t="s">
        <v>33</v>
      </c>
      <c r="L2547" s="91">
        <v>60.07</v>
      </c>
      <c r="M2547" s="92" t="s">
        <v>33</v>
      </c>
      <c r="N2547" s="93" t="s">
        <v>33</v>
      </c>
      <c r="R2547" s="68" t="s">
        <v>2855</v>
      </c>
    </row>
    <row r="2548" spans="1:27" s="63" customFormat="1" ht="1.5" customHeight="1" x14ac:dyDescent="0.2">
      <c r="A2548" s="108"/>
      <c r="B2548" s="104"/>
      <c r="C2548" s="104"/>
      <c r="D2548" s="104"/>
      <c r="E2548" s="104"/>
      <c r="F2548" s="108"/>
      <c r="G2548" s="108"/>
      <c r="H2548" s="108"/>
      <c r="I2548" s="108"/>
      <c r="J2548" s="109"/>
      <c r="K2548" s="108"/>
      <c r="L2548" s="109"/>
      <c r="M2548" s="99"/>
      <c r="N2548" s="109"/>
    </row>
    <row r="2549" spans="1:27" s="63" customFormat="1" x14ac:dyDescent="0.2">
      <c r="A2549" s="110"/>
      <c r="B2549" s="111" t="s">
        <v>33</v>
      </c>
      <c r="C2549" s="780" t="s">
        <v>2038</v>
      </c>
      <c r="D2549" s="780"/>
      <c r="E2549" s="780"/>
      <c r="F2549" s="780"/>
      <c r="G2549" s="780"/>
      <c r="H2549" s="780"/>
      <c r="I2549" s="780"/>
      <c r="J2549" s="780"/>
      <c r="K2549" s="780"/>
      <c r="L2549" s="112" t="s">
        <v>33</v>
      </c>
      <c r="M2549" s="113"/>
      <c r="N2549" s="114"/>
      <c r="Z2549" s="68" t="s">
        <v>2038</v>
      </c>
    </row>
    <row r="2550" spans="1:27" s="63" customFormat="1" x14ac:dyDescent="0.2">
      <c r="A2550" s="115"/>
      <c r="B2550" s="97" t="s">
        <v>33</v>
      </c>
      <c r="C2550" s="767" t="s">
        <v>202</v>
      </c>
      <c r="D2550" s="767"/>
      <c r="E2550" s="767"/>
      <c r="F2550" s="767"/>
      <c r="G2550" s="767"/>
      <c r="H2550" s="767"/>
      <c r="I2550" s="767"/>
      <c r="J2550" s="767"/>
      <c r="K2550" s="767"/>
      <c r="L2550" s="116">
        <v>1692621.82</v>
      </c>
      <c r="M2550" s="117"/>
      <c r="N2550" s="118" t="s">
        <v>33</v>
      </c>
      <c r="AA2550" s="68" t="s">
        <v>202</v>
      </c>
    </row>
    <row r="2551" spans="1:27" s="63" customFormat="1" x14ac:dyDescent="0.2">
      <c r="A2551" s="115"/>
      <c r="B2551" s="97" t="s">
        <v>165</v>
      </c>
      <c r="C2551" s="767" t="s">
        <v>726</v>
      </c>
      <c r="D2551" s="767"/>
      <c r="E2551" s="767"/>
      <c r="F2551" s="767"/>
      <c r="G2551" s="767"/>
      <c r="H2551" s="767"/>
      <c r="I2551" s="767"/>
      <c r="J2551" s="767"/>
      <c r="K2551" s="767"/>
      <c r="L2551" s="116">
        <v>1686732.73</v>
      </c>
      <c r="M2551" s="117"/>
      <c r="N2551" s="118" t="s">
        <v>33</v>
      </c>
      <c r="AA2551" s="68" t="s">
        <v>726</v>
      </c>
    </row>
    <row r="2552" spans="1:27" s="63" customFormat="1" x14ac:dyDescent="0.2">
      <c r="A2552" s="115"/>
      <c r="B2552" s="97" t="s">
        <v>33</v>
      </c>
      <c r="C2552" s="767" t="s">
        <v>727</v>
      </c>
      <c r="D2552" s="767"/>
      <c r="E2552" s="767"/>
      <c r="F2552" s="767"/>
      <c r="G2552" s="767"/>
      <c r="H2552" s="767"/>
      <c r="I2552" s="767"/>
      <c r="J2552" s="767"/>
      <c r="K2552" s="767"/>
      <c r="L2552" s="116" t="s">
        <v>33</v>
      </c>
      <c r="M2552" s="117"/>
      <c r="N2552" s="118" t="s">
        <v>33</v>
      </c>
      <c r="AA2552" s="68" t="s">
        <v>727</v>
      </c>
    </row>
    <row r="2553" spans="1:27" s="63" customFormat="1" x14ac:dyDescent="0.2">
      <c r="A2553" s="115"/>
      <c r="B2553" s="97" t="s">
        <v>33</v>
      </c>
      <c r="C2553" s="767" t="s">
        <v>728</v>
      </c>
      <c r="D2553" s="767"/>
      <c r="E2553" s="767"/>
      <c r="F2553" s="767"/>
      <c r="G2553" s="767"/>
      <c r="H2553" s="767"/>
      <c r="I2553" s="767"/>
      <c r="J2553" s="767"/>
      <c r="K2553" s="767"/>
      <c r="L2553" s="116">
        <v>57431.08</v>
      </c>
      <c r="M2553" s="117"/>
      <c r="N2553" s="118" t="s">
        <v>33</v>
      </c>
      <c r="AA2553" s="68" t="s">
        <v>728</v>
      </c>
    </row>
    <row r="2554" spans="1:27" s="63" customFormat="1" x14ac:dyDescent="0.2">
      <c r="A2554" s="115"/>
      <c r="B2554" s="97" t="s">
        <v>33</v>
      </c>
      <c r="C2554" s="767" t="s">
        <v>729</v>
      </c>
      <c r="D2554" s="767"/>
      <c r="E2554" s="767"/>
      <c r="F2554" s="767"/>
      <c r="G2554" s="767"/>
      <c r="H2554" s="767"/>
      <c r="I2554" s="767"/>
      <c r="J2554" s="767"/>
      <c r="K2554" s="767"/>
      <c r="L2554" s="116">
        <v>136913.41</v>
      </c>
      <c r="M2554" s="117"/>
      <c r="N2554" s="118" t="s">
        <v>33</v>
      </c>
      <c r="AA2554" s="68" t="s">
        <v>729</v>
      </c>
    </row>
    <row r="2555" spans="1:27" s="63" customFormat="1" x14ac:dyDescent="0.2">
      <c r="A2555" s="115"/>
      <c r="B2555" s="97" t="s">
        <v>33</v>
      </c>
      <c r="C2555" s="767" t="s">
        <v>730</v>
      </c>
      <c r="D2555" s="767"/>
      <c r="E2555" s="767"/>
      <c r="F2555" s="767"/>
      <c r="G2555" s="767"/>
      <c r="H2555" s="767"/>
      <c r="I2555" s="767"/>
      <c r="J2555" s="767"/>
      <c r="K2555" s="767"/>
      <c r="L2555" s="116">
        <v>1370402.73</v>
      </c>
      <c r="M2555" s="117"/>
      <c r="N2555" s="118" t="s">
        <v>33</v>
      </c>
      <c r="AA2555" s="68" t="s">
        <v>730</v>
      </c>
    </row>
    <row r="2556" spans="1:27" s="63" customFormat="1" x14ac:dyDescent="0.2">
      <c r="A2556" s="115"/>
      <c r="B2556" s="97" t="s">
        <v>33</v>
      </c>
      <c r="C2556" s="767" t="s">
        <v>731</v>
      </c>
      <c r="D2556" s="767"/>
      <c r="E2556" s="767"/>
      <c r="F2556" s="767"/>
      <c r="G2556" s="767"/>
      <c r="H2556" s="767"/>
      <c r="I2556" s="767"/>
      <c r="J2556" s="767"/>
      <c r="K2556" s="767"/>
      <c r="L2556" s="116">
        <v>76712.89</v>
      </c>
      <c r="M2556" s="117"/>
      <c r="N2556" s="118" t="s">
        <v>33</v>
      </c>
      <c r="AA2556" s="68" t="s">
        <v>731</v>
      </c>
    </row>
    <row r="2557" spans="1:27" s="63" customFormat="1" x14ac:dyDescent="0.2">
      <c r="A2557" s="115"/>
      <c r="B2557" s="97" t="s">
        <v>33</v>
      </c>
      <c r="C2557" s="767" t="s">
        <v>732</v>
      </c>
      <c r="D2557" s="767"/>
      <c r="E2557" s="767"/>
      <c r="F2557" s="767"/>
      <c r="G2557" s="767"/>
      <c r="H2557" s="767"/>
      <c r="I2557" s="767"/>
      <c r="J2557" s="767"/>
      <c r="K2557" s="767"/>
      <c r="L2557" s="116">
        <v>45272.62</v>
      </c>
      <c r="M2557" s="117"/>
      <c r="N2557" s="118" t="s">
        <v>33</v>
      </c>
      <c r="AA2557" s="68" t="s">
        <v>732</v>
      </c>
    </row>
    <row r="2558" spans="1:27" s="63" customFormat="1" x14ac:dyDescent="0.2">
      <c r="A2558" s="115"/>
      <c r="B2558" s="97" t="s">
        <v>165</v>
      </c>
      <c r="C2558" s="767" t="s">
        <v>733</v>
      </c>
      <c r="D2558" s="767"/>
      <c r="E2558" s="767"/>
      <c r="F2558" s="767"/>
      <c r="G2558" s="767"/>
      <c r="H2558" s="767"/>
      <c r="I2558" s="767"/>
      <c r="J2558" s="767"/>
      <c r="K2558" s="767"/>
      <c r="L2558" s="116">
        <v>5889.09</v>
      </c>
      <c r="M2558" s="117"/>
      <c r="N2558" s="118" t="s">
        <v>33</v>
      </c>
      <c r="AA2558" s="68" t="s">
        <v>733</v>
      </c>
    </row>
    <row r="2559" spans="1:27" s="63" customFormat="1" x14ac:dyDescent="0.2">
      <c r="A2559" s="115"/>
      <c r="B2559" s="97" t="s">
        <v>165</v>
      </c>
      <c r="C2559" s="767" t="s">
        <v>876</v>
      </c>
      <c r="D2559" s="767"/>
      <c r="E2559" s="767"/>
      <c r="F2559" s="767"/>
      <c r="G2559" s="767"/>
      <c r="H2559" s="767"/>
      <c r="I2559" s="767"/>
      <c r="J2559" s="767"/>
      <c r="K2559" s="767"/>
      <c r="L2559" s="116">
        <v>939.55</v>
      </c>
      <c r="M2559" s="117"/>
      <c r="N2559" s="118" t="s">
        <v>33</v>
      </c>
      <c r="AA2559" s="68" t="s">
        <v>876</v>
      </c>
    </row>
    <row r="2560" spans="1:27" s="63" customFormat="1" x14ac:dyDescent="0.2">
      <c r="A2560" s="115"/>
      <c r="B2560" s="97" t="s">
        <v>33</v>
      </c>
      <c r="C2560" s="767" t="s">
        <v>203</v>
      </c>
      <c r="D2560" s="767"/>
      <c r="E2560" s="767"/>
      <c r="F2560" s="767"/>
      <c r="G2560" s="767"/>
      <c r="H2560" s="767"/>
      <c r="I2560" s="767"/>
      <c r="J2560" s="767"/>
      <c r="K2560" s="767"/>
      <c r="L2560" s="116" t="s">
        <v>33</v>
      </c>
      <c r="M2560" s="117"/>
      <c r="N2560" s="118" t="s">
        <v>33</v>
      </c>
      <c r="AA2560" s="68" t="s">
        <v>203</v>
      </c>
    </row>
    <row r="2561" spans="1:28" s="63" customFormat="1" x14ac:dyDescent="0.2">
      <c r="A2561" s="115"/>
      <c r="B2561" s="97" t="s">
        <v>33</v>
      </c>
      <c r="C2561" s="767" t="s">
        <v>296</v>
      </c>
      <c r="D2561" s="767"/>
      <c r="E2561" s="767"/>
      <c r="F2561" s="767"/>
      <c r="G2561" s="767"/>
      <c r="H2561" s="767"/>
      <c r="I2561" s="767"/>
      <c r="J2561" s="767"/>
      <c r="K2561" s="767"/>
      <c r="L2561" s="116">
        <v>112.16</v>
      </c>
      <c r="M2561" s="117"/>
      <c r="N2561" s="118" t="s">
        <v>33</v>
      </c>
      <c r="AA2561" s="68" t="s">
        <v>296</v>
      </c>
    </row>
    <row r="2562" spans="1:28" s="63" customFormat="1" x14ac:dyDescent="0.2">
      <c r="A2562" s="115"/>
      <c r="B2562" s="97" t="s">
        <v>33</v>
      </c>
      <c r="C2562" s="767" t="s">
        <v>204</v>
      </c>
      <c r="D2562" s="767"/>
      <c r="E2562" s="767"/>
      <c r="F2562" s="767"/>
      <c r="G2562" s="767"/>
      <c r="H2562" s="767"/>
      <c r="I2562" s="767"/>
      <c r="J2562" s="767"/>
      <c r="K2562" s="767"/>
      <c r="L2562" s="116">
        <v>48.15</v>
      </c>
      <c r="M2562" s="117"/>
      <c r="N2562" s="118" t="s">
        <v>33</v>
      </c>
      <c r="AA2562" s="68" t="s">
        <v>204</v>
      </c>
    </row>
    <row r="2563" spans="1:28" s="63" customFormat="1" x14ac:dyDescent="0.2">
      <c r="A2563" s="115"/>
      <c r="B2563" s="97" t="s">
        <v>33</v>
      </c>
      <c r="C2563" s="767" t="s">
        <v>297</v>
      </c>
      <c r="D2563" s="767"/>
      <c r="E2563" s="767"/>
      <c r="F2563" s="767"/>
      <c r="G2563" s="767"/>
      <c r="H2563" s="767"/>
      <c r="I2563" s="767"/>
      <c r="J2563" s="767"/>
      <c r="K2563" s="767"/>
      <c r="L2563" s="116">
        <v>593.11</v>
      </c>
      <c r="M2563" s="117"/>
      <c r="N2563" s="118" t="s">
        <v>33</v>
      </c>
      <c r="AA2563" s="68" t="s">
        <v>297</v>
      </c>
    </row>
    <row r="2564" spans="1:28" s="63" customFormat="1" x14ac:dyDescent="0.2">
      <c r="A2564" s="115"/>
      <c r="B2564" s="97" t="s">
        <v>33</v>
      </c>
      <c r="C2564" s="767" t="s">
        <v>205</v>
      </c>
      <c r="D2564" s="767"/>
      <c r="E2564" s="767"/>
      <c r="F2564" s="767"/>
      <c r="G2564" s="767"/>
      <c r="H2564" s="767"/>
      <c r="I2564" s="767"/>
      <c r="J2564" s="767"/>
      <c r="K2564" s="767"/>
      <c r="L2564" s="116">
        <v>110.51</v>
      </c>
      <c r="M2564" s="117"/>
      <c r="N2564" s="118" t="s">
        <v>33</v>
      </c>
      <c r="AA2564" s="68" t="s">
        <v>205</v>
      </c>
    </row>
    <row r="2565" spans="1:28" s="63" customFormat="1" x14ac:dyDescent="0.2">
      <c r="A2565" s="115"/>
      <c r="B2565" s="97" t="s">
        <v>33</v>
      </c>
      <c r="C2565" s="767" t="s">
        <v>206</v>
      </c>
      <c r="D2565" s="767"/>
      <c r="E2565" s="767"/>
      <c r="F2565" s="767"/>
      <c r="G2565" s="767"/>
      <c r="H2565" s="767"/>
      <c r="I2565" s="767"/>
      <c r="J2565" s="767"/>
      <c r="K2565" s="767"/>
      <c r="L2565" s="116">
        <v>75.62</v>
      </c>
      <c r="M2565" s="117"/>
      <c r="N2565" s="118" t="s">
        <v>33</v>
      </c>
      <c r="AA2565" s="68" t="s">
        <v>206</v>
      </c>
    </row>
    <row r="2566" spans="1:28" s="63" customFormat="1" x14ac:dyDescent="0.2">
      <c r="A2566" s="115"/>
      <c r="B2566" s="97" t="s">
        <v>33</v>
      </c>
      <c r="C2566" s="767" t="s">
        <v>207</v>
      </c>
      <c r="D2566" s="767"/>
      <c r="E2566" s="767"/>
      <c r="F2566" s="767"/>
      <c r="G2566" s="767"/>
      <c r="H2566" s="767"/>
      <c r="I2566" s="767"/>
      <c r="J2566" s="767"/>
      <c r="K2566" s="767"/>
      <c r="L2566" s="116">
        <v>75169.929999999993</v>
      </c>
      <c r="M2566" s="117"/>
      <c r="N2566" s="118" t="s">
        <v>33</v>
      </c>
      <c r="AA2566" s="68" t="s">
        <v>207</v>
      </c>
    </row>
    <row r="2567" spans="1:28" s="63" customFormat="1" x14ac:dyDescent="0.2">
      <c r="A2567" s="115"/>
      <c r="B2567" s="97" t="s">
        <v>33</v>
      </c>
      <c r="C2567" s="767" t="s">
        <v>208</v>
      </c>
      <c r="D2567" s="767"/>
      <c r="E2567" s="767"/>
      <c r="F2567" s="767"/>
      <c r="G2567" s="767"/>
      <c r="H2567" s="767"/>
      <c r="I2567" s="767"/>
      <c r="J2567" s="767"/>
      <c r="K2567" s="767"/>
      <c r="L2567" s="116">
        <v>76823.399999999994</v>
      </c>
      <c r="M2567" s="117"/>
      <c r="N2567" s="118" t="s">
        <v>33</v>
      </c>
      <c r="AA2567" s="68" t="s">
        <v>208</v>
      </c>
    </row>
    <row r="2568" spans="1:28" s="63" customFormat="1" x14ac:dyDescent="0.2">
      <c r="A2568" s="115"/>
      <c r="B2568" s="97" t="s">
        <v>33</v>
      </c>
      <c r="C2568" s="767" t="s">
        <v>209</v>
      </c>
      <c r="D2568" s="767"/>
      <c r="E2568" s="767"/>
      <c r="F2568" s="767"/>
      <c r="G2568" s="767"/>
      <c r="H2568" s="767"/>
      <c r="I2568" s="767"/>
      <c r="J2568" s="767"/>
      <c r="K2568" s="767"/>
      <c r="L2568" s="116">
        <v>45348.24</v>
      </c>
      <c r="M2568" s="117"/>
      <c r="N2568" s="118" t="s">
        <v>33</v>
      </c>
      <c r="AA2568" s="68" t="s">
        <v>209</v>
      </c>
    </row>
    <row r="2569" spans="1:28" s="63" customFormat="1" x14ac:dyDescent="0.2">
      <c r="A2569" s="115"/>
      <c r="B2569" s="109" t="s">
        <v>33</v>
      </c>
      <c r="C2569" s="782" t="s">
        <v>2039</v>
      </c>
      <c r="D2569" s="782"/>
      <c r="E2569" s="782"/>
      <c r="F2569" s="782"/>
      <c r="G2569" s="782"/>
      <c r="H2569" s="782"/>
      <c r="I2569" s="782"/>
      <c r="J2569" s="782"/>
      <c r="K2569" s="782"/>
      <c r="L2569" s="119">
        <v>1693561.37</v>
      </c>
      <c r="M2569" s="120"/>
      <c r="N2569" s="121"/>
      <c r="AB2569" s="68" t="s">
        <v>2039</v>
      </c>
    </row>
    <row r="2570" spans="1:28" s="63" customFormat="1" x14ac:dyDescent="0.2">
      <c r="A2570" s="773" t="s">
        <v>3722</v>
      </c>
      <c r="B2570" s="774"/>
      <c r="C2570" s="774"/>
      <c r="D2570" s="774"/>
      <c r="E2570" s="774"/>
      <c r="F2570" s="774"/>
      <c r="G2570" s="774"/>
      <c r="H2570" s="774"/>
      <c r="I2570" s="774"/>
      <c r="J2570" s="774"/>
      <c r="K2570" s="774"/>
      <c r="L2570" s="774"/>
      <c r="M2570" s="774"/>
      <c r="N2570" s="775"/>
      <c r="P2570" s="68" t="s">
        <v>3722</v>
      </c>
    </row>
    <row r="2571" spans="1:28" s="63" customFormat="1" ht="22.5" x14ac:dyDescent="0.2">
      <c r="A2571" s="88" t="s">
        <v>3723</v>
      </c>
      <c r="B2571" s="89" t="s">
        <v>3724</v>
      </c>
      <c r="C2571" s="776" t="s">
        <v>3725</v>
      </c>
      <c r="D2571" s="776"/>
      <c r="E2571" s="776"/>
      <c r="F2571" s="90" t="s">
        <v>582</v>
      </c>
      <c r="G2571" s="90" t="s">
        <v>33</v>
      </c>
      <c r="H2571" s="90" t="s">
        <v>33</v>
      </c>
      <c r="I2571" s="90" t="s">
        <v>646</v>
      </c>
      <c r="J2571" s="91" t="s">
        <v>33</v>
      </c>
      <c r="K2571" s="90" t="s">
        <v>33</v>
      </c>
      <c r="L2571" s="91" t="s">
        <v>33</v>
      </c>
      <c r="M2571" s="92" t="s">
        <v>33</v>
      </c>
      <c r="N2571" s="93" t="s">
        <v>33</v>
      </c>
      <c r="R2571" s="68" t="s">
        <v>3725</v>
      </c>
    </row>
    <row r="2572" spans="1:28" s="63" customFormat="1" x14ac:dyDescent="0.2">
      <c r="A2572" s="94"/>
      <c r="B2572" s="95"/>
      <c r="C2572" s="767" t="s">
        <v>3726</v>
      </c>
      <c r="D2572" s="767"/>
      <c r="E2572" s="767"/>
      <c r="F2572" s="767"/>
      <c r="G2572" s="767"/>
      <c r="H2572" s="767"/>
      <c r="I2572" s="767"/>
      <c r="J2572" s="767"/>
      <c r="K2572" s="767"/>
      <c r="L2572" s="767"/>
      <c r="M2572" s="767"/>
      <c r="N2572" s="781"/>
      <c r="S2572" s="68" t="s">
        <v>3726</v>
      </c>
    </row>
    <row r="2573" spans="1:28" s="63" customFormat="1" ht="33.75" x14ac:dyDescent="0.2">
      <c r="A2573" s="96"/>
      <c r="B2573" s="97" t="s">
        <v>558</v>
      </c>
      <c r="C2573" s="767" t="s">
        <v>559</v>
      </c>
      <c r="D2573" s="767"/>
      <c r="E2573" s="767"/>
      <c r="F2573" s="767"/>
      <c r="G2573" s="767"/>
      <c r="H2573" s="767"/>
      <c r="I2573" s="767"/>
      <c r="J2573" s="767"/>
      <c r="K2573" s="767"/>
      <c r="L2573" s="767"/>
      <c r="M2573" s="767"/>
      <c r="N2573" s="781"/>
      <c r="T2573" s="68" t="s">
        <v>559</v>
      </c>
    </row>
    <row r="2574" spans="1:28" s="63" customFormat="1" x14ac:dyDescent="0.2">
      <c r="A2574" s="98"/>
      <c r="B2574" s="97" t="s">
        <v>165</v>
      </c>
      <c r="C2574" s="767" t="s">
        <v>251</v>
      </c>
      <c r="D2574" s="767"/>
      <c r="E2574" s="767"/>
      <c r="F2574" s="99" t="s">
        <v>33</v>
      </c>
      <c r="G2574" s="99" t="s">
        <v>33</v>
      </c>
      <c r="H2574" s="99" t="s">
        <v>33</v>
      </c>
      <c r="I2574" s="99" t="s">
        <v>33</v>
      </c>
      <c r="J2574" s="100">
        <v>3426.3</v>
      </c>
      <c r="K2574" s="99" t="s">
        <v>175</v>
      </c>
      <c r="L2574" s="100">
        <v>2312.75</v>
      </c>
      <c r="M2574" s="101" t="s">
        <v>33</v>
      </c>
      <c r="N2574" s="102" t="s">
        <v>33</v>
      </c>
      <c r="U2574" s="68" t="s">
        <v>251</v>
      </c>
    </row>
    <row r="2575" spans="1:28" s="63" customFormat="1" x14ac:dyDescent="0.2">
      <c r="A2575" s="98"/>
      <c r="B2575" s="97" t="s">
        <v>173</v>
      </c>
      <c r="C2575" s="767" t="s">
        <v>174</v>
      </c>
      <c r="D2575" s="767"/>
      <c r="E2575" s="767"/>
      <c r="F2575" s="99" t="s">
        <v>33</v>
      </c>
      <c r="G2575" s="99" t="s">
        <v>33</v>
      </c>
      <c r="H2575" s="99" t="s">
        <v>33</v>
      </c>
      <c r="I2575" s="99" t="s">
        <v>33</v>
      </c>
      <c r="J2575" s="100">
        <v>2470.5100000000002</v>
      </c>
      <c r="K2575" s="99" t="s">
        <v>175</v>
      </c>
      <c r="L2575" s="100">
        <v>1667.59</v>
      </c>
      <c r="M2575" s="101" t="s">
        <v>33</v>
      </c>
      <c r="N2575" s="102" t="s">
        <v>33</v>
      </c>
      <c r="U2575" s="68" t="s">
        <v>174</v>
      </c>
    </row>
    <row r="2576" spans="1:28" s="63" customFormat="1" x14ac:dyDescent="0.2">
      <c r="A2576" s="98"/>
      <c r="B2576" s="97" t="s">
        <v>176</v>
      </c>
      <c r="C2576" s="767" t="s">
        <v>177</v>
      </c>
      <c r="D2576" s="767"/>
      <c r="E2576" s="767"/>
      <c r="F2576" s="99" t="s">
        <v>33</v>
      </c>
      <c r="G2576" s="99" t="s">
        <v>33</v>
      </c>
      <c r="H2576" s="99" t="s">
        <v>33</v>
      </c>
      <c r="I2576" s="99" t="s">
        <v>33</v>
      </c>
      <c r="J2576" s="100">
        <v>339.05</v>
      </c>
      <c r="K2576" s="99" t="s">
        <v>175</v>
      </c>
      <c r="L2576" s="100">
        <v>228.86</v>
      </c>
      <c r="M2576" s="101" t="s">
        <v>33</v>
      </c>
      <c r="N2576" s="102" t="s">
        <v>33</v>
      </c>
      <c r="U2576" s="68" t="s">
        <v>177</v>
      </c>
    </row>
    <row r="2577" spans="1:25" s="63" customFormat="1" x14ac:dyDescent="0.2">
      <c r="A2577" s="98"/>
      <c r="B2577" s="97" t="s">
        <v>212</v>
      </c>
      <c r="C2577" s="767" t="s">
        <v>252</v>
      </c>
      <c r="D2577" s="767"/>
      <c r="E2577" s="767"/>
      <c r="F2577" s="99" t="s">
        <v>33</v>
      </c>
      <c r="G2577" s="99" t="s">
        <v>33</v>
      </c>
      <c r="H2577" s="99" t="s">
        <v>33</v>
      </c>
      <c r="I2577" s="99" t="s">
        <v>33</v>
      </c>
      <c r="J2577" s="100">
        <v>3932.21</v>
      </c>
      <c r="K2577" s="99" t="s">
        <v>33</v>
      </c>
      <c r="L2577" s="100">
        <v>2123.39</v>
      </c>
      <c r="M2577" s="101" t="s">
        <v>33</v>
      </c>
      <c r="N2577" s="102" t="s">
        <v>33</v>
      </c>
      <c r="U2577" s="68" t="s">
        <v>252</v>
      </c>
    </row>
    <row r="2578" spans="1:25" s="63" customFormat="1" x14ac:dyDescent="0.2">
      <c r="A2578" s="98"/>
      <c r="B2578" s="97" t="s">
        <v>33</v>
      </c>
      <c r="C2578" s="767" t="s">
        <v>253</v>
      </c>
      <c r="D2578" s="767"/>
      <c r="E2578" s="767"/>
      <c r="F2578" s="99" t="s">
        <v>179</v>
      </c>
      <c r="G2578" s="99" t="s">
        <v>3727</v>
      </c>
      <c r="H2578" s="99" t="s">
        <v>175</v>
      </c>
      <c r="I2578" s="99" t="s">
        <v>3728</v>
      </c>
      <c r="J2578" s="100" t="s">
        <v>33</v>
      </c>
      <c r="K2578" s="99" t="s">
        <v>33</v>
      </c>
      <c r="L2578" s="100" t="s">
        <v>33</v>
      </c>
      <c r="M2578" s="101" t="s">
        <v>33</v>
      </c>
      <c r="N2578" s="102" t="s">
        <v>33</v>
      </c>
      <c r="V2578" s="68" t="s">
        <v>253</v>
      </c>
    </row>
    <row r="2579" spans="1:25" s="63" customFormat="1" x14ac:dyDescent="0.2">
      <c r="A2579" s="98"/>
      <c r="B2579" s="97" t="s">
        <v>33</v>
      </c>
      <c r="C2579" s="767" t="s">
        <v>178</v>
      </c>
      <c r="D2579" s="767"/>
      <c r="E2579" s="767"/>
      <c r="F2579" s="99" t="s">
        <v>179</v>
      </c>
      <c r="G2579" s="99" t="s">
        <v>3729</v>
      </c>
      <c r="H2579" s="99" t="s">
        <v>175</v>
      </c>
      <c r="I2579" s="99" t="s">
        <v>3730</v>
      </c>
      <c r="J2579" s="100" t="s">
        <v>33</v>
      </c>
      <c r="K2579" s="99" t="s">
        <v>33</v>
      </c>
      <c r="L2579" s="100" t="s">
        <v>33</v>
      </c>
      <c r="M2579" s="101" t="s">
        <v>33</v>
      </c>
      <c r="N2579" s="102" t="s">
        <v>33</v>
      </c>
      <c r="V2579" s="68" t="s">
        <v>178</v>
      </c>
    </row>
    <row r="2580" spans="1:25" s="63" customFormat="1" x14ac:dyDescent="0.2">
      <c r="A2580" s="98"/>
      <c r="B2580" s="97" t="s">
        <v>33</v>
      </c>
      <c r="C2580" s="776" t="s">
        <v>182</v>
      </c>
      <c r="D2580" s="776"/>
      <c r="E2580" s="776"/>
      <c r="F2580" s="90" t="s">
        <v>33</v>
      </c>
      <c r="G2580" s="90" t="s">
        <v>33</v>
      </c>
      <c r="H2580" s="90" t="s">
        <v>33</v>
      </c>
      <c r="I2580" s="90" t="s">
        <v>33</v>
      </c>
      <c r="J2580" s="91">
        <v>9829.02</v>
      </c>
      <c r="K2580" s="90" t="s">
        <v>33</v>
      </c>
      <c r="L2580" s="91">
        <v>6103.73</v>
      </c>
      <c r="M2580" s="92" t="s">
        <v>33</v>
      </c>
      <c r="N2580" s="93" t="s">
        <v>33</v>
      </c>
      <c r="W2580" s="68" t="s">
        <v>182</v>
      </c>
    </row>
    <row r="2581" spans="1:25" s="63" customFormat="1" x14ac:dyDescent="0.2">
      <c r="A2581" s="98"/>
      <c r="B2581" s="97" t="s">
        <v>33</v>
      </c>
      <c r="C2581" s="767" t="s">
        <v>183</v>
      </c>
      <c r="D2581" s="767"/>
      <c r="E2581" s="767"/>
      <c r="F2581" s="99" t="s">
        <v>33</v>
      </c>
      <c r="G2581" s="99" t="s">
        <v>33</v>
      </c>
      <c r="H2581" s="99" t="s">
        <v>33</v>
      </c>
      <c r="I2581" s="99" t="s">
        <v>33</v>
      </c>
      <c r="J2581" s="100" t="s">
        <v>33</v>
      </c>
      <c r="K2581" s="99" t="s">
        <v>33</v>
      </c>
      <c r="L2581" s="100">
        <v>2541.61</v>
      </c>
      <c r="M2581" s="101" t="s">
        <v>33</v>
      </c>
      <c r="N2581" s="102" t="s">
        <v>33</v>
      </c>
      <c r="V2581" s="68" t="s">
        <v>183</v>
      </c>
    </row>
    <row r="2582" spans="1:25" s="63" customFormat="1" ht="33.75" x14ac:dyDescent="0.2">
      <c r="A2582" s="98"/>
      <c r="B2582" s="97" t="s">
        <v>589</v>
      </c>
      <c r="C2582" s="767" t="s">
        <v>590</v>
      </c>
      <c r="D2582" s="767"/>
      <c r="E2582" s="767"/>
      <c r="F2582" s="99" t="s">
        <v>186</v>
      </c>
      <c r="G2582" s="99" t="s">
        <v>591</v>
      </c>
      <c r="H2582" s="99" t="s">
        <v>33</v>
      </c>
      <c r="I2582" s="99" t="s">
        <v>591</v>
      </c>
      <c r="J2582" s="100" t="s">
        <v>33</v>
      </c>
      <c r="K2582" s="99" t="s">
        <v>33</v>
      </c>
      <c r="L2582" s="100">
        <v>2668.69</v>
      </c>
      <c r="M2582" s="101" t="s">
        <v>33</v>
      </c>
      <c r="N2582" s="102" t="s">
        <v>33</v>
      </c>
      <c r="V2582" s="68" t="s">
        <v>590</v>
      </c>
    </row>
    <row r="2583" spans="1:25" s="63" customFormat="1" ht="33.75" x14ac:dyDescent="0.2">
      <c r="A2583" s="98"/>
      <c r="B2583" s="97" t="s">
        <v>592</v>
      </c>
      <c r="C2583" s="767" t="s">
        <v>593</v>
      </c>
      <c r="D2583" s="767"/>
      <c r="E2583" s="767"/>
      <c r="F2583" s="99" t="s">
        <v>186</v>
      </c>
      <c r="G2583" s="99" t="s">
        <v>594</v>
      </c>
      <c r="H2583" s="99" t="s">
        <v>33</v>
      </c>
      <c r="I2583" s="99" t="s">
        <v>594</v>
      </c>
      <c r="J2583" s="100" t="s">
        <v>33</v>
      </c>
      <c r="K2583" s="99" t="s">
        <v>33</v>
      </c>
      <c r="L2583" s="100">
        <v>1652.05</v>
      </c>
      <c r="M2583" s="101" t="s">
        <v>33</v>
      </c>
      <c r="N2583" s="102" t="s">
        <v>33</v>
      </c>
      <c r="V2583" s="68" t="s">
        <v>593</v>
      </c>
    </row>
    <row r="2584" spans="1:25" s="63" customFormat="1" x14ac:dyDescent="0.2">
      <c r="A2584" s="103"/>
      <c r="B2584" s="104"/>
      <c r="C2584" s="780" t="s">
        <v>191</v>
      </c>
      <c r="D2584" s="780"/>
      <c r="E2584" s="780"/>
      <c r="F2584" s="105" t="s">
        <v>33</v>
      </c>
      <c r="G2584" s="105" t="s">
        <v>33</v>
      </c>
      <c r="H2584" s="105" t="s">
        <v>33</v>
      </c>
      <c r="I2584" s="105" t="s">
        <v>33</v>
      </c>
      <c r="J2584" s="106" t="s">
        <v>33</v>
      </c>
      <c r="K2584" s="105" t="s">
        <v>33</v>
      </c>
      <c r="L2584" s="106">
        <v>10424.469999999999</v>
      </c>
      <c r="M2584" s="92" t="s">
        <v>33</v>
      </c>
      <c r="N2584" s="107" t="s">
        <v>33</v>
      </c>
      <c r="X2584" s="68" t="s">
        <v>191</v>
      </c>
    </row>
    <row r="2585" spans="1:25" s="63" customFormat="1" ht="22.5" x14ac:dyDescent="0.2">
      <c r="A2585" s="88" t="s">
        <v>3731</v>
      </c>
      <c r="B2585" s="89" t="s">
        <v>595</v>
      </c>
      <c r="C2585" s="776" t="s">
        <v>596</v>
      </c>
      <c r="D2585" s="776"/>
      <c r="E2585" s="776"/>
      <c r="F2585" s="90" t="s">
        <v>566</v>
      </c>
      <c r="G2585" s="90" t="s">
        <v>33</v>
      </c>
      <c r="H2585" s="90" t="s">
        <v>33</v>
      </c>
      <c r="I2585" s="90" t="s">
        <v>3732</v>
      </c>
      <c r="J2585" s="91">
        <v>790</v>
      </c>
      <c r="K2585" s="90" t="s">
        <v>33</v>
      </c>
      <c r="L2585" s="91">
        <v>43299.9</v>
      </c>
      <c r="M2585" s="92" t="s">
        <v>33</v>
      </c>
      <c r="N2585" s="93" t="s">
        <v>33</v>
      </c>
      <c r="R2585" s="68" t="s">
        <v>596</v>
      </c>
    </row>
    <row r="2586" spans="1:25" s="63" customFormat="1" x14ac:dyDescent="0.2">
      <c r="A2586" s="88" t="s">
        <v>3733</v>
      </c>
      <c r="B2586" s="89" t="s">
        <v>598</v>
      </c>
      <c r="C2586" s="776" t="s">
        <v>599</v>
      </c>
      <c r="D2586" s="776"/>
      <c r="E2586" s="776"/>
      <c r="F2586" s="90" t="s">
        <v>566</v>
      </c>
      <c r="G2586" s="90" t="s">
        <v>33</v>
      </c>
      <c r="H2586" s="90" t="s">
        <v>33</v>
      </c>
      <c r="I2586" s="90" t="s">
        <v>1742</v>
      </c>
      <c r="J2586" s="91">
        <v>10.63</v>
      </c>
      <c r="K2586" s="90" t="s">
        <v>33</v>
      </c>
      <c r="L2586" s="91">
        <v>574.02</v>
      </c>
      <c r="M2586" s="92" t="s">
        <v>33</v>
      </c>
      <c r="N2586" s="93" t="s">
        <v>33</v>
      </c>
      <c r="R2586" s="68" t="s">
        <v>599</v>
      </c>
    </row>
    <row r="2587" spans="1:25" s="63" customFormat="1" x14ac:dyDescent="0.2">
      <c r="A2587" s="94"/>
      <c r="B2587" s="95"/>
      <c r="C2587" s="767" t="s">
        <v>601</v>
      </c>
      <c r="D2587" s="767"/>
      <c r="E2587" s="767"/>
      <c r="F2587" s="767"/>
      <c r="G2587" s="767"/>
      <c r="H2587" s="767"/>
      <c r="I2587" s="767"/>
      <c r="J2587" s="767"/>
      <c r="K2587" s="767"/>
      <c r="L2587" s="767"/>
      <c r="M2587" s="767"/>
      <c r="N2587" s="781"/>
      <c r="Y2587" s="68" t="s">
        <v>601</v>
      </c>
    </row>
    <row r="2588" spans="1:25" s="63" customFormat="1" ht="22.5" x14ac:dyDescent="0.2">
      <c r="A2588" s="88" t="s">
        <v>3734</v>
      </c>
      <c r="B2588" s="89" t="s">
        <v>602</v>
      </c>
      <c r="C2588" s="776" t="s">
        <v>603</v>
      </c>
      <c r="D2588" s="776"/>
      <c r="E2588" s="776"/>
      <c r="F2588" s="90" t="s">
        <v>604</v>
      </c>
      <c r="G2588" s="90" t="s">
        <v>33</v>
      </c>
      <c r="H2588" s="90" t="s">
        <v>33</v>
      </c>
      <c r="I2588" s="90" t="s">
        <v>1647</v>
      </c>
      <c r="J2588" s="91">
        <v>5584.58</v>
      </c>
      <c r="K2588" s="90" t="s">
        <v>33</v>
      </c>
      <c r="L2588" s="91">
        <v>1061.07</v>
      </c>
      <c r="M2588" s="92" t="s">
        <v>33</v>
      </c>
      <c r="N2588" s="93" t="s">
        <v>33</v>
      </c>
      <c r="R2588" s="68" t="s">
        <v>603</v>
      </c>
    </row>
    <row r="2589" spans="1:25" s="63" customFormat="1" x14ac:dyDescent="0.2">
      <c r="A2589" s="94"/>
      <c r="B2589" s="95"/>
      <c r="C2589" s="767" t="s">
        <v>3735</v>
      </c>
      <c r="D2589" s="767"/>
      <c r="E2589" s="767"/>
      <c r="F2589" s="767"/>
      <c r="G2589" s="767"/>
      <c r="H2589" s="767"/>
      <c r="I2589" s="767"/>
      <c r="J2589" s="767"/>
      <c r="K2589" s="767"/>
      <c r="L2589" s="767"/>
      <c r="M2589" s="767"/>
      <c r="N2589" s="781"/>
      <c r="S2589" s="68" t="s">
        <v>3735</v>
      </c>
    </row>
    <row r="2590" spans="1:25" s="63" customFormat="1" ht="22.5" x14ac:dyDescent="0.2">
      <c r="A2590" s="88" t="s">
        <v>3736</v>
      </c>
      <c r="B2590" s="89" t="s">
        <v>2010</v>
      </c>
      <c r="C2590" s="776" t="s">
        <v>2011</v>
      </c>
      <c r="D2590" s="776"/>
      <c r="E2590" s="776"/>
      <c r="F2590" s="90" t="s">
        <v>604</v>
      </c>
      <c r="G2590" s="90" t="s">
        <v>33</v>
      </c>
      <c r="H2590" s="90" t="s">
        <v>33</v>
      </c>
      <c r="I2590" s="90" t="s">
        <v>3737</v>
      </c>
      <c r="J2590" s="91">
        <v>5802.77</v>
      </c>
      <c r="K2590" s="90" t="s">
        <v>33</v>
      </c>
      <c r="L2590" s="91">
        <v>2760.96</v>
      </c>
      <c r="M2590" s="92" t="s">
        <v>33</v>
      </c>
      <c r="N2590" s="93" t="s">
        <v>33</v>
      </c>
      <c r="R2590" s="68" t="s">
        <v>2011</v>
      </c>
    </row>
    <row r="2591" spans="1:25" s="63" customFormat="1" x14ac:dyDescent="0.2">
      <c r="A2591" s="94"/>
      <c r="B2591" s="95"/>
      <c r="C2591" s="767" t="s">
        <v>3738</v>
      </c>
      <c r="D2591" s="767"/>
      <c r="E2591" s="767"/>
      <c r="F2591" s="767"/>
      <c r="G2591" s="767"/>
      <c r="H2591" s="767"/>
      <c r="I2591" s="767"/>
      <c r="J2591" s="767"/>
      <c r="K2591" s="767"/>
      <c r="L2591" s="767"/>
      <c r="M2591" s="767"/>
      <c r="N2591" s="781"/>
      <c r="S2591" s="68" t="s">
        <v>3738</v>
      </c>
    </row>
    <row r="2592" spans="1:25" s="63" customFormat="1" ht="22.5" x14ac:dyDescent="0.2">
      <c r="A2592" s="88" t="s">
        <v>3739</v>
      </c>
      <c r="B2592" s="89" t="s">
        <v>3740</v>
      </c>
      <c r="C2592" s="776" t="s">
        <v>3741</v>
      </c>
      <c r="D2592" s="776"/>
      <c r="E2592" s="776"/>
      <c r="F2592" s="90" t="s">
        <v>604</v>
      </c>
      <c r="G2592" s="90" t="s">
        <v>33</v>
      </c>
      <c r="H2592" s="90" t="s">
        <v>33</v>
      </c>
      <c r="I2592" s="90" t="s">
        <v>3742</v>
      </c>
      <c r="J2592" s="91">
        <v>5305.74</v>
      </c>
      <c r="K2592" s="90" t="s">
        <v>33</v>
      </c>
      <c r="L2592" s="91">
        <v>1439.98</v>
      </c>
      <c r="M2592" s="92" t="s">
        <v>33</v>
      </c>
      <c r="N2592" s="93" t="s">
        <v>33</v>
      </c>
      <c r="R2592" s="68" t="s">
        <v>3741</v>
      </c>
    </row>
    <row r="2593" spans="1:24" s="63" customFormat="1" x14ac:dyDescent="0.2">
      <c r="A2593" s="94"/>
      <c r="B2593" s="95"/>
      <c r="C2593" s="767" t="s">
        <v>3743</v>
      </c>
      <c r="D2593" s="767"/>
      <c r="E2593" s="767"/>
      <c r="F2593" s="767"/>
      <c r="G2593" s="767"/>
      <c r="H2593" s="767"/>
      <c r="I2593" s="767"/>
      <c r="J2593" s="767"/>
      <c r="K2593" s="767"/>
      <c r="L2593" s="767"/>
      <c r="M2593" s="767"/>
      <c r="N2593" s="781"/>
      <c r="S2593" s="68" t="s">
        <v>3743</v>
      </c>
    </row>
    <row r="2594" spans="1:24" s="63" customFormat="1" ht="33.75" x14ac:dyDescent="0.2">
      <c r="A2594" s="88" t="s">
        <v>3744</v>
      </c>
      <c r="B2594" s="89" t="s">
        <v>2028</v>
      </c>
      <c r="C2594" s="776" t="s">
        <v>2029</v>
      </c>
      <c r="D2594" s="776"/>
      <c r="E2594" s="776"/>
      <c r="F2594" s="90" t="s">
        <v>609</v>
      </c>
      <c r="G2594" s="90" t="s">
        <v>33</v>
      </c>
      <c r="H2594" s="90" t="s">
        <v>33</v>
      </c>
      <c r="I2594" s="90" t="s">
        <v>212</v>
      </c>
      <c r="J2594" s="91" t="s">
        <v>33</v>
      </c>
      <c r="K2594" s="90" t="s">
        <v>33</v>
      </c>
      <c r="L2594" s="91" t="s">
        <v>33</v>
      </c>
      <c r="M2594" s="92" t="s">
        <v>33</v>
      </c>
      <c r="N2594" s="93" t="s">
        <v>33</v>
      </c>
      <c r="R2594" s="68" t="s">
        <v>2029</v>
      </c>
    </row>
    <row r="2595" spans="1:24" s="63" customFormat="1" x14ac:dyDescent="0.2">
      <c r="A2595" s="94"/>
      <c r="B2595" s="95"/>
      <c r="C2595" s="767" t="s">
        <v>3745</v>
      </c>
      <c r="D2595" s="767"/>
      <c r="E2595" s="767"/>
      <c r="F2595" s="767"/>
      <c r="G2595" s="767"/>
      <c r="H2595" s="767"/>
      <c r="I2595" s="767"/>
      <c r="J2595" s="767"/>
      <c r="K2595" s="767"/>
      <c r="L2595" s="767"/>
      <c r="M2595" s="767"/>
      <c r="N2595" s="781"/>
      <c r="S2595" s="68" t="s">
        <v>3745</v>
      </c>
    </row>
    <row r="2596" spans="1:24" s="63" customFormat="1" ht="33.75" x14ac:dyDescent="0.2">
      <c r="A2596" s="96"/>
      <c r="B2596" s="97" t="s">
        <v>558</v>
      </c>
      <c r="C2596" s="767" t="s">
        <v>559</v>
      </c>
      <c r="D2596" s="767"/>
      <c r="E2596" s="767"/>
      <c r="F2596" s="767"/>
      <c r="G2596" s="767"/>
      <c r="H2596" s="767"/>
      <c r="I2596" s="767"/>
      <c r="J2596" s="767"/>
      <c r="K2596" s="767"/>
      <c r="L2596" s="767"/>
      <c r="M2596" s="767"/>
      <c r="N2596" s="781"/>
      <c r="T2596" s="68" t="s">
        <v>559</v>
      </c>
    </row>
    <row r="2597" spans="1:24" s="63" customFormat="1" x14ac:dyDescent="0.2">
      <c r="A2597" s="98"/>
      <c r="B2597" s="97" t="s">
        <v>165</v>
      </c>
      <c r="C2597" s="767" t="s">
        <v>251</v>
      </c>
      <c r="D2597" s="767"/>
      <c r="E2597" s="767"/>
      <c r="F2597" s="99" t="s">
        <v>33</v>
      </c>
      <c r="G2597" s="99" t="s">
        <v>33</v>
      </c>
      <c r="H2597" s="99" t="s">
        <v>33</v>
      </c>
      <c r="I2597" s="99" t="s">
        <v>33</v>
      </c>
      <c r="J2597" s="100">
        <v>86.7</v>
      </c>
      <c r="K2597" s="99" t="s">
        <v>175</v>
      </c>
      <c r="L2597" s="100">
        <v>433.5</v>
      </c>
      <c r="M2597" s="101" t="s">
        <v>33</v>
      </c>
      <c r="N2597" s="102" t="s">
        <v>33</v>
      </c>
      <c r="U2597" s="68" t="s">
        <v>251</v>
      </c>
    </row>
    <row r="2598" spans="1:24" s="63" customFormat="1" x14ac:dyDescent="0.2">
      <c r="A2598" s="98"/>
      <c r="B2598" s="97" t="s">
        <v>173</v>
      </c>
      <c r="C2598" s="767" t="s">
        <v>174</v>
      </c>
      <c r="D2598" s="767"/>
      <c r="E2598" s="767"/>
      <c r="F2598" s="99" t="s">
        <v>33</v>
      </c>
      <c r="G2598" s="99" t="s">
        <v>33</v>
      </c>
      <c r="H2598" s="99" t="s">
        <v>33</v>
      </c>
      <c r="I2598" s="99" t="s">
        <v>33</v>
      </c>
      <c r="J2598" s="100">
        <v>16.61</v>
      </c>
      <c r="K2598" s="99" t="s">
        <v>175</v>
      </c>
      <c r="L2598" s="100">
        <v>83.05</v>
      </c>
      <c r="M2598" s="101" t="s">
        <v>33</v>
      </c>
      <c r="N2598" s="102" t="s">
        <v>33</v>
      </c>
      <c r="U2598" s="68" t="s">
        <v>174</v>
      </c>
    </row>
    <row r="2599" spans="1:24" s="63" customFormat="1" x14ac:dyDescent="0.2">
      <c r="A2599" s="98"/>
      <c r="B2599" s="97" t="s">
        <v>176</v>
      </c>
      <c r="C2599" s="767" t="s">
        <v>177</v>
      </c>
      <c r="D2599" s="767"/>
      <c r="E2599" s="767"/>
      <c r="F2599" s="99" t="s">
        <v>33</v>
      </c>
      <c r="G2599" s="99" t="s">
        <v>33</v>
      </c>
      <c r="H2599" s="99" t="s">
        <v>33</v>
      </c>
      <c r="I2599" s="99" t="s">
        <v>33</v>
      </c>
      <c r="J2599" s="100">
        <v>2.93</v>
      </c>
      <c r="K2599" s="99" t="s">
        <v>175</v>
      </c>
      <c r="L2599" s="100">
        <v>14.65</v>
      </c>
      <c r="M2599" s="101" t="s">
        <v>33</v>
      </c>
      <c r="N2599" s="102" t="s">
        <v>33</v>
      </c>
      <c r="U2599" s="68" t="s">
        <v>177</v>
      </c>
    </row>
    <row r="2600" spans="1:24" s="63" customFormat="1" x14ac:dyDescent="0.2">
      <c r="A2600" s="98"/>
      <c r="B2600" s="97" t="s">
        <v>212</v>
      </c>
      <c r="C2600" s="767" t="s">
        <v>252</v>
      </c>
      <c r="D2600" s="767"/>
      <c r="E2600" s="767"/>
      <c r="F2600" s="99" t="s">
        <v>33</v>
      </c>
      <c r="G2600" s="99" t="s">
        <v>33</v>
      </c>
      <c r="H2600" s="99" t="s">
        <v>33</v>
      </c>
      <c r="I2600" s="99" t="s">
        <v>33</v>
      </c>
      <c r="J2600" s="100">
        <v>0.66</v>
      </c>
      <c r="K2600" s="99" t="s">
        <v>33</v>
      </c>
      <c r="L2600" s="100">
        <v>2.64</v>
      </c>
      <c r="M2600" s="101" t="s">
        <v>33</v>
      </c>
      <c r="N2600" s="102" t="s">
        <v>33</v>
      </c>
      <c r="U2600" s="68" t="s">
        <v>252</v>
      </c>
    </row>
    <row r="2601" spans="1:24" s="63" customFormat="1" x14ac:dyDescent="0.2">
      <c r="A2601" s="98"/>
      <c r="B2601" s="97" t="s">
        <v>33</v>
      </c>
      <c r="C2601" s="767" t="s">
        <v>253</v>
      </c>
      <c r="D2601" s="767"/>
      <c r="E2601" s="767"/>
      <c r="F2601" s="99" t="s">
        <v>179</v>
      </c>
      <c r="G2601" s="99" t="s">
        <v>2031</v>
      </c>
      <c r="H2601" s="99" t="s">
        <v>175</v>
      </c>
      <c r="I2601" s="99" t="s">
        <v>3746</v>
      </c>
      <c r="J2601" s="100" t="s">
        <v>33</v>
      </c>
      <c r="K2601" s="99" t="s">
        <v>33</v>
      </c>
      <c r="L2601" s="100" t="s">
        <v>33</v>
      </c>
      <c r="M2601" s="101" t="s">
        <v>33</v>
      </c>
      <c r="N2601" s="102" t="s">
        <v>33</v>
      </c>
      <c r="V2601" s="68" t="s">
        <v>253</v>
      </c>
    </row>
    <row r="2602" spans="1:24" s="63" customFormat="1" x14ac:dyDescent="0.2">
      <c r="A2602" s="98"/>
      <c r="B2602" s="97" t="s">
        <v>33</v>
      </c>
      <c r="C2602" s="767" t="s">
        <v>178</v>
      </c>
      <c r="D2602" s="767"/>
      <c r="E2602" s="767"/>
      <c r="F2602" s="99" t="s">
        <v>179</v>
      </c>
      <c r="G2602" s="99" t="s">
        <v>845</v>
      </c>
      <c r="H2602" s="99" t="s">
        <v>175</v>
      </c>
      <c r="I2602" s="99" t="s">
        <v>3747</v>
      </c>
      <c r="J2602" s="100" t="s">
        <v>33</v>
      </c>
      <c r="K2602" s="99" t="s">
        <v>33</v>
      </c>
      <c r="L2602" s="100" t="s">
        <v>33</v>
      </c>
      <c r="M2602" s="101" t="s">
        <v>33</v>
      </c>
      <c r="N2602" s="102" t="s">
        <v>33</v>
      </c>
      <c r="V2602" s="68" t="s">
        <v>178</v>
      </c>
    </row>
    <row r="2603" spans="1:24" s="63" customFormat="1" x14ac:dyDescent="0.2">
      <c r="A2603" s="98"/>
      <c r="B2603" s="97" t="s">
        <v>33</v>
      </c>
      <c r="C2603" s="776" t="s">
        <v>182</v>
      </c>
      <c r="D2603" s="776"/>
      <c r="E2603" s="776"/>
      <c r="F2603" s="90" t="s">
        <v>33</v>
      </c>
      <c r="G2603" s="90" t="s">
        <v>33</v>
      </c>
      <c r="H2603" s="90" t="s">
        <v>33</v>
      </c>
      <c r="I2603" s="90" t="s">
        <v>33</v>
      </c>
      <c r="J2603" s="91">
        <v>103.97</v>
      </c>
      <c r="K2603" s="90" t="s">
        <v>33</v>
      </c>
      <c r="L2603" s="91">
        <v>519.19000000000005</v>
      </c>
      <c r="M2603" s="92" t="s">
        <v>33</v>
      </c>
      <c r="N2603" s="93" t="s">
        <v>33</v>
      </c>
      <c r="W2603" s="68" t="s">
        <v>182</v>
      </c>
    </row>
    <row r="2604" spans="1:24" s="63" customFormat="1" x14ac:dyDescent="0.2">
      <c r="A2604" s="98"/>
      <c r="B2604" s="97" t="s">
        <v>33</v>
      </c>
      <c r="C2604" s="767" t="s">
        <v>183</v>
      </c>
      <c r="D2604" s="767"/>
      <c r="E2604" s="767"/>
      <c r="F2604" s="99" t="s">
        <v>33</v>
      </c>
      <c r="G2604" s="99" t="s">
        <v>33</v>
      </c>
      <c r="H2604" s="99" t="s">
        <v>33</v>
      </c>
      <c r="I2604" s="99" t="s">
        <v>33</v>
      </c>
      <c r="J2604" s="100" t="s">
        <v>33</v>
      </c>
      <c r="K2604" s="99" t="s">
        <v>33</v>
      </c>
      <c r="L2604" s="100">
        <v>448.15</v>
      </c>
      <c r="M2604" s="101" t="s">
        <v>33</v>
      </c>
      <c r="N2604" s="102" t="s">
        <v>33</v>
      </c>
      <c r="V2604" s="68" t="s">
        <v>183</v>
      </c>
    </row>
    <row r="2605" spans="1:24" s="63" customFormat="1" ht="22.5" x14ac:dyDescent="0.2">
      <c r="A2605" s="98"/>
      <c r="B2605" s="97" t="s">
        <v>572</v>
      </c>
      <c r="C2605" s="767" t="s">
        <v>573</v>
      </c>
      <c r="D2605" s="767"/>
      <c r="E2605" s="767"/>
      <c r="F2605" s="99" t="s">
        <v>186</v>
      </c>
      <c r="G2605" s="99" t="s">
        <v>574</v>
      </c>
      <c r="H2605" s="99" t="s">
        <v>33</v>
      </c>
      <c r="I2605" s="99" t="s">
        <v>574</v>
      </c>
      <c r="J2605" s="100" t="s">
        <v>33</v>
      </c>
      <c r="K2605" s="99" t="s">
        <v>33</v>
      </c>
      <c r="L2605" s="100">
        <v>546.74</v>
      </c>
      <c r="M2605" s="101" t="s">
        <v>33</v>
      </c>
      <c r="N2605" s="102" t="s">
        <v>33</v>
      </c>
      <c r="V2605" s="68" t="s">
        <v>573</v>
      </c>
    </row>
    <row r="2606" spans="1:24" s="63" customFormat="1" ht="22.5" x14ac:dyDescent="0.2">
      <c r="A2606" s="98"/>
      <c r="B2606" s="97" t="s">
        <v>575</v>
      </c>
      <c r="C2606" s="767" t="s">
        <v>576</v>
      </c>
      <c r="D2606" s="767"/>
      <c r="E2606" s="767"/>
      <c r="F2606" s="99" t="s">
        <v>186</v>
      </c>
      <c r="G2606" s="99" t="s">
        <v>341</v>
      </c>
      <c r="H2606" s="99" t="s">
        <v>33</v>
      </c>
      <c r="I2606" s="99" t="s">
        <v>341</v>
      </c>
      <c r="J2606" s="100" t="s">
        <v>33</v>
      </c>
      <c r="K2606" s="99" t="s">
        <v>33</v>
      </c>
      <c r="L2606" s="100">
        <v>358.52</v>
      </c>
      <c r="M2606" s="101" t="s">
        <v>33</v>
      </c>
      <c r="N2606" s="102" t="s">
        <v>33</v>
      </c>
      <c r="V2606" s="68" t="s">
        <v>576</v>
      </c>
    </row>
    <row r="2607" spans="1:24" s="63" customFormat="1" x14ac:dyDescent="0.2">
      <c r="A2607" s="103"/>
      <c r="B2607" s="104"/>
      <c r="C2607" s="780" t="s">
        <v>191</v>
      </c>
      <c r="D2607" s="780"/>
      <c r="E2607" s="780"/>
      <c r="F2607" s="105" t="s">
        <v>33</v>
      </c>
      <c r="G2607" s="105" t="s">
        <v>33</v>
      </c>
      <c r="H2607" s="105" t="s">
        <v>33</v>
      </c>
      <c r="I2607" s="105" t="s">
        <v>33</v>
      </c>
      <c r="J2607" s="106" t="s">
        <v>33</v>
      </c>
      <c r="K2607" s="105" t="s">
        <v>33</v>
      </c>
      <c r="L2607" s="106">
        <v>1424.45</v>
      </c>
      <c r="M2607" s="92" t="s">
        <v>33</v>
      </c>
      <c r="N2607" s="107" t="s">
        <v>33</v>
      </c>
      <c r="X2607" s="68" t="s">
        <v>191</v>
      </c>
    </row>
    <row r="2608" spans="1:24" s="63" customFormat="1" ht="33.75" x14ac:dyDescent="0.2">
      <c r="A2608" s="88" t="s">
        <v>3748</v>
      </c>
      <c r="B2608" s="89" t="s">
        <v>2034</v>
      </c>
      <c r="C2608" s="776" t="s">
        <v>2035</v>
      </c>
      <c r="D2608" s="776"/>
      <c r="E2608" s="776"/>
      <c r="F2608" s="90" t="s">
        <v>2036</v>
      </c>
      <c r="G2608" s="90" t="s">
        <v>33</v>
      </c>
      <c r="H2608" s="90" t="s">
        <v>33</v>
      </c>
      <c r="I2608" s="90" t="s">
        <v>3749</v>
      </c>
      <c r="J2608" s="91">
        <v>15.36</v>
      </c>
      <c r="K2608" s="90" t="s">
        <v>33</v>
      </c>
      <c r="L2608" s="91">
        <v>19353.599999999999</v>
      </c>
      <c r="M2608" s="92" t="s">
        <v>33</v>
      </c>
      <c r="N2608" s="93" t="s">
        <v>33</v>
      </c>
      <c r="R2608" s="68" t="s">
        <v>2035</v>
      </c>
    </row>
    <row r="2609" spans="1:28" s="63" customFormat="1" ht="1.5" customHeight="1" x14ac:dyDescent="0.2">
      <c r="A2609" s="108"/>
      <c r="B2609" s="104"/>
      <c r="C2609" s="104"/>
      <c r="D2609" s="104"/>
      <c r="E2609" s="104"/>
      <c r="F2609" s="108"/>
      <c r="G2609" s="108"/>
      <c r="H2609" s="108"/>
      <c r="I2609" s="108"/>
      <c r="J2609" s="109"/>
      <c r="K2609" s="108"/>
      <c r="L2609" s="109"/>
      <c r="M2609" s="99"/>
      <c r="N2609" s="109"/>
    </row>
    <row r="2610" spans="1:28" s="63" customFormat="1" x14ac:dyDescent="0.2">
      <c r="A2610" s="110"/>
      <c r="B2610" s="111" t="s">
        <v>33</v>
      </c>
      <c r="C2610" s="780" t="s">
        <v>3750</v>
      </c>
      <c r="D2610" s="780"/>
      <c r="E2610" s="780"/>
      <c r="F2610" s="780"/>
      <c r="G2610" s="780"/>
      <c r="H2610" s="780"/>
      <c r="I2610" s="780"/>
      <c r="J2610" s="780"/>
      <c r="K2610" s="780"/>
      <c r="L2610" s="112" t="s">
        <v>33</v>
      </c>
      <c r="M2610" s="113"/>
      <c r="N2610" s="114"/>
      <c r="Z2610" s="68" t="s">
        <v>3750</v>
      </c>
    </row>
    <row r="2611" spans="1:28" s="63" customFormat="1" x14ac:dyDescent="0.2">
      <c r="A2611" s="115"/>
      <c r="B2611" s="97" t="s">
        <v>165</v>
      </c>
      <c r="C2611" s="767" t="s">
        <v>202</v>
      </c>
      <c r="D2611" s="767"/>
      <c r="E2611" s="767"/>
      <c r="F2611" s="767"/>
      <c r="G2611" s="767"/>
      <c r="H2611" s="767"/>
      <c r="I2611" s="767"/>
      <c r="J2611" s="767"/>
      <c r="K2611" s="767"/>
      <c r="L2611" s="116">
        <v>80338.45</v>
      </c>
      <c r="M2611" s="117"/>
      <c r="N2611" s="118" t="s">
        <v>33</v>
      </c>
      <c r="AA2611" s="68" t="s">
        <v>202</v>
      </c>
    </row>
    <row r="2612" spans="1:28" s="63" customFormat="1" x14ac:dyDescent="0.2">
      <c r="A2612" s="115"/>
      <c r="B2612" s="97" t="s">
        <v>33</v>
      </c>
      <c r="C2612" s="767" t="s">
        <v>203</v>
      </c>
      <c r="D2612" s="767"/>
      <c r="E2612" s="767"/>
      <c r="F2612" s="767"/>
      <c r="G2612" s="767"/>
      <c r="H2612" s="767"/>
      <c r="I2612" s="767"/>
      <c r="J2612" s="767"/>
      <c r="K2612" s="767"/>
      <c r="L2612" s="116" t="s">
        <v>33</v>
      </c>
      <c r="M2612" s="117"/>
      <c r="N2612" s="118" t="s">
        <v>33</v>
      </c>
      <c r="AA2612" s="68" t="s">
        <v>203</v>
      </c>
    </row>
    <row r="2613" spans="1:28" s="63" customFormat="1" x14ac:dyDescent="0.2">
      <c r="A2613" s="115"/>
      <c r="B2613" s="97" t="s">
        <v>33</v>
      </c>
      <c r="C2613" s="767" t="s">
        <v>296</v>
      </c>
      <c r="D2613" s="767"/>
      <c r="E2613" s="767"/>
      <c r="F2613" s="767"/>
      <c r="G2613" s="767"/>
      <c r="H2613" s="767"/>
      <c r="I2613" s="767"/>
      <c r="J2613" s="767"/>
      <c r="K2613" s="767"/>
      <c r="L2613" s="116">
        <v>2746.25</v>
      </c>
      <c r="M2613" s="117"/>
      <c r="N2613" s="118" t="s">
        <v>33</v>
      </c>
      <c r="AA2613" s="68" t="s">
        <v>296</v>
      </c>
    </row>
    <row r="2614" spans="1:28" s="63" customFormat="1" x14ac:dyDescent="0.2">
      <c r="A2614" s="115"/>
      <c r="B2614" s="97" t="s">
        <v>33</v>
      </c>
      <c r="C2614" s="767" t="s">
        <v>204</v>
      </c>
      <c r="D2614" s="767"/>
      <c r="E2614" s="767"/>
      <c r="F2614" s="767"/>
      <c r="G2614" s="767"/>
      <c r="H2614" s="767"/>
      <c r="I2614" s="767"/>
      <c r="J2614" s="767"/>
      <c r="K2614" s="767"/>
      <c r="L2614" s="116">
        <v>1750.64</v>
      </c>
      <c r="M2614" s="117"/>
      <c r="N2614" s="118" t="s">
        <v>33</v>
      </c>
      <c r="AA2614" s="68" t="s">
        <v>204</v>
      </c>
    </row>
    <row r="2615" spans="1:28" s="63" customFormat="1" x14ac:dyDescent="0.2">
      <c r="A2615" s="115"/>
      <c r="B2615" s="97" t="s">
        <v>33</v>
      </c>
      <c r="C2615" s="767" t="s">
        <v>297</v>
      </c>
      <c r="D2615" s="767"/>
      <c r="E2615" s="767"/>
      <c r="F2615" s="767"/>
      <c r="G2615" s="767"/>
      <c r="H2615" s="767"/>
      <c r="I2615" s="767"/>
      <c r="J2615" s="767"/>
      <c r="K2615" s="767"/>
      <c r="L2615" s="116">
        <v>70615.56</v>
      </c>
      <c r="M2615" s="117"/>
      <c r="N2615" s="118" t="s">
        <v>33</v>
      </c>
      <c r="AA2615" s="68" t="s">
        <v>297</v>
      </c>
    </row>
    <row r="2616" spans="1:28" s="63" customFormat="1" x14ac:dyDescent="0.2">
      <c r="A2616" s="115"/>
      <c r="B2616" s="97" t="s">
        <v>33</v>
      </c>
      <c r="C2616" s="767" t="s">
        <v>205</v>
      </c>
      <c r="D2616" s="767"/>
      <c r="E2616" s="767"/>
      <c r="F2616" s="767"/>
      <c r="G2616" s="767"/>
      <c r="H2616" s="767"/>
      <c r="I2616" s="767"/>
      <c r="J2616" s="767"/>
      <c r="K2616" s="767"/>
      <c r="L2616" s="116">
        <v>3215.43</v>
      </c>
      <c r="M2616" s="117"/>
      <c r="N2616" s="118" t="s">
        <v>33</v>
      </c>
      <c r="AA2616" s="68" t="s">
        <v>205</v>
      </c>
    </row>
    <row r="2617" spans="1:28" s="63" customFormat="1" x14ac:dyDescent="0.2">
      <c r="A2617" s="115"/>
      <c r="B2617" s="97" t="s">
        <v>33</v>
      </c>
      <c r="C2617" s="767" t="s">
        <v>206</v>
      </c>
      <c r="D2617" s="767"/>
      <c r="E2617" s="767"/>
      <c r="F2617" s="767"/>
      <c r="G2617" s="767"/>
      <c r="H2617" s="767"/>
      <c r="I2617" s="767"/>
      <c r="J2617" s="767"/>
      <c r="K2617" s="767"/>
      <c r="L2617" s="116">
        <v>2010.57</v>
      </c>
      <c r="M2617" s="117"/>
      <c r="N2617" s="118" t="s">
        <v>33</v>
      </c>
      <c r="AA2617" s="68" t="s">
        <v>206</v>
      </c>
    </row>
    <row r="2618" spans="1:28" s="63" customFormat="1" x14ac:dyDescent="0.2">
      <c r="A2618" s="115"/>
      <c r="B2618" s="97" t="s">
        <v>33</v>
      </c>
      <c r="C2618" s="767" t="s">
        <v>207</v>
      </c>
      <c r="D2618" s="767"/>
      <c r="E2618" s="767"/>
      <c r="F2618" s="767"/>
      <c r="G2618" s="767"/>
      <c r="H2618" s="767"/>
      <c r="I2618" s="767"/>
      <c r="J2618" s="767"/>
      <c r="K2618" s="767"/>
      <c r="L2618" s="116">
        <v>2989.76</v>
      </c>
      <c r="M2618" s="117"/>
      <c r="N2618" s="118" t="s">
        <v>33</v>
      </c>
      <c r="AA2618" s="68" t="s">
        <v>207</v>
      </c>
    </row>
    <row r="2619" spans="1:28" s="63" customFormat="1" x14ac:dyDescent="0.2">
      <c r="A2619" s="115"/>
      <c r="B2619" s="97" t="s">
        <v>33</v>
      </c>
      <c r="C2619" s="767" t="s">
        <v>208</v>
      </c>
      <c r="D2619" s="767"/>
      <c r="E2619" s="767"/>
      <c r="F2619" s="767"/>
      <c r="G2619" s="767"/>
      <c r="H2619" s="767"/>
      <c r="I2619" s="767"/>
      <c r="J2619" s="767"/>
      <c r="K2619" s="767"/>
      <c r="L2619" s="116">
        <v>3215.43</v>
      </c>
      <c r="M2619" s="117"/>
      <c r="N2619" s="118" t="s">
        <v>33</v>
      </c>
      <c r="AA2619" s="68" t="s">
        <v>208</v>
      </c>
    </row>
    <row r="2620" spans="1:28" s="63" customFormat="1" x14ac:dyDescent="0.2">
      <c r="A2620" s="115"/>
      <c r="B2620" s="97" t="s">
        <v>33</v>
      </c>
      <c r="C2620" s="767" t="s">
        <v>209</v>
      </c>
      <c r="D2620" s="767"/>
      <c r="E2620" s="767"/>
      <c r="F2620" s="767"/>
      <c r="G2620" s="767"/>
      <c r="H2620" s="767"/>
      <c r="I2620" s="767"/>
      <c r="J2620" s="767"/>
      <c r="K2620" s="767"/>
      <c r="L2620" s="116">
        <v>2010.57</v>
      </c>
      <c r="M2620" s="117"/>
      <c r="N2620" s="118" t="s">
        <v>33</v>
      </c>
      <c r="AA2620" s="68" t="s">
        <v>209</v>
      </c>
    </row>
    <row r="2621" spans="1:28" s="63" customFormat="1" x14ac:dyDescent="0.2">
      <c r="A2621" s="115"/>
      <c r="B2621" s="109" t="s">
        <v>33</v>
      </c>
      <c r="C2621" s="782" t="s">
        <v>3751</v>
      </c>
      <c r="D2621" s="782"/>
      <c r="E2621" s="782"/>
      <c r="F2621" s="782"/>
      <c r="G2621" s="782"/>
      <c r="H2621" s="782"/>
      <c r="I2621" s="782"/>
      <c r="J2621" s="782"/>
      <c r="K2621" s="782"/>
      <c r="L2621" s="119">
        <v>80338.45</v>
      </c>
      <c r="M2621" s="120"/>
      <c r="N2621" s="121"/>
      <c r="AB2621" s="68" t="s">
        <v>3751</v>
      </c>
    </row>
    <row r="2622" spans="1:28" s="63" customFormat="1" x14ac:dyDescent="0.2">
      <c r="A2622" s="773" t="s">
        <v>3752</v>
      </c>
      <c r="B2622" s="774"/>
      <c r="C2622" s="774"/>
      <c r="D2622" s="774"/>
      <c r="E2622" s="774"/>
      <c r="F2622" s="774"/>
      <c r="G2622" s="774"/>
      <c r="H2622" s="774"/>
      <c r="I2622" s="774"/>
      <c r="J2622" s="774"/>
      <c r="K2622" s="774"/>
      <c r="L2622" s="774"/>
      <c r="M2622" s="774"/>
      <c r="N2622" s="775"/>
      <c r="P2622" s="68" t="s">
        <v>3752</v>
      </c>
    </row>
    <row r="2623" spans="1:28" s="63" customFormat="1" ht="56.25" x14ac:dyDescent="0.2">
      <c r="A2623" s="88" t="s">
        <v>3753</v>
      </c>
      <c r="B2623" s="89" t="s">
        <v>1958</v>
      </c>
      <c r="C2623" s="776" t="s">
        <v>1959</v>
      </c>
      <c r="D2623" s="776"/>
      <c r="E2623" s="776"/>
      <c r="F2623" s="90" t="s">
        <v>168</v>
      </c>
      <c r="G2623" s="90" t="s">
        <v>33</v>
      </c>
      <c r="H2623" s="90" t="s">
        <v>33</v>
      </c>
      <c r="I2623" s="90" t="s">
        <v>3754</v>
      </c>
      <c r="J2623" s="91" t="s">
        <v>33</v>
      </c>
      <c r="K2623" s="90" t="s">
        <v>33</v>
      </c>
      <c r="L2623" s="91" t="s">
        <v>33</v>
      </c>
      <c r="M2623" s="92" t="s">
        <v>33</v>
      </c>
      <c r="N2623" s="93" t="s">
        <v>33</v>
      </c>
      <c r="R2623" s="68" t="s">
        <v>1959</v>
      </c>
    </row>
    <row r="2624" spans="1:28" s="63" customFormat="1" x14ac:dyDescent="0.2">
      <c r="A2624" s="94"/>
      <c r="B2624" s="95"/>
      <c r="C2624" s="767" t="s">
        <v>3755</v>
      </c>
      <c r="D2624" s="767"/>
      <c r="E2624" s="767"/>
      <c r="F2624" s="767"/>
      <c r="G2624" s="767"/>
      <c r="H2624" s="767"/>
      <c r="I2624" s="767"/>
      <c r="J2624" s="767"/>
      <c r="K2624" s="767"/>
      <c r="L2624" s="767"/>
      <c r="M2624" s="767"/>
      <c r="N2624" s="781"/>
      <c r="S2624" s="68" t="s">
        <v>3755</v>
      </c>
    </row>
    <row r="2625" spans="1:24" s="63" customFormat="1" ht="33.75" x14ac:dyDescent="0.2">
      <c r="A2625" s="96"/>
      <c r="B2625" s="97" t="s">
        <v>558</v>
      </c>
      <c r="C2625" s="767" t="s">
        <v>559</v>
      </c>
      <c r="D2625" s="767"/>
      <c r="E2625" s="767"/>
      <c r="F2625" s="767"/>
      <c r="G2625" s="767"/>
      <c r="H2625" s="767"/>
      <c r="I2625" s="767"/>
      <c r="J2625" s="767"/>
      <c r="K2625" s="767"/>
      <c r="L2625" s="767"/>
      <c r="M2625" s="767"/>
      <c r="N2625" s="781"/>
      <c r="T2625" s="68" t="s">
        <v>559</v>
      </c>
    </row>
    <row r="2626" spans="1:24" s="63" customFormat="1" x14ac:dyDescent="0.2">
      <c r="A2626" s="98"/>
      <c r="B2626" s="97" t="s">
        <v>173</v>
      </c>
      <c r="C2626" s="767" t="s">
        <v>174</v>
      </c>
      <c r="D2626" s="767"/>
      <c r="E2626" s="767"/>
      <c r="F2626" s="99" t="s">
        <v>33</v>
      </c>
      <c r="G2626" s="99" t="s">
        <v>33</v>
      </c>
      <c r="H2626" s="99" t="s">
        <v>33</v>
      </c>
      <c r="I2626" s="99" t="s">
        <v>33</v>
      </c>
      <c r="J2626" s="100">
        <v>4547.3</v>
      </c>
      <c r="K2626" s="99" t="s">
        <v>175</v>
      </c>
      <c r="L2626" s="100">
        <v>1908.73</v>
      </c>
      <c r="M2626" s="101" t="s">
        <v>33</v>
      </c>
      <c r="N2626" s="102" t="s">
        <v>33</v>
      </c>
      <c r="U2626" s="68" t="s">
        <v>174</v>
      </c>
    </row>
    <row r="2627" spans="1:24" s="63" customFormat="1" x14ac:dyDescent="0.2">
      <c r="A2627" s="98"/>
      <c r="B2627" s="97" t="s">
        <v>176</v>
      </c>
      <c r="C2627" s="767" t="s">
        <v>177</v>
      </c>
      <c r="D2627" s="767"/>
      <c r="E2627" s="767"/>
      <c r="F2627" s="99" t="s">
        <v>33</v>
      </c>
      <c r="G2627" s="99" t="s">
        <v>33</v>
      </c>
      <c r="H2627" s="99" t="s">
        <v>33</v>
      </c>
      <c r="I2627" s="99" t="s">
        <v>33</v>
      </c>
      <c r="J2627" s="100">
        <v>499.5</v>
      </c>
      <c r="K2627" s="99" t="s">
        <v>175</v>
      </c>
      <c r="L2627" s="100">
        <v>209.67</v>
      </c>
      <c r="M2627" s="101" t="s">
        <v>33</v>
      </c>
      <c r="N2627" s="102" t="s">
        <v>33</v>
      </c>
      <c r="U2627" s="68" t="s">
        <v>177</v>
      </c>
    </row>
    <row r="2628" spans="1:24" s="63" customFormat="1" x14ac:dyDescent="0.2">
      <c r="A2628" s="98"/>
      <c r="B2628" s="97" t="s">
        <v>33</v>
      </c>
      <c r="C2628" s="767" t="s">
        <v>178</v>
      </c>
      <c r="D2628" s="767"/>
      <c r="E2628" s="767"/>
      <c r="F2628" s="99" t="s">
        <v>179</v>
      </c>
      <c r="G2628" s="99" t="s">
        <v>1449</v>
      </c>
      <c r="H2628" s="99" t="s">
        <v>175</v>
      </c>
      <c r="I2628" s="99" t="s">
        <v>3756</v>
      </c>
      <c r="J2628" s="100" t="s">
        <v>33</v>
      </c>
      <c r="K2628" s="99" t="s">
        <v>33</v>
      </c>
      <c r="L2628" s="100" t="s">
        <v>33</v>
      </c>
      <c r="M2628" s="101" t="s">
        <v>33</v>
      </c>
      <c r="N2628" s="102" t="s">
        <v>33</v>
      </c>
      <c r="V2628" s="68" t="s">
        <v>178</v>
      </c>
    </row>
    <row r="2629" spans="1:24" s="63" customFormat="1" x14ac:dyDescent="0.2">
      <c r="A2629" s="98"/>
      <c r="B2629" s="97" t="s">
        <v>33</v>
      </c>
      <c r="C2629" s="776" t="s">
        <v>182</v>
      </c>
      <c r="D2629" s="776"/>
      <c r="E2629" s="776"/>
      <c r="F2629" s="90" t="s">
        <v>33</v>
      </c>
      <c r="G2629" s="90" t="s">
        <v>33</v>
      </c>
      <c r="H2629" s="90" t="s">
        <v>33</v>
      </c>
      <c r="I2629" s="90" t="s">
        <v>33</v>
      </c>
      <c r="J2629" s="91">
        <v>4547.3</v>
      </c>
      <c r="K2629" s="90" t="s">
        <v>33</v>
      </c>
      <c r="L2629" s="91">
        <v>1908.73</v>
      </c>
      <c r="M2629" s="92" t="s">
        <v>33</v>
      </c>
      <c r="N2629" s="93" t="s">
        <v>33</v>
      </c>
      <c r="W2629" s="68" t="s">
        <v>182</v>
      </c>
    </row>
    <row r="2630" spans="1:24" s="63" customFormat="1" x14ac:dyDescent="0.2">
      <c r="A2630" s="98"/>
      <c r="B2630" s="97" t="s">
        <v>33</v>
      </c>
      <c r="C2630" s="767" t="s">
        <v>183</v>
      </c>
      <c r="D2630" s="767"/>
      <c r="E2630" s="767"/>
      <c r="F2630" s="99" t="s">
        <v>33</v>
      </c>
      <c r="G2630" s="99" t="s">
        <v>33</v>
      </c>
      <c r="H2630" s="99" t="s">
        <v>33</v>
      </c>
      <c r="I2630" s="99" t="s">
        <v>33</v>
      </c>
      <c r="J2630" s="100" t="s">
        <v>33</v>
      </c>
      <c r="K2630" s="99" t="s">
        <v>33</v>
      </c>
      <c r="L2630" s="100">
        <v>209.67</v>
      </c>
      <c r="M2630" s="101" t="s">
        <v>33</v>
      </c>
      <c r="N2630" s="102" t="s">
        <v>33</v>
      </c>
      <c r="V2630" s="68" t="s">
        <v>183</v>
      </c>
    </row>
    <row r="2631" spans="1:24" s="63" customFormat="1" ht="33.75" x14ac:dyDescent="0.2">
      <c r="A2631" s="98"/>
      <c r="B2631" s="97" t="s">
        <v>184</v>
      </c>
      <c r="C2631" s="767" t="s">
        <v>185</v>
      </c>
      <c r="D2631" s="767"/>
      <c r="E2631" s="767"/>
      <c r="F2631" s="99" t="s">
        <v>186</v>
      </c>
      <c r="G2631" s="99" t="s">
        <v>187</v>
      </c>
      <c r="H2631" s="99" t="s">
        <v>33</v>
      </c>
      <c r="I2631" s="99" t="s">
        <v>187</v>
      </c>
      <c r="J2631" s="100" t="s">
        <v>33</v>
      </c>
      <c r="K2631" s="99" t="s">
        <v>33</v>
      </c>
      <c r="L2631" s="100">
        <v>199.19</v>
      </c>
      <c r="M2631" s="101" t="s">
        <v>33</v>
      </c>
      <c r="N2631" s="102" t="s">
        <v>33</v>
      </c>
      <c r="V2631" s="68" t="s">
        <v>185</v>
      </c>
    </row>
    <row r="2632" spans="1:24" s="63" customFormat="1" ht="22.5" x14ac:dyDescent="0.2">
      <c r="A2632" s="98"/>
      <c r="B2632" s="97" t="s">
        <v>188</v>
      </c>
      <c r="C2632" s="767" t="s">
        <v>189</v>
      </c>
      <c r="D2632" s="767"/>
      <c r="E2632" s="767"/>
      <c r="F2632" s="99" t="s">
        <v>186</v>
      </c>
      <c r="G2632" s="99" t="s">
        <v>190</v>
      </c>
      <c r="H2632" s="99" t="s">
        <v>33</v>
      </c>
      <c r="I2632" s="99" t="s">
        <v>190</v>
      </c>
      <c r="J2632" s="100" t="s">
        <v>33</v>
      </c>
      <c r="K2632" s="99" t="s">
        <v>33</v>
      </c>
      <c r="L2632" s="100">
        <v>104.84</v>
      </c>
      <c r="M2632" s="101" t="s">
        <v>33</v>
      </c>
      <c r="N2632" s="102" t="s">
        <v>33</v>
      </c>
      <c r="V2632" s="68" t="s">
        <v>189</v>
      </c>
    </row>
    <row r="2633" spans="1:24" s="63" customFormat="1" x14ac:dyDescent="0.2">
      <c r="A2633" s="103"/>
      <c r="B2633" s="104"/>
      <c r="C2633" s="780" t="s">
        <v>191</v>
      </c>
      <c r="D2633" s="780"/>
      <c r="E2633" s="780"/>
      <c r="F2633" s="105" t="s">
        <v>33</v>
      </c>
      <c r="G2633" s="105" t="s">
        <v>33</v>
      </c>
      <c r="H2633" s="105" t="s">
        <v>33</v>
      </c>
      <c r="I2633" s="105" t="s">
        <v>33</v>
      </c>
      <c r="J2633" s="106" t="s">
        <v>33</v>
      </c>
      <c r="K2633" s="105" t="s">
        <v>33</v>
      </c>
      <c r="L2633" s="106">
        <v>2212.7600000000002</v>
      </c>
      <c r="M2633" s="92" t="s">
        <v>33</v>
      </c>
      <c r="N2633" s="107" t="s">
        <v>33</v>
      </c>
      <c r="X2633" s="68" t="s">
        <v>191</v>
      </c>
    </row>
    <row r="2634" spans="1:24" s="63" customFormat="1" ht="45" x14ac:dyDescent="0.2">
      <c r="A2634" s="88" t="s">
        <v>3757</v>
      </c>
      <c r="B2634" s="89" t="s">
        <v>196</v>
      </c>
      <c r="C2634" s="776" t="s">
        <v>259</v>
      </c>
      <c r="D2634" s="776"/>
      <c r="E2634" s="776"/>
      <c r="F2634" s="90" t="s">
        <v>198</v>
      </c>
      <c r="G2634" s="90" t="s">
        <v>33</v>
      </c>
      <c r="H2634" s="90" t="s">
        <v>33</v>
      </c>
      <c r="I2634" s="90" t="s">
        <v>3758</v>
      </c>
      <c r="J2634" s="91">
        <v>2.91</v>
      </c>
      <c r="K2634" s="90" t="s">
        <v>33</v>
      </c>
      <c r="L2634" s="91">
        <v>1758.92</v>
      </c>
      <c r="M2634" s="92" t="s">
        <v>33</v>
      </c>
      <c r="N2634" s="93" t="s">
        <v>33</v>
      </c>
      <c r="R2634" s="68" t="s">
        <v>259</v>
      </c>
    </row>
    <row r="2635" spans="1:24" s="63" customFormat="1" x14ac:dyDescent="0.2">
      <c r="A2635" s="94"/>
      <c r="B2635" s="95"/>
      <c r="C2635" s="767" t="s">
        <v>3759</v>
      </c>
      <c r="D2635" s="767"/>
      <c r="E2635" s="767"/>
      <c r="F2635" s="767"/>
      <c r="G2635" s="767"/>
      <c r="H2635" s="767"/>
      <c r="I2635" s="767"/>
      <c r="J2635" s="767"/>
      <c r="K2635" s="767"/>
      <c r="L2635" s="767"/>
      <c r="M2635" s="767"/>
      <c r="N2635" s="781"/>
      <c r="S2635" s="68" t="s">
        <v>3759</v>
      </c>
    </row>
    <row r="2636" spans="1:24" s="63" customFormat="1" ht="45" x14ac:dyDescent="0.2">
      <c r="A2636" s="88" t="s">
        <v>3760</v>
      </c>
      <c r="B2636" s="89" t="s">
        <v>2791</v>
      </c>
      <c r="C2636" s="776" t="s">
        <v>2792</v>
      </c>
      <c r="D2636" s="776"/>
      <c r="E2636" s="776"/>
      <c r="F2636" s="90" t="s">
        <v>168</v>
      </c>
      <c r="G2636" s="90" t="s">
        <v>33</v>
      </c>
      <c r="H2636" s="90" t="s">
        <v>33</v>
      </c>
      <c r="I2636" s="90" t="s">
        <v>3761</v>
      </c>
      <c r="J2636" s="91" t="s">
        <v>33</v>
      </c>
      <c r="K2636" s="90" t="s">
        <v>33</v>
      </c>
      <c r="L2636" s="91" t="s">
        <v>33</v>
      </c>
      <c r="M2636" s="92" t="s">
        <v>33</v>
      </c>
      <c r="N2636" s="93" t="s">
        <v>33</v>
      </c>
      <c r="R2636" s="68" t="s">
        <v>2792</v>
      </c>
    </row>
    <row r="2637" spans="1:24" s="63" customFormat="1" x14ac:dyDescent="0.2">
      <c r="A2637" s="94"/>
      <c r="B2637" s="95"/>
      <c r="C2637" s="767" t="s">
        <v>3762</v>
      </c>
      <c r="D2637" s="767"/>
      <c r="E2637" s="767"/>
      <c r="F2637" s="767"/>
      <c r="G2637" s="767"/>
      <c r="H2637" s="767"/>
      <c r="I2637" s="767"/>
      <c r="J2637" s="767"/>
      <c r="K2637" s="767"/>
      <c r="L2637" s="767"/>
      <c r="M2637" s="767"/>
      <c r="N2637" s="781"/>
      <c r="S2637" s="68" t="s">
        <v>3762</v>
      </c>
    </row>
    <row r="2638" spans="1:24" s="63" customFormat="1" ht="33.75" x14ac:dyDescent="0.2">
      <c r="A2638" s="96"/>
      <c r="B2638" s="97" t="s">
        <v>558</v>
      </c>
      <c r="C2638" s="767" t="s">
        <v>559</v>
      </c>
      <c r="D2638" s="767"/>
      <c r="E2638" s="767"/>
      <c r="F2638" s="767"/>
      <c r="G2638" s="767"/>
      <c r="H2638" s="767"/>
      <c r="I2638" s="767"/>
      <c r="J2638" s="767"/>
      <c r="K2638" s="767"/>
      <c r="L2638" s="767"/>
      <c r="M2638" s="767"/>
      <c r="N2638" s="781"/>
      <c r="T2638" s="68" t="s">
        <v>559</v>
      </c>
    </row>
    <row r="2639" spans="1:24" s="63" customFormat="1" x14ac:dyDescent="0.2">
      <c r="A2639" s="98"/>
      <c r="B2639" s="97" t="s">
        <v>173</v>
      </c>
      <c r="C2639" s="767" t="s">
        <v>174</v>
      </c>
      <c r="D2639" s="767"/>
      <c r="E2639" s="767"/>
      <c r="F2639" s="99" t="s">
        <v>33</v>
      </c>
      <c r="G2639" s="99" t="s">
        <v>33</v>
      </c>
      <c r="H2639" s="99" t="s">
        <v>33</v>
      </c>
      <c r="I2639" s="99" t="s">
        <v>33</v>
      </c>
      <c r="J2639" s="100">
        <v>4500</v>
      </c>
      <c r="K2639" s="99" t="s">
        <v>175</v>
      </c>
      <c r="L2639" s="100">
        <v>4776.75</v>
      </c>
      <c r="M2639" s="101" t="s">
        <v>33</v>
      </c>
      <c r="N2639" s="102" t="s">
        <v>33</v>
      </c>
      <c r="U2639" s="68" t="s">
        <v>174</v>
      </c>
    </row>
    <row r="2640" spans="1:24" s="63" customFormat="1" x14ac:dyDescent="0.2">
      <c r="A2640" s="98"/>
      <c r="B2640" s="97" t="s">
        <v>176</v>
      </c>
      <c r="C2640" s="767" t="s">
        <v>177</v>
      </c>
      <c r="D2640" s="767"/>
      <c r="E2640" s="767"/>
      <c r="F2640" s="99" t="s">
        <v>33</v>
      </c>
      <c r="G2640" s="99" t="s">
        <v>33</v>
      </c>
      <c r="H2640" s="99" t="s">
        <v>33</v>
      </c>
      <c r="I2640" s="99" t="s">
        <v>33</v>
      </c>
      <c r="J2640" s="100">
        <v>607.5</v>
      </c>
      <c r="K2640" s="99" t="s">
        <v>175</v>
      </c>
      <c r="L2640" s="100">
        <v>644.86</v>
      </c>
      <c r="M2640" s="101" t="s">
        <v>33</v>
      </c>
      <c r="N2640" s="102" t="s">
        <v>33</v>
      </c>
      <c r="U2640" s="68" t="s">
        <v>177</v>
      </c>
    </row>
    <row r="2641" spans="1:24" s="63" customFormat="1" x14ac:dyDescent="0.2">
      <c r="A2641" s="98"/>
      <c r="B2641" s="97" t="s">
        <v>33</v>
      </c>
      <c r="C2641" s="767" t="s">
        <v>178</v>
      </c>
      <c r="D2641" s="767"/>
      <c r="E2641" s="767"/>
      <c r="F2641" s="99" t="s">
        <v>179</v>
      </c>
      <c r="G2641" s="99" t="s">
        <v>344</v>
      </c>
      <c r="H2641" s="99" t="s">
        <v>175</v>
      </c>
      <c r="I2641" s="99" t="s">
        <v>3763</v>
      </c>
      <c r="J2641" s="100" t="s">
        <v>33</v>
      </c>
      <c r="K2641" s="99" t="s">
        <v>33</v>
      </c>
      <c r="L2641" s="100" t="s">
        <v>33</v>
      </c>
      <c r="M2641" s="101" t="s">
        <v>33</v>
      </c>
      <c r="N2641" s="102" t="s">
        <v>33</v>
      </c>
      <c r="V2641" s="68" t="s">
        <v>178</v>
      </c>
    </row>
    <row r="2642" spans="1:24" s="63" customFormat="1" x14ac:dyDescent="0.2">
      <c r="A2642" s="98"/>
      <c r="B2642" s="97" t="s">
        <v>33</v>
      </c>
      <c r="C2642" s="776" t="s">
        <v>182</v>
      </c>
      <c r="D2642" s="776"/>
      <c r="E2642" s="776"/>
      <c r="F2642" s="90" t="s">
        <v>33</v>
      </c>
      <c r="G2642" s="90" t="s">
        <v>33</v>
      </c>
      <c r="H2642" s="90" t="s">
        <v>33</v>
      </c>
      <c r="I2642" s="90" t="s">
        <v>33</v>
      </c>
      <c r="J2642" s="91">
        <v>4500</v>
      </c>
      <c r="K2642" s="90" t="s">
        <v>33</v>
      </c>
      <c r="L2642" s="91">
        <v>4776.75</v>
      </c>
      <c r="M2642" s="92" t="s">
        <v>33</v>
      </c>
      <c r="N2642" s="93" t="s">
        <v>33</v>
      </c>
      <c r="W2642" s="68" t="s">
        <v>182</v>
      </c>
    </row>
    <row r="2643" spans="1:24" s="63" customFormat="1" x14ac:dyDescent="0.2">
      <c r="A2643" s="98"/>
      <c r="B2643" s="97" t="s">
        <v>33</v>
      </c>
      <c r="C2643" s="767" t="s">
        <v>183</v>
      </c>
      <c r="D2643" s="767"/>
      <c r="E2643" s="767"/>
      <c r="F2643" s="99" t="s">
        <v>33</v>
      </c>
      <c r="G2643" s="99" t="s">
        <v>33</v>
      </c>
      <c r="H2643" s="99" t="s">
        <v>33</v>
      </c>
      <c r="I2643" s="99" t="s">
        <v>33</v>
      </c>
      <c r="J2643" s="100" t="s">
        <v>33</v>
      </c>
      <c r="K2643" s="99" t="s">
        <v>33</v>
      </c>
      <c r="L2643" s="100">
        <v>644.86</v>
      </c>
      <c r="M2643" s="101" t="s">
        <v>33</v>
      </c>
      <c r="N2643" s="102" t="s">
        <v>33</v>
      </c>
      <c r="V2643" s="68" t="s">
        <v>183</v>
      </c>
    </row>
    <row r="2644" spans="1:24" s="63" customFormat="1" ht="33.75" x14ac:dyDescent="0.2">
      <c r="A2644" s="98"/>
      <c r="B2644" s="97" t="s">
        <v>184</v>
      </c>
      <c r="C2644" s="767" t="s">
        <v>185</v>
      </c>
      <c r="D2644" s="767"/>
      <c r="E2644" s="767"/>
      <c r="F2644" s="99" t="s">
        <v>186</v>
      </c>
      <c r="G2644" s="99" t="s">
        <v>187</v>
      </c>
      <c r="H2644" s="99" t="s">
        <v>33</v>
      </c>
      <c r="I2644" s="99" t="s">
        <v>187</v>
      </c>
      <c r="J2644" s="100" t="s">
        <v>33</v>
      </c>
      <c r="K2644" s="99" t="s">
        <v>33</v>
      </c>
      <c r="L2644" s="100">
        <v>612.62</v>
      </c>
      <c r="M2644" s="101" t="s">
        <v>33</v>
      </c>
      <c r="N2644" s="102" t="s">
        <v>33</v>
      </c>
      <c r="V2644" s="68" t="s">
        <v>185</v>
      </c>
    </row>
    <row r="2645" spans="1:24" s="63" customFormat="1" ht="22.5" x14ac:dyDescent="0.2">
      <c r="A2645" s="98"/>
      <c r="B2645" s="97" t="s">
        <v>188</v>
      </c>
      <c r="C2645" s="767" t="s">
        <v>189</v>
      </c>
      <c r="D2645" s="767"/>
      <c r="E2645" s="767"/>
      <c r="F2645" s="99" t="s">
        <v>186</v>
      </c>
      <c r="G2645" s="99" t="s">
        <v>190</v>
      </c>
      <c r="H2645" s="99" t="s">
        <v>33</v>
      </c>
      <c r="I2645" s="99" t="s">
        <v>190</v>
      </c>
      <c r="J2645" s="100" t="s">
        <v>33</v>
      </c>
      <c r="K2645" s="99" t="s">
        <v>33</v>
      </c>
      <c r="L2645" s="100">
        <v>322.43</v>
      </c>
      <c r="M2645" s="101" t="s">
        <v>33</v>
      </c>
      <c r="N2645" s="102" t="s">
        <v>33</v>
      </c>
      <c r="V2645" s="68" t="s">
        <v>189</v>
      </c>
    </row>
    <row r="2646" spans="1:24" s="63" customFormat="1" x14ac:dyDescent="0.2">
      <c r="A2646" s="103"/>
      <c r="B2646" s="104"/>
      <c r="C2646" s="780" t="s">
        <v>191</v>
      </c>
      <c r="D2646" s="780"/>
      <c r="E2646" s="780"/>
      <c r="F2646" s="105" t="s">
        <v>33</v>
      </c>
      <c r="G2646" s="105" t="s">
        <v>33</v>
      </c>
      <c r="H2646" s="105" t="s">
        <v>33</v>
      </c>
      <c r="I2646" s="105" t="s">
        <v>33</v>
      </c>
      <c r="J2646" s="106" t="s">
        <v>33</v>
      </c>
      <c r="K2646" s="105" t="s">
        <v>33</v>
      </c>
      <c r="L2646" s="106">
        <v>5711.8</v>
      </c>
      <c r="M2646" s="92" t="s">
        <v>33</v>
      </c>
      <c r="N2646" s="107" t="s">
        <v>33</v>
      </c>
      <c r="X2646" s="68" t="s">
        <v>191</v>
      </c>
    </row>
    <row r="2647" spans="1:24" s="63" customFormat="1" ht="45" x14ac:dyDescent="0.2">
      <c r="A2647" s="88" t="s">
        <v>3764</v>
      </c>
      <c r="B2647" s="89" t="s">
        <v>2796</v>
      </c>
      <c r="C2647" s="776" t="s">
        <v>2797</v>
      </c>
      <c r="D2647" s="776"/>
      <c r="E2647" s="776"/>
      <c r="F2647" s="90" t="s">
        <v>168</v>
      </c>
      <c r="G2647" s="90" t="s">
        <v>33</v>
      </c>
      <c r="H2647" s="90" t="s">
        <v>33</v>
      </c>
      <c r="I2647" s="90" t="s">
        <v>3761</v>
      </c>
      <c r="J2647" s="91" t="s">
        <v>33</v>
      </c>
      <c r="K2647" s="90" t="s">
        <v>33</v>
      </c>
      <c r="L2647" s="91" t="s">
        <v>33</v>
      </c>
      <c r="M2647" s="92" t="s">
        <v>33</v>
      </c>
      <c r="N2647" s="93" t="s">
        <v>33</v>
      </c>
      <c r="R2647" s="68" t="s">
        <v>2797</v>
      </c>
    </row>
    <row r="2648" spans="1:24" s="63" customFormat="1" x14ac:dyDescent="0.2">
      <c r="A2648" s="94"/>
      <c r="B2648" s="95"/>
      <c r="C2648" s="767" t="s">
        <v>3762</v>
      </c>
      <c r="D2648" s="767"/>
      <c r="E2648" s="767"/>
      <c r="F2648" s="767"/>
      <c r="G2648" s="767"/>
      <c r="H2648" s="767"/>
      <c r="I2648" s="767"/>
      <c r="J2648" s="767"/>
      <c r="K2648" s="767"/>
      <c r="L2648" s="767"/>
      <c r="M2648" s="767"/>
      <c r="N2648" s="781"/>
      <c r="S2648" s="68" t="s">
        <v>3762</v>
      </c>
    </row>
    <row r="2649" spans="1:24" s="63" customFormat="1" ht="33.75" x14ac:dyDescent="0.2">
      <c r="A2649" s="96"/>
      <c r="B2649" s="97" t="s">
        <v>558</v>
      </c>
      <c r="C2649" s="767" t="s">
        <v>559</v>
      </c>
      <c r="D2649" s="767"/>
      <c r="E2649" s="767"/>
      <c r="F2649" s="767"/>
      <c r="G2649" s="767"/>
      <c r="H2649" s="767"/>
      <c r="I2649" s="767"/>
      <c r="J2649" s="767"/>
      <c r="K2649" s="767"/>
      <c r="L2649" s="767"/>
      <c r="M2649" s="767"/>
      <c r="N2649" s="781"/>
      <c r="T2649" s="68" t="s">
        <v>559</v>
      </c>
    </row>
    <row r="2650" spans="1:24" s="63" customFormat="1" x14ac:dyDescent="0.2">
      <c r="A2650" s="98"/>
      <c r="B2650" s="97" t="s">
        <v>173</v>
      </c>
      <c r="C2650" s="767" t="s">
        <v>174</v>
      </c>
      <c r="D2650" s="767"/>
      <c r="E2650" s="767"/>
      <c r="F2650" s="99" t="s">
        <v>33</v>
      </c>
      <c r="G2650" s="99" t="s">
        <v>33</v>
      </c>
      <c r="H2650" s="99" t="s">
        <v>33</v>
      </c>
      <c r="I2650" s="99" t="s">
        <v>33</v>
      </c>
      <c r="J2650" s="100">
        <v>308.07</v>
      </c>
      <c r="K2650" s="99" t="s">
        <v>175</v>
      </c>
      <c r="L2650" s="100">
        <v>327.02</v>
      </c>
      <c r="M2650" s="101" t="s">
        <v>33</v>
      </c>
      <c r="N2650" s="102" t="s">
        <v>33</v>
      </c>
      <c r="U2650" s="68" t="s">
        <v>174</v>
      </c>
    </row>
    <row r="2651" spans="1:24" s="63" customFormat="1" x14ac:dyDescent="0.2">
      <c r="A2651" s="98"/>
      <c r="B2651" s="97" t="s">
        <v>176</v>
      </c>
      <c r="C2651" s="767" t="s">
        <v>177</v>
      </c>
      <c r="D2651" s="767"/>
      <c r="E2651" s="767"/>
      <c r="F2651" s="99" t="s">
        <v>33</v>
      </c>
      <c r="G2651" s="99" t="s">
        <v>33</v>
      </c>
      <c r="H2651" s="99" t="s">
        <v>33</v>
      </c>
      <c r="I2651" s="99" t="s">
        <v>33</v>
      </c>
      <c r="J2651" s="100">
        <v>31.32</v>
      </c>
      <c r="K2651" s="99" t="s">
        <v>175</v>
      </c>
      <c r="L2651" s="100">
        <v>33.25</v>
      </c>
      <c r="M2651" s="101" t="s">
        <v>33</v>
      </c>
      <c r="N2651" s="102" t="s">
        <v>33</v>
      </c>
      <c r="U2651" s="68" t="s">
        <v>177</v>
      </c>
    </row>
    <row r="2652" spans="1:24" s="63" customFormat="1" x14ac:dyDescent="0.2">
      <c r="A2652" s="98"/>
      <c r="B2652" s="97" t="s">
        <v>33</v>
      </c>
      <c r="C2652" s="767" t="s">
        <v>178</v>
      </c>
      <c r="D2652" s="767"/>
      <c r="E2652" s="767"/>
      <c r="F2652" s="99" t="s">
        <v>179</v>
      </c>
      <c r="G2652" s="99" t="s">
        <v>2798</v>
      </c>
      <c r="H2652" s="99" t="s">
        <v>175</v>
      </c>
      <c r="I2652" s="99" t="s">
        <v>3765</v>
      </c>
      <c r="J2652" s="100" t="s">
        <v>33</v>
      </c>
      <c r="K2652" s="99" t="s">
        <v>33</v>
      </c>
      <c r="L2652" s="100" t="s">
        <v>33</v>
      </c>
      <c r="M2652" s="101" t="s">
        <v>33</v>
      </c>
      <c r="N2652" s="102" t="s">
        <v>33</v>
      </c>
      <c r="V2652" s="68" t="s">
        <v>178</v>
      </c>
    </row>
    <row r="2653" spans="1:24" s="63" customFormat="1" x14ac:dyDescent="0.2">
      <c r="A2653" s="98"/>
      <c r="B2653" s="97" t="s">
        <v>33</v>
      </c>
      <c r="C2653" s="776" t="s">
        <v>182</v>
      </c>
      <c r="D2653" s="776"/>
      <c r="E2653" s="776"/>
      <c r="F2653" s="90" t="s">
        <v>33</v>
      </c>
      <c r="G2653" s="90" t="s">
        <v>33</v>
      </c>
      <c r="H2653" s="90" t="s">
        <v>33</v>
      </c>
      <c r="I2653" s="90" t="s">
        <v>33</v>
      </c>
      <c r="J2653" s="91">
        <v>308.07</v>
      </c>
      <c r="K2653" s="90" t="s">
        <v>33</v>
      </c>
      <c r="L2653" s="91">
        <v>327.02</v>
      </c>
      <c r="M2653" s="92" t="s">
        <v>33</v>
      </c>
      <c r="N2653" s="93" t="s">
        <v>33</v>
      </c>
      <c r="W2653" s="68" t="s">
        <v>182</v>
      </c>
    </row>
    <row r="2654" spans="1:24" s="63" customFormat="1" x14ac:dyDescent="0.2">
      <c r="A2654" s="98"/>
      <c r="B2654" s="97" t="s">
        <v>33</v>
      </c>
      <c r="C2654" s="767" t="s">
        <v>183</v>
      </c>
      <c r="D2654" s="767"/>
      <c r="E2654" s="767"/>
      <c r="F2654" s="99" t="s">
        <v>33</v>
      </c>
      <c r="G2654" s="99" t="s">
        <v>33</v>
      </c>
      <c r="H2654" s="99" t="s">
        <v>33</v>
      </c>
      <c r="I2654" s="99" t="s">
        <v>33</v>
      </c>
      <c r="J2654" s="100" t="s">
        <v>33</v>
      </c>
      <c r="K2654" s="99" t="s">
        <v>33</v>
      </c>
      <c r="L2654" s="100">
        <v>33.25</v>
      </c>
      <c r="M2654" s="101" t="s">
        <v>33</v>
      </c>
      <c r="N2654" s="102" t="s">
        <v>33</v>
      </c>
      <c r="V2654" s="68" t="s">
        <v>183</v>
      </c>
    </row>
    <row r="2655" spans="1:24" s="63" customFormat="1" ht="33.75" x14ac:dyDescent="0.2">
      <c r="A2655" s="98"/>
      <c r="B2655" s="97" t="s">
        <v>184</v>
      </c>
      <c r="C2655" s="767" t="s">
        <v>185</v>
      </c>
      <c r="D2655" s="767"/>
      <c r="E2655" s="767"/>
      <c r="F2655" s="99" t="s">
        <v>186</v>
      </c>
      <c r="G2655" s="99" t="s">
        <v>187</v>
      </c>
      <c r="H2655" s="99" t="s">
        <v>33</v>
      </c>
      <c r="I2655" s="99" t="s">
        <v>187</v>
      </c>
      <c r="J2655" s="100" t="s">
        <v>33</v>
      </c>
      <c r="K2655" s="99" t="s">
        <v>33</v>
      </c>
      <c r="L2655" s="100">
        <v>31.59</v>
      </c>
      <c r="M2655" s="101" t="s">
        <v>33</v>
      </c>
      <c r="N2655" s="102" t="s">
        <v>33</v>
      </c>
      <c r="V2655" s="68" t="s">
        <v>185</v>
      </c>
    </row>
    <row r="2656" spans="1:24" s="63" customFormat="1" ht="22.5" x14ac:dyDescent="0.2">
      <c r="A2656" s="98"/>
      <c r="B2656" s="97" t="s">
        <v>188</v>
      </c>
      <c r="C2656" s="767" t="s">
        <v>189</v>
      </c>
      <c r="D2656" s="767"/>
      <c r="E2656" s="767"/>
      <c r="F2656" s="99" t="s">
        <v>186</v>
      </c>
      <c r="G2656" s="99" t="s">
        <v>190</v>
      </c>
      <c r="H2656" s="99" t="s">
        <v>33</v>
      </c>
      <c r="I2656" s="99" t="s">
        <v>190</v>
      </c>
      <c r="J2656" s="100" t="s">
        <v>33</v>
      </c>
      <c r="K2656" s="99" t="s">
        <v>33</v>
      </c>
      <c r="L2656" s="100">
        <v>16.63</v>
      </c>
      <c r="M2656" s="101" t="s">
        <v>33</v>
      </c>
      <c r="N2656" s="102" t="s">
        <v>33</v>
      </c>
      <c r="V2656" s="68" t="s">
        <v>189</v>
      </c>
    </row>
    <row r="2657" spans="1:24" s="63" customFormat="1" x14ac:dyDescent="0.2">
      <c r="A2657" s="103"/>
      <c r="B2657" s="104"/>
      <c r="C2657" s="780" t="s">
        <v>191</v>
      </c>
      <c r="D2657" s="780"/>
      <c r="E2657" s="780"/>
      <c r="F2657" s="105" t="s">
        <v>33</v>
      </c>
      <c r="G2657" s="105" t="s">
        <v>33</v>
      </c>
      <c r="H2657" s="105" t="s">
        <v>33</v>
      </c>
      <c r="I2657" s="105" t="s">
        <v>33</v>
      </c>
      <c r="J2657" s="106" t="s">
        <v>33</v>
      </c>
      <c r="K2657" s="105" t="s">
        <v>33</v>
      </c>
      <c r="L2657" s="106">
        <v>375.24</v>
      </c>
      <c r="M2657" s="92" t="s">
        <v>33</v>
      </c>
      <c r="N2657" s="107" t="s">
        <v>33</v>
      </c>
      <c r="X2657" s="68" t="s">
        <v>191</v>
      </c>
    </row>
    <row r="2658" spans="1:24" s="63" customFormat="1" ht="33.75" x14ac:dyDescent="0.2">
      <c r="A2658" s="88" t="s">
        <v>3766</v>
      </c>
      <c r="B2658" s="89" t="s">
        <v>2800</v>
      </c>
      <c r="C2658" s="776" t="s">
        <v>2801</v>
      </c>
      <c r="D2658" s="776"/>
      <c r="E2658" s="776"/>
      <c r="F2658" s="90" t="s">
        <v>168</v>
      </c>
      <c r="G2658" s="90" t="s">
        <v>33</v>
      </c>
      <c r="H2658" s="90" t="s">
        <v>33</v>
      </c>
      <c r="I2658" s="90" t="s">
        <v>3761</v>
      </c>
      <c r="J2658" s="91" t="s">
        <v>33</v>
      </c>
      <c r="K2658" s="90" t="s">
        <v>33</v>
      </c>
      <c r="L2658" s="91" t="s">
        <v>33</v>
      </c>
      <c r="M2658" s="92" t="s">
        <v>33</v>
      </c>
      <c r="N2658" s="93" t="s">
        <v>33</v>
      </c>
      <c r="R2658" s="68" t="s">
        <v>2801</v>
      </c>
    </row>
    <row r="2659" spans="1:24" s="63" customFormat="1" x14ac:dyDescent="0.2">
      <c r="A2659" s="94"/>
      <c r="B2659" s="95"/>
      <c r="C2659" s="767" t="s">
        <v>3762</v>
      </c>
      <c r="D2659" s="767"/>
      <c r="E2659" s="767"/>
      <c r="F2659" s="767"/>
      <c r="G2659" s="767"/>
      <c r="H2659" s="767"/>
      <c r="I2659" s="767"/>
      <c r="J2659" s="767"/>
      <c r="K2659" s="767"/>
      <c r="L2659" s="767"/>
      <c r="M2659" s="767"/>
      <c r="N2659" s="781"/>
      <c r="S2659" s="68" t="s">
        <v>3762</v>
      </c>
    </row>
    <row r="2660" spans="1:24" s="63" customFormat="1" x14ac:dyDescent="0.2">
      <c r="A2660" s="96"/>
      <c r="B2660" s="97" t="s">
        <v>33</v>
      </c>
      <c r="C2660" s="767" t="s">
        <v>645</v>
      </c>
      <c r="D2660" s="767"/>
      <c r="E2660" s="767"/>
      <c r="F2660" s="767"/>
      <c r="G2660" s="767"/>
      <c r="H2660" s="767"/>
      <c r="I2660" s="767"/>
      <c r="J2660" s="767"/>
      <c r="K2660" s="767"/>
      <c r="L2660" s="767"/>
      <c r="M2660" s="767"/>
      <c r="N2660" s="781"/>
      <c r="T2660" s="68" t="s">
        <v>645</v>
      </c>
    </row>
    <row r="2661" spans="1:24" s="63" customFormat="1" ht="33.75" x14ac:dyDescent="0.2">
      <c r="A2661" s="96"/>
      <c r="B2661" s="97" t="s">
        <v>558</v>
      </c>
      <c r="C2661" s="767" t="s">
        <v>559</v>
      </c>
      <c r="D2661" s="767"/>
      <c r="E2661" s="767"/>
      <c r="F2661" s="767"/>
      <c r="G2661" s="767"/>
      <c r="H2661" s="767"/>
      <c r="I2661" s="767"/>
      <c r="J2661" s="767"/>
      <c r="K2661" s="767"/>
      <c r="L2661" s="767"/>
      <c r="M2661" s="767"/>
      <c r="N2661" s="781"/>
      <c r="T2661" s="68" t="s">
        <v>559</v>
      </c>
    </row>
    <row r="2662" spans="1:24" s="63" customFormat="1" x14ac:dyDescent="0.2">
      <c r="A2662" s="98"/>
      <c r="B2662" s="97" t="s">
        <v>173</v>
      </c>
      <c r="C2662" s="767" t="s">
        <v>174</v>
      </c>
      <c r="D2662" s="767"/>
      <c r="E2662" s="767"/>
      <c r="F2662" s="99" t="s">
        <v>33</v>
      </c>
      <c r="G2662" s="99" t="s">
        <v>33</v>
      </c>
      <c r="H2662" s="99" t="s">
        <v>33</v>
      </c>
      <c r="I2662" s="99" t="s">
        <v>33</v>
      </c>
      <c r="J2662" s="100">
        <v>139.43</v>
      </c>
      <c r="K2662" s="99" t="s">
        <v>400</v>
      </c>
      <c r="L2662" s="100">
        <v>444.01</v>
      </c>
      <c r="M2662" s="101" t="s">
        <v>33</v>
      </c>
      <c r="N2662" s="102" t="s">
        <v>33</v>
      </c>
      <c r="U2662" s="68" t="s">
        <v>174</v>
      </c>
    </row>
    <row r="2663" spans="1:24" s="63" customFormat="1" x14ac:dyDescent="0.2">
      <c r="A2663" s="98"/>
      <c r="B2663" s="97" t="s">
        <v>176</v>
      </c>
      <c r="C2663" s="767" t="s">
        <v>177</v>
      </c>
      <c r="D2663" s="767"/>
      <c r="E2663" s="767"/>
      <c r="F2663" s="99" t="s">
        <v>33</v>
      </c>
      <c r="G2663" s="99" t="s">
        <v>33</v>
      </c>
      <c r="H2663" s="99" t="s">
        <v>33</v>
      </c>
      <c r="I2663" s="99" t="s">
        <v>33</v>
      </c>
      <c r="J2663" s="100">
        <v>14.18</v>
      </c>
      <c r="K2663" s="99" t="s">
        <v>400</v>
      </c>
      <c r="L2663" s="100">
        <v>45.16</v>
      </c>
      <c r="M2663" s="101" t="s">
        <v>33</v>
      </c>
      <c r="N2663" s="102" t="s">
        <v>33</v>
      </c>
      <c r="U2663" s="68" t="s">
        <v>177</v>
      </c>
    </row>
    <row r="2664" spans="1:24" s="63" customFormat="1" x14ac:dyDescent="0.2">
      <c r="A2664" s="98"/>
      <c r="B2664" s="97" t="s">
        <v>33</v>
      </c>
      <c r="C2664" s="767" t="s">
        <v>178</v>
      </c>
      <c r="D2664" s="767"/>
      <c r="E2664" s="767"/>
      <c r="F2664" s="99" t="s">
        <v>179</v>
      </c>
      <c r="G2664" s="99" t="s">
        <v>1784</v>
      </c>
      <c r="H2664" s="99" t="s">
        <v>400</v>
      </c>
      <c r="I2664" s="99" t="s">
        <v>3767</v>
      </c>
      <c r="J2664" s="100" t="s">
        <v>33</v>
      </c>
      <c r="K2664" s="99" t="s">
        <v>33</v>
      </c>
      <c r="L2664" s="100" t="s">
        <v>33</v>
      </c>
      <c r="M2664" s="101" t="s">
        <v>33</v>
      </c>
      <c r="N2664" s="102" t="s">
        <v>33</v>
      </c>
      <c r="V2664" s="68" t="s">
        <v>178</v>
      </c>
    </row>
    <row r="2665" spans="1:24" s="63" customFormat="1" x14ac:dyDescent="0.2">
      <c r="A2665" s="98"/>
      <c r="B2665" s="97" t="s">
        <v>33</v>
      </c>
      <c r="C2665" s="776" t="s">
        <v>182</v>
      </c>
      <c r="D2665" s="776"/>
      <c r="E2665" s="776"/>
      <c r="F2665" s="90" t="s">
        <v>33</v>
      </c>
      <c r="G2665" s="90" t="s">
        <v>33</v>
      </c>
      <c r="H2665" s="90" t="s">
        <v>33</v>
      </c>
      <c r="I2665" s="90" t="s">
        <v>33</v>
      </c>
      <c r="J2665" s="91">
        <v>139.43</v>
      </c>
      <c r="K2665" s="90" t="s">
        <v>33</v>
      </c>
      <c r="L2665" s="91">
        <v>444.01</v>
      </c>
      <c r="M2665" s="92" t="s">
        <v>33</v>
      </c>
      <c r="N2665" s="93" t="s">
        <v>33</v>
      </c>
      <c r="W2665" s="68" t="s">
        <v>182</v>
      </c>
    </row>
    <row r="2666" spans="1:24" s="63" customFormat="1" x14ac:dyDescent="0.2">
      <c r="A2666" s="98"/>
      <c r="B2666" s="97" t="s">
        <v>33</v>
      </c>
      <c r="C2666" s="767" t="s">
        <v>183</v>
      </c>
      <c r="D2666" s="767"/>
      <c r="E2666" s="767"/>
      <c r="F2666" s="99" t="s">
        <v>33</v>
      </c>
      <c r="G2666" s="99" t="s">
        <v>33</v>
      </c>
      <c r="H2666" s="99" t="s">
        <v>33</v>
      </c>
      <c r="I2666" s="99" t="s">
        <v>33</v>
      </c>
      <c r="J2666" s="100" t="s">
        <v>33</v>
      </c>
      <c r="K2666" s="99" t="s">
        <v>33</v>
      </c>
      <c r="L2666" s="100">
        <v>45.16</v>
      </c>
      <c r="M2666" s="101" t="s">
        <v>33</v>
      </c>
      <c r="N2666" s="102" t="s">
        <v>33</v>
      </c>
      <c r="V2666" s="68" t="s">
        <v>183</v>
      </c>
    </row>
    <row r="2667" spans="1:24" s="63" customFormat="1" ht="33.75" x14ac:dyDescent="0.2">
      <c r="A2667" s="98"/>
      <c r="B2667" s="97" t="s">
        <v>184</v>
      </c>
      <c r="C2667" s="767" t="s">
        <v>185</v>
      </c>
      <c r="D2667" s="767"/>
      <c r="E2667" s="767"/>
      <c r="F2667" s="99" t="s">
        <v>186</v>
      </c>
      <c r="G2667" s="99" t="s">
        <v>187</v>
      </c>
      <c r="H2667" s="99" t="s">
        <v>33</v>
      </c>
      <c r="I2667" s="99" t="s">
        <v>187</v>
      </c>
      <c r="J2667" s="100" t="s">
        <v>33</v>
      </c>
      <c r="K2667" s="99" t="s">
        <v>33</v>
      </c>
      <c r="L2667" s="100">
        <v>42.9</v>
      </c>
      <c r="M2667" s="101" t="s">
        <v>33</v>
      </c>
      <c r="N2667" s="102" t="s">
        <v>33</v>
      </c>
      <c r="V2667" s="68" t="s">
        <v>185</v>
      </c>
    </row>
    <row r="2668" spans="1:24" s="63" customFormat="1" ht="22.5" x14ac:dyDescent="0.2">
      <c r="A2668" s="98"/>
      <c r="B2668" s="97" t="s">
        <v>188</v>
      </c>
      <c r="C2668" s="767" t="s">
        <v>189</v>
      </c>
      <c r="D2668" s="767"/>
      <c r="E2668" s="767"/>
      <c r="F2668" s="99" t="s">
        <v>186</v>
      </c>
      <c r="G2668" s="99" t="s">
        <v>190</v>
      </c>
      <c r="H2668" s="99" t="s">
        <v>33</v>
      </c>
      <c r="I2668" s="99" t="s">
        <v>190</v>
      </c>
      <c r="J2668" s="100" t="s">
        <v>33</v>
      </c>
      <c r="K2668" s="99" t="s">
        <v>33</v>
      </c>
      <c r="L2668" s="100">
        <v>22.58</v>
      </c>
      <c r="M2668" s="101" t="s">
        <v>33</v>
      </c>
      <c r="N2668" s="102" t="s">
        <v>33</v>
      </c>
      <c r="V2668" s="68" t="s">
        <v>189</v>
      </c>
    </row>
    <row r="2669" spans="1:24" s="63" customFormat="1" x14ac:dyDescent="0.2">
      <c r="A2669" s="103"/>
      <c r="B2669" s="104"/>
      <c r="C2669" s="780" t="s">
        <v>191</v>
      </c>
      <c r="D2669" s="780"/>
      <c r="E2669" s="780"/>
      <c r="F2669" s="105" t="s">
        <v>33</v>
      </c>
      <c r="G2669" s="105" t="s">
        <v>33</v>
      </c>
      <c r="H2669" s="105" t="s">
        <v>33</v>
      </c>
      <c r="I2669" s="105" t="s">
        <v>33</v>
      </c>
      <c r="J2669" s="106" t="s">
        <v>33</v>
      </c>
      <c r="K2669" s="105" t="s">
        <v>33</v>
      </c>
      <c r="L2669" s="106">
        <v>509.49</v>
      </c>
      <c r="M2669" s="92" t="s">
        <v>33</v>
      </c>
      <c r="N2669" s="107" t="s">
        <v>33</v>
      </c>
      <c r="X2669" s="68" t="s">
        <v>191</v>
      </c>
    </row>
    <row r="2670" spans="1:24" s="63" customFormat="1" ht="22.5" x14ac:dyDescent="0.2">
      <c r="A2670" s="88" t="s">
        <v>3768</v>
      </c>
      <c r="B2670" s="89" t="s">
        <v>1974</v>
      </c>
      <c r="C2670" s="776" t="s">
        <v>1975</v>
      </c>
      <c r="D2670" s="776"/>
      <c r="E2670" s="776"/>
      <c r="F2670" s="90" t="s">
        <v>582</v>
      </c>
      <c r="G2670" s="90" t="s">
        <v>33</v>
      </c>
      <c r="H2670" s="90" t="s">
        <v>33</v>
      </c>
      <c r="I2670" s="90" t="s">
        <v>3701</v>
      </c>
      <c r="J2670" s="91" t="s">
        <v>33</v>
      </c>
      <c r="K2670" s="90" t="s">
        <v>33</v>
      </c>
      <c r="L2670" s="91" t="s">
        <v>33</v>
      </c>
      <c r="M2670" s="92" t="s">
        <v>33</v>
      </c>
      <c r="N2670" s="93" t="s">
        <v>33</v>
      </c>
      <c r="R2670" s="68" t="s">
        <v>1975</v>
      </c>
    </row>
    <row r="2671" spans="1:24" s="63" customFormat="1" x14ac:dyDescent="0.2">
      <c r="A2671" s="94"/>
      <c r="B2671" s="95"/>
      <c r="C2671" s="767" t="s">
        <v>3702</v>
      </c>
      <c r="D2671" s="767"/>
      <c r="E2671" s="767"/>
      <c r="F2671" s="767"/>
      <c r="G2671" s="767"/>
      <c r="H2671" s="767"/>
      <c r="I2671" s="767"/>
      <c r="J2671" s="767"/>
      <c r="K2671" s="767"/>
      <c r="L2671" s="767"/>
      <c r="M2671" s="767"/>
      <c r="N2671" s="781"/>
      <c r="S2671" s="68" t="s">
        <v>3702</v>
      </c>
    </row>
    <row r="2672" spans="1:24" s="63" customFormat="1" ht="33.75" x14ac:dyDescent="0.2">
      <c r="A2672" s="96"/>
      <c r="B2672" s="97" t="s">
        <v>558</v>
      </c>
      <c r="C2672" s="767" t="s">
        <v>559</v>
      </c>
      <c r="D2672" s="767"/>
      <c r="E2672" s="767"/>
      <c r="F2672" s="767"/>
      <c r="G2672" s="767"/>
      <c r="H2672" s="767"/>
      <c r="I2672" s="767"/>
      <c r="J2672" s="767"/>
      <c r="K2672" s="767"/>
      <c r="L2672" s="767"/>
      <c r="M2672" s="767"/>
      <c r="N2672" s="781"/>
      <c r="T2672" s="68" t="s">
        <v>559</v>
      </c>
    </row>
    <row r="2673" spans="1:24" s="63" customFormat="1" x14ac:dyDescent="0.2">
      <c r="A2673" s="98"/>
      <c r="B2673" s="97" t="s">
        <v>165</v>
      </c>
      <c r="C2673" s="767" t="s">
        <v>251</v>
      </c>
      <c r="D2673" s="767"/>
      <c r="E2673" s="767"/>
      <c r="F2673" s="99" t="s">
        <v>33</v>
      </c>
      <c r="G2673" s="99" t="s">
        <v>33</v>
      </c>
      <c r="H2673" s="99" t="s">
        <v>33</v>
      </c>
      <c r="I2673" s="99" t="s">
        <v>33</v>
      </c>
      <c r="J2673" s="100">
        <v>127.61</v>
      </c>
      <c r="K2673" s="99" t="s">
        <v>175</v>
      </c>
      <c r="L2673" s="100">
        <v>650.33000000000004</v>
      </c>
      <c r="M2673" s="101" t="s">
        <v>33</v>
      </c>
      <c r="N2673" s="102" t="s">
        <v>33</v>
      </c>
      <c r="U2673" s="68" t="s">
        <v>251</v>
      </c>
    </row>
    <row r="2674" spans="1:24" s="63" customFormat="1" x14ac:dyDescent="0.2">
      <c r="A2674" s="98"/>
      <c r="B2674" s="97" t="s">
        <v>173</v>
      </c>
      <c r="C2674" s="767" t="s">
        <v>174</v>
      </c>
      <c r="D2674" s="767"/>
      <c r="E2674" s="767"/>
      <c r="F2674" s="99" t="s">
        <v>33</v>
      </c>
      <c r="G2674" s="99" t="s">
        <v>33</v>
      </c>
      <c r="H2674" s="99" t="s">
        <v>33</v>
      </c>
      <c r="I2674" s="99" t="s">
        <v>33</v>
      </c>
      <c r="J2674" s="100">
        <v>288.58</v>
      </c>
      <c r="K2674" s="99" t="s">
        <v>175</v>
      </c>
      <c r="L2674" s="100">
        <v>1470.68</v>
      </c>
      <c r="M2674" s="101" t="s">
        <v>33</v>
      </c>
      <c r="N2674" s="102" t="s">
        <v>33</v>
      </c>
      <c r="U2674" s="68" t="s">
        <v>174</v>
      </c>
    </row>
    <row r="2675" spans="1:24" s="63" customFormat="1" x14ac:dyDescent="0.2">
      <c r="A2675" s="98"/>
      <c r="B2675" s="97" t="s">
        <v>176</v>
      </c>
      <c r="C2675" s="767" t="s">
        <v>177</v>
      </c>
      <c r="D2675" s="767"/>
      <c r="E2675" s="767"/>
      <c r="F2675" s="99" t="s">
        <v>33</v>
      </c>
      <c r="G2675" s="99" t="s">
        <v>33</v>
      </c>
      <c r="H2675" s="99" t="s">
        <v>33</v>
      </c>
      <c r="I2675" s="99" t="s">
        <v>33</v>
      </c>
      <c r="J2675" s="100">
        <v>31.49</v>
      </c>
      <c r="K2675" s="99" t="s">
        <v>175</v>
      </c>
      <c r="L2675" s="100">
        <v>160.47999999999999</v>
      </c>
      <c r="M2675" s="101" t="s">
        <v>33</v>
      </c>
      <c r="N2675" s="102" t="s">
        <v>33</v>
      </c>
      <c r="U2675" s="68" t="s">
        <v>177</v>
      </c>
    </row>
    <row r="2676" spans="1:24" s="63" customFormat="1" x14ac:dyDescent="0.2">
      <c r="A2676" s="98"/>
      <c r="B2676" s="97" t="s">
        <v>33</v>
      </c>
      <c r="C2676" s="767" t="s">
        <v>253</v>
      </c>
      <c r="D2676" s="767"/>
      <c r="E2676" s="767"/>
      <c r="F2676" s="99" t="s">
        <v>179</v>
      </c>
      <c r="G2676" s="99" t="s">
        <v>1978</v>
      </c>
      <c r="H2676" s="99" t="s">
        <v>175</v>
      </c>
      <c r="I2676" s="99" t="s">
        <v>3703</v>
      </c>
      <c r="J2676" s="100" t="s">
        <v>33</v>
      </c>
      <c r="K2676" s="99" t="s">
        <v>33</v>
      </c>
      <c r="L2676" s="100" t="s">
        <v>33</v>
      </c>
      <c r="M2676" s="101" t="s">
        <v>33</v>
      </c>
      <c r="N2676" s="102" t="s">
        <v>33</v>
      </c>
      <c r="V2676" s="68" t="s">
        <v>253</v>
      </c>
    </row>
    <row r="2677" spans="1:24" s="63" customFormat="1" ht="22.5" x14ac:dyDescent="0.2">
      <c r="A2677" s="98"/>
      <c r="B2677" s="97" t="s">
        <v>33</v>
      </c>
      <c r="C2677" s="767" t="s">
        <v>178</v>
      </c>
      <c r="D2677" s="767"/>
      <c r="E2677" s="767"/>
      <c r="F2677" s="99" t="s">
        <v>179</v>
      </c>
      <c r="G2677" s="99" t="s">
        <v>1980</v>
      </c>
      <c r="H2677" s="99" t="s">
        <v>175</v>
      </c>
      <c r="I2677" s="99" t="s">
        <v>3704</v>
      </c>
      <c r="J2677" s="100" t="s">
        <v>33</v>
      </c>
      <c r="K2677" s="99" t="s">
        <v>33</v>
      </c>
      <c r="L2677" s="100" t="s">
        <v>33</v>
      </c>
      <c r="M2677" s="101" t="s">
        <v>33</v>
      </c>
      <c r="N2677" s="102" t="s">
        <v>33</v>
      </c>
      <c r="V2677" s="68" t="s">
        <v>178</v>
      </c>
    </row>
    <row r="2678" spans="1:24" s="63" customFormat="1" x14ac:dyDescent="0.2">
      <c r="A2678" s="98"/>
      <c r="B2678" s="97" t="s">
        <v>33</v>
      </c>
      <c r="C2678" s="776" t="s">
        <v>182</v>
      </c>
      <c r="D2678" s="776"/>
      <c r="E2678" s="776"/>
      <c r="F2678" s="90" t="s">
        <v>33</v>
      </c>
      <c r="G2678" s="90" t="s">
        <v>33</v>
      </c>
      <c r="H2678" s="90" t="s">
        <v>33</v>
      </c>
      <c r="I2678" s="90" t="s">
        <v>33</v>
      </c>
      <c r="J2678" s="91">
        <v>416.19</v>
      </c>
      <c r="K2678" s="90" t="s">
        <v>33</v>
      </c>
      <c r="L2678" s="91">
        <v>2121.0100000000002</v>
      </c>
      <c r="M2678" s="92" t="s">
        <v>33</v>
      </c>
      <c r="N2678" s="93" t="s">
        <v>33</v>
      </c>
      <c r="W2678" s="68" t="s">
        <v>182</v>
      </c>
    </row>
    <row r="2679" spans="1:24" s="63" customFormat="1" x14ac:dyDescent="0.2">
      <c r="A2679" s="98"/>
      <c r="B2679" s="97" t="s">
        <v>33</v>
      </c>
      <c r="C2679" s="767" t="s">
        <v>183</v>
      </c>
      <c r="D2679" s="767"/>
      <c r="E2679" s="767"/>
      <c r="F2679" s="99" t="s">
        <v>33</v>
      </c>
      <c r="G2679" s="99" t="s">
        <v>33</v>
      </c>
      <c r="H2679" s="99" t="s">
        <v>33</v>
      </c>
      <c r="I2679" s="99" t="s">
        <v>33</v>
      </c>
      <c r="J2679" s="100" t="s">
        <v>33</v>
      </c>
      <c r="K2679" s="99" t="s">
        <v>33</v>
      </c>
      <c r="L2679" s="100">
        <v>810.81</v>
      </c>
      <c r="M2679" s="101" t="s">
        <v>33</v>
      </c>
      <c r="N2679" s="102" t="s">
        <v>33</v>
      </c>
      <c r="V2679" s="68" t="s">
        <v>183</v>
      </c>
    </row>
    <row r="2680" spans="1:24" s="63" customFormat="1" ht="33.75" x14ac:dyDescent="0.2">
      <c r="A2680" s="98"/>
      <c r="B2680" s="97" t="s">
        <v>184</v>
      </c>
      <c r="C2680" s="767" t="s">
        <v>185</v>
      </c>
      <c r="D2680" s="767"/>
      <c r="E2680" s="767"/>
      <c r="F2680" s="99" t="s">
        <v>186</v>
      </c>
      <c r="G2680" s="99" t="s">
        <v>187</v>
      </c>
      <c r="H2680" s="99" t="s">
        <v>33</v>
      </c>
      <c r="I2680" s="99" t="s">
        <v>187</v>
      </c>
      <c r="J2680" s="100" t="s">
        <v>33</v>
      </c>
      <c r="K2680" s="99" t="s">
        <v>33</v>
      </c>
      <c r="L2680" s="100">
        <v>770.27</v>
      </c>
      <c r="M2680" s="101" t="s">
        <v>33</v>
      </c>
      <c r="N2680" s="102" t="s">
        <v>33</v>
      </c>
      <c r="V2680" s="68" t="s">
        <v>185</v>
      </c>
    </row>
    <row r="2681" spans="1:24" s="63" customFormat="1" ht="22.5" x14ac:dyDescent="0.2">
      <c r="A2681" s="98"/>
      <c r="B2681" s="97" t="s">
        <v>188</v>
      </c>
      <c r="C2681" s="767" t="s">
        <v>189</v>
      </c>
      <c r="D2681" s="767"/>
      <c r="E2681" s="767"/>
      <c r="F2681" s="99" t="s">
        <v>186</v>
      </c>
      <c r="G2681" s="99" t="s">
        <v>190</v>
      </c>
      <c r="H2681" s="99" t="s">
        <v>33</v>
      </c>
      <c r="I2681" s="99" t="s">
        <v>190</v>
      </c>
      <c r="J2681" s="100" t="s">
        <v>33</v>
      </c>
      <c r="K2681" s="99" t="s">
        <v>33</v>
      </c>
      <c r="L2681" s="100">
        <v>405.41</v>
      </c>
      <c r="M2681" s="101" t="s">
        <v>33</v>
      </c>
      <c r="N2681" s="102" t="s">
        <v>33</v>
      </c>
      <c r="V2681" s="68" t="s">
        <v>189</v>
      </c>
    </row>
    <row r="2682" spans="1:24" s="63" customFormat="1" x14ac:dyDescent="0.2">
      <c r="A2682" s="103"/>
      <c r="B2682" s="104"/>
      <c r="C2682" s="780" t="s">
        <v>191</v>
      </c>
      <c r="D2682" s="780"/>
      <c r="E2682" s="780"/>
      <c r="F2682" s="105" t="s">
        <v>33</v>
      </c>
      <c r="G2682" s="105" t="s">
        <v>33</v>
      </c>
      <c r="H2682" s="105" t="s">
        <v>33</v>
      </c>
      <c r="I2682" s="105" t="s">
        <v>33</v>
      </c>
      <c r="J2682" s="106" t="s">
        <v>33</v>
      </c>
      <c r="K2682" s="105" t="s">
        <v>33</v>
      </c>
      <c r="L2682" s="106">
        <v>3296.69</v>
      </c>
      <c r="M2682" s="92" t="s">
        <v>33</v>
      </c>
      <c r="N2682" s="107" t="s">
        <v>33</v>
      </c>
      <c r="X2682" s="68" t="s">
        <v>191</v>
      </c>
    </row>
    <row r="2683" spans="1:24" s="63" customFormat="1" x14ac:dyDescent="0.2">
      <c r="A2683" s="88" t="s">
        <v>3769</v>
      </c>
      <c r="B2683" s="89" t="s">
        <v>1989</v>
      </c>
      <c r="C2683" s="776" t="s">
        <v>1990</v>
      </c>
      <c r="D2683" s="776"/>
      <c r="E2683" s="776"/>
      <c r="F2683" s="90" t="s">
        <v>582</v>
      </c>
      <c r="G2683" s="90" t="s">
        <v>33</v>
      </c>
      <c r="H2683" s="90" t="s">
        <v>33</v>
      </c>
      <c r="I2683" s="90" t="s">
        <v>283</v>
      </c>
      <c r="J2683" s="91" t="s">
        <v>33</v>
      </c>
      <c r="K2683" s="90" t="s">
        <v>33</v>
      </c>
      <c r="L2683" s="91" t="s">
        <v>33</v>
      </c>
      <c r="M2683" s="92" t="s">
        <v>33</v>
      </c>
      <c r="N2683" s="93" t="s">
        <v>33</v>
      </c>
      <c r="R2683" s="68" t="s">
        <v>1990</v>
      </c>
    </row>
    <row r="2684" spans="1:24" s="63" customFormat="1" x14ac:dyDescent="0.2">
      <c r="A2684" s="94"/>
      <c r="B2684" s="95"/>
      <c r="C2684" s="767" t="s">
        <v>3770</v>
      </c>
      <c r="D2684" s="767"/>
      <c r="E2684" s="767"/>
      <c r="F2684" s="767"/>
      <c r="G2684" s="767"/>
      <c r="H2684" s="767"/>
      <c r="I2684" s="767"/>
      <c r="J2684" s="767"/>
      <c r="K2684" s="767"/>
      <c r="L2684" s="767"/>
      <c r="M2684" s="767"/>
      <c r="N2684" s="781"/>
      <c r="S2684" s="68" t="s">
        <v>3770</v>
      </c>
    </row>
    <row r="2685" spans="1:24" s="63" customFormat="1" ht="33.75" x14ac:dyDescent="0.2">
      <c r="A2685" s="96"/>
      <c r="B2685" s="97" t="s">
        <v>558</v>
      </c>
      <c r="C2685" s="767" t="s">
        <v>559</v>
      </c>
      <c r="D2685" s="767"/>
      <c r="E2685" s="767"/>
      <c r="F2685" s="767"/>
      <c r="G2685" s="767"/>
      <c r="H2685" s="767"/>
      <c r="I2685" s="767"/>
      <c r="J2685" s="767"/>
      <c r="K2685" s="767"/>
      <c r="L2685" s="767"/>
      <c r="M2685" s="767"/>
      <c r="N2685" s="781"/>
      <c r="T2685" s="68" t="s">
        <v>559</v>
      </c>
    </row>
    <row r="2686" spans="1:24" s="63" customFormat="1" x14ac:dyDescent="0.2">
      <c r="A2686" s="98"/>
      <c r="B2686" s="97" t="s">
        <v>165</v>
      </c>
      <c r="C2686" s="767" t="s">
        <v>251</v>
      </c>
      <c r="D2686" s="767"/>
      <c r="E2686" s="767"/>
      <c r="F2686" s="99" t="s">
        <v>33</v>
      </c>
      <c r="G2686" s="99" t="s">
        <v>33</v>
      </c>
      <c r="H2686" s="99" t="s">
        <v>33</v>
      </c>
      <c r="I2686" s="99" t="s">
        <v>33</v>
      </c>
      <c r="J2686" s="100">
        <v>1053</v>
      </c>
      <c r="K2686" s="99" t="s">
        <v>175</v>
      </c>
      <c r="L2686" s="100">
        <v>155.32</v>
      </c>
      <c r="M2686" s="101" t="s">
        <v>33</v>
      </c>
      <c r="N2686" s="102" t="s">
        <v>33</v>
      </c>
      <c r="U2686" s="68" t="s">
        <v>251</v>
      </c>
    </row>
    <row r="2687" spans="1:24" s="63" customFormat="1" x14ac:dyDescent="0.2">
      <c r="A2687" s="98"/>
      <c r="B2687" s="97" t="s">
        <v>173</v>
      </c>
      <c r="C2687" s="767" t="s">
        <v>174</v>
      </c>
      <c r="D2687" s="767"/>
      <c r="E2687" s="767"/>
      <c r="F2687" s="99" t="s">
        <v>33</v>
      </c>
      <c r="G2687" s="99" t="s">
        <v>33</v>
      </c>
      <c r="H2687" s="99" t="s">
        <v>33</v>
      </c>
      <c r="I2687" s="99" t="s">
        <v>33</v>
      </c>
      <c r="J2687" s="100">
        <v>1566.06</v>
      </c>
      <c r="K2687" s="99" t="s">
        <v>175</v>
      </c>
      <c r="L2687" s="100">
        <v>230.99</v>
      </c>
      <c r="M2687" s="101" t="s">
        <v>33</v>
      </c>
      <c r="N2687" s="102" t="s">
        <v>33</v>
      </c>
      <c r="U2687" s="68" t="s">
        <v>174</v>
      </c>
    </row>
    <row r="2688" spans="1:24" s="63" customFormat="1" x14ac:dyDescent="0.2">
      <c r="A2688" s="98"/>
      <c r="B2688" s="97" t="s">
        <v>176</v>
      </c>
      <c r="C2688" s="767" t="s">
        <v>177</v>
      </c>
      <c r="D2688" s="767"/>
      <c r="E2688" s="767"/>
      <c r="F2688" s="99" t="s">
        <v>33</v>
      </c>
      <c r="G2688" s="99" t="s">
        <v>33</v>
      </c>
      <c r="H2688" s="99" t="s">
        <v>33</v>
      </c>
      <c r="I2688" s="99" t="s">
        <v>33</v>
      </c>
      <c r="J2688" s="100">
        <v>244.39</v>
      </c>
      <c r="K2688" s="99" t="s">
        <v>175</v>
      </c>
      <c r="L2688" s="100">
        <v>36.049999999999997</v>
      </c>
      <c r="M2688" s="101" t="s">
        <v>33</v>
      </c>
      <c r="N2688" s="102" t="s">
        <v>33</v>
      </c>
      <c r="U2688" s="68" t="s">
        <v>177</v>
      </c>
    </row>
    <row r="2689" spans="1:24" s="63" customFormat="1" x14ac:dyDescent="0.2">
      <c r="A2689" s="98"/>
      <c r="B2689" s="97" t="s">
        <v>212</v>
      </c>
      <c r="C2689" s="767" t="s">
        <v>252</v>
      </c>
      <c r="D2689" s="767"/>
      <c r="E2689" s="767"/>
      <c r="F2689" s="99" t="s">
        <v>33</v>
      </c>
      <c r="G2689" s="99" t="s">
        <v>33</v>
      </c>
      <c r="H2689" s="99" t="s">
        <v>33</v>
      </c>
      <c r="I2689" s="99" t="s">
        <v>33</v>
      </c>
      <c r="J2689" s="100">
        <v>909.27</v>
      </c>
      <c r="K2689" s="99" t="s">
        <v>33</v>
      </c>
      <c r="L2689" s="100">
        <v>107.29</v>
      </c>
      <c r="M2689" s="101" t="s">
        <v>33</v>
      </c>
      <c r="N2689" s="102" t="s">
        <v>33</v>
      </c>
      <c r="U2689" s="68" t="s">
        <v>252</v>
      </c>
    </row>
    <row r="2690" spans="1:24" s="63" customFormat="1" x14ac:dyDescent="0.2">
      <c r="A2690" s="98"/>
      <c r="B2690" s="97" t="s">
        <v>33</v>
      </c>
      <c r="C2690" s="767" t="s">
        <v>253</v>
      </c>
      <c r="D2690" s="767"/>
      <c r="E2690" s="767"/>
      <c r="F2690" s="99" t="s">
        <v>179</v>
      </c>
      <c r="G2690" s="99" t="s">
        <v>1993</v>
      </c>
      <c r="H2690" s="99" t="s">
        <v>175</v>
      </c>
      <c r="I2690" s="99" t="s">
        <v>3771</v>
      </c>
      <c r="J2690" s="100" t="s">
        <v>33</v>
      </c>
      <c r="K2690" s="99" t="s">
        <v>33</v>
      </c>
      <c r="L2690" s="100" t="s">
        <v>33</v>
      </c>
      <c r="M2690" s="101" t="s">
        <v>33</v>
      </c>
      <c r="N2690" s="102" t="s">
        <v>33</v>
      </c>
      <c r="V2690" s="68" t="s">
        <v>253</v>
      </c>
    </row>
    <row r="2691" spans="1:24" s="63" customFormat="1" x14ac:dyDescent="0.2">
      <c r="A2691" s="98"/>
      <c r="B2691" s="97" t="s">
        <v>33</v>
      </c>
      <c r="C2691" s="767" t="s">
        <v>178</v>
      </c>
      <c r="D2691" s="767"/>
      <c r="E2691" s="767"/>
      <c r="F2691" s="99" t="s">
        <v>179</v>
      </c>
      <c r="G2691" s="99" t="s">
        <v>1995</v>
      </c>
      <c r="H2691" s="99" t="s">
        <v>175</v>
      </c>
      <c r="I2691" s="99" t="s">
        <v>3772</v>
      </c>
      <c r="J2691" s="100" t="s">
        <v>33</v>
      </c>
      <c r="K2691" s="99" t="s">
        <v>33</v>
      </c>
      <c r="L2691" s="100" t="s">
        <v>33</v>
      </c>
      <c r="M2691" s="101" t="s">
        <v>33</v>
      </c>
      <c r="N2691" s="102" t="s">
        <v>33</v>
      </c>
      <c r="V2691" s="68" t="s">
        <v>178</v>
      </c>
    </row>
    <row r="2692" spans="1:24" s="63" customFormat="1" x14ac:dyDescent="0.2">
      <c r="A2692" s="98"/>
      <c r="B2692" s="97" t="s">
        <v>33</v>
      </c>
      <c r="C2692" s="776" t="s">
        <v>182</v>
      </c>
      <c r="D2692" s="776"/>
      <c r="E2692" s="776"/>
      <c r="F2692" s="90" t="s">
        <v>33</v>
      </c>
      <c r="G2692" s="90" t="s">
        <v>33</v>
      </c>
      <c r="H2692" s="90" t="s">
        <v>33</v>
      </c>
      <c r="I2692" s="90" t="s">
        <v>33</v>
      </c>
      <c r="J2692" s="91">
        <v>3528.33</v>
      </c>
      <c r="K2692" s="90" t="s">
        <v>33</v>
      </c>
      <c r="L2692" s="91">
        <v>493.6</v>
      </c>
      <c r="M2692" s="92" t="s">
        <v>33</v>
      </c>
      <c r="N2692" s="93" t="s">
        <v>33</v>
      </c>
      <c r="W2692" s="68" t="s">
        <v>182</v>
      </c>
    </row>
    <row r="2693" spans="1:24" s="63" customFormat="1" x14ac:dyDescent="0.2">
      <c r="A2693" s="98"/>
      <c r="B2693" s="97" t="s">
        <v>33</v>
      </c>
      <c r="C2693" s="767" t="s">
        <v>183</v>
      </c>
      <c r="D2693" s="767"/>
      <c r="E2693" s="767"/>
      <c r="F2693" s="99" t="s">
        <v>33</v>
      </c>
      <c r="G2693" s="99" t="s">
        <v>33</v>
      </c>
      <c r="H2693" s="99" t="s">
        <v>33</v>
      </c>
      <c r="I2693" s="99" t="s">
        <v>33</v>
      </c>
      <c r="J2693" s="100" t="s">
        <v>33</v>
      </c>
      <c r="K2693" s="99" t="s">
        <v>33</v>
      </c>
      <c r="L2693" s="100">
        <v>191.37</v>
      </c>
      <c r="M2693" s="101" t="s">
        <v>33</v>
      </c>
      <c r="N2693" s="102" t="s">
        <v>33</v>
      </c>
      <c r="V2693" s="68" t="s">
        <v>183</v>
      </c>
    </row>
    <row r="2694" spans="1:24" s="63" customFormat="1" ht="33.75" x14ac:dyDescent="0.2">
      <c r="A2694" s="98"/>
      <c r="B2694" s="97" t="s">
        <v>589</v>
      </c>
      <c r="C2694" s="767" t="s">
        <v>590</v>
      </c>
      <c r="D2694" s="767"/>
      <c r="E2694" s="767"/>
      <c r="F2694" s="99" t="s">
        <v>186</v>
      </c>
      <c r="G2694" s="99" t="s">
        <v>591</v>
      </c>
      <c r="H2694" s="99" t="s">
        <v>33</v>
      </c>
      <c r="I2694" s="99" t="s">
        <v>591</v>
      </c>
      <c r="J2694" s="100" t="s">
        <v>33</v>
      </c>
      <c r="K2694" s="99" t="s">
        <v>33</v>
      </c>
      <c r="L2694" s="100">
        <v>200.94</v>
      </c>
      <c r="M2694" s="101" t="s">
        <v>33</v>
      </c>
      <c r="N2694" s="102" t="s">
        <v>33</v>
      </c>
      <c r="V2694" s="68" t="s">
        <v>590</v>
      </c>
    </row>
    <row r="2695" spans="1:24" s="63" customFormat="1" ht="33.75" x14ac:dyDescent="0.2">
      <c r="A2695" s="98"/>
      <c r="B2695" s="97" t="s">
        <v>592</v>
      </c>
      <c r="C2695" s="767" t="s">
        <v>593</v>
      </c>
      <c r="D2695" s="767"/>
      <c r="E2695" s="767"/>
      <c r="F2695" s="99" t="s">
        <v>186</v>
      </c>
      <c r="G2695" s="99" t="s">
        <v>594</v>
      </c>
      <c r="H2695" s="99" t="s">
        <v>33</v>
      </c>
      <c r="I2695" s="99" t="s">
        <v>594</v>
      </c>
      <c r="J2695" s="100" t="s">
        <v>33</v>
      </c>
      <c r="K2695" s="99" t="s">
        <v>33</v>
      </c>
      <c r="L2695" s="100">
        <v>124.39</v>
      </c>
      <c r="M2695" s="101" t="s">
        <v>33</v>
      </c>
      <c r="N2695" s="102" t="s">
        <v>33</v>
      </c>
      <c r="V2695" s="68" t="s">
        <v>593</v>
      </c>
    </row>
    <row r="2696" spans="1:24" s="63" customFormat="1" x14ac:dyDescent="0.2">
      <c r="A2696" s="103"/>
      <c r="B2696" s="104"/>
      <c r="C2696" s="780" t="s">
        <v>191</v>
      </c>
      <c r="D2696" s="780"/>
      <c r="E2696" s="780"/>
      <c r="F2696" s="105" t="s">
        <v>33</v>
      </c>
      <c r="G2696" s="105" t="s">
        <v>33</v>
      </c>
      <c r="H2696" s="105" t="s">
        <v>33</v>
      </c>
      <c r="I2696" s="105" t="s">
        <v>33</v>
      </c>
      <c r="J2696" s="106" t="s">
        <v>33</v>
      </c>
      <c r="K2696" s="105" t="s">
        <v>33</v>
      </c>
      <c r="L2696" s="106">
        <v>818.93</v>
      </c>
      <c r="M2696" s="92" t="s">
        <v>33</v>
      </c>
      <c r="N2696" s="107" t="s">
        <v>33</v>
      </c>
      <c r="X2696" s="68" t="s">
        <v>191</v>
      </c>
    </row>
    <row r="2697" spans="1:24" s="63" customFormat="1" ht="33.75" x14ac:dyDescent="0.2">
      <c r="A2697" s="88" t="s">
        <v>3773</v>
      </c>
      <c r="B2697" s="89" t="s">
        <v>1997</v>
      </c>
      <c r="C2697" s="776" t="s">
        <v>1998</v>
      </c>
      <c r="D2697" s="776"/>
      <c r="E2697" s="776"/>
      <c r="F2697" s="90" t="s">
        <v>566</v>
      </c>
      <c r="G2697" s="90" t="s">
        <v>33</v>
      </c>
      <c r="H2697" s="90" t="s">
        <v>33</v>
      </c>
      <c r="I2697" s="90" t="s">
        <v>3774</v>
      </c>
      <c r="J2697" s="91">
        <v>535.46</v>
      </c>
      <c r="K2697" s="90" t="s">
        <v>33</v>
      </c>
      <c r="L2697" s="91">
        <v>6444.8</v>
      </c>
      <c r="M2697" s="92" t="s">
        <v>33</v>
      </c>
      <c r="N2697" s="93" t="s">
        <v>33</v>
      </c>
      <c r="R2697" s="68" t="s">
        <v>1998</v>
      </c>
    </row>
    <row r="2698" spans="1:24" s="63" customFormat="1" ht="45" x14ac:dyDescent="0.2">
      <c r="A2698" s="88" t="s">
        <v>3775</v>
      </c>
      <c r="B2698" s="89" t="s">
        <v>2812</v>
      </c>
      <c r="C2698" s="776" t="s">
        <v>2813</v>
      </c>
      <c r="D2698" s="776"/>
      <c r="E2698" s="776"/>
      <c r="F2698" s="90" t="s">
        <v>582</v>
      </c>
      <c r="G2698" s="90" t="s">
        <v>33</v>
      </c>
      <c r="H2698" s="90" t="s">
        <v>33</v>
      </c>
      <c r="I2698" s="90" t="s">
        <v>3776</v>
      </c>
      <c r="J2698" s="91" t="s">
        <v>33</v>
      </c>
      <c r="K2698" s="90" t="s">
        <v>33</v>
      </c>
      <c r="L2698" s="91" t="s">
        <v>33</v>
      </c>
      <c r="M2698" s="92" t="s">
        <v>33</v>
      </c>
      <c r="N2698" s="93" t="s">
        <v>33</v>
      </c>
      <c r="R2698" s="68" t="s">
        <v>2813</v>
      </c>
    </row>
    <row r="2699" spans="1:24" s="63" customFormat="1" x14ac:dyDescent="0.2">
      <c r="A2699" s="94"/>
      <c r="B2699" s="95"/>
      <c r="C2699" s="767" t="s">
        <v>3777</v>
      </c>
      <c r="D2699" s="767"/>
      <c r="E2699" s="767"/>
      <c r="F2699" s="767"/>
      <c r="G2699" s="767"/>
      <c r="H2699" s="767"/>
      <c r="I2699" s="767"/>
      <c r="J2699" s="767"/>
      <c r="K2699" s="767"/>
      <c r="L2699" s="767"/>
      <c r="M2699" s="767"/>
      <c r="N2699" s="781"/>
      <c r="S2699" s="68" t="s">
        <v>3777</v>
      </c>
    </row>
    <row r="2700" spans="1:24" s="63" customFormat="1" ht="33.75" x14ac:dyDescent="0.2">
      <c r="A2700" s="96"/>
      <c r="B2700" s="97" t="s">
        <v>558</v>
      </c>
      <c r="C2700" s="767" t="s">
        <v>559</v>
      </c>
      <c r="D2700" s="767"/>
      <c r="E2700" s="767"/>
      <c r="F2700" s="767"/>
      <c r="G2700" s="767"/>
      <c r="H2700" s="767"/>
      <c r="I2700" s="767"/>
      <c r="J2700" s="767"/>
      <c r="K2700" s="767"/>
      <c r="L2700" s="767"/>
      <c r="M2700" s="767"/>
      <c r="N2700" s="781"/>
      <c r="T2700" s="68" t="s">
        <v>559</v>
      </c>
    </row>
    <row r="2701" spans="1:24" s="63" customFormat="1" x14ac:dyDescent="0.2">
      <c r="A2701" s="98"/>
      <c r="B2701" s="97" t="s">
        <v>165</v>
      </c>
      <c r="C2701" s="767" t="s">
        <v>251</v>
      </c>
      <c r="D2701" s="767"/>
      <c r="E2701" s="767"/>
      <c r="F2701" s="99" t="s">
        <v>33</v>
      </c>
      <c r="G2701" s="99" t="s">
        <v>33</v>
      </c>
      <c r="H2701" s="99" t="s">
        <v>33</v>
      </c>
      <c r="I2701" s="99" t="s">
        <v>33</v>
      </c>
      <c r="J2701" s="100">
        <v>2874.61</v>
      </c>
      <c r="K2701" s="99" t="s">
        <v>175</v>
      </c>
      <c r="L2701" s="100">
        <v>6234.31</v>
      </c>
      <c r="M2701" s="101" t="s">
        <v>33</v>
      </c>
      <c r="N2701" s="102" t="s">
        <v>33</v>
      </c>
      <c r="U2701" s="68" t="s">
        <v>251</v>
      </c>
    </row>
    <row r="2702" spans="1:24" s="63" customFormat="1" x14ac:dyDescent="0.2">
      <c r="A2702" s="98"/>
      <c r="B2702" s="97" t="s">
        <v>173</v>
      </c>
      <c r="C2702" s="767" t="s">
        <v>174</v>
      </c>
      <c r="D2702" s="767"/>
      <c r="E2702" s="767"/>
      <c r="F2702" s="99" t="s">
        <v>33</v>
      </c>
      <c r="G2702" s="99" t="s">
        <v>33</v>
      </c>
      <c r="H2702" s="99" t="s">
        <v>33</v>
      </c>
      <c r="I2702" s="99" t="s">
        <v>33</v>
      </c>
      <c r="J2702" s="100">
        <v>2606.02</v>
      </c>
      <c r="K2702" s="99" t="s">
        <v>175</v>
      </c>
      <c r="L2702" s="100">
        <v>5651.81</v>
      </c>
      <c r="M2702" s="101" t="s">
        <v>33</v>
      </c>
      <c r="N2702" s="102" t="s">
        <v>33</v>
      </c>
      <c r="U2702" s="68" t="s">
        <v>174</v>
      </c>
    </row>
    <row r="2703" spans="1:24" s="63" customFormat="1" x14ac:dyDescent="0.2">
      <c r="A2703" s="98"/>
      <c r="B2703" s="97" t="s">
        <v>176</v>
      </c>
      <c r="C2703" s="767" t="s">
        <v>177</v>
      </c>
      <c r="D2703" s="767"/>
      <c r="E2703" s="767"/>
      <c r="F2703" s="99" t="s">
        <v>33</v>
      </c>
      <c r="G2703" s="99" t="s">
        <v>33</v>
      </c>
      <c r="H2703" s="99" t="s">
        <v>33</v>
      </c>
      <c r="I2703" s="99" t="s">
        <v>33</v>
      </c>
      <c r="J2703" s="100">
        <v>380.59</v>
      </c>
      <c r="K2703" s="99" t="s">
        <v>175</v>
      </c>
      <c r="L2703" s="100">
        <v>825.4</v>
      </c>
      <c r="M2703" s="101" t="s">
        <v>33</v>
      </c>
      <c r="N2703" s="102" t="s">
        <v>33</v>
      </c>
      <c r="U2703" s="68" t="s">
        <v>177</v>
      </c>
    </row>
    <row r="2704" spans="1:24" s="63" customFormat="1" x14ac:dyDescent="0.2">
      <c r="A2704" s="98"/>
      <c r="B2704" s="97" t="s">
        <v>212</v>
      </c>
      <c r="C2704" s="767" t="s">
        <v>252</v>
      </c>
      <c r="D2704" s="767"/>
      <c r="E2704" s="767"/>
      <c r="F2704" s="99" t="s">
        <v>33</v>
      </c>
      <c r="G2704" s="99" t="s">
        <v>33</v>
      </c>
      <c r="H2704" s="99" t="s">
        <v>33</v>
      </c>
      <c r="I2704" s="99" t="s">
        <v>33</v>
      </c>
      <c r="J2704" s="100">
        <v>3287.63</v>
      </c>
      <c r="K2704" s="99" t="s">
        <v>33</v>
      </c>
      <c r="L2704" s="100">
        <v>5704.04</v>
      </c>
      <c r="M2704" s="101" t="s">
        <v>33</v>
      </c>
      <c r="N2704" s="102" t="s">
        <v>33</v>
      </c>
      <c r="U2704" s="68" t="s">
        <v>252</v>
      </c>
    </row>
    <row r="2705" spans="1:25" s="63" customFormat="1" x14ac:dyDescent="0.2">
      <c r="A2705" s="98"/>
      <c r="B2705" s="97" t="s">
        <v>33</v>
      </c>
      <c r="C2705" s="767" t="s">
        <v>253</v>
      </c>
      <c r="D2705" s="767"/>
      <c r="E2705" s="767"/>
      <c r="F2705" s="99" t="s">
        <v>179</v>
      </c>
      <c r="G2705" s="99" t="s">
        <v>2816</v>
      </c>
      <c r="H2705" s="99" t="s">
        <v>175</v>
      </c>
      <c r="I2705" s="99" t="s">
        <v>3778</v>
      </c>
      <c r="J2705" s="100" t="s">
        <v>33</v>
      </c>
      <c r="K2705" s="99" t="s">
        <v>33</v>
      </c>
      <c r="L2705" s="100" t="s">
        <v>33</v>
      </c>
      <c r="M2705" s="101" t="s">
        <v>33</v>
      </c>
      <c r="N2705" s="102" t="s">
        <v>33</v>
      </c>
      <c r="V2705" s="68" t="s">
        <v>253</v>
      </c>
    </row>
    <row r="2706" spans="1:25" s="63" customFormat="1" ht="22.5" x14ac:dyDescent="0.2">
      <c r="A2706" s="98"/>
      <c r="B2706" s="97" t="s">
        <v>33</v>
      </c>
      <c r="C2706" s="767" t="s">
        <v>178</v>
      </c>
      <c r="D2706" s="767"/>
      <c r="E2706" s="767"/>
      <c r="F2706" s="99" t="s">
        <v>179</v>
      </c>
      <c r="G2706" s="99" t="s">
        <v>2818</v>
      </c>
      <c r="H2706" s="99" t="s">
        <v>175</v>
      </c>
      <c r="I2706" s="99" t="s">
        <v>3779</v>
      </c>
      <c r="J2706" s="100" t="s">
        <v>33</v>
      </c>
      <c r="K2706" s="99" t="s">
        <v>33</v>
      </c>
      <c r="L2706" s="100" t="s">
        <v>33</v>
      </c>
      <c r="M2706" s="101" t="s">
        <v>33</v>
      </c>
      <c r="N2706" s="102" t="s">
        <v>33</v>
      </c>
      <c r="V2706" s="68" t="s">
        <v>178</v>
      </c>
    </row>
    <row r="2707" spans="1:25" s="63" customFormat="1" x14ac:dyDescent="0.2">
      <c r="A2707" s="98"/>
      <c r="B2707" s="97" t="s">
        <v>33</v>
      </c>
      <c r="C2707" s="776" t="s">
        <v>182</v>
      </c>
      <c r="D2707" s="776"/>
      <c r="E2707" s="776"/>
      <c r="F2707" s="90" t="s">
        <v>33</v>
      </c>
      <c r="G2707" s="90" t="s">
        <v>33</v>
      </c>
      <c r="H2707" s="90" t="s">
        <v>33</v>
      </c>
      <c r="I2707" s="90" t="s">
        <v>33</v>
      </c>
      <c r="J2707" s="91">
        <v>8768.26</v>
      </c>
      <c r="K2707" s="90" t="s">
        <v>33</v>
      </c>
      <c r="L2707" s="91">
        <v>17590.16</v>
      </c>
      <c r="M2707" s="92" t="s">
        <v>33</v>
      </c>
      <c r="N2707" s="93" t="s">
        <v>33</v>
      </c>
      <c r="W2707" s="68" t="s">
        <v>182</v>
      </c>
    </row>
    <row r="2708" spans="1:25" s="63" customFormat="1" x14ac:dyDescent="0.2">
      <c r="A2708" s="98"/>
      <c r="B2708" s="97" t="s">
        <v>33</v>
      </c>
      <c r="C2708" s="767" t="s">
        <v>183</v>
      </c>
      <c r="D2708" s="767"/>
      <c r="E2708" s="767"/>
      <c r="F2708" s="99" t="s">
        <v>33</v>
      </c>
      <c r="G2708" s="99" t="s">
        <v>33</v>
      </c>
      <c r="H2708" s="99" t="s">
        <v>33</v>
      </c>
      <c r="I2708" s="99" t="s">
        <v>33</v>
      </c>
      <c r="J2708" s="100" t="s">
        <v>33</v>
      </c>
      <c r="K2708" s="99" t="s">
        <v>33</v>
      </c>
      <c r="L2708" s="100">
        <v>7059.71</v>
      </c>
      <c r="M2708" s="101" t="s">
        <v>33</v>
      </c>
      <c r="N2708" s="102" t="s">
        <v>33</v>
      </c>
      <c r="V2708" s="68" t="s">
        <v>183</v>
      </c>
    </row>
    <row r="2709" spans="1:25" s="63" customFormat="1" ht="33.75" x14ac:dyDescent="0.2">
      <c r="A2709" s="98"/>
      <c r="B2709" s="97" t="s">
        <v>589</v>
      </c>
      <c r="C2709" s="767" t="s">
        <v>590</v>
      </c>
      <c r="D2709" s="767"/>
      <c r="E2709" s="767"/>
      <c r="F2709" s="99" t="s">
        <v>186</v>
      </c>
      <c r="G2709" s="99" t="s">
        <v>591</v>
      </c>
      <c r="H2709" s="99" t="s">
        <v>33</v>
      </c>
      <c r="I2709" s="99" t="s">
        <v>591</v>
      </c>
      <c r="J2709" s="100" t="s">
        <v>33</v>
      </c>
      <c r="K2709" s="99" t="s">
        <v>33</v>
      </c>
      <c r="L2709" s="100">
        <v>7412.7</v>
      </c>
      <c r="M2709" s="101" t="s">
        <v>33</v>
      </c>
      <c r="N2709" s="102" t="s">
        <v>33</v>
      </c>
      <c r="V2709" s="68" t="s">
        <v>590</v>
      </c>
    </row>
    <row r="2710" spans="1:25" s="63" customFormat="1" ht="33.75" x14ac:dyDescent="0.2">
      <c r="A2710" s="98"/>
      <c r="B2710" s="97" t="s">
        <v>592</v>
      </c>
      <c r="C2710" s="767" t="s">
        <v>593</v>
      </c>
      <c r="D2710" s="767"/>
      <c r="E2710" s="767"/>
      <c r="F2710" s="99" t="s">
        <v>186</v>
      </c>
      <c r="G2710" s="99" t="s">
        <v>594</v>
      </c>
      <c r="H2710" s="99" t="s">
        <v>33</v>
      </c>
      <c r="I2710" s="99" t="s">
        <v>594</v>
      </c>
      <c r="J2710" s="100" t="s">
        <v>33</v>
      </c>
      <c r="K2710" s="99" t="s">
        <v>33</v>
      </c>
      <c r="L2710" s="100">
        <v>4588.8100000000004</v>
      </c>
      <c r="M2710" s="101" t="s">
        <v>33</v>
      </c>
      <c r="N2710" s="102" t="s">
        <v>33</v>
      </c>
      <c r="V2710" s="68" t="s">
        <v>593</v>
      </c>
    </row>
    <row r="2711" spans="1:25" s="63" customFormat="1" x14ac:dyDescent="0.2">
      <c r="A2711" s="103"/>
      <c r="B2711" s="104"/>
      <c r="C2711" s="780" t="s">
        <v>191</v>
      </c>
      <c r="D2711" s="780"/>
      <c r="E2711" s="780"/>
      <c r="F2711" s="105" t="s">
        <v>33</v>
      </c>
      <c r="G2711" s="105" t="s">
        <v>33</v>
      </c>
      <c r="H2711" s="105" t="s">
        <v>33</v>
      </c>
      <c r="I2711" s="105" t="s">
        <v>33</v>
      </c>
      <c r="J2711" s="106" t="s">
        <v>33</v>
      </c>
      <c r="K2711" s="105" t="s">
        <v>33</v>
      </c>
      <c r="L2711" s="106">
        <v>29591.67</v>
      </c>
      <c r="M2711" s="92" t="s">
        <v>33</v>
      </c>
      <c r="N2711" s="107" t="s">
        <v>33</v>
      </c>
      <c r="X2711" s="68" t="s">
        <v>191</v>
      </c>
    </row>
    <row r="2712" spans="1:25" s="63" customFormat="1" ht="22.5" x14ac:dyDescent="0.2">
      <c r="A2712" s="88" t="s">
        <v>3780</v>
      </c>
      <c r="B2712" s="89" t="s">
        <v>595</v>
      </c>
      <c r="C2712" s="776" t="s">
        <v>596</v>
      </c>
      <c r="D2712" s="776"/>
      <c r="E2712" s="776"/>
      <c r="F2712" s="90" t="s">
        <v>566</v>
      </c>
      <c r="G2712" s="90" t="s">
        <v>33</v>
      </c>
      <c r="H2712" s="90" t="s">
        <v>33</v>
      </c>
      <c r="I2712" s="90" t="s">
        <v>3781</v>
      </c>
      <c r="J2712" s="91">
        <v>790</v>
      </c>
      <c r="K2712" s="90" t="s">
        <v>33</v>
      </c>
      <c r="L2712" s="91">
        <v>139120.98000000001</v>
      </c>
      <c r="M2712" s="92" t="s">
        <v>33</v>
      </c>
      <c r="N2712" s="93" t="s">
        <v>33</v>
      </c>
      <c r="R2712" s="68" t="s">
        <v>596</v>
      </c>
    </row>
    <row r="2713" spans="1:25" s="63" customFormat="1" x14ac:dyDescent="0.2">
      <c r="A2713" s="88" t="s">
        <v>3782</v>
      </c>
      <c r="B2713" s="89" t="s">
        <v>598</v>
      </c>
      <c r="C2713" s="776" t="s">
        <v>599</v>
      </c>
      <c r="D2713" s="776"/>
      <c r="E2713" s="776"/>
      <c r="F2713" s="90" t="s">
        <v>566</v>
      </c>
      <c r="G2713" s="90" t="s">
        <v>33</v>
      </c>
      <c r="H2713" s="90" t="s">
        <v>33</v>
      </c>
      <c r="I2713" s="90" t="s">
        <v>3783</v>
      </c>
      <c r="J2713" s="91">
        <v>10.63</v>
      </c>
      <c r="K2713" s="90" t="s">
        <v>33</v>
      </c>
      <c r="L2713" s="91">
        <v>1844.31</v>
      </c>
      <c r="M2713" s="92" t="s">
        <v>33</v>
      </c>
      <c r="N2713" s="93" t="s">
        <v>33</v>
      </c>
      <c r="R2713" s="68" t="s">
        <v>599</v>
      </c>
    </row>
    <row r="2714" spans="1:25" s="63" customFormat="1" x14ac:dyDescent="0.2">
      <c r="A2714" s="94"/>
      <c r="B2714" s="95"/>
      <c r="C2714" s="767" t="s">
        <v>601</v>
      </c>
      <c r="D2714" s="767"/>
      <c r="E2714" s="767"/>
      <c r="F2714" s="767"/>
      <c r="G2714" s="767"/>
      <c r="H2714" s="767"/>
      <c r="I2714" s="767"/>
      <c r="J2714" s="767"/>
      <c r="K2714" s="767"/>
      <c r="L2714" s="767"/>
      <c r="M2714" s="767"/>
      <c r="N2714" s="781"/>
      <c r="Y2714" s="68" t="s">
        <v>601</v>
      </c>
    </row>
    <row r="2715" spans="1:25" s="63" customFormat="1" ht="22.5" x14ac:dyDescent="0.2">
      <c r="A2715" s="88" t="s">
        <v>3784</v>
      </c>
      <c r="B2715" s="89" t="s">
        <v>3785</v>
      </c>
      <c r="C2715" s="776" t="s">
        <v>3786</v>
      </c>
      <c r="D2715" s="776"/>
      <c r="E2715" s="776"/>
      <c r="F2715" s="90" t="s">
        <v>604</v>
      </c>
      <c r="G2715" s="90" t="s">
        <v>33</v>
      </c>
      <c r="H2715" s="90" t="s">
        <v>33</v>
      </c>
      <c r="I2715" s="90" t="s">
        <v>3787</v>
      </c>
      <c r="J2715" s="91">
        <v>5457.78</v>
      </c>
      <c r="K2715" s="90" t="s">
        <v>33</v>
      </c>
      <c r="L2715" s="91">
        <v>2408.52</v>
      </c>
      <c r="M2715" s="92" t="s">
        <v>33</v>
      </c>
      <c r="N2715" s="93" t="s">
        <v>33</v>
      </c>
      <c r="R2715" s="68" t="s">
        <v>3786</v>
      </c>
    </row>
    <row r="2716" spans="1:25" s="63" customFormat="1" x14ac:dyDescent="0.2">
      <c r="A2716" s="94"/>
      <c r="B2716" s="95"/>
      <c r="C2716" s="767" t="s">
        <v>3788</v>
      </c>
      <c r="D2716" s="767"/>
      <c r="E2716" s="767"/>
      <c r="F2716" s="767"/>
      <c r="G2716" s="767"/>
      <c r="H2716" s="767"/>
      <c r="I2716" s="767"/>
      <c r="J2716" s="767"/>
      <c r="K2716" s="767"/>
      <c r="L2716" s="767"/>
      <c r="M2716" s="767"/>
      <c r="N2716" s="781"/>
      <c r="S2716" s="68" t="s">
        <v>3788</v>
      </c>
    </row>
    <row r="2717" spans="1:25" s="63" customFormat="1" ht="22.5" x14ac:dyDescent="0.2">
      <c r="A2717" s="88" t="s">
        <v>3789</v>
      </c>
      <c r="B2717" s="89" t="s">
        <v>3790</v>
      </c>
      <c r="C2717" s="776" t="s">
        <v>3791</v>
      </c>
      <c r="D2717" s="776"/>
      <c r="E2717" s="776"/>
      <c r="F2717" s="90" t="s">
        <v>604</v>
      </c>
      <c r="G2717" s="90" t="s">
        <v>33</v>
      </c>
      <c r="H2717" s="90" t="s">
        <v>33</v>
      </c>
      <c r="I2717" s="90" t="s">
        <v>3792</v>
      </c>
      <c r="J2717" s="91">
        <v>5488.69</v>
      </c>
      <c r="K2717" s="90" t="s">
        <v>33</v>
      </c>
      <c r="L2717" s="91">
        <v>9975.69</v>
      </c>
      <c r="M2717" s="92" t="s">
        <v>33</v>
      </c>
      <c r="N2717" s="93" t="s">
        <v>33</v>
      </c>
      <c r="R2717" s="68" t="s">
        <v>3791</v>
      </c>
    </row>
    <row r="2718" spans="1:25" s="63" customFormat="1" x14ac:dyDescent="0.2">
      <c r="A2718" s="94"/>
      <c r="B2718" s="95"/>
      <c r="C2718" s="767" t="s">
        <v>3793</v>
      </c>
      <c r="D2718" s="767"/>
      <c r="E2718" s="767"/>
      <c r="F2718" s="767"/>
      <c r="G2718" s="767"/>
      <c r="H2718" s="767"/>
      <c r="I2718" s="767"/>
      <c r="J2718" s="767"/>
      <c r="K2718" s="767"/>
      <c r="L2718" s="767"/>
      <c r="M2718" s="767"/>
      <c r="N2718" s="781"/>
      <c r="S2718" s="68" t="s">
        <v>3793</v>
      </c>
    </row>
    <row r="2719" spans="1:25" s="63" customFormat="1" ht="22.5" x14ac:dyDescent="0.2">
      <c r="A2719" s="88" t="s">
        <v>3794</v>
      </c>
      <c r="B2719" s="89" t="s">
        <v>2064</v>
      </c>
      <c r="C2719" s="776" t="s">
        <v>2065</v>
      </c>
      <c r="D2719" s="776"/>
      <c r="E2719" s="776"/>
      <c r="F2719" s="90" t="s">
        <v>604</v>
      </c>
      <c r="G2719" s="90" t="s">
        <v>33</v>
      </c>
      <c r="H2719" s="90" t="s">
        <v>33</v>
      </c>
      <c r="I2719" s="90" t="s">
        <v>3795</v>
      </c>
      <c r="J2719" s="91">
        <v>5488.69</v>
      </c>
      <c r="K2719" s="90" t="s">
        <v>33</v>
      </c>
      <c r="L2719" s="91">
        <v>4250.99</v>
      </c>
      <c r="M2719" s="92" t="s">
        <v>33</v>
      </c>
      <c r="N2719" s="93" t="s">
        <v>33</v>
      </c>
      <c r="R2719" s="68" t="s">
        <v>2065</v>
      </c>
    </row>
    <row r="2720" spans="1:25" s="63" customFormat="1" x14ac:dyDescent="0.2">
      <c r="A2720" s="94"/>
      <c r="B2720" s="95"/>
      <c r="C2720" s="767" t="s">
        <v>3796</v>
      </c>
      <c r="D2720" s="767"/>
      <c r="E2720" s="767"/>
      <c r="F2720" s="767"/>
      <c r="G2720" s="767"/>
      <c r="H2720" s="767"/>
      <c r="I2720" s="767"/>
      <c r="J2720" s="767"/>
      <c r="K2720" s="767"/>
      <c r="L2720" s="767"/>
      <c r="M2720" s="767"/>
      <c r="N2720" s="781"/>
      <c r="S2720" s="68" t="s">
        <v>3796</v>
      </c>
    </row>
    <row r="2721" spans="1:22" s="63" customFormat="1" ht="22.5" x14ac:dyDescent="0.2">
      <c r="A2721" s="88" t="s">
        <v>3797</v>
      </c>
      <c r="B2721" s="89" t="s">
        <v>2018</v>
      </c>
      <c r="C2721" s="776" t="s">
        <v>2019</v>
      </c>
      <c r="D2721" s="776"/>
      <c r="E2721" s="776"/>
      <c r="F2721" s="90" t="s">
        <v>604</v>
      </c>
      <c r="G2721" s="90" t="s">
        <v>33</v>
      </c>
      <c r="H2721" s="90" t="s">
        <v>33</v>
      </c>
      <c r="I2721" s="90" t="s">
        <v>3798</v>
      </c>
      <c r="J2721" s="91">
        <v>5488.69</v>
      </c>
      <c r="K2721" s="90" t="s">
        <v>33</v>
      </c>
      <c r="L2721" s="91">
        <v>7664.41</v>
      </c>
      <c r="M2721" s="92" t="s">
        <v>33</v>
      </c>
      <c r="N2721" s="93" t="s">
        <v>33</v>
      </c>
      <c r="R2721" s="68" t="s">
        <v>2019</v>
      </c>
    </row>
    <row r="2722" spans="1:22" s="63" customFormat="1" x14ac:dyDescent="0.2">
      <c r="A2722" s="94"/>
      <c r="B2722" s="95"/>
      <c r="C2722" s="767" t="s">
        <v>3799</v>
      </c>
      <c r="D2722" s="767"/>
      <c r="E2722" s="767"/>
      <c r="F2722" s="767"/>
      <c r="G2722" s="767"/>
      <c r="H2722" s="767"/>
      <c r="I2722" s="767"/>
      <c r="J2722" s="767"/>
      <c r="K2722" s="767"/>
      <c r="L2722" s="767"/>
      <c r="M2722" s="767"/>
      <c r="N2722" s="781"/>
      <c r="S2722" s="68" t="s">
        <v>3799</v>
      </c>
    </row>
    <row r="2723" spans="1:22" s="63" customFormat="1" ht="22.5" x14ac:dyDescent="0.2">
      <c r="A2723" s="88" t="s">
        <v>3800</v>
      </c>
      <c r="B2723" s="89" t="s">
        <v>2014</v>
      </c>
      <c r="C2723" s="776" t="s">
        <v>2015</v>
      </c>
      <c r="D2723" s="776"/>
      <c r="E2723" s="776"/>
      <c r="F2723" s="90" t="s">
        <v>604</v>
      </c>
      <c r="G2723" s="90" t="s">
        <v>33</v>
      </c>
      <c r="H2723" s="90" t="s">
        <v>33</v>
      </c>
      <c r="I2723" s="90" t="s">
        <v>3801</v>
      </c>
      <c r="J2723" s="91">
        <v>5488.69</v>
      </c>
      <c r="K2723" s="90" t="s">
        <v>33</v>
      </c>
      <c r="L2723" s="91">
        <v>19508.45</v>
      </c>
      <c r="M2723" s="92" t="s">
        <v>33</v>
      </c>
      <c r="N2723" s="93" t="s">
        <v>33</v>
      </c>
      <c r="R2723" s="68" t="s">
        <v>2015</v>
      </c>
    </row>
    <row r="2724" spans="1:22" s="63" customFormat="1" x14ac:dyDescent="0.2">
      <c r="A2724" s="94"/>
      <c r="B2724" s="95"/>
      <c r="C2724" s="767" t="s">
        <v>3802</v>
      </c>
      <c r="D2724" s="767"/>
      <c r="E2724" s="767"/>
      <c r="F2724" s="767"/>
      <c r="G2724" s="767"/>
      <c r="H2724" s="767"/>
      <c r="I2724" s="767"/>
      <c r="J2724" s="767"/>
      <c r="K2724" s="767"/>
      <c r="L2724" s="767"/>
      <c r="M2724" s="767"/>
      <c r="N2724" s="781"/>
      <c r="S2724" s="68" t="s">
        <v>3802</v>
      </c>
    </row>
    <row r="2725" spans="1:22" s="63" customFormat="1" ht="22.5" x14ac:dyDescent="0.2">
      <c r="A2725" s="88" t="s">
        <v>3803</v>
      </c>
      <c r="B2725" s="89" t="s">
        <v>602</v>
      </c>
      <c r="C2725" s="776" t="s">
        <v>603</v>
      </c>
      <c r="D2725" s="776"/>
      <c r="E2725" s="776"/>
      <c r="F2725" s="90" t="s">
        <v>604</v>
      </c>
      <c r="G2725" s="90" t="s">
        <v>33</v>
      </c>
      <c r="H2725" s="90" t="s">
        <v>33</v>
      </c>
      <c r="I2725" s="90" t="s">
        <v>3804</v>
      </c>
      <c r="J2725" s="91">
        <v>5584.58</v>
      </c>
      <c r="K2725" s="90" t="s">
        <v>33</v>
      </c>
      <c r="L2725" s="91">
        <v>5929.15</v>
      </c>
      <c r="M2725" s="92" t="s">
        <v>33</v>
      </c>
      <c r="N2725" s="93" t="s">
        <v>33</v>
      </c>
      <c r="R2725" s="68" t="s">
        <v>603</v>
      </c>
    </row>
    <row r="2726" spans="1:22" s="63" customFormat="1" x14ac:dyDescent="0.2">
      <c r="A2726" s="94"/>
      <c r="B2726" s="95"/>
      <c r="C2726" s="767" t="s">
        <v>3805</v>
      </c>
      <c r="D2726" s="767"/>
      <c r="E2726" s="767"/>
      <c r="F2726" s="767"/>
      <c r="G2726" s="767"/>
      <c r="H2726" s="767"/>
      <c r="I2726" s="767"/>
      <c r="J2726" s="767"/>
      <c r="K2726" s="767"/>
      <c r="L2726" s="767"/>
      <c r="M2726" s="767"/>
      <c r="N2726" s="781"/>
      <c r="S2726" s="68" t="s">
        <v>3805</v>
      </c>
    </row>
    <row r="2727" spans="1:22" s="63" customFormat="1" ht="22.5" x14ac:dyDescent="0.2">
      <c r="A2727" s="88" t="s">
        <v>3806</v>
      </c>
      <c r="B2727" s="89" t="s">
        <v>2010</v>
      </c>
      <c r="C2727" s="776" t="s">
        <v>2011</v>
      </c>
      <c r="D2727" s="776"/>
      <c r="E2727" s="776"/>
      <c r="F2727" s="90" t="s">
        <v>604</v>
      </c>
      <c r="G2727" s="90" t="s">
        <v>33</v>
      </c>
      <c r="H2727" s="90" t="s">
        <v>33</v>
      </c>
      <c r="I2727" s="90" t="s">
        <v>3807</v>
      </c>
      <c r="J2727" s="91">
        <v>5802.77</v>
      </c>
      <c r="K2727" s="90" t="s">
        <v>33</v>
      </c>
      <c r="L2727" s="91">
        <v>2058.2399999999998</v>
      </c>
      <c r="M2727" s="92" t="s">
        <v>33</v>
      </c>
      <c r="N2727" s="93" t="s">
        <v>33</v>
      </c>
      <c r="R2727" s="68" t="s">
        <v>2011</v>
      </c>
    </row>
    <row r="2728" spans="1:22" s="63" customFormat="1" x14ac:dyDescent="0.2">
      <c r="A2728" s="94"/>
      <c r="B2728" s="95"/>
      <c r="C2728" s="767" t="s">
        <v>3808</v>
      </c>
      <c r="D2728" s="767"/>
      <c r="E2728" s="767"/>
      <c r="F2728" s="767"/>
      <c r="G2728" s="767"/>
      <c r="H2728" s="767"/>
      <c r="I2728" s="767"/>
      <c r="J2728" s="767"/>
      <c r="K2728" s="767"/>
      <c r="L2728" s="767"/>
      <c r="M2728" s="767"/>
      <c r="N2728" s="781"/>
      <c r="S2728" s="68" t="s">
        <v>3808</v>
      </c>
    </row>
    <row r="2729" spans="1:22" s="63" customFormat="1" ht="33.75" x14ac:dyDescent="0.2">
      <c r="A2729" s="88" t="s">
        <v>3809</v>
      </c>
      <c r="B2729" s="89" t="s">
        <v>2028</v>
      </c>
      <c r="C2729" s="776" t="s">
        <v>2029</v>
      </c>
      <c r="D2729" s="776"/>
      <c r="E2729" s="776"/>
      <c r="F2729" s="90" t="s">
        <v>609</v>
      </c>
      <c r="G2729" s="90" t="s">
        <v>33</v>
      </c>
      <c r="H2729" s="90" t="s">
        <v>33</v>
      </c>
      <c r="I2729" s="90" t="s">
        <v>3810</v>
      </c>
      <c r="J2729" s="91" t="s">
        <v>33</v>
      </c>
      <c r="K2729" s="90" t="s">
        <v>33</v>
      </c>
      <c r="L2729" s="91" t="s">
        <v>33</v>
      </c>
      <c r="M2729" s="92" t="s">
        <v>33</v>
      </c>
      <c r="N2729" s="93" t="s">
        <v>33</v>
      </c>
      <c r="R2729" s="68" t="s">
        <v>2029</v>
      </c>
    </row>
    <row r="2730" spans="1:22" s="63" customFormat="1" x14ac:dyDescent="0.2">
      <c r="A2730" s="94"/>
      <c r="B2730" s="95"/>
      <c r="C2730" s="767" t="s">
        <v>3811</v>
      </c>
      <c r="D2730" s="767"/>
      <c r="E2730" s="767"/>
      <c r="F2730" s="767"/>
      <c r="G2730" s="767"/>
      <c r="H2730" s="767"/>
      <c r="I2730" s="767"/>
      <c r="J2730" s="767"/>
      <c r="K2730" s="767"/>
      <c r="L2730" s="767"/>
      <c r="M2730" s="767"/>
      <c r="N2730" s="781"/>
      <c r="S2730" s="68" t="s">
        <v>3811</v>
      </c>
    </row>
    <row r="2731" spans="1:22" s="63" customFormat="1" ht="33.75" x14ac:dyDescent="0.2">
      <c r="A2731" s="96"/>
      <c r="B2731" s="97" t="s">
        <v>558</v>
      </c>
      <c r="C2731" s="767" t="s">
        <v>559</v>
      </c>
      <c r="D2731" s="767"/>
      <c r="E2731" s="767"/>
      <c r="F2731" s="767"/>
      <c r="G2731" s="767"/>
      <c r="H2731" s="767"/>
      <c r="I2731" s="767"/>
      <c r="J2731" s="767"/>
      <c r="K2731" s="767"/>
      <c r="L2731" s="767"/>
      <c r="M2731" s="767"/>
      <c r="N2731" s="781"/>
      <c r="T2731" s="68" t="s">
        <v>559</v>
      </c>
    </row>
    <row r="2732" spans="1:22" s="63" customFormat="1" x14ac:dyDescent="0.2">
      <c r="A2732" s="98"/>
      <c r="B2732" s="97" t="s">
        <v>165</v>
      </c>
      <c r="C2732" s="767" t="s">
        <v>251</v>
      </c>
      <c r="D2732" s="767"/>
      <c r="E2732" s="767"/>
      <c r="F2732" s="99" t="s">
        <v>33</v>
      </c>
      <c r="G2732" s="99" t="s">
        <v>33</v>
      </c>
      <c r="H2732" s="99" t="s">
        <v>33</v>
      </c>
      <c r="I2732" s="99" t="s">
        <v>33</v>
      </c>
      <c r="J2732" s="100">
        <v>86.7</v>
      </c>
      <c r="K2732" s="99" t="s">
        <v>175</v>
      </c>
      <c r="L2732" s="100">
        <v>468.18</v>
      </c>
      <c r="M2732" s="101" t="s">
        <v>33</v>
      </c>
      <c r="N2732" s="102" t="s">
        <v>33</v>
      </c>
      <c r="U2732" s="68" t="s">
        <v>251</v>
      </c>
    </row>
    <row r="2733" spans="1:22" s="63" customFormat="1" x14ac:dyDescent="0.2">
      <c r="A2733" s="98"/>
      <c r="B2733" s="97" t="s">
        <v>173</v>
      </c>
      <c r="C2733" s="767" t="s">
        <v>174</v>
      </c>
      <c r="D2733" s="767"/>
      <c r="E2733" s="767"/>
      <c r="F2733" s="99" t="s">
        <v>33</v>
      </c>
      <c r="G2733" s="99" t="s">
        <v>33</v>
      </c>
      <c r="H2733" s="99" t="s">
        <v>33</v>
      </c>
      <c r="I2733" s="99" t="s">
        <v>33</v>
      </c>
      <c r="J2733" s="100">
        <v>16.61</v>
      </c>
      <c r="K2733" s="99" t="s">
        <v>175</v>
      </c>
      <c r="L2733" s="100">
        <v>89.69</v>
      </c>
      <c r="M2733" s="101" t="s">
        <v>33</v>
      </c>
      <c r="N2733" s="102" t="s">
        <v>33</v>
      </c>
      <c r="U2733" s="68" t="s">
        <v>174</v>
      </c>
    </row>
    <row r="2734" spans="1:22" s="63" customFormat="1" x14ac:dyDescent="0.2">
      <c r="A2734" s="98"/>
      <c r="B2734" s="97" t="s">
        <v>176</v>
      </c>
      <c r="C2734" s="767" t="s">
        <v>177</v>
      </c>
      <c r="D2734" s="767"/>
      <c r="E2734" s="767"/>
      <c r="F2734" s="99" t="s">
        <v>33</v>
      </c>
      <c r="G2734" s="99" t="s">
        <v>33</v>
      </c>
      <c r="H2734" s="99" t="s">
        <v>33</v>
      </c>
      <c r="I2734" s="99" t="s">
        <v>33</v>
      </c>
      <c r="J2734" s="100">
        <v>2.93</v>
      </c>
      <c r="K2734" s="99" t="s">
        <v>175</v>
      </c>
      <c r="L2734" s="100">
        <v>15.82</v>
      </c>
      <c r="M2734" s="101" t="s">
        <v>33</v>
      </c>
      <c r="N2734" s="102" t="s">
        <v>33</v>
      </c>
      <c r="U2734" s="68" t="s">
        <v>177</v>
      </c>
    </row>
    <row r="2735" spans="1:22" s="63" customFormat="1" x14ac:dyDescent="0.2">
      <c r="A2735" s="98"/>
      <c r="B2735" s="97" t="s">
        <v>212</v>
      </c>
      <c r="C2735" s="767" t="s">
        <v>252</v>
      </c>
      <c r="D2735" s="767"/>
      <c r="E2735" s="767"/>
      <c r="F2735" s="99" t="s">
        <v>33</v>
      </c>
      <c r="G2735" s="99" t="s">
        <v>33</v>
      </c>
      <c r="H2735" s="99" t="s">
        <v>33</v>
      </c>
      <c r="I2735" s="99" t="s">
        <v>33</v>
      </c>
      <c r="J2735" s="100">
        <v>0.66</v>
      </c>
      <c r="K2735" s="99" t="s">
        <v>33</v>
      </c>
      <c r="L2735" s="100">
        <v>2.85</v>
      </c>
      <c r="M2735" s="101" t="s">
        <v>33</v>
      </c>
      <c r="N2735" s="102" t="s">
        <v>33</v>
      </c>
      <c r="U2735" s="68" t="s">
        <v>252</v>
      </c>
    </row>
    <row r="2736" spans="1:22" s="63" customFormat="1" x14ac:dyDescent="0.2">
      <c r="A2736" s="98"/>
      <c r="B2736" s="97" t="s">
        <v>33</v>
      </c>
      <c r="C2736" s="767" t="s">
        <v>253</v>
      </c>
      <c r="D2736" s="767"/>
      <c r="E2736" s="767"/>
      <c r="F2736" s="99" t="s">
        <v>179</v>
      </c>
      <c r="G2736" s="99" t="s">
        <v>2031</v>
      </c>
      <c r="H2736" s="99" t="s">
        <v>175</v>
      </c>
      <c r="I2736" s="99" t="s">
        <v>3812</v>
      </c>
      <c r="J2736" s="100" t="s">
        <v>33</v>
      </c>
      <c r="K2736" s="99" t="s">
        <v>33</v>
      </c>
      <c r="L2736" s="100" t="s">
        <v>33</v>
      </c>
      <c r="M2736" s="101" t="s">
        <v>33</v>
      </c>
      <c r="N2736" s="102" t="s">
        <v>33</v>
      </c>
      <c r="V2736" s="68" t="s">
        <v>253</v>
      </c>
    </row>
    <row r="2737" spans="1:24" s="63" customFormat="1" x14ac:dyDescent="0.2">
      <c r="A2737" s="98"/>
      <c r="B2737" s="97" t="s">
        <v>33</v>
      </c>
      <c r="C2737" s="767" t="s">
        <v>178</v>
      </c>
      <c r="D2737" s="767"/>
      <c r="E2737" s="767"/>
      <c r="F2737" s="99" t="s">
        <v>179</v>
      </c>
      <c r="G2737" s="99" t="s">
        <v>845</v>
      </c>
      <c r="H2737" s="99" t="s">
        <v>175</v>
      </c>
      <c r="I2737" s="99" t="s">
        <v>3813</v>
      </c>
      <c r="J2737" s="100" t="s">
        <v>33</v>
      </c>
      <c r="K2737" s="99" t="s">
        <v>33</v>
      </c>
      <c r="L2737" s="100" t="s">
        <v>33</v>
      </c>
      <c r="M2737" s="101" t="s">
        <v>33</v>
      </c>
      <c r="N2737" s="102" t="s">
        <v>33</v>
      </c>
      <c r="V2737" s="68" t="s">
        <v>178</v>
      </c>
    </row>
    <row r="2738" spans="1:24" s="63" customFormat="1" x14ac:dyDescent="0.2">
      <c r="A2738" s="98"/>
      <c r="B2738" s="97" t="s">
        <v>33</v>
      </c>
      <c r="C2738" s="776" t="s">
        <v>182</v>
      </c>
      <c r="D2738" s="776"/>
      <c r="E2738" s="776"/>
      <c r="F2738" s="90" t="s">
        <v>33</v>
      </c>
      <c r="G2738" s="90" t="s">
        <v>33</v>
      </c>
      <c r="H2738" s="90" t="s">
        <v>33</v>
      </c>
      <c r="I2738" s="90" t="s">
        <v>33</v>
      </c>
      <c r="J2738" s="91">
        <v>103.97</v>
      </c>
      <c r="K2738" s="90" t="s">
        <v>33</v>
      </c>
      <c r="L2738" s="91">
        <v>560.72</v>
      </c>
      <c r="M2738" s="92" t="s">
        <v>33</v>
      </c>
      <c r="N2738" s="93" t="s">
        <v>33</v>
      </c>
      <c r="W2738" s="68" t="s">
        <v>182</v>
      </c>
    </row>
    <row r="2739" spans="1:24" s="63" customFormat="1" x14ac:dyDescent="0.2">
      <c r="A2739" s="98"/>
      <c r="B2739" s="97" t="s">
        <v>33</v>
      </c>
      <c r="C2739" s="767" t="s">
        <v>183</v>
      </c>
      <c r="D2739" s="767"/>
      <c r="E2739" s="767"/>
      <c r="F2739" s="99" t="s">
        <v>33</v>
      </c>
      <c r="G2739" s="99" t="s">
        <v>33</v>
      </c>
      <c r="H2739" s="99" t="s">
        <v>33</v>
      </c>
      <c r="I2739" s="99" t="s">
        <v>33</v>
      </c>
      <c r="J2739" s="100" t="s">
        <v>33</v>
      </c>
      <c r="K2739" s="99" t="s">
        <v>33</v>
      </c>
      <c r="L2739" s="100">
        <v>484</v>
      </c>
      <c r="M2739" s="101" t="s">
        <v>33</v>
      </c>
      <c r="N2739" s="102" t="s">
        <v>33</v>
      </c>
      <c r="V2739" s="68" t="s">
        <v>183</v>
      </c>
    </row>
    <row r="2740" spans="1:24" s="63" customFormat="1" ht="22.5" x14ac:dyDescent="0.2">
      <c r="A2740" s="98"/>
      <c r="B2740" s="97" t="s">
        <v>572</v>
      </c>
      <c r="C2740" s="767" t="s">
        <v>573</v>
      </c>
      <c r="D2740" s="767"/>
      <c r="E2740" s="767"/>
      <c r="F2740" s="99" t="s">
        <v>186</v>
      </c>
      <c r="G2740" s="99" t="s">
        <v>574</v>
      </c>
      <c r="H2740" s="99" t="s">
        <v>33</v>
      </c>
      <c r="I2740" s="99" t="s">
        <v>574</v>
      </c>
      <c r="J2740" s="100" t="s">
        <v>33</v>
      </c>
      <c r="K2740" s="99" t="s">
        <v>33</v>
      </c>
      <c r="L2740" s="100">
        <v>590.48</v>
      </c>
      <c r="M2740" s="101" t="s">
        <v>33</v>
      </c>
      <c r="N2740" s="102" t="s">
        <v>33</v>
      </c>
      <c r="V2740" s="68" t="s">
        <v>573</v>
      </c>
    </row>
    <row r="2741" spans="1:24" s="63" customFormat="1" ht="22.5" x14ac:dyDescent="0.2">
      <c r="A2741" s="98"/>
      <c r="B2741" s="97" t="s">
        <v>575</v>
      </c>
      <c r="C2741" s="767" t="s">
        <v>576</v>
      </c>
      <c r="D2741" s="767"/>
      <c r="E2741" s="767"/>
      <c r="F2741" s="99" t="s">
        <v>186</v>
      </c>
      <c r="G2741" s="99" t="s">
        <v>341</v>
      </c>
      <c r="H2741" s="99" t="s">
        <v>33</v>
      </c>
      <c r="I2741" s="99" t="s">
        <v>341</v>
      </c>
      <c r="J2741" s="100" t="s">
        <v>33</v>
      </c>
      <c r="K2741" s="99" t="s">
        <v>33</v>
      </c>
      <c r="L2741" s="100">
        <v>387.2</v>
      </c>
      <c r="M2741" s="101" t="s">
        <v>33</v>
      </c>
      <c r="N2741" s="102" t="s">
        <v>33</v>
      </c>
      <c r="V2741" s="68" t="s">
        <v>576</v>
      </c>
    </row>
    <row r="2742" spans="1:24" s="63" customFormat="1" x14ac:dyDescent="0.2">
      <c r="A2742" s="103"/>
      <c r="B2742" s="104"/>
      <c r="C2742" s="780" t="s">
        <v>191</v>
      </c>
      <c r="D2742" s="780"/>
      <c r="E2742" s="780"/>
      <c r="F2742" s="105" t="s">
        <v>33</v>
      </c>
      <c r="G2742" s="105" t="s">
        <v>33</v>
      </c>
      <c r="H2742" s="105" t="s">
        <v>33</v>
      </c>
      <c r="I2742" s="105" t="s">
        <v>33</v>
      </c>
      <c r="J2742" s="106" t="s">
        <v>33</v>
      </c>
      <c r="K2742" s="105" t="s">
        <v>33</v>
      </c>
      <c r="L2742" s="106">
        <v>1538.4</v>
      </c>
      <c r="M2742" s="92" t="s">
        <v>33</v>
      </c>
      <c r="N2742" s="107" t="s">
        <v>33</v>
      </c>
      <c r="X2742" s="68" t="s">
        <v>191</v>
      </c>
    </row>
    <row r="2743" spans="1:24" s="63" customFormat="1" ht="33.75" x14ac:dyDescent="0.2">
      <c r="A2743" s="88" t="s">
        <v>3814</v>
      </c>
      <c r="B2743" s="89" t="s">
        <v>2034</v>
      </c>
      <c r="C2743" s="776" t="s">
        <v>2035</v>
      </c>
      <c r="D2743" s="776"/>
      <c r="E2743" s="776"/>
      <c r="F2743" s="90" t="s">
        <v>2036</v>
      </c>
      <c r="G2743" s="90" t="s">
        <v>33</v>
      </c>
      <c r="H2743" s="90" t="s">
        <v>33</v>
      </c>
      <c r="I2743" s="90" t="s">
        <v>3815</v>
      </c>
      <c r="J2743" s="91">
        <v>15.36</v>
      </c>
      <c r="K2743" s="90" t="s">
        <v>33</v>
      </c>
      <c r="L2743" s="91">
        <v>20901.89</v>
      </c>
      <c r="M2743" s="92" t="s">
        <v>33</v>
      </c>
      <c r="N2743" s="93" t="s">
        <v>33</v>
      </c>
      <c r="R2743" s="68" t="s">
        <v>2035</v>
      </c>
    </row>
    <row r="2744" spans="1:24" s="63" customFormat="1" ht="22.5" x14ac:dyDescent="0.2">
      <c r="A2744" s="88" t="s">
        <v>3816</v>
      </c>
      <c r="B2744" s="89" t="s">
        <v>2839</v>
      </c>
      <c r="C2744" s="776" t="s">
        <v>2840</v>
      </c>
      <c r="D2744" s="776"/>
      <c r="E2744" s="776"/>
      <c r="F2744" s="90" t="s">
        <v>711</v>
      </c>
      <c r="G2744" s="90" t="s">
        <v>33</v>
      </c>
      <c r="H2744" s="90" t="s">
        <v>33</v>
      </c>
      <c r="I2744" s="90" t="s">
        <v>3292</v>
      </c>
      <c r="J2744" s="91" t="s">
        <v>33</v>
      </c>
      <c r="K2744" s="90" t="s">
        <v>33</v>
      </c>
      <c r="L2744" s="91" t="s">
        <v>33</v>
      </c>
      <c r="M2744" s="92" t="s">
        <v>33</v>
      </c>
      <c r="N2744" s="93" t="s">
        <v>33</v>
      </c>
      <c r="R2744" s="68" t="s">
        <v>2840</v>
      </c>
    </row>
    <row r="2745" spans="1:24" s="63" customFormat="1" x14ac:dyDescent="0.2">
      <c r="A2745" s="94"/>
      <c r="B2745" s="95"/>
      <c r="C2745" s="767" t="s">
        <v>3817</v>
      </c>
      <c r="D2745" s="767"/>
      <c r="E2745" s="767"/>
      <c r="F2745" s="767"/>
      <c r="G2745" s="767"/>
      <c r="H2745" s="767"/>
      <c r="I2745" s="767"/>
      <c r="J2745" s="767"/>
      <c r="K2745" s="767"/>
      <c r="L2745" s="767"/>
      <c r="M2745" s="767"/>
      <c r="N2745" s="781"/>
      <c r="S2745" s="68" t="s">
        <v>3817</v>
      </c>
    </row>
    <row r="2746" spans="1:24" s="63" customFormat="1" ht="33.75" x14ac:dyDescent="0.2">
      <c r="A2746" s="96"/>
      <c r="B2746" s="97" t="s">
        <v>558</v>
      </c>
      <c r="C2746" s="767" t="s">
        <v>559</v>
      </c>
      <c r="D2746" s="767"/>
      <c r="E2746" s="767"/>
      <c r="F2746" s="767"/>
      <c r="G2746" s="767"/>
      <c r="H2746" s="767"/>
      <c r="I2746" s="767"/>
      <c r="J2746" s="767"/>
      <c r="K2746" s="767"/>
      <c r="L2746" s="767"/>
      <c r="M2746" s="767"/>
      <c r="N2746" s="781"/>
      <c r="T2746" s="68" t="s">
        <v>559</v>
      </c>
    </row>
    <row r="2747" spans="1:24" s="63" customFormat="1" x14ac:dyDescent="0.2">
      <c r="A2747" s="98"/>
      <c r="B2747" s="97" t="s">
        <v>165</v>
      </c>
      <c r="C2747" s="767" t="s">
        <v>251</v>
      </c>
      <c r="D2747" s="767"/>
      <c r="E2747" s="767"/>
      <c r="F2747" s="99" t="s">
        <v>33</v>
      </c>
      <c r="G2747" s="99" t="s">
        <v>33</v>
      </c>
      <c r="H2747" s="99" t="s">
        <v>33</v>
      </c>
      <c r="I2747" s="99" t="s">
        <v>33</v>
      </c>
      <c r="J2747" s="100">
        <v>135.36000000000001</v>
      </c>
      <c r="K2747" s="99" t="s">
        <v>175</v>
      </c>
      <c r="L2747" s="100">
        <v>2.88</v>
      </c>
      <c r="M2747" s="101" t="s">
        <v>33</v>
      </c>
      <c r="N2747" s="102" t="s">
        <v>33</v>
      </c>
      <c r="U2747" s="68" t="s">
        <v>251</v>
      </c>
    </row>
    <row r="2748" spans="1:24" s="63" customFormat="1" x14ac:dyDescent="0.2">
      <c r="A2748" s="98"/>
      <c r="B2748" s="97" t="s">
        <v>173</v>
      </c>
      <c r="C2748" s="767" t="s">
        <v>174</v>
      </c>
      <c r="D2748" s="767"/>
      <c r="E2748" s="767"/>
      <c r="F2748" s="99" t="s">
        <v>33</v>
      </c>
      <c r="G2748" s="99" t="s">
        <v>33</v>
      </c>
      <c r="H2748" s="99" t="s">
        <v>33</v>
      </c>
      <c r="I2748" s="99" t="s">
        <v>33</v>
      </c>
      <c r="J2748" s="100">
        <v>58.09</v>
      </c>
      <c r="K2748" s="99" t="s">
        <v>175</v>
      </c>
      <c r="L2748" s="100">
        <v>1.23</v>
      </c>
      <c r="M2748" s="101" t="s">
        <v>33</v>
      </c>
      <c r="N2748" s="102" t="s">
        <v>33</v>
      </c>
      <c r="U2748" s="68" t="s">
        <v>174</v>
      </c>
    </row>
    <row r="2749" spans="1:24" s="63" customFormat="1" x14ac:dyDescent="0.2">
      <c r="A2749" s="98"/>
      <c r="B2749" s="97" t="s">
        <v>176</v>
      </c>
      <c r="C2749" s="767" t="s">
        <v>177</v>
      </c>
      <c r="D2749" s="767"/>
      <c r="E2749" s="767"/>
      <c r="F2749" s="99" t="s">
        <v>33</v>
      </c>
      <c r="G2749" s="99" t="s">
        <v>33</v>
      </c>
      <c r="H2749" s="99" t="s">
        <v>33</v>
      </c>
      <c r="I2749" s="99" t="s">
        <v>33</v>
      </c>
      <c r="J2749" s="100">
        <v>5.0199999999999996</v>
      </c>
      <c r="K2749" s="99" t="s">
        <v>175</v>
      </c>
      <c r="L2749" s="100">
        <v>0.11</v>
      </c>
      <c r="M2749" s="101" t="s">
        <v>33</v>
      </c>
      <c r="N2749" s="102" t="s">
        <v>33</v>
      </c>
      <c r="U2749" s="68" t="s">
        <v>177</v>
      </c>
    </row>
    <row r="2750" spans="1:24" s="63" customFormat="1" x14ac:dyDescent="0.2">
      <c r="A2750" s="98"/>
      <c r="B2750" s="97" t="s">
        <v>212</v>
      </c>
      <c r="C2750" s="767" t="s">
        <v>252</v>
      </c>
      <c r="D2750" s="767"/>
      <c r="E2750" s="767"/>
      <c r="F2750" s="99" t="s">
        <v>33</v>
      </c>
      <c r="G2750" s="99" t="s">
        <v>33</v>
      </c>
      <c r="H2750" s="99" t="s">
        <v>33</v>
      </c>
      <c r="I2750" s="99" t="s">
        <v>33</v>
      </c>
      <c r="J2750" s="100">
        <v>894.6</v>
      </c>
      <c r="K2750" s="99" t="s">
        <v>33</v>
      </c>
      <c r="L2750" s="100">
        <v>15.21</v>
      </c>
      <c r="M2750" s="101" t="s">
        <v>33</v>
      </c>
      <c r="N2750" s="102" t="s">
        <v>33</v>
      </c>
      <c r="U2750" s="68" t="s">
        <v>252</v>
      </c>
    </row>
    <row r="2751" spans="1:24" s="63" customFormat="1" x14ac:dyDescent="0.2">
      <c r="A2751" s="98"/>
      <c r="B2751" s="97" t="s">
        <v>33</v>
      </c>
      <c r="C2751" s="767" t="s">
        <v>253</v>
      </c>
      <c r="D2751" s="767"/>
      <c r="E2751" s="767"/>
      <c r="F2751" s="99" t="s">
        <v>179</v>
      </c>
      <c r="G2751" s="99" t="s">
        <v>656</v>
      </c>
      <c r="H2751" s="99" t="s">
        <v>175</v>
      </c>
      <c r="I2751" s="99" t="s">
        <v>3818</v>
      </c>
      <c r="J2751" s="100" t="s">
        <v>33</v>
      </c>
      <c r="K2751" s="99" t="s">
        <v>33</v>
      </c>
      <c r="L2751" s="100" t="s">
        <v>33</v>
      </c>
      <c r="M2751" s="101" t="s">
        <v>33</v>
      </c>
      <c r="N2751" s="102" t="s">
        <v>33</v>
      </c>
      <c r="V2751" s="68" t="s">
        <v>253</v>
      </c>
    </row>
    <row r="2752" spans="1:24" s="63" customFormat="1" x14ac:dyDescent="0.2">
      <c r="A2752" s="98"/>
      <c r="B2752" s="97" t="s">
        <v>33</v>
      </c>
      <c r="C2752" s="767" t="s">
        <v>178</v>
      </c>
      <c r="D2752" s="767"/>
      <c r="E2752" s="767"/>
      <c r="F2752" s="99" t="s">
        <v>179</v>
      </c>
      <c r="G2752" s="99" t="s">
        <v>925</v>
      </c>
      <c r="H2752" s="99" t="s">
        <v>175</v>
      </c>
      <c r="I2752" s="99" t="s">
        <v>3819</v>
      </c>
      <c r="J2752" s="100" t="s">
        <v>33</v>
      </c>
      <c r="K2752" s="99" t="s">
        <v>33</v>
      </c>
      <c r="L2752" s="100" t="s">
        <v>33</v>
      </c>
      <c r="M2752" s="101" t="s">
        <v>33</v>
      </c>
      <c r="N2752" s="102" t="s">
        <v>33</v>
      </c>
      <c r="V2752" s="68" t="s">
        <v>178</v>
      </c>
    </row>
    <row r="2753" spans="1:27" s="63" customFormat="1" x14ac:dyDescent="0.2">
      <c r="A2753" s="98"/>
      <c r="B2753" s="97" t="s">
        <v>33</v>
      </c>
      <c r="C2753" s="776" t="s">
        <v>182</v>
      </c>
      <c r="D2753" s="776"/>
      <c r="E2753" s="776"/>
      <c r="F2753" s="90" t="s">
        <v>33</v>
      </c>
      <c r="G2753" s="90" t="s">
        <v>33</v>
      </c>
      <c r="H2753" s="90" t="s">
        <v>33</v>
      </c>
      <c r="I2753" s="90" t="s">
        <v>33</v>
      </c>
      <c r="J2753" s="91">
        <v>1088.05</v>
      </c>
      <c r="K2753" s="90" t="s">
        <v>33</v>
      </c>
      <c r="L2753" s="91">
        <v>19.32</v>
      </c>
      <c r="M2753" s="92" t="s">
        <v>33</v>
      </c>
      <c r="N2753" s="93" t="s">
        <v>33</v>
      </c>
      <c r="W2753" s="68" t="s">
        <v>182</v>
      </c>
    </row>
    <row r="2754" spans="1:27" s="63" customFormat="1" x14ac:dyDescent="0.2">
      <c r="A2754" s="98"/>
      <c r="B2754" s="97" t="s">
        <v>33</v>
      </c>
      <c r="C2754" s="767" t="s">
        <v>183</v>
      </c>
      <c r="D2754" s="767"/>
      <c r="E2754" s="767"/>
      <c r="F2754" s="99" t="s">
        <v>33</v>
      </c>
      <c r="G2754" s="99" t="s">
        <v>33</v>
      </c>
      <c r="H2754" s="99" t="s">
        <v>33</v>
      </c>
      <c r="I2754" s="99" t="s">
        <v>33</v>
      </c>
      <c r="J2754" s="100" t="s">
        <v>33</v>
      </c>
      <c r="K2754" s="99" t="s">
        <v>33</v>
      </c>
      <c r="L2754" s="100">
        <v>2.99</v>
      </c>
      <c r="M2754" s="101" t="s">
        <v>33</v>
      </c>
      <c r="N2754" s="102" t="s">
        <v>33</v>
      </c>
      <c r="V2754" s="68" t="s">
        <v>183</v>
      </c>
    </row>
    <row r="2755" spans="1:27" s="63" customFormat="1" ht="22.5" x14ac:dyDescent="0.2">
      <c r="A2755" s="98"/>
      <c r="B2755" s="97" t="s">
        <v>959</v>
      </c>
      <c r="C2755" s="767" t="s">
        <v>960</v>
      </c>
      <c r="D2755" s="767"/>
      <c r="E2755" s="767"/>
      <c r="F2755" s="99" t="s">
        <v>186</v>
      </c>
      <c r="G2755" s="99" t="s">
        <v>187</v>
      </c>
      <c r="H2755" s="99" t="s">
        <v>33</v>
      </c>
      <c r="I2755" s="99" t="s">
        <v>187</v>
      </c>
      <c r="J2755" s="100" t="s">
        <v>33</v>
      </c>
      <c r="K2755" s="99" t="s">
        <v>33</v>
      </c>
      <c r="L2755" s="100">
        <v>2.84</v>
      </c>
      <c r="M2755" s="101" t="s">
        <v>33</v>
      </c>
      <c r="N2755" s="102" t="s">
        <v>33</v>
      </c>
      <c r="V2755" s="68" t="s">
        <v>960</v>
      </c>
    </row>
    <row r="2756" spans="1:27" s="63" customFormat="1" ht="22.5" x14ac:dyDescent="0.2">
      <c r="A2756" s="98"/>
      <c r="B2756" s="97" t="s">
        <v>961</v>
      </c>
      <c r="C2756" s="767" t="s">
        <v>962</v>
      </c>
      <c r="D2756" s="767"/>
      <c r="E2756" s="767"/>
      <c r="F2756" s="99" t="s">
        <v>186</v>
      </c>
      <c r="G2756" s="99" t="s">
        <v>594</v>
      </c>
      <c r="H2756" s="99" t="s">
        <v>33</v>
      </c>
      <c r="I2756" s="99" t="s">
        <v>594</v>
      </c>
      <c r="J2756" s="100" t="s">
        <v>33</v>
      </c>
      <c r="K2756" s="99" t="s">
        <v>33</v>
      </c>
      <c r="L2756" s="100">
        <v>1.94</v>
      </c>
      <c r="M2756" s="101" t="s">
        <v>33</v>
      </c>
      <c r="N2756" s="102" t="s">
        <v>33</v>
      </c>
      <c r="V2756" s="68" t="s">
        <v>962</v>
      </c>
    </row>
    <row r="2757" spans="1:27" s="63" customFormat="1" x14ac:dyDescent="0.2">
      <c r="A2757" s="103"/>
      <c r="B2757" s="104"/>
      <c r="C2757" s="780" t="s">
        <v>191</v>
      </c>
      <c r="D2757" s="780"/>
      <c r="E2757" s="780"/>
      <c r="F2757" s="105" t="s">
        <v>33</v>
      </c>
      <c r="G2757" s="105" t="s">
        <v>33</v>
      </c>
      <c r="H2757" s="105" t="s">
        <v>33</v>
      </c>
      <c r="I2757" s="105" t="s">
        <v>33</v>
      </c>
      <c r="J2757" s="106" t="s">
        <v>33</v>
      </c>
      <c r="K2757" s="105" t="s">
        <v>33</v>
      </c>
      <c r="L2757" s="106">
        <v>24.1</v>
      </c>
      <c r="M2757" s="92" t="s">
        <v>33</v>
      </c>
      <c r="N2757" s="107" t="s">
        <v>33</v>
      </c>
      <c r="X2757" s="68" t="s">
        <v>191</v>
      </c>
    </row>
    <row r="2758" spans="1:27" s="63" customFormat="1" ht="22.5" x14ac:dyDescent="0.2">
      <c r="A2758" s="88" t="s">
        <v>3820</v>
      </c>
      <c r="B2758" s="89" t="s">
        <v>2844</v>
      </c>
      <c r="C2758" s="776" t="s">
        <v>2845</v>
      </c>
      <c r="D2758" s="776"/>
      <c r="E2758" s="776"/>
      <c r="F2758" s="90" t="s">
        <v>604</v>
      </c>
      <c r="G2758" s="90" t="s">
        <v>33</v>
      </c>
      <c r="H2758" s="90" t="s">
        <v>33</v>
      </c>
      <c r="I2758" s="90" t="s">
        <v>3821</v>
      </c>
      <c r="J2758" s="91">
        <v>6100</v>
      </c>
      <c r="K2758" s="90" t="s">
        <v>33</v>
      </c>
      <c r="L2758" s="91">
        <v>12.81</v>
      </c>
      <c r="M2758" s="92" t="s">
        <v>33</v>
      </c>
      <c r="N2758" s="93" t="s">
        <v>33</v>
      </c>
      <c r="R2758" s="68" t="s">
        <v>2845</v>
      </c>
    </row>
    <row r="2759" spans="1:27" s="63" customFormat="1" x14ac:dyDescent="0.2">
      <c r="A2759" s="94"/>
      <c r="B2759" s="95"/>
      <c r="C2759" s="767" t="s">
        <v>3822</v>
      </c>
      <c r="D2759" s="767"/>
      <c r="E2759" s="767"/>
      <c r="F2759" s="767"/>
      <c r="G2759" s="767"/>
      <c r="H2759" s="767"/>
      <c r="I2759" s="767"/>
      <c r="J2759" s="767"/>
      <c r="K2759" s="767"/>
      <c r="L2759" s="767"/>
      <c r="M2759" s="767"/>
      <c r="N2759" s="781"/>
      <c r="S2759" s="68" t="s">
        <v>3822</v>
      </c>
    </row>
    <row r="2760" spans="1:27" s="63" customFormat="1" ht="1.5" customHeight="1" x14ac:dyDescent="0.2">
      <c r="A2760" s="108"/>
      <c r="B2760" s="104"/>
      <c r="C2760" s="104"/>
      <c r="D2760" s="104"/>
      <c r="E2760" s="104"/>
      <c r="F2760" s="108"/>
      <c r="G2760" s="108"/>
      <c r="H2760" s="108"/>
      <c r="I2760" s="108"/>
      <c r="J2760" s="109"/>
      <c r="K2760" s="108"/>
      <c r="L2760" s="109"/>
      <c r="M2760" s="99"/>
      <c r="N2760" s="109"/>
    </row>
    <row r="2761" spans="1:27" s="63" customFormat="1" x14ac:dyDescent="0.2">
      <c r="A2761" s="110"/>
      <c r="B2761" s="111" t="s">
        <v>33</v>
      </c>
      <c r="C2761" s="780" t="s">
        <v>3823</v>
      </c>
      <c r="D2761" s="780"/>
      <c r="E2761" s="780"/>
      <c r="F2761" s="780"/>
      <c r="G2761" s="780"/>
      <c r="H2761" s="780"/>
      <c r="I2761" s="780"/>
      <c r="J2761" s="780"/>
      <c r="K2761" s="780"/>
      <c r="L2761" s="112" t="s">
        <v>33</v>
      </c>
      <c r="M2761" s="113"/>
      <c r="N2761" s="114"/>
      <c r="Z2761" s="68" t="s">
        <v>3823</v>
      </c>
    </row>
    <row r="2762" spans="1:27" s="63" customFormat="1" x14ac:dyDescent="0.2">
      <c r="A2762" s="115"/>
      <c r="B2762" s="97" t="s">
        <v>33</v>
      </c>
      <c r="C2762" s="767" t="s">
        <v>202</v>
      </c>
      <c r="D2762" s="767"/>
      <c r="E2762" s="767"/>
      <c r="F2762" s="767"/>
      <c r="G2762" s="767"/>
      <c r="H2762" s="767"/>
      <c r="I2762" s="767"/>
      <c r="J2762" s="767"/>
      <c r="K2762" s="767"/>
      <c r="L2762" s="116">
        <v>265934.14</v>
      </c>
      <c r="M2762" s="117"/>
      <c r="N2762" s="118" t="s">
        <v>33</v>
      </c>
      <c r="AA2762" s="68" t="s">
        <v>202</v>
      </c>
    </row>
    <row r="2763" spans="1:27" s="63" customFormat="1" x14ac:dyDescent="0.2">
      <c r="A2763" s="115"/>
      <c r="B2763" s="97" t="s">
        <v>165</v>
      </c>
      <c r="C2763" s="767" t="s">
        <v>726</v>
      </c>
      <c r="D2763" s="767"/>
      <c r="E2763" s="767"/>
      <c r="F2763" s="767"/>
      <c r="G2763" s="767"/>
      <c r="H2763" s="767"/>
      <c r="I2763" s="767"/>
      <c r="J2763" s="767"/>
      <c r="K2763" s="767"/>
      <c r="L2763" s="116">
        <v>264175.21999999997</v>
      </c>
      <c r="M2763" s="117"/>
      <c r="N2763" s="118" t="s">
        <v>33</v>
      </c>
      <c r="AA2763" s="68" t="s">
        <v>726</v>
      </c>
    </row>
    <row r="2764" spans="1:27" s="63" customFormat="1" x14ac:dyDescent="0.2">
      <c r="A2764" s="115"/>
      <c r="B2764" s="97" t="s">
        <v>33</v>
      </c>
      <c r="C2764" s="767" t="s">
        <v>727</v>
      </c>
      <c r="D2764" s="767"/>
      <c r="E2764" s="767"/>
      <c r="F2764" s="767"/>
      <c r="G2764" s="767"/>
      <c r="H2764" s="767"/>
      <c r="I2764" s="767"/>
      <c r="J2764" s="767"/>
      <c r="K2764" s="767"/>
      <c r="L2764" s="116" t="s">
        <v>33</v>
      </c>
      <c r="M2764" s="117"/>
      <c r="N2764" s="118" t="s">
        <v>33</v>
      </c>
      <c r="AA2764" s="68" t="s">
        <v>727</v>
      </c>
    </row>
    <row r="2765" spans="1:27" s="63" customFormat="1" x14ac:dyDescent="0.2">
      <c r="A2765" s="115"/>
      <c r="B2765" s="97" t="s">
        <v>33</v>
      </c>
      <c r="C2765" s="767" t="s">
        <v>728</v>
      </c>
      <c r="D2765" s="767"/>
      <c r="E2765" s="767"/>
      <c r="F2765" s="767"/>
      <c r="G2765" s="767"/>
      <c r="H2765" s="767"/>
      <c r="I2765" s="767"/>
      <c r="J2765" s="767"/>
      <c r="K2765" s="767"/>
      <c r="L2765" s="116">
        <v>7508.14</v>
      </c>
      <c r="M2765" s="117"/>
      <c r="N2765" s="118" t="s">
        <v>33</v>
      </c>
      <c r="AA2765" s="68" t="s">
        <v>728</v>
      </c>
    </row>
    <row r="2766" spans="1:27" s="63" customFormat="1" x14ac:dyDescent="0.2">
      <c r="A2766" s="115"/>
      <c r="B2766" s="97" t="s">
        <v>33</v>
      </c>
      <c r="C2766" s="767" t="s">
        <v>729</v>
      </c>
      <c r="D2766" s="767"/>
      <c r="E2766" s="767"/>
      <c r="F2766" s="767"/>
      <c r="G2766" s="767"/>
      <c r="H2766" s="767"/>
      <c r="I2766" s="767"/>
      <c r="J2766" s="767"/>
      <c r="K2766" s="767"/>
      <c r="L2766" s="116">
        <v>14899.68</v>
      </c>
      <c r="M2766" s="117"/>
      <c r="N2766" s="118" t="s">
        <v>33</v>
      </c>
      <c r="AA2766" s="68" t="s">
        <v>729</v>
      </c>
    </row>
    <row r="2767" spans="1:27" s="63" customFormat="1" x14ac:dyDescent="0.2">
      <c r="A2767" s="115"/>
      <c r="B2767" s="97" t="s">
        <v>33</v>
      </c>
      <c r="C2767" s="767" t="s">
        <v>730</v>
      </c>
      <c r="D2767" s="767"/>
      <c r="E2767" s="767"/>
      <c r="F2767" s="767"/>
      <c r="G2767" s="767"/>
      <c r="H2767" s="767"/>
      <c r="I2767" s="767"/>
      <c r="J2767" s="767"/>
      <c r="K2767" s="767"/>
      <c r="L2767" s="116">
        <v>225934.42</v>
      </c>
      <c r="M2767" s="117"/>
      <c r="N2767" s="118" t="s">
        <v>33</v>
      </c>
      <c r="AA2767" s="68" t="s">
        <v>730</v>
      </c>
    </row>
    <row r="2768" spans="1:27" s="63" customFormat="1" x14ac:dyDescent="0.2">
      <c r="A2768" s="115"/>
      <c r="B2768" s="97" t="s">
        <v>33</v>
      </c>
      <c r="C2768" s="767" t="s">
        <v>731</v>
      </c>
      <c r="D2768" s="767"/>
      <c r="E2768" s="767"/>
      <c r="F2768" s="767"/>
      <c r="G2768" s="767"/>
      <c r="H2768" s="767"/>
      <c r="I2768" s="767"/>
      <c r="J2768" s="767"/>
      <c r="K2768" s="767"/>
      <c r="L2768" s="116">
        <v>9860.69</v>
      </c>
      <c r="M2768" s="117"/>
      <c r="N2768" s="118" t="s">
        <v>33</v>
      </c>
      <c r="AA2768" s="68" t="s">
        <v>731</v>
      </c>
    </row>
    <row r="2769" spans="1:28" s="63" customFormat="1" x14ac:dyDescent="0.2">
      <c r="A2769" s="115"/>
      <c r="B2769" s="97" t="s">
        <v>33</v>
      </c>
      <c r="C2769" s="767" t="s">
        <v>732</v>
      </c>
      <c r="D2769" s="767"/>
      <c r="E2769" s="767"/>
      <c r="F2769" s="767"/>
      <c r="G2769" s="767"/>
      <c r="H2769" s="767"/>
      <c r="I2769" s="767"/>
      <c r="J2769" s="767"/>
      <c r="K2769" s="767"/>
      <c r="L2769" s="116">
        <v>5972.29</v>
      </c>
      <c r="M2769" s="117"/>
      <c r="N2769" s="118" t="s">
        <v>33</v>
      </c>
      <c r="AA2769" s="68" t="s">
        <v>732</v>
      </c>
    </row>
    <row r="2770" spans="1:28" s="63" customFormat="1" x14ac:dyDescent="0.2">
      <c r="A2770" s="115"/>
      <c r="B2770" s="97" t="s">
        <v>165</v>
      </c>
      <c r="C2770" s="767" t="s">
        <v>733</v>
      </c>
      <c r="D2770" s="767"/>
      <c r="E2770" s="767"/>
      <c r="F2770" s="767"/>
      <c r="G2770" s="767"/>
      <c r="H2770" s="767"/>
      <c r="I2770" s="767"/>
      <c r="J2770" s="767"/>
      <c r="K2770" s="767"/>
      <c r="L2770" s="116">
        <v>1758.92</v>
      </c>
      <c r="M2770" s="117"/>
      <c r="N2770" s="118" t="s">
        <v>33</v>
      </c>
      <c r="AA2770" s="68" t="s">
        <v>733</v>
      </c>
    </row>
    <row r="2771" spans="1:28" s="63" customFormat="1" x14ac:dyDescent="0.2">
      <c r="A2771" s="115"/>
      <c r="B2771" s="97" t="s">
        <v>165</v>
      </c>
      <c r="C2771" s="767" t="s">
        <v>876</v>
      </c>
      <c r="D2771" s="767"/>
      <c r="E2771" s="767"/>
      <c r="F2771" s="767"/>
      <c r="G2771" s="767"/>
      <c r="H2771" s="767"/>
      <c r="I2771" s="767"/>
      <c r="J2771" s="767"/>
      <c r="K2771" s="767"/>
      <c r="L2771" s="116">
        <v>24.1</v>
      </c>
      <c r="M2771" s="117"/>
      <c r="N2771" s="118" t="s">
        <v>33</v>
      </c>
      <c r="AA2771" s="68" t="s">
        <v>876</v>
      </c>
    </row>
    <row r="2772" spans="1:28" s="63" customFormat="1" x14ac:dyDescent="0.2">
      <c r="A2772" s="115"/>
      <c r="B2772" s="97" t="s">
        <v>33</v>
      </c>
      <c r="C2772" s="767" t="s">
        <v>203</v>
      </c>
      <c r="D2772" s="767"/>
      <c r="E2772" s="767"/>
      <c r="F2772" s="767"/>
      <c r="G2772" s="767"/>
      <c r="H2772" s="767"/>
      <c r="I2772" s="767"/>
      <c r="J2772" s="767"/>
      <c r="K2772" s="767"/>
      <c r="L2772" s="116" t="s">
        <v>33</v>
      </c>
      <c r="M2772" s="117"/>
      <c r="N2772" s="118" t="s">
        <v>33</v>
      </c>
      <c r="AA2772" s="68" t="s">
        <v>203</v>
      </c>
    </row>
    <row r="2773" spans="1:28" s="63" customFormat="1" x14ac:dyDescent="0.2">
      <c r="A2773" s="115"/>
      <c r="B2773" s="97" t="s">
        <v>33</v>
      </c>
      <c r="C2773" s="767" t="s">
        <v>296</v>
      </c>
      <c r="D2773" s="767"/>
      <c r="E2773" s="767"/>
      <c r="F2773" s="767"/>
      <c r="G2773" s="767"/>
      <c r="H2773" s="767"/>
      <c r="I2773" s="767"/>
      <c r="J2773" s="767"/>
      <c r="K2773" s="767"/>
      <c r="L2773" s="116">
        <v>2.88</v>
      </c>
      <c r="M2773" s="117"/>
      <c r="N2773" s="118" t="s">
        <v>33</v>
      </c>
      <c r="AA2773" s="68" t="s">
        <v>296</v>
      </c>
    </row>
    <row r="2774" spans="1:28" s="63" customFormat="1" x14ac:dyDescent="0.2">
      <c r="A2774" s="115"/>
      <c r="B2774" s="97" t="s">
        <v>33</v>
      </c>
      <c r="C2774" s="767" t="s">
        <v>204</v>
      </c>
      <c r="D2774" s="767"/>
      <c r="E2774" s="767"/>
      <c r="F2774" s="767"/>
      <c r="G2774" s="767"/>
      <c r="H2774" s="767"/>
      <c r="I2774" s="767"/>
      <c r="J2774" s="767"/>
      <c r="K2774" s="767"/>
      <c r="L2774" s="116">
        <v>1.23</v>
      </c>
      <c r="M2774" s="117"/>
      <c r="N2774" s="118" t="s">
        <v>33</v>
      </c>
      <c r="AA2774" s="68" t="s">
        <v>204</v>
      </c>
    </row>
    <row r="2775" spans="1:28" s="63" customFormat="1" x14ac:dyDescent="0.2">
      <c r="A2775" s="115"/>
      <c r="B2775" s="97" t="s">
        <v>33</v>
      </c>
      <c r="C2775" s="767" t="s">
        <v>297</v>
      </c>
      <c r="D2775" s="767"/>
      <c r="E2775" s="767"/>
      <c r="F2775" s="767"/>
      <c r="G2775" s="767"/>
      <c r="H2775" s="767"/>
      <c r="I2775" s="767"/>
      <c r="J2775" s="767"/>
      <c r="K2775" s="767"/>
      <c r="L2775" s="116">
        <v>15.21</v>
      </c>
      <c r="M2775" s="117"/>
      <c r="N2775" s="118" t="s">
        <v>33</v>
      </c>
      <c r="AA2775" s="68" t="s">
        <v>297</v>
      </c>
    </row>
    <row r="2776" spans="1:28" s="63" customFormat="1" x14ac:dyDescent="0.2">
      <c r="A2776" s="115"/>
      <c r="B2776" s="97" t="s">
        <v>33</v>
      </c>
      <c r="C2776" s="767" t="s">
        <v>205</v>
      </c>
      <c r="D2776" s="767"/>
      <c r="E2776" s="767"/>
      <c r="F2776" s="767"/>
      <c r="G2776" s="767"/>
      <c r="H2776" s="767"/>
      <c r="I2776" s="767"/>
      <c r="J2776" s="767"/>
      <c r="K2776" s="767"/>
      <c r="L2776" s="116">
        <v>2.84</v>
      </c>
      <c r="M2776" s="117"/>
      <c r="N2776" s="118" t="s">
        <v>33</v>
      </c>
      <c r="AA2776" s="68" t="s">
        <v>205</v>
      </c>
    </row>
    <row r="2777" spans="1:28" s="63" customFormat="1" x14ac:dyDescent="0.2">
      <c r="A2777" s="115"/>
      <c r="B2777" s="97" t="s">
        <v>33</v>
      </c>
      <c r="C2777" s="767" t="s">
        <v>206</v>
      </c>
      <c r="D2777" s="767"/>
      <c r="E2777" s="767"/>
      <c r="F2777" s="767"/>
      <c r="G2777" s="767"/>
      <c r="H2777" s="767"/>
      <c r="I2777" s="767"/>
      <c r="J2777" s="767"/>
      <c r="K2777" s="767"/>
      <c r="L2777" s="116">
        <v>1.94</v>
      </c>
      <c r="M2777" s="117"/>
      <c r="N2777" s="118" t="s">
        <v>33</v>
      </c>
      <c r="AA2777" s="68" t="s">
        <v>206</v>
      </c>
    </row>
    <row r="2778" spans="1:28" s="63" customFormat="1" x14ac:dyDescent="0.2">
      <c r="A2778" s="115"/>
      <c r="B2778" s="97" t="s">
        <v>33</v>
      </c>
      <c r="C2778" s="767" t="s">
        <v>207</v>
      </c>
      <c r="D2778" s="767"/>
      <c r="E2778" s="767"/>
      <c r="F2778" s="767"/>
      <c r="G2778" s="767"/>
      <c r="H2778" s="767"/>
      <c r="I2778" s="767"/>
      <c r="J2778" s="767"/>
      <c r="K2778" s="767"/>
      <c r="L2778" s="116">
        <v>9481.82</v>
      </c>
      <c r="M2778" s="117"/>
      <c r="N2778" s="118" t="s">
        <v>33</v>
      </c>
      <c r="AA2778" s="68" t="s">
        <v>207</v>
      </c>
    </row>
    <row r="2779" spans="1:28" s="63" customFormat="1" x14ac:dyDescent="0.2">
      <c r="A2779" s="115"/>
      <c r="B2779" s="97" t="s">
        <v>33</v>
      </c>
      <c r="C2779" s="767" t="s">
        <v>208</v>
      </c>
      <c r="D2779" s="767"/>
      <c r="E2779" s="767"/>
      <c r="F2779" s="767"/>
      <c r="G2779" s="767"/>
      <c r="H2779" s="767"/>
      <c r="I2779" s="767"/>
      <c r="J2779" s="767"/>
      <c r="K2779" s="767"/>
      <c r="L2779" s="116">
        <v>9863.5300000000007</v>
      </c>
      <c r="M2779" s="117"/>
      <c r="N2779" s="118" t="s">
        <v>33</v>
      </c>
      <c r="AA2779" s="68" t="s">
        <v>208</v>
      </c>
    </row>
    <row r="2780" spans="1:28" s="63" customFormat="1" x14ac:dyDescent="0.2">
      <c r="A2780" s="115"/>
      <c r="B2780" s="97" t="s">
        <v>33</v>
      </c>
      <c r="C2780" s="767" t="s">
        <v>209</v>
      </c>
      <c r="D2780" s="767"/>
      <c r="E2780" s="767"/>
      <c r="F2780" s="767"/>
      <c r="G2780" s="767"/>
      <c r="H2780" s="767"/>
      <c r="I2780" s="767"/>
      <c r="J2780" s="767"/>
      <c r="K2780" s="767"/>
      <c r="L2780" s="116">
        <v>5974.23</v>
      </c>
      <c r="M2780" s="117"/>
      <c r="N2780" s="118" t="s">
        <v>33</v>
      </c>
      <c r="AA2780" s="68" t="s">
        <v>209</v>
      </c>
    </row>
    <row r="2781" spans="1:28" s="63" customFormat="1" x14ac:dyDescent="0.2">
      <c r="A2781" s="115"/>
      <c r="B2781" s="109" t="s">
        <v>33</v>
      </c>
      <c r="C2781" s="782" t="s">
        <v>3824</v>
      </c>
      <c r="D2781" s="782"/>
      <c r="E2781" s="782"/>
      <c r="F2781" s="782"/>
      <c r="G2781" s="782"/>
      <c r="H2781" s="782"/>
      <c r="I2781" s="782"/>
      <c r="J2781" s="782"/>
      <c r="K2781" s="782"/>
      <c r="L2781" s="119">
        <v>265958.24</v>
      </c>
      <c r="M2781" s="120"/>
      <c r="N2781" s="121"/>
      <c r="AB2781" s="68" t="s">
        <v>3824</v>
      </c>
    </row>
    <row r="2782" spans="1:28" s="63" customFormat="1" x14ac:dyDescent="0.2">
      <c r="A2782" s="773" t="s">
        <v>3825</v>
      </c>
      <c r="B2782" s="774"/>
      <c r="C2782" s="774"/>
      <c r="D2782" s="774"/>
      <c r="E2782" s="774"/>
      <c r="F2782" s="774"/>
      <c r="G2782" s="774"/>
      <c r="H2782" s="774"/>
      <c r="I2782" s="774"/>
      <c r="J2782" s="774"/>
      <c r="K2782" s="774"/>
      <c r="L2782" s="774"/>
      <c r="M2782" s="774"/>
      <c r="N2782" s="775"/>
      <c r="P2782" s="68" t="s">
        <v>3825</v>
      </c>
    </row>
    <row r="2783" spans="1:28" s="63" customFormat="1" ht="56.25" x14ac:dyDescent="0.2">
      <c r="A2783" s="88" t="s">
        <v>3727</v>
      </c>
      <c r="B2783" s="89" t="s">
        <v>1958</v>
      </c>
      <c r="C2783" s="776" t="s">
        <v>1959</v>
      </c>
      <c r="D2783" s="776"/>
      <c r="E2783" s="776"/>
      <c r="F2783" s="90" t="s">
        <v>168</v>
      </c>
      <c r="G2783" s="90" t="s">
        <v>33</v>
      </c>
      <c r="H2783" s="90" t="s">
        <v>33</v>
      </c>
      <c r="I2783" s="90" t="s">
        <v>3754</v>
      </c>
      <c r="J2783" s="91" t="s">
        <v>33</v>
      </c>
      <c r="K2783" s="90" t="s">
        <v>33</v>
      </c>
      <c r="L2783" s="91" t="s">
        <v>33</v>
      </c>
      <c r="M2783" s="92" t="s">
        <v>33</v>
      </c>
      <c r="N2783" s="93" t="s">
        <v>33</v>
      </c>
      <c r="R2783" s="68" t="s">
        <v>1959</v>
      </c>
    </row>
    <row r="2784" spans="1:28" s="63" customFormat="1" x14ac:dyDescent="0.2">
      <c r="A2784" s="94"/>
      <c r="B2784" s="95"/>
      <c r="C2784" s="767" t="s">
        <v>3826</v>
      </c>
      <c r="D2784" s="767"/>
      <c r="E2784" s="767"/>
      <c r="F2784" s="767"/>
      <c r="G2784" s="767"/>
      <c r="H2784" s="767"/>
      <c r="I2784" s="767"/>
      <c r="J2784" s="767"/>
      <c r="K2784" s="767"/>
      <c r="L2784" s="767"/>
      <c r="M2784" s="767"/>
      <c r="N2784" s="781"/>
      <c r="S2784" s="68" t="s">
        <v>3826</v>
      </c>
    </row>
    <row r="2785" spans="1:24" s="63" customFormat="1" ht="33.75" x14ac:dyDescent="0.2">
      <c r="A2785" s="96"/>
      <c r="B2785" s="97" t="s">
        <v>558</v>
      </c>
      <c r="C2785" s="767" t="s">
        <v>559</v>
      </c>
      <c r="D2785" s="767"/>
      <c r="E2785" s="767"/>
      <c r="F2785" s="767"/>
      <c r="G2785" s="767"/>
      <c r="H2785" s="767"/>
      <c r="I2785" s="767"/>
      <c r="J2785" s="767"/>
      <c r="K2785" s="767"/>
      <c r="L2785" s="767"/>
      <c r="M2785" s="767"/>
      <c r="N2785" s="781"/>
      <c r="T2785" s="68" t="s">
        <v>559</v>
      </c>
    </row>
    <row r="2786" spans="1:24" s="63" customFormat="1" x14ac:dyDescent="0.2">
      <c r="A2786" s="98"/>
      <c r="B2786" s="97" t="s">
        <v>173</v>
      </c>
      <c r="C2786" s="767" t="s">
        <v>174</v>
      </c>
      <c r="D2786" s="767"/>
      <c r="E2786" s="767"/>
      <c r="F2786" s="99" t="s">
        <v>33</v>
      </c>
      <c r="G2786" s="99" t="s">
        <v>33</v>
      </c>
      <c r="H2786" s="99" t="s">
        <v>33</v>
      </c>
      <c r="I2786" s="99" t="s">
        <v>33</v>
      </c>
      <c r="J2786" s="100">
        <v>4547.3</v>
      </c>
      <c r="K2786" s="99" t="s">
        <v>175</v>
      </c>
      <c r="L2786" s="100">
        <v>1908.73</v>
      </c>
      <c r="M2786" s="101" t="s">
        <v>33</v>
      </c>
      <c r="N2786" s="102" t="s">
        <v>33</v>
      </c>
      <c r="U2786" s="68" t="s">
        <v>174</v>
      </c>
    </row>
    <row r="2787" spans="1:24" s="63" customFormat="1" x14ac:dyDescent="0.2">
      <c r="A2787" s="98"/>
      <c r="B2787" s="97" t="s">
        <v>176</v>
      </c>
      <c r="C2787" s="767" t="s">
        <v>177</v>
      </c>
      <c r="D2787" s="767"/>
      <c r="E2787" s="767"/>
      <c r="F2787" s="99" t="s">
        <v>33</v>
      </c>
      <c r="G2787" s="99" t="s">
        <v>33</v>
      </c>
      <c r="H2787" s="99" t="s">
        <v>33</v>
      </c>
      <c r="I2787" s="99" t="s">
        <v>33</v>
      </c>
      <c r="J2787" s="100">
        <v>499.5</v>
      </c>
      <c r="K2787" s="99" t="s">
        <v>175</v>
      </c>
      <c r="L2787" s="100">
        <v>209.67</v>
      </c>
      <c r="M2787" s="101" t="s">
        <v>33</v>
      </c>
      <c r="N2787" s="102" t="s">
        <v>33</v>
      </c>
      <c r="U2787" s="68" t="s">
        <v>177</v>
      </c>
    </row>
    <row r="2788" spans="1:24" s="63" customFormat="1" x14ac:dyDescent="0.2">
      <c r="A2788" s="98"/>
      <c r="B2788" s="97" t="s">
        <v>33</v>
      </c>
      <c r="C2788" s="767" t="s">
        <v>178</v>
      </c>
      <c r="D2788" s="767"/>
      <c r="E2788" s="767"/>
      <c r="F2788" s="99" t="s">
        <v>179</v>
      </c>
      <c r="G2788" s="99" t="s">
        <v>1449</v>
      </c>
      <c r="H2788" s="99" t="s">
        <v>175</v>
      </c>
      <c r="I2788" s="99" t="s">
        <v>3756</v>
      </c>
      <c r="J2788" s="100" t="s">
        <v>33</v>
      </c>
      <c r="K2788" s="99" t="s">
        <v>33</v>
      </c>
      <c r="L2788" s="100" t="s">
        <v>33</v>
      </c>
      <c r="M2788" s="101" t="s">
        <v>33</v>
      </c>
      <c r="N2788" s="102" t="s">
        <v>33</v>
      </c>
      <c r="V2788" s="68" t="s">
        <v>178</v>
      </c>
    </row>
    <row r="2789" spans="1:24" s="63" customFormat="1" x14ac:dyDescent="0.2">
      <c r="A2789" s="98"/>
      <c r="B2789" s="97" t="s">
        <v>33</v>
      </c>
      <c r="C2789" s="776" t="s">
        <v>182</v>
      </c>
      <c r="D2789" s="776"/>
      <c r="E2789" s="776"/>
      <c r="F2789" s="90" t="s">
        <v>33</v>
      </c>
      <c r="G2789" s="90" t="s">
        <v>33</v>
      </c>
      <c r="H2789" s="90" t="s">
        <v>33</v>
      </c>
      <c r="I2789" s="90" t="s">
        <v>33</v>
      </c>
      <c r="J2789" s="91">
        <v>4547.3</v>
      </c>
      <c r="K2789" s="90" t="s">
        <v>33</v>
      </c>
      <c r="L2789" s="91">
        <v>1908.73</v>
      </c>
      <c r="M2789" s="92" t="s">
        <v>33</v>
      </c>
      <c r="N2789" s="93" t="s">
        <v>33</v>
      </c>
      <c r="W2789" s="68" t="s">
        <v>182</v>
      </c>
    </row>
    <row r="2790" spans="1:24" s="63" customFormat="1" x14ac:dyDescent="0.2">
      <c r="A2790" s="98"/>
      <c r="B2790" s="97" t="s">
        <v>33</v>
      </c>
      <c r="C2790" s="767" t="s">
        <v>183</v>
      </c>
      <c r="D2790" s="767"/>
      <c r="E2790" s="767"/>
      <c r="F2790" s="99" t="s">
        <v>33</v>
      </c>
      <c r="G2790" s="99" t="s">
        <v>33</v>
      </c>
      <c r="H2790" s="99" t="s">
        <v>33</v>
      </c>
      <c r="I2790" s="99" t="s">
        <v>33</v>
      </c>
      <c r="J2790" s="100" t="s">
        <v>33</v>
      </c>
      <c r="K2790" s="99" t="s">
        <v>33</v>
      </c>
      <c r="L2790" s="100">
        <v>209.67</v>
      </c>
      <c r="M2790" s="101" t="s">
        <v>33</v>
      </c>
      <c r="N2790" s="102" t="s">
        <v>33</v>
      </c>
      <c r="V2790" s="68" t="s">
        <v>183</v>
      </c>
    </row>
    <row r="2791" spans="1:24" s="63" customFormat="1" ht="33.75" x14ac:dyDescent="0.2">
      <c r="A2791" s="98"/>
      <c r="B2791" s="97" t="s">
        <v>184</v>
      </c>
      <c r="C2791" s="767" t="s">
        <v>185</v>
      </c>
      <c r="D2791" s="767"/>
      <c r="E2791" s="767"/>
      <c r="F2791" s="99" t="s">
        <v>186</v>
      </c>
      <c r="G2791" s="99" t="s">
        <v>187</v>
      </c>
      <c r="H2791" s="99" t="s">
        <v>33</v>
      </c>
      <c r="I2791" s="99" t="s">
        <v>187</v>
      </c>
      <c r="J2791" s="100" t="s">
        <v>33</v>
      </c>
      <c r="K2791" s="99" t="s">
        <v>33</v>
      </c>
      <c r="L2791" s="100">
        <v>199.19</v>
      </c>
      <c r="M2791" s="101" t="s">
        <v>33</v>
      </c>
      <c r="N2791" s="102" t="s">
        <v>33</v>
      </c>
      <c r="V2791" s="68" t="s">
        <v>185</v>
      </c>
    </row>
    <row r="2792" spans="1:24" s="63" customFormat="1" ht="22.5" x14ac:dyDescent="0.2">
      <c r="A2792" s="98"/>
      <c r="B2792" s="97" t="s">
        <v>188</v>
      </c>
      <c r="C2792" s="767" t="s">
        <v>189</v>
      </c>
      <c r="D2792" s="767"/>
      <c r="E2792" s="767"/>
      <c r="F2792" s="99" t="s">
        <v>186</v>
      </c>
      <c r="G2792" s="99" t="s">
        <v>190</v>
      </c>
      <c r="H2792" s="99" t="s">
        <v>33</v>
      </c>
      <c r="I2792" s="99" t="s">
        <v>190</v>
      </c>
      <c r="J2792" s="100" t="s">
        <v>33</v>
      </c>
      <c r="K2792" s="99" t="s">
        <v>33</v>
      </c>
      <c r="L2792" s="100">
        <v>104.84</v>
      </c>
      <c r="M2792" s="101" t="s">
        <v>33</v>
      </c>
      <c r="N2792" s="102" t="s">
        <v>33</v>
      </c>
      <c r="V2792" s="68" t="s">
        <v>189</v>
      </c>
    </row>
    <row r="2793" spans="1:24" s="63" customFormat="1" x14ac:dyDescent="0.2">
      <c r="A2793" s="103"/>
      <c r="B2793" s="104"/>
      <c r="C2793" s="780" t="s">
        <v>191</v>
      </c>
      <c r="D2793" s="780"/>
      <c r="E2793" s="780"/>
      <c r="F2793" s="105" t="s">
        <v>33</v>
      </c>
      <c r="G2793" s="105" t="s">
        <v>33</v>
      </c>
      <c r="H2793" s="105" t="s">
        <v>33</v>
      </c>
      <c r="I2793" s="105" t="s">
        <v>33</v>
      </c>
      <c r="J2793" s="106" t="s">
        <v>33</v>
      </c>
      <c r="K2793" s="105" t="s">
        <v>33</v>
      </c>
      <c r="L2793" s="106">
        <v>2212.7600000000002</v>
      </c>
      <c r="M2793" s="92" t="s">
        <v>33</v>
      </c>
      <c r="N2793" s="107" t="s">
        <v>33</v>
      </c>
      <c r="X2793" s="68" t="s">
        <v>191</v>
      </c>
    </row>
    <row r="2794" spans="1:24" s="63" customFormat="1" ht="45" x14ac:dyDescent="0.2">
      <c r="A2794" s="88" t="s">
        <v>3827</v>
      </c>
      <c r="B2794" s="89" t="s">
        <v>196</v>
      </c>
      <c r="C2794" s="776" t="s">
        <v>259</v>
      </c>
      <c r="D2794" s="776"/>
      <c r="E2794" s="776"/>
      <c r="F2794" s="90" t="s">
        <v>198</v>
      </c>
      <c r="G2794" s="90" t="s">
        <v>33</v>
      </c>
      <c r="H2794" s="90" t="s">
        <v>33</v>
      </c>
      <c r="I2794" s="90" t="s">
        <v>3758</v>
      </c>
      <c r="J2794" s="91">
        <v>2.91</v>
      </c>
      <c r="K2794" s="90" t="s">
        <v>33</v>
      </c>
      <c r="L2794" s="91">
        <v>1758.92</v>
      </c>
      <c r="M2794" s="92" t="s">
        <v>33</v>
      </c>
      <c r="N2794" s="93" t="s">
        <v>33</v>
      </c>
      <c r="R2794" s="68" t="s">
        <v>259</v>
      </c>
    </row>
    <row r="2795" spans="1:24" s="63" customFormat="1" x14ac:dyDescent="0.2">
      <c r="A2795" s="94"/>
      <c r="B2795" s="95"/>
      <c r="C2795" s="767" t="s">
        <v>3759</v>
      </c>
      <c r="D2795" s="767"/>
      <c r="E2795" s="767"/>
      <c r="F2795" s="767"/>
      <c r="G2795" s="767"/>
      <c r="H2795" s="767"/>
      <c r="I2795" s="767"/>
      <c r="J2795" s="767"/>
      <c r="K2795" s="767"/>
      <c r="L2795" s="767"/>
      <c r="M2795" s="767"/>
      <c r="N2795" s="781"/>
      <c r="S2795" s="68" t="s">
        <v>3759</v>
      </c>
    </row>
    <row r="2796" spans="1:24" s="63" customFormat="1" ht="45" x14ac:dyDescent="0.2">
      <c r="A2796" s="88" t="s">
        <v>3828</v>
      </c>
      <c r="B2796" s="89" t="s">
        <v>2791</v>
      </c>
      <c r="C2796" s="776" t="s">
        <v>2792</v>
      </c>
      <c r="D2796" s="776"/>
      <c r="E2796" s="776"/>
      <c r="F2796" s="90" t="s">
        <v>168</v>
      </c>
      <c r="G2796" s="90" t="s">
        <v>33</v>
      </c>
      <c r="H2796" s="90" t="s">
        <v>33</v>
      </c>
      <c r="I2796" s="90" t="s">
        <v>3829</v>
      </c>
      <c r="J2796" s="91" t="s">
        <v>33</v>
      </c>
      <c r="K2796" s="90" t="s">
        <v>33</v>
      </c>
      <c r="L2796" s="91" t="s">
        <v>33</v>
      </c>
      <c r="M2796" s="92" t="s">
        <v>33</v>
      </c>
      <c r="N2796" s="93" t="s">
        <v>33</v>
      </c>
      <c r="R2796" s="68" t="s">
        <v>2792</v>
      </c>
    </row>
    <row r="2797" spans="1:24" s="63" customFormat="1" x14ac:dyDescent="0.2">
      <c r="A2797" s="94"/>
      <c r="B2797" s="95"/>
      <c r="C2797" s="767" t="s">
        <v>3830</v>
      </c>
      <c r="D2797" s="767"/>
      <c r="E2797" s="767"/>
      <c r="F2797" s="767"/>
      <c r="G2797" s="767"/>
      <c r="H2797" s="767"/>
      <c r="I2797" s="767"/>
      <c r="J2797" s="767"/>
      <c r="K2797" s="767"/>
      <c r="L2797" s="767"/>
      <c r="M2797" s="767"/>
      <c r="N2797" s="781"/>
      <c r="S2797" s="68" t="s">
        <v>3830</v>
      </c>
    </row>
    <row r="2798" spans="1:24" s="63" customFormat="1" ht="33.75" x14ac:dyDescent="0.2">
      <c r="A2798" s="96"/>
      <c r="B2798" s="97" t="s">
        <v>558</v>
      </c>
      <c r="C2798" s="767" t="s">
        <v>559</v>
      </c>
      <c r="D2798" s="767"/>
      <c r="E2798" s="767"/>
      <c r="F2798" s="767"/>
      <c r="G2798" s="767"/>
      <c r="H2798" s="767"/>
      <c r="I2798" s="767"/>
      <c r="J2798" s="767"/>
      <c r="K2798" s="767"/>
      <c r="L2798" s="767"/>
      <c r="M2798" s="767"/>
      <c r="N2798" s="781"/>
      <c r="T2798" s="68" t="s">
        <v>559</v>
      </c>
    </row>
    <row r="2799" spans="1:24" s="63" customFormat="1" x14ac:dyDescent="0.2">
      <c r="A2799" s="98"/>
      <c r="B2799" s="97" t="s">
        <v>173</v>
      </c>
      <c r="C2799" s="767" t="s">
        <v>174</v>
      </c>
      <c r="D2799" s="767"/>
      <c r="E2799" s="767"/>
      <c r="F2799" s="99" t="s">
        <v>33</v>
      </c>
      <c r="G2799" s="99" t="s">
        <v>33</v>
      </c>
      <c r="H2799" s="99" t="s">
        <v>33</v>
      </c>
      <c r="I2799" s="99" t="s">
        <v>33</v>
      </c>
      <c r="J2799" s="100">
        <v>4500</v>
      </c>
      <c r="K2799" s="99" t="s">
        <v>175</v>
      </c>
      <c r="L2799" s="100">
        <v>1064.25</v>
      </c>
      <c r="M2799" s="101" t="s">
        <v>33</v>
      </c>
      <c r="N2799" s="102" t="s">
        <v>33</v>
      </c>
      <c r="U2799" s="68" t="s">
        <v>174</v>
      </c>
    </row>
    <row r="2800" spans="1:24" s="63" customFormat="1" x14ac:dyDescent="0.2">
      <c r="A2800" s="98"/>
      <c r="B2800" s="97" t="s">
        <v>176</v>
      </c>
      <c r="C2800" s="767" t="s">
        <v>177</v>
      </c>
      <c r="D2800" s="767"/>
      <c r="E2800" s="767"/>
      <c r="F2800" s="99" t="s">
        <v>33</v>
      </c>
      <c r="G2800" s="99" t="s">
        <v>33</v>
      </c>
      <c r="H2800" s="99" t="s">
        <v>33</v>
      </c>
      <c r="I2800" s="99" t="s">
        <v>33</v>
      </c>
      <c r="J2800" s="100">
        <v>607.5</v>
      </c>
      <c r="K2800" s="99" t="s">
        <v>175</v>
      </c>
      <c r="L2800" s="100">
        <v>143.66999999999999</v>
      </c>
      <c r="M2800" s="101" t="s">
        <v>33</v>
      </c>
      <c r="N2800" s="102" t="s">
        <v>33</v>
      </c>
      <c r="U2800" s="68" t="s">
        <v>177</v>
      </c>
    </row>
    <row r="2801" spans="1:24" s="63" customFormat="1" x14ac:dyDescent="0.2">
      <c r="A2801" s="98"/>
      <c r="B2801" s="97" t="s">
        <v>33</v>
      </c>
      <c r="C2801" s="767" t="s">
        <v>178</v>
      </c>
      <c r="D2801" s="767"/>
      <c r="E2801" s="767"/>
      <c r="F2801" s="99" t="s">
        <v>179</v>
      </c>
      <c r="G2801" s="99" t="s">
        <v>344</v>
      </c>
      <c r="H2801" s="99" t="s">
        <v>175</v>
      </c>
      <c r="I2801" s="99" t="s">
        <v>3831</v>
      </c>
      <c r="J2801" s="100" t="s">
        <v>33</v>
      </c>
      <c r="K2801" s="99" t="s">
        <v>33</v>
      </c>
      <c r="L2801" s="100" t="s">
        <v>33</v>
      </c>
      <c r="M2801" s="101" t="s">
        <v>33</v>
      </c>
      <c r="N2801" s="102" t="s">
        <v>33</v>
      </c>
      <c r="V2801" s="68" t="s">
        <v>178</v>
      </c>
    </row>
    <row r="2802" spans="1:24" s="63" customFormat="1" x14ac:dyDescent="0.2">
      <c r="A2802" s="98"/>
      <c r="B2802" s="97" t="s">
        <v>33</v>
      </c>
      <c r="C2802" s="776" t="s">
        <v>182</v>
      </c>
      <c r="D2802" s="776"/>
      <c r="E2802" s="776"/>
      <c r="F2802" s="90" t="s">
        <v>33</v>
      </c>
      <c r="G2802" s="90" t="s">
        <v>33</v>
      </c>
      <c r="H2802" s="90" t="s">
        <v>33</v>
      </c>
      <c r="I2802" s="90" t="s">
        <v>33</v>
      </c>
      <c r="J2802" s="91">
        <v>4500</v>
      </c>
      <c r="K2802" s="90" t="s">
        <v>33</v>
      </c>
      <c r="L2802" s="91">
        <v>1064.25</v>
      </c>
      <c r="M2802" s="92" t="s">
        <v>33</v>
      </c>
      <c r="N2802" s="93" t="s">
        <v>33</v>
      </c>
      <c r="W2802" s="68" t="s">
        <v>182</v>
      </c>
    </row>
    <row r="2803" spans="1:24" s="63" customFormat="1" x14ac:dyDescent="0.2">
      <c r="A2803" s="98"/>
      <c r="B2803" s="97" t="s">
        <v>33</v>
      </c>
      <c r="C2803" s="767" t="s">
        <v>183</v>
      </c>
      <c r="D2803" s="767"/>
      <c r="E2803" s="767"/>
      <c r="F2803" s="99" t="s">
        <v>33</v>
      </c>
      <c r="G2803" s="99" t="s">
        <v>33</v>
      </c>
      <c r="H2803" s="99" t="s">
        <v>33</v>
      </c>
      <c r="I2803" s="99" t="s">
        <v>33</v>
      </c>
      <c r="J2803" s="100" t="s">
        <v>33</v>
      </c>
      <c r="K2803" s="99" t="s">
        <v>33</v>
      </c>
      <c r="L2803" s="100">
        <v>143.66999999999999</v>
      </c>
      <c r="M2803" s="101" t="s">
        <v>33</v>
      </c>
      <c r="N2803" s="102" t="s">
        <v>33</v>
      </c>
      <c r="V2803" s="68" t="s">
        <v>183</v>
      </c>
    </row>
    <row r="2804" spans="1:24" s="63" customFormat="1" ht="33.75" x14ac:dyDescent="0.2">
      <c r="A2804" s="98"/>
      <c r="B2804" s="97" t="s">
        <v>184</v>
      </c>
      <c r="C2804" s="767" t="s">
        <v>185</v>
      </c>
      <c r="D2804" s="767"/>
      <c r="E2804" s="767"/>
      <c r="F2804" s="99" t="s">
        <v>186</v>
      </c>
      <c r="G2804" s="99" t="s">
        <v>187</v>
      </c>
      <c r="H2804" s="99" t="s">
        <v>33</v>
      </c>
      <c r="I2804" s="99" t="s">
        <v>187</v>
      </c>
      <c r="J2804" s="100" t="s">
        <v>33</v>
      </c>
      <c r="K2804" s="99" t="s">
        <v>33</v>
      </c>
      <c r="L2804" s="100">
        <v>136.49</v>
      </c>
      <c r="M2804" s="101" t="s">
        <v>33</v>
      </c>
      <c r="N2804" s="102" t="s">
        <v>33</v>
      </c>
      <c r="V2804" s="68" t="s">
        <v>185</v>
      </c>
    </row>
    <row r="2805" spans="1:24" s="63" customFormat="1" ht="22.5" x14ac:dyDescent="0.2">
      <c r="A2805" s="98"/>
      <c r="B2805" s="97" t="s">
        <v>188</v>
      </c>
      <c r="C2805" s="767" t="s">
        <v>189</v>
      </c>
      <c r="D2805" s="767"/>
      <c r="E2805" s="767"/>
      <c r="F2805" s="99" t="s">
        <v>186</v>
      </c>
      <c r="G2805" s="99" t="s">
        <v>190</v>
      </c>
      <c r="H2805" s="99" t="s">
        <v>33</v>
      </c>
      <c r="I2805" s="99" t="s">
        <v>190</v>
      </c>
      <c r="J2805" s="100" t="s">
        <v>33</v>
      </c>
      <c r="K2805" s="99" t="s">
        <v>33</v>
      </c>
      <c r="L2805" s="100">
        <v>71.84</v>
      </c>
      <c r="M2805" s="101" t="s">
        <v>33</v>
      </c>
      <c r="N2805" s="102" t="s">
        <v>33</v>
      </c>
      <c r="V2805" s="68" t="s">
        <v>189</v>
      </c>
    </row>
    <row r="2806" spans="1:24" s="63" customFormat="1" x14ac:dyDescent="0.2">
      <c r="A2806" s="103"/>
      <c r="B2806" s="104"/>
      <c r="C2806" s="780" t="s">
        <v>191</v>
      </c>
      <c r="D2806" s="780"/>
      <c r="E2806" s="780"/>
      <c r="F2806" s="105" t="s">
        <v>33</v>
      </c>
      <c r="G2806" s="105" t="s">
        <v>33</v>
      </c>
      <c r="H2806" s="105" t="s">
        <v>33</v>
      </c>
      <c r="I2806" s="105" t="s">
        <v>33</v>
      </c>
      <c r="J2806" s="106" t="s">
        <v>33</v>
      </c>
      <c r="K2806" s="105" t="s">
        <v>33</v>
      </c>
      <c r="L2806" s="106">
        <v>1272.58</v>
      </c>
      <c r="M2806" s="92" t="s">
        <v>33</v>
      </c>
      <c r="N2806" s="107" t="s">
        <v>33</v>
      </c>
      <c r="X2806" s="68" t="s">
        <v>191</v>
      </c>
    </row>
    <row r="2807" spans="1:24" s="63" customFormat="1" ht="45" x14ac:dyDescent="0.2">
      <c r="A2807" s="88" t="s">
        <v>3832</v>
      </c>
      <c r="B2807" s="89" t="s">
        <v>2796</v>
      </c>
      <c r="C2807" s="776" t="s">
        <v>2797</v>
      </c>
      <c r="D2807" s="776"/>
      <c r="E2807" s="776"/>
      <c r="F2807" s="90" t="s">
        <v>168</v>
      </c>
      <c r="G2807" s="90" t="s">
        <v>33</v>
      </c>
      <c r="H2807" s="90" t="s">
        <v>33</v>
      </c>
      <c r="I2807" s="90" t="s">
        <v>3829</v>
      </c>
      <c r="J2807" s="91" t="s">
        <v>33</v>
      </c>
      <c r="K2807" s="90" t="s">
        <v>33</v>
      </c>
      <c r="L2807" s="91" t="s">
        <v>33</v>
      </c>
      <c r="M2807" s="92" t="s">
        <v>33</v>
      </c>
      <c r="N2807" s="93" t="s">
        <v>33</v>
      </c>
      <c r="R2807" s="68" t="s">
        <v>2797</v>
      </c>
    </row>
    <row r="2808" spans="1:24" s="63" customFormat="1" x14ac:dyDescent="0.2">
      <c r="A2808" s="94"/>
      <c r="B2808" s="95"/>
      <c r="C2808" s="767" t="s">
        <v>3830</v>
      </c>
      <c r="D2808" s="767"/>
      <c r="E2808" s="767"/>
      <c r="F2808" s="767"/>
      <c r="G2808" s="767"/>
      <c r="H2808" s="767"/>
      <c r="I2808" s="767"/>
      <c r="J2808" s="767"/>
      <c r="K2808" s="767"/>
      <c r="L2808" s="767"/>
      <c r="M2808" s="767"/>
      <c r="N2808" s="781"/>
      <c r="S2808" s="68" t="s">
        <v>3830</v>
      </c>
    </row>
    <row r="2809" spans="1:24" s="63" customFormat="1" ht="33.75" x14ac:dyDescent="0.2">
      <c r="A2809" s="96"/>
      <c r="B2809" s="97" t="s">
        <v>558</v>
      </c>
      <c r="C2809" s="767" t="s">
        <v>559</v>
      </c>
      <c r="D2809" s="767"/>
      <c r="E2809" s="767"/>
      <c r="F2809" s="767"/>
      <c r="G2809" s="767"/>
      <c r="H2809" s="767"/>
      <c r="I2809" s="767"/>
      <c r="J2809" s="767"/>
      <c r="K2809" s="767"/>
      <c r="L2809" s="767"/>
      <c r="M2809" s="767"/>
      <c r="N2809" s="781"/>
      <c r="T2809" s="68" t="s">
        <v>559</v>
      </c>
    </row>
    <row r="2810" spans="1:24" s="63" customFormat="1" x14ac:dyDescent="0.2">
      <c r="A2810" s="98"/>
      <c r="B2810" s="97" t="s">
        <v>173</v>
      </c>
      <c r="C2810" s="767" t="s">
        <v>174</v>
      </c>
      <c r="D2810" s="767"/>
      <c r="E2810" s="767"/>
      <c r="F2810" s="99" t="s">
        <v>33</v>
      </c>
      <c r="G2810" s="99" t="s">
        <v>33</v>
      </c>
      <c r="H2810" s="99" t="s">
        <v>33</v>
      </c>
      <c r="I2810" s="99" t="s">
        <v>33</v>
      </c>
      <c r="J2810" s="100">
        <v>308.07</v>
      </c>
      <c r="K2810" s="99" t="s">
        <v>175</v>
      </c>
      <c r="L2810" s="100">
        <v>72.86</v>
      </c>
      <c r="M2810" s="101" t="s">
        <v>33</v>
      </c>
      <c r="N2810" s="102" t="s">
        <v>33</v>
      </c>
      <c r="U2810" s="68" t="s">
        <v>174</v>
      </c>
    </row>
    <row r="2811" spans="1:24" s="63" customFormat="1" x14ac:dyDescent="0.2">
      <c r="A2811" s="98"/>
      <c r="B2811" s="97" t="s">
        <v>176</v>
      </c>
      <c r="C2811" s="767" t="s">
        <v>177</v>
      </c>
      <c r="D2811" s="767"/>
      <c r="E2811" s="767"/>
      <c r="F2811" s="99" t="s">
        <v>33</v>
      </c>
      <c r="G2811" s="99" t="s">
        <v>33</v>
      </c>
      <c r="H2811" s="99" t="s">
        <v>33</v>
      </c>
      <c r="I2811" s="99" t="s">
        <v>33</v>
      </c>
      <c r="J2811" s="100">
        <v>31.32</v>
      </c>
      <c r="K2811" s="99" t="s">
        <v>175</v>
      </c>
      <c r="L2811" s="100">
        <v>7.41</v>
      </c>
      <c r="M2811" s="101" t="s">
        <v>33</v>
      </c>
      <c r="N2811" s="102" t="s">
        <v>33</v>
      </c>
      <c r="U2811" s="68" t="s">
        <v>177</v>
      </c>
    </row>
    <row r="2812" spans="1:24" s="63" customFormat="1" x14ac:dyDescent="0.2">
      <c r="A2812" s="98"/>
      <c r="B2812" s="97" t="s">
        <v>33</v>
      </c>
      <c r="C2812" s="767" t="s">
        <v>178</v>
      </c>
      <c r="D2812" s="767"/>
      <c r="E2812" s="767"/>
      <c r="F2812" s="99" t="s">
        <v>179</v>
      </c>
      <c r="G2812" s="99" t="s">
        <v>2798</v>
      </c>
      <c r="H2812" s="99" t="s">
        <v>175</v>
      </c>
      <c r="I2812" s="99" t="s">
        <v>3833</v>
      </c>
      <c r="J2812" s="100" t="s">
        <v>33</v>
      </c>
      <c r="K2812" s="99" t="s">
        <v>33</v>
      </c>
      <c r="L2812" s="100" t="s">
        <v>33</v>
      </c>
      <c r="M2812" s="101" t="s">
        <v>33</v>
      </c>
      <c r="N2812" s="102" t="s">
        <v>33</v>
      </c>
      <c r="V2812" s="68" t="s">
        <v>178</v>
      </c>
    </row>
    <row r="2813" spans="1:24" s="63" customFormat="1" x14ac:dyDescent="0.2">
      <c r="A2813" s="98"/>
      <c r="B2813" s="97" t="s">
        <v>33</v>
      </c>
      <c r="C2813" s="776" t="s">
        <v>182</v>
      </c>
      <c r="D2813" s="776"/>
      <c r="E2813" s="776"/>
      <c r="F2813" s="90" t="s">
        <v>33</v>
      </c>
      <c r="G2813" s="90" t="s">
        <v>33</v>
      </c>
      <c r="H2813" s="90" t="s">
        <v>33</v>
      </c>
      <c r="I2813" s="90" t="s">
        <v>33</v>
      </c>
      <c r="J2813" s="91">
        <v>308.07</v>
      </c>
      <c r="K2813" s="90" t="s">
        <v>33</v>
      </c>
      <c r="L2813" s="91">
        <v>72.86</v>
      </c>
      <c r="M2813" s="92" t="s">
        <v>33</v>
      </c>
      <c r="N2813" s="93" t="s">
        <v>33</v>
      </c>
      <c r="W2813" s="68" t="s">
        <v>182</v>
      </c>
    </row>
    <row r="2814" spans="1:24" s="63" customFormat="1" x14ac:dyDescent="0.2">
      <c r="A2814" s="98"/>
      <c r="B2814" s="97" t="s">
        <v>33</v>
      </c>
      <c r="C2814" s="767" t="s">
        <v>183</v>
      </c>
      <c r="D2814" s="767"/>
      <c r="E2814" s="767"/>
      <c r="F2814" s="99" t="s">
        <v>33</v>
      </c>
      <c r="G2814" s="99" t="s">
        <v>33</v>
      </c>
      <c r="H2814" s="99" t="s">
        <v>33</v>
      </c>
      <c r="I2814" s="99" t="s">
        <v>33</v>
      </c>
      <c r="J2814" s="100" t="s">
        <v>33</v>
      </c>
      <c r="K2814" s="99" t="s">
        <v>33</v>
      </c>
      <c r="L2814" s="100">
        <v>7.41</v>
      </c>
      <c r="M2814" s="101" t="s">
        <v>33</v>
      </c>
      <c r="N2814" s="102" t="s">
        <v>33</v>
      </c>
      <c r="V2814" s="68" t="s">
        <v>183</v>
      </c>
    </row>
    <row r="2815" spans="1:24" s="63" customFormat="1" ht="33.75" x14ac:dyDescent="0.2">
      <c r="A2815" s="98"/>
      <c r="B2815" s="97" t="s">
        <v>184</v>
      </c>
      <c r="C2815" s="767" t="s">
        <v>185</v>
      </c>
      <c r="D2815" s="767"/>
      <c r="E2815" s="767"/>
      <c r="F2815" s="99" t="s">
        <v>186</v>
      </c>
      <c r="G2815" s="99" t="s">
        <v>187</v>
      </c>
      <c r="H2815" s="99" t="s">
        <v>33</v>
      </c>
      <c r="I2815" s="99" t="s">
        <v>187</v>
      </c>
      <c r="J2815" s="100" t="s">
        <v>33</v>
      </c>
      <c r="K2815" s="99" t="s">
        <v>33</v>
      </c>
      <c r="L2815" s="100">
        <v>7.04</v>
      </c>
      <c r="M2815" s="101" t="s">
        <v>33</v>
      </c>
      <c r="N2815" s="102" t="s">
        <v>33</v>
      </c>
      <c r="V2815" s="68" t="s">
        <v>185</v>
      </c>
    </row>
    <row r="2816" spans="1:24" s="63" customFormat="1" ht="22.5" x14ac:dyDescent="0.2">
      <c r="A2816" s="98"/>
      <c r="B2816" s="97" t="s">
        <v>188</v>
      </c>
      <c r="C2816" s="767" t="s">
        <v>189</v>
      </c>
      <c r="D2816" s="767"/>
      <c r="E2816" s="767"/>
      <c r="F2816" s="99" t="s">
        <v>186</v>
      </c>
      <c r="G2816" s="99" t="s">
        <v>190</v>
      </c>
      <c r="H2816" s="99" t="s">
        <v>33</v>
      </c>
      <c r="I2816" s="99" t="s">
        <v>190</v>
      </c>
      <c r="J2816" s="100" t="s">
        <v>33</v>
      </c>
      <c r="K2816" s="99" t="s">
        <v>33</v>
      </c>
      <c r="L2816" s="100">
        <v>3.71</v>
      </c>
      <c r="M2816" s="101" t="s">
        <v>33</v>
      </c>
      <c r="N2816" s="102" t="s">
        <v>33</v>
      </c>
      <c r="V2816" s="68" t="s">
        <v>189</v>
      </c>
    </row>
    <row r="2817" spans="1:24" s="63" customFormat="1" x14ac:dyDescent="0.2">
      <c r="A2817" s="103"/>
      <c r="B2817" s="104"/>
      <c r="C2817" s="780" t="s">
        <v>191</v>
      </c>
      <c r="D2817" s="780"/>
      <c r="E2817" s="780"/>
      <c r="F2817" s="105" t="s">
        <v>33</v>
      </c>
      <c r="G2817" s="105" t="s">
        <v>33</v>
      </c>
      <c r="H2817" s="105" t="s">
        <v>33</v>
      </c>
      <c r="I2817" s="105" t="s">
        <v>33</v>
      </c>
      <c r="J2817" s="106" t="s">
        <v>33</v>
      </c>
      <c r="K2817" s="105" t="s">
        <v>33</v>
      </c>
      <c r="L2817" s="106">
        <v>83.61</v>
      </c>
      <c r="M2817" s="92" t="s">
        <v>33</v>
      </c>
      <c r="N2817" s="107" t="s">
        <v>33</v>
      </c>
      <c r="X2817" s="68" t="s">
        <v>191</v>
      </c>
    </row>
    <row r="2818" spans="1:24" s="63" customFormat="1" ht="33.75" x14ac:dyDescent="0.2">
      <c r="A2818" s="88" t="s">
        <v>3834</v>
      </c>
      <c r="B2818" s="89" t="s">
        <v>2800</v>
      </c>
      <c r="C2818" s="776" t="s">
        <v>2801</v>
      </c>
      <c r="D2818" s="776"/>
      <c r="E2818" s="776"/>
      <c r="F2818" s="90" t="s">
        <v>168</v>
      </c>
      <c r="G2818" s="90" t="s">
        <v>33</v>
      </c>
      <c r="H2818" s="90" t="s">
        <v>33</v>
      </c>
      <c r="I2818" s="90" t="s">
        <v>3829</v>
      </c>
      <c r="J2818" s="91" t="s">
        <v>33</v>
      </c>
      <c r="K2818" s="90" t="s">
        <v>33</v>
      </c>
      <c r="L2818" s="91" t="s">
        <v>33</v>
      </c>
      <c r="M2818" s="92" t="s">
        <v>33</v>
      </c>
      <c r="N2818" s="93" t="s">
        <v>33</v>
      </c>
      <c r="R2818" s="68" t="s">
        <v>2801</v>
      </c>
    </row>
    <row r="2819" spans="1:24" s="63" customFormat="1" x14ac:dyDescent="0.2">
      <c r="A2819" s="94"/>
      <c r="B2819" s="95"/>
      <c r="C2819" s="767" t="s">
        <v>3830</v>
      </c>
      <c r="D2819" s="767"/>
      <c r="E2819" s="767"/>
      <c r="F2819" s="767"/>
      <c r="G2819" s="767"/>
      <c r="H2819" s="767"/>
      <c r="I2819" s="767"/>
      <c r="J2819" s="767"/>
      <c r="K2819" s="767"/>
      <c r="L2819" s="767"/>
      <c r="M2819" s="767"/>
      <c r="N2819" s="781"/>
      <c r="S2819" s="68" t="s">
        <v>3830</v>
      </c>
    </row>
    <row r="2820" spans="1:24" s="63" customFormat="1" x14ac:dyDescent="0.2">
      <c r="A2820" s="96"/>
      <c r="B2820" s="97" t="s">
        <v>33</v>
      </c>
      <c r="C2820" s="767" t="s">
        <v>645</v>
      </c>
      <c r="D2820" s="767"/>
      <c r="E2820" s="767"/>
      <c r="F2820" s="767"/>
      <c r="G2820" s="767"/>
      <c r="H2820" s="767"/>
      <c r="I2820" s="767"/>
      <c r="J2820" s="767"/>
      <c r="K2820" s="767"/>
      <c r="L2820" s="767"/>
      <c r="M2820" s="767"/>
      <c r="N2820" s="781"/>
      <c r="T2820" s="68" t="s">
        <v>645</v>
      </c>
    </row>
    <row r="2821" spans="1:24" s="63" customFormat="1" ht="33.75" x14ac:dyDescent="0.2">
      <c r="A2821" s="96"/>
      <c r="B2821" s="97" t="s">
        <v>558</v>
      </c>
      <c r="C2821" s="767" t="s">
        <v>559</v>
      </c>
      <c r="D2821" s="767"/>
      <c r="E2821" s="767"/>
      <c r="F2821" s="767"/>
      <c r="G2821" s="767"/>
      <c r="H2821" s="767"/>
      <c r="I2821" s="767"/>
      <c r="J2821" s="767"/>
      <c r="K2821" s="767"/>
      <c r="L2821" s="767"/>
      <c r="M2821" s="767"/>
      <c r="N2821" s="781"/>
      <c r="T2821" s="68" t="s">
        <v>559</v>
      </c>
    </row>
    <row r="2822" spans="1:24" s="63" customFormat="1" x14ac:dyDescent="0.2">
      <c r="A2822" s="98"/>
      <c r="B2822" s="97" t="s">
        <v>173</v>
      </c>
      <c r="C2822" s="767" t="s">
        <v>174</v>
      </c>
      <c r="D2822" s="767"/>
      <c r="E2822" s="767"/>
      <c r="F2822" s="99" t="s">
        <v>33</v>
      </c>
      <c r="G2822" s="99" t="s">
        <v>33</v>
      </c>
      <c r="H2822" s="99" t="s">
        <v>33</v>
      </c>
      <c r="I2822" s="99" t="s">
        <v>33</v>
      </c>
      <c r="J2822" s="100">
        <v>139.43</v>
      </c>
      <c r="K2822" s="99" t="s">
        <v>400</v>
      </c>
      <c r="L2822" s="100">
        <v>98.93</v>
      </c>
      <c r="M2822" s="101" t="s">
        <v>33</v>
      </c>
      <c r="N2822" s="102" t="s">
        <v>33</v>
      </c>
      <c r="U2822" s="68" t="s">
        <v>174</v>
      </c>
    </row>
    <row r="2823" spans="1:24" s="63" customFormat="1" x14ac:dyDescent="0.2">
      <c r="A2823" s="98"/>
      <c r="B2823" s="97" t="s">
        <v>176</v>
      </c>
      <c r="C2823" s="767" t="s">
        <v>177</v>
      </c>
      <c r="D2823" s="767"/>
      <c r="E2823" s="767"/>
      <c r="F2823" s="99" t="s">
        <v>33</v>
      </c>
      <c r="G2823" s="99" t="s">
        <v>33</v>
      </c>
      <c r="H2823" s="99" t="s">
        <v>33</v>
      </c>
      <c r="I2823" s="99" t="s">
        <v>33</v>
      </c>
      <c r="J2823" s="100">
        <v>14.18</v>
      </c>
      <c r="K2823" s="99" t="s">
        <v>400</v>
      </c>
      <c r="L2823" s="100">
        <v>10.06</v>
      </c>
      <c r="M2823" s="101" t="s">
        <v>33</v>
      </c>
      <c r="N2823" s="102" t="s">
        <v>33</v>
      </c>
      <c r="U2823" s="68" t="s">
        <v>177</v>
      </c>
    </row>
    <row r="2824" spans="1:24" s="63" customFormat="1" x14ac:dyDescent="0.2">
      <c r="A2824" s="98"/>
      <c r="B2824" s="97" t="s">
        <v>33</v>
      </c>
      <c r="C2824" s="767" t="s">
        <v>178</v>
      </c>
      <c r="D2824" s="767"/>
      <c r="E2824" s="767"/>
      <c r="F2824" s="99" t="s">
        <v>179</v>
      </c>
      <c r="G2824" s="99" t="s">
        <v>1784</v>
      </c>
      <c r="H2824" s="99" t="s">
        <v>400</v>
      </c>
      <c r="I2824" s="99" t="s">
        <v>3835</v>
      </c>
      <c r="J2824" s="100" t="s">
        <v>33</v>
      </c>
      <c r="K2824" s="99" t="s">
        <v>33</v>
      </c>
      <c r="L2824" s="100" t="s">
        <v>33</v>
      </c>
      <c r="M2824" s="101" t="s">
        <v>33</v>
      </c>
      <c r="N2824" s="102" t="s">
        <v>33</v>
      </c>
      <c r="V2824" s="68" t="s">
        <v>178</v>
      </c>
    </row>
    <row r="2825" spans="1:24" s="63" customFormat="1" x14ac:dyDescent="0.2">
      <c r="A2825" s="98"/>
      <c r="B2825" s="97" t="s">
        <v>33</v>
      </c>
      <c r="C2825" s="776" t="s">
        <v>182</v>
      </c>
      <c r="D2825" s="776"/>
      <c r="E2825" s="776"/>
      <c r="F2825" s="90" t="s">
        <v>33</v>
      </c>
      <c r="G2825" s="90" t="s">
        <v>33</v>
      </c>
      <c r="H2825" s="90" t="s">
        <v>33</v>
      </c>
      <c r="I2825" s="90" t="s">
        <v>33</v>
      </c>
      <c r="J2825" s="91">
        <v>139.43</v>
      </c>
      <c r="K2825" s="90" t="s">
        <v>33</v>
      </c>
      <c r="L2825" s="91">
        <v>98.93</v>
      </c>
      <c r="M2825" s="92" t="s">
        <v>33</v>
      </c>
      <c r="N2825" s="93" t="s">
        <v>33</v>
      </c>
      <c r="W2825" s="68" t="s">
        <v>182</v>
      </c>
    </row>
    <row r="2826" spans="1:24" s="63" customFormat="1" x14ac:dyDescent="0.2">
      <c r="A2826" s="98"/>
      <c r="B2826" s="97" t="s">
        <v>33</v>
      </c>
      <c r="C2826" s="767" t="s">
        <v>183</v>
      </c>
      <c r="D2826" s="767"/>
      <c r="E2826" s="767"/>
      <c r="F2826" s="99" t="s">
        <v>33</v>
      </c>
      <c r="G2826" s="99" t="s">
        <v>33</v>
      </c>
      <c r="H2826" s="99" t="s">
        <v>33</v>
      </c>
      <c r="I2826" s="99" t="s">
        <v>33</v>
      </c>
      <c r="J2826" s="100" t="s">
        <v>33</v>
      </c>
      <c r="K2826" s="99" t="s">
        <v>33</v>
      </c>
      <c r="L2826" s="100">
        <v>10.06</v>
      </c>
      <c r="M2826" s="101" t="s">
        <v>33</v>
      </c>
      <c r="N2826" s="102" t="s">
        <v>33</v>
      </c>
      <c r="V2826" s="68" t="s">
        <v>183</v>
      </c>
    </row>
    <row r="2827" spans="1:24" s="63" customFormat="1" ht="33.75" x14ac:dyDescent="0.2">
      <c r="A2827" s="98"/>
      <c r="B2827" s="97" t="s">
        <v>184</v>
      </c>
      <c r="C2827" s="767" t="s">
        <v>185</v>
      </c>
      <c r="D2827" s="767"/>
      <c r="E2827" s="767"/>
      <c r="F2827" s="99" t="s">
        <v>186</v>
      </c>
      <c r="G2827" s="99" t="s">
        <v>187</v>
      </c>
      <c r="H2827" s="99" t="s">
        <v>33</v>
      </c>
      <c r="I2827" s="99" t="s">
        <v>187</v>
      </c>
      <c r="J2827" s="100" t="s">
        <v>33</v>
      </c>
      <c r="K2827" s="99" t="s">
        <v>33</v>
      </c>
      <c r="L2827" s="100">
        <v>9.56</v>
      </c>
      <c r="M2827" s="101" t="s">
        <v>33</v>
      </c>
      <c r="N2827" s="102" t="s">
        <v>33</v>
      </c>
      <c r="V2827" s="68" t="s">
        <v>185</v>
      </c>
    </row>
    <row r="2828" spans="1:24" s="63" customFormat="1" ht="22.5" x14ac:dyDescent="0.2">
      <c r="A2828" s="98"/>
      <c r="B2828" s="97" t="s">
        <v>188</v>
      </c>
      <c r="C2828" s="767" t="s">
        <v>189</v>
      </c>
      <c r="D2828" s="767"/>
      <c r="E2828" s="767"/>
      <c r="F2828" s="99" t="s">
        <v>186</v>
      </c>
      <c r="G2828" s="99" t="s">
        <v>190</v>
      </c>
      <c r="H2828" s="99" t="s">
        <v>33</v>
      </c>
      <c r="I2828" s="99" t="s">
        <v>190</v>
      </c>
      <c r="J2828" s="100" t="s">
        <v>33</v>
      </c>
      <c r="K2828" s="99" t="s">
        <v>33</v>
      </c>
      <c r="L2828" s="100">
        <v>5.03</v>
      </c>
      <c r="M2828" s="101" t="s">
        <v>33</v>
      </c>
      <c r="N2828" s="102" t="s">
        <v>33</v>
      </c>
      <c r="V2828" s="68" t="s">
        <v>189</v>
      </c>
    </row>
    <row r="2829" spans="1:24" s="63" customFormat="1" x14ac:dyDescent="0.2">
      <c r="A2829" s="103"/>
      <c r="B2829" s="104"/>
      <c r="C2829" s="780" t="s">
        <v>191</v>
      </c>
      <c r="D2829" s="780"/>
      <c r="E2829" s="780"/>
      <c r="F2829" s="105" t="s">
        <v>33</v>
      </c>
      <c r="G2829" s="105" t="s">
        <v>33</v>
      </c>
      <c r="H2829" s="105" t="s">
        <v>33</v>
      </c>
      <c r="I2829" s="105" t="s">
        <v>33</v>
      </c>
      <c r="J2829" s="106" t="s">
        <v>33</v>
      </c>
      <c r="K2829" s="105" t="s">
        <v>33</v>
      </c>
      <c r="L2829" s="106">
        <v>113.52</v>
      </c>
      <c r="M2829" s="92" t="s">
        <v>33</v>
      </c>
      <c r="N2829" s="107" t="s">
        <v>33</v>
      </c>
      <c r="X2829" s="68" t="s">
        <v>191</v>
      </c>
    </row>
    <row r="2830" spans="1:24" s="63" customFormat="1" ht="22.5" x14ac:dyDescent="0.2">
      <c r="A2830" s="88" t="s">
        <v>3836</v>
      </c>
      <c r="B2830" s="89" t="s">
        <v>1974</v>
      </c>
      <c r="C2830" s="776" t="s">
        <v>1975</v>
      </c>
      <c r="D2830" s="776"/>
      <c r="E2830" s="776"/>
      <c r="F2830" s="90" t="s">
        <v>582</v>
      </c>
      <c r="G2830" s="90" t="s">
        <v>33</v>
      </c>
      <c r="H2830" s="90" t="s">
        <v>33</v>
      </c>
      <c r="I2830" s="90" t="s">
        <v>3837</v>
      </c>
      <c r="J2830" s="91" t="s">
        <v>33</v>
      </c>
      <c r="K2830" s="90" t="s">
        <v>33</v>
      </c>
      <c r="L2830" s="91" t="s">
        <v>33</v>
      </c>
      <c r="M2830" s="92" t="s">
        <v>33</v>
      </c>
      <c r="N2830" s="93" t="s">
        <v>33</v>
      </c>
      <c r="R2830" s="68" t="s">
        <v>1975</v>
      </c>
    </row>
    <row r="2831" spans="1:24" s="63" customFormat="1" x14ac:dyDescent="0.2">
      <c r="A2831" s="94"/>
      <c r="B2831" s="95"/>
      <c r="C2831" s="767" t="s">
        <v>3838</v>
      </c>
      <c r="D2831" s="767"/>
      <c r="E2831" s="767"/>
      <c r="F2831" s="767"/>
      <c r="G2831" s="767"/>
      <c r="H2831" s="767"/>
      <c r="I2831" s="767"/>
      <c r="J2831" s="767"/>
      <c r="K2831" s="767"/>
      <c r="L2831" s="767"/>
      <c r="M2831" s="767"/>
      <c r="N2831" s="781"/>
      <c r="S2831" s="68" t="s">
        <v>3838</v>
      </c>
    </row>
    <row r="2832" spans="1:24" s="63" customFormat="1" ht="33.75" x14ac:dyDescent="0.2">
      <c r="A2832" s="96"/>
      <c r="B2832" s="97" t="s">
        <v>558</v>
      </c>
      <c r="C2832" s="767" t="s">
        <v>559</v>
      </c>
      <c r="D2832" s="767"/>
      <c r="E2832" s="767"/>
      <c r="F2832" s="767"/>
      <c r="G2832" s="767"/>
      <c r="H2832" s="767"/>
      <c r="I2832" s="767"/>
      <c r="J2832" s="767"/>
      <c r="K2832" s="767"/>
      <c r="L2832" s="767"/>
      <c r="M2832" s="767"/>
      <c r="N2832" s="781"/>
      <c r="T2832" s="68" t="s">
        <v>559</v>
      </c>
    </row>
    <row r="2833" spans="1:24" s="63" customFormat="1" x14ac:dyDescent="0.2">
      <c r="A2833" s="98"/>
      <c r="B2833" s="97" t="s">
        <v>165</v>
      </c>
      <c r="C2833" s="767" t="s">
        <v>251</v>
      </c>
      <c r="D2833" s="767"/>
      <c r="E2833" s="767"/>
      <c r="F2833" s="99" t="s">
        <v>33</v>
      </c>
      <c r="G2833" s="99" t="s">
        <v>33</v>
      </c>
      <c r="H2833" s="99" t="s">
        <v>33</v>
      </c>
      <c r="I2833" s="99" t="s">
        <v>33</v>
      </c>
      <c r="J2833" s="100">
        <v>127.61</v>
      </c>
      <c r="K2833" s="99" t="s">
        <v>175</v>
      </c>
      <c r="L2833" s="100">
        <v>301.8</v>
      </c>
      <c r="M2833" s="101" t="s">
        <v>33</v>
      </c>
      <c r="N2833" s="102" t="s">
        <v>33</v>
      </c>
      <c r="U2833" s="68" t="s">
        <v>251</v>
      </c>
    </row>
    <row r="2834" spans="1:24" s="63" customFormat="1" x14ac:dyDescent="0.2">
      <c r="A2834" s="98"/>
      <c r="B2834" s="97" t="s">
        <v>173</v>
      </c>
      <c r="C2834" s="767" t="s">
        <v>174</v>
      </c>
      <c r="D2834" s="767"/>
      <c r="E2834" s="767"/>
      <c r="F2834" s="99" t="s">
        <v>33</v>
      </c>
      <c r="G2834" s="99" t="s">
        <v>33</v>
      </c>
      <c r="H2834" s="99" t="s">
        <v>33</v>
      </c>
      <c r="I2834" s="99" t="s">
        <v>33</v>
      </c>
      <c r="J2834" s="100">
        <v>288.58</v>
      </c>
      <c r="K2834" s="99" t="s">
        <v>175</v>
      </c>
      <c r="L2834" s="100">
        <v>682.49</v>
      </c>
      <c r="M2834" s="101" t="s">
        <v>33</v>
      </c>
      <c r="N2834" s="102" t="s">
        <v>33</v>
      </c>
      <c r="U2834" s="68" t="s">
        <v>174</v>
      </c>
    </row>
    <row r="2835" spans="1:24" s="63" customFormat="1" x14ac:dyDescent="0.2">
      <c r="A2835" s="98"/>
      <c r="B2835" s="97" t="s">
        <v>176</v>
      </c>
      <c r="C2835" s="767" t="s">
        <v>177</v>
      </c>
      <c r="D2835" s="767"/>
      <c r="E2835" s="767"/>
      <c r="F2835" s="99" t="s">
        <v>33</v>
      </c>
      <c r="G2835" s="99" t="s">
        <v>33</v>
      </c>
      <c r="H2835" s="99" t="s">
        <v>33</v>
      </c>
      <c r="I2835" s="99" t="s">
        <v>33</v>
      </c>
      <c r="J2835" s="100">
        <v>31.49</v>
      </c>
      <c r="K2835" s="99" t="s">
        <v>175</v>
      </c>
      <c r="L2835" s="100">
        <v>74.47</v>
      </c>
      <c r="M2835" s="101" t="s">
        <v>33</v>
      </c>
      <c r="N2835" s="102" t="s">
        <v>33</v>
      </c>
      <c r="U2835" s="68" t="s">
        <v>177</v>
      </c>
    </row>
    <row r="2836" spans="1:24" s="63" customFormat="1" x14ac:dyDescent="0.2">
      <c r="A2836" s="98"/>
      <c r="B2836" s="97" t="s">
        <v>33</v>
      </c>
      <c r="C2836" s="767" t="s">
        <v>253</v>
      </c>
      <c r="D2836" s="767"/>
      <c r="E2836" s="767"/>
      <c r="F2836" s="99" t="s">
        <v>179</v>
      </c>
      <c r="G2836" s="99" t="s">
        <v>1978</v>
      </c>
      <c r="H2836" s="99" t="s">
        <v>175</v>
      </c>
      <c r="I2836" s="99" t="s">
        <v>3839</v>
      </c>
      <c r="J2836" s="100" t="s">
        <v>33</v>
      </c>
      <c r="K2836" s="99" t="s">
        <v>33</v>
      </c>
      <c r="L2836" s="100" t="s">
        <v>33</v>
      </c>
      <c r="M2836" s="101" t="s">
        <v>33</v>
      </c>
      <c r="N2836" s="102" t="s">
        <v>33</v>
      </c>
      <c r="V2836" s="68" t="s">
        <v>253</v>
      </c>
    </row>
    <row r="2837" spans="1:24" s="63" customFormat="1" x14ac:dyDescent="0.2">
      <c r="A2837" s="98"/>
      <c r="B2837" s="97" t="s">
        <v>33</v>
      </c>
      <c r="C2837" s="767" t="s">
        <v>178</v>
      </c>
      <c r="D2837" s="767"/>
      <c r="E2837" s="767"/>
      <c r="F2837" s="99" t="s">
        <v>179</v>
      </c>
      <c r="G2837" s="99" t="s">
        <v>1980</v>
      </c>
      <c r="H2837" s="99" t="s">
        <v>175</v>
      </c>
      <c r="I2837" s="99" t="s">
        <v>3840</v>
      </c>
      <c r="J2837" s="100" t="s">
        <v>33</v>
      </c>
      <c r="K2837" s="99" t="s">
        <v>33</v>
      </c>
      <c r="L2837" s="100" t="s">
        <v>33</v>
      </c>
      <c r="M2837" s="101" t="s">
        <v>33</v>
      </c>
      <c r="N2837" s="102" t="s">
        <v>33</v>
      </c>
      <c r="V2837" s="68" t="s">
        <v>178</v>
      </c>
    </row>
    <row r="2838" spans="1:24" s="63" customFormat="1" x14ac:dyDescent="0.2">
      <c r="A2838" s="98"/>
      <c r="B2838" s="97" t="s">
        <v>33</v>
      </c>
      <c r="C2838" s="776" t="s">
        <v>182</v>
      </c>
      <c r="D2838" s="776"/>
      <c r="E2838" s="776"/>
      <c r="F2838" s="90" t="s">
        <v>33</v>
      </c>
      <c r="G2838" s="90" t="s">
        <v>33</v>
      </c>
      <c r="H2838" s="90" t="s">
        <v>33</v>
      </c>
      <c r="I2838" s="90" t="s">
        <v>33</v>
      </c>
      <c r="J2838" s="91">
        <v>416.19</v>
      </c>
      <c r="K2838" s="90" t="s">
        <v>33</v>
      </c>
      <c r="L2838" s="91">
        <v>984.29</v>
      </c>
      <c r="M2838" s="92" t="s">
        <v>33</v>
      </c>
      <c r="N2838" s="93" t="s">
        <v>33</v>
      </c>
      <c r="W2838" s="68" t="s">
        <v>182</v>
      </c>
    </row>
    <row r="2839" spans="1:24" s="63" customFormat="1" x14ac:dyDescent="0.2">
      <c r="A2839" s="98"/>
      <c r="B2839" s="97" t="s">
        <v>33</v>
      </c>
      <c r="C2839" s="767" t="s">
        <v>183</v>
      </c>
      <c r="D2839" s="767"/>
      <c r="E2839" s="767"/>
      <c r="F2839" s="99" t="s">
        <v>33</v>
      </c>
      <c r="G2839" s="99" t="s">
        <v>33</v>
      </c>
      <c r="H2839" s="99" t="s">
        <v>33</v>
      </c>
      <c r="I2839" s="99" t="s">
        <v>33</v>
      </c>
      <c r="J2839" s="100" t="s">
        <v>33</v>
      </c>
      <c r="K2839" s="99" t="s">
        <v>33</v>
      </c>
      <c r="L2839" s="100">
        <v>376.27</v>
      </c>
      <c r="M2839" s="101" t="s">
        <v>33</v>
      </c>
      <c r="N2839" s="102" t="s">
        <v>33</v>
      </c>
      <c r="V2839" s="68" t="s">
        <v>183</v>
      </c>
    </row>
    <row r="2840" spans="1:24" s="63" customFormat="1" ht="33.75" x14ac:dyDescent="0.2">
      <c r="A2840" s="98"/>
      <c r="B2840" s="97" t="s">
        <v>184</v>
      </c>
      <c r="C2840" s="767" t="s">
        <v>185</v>
      </c>
      <c r="D2840" s="767"/>
      <c r="E2840" s="767"/>
      <c r="F2840" s="99" t="s">
        <v>186</v>
      </c>
      <c r="G2840" s="99" t="s">
        <v>187</v>
      </c>
      <c r="H2840" s="99" t="s">
        <v>33</v>
      </c>
      <c r="I2840" s="99" t="s">
        <v>187</v>
      </c>
      <c r="J2840" s="100" t="s">
        <v>33</v>
      </c>
      <c r="K2840" s="99" t="s">
        <v>33</v>
      </c>
      <c r="L2840" s="100">
        <v>357.46</v>
      </c>
      <c r="M2840" s="101" t="s">
        <v>33</v>
      </c>
      <c r="N2840" s="102" t="s">
        <v>33</v>
      </c>
      <c r="V2840" s="68" t="s">
        <v>185</v>
      </c>
    </row>
    <row r="2841" spans="1:24" s="63" customFormat="1" ht="22.5" x14ac:dyDescent="0.2">
      <c r="A2841" s="98"/>
      <c r="B2841" s="97" t="s">
        <v>188</v>
      </c>
      <c r="C2841" s="767" t="s">
        <v>189</v>
      </c>
      <c r="D2841" s="767"/>
      <c r="E2841" s="767"/>
      <c r="F2841" s="99" t="s">
        <v>186</v>
      </c>
      <c r="G2841" s="99" t="s">
        <v>190</v>
      </c>
      <c r="H2841" s="99" t="s">
        <v>33</v>
      </c>
      <c r="I2841" s="99" t="s">
        <v>190</v>
      </c>
      <c r="J2841" s="100" t="s">
        <v>33</v>
      </c>
      <c r="K2841" s="99" t="s">
        <v>33</v>
      </c>
      <c r="L2841" s="100">
        <v>188.14</v>
      </c>
      <c r="M2841" s="101" t="s">
        <v>33</v>
      </c>
      <c r="N2841" s="102" t="s">
        <v>33</v>
      </c>
      <c r="V2841" s="68" t="s">
        <v>189</v>
      </c>
    </row>
    <row r="2842" spans="1:24" s="63" customFormat="1" x14ac:dyDescent="0.2">
      <c r="A2842" s="103"/>
      <c r="B2842" s="104"/>
      <c r="C2842" s="780" t="s">
        <v>191</v>
      </c>
      <c r="D2842" s="780"/>
      <c r="E2842" s="780"/>
      <c r="F2842" s="105" t="s">
        <v>33</v>
      </c>
      <c r="G2842" s="105" t="s">
        <v>33</v>
      </c>
      <c r="H2842" s="105" t="s">
        <v>33</v>
      </c>
      <c r="I2842" s="105" t="s">
        <v>33</v>
      </c>
      <c r="J2842" s="106" t="s">
        <v>33</v>
      </c>
      <c r="K2842" s="105" t="s">
        <v>33</v>
      </c>
      <c r="L2842" s="106">
        <v>1529.89</v>
      </c>
      <c r="M2842" s="92" t="s">
        <v>33</v>
      </c>
      <c r="N2842" s="107" t="s">
        <v>33</v>
      </c>
      <c r="X2842" s="68" t="s">
        <v>191</v>
      </c>
    </row>
    <row r="2843" spans="1:24" s="63" customFormat="1" x14ac:dyDescent="0.2">
      <c r="A2843" s="88" t="s">
        <v>3841</v>
      </c>
      <c r="B2843" s="89" t="s">
        <v>1989</v>
      </c>
      <c r="C2843" s="776" t="s">
        <v>1990</v>
      </c>
      <c r="D2843" s="776"/>
      <c r="E2843" s="776"/>
      <c r="F2843" s="90" t="s">
        <v>582</v>
      </c>
      <c r="G2843" s="90" t="s">
        <v>33</v>
      </c>
      <c r="H2843" s="90" t="s">
        <v>33</v>
      </c>
      <c r="I2843" s="90" t="s">
        <v>283</v>
      </c>
      <c r="J2843" s="91" t="s">
        <v>33</v>
      </c>
      <c r="K2843" s="90" t="s">
        <v>33</v>
      </c>
      <c r="L2843" s="91" t="s">
        <v>33</v>
      </c>
      <c r="M2843" s="92" t="s">
        <v>33</v>
      </c>
      <c r="N2843" s="93" t="s">
        <v>33</v>
      </c>
      <c r="R2843" s="68" t="s">
        <v>1990</v>
      </c>
    </row>
    <row r="2844" spans="1:24" s="63" customFormat="1" x14ac:dyDescent="0.2">
      <c r="A2844" s="94"/>
      <c r="B2844" s="95"/>
      <c r="C2844" s="767" t="s">
        <v>3770</v>
      </c>
      <c r="D2844" s="767"/>
      <c r="E2844" s="767"/>
      <c r="F2844" s="767"/>
      <c r="G2844" s="767"/>
      <c r="H2844" s="767"/>
      <c r="I2844" s="767"/>
      <c r="J2844" s="767"/>
      <c r="K2844" s="767"/>
      <c r="L2844" s="767"/>
      <c r="M2844" s="767"/>
      <c r="N2844" s="781"/>
      <c r="S2844" s="68" t="s">
        <v>3770</v>
      </c>
    </row>
    <row r="2845" spans="1:24" s="63" customFormat="1" ht="33.75" x14ac:dyDescent="0.2">
      <c r="A2845" s="96"/>
      <c r="B2845" s="97" t="s">
        <v>558</v>
      </c>
      <c r="C2845" s="767" t="s">
        <v>559</v>
      </c>
      <c r="D2845" s="767"/>
      <c r="E2845" s="767"/>
      <c r="F2845" s="767"/>
      <c r="G2845" s="767"/>
      <c r="H2845" s="767"/>
      <c r="I2845" s="767"/>
      <c r="J2845" s="767"/>
      <c r="K2845" s="767"/>
      <c r="L2845" s="767"/>
      <c r="M2845" s="767"/>
      <c r="N2845" s="781"/>
      <c r="T2845" s="68" t="s">
        <v>559</v>
      </c>
    </row>
    <row r="2846" spans="1:24" s="63" customFormat="1" x14ac:dyDescent="0.2">
      <c r="A2846" s="98"/>
      <c r="B2846" s="97" t="s">
        <v>165</v>
      </c>
      <c r="C2846" s="767" t="s">
        <v>251</v>
      </c>
      <c r="D2846" s="767"/>
      <c r="E2846" s="767"/>
      <c r="F2846" s="99" t="s">
        <v>33</v>
      </c>
      <c r="G2846" s="99" t="s">
        <v>33</v>
      </c>
      <c r="H2846" s="99" t="s">
        <v>33</v>
      </c>
      <c r="I2846" s="99" t="s">
        <v>33</v>
      </c>
      <c r="J2846" s="100">
        <v>1053</v>
      </c>
      <c r="K2846" s="99" t="s">
        <v>175</v>
      </c>
      <c r="L2846" s="100">
        <v>155.32</v>
      </c>
      <c r="M2846" s="101" t="s">
        <v>33</v>
      </c>
      <c r="N2846" s="102" t="s">
        <v>33</v>
      </c>
      <c r="U2846" s="68" t="s">
        <v>251</v>
      </c>
    </row>
    <row r="2847" spans="1:24" s="63" customFormat="1" x14ac:dyDescent="0.2">
      <c r="A2847" s="98"/>
      <c r="B2847" s="97" t="s">
        <v>173</v>
      </c>
      <c r="C2847" s="767" t="s">
        <v>174</v>
      </c>
      <c r="D2847" s="767"/>
      <c r="E2847" s="767"/>
      <c r="F2847" s="99" t="s">
        <v>33</v>
      </c>
      <c r="G2847" s="99" t="s">
        <v>33</v>
      </c>
      <c r="H2847" s="99" t="s">
        <v>33</v>
      </c>
      <c r="I2847" s="99" t="s">
        <v>33</v>
      </c>
      <c r="J2847" s="100">
        <v>1566.06</v>
      </c>
      <c r="K2847" s="99" t="s">
        <v>175</v>
      </c>
      <c r="L2847" s="100">
        <v>230.99</v>
      </c>
      <c r="M2847" s="101" t="s">
        <v>33</v>
      </c>
      <c r="N2847" s="102" t="s">
        <v>33</v>
      </c>
      <c r="U2847" s="68" t="s">
        <v>174</v>
      </c>
    </row>
    <row r="2848" spans="1:24" s="63" customFormat="1" x14ac:dyDescent="0.2">
      <c r="A2848" s="98"/>
      <c r="B2848" s="97" t="s">
        <v>176</v>
      </c>
      <c r="C2848" s="767" t="s">
        <v>177</v>
      </c>
      <c r="D2848" s="767"/>
      <c r="E2848" s="767"/>
      <c r="F2848" s="99" t="s">
        <v>33</v>
      </c>
      <c r="G2848" s="99" t="s">
        <v>33</v>
      </c>
      <c r="H2848" s="99" t="s">
        <v>33</v>
      </c>
      <c r="I2848" s="99" t="s">
        <v>33</v>
      </c>
      <c r="J2848" s="100">
        <v>244.39</v>
      </c>
      <c r="K2848" s="99" t="s">
        <v>175</v>
      </c>
      <c r="L2848" s="100">
        <v>36.049999999999997</v>
      </c>
      <c r="M2848" s="101" t="s">
        <v>33</v>
      </c>
      <c r="N2848" s="102" t="s">
        <v>33</v>
      </c>
      <c r="U2848" s="68" t="s">
        <v>177</v>
      </c>
    </row>
    <row r="2849" spans="1:24" s="63" customFormat="1" x14ac:dyDescent="0.2">
      <c r="A2849" s="98"/>
      <c r="B2849" s="97" t="s">
        <v>212</v>
      </c>
      <c r="C2849" s="767" t="s">
        <v>252</v>
      </c>
      <c r="D2849" s="767"/>
      <c r="E2849" s="767"/>
      <c r="F2849" s="99" t="s">
        <v>33</v>
      </c>
      <c r="G2849" s="99" t="s">
        <v>33</v>
      </c>
      <c r="H2849" s="99" t="s">
        <v>33</v>
      </c>
      <c r="I2849" s="99" t="s">
        <v>33</v>
      </c>
      <c r="J2849" s="100">
        <v>909.27</v>
      </c>
      <c r="K2849" s="99" t="s">
        <v>33</v>
      </c>
      <c r="L2849" s="100">
        <v>107.29</v>
      </c>
      <c r="M2849" s="101" t="s">
        <v>33</v>
      </c>
      <c r="N2849" s="102" t="s">
        <v>33</v>
      </c>
      <c r="U2849" s="68" t="s">
        <v>252</v>
      </c>
    </row>
    <row r="2850" spans="1:24" s="63" customFormat="1" x14ac:dyDescent="0.2">
      <c r="A2850" s="98"/>
      <c r="B2850" s="97" t="s">
        <v>33</v>
      </c>
      <c r="C2850" s="767" t="s">
        <v>253</v>
      </c>
      <c r="D2850" s="767"/>
      <c r="E2850" s="767"/>
      <c r="F2850" s="99" t="s">
        <v>179</v>
      </c>
      <c r="G2850" s="99" t="s">
        <v>1993</v>
      </c>
      <c r="H2850" s="99" t="s">
        <v>175</v>
      </c>
      <c r="I2850" s="99" t="s">
        <v>3771</v>
      </c>
      <c r="J2850" s="100" t="s">
        <v>33</v>
      </c>
      <c r="K2850" s="99" t="s">
        <v>33</v>
      </c>
      <c r="L2850" s="100" t="s">
        <v>33</v>
      </c>
      <c r="M2850" s="101" t="s">
        <v>33</v>
      </c>
      <c r="N2850" s="102" t="s">
        <v>33</v>
      </c>
      <c r="V2850" s="68" t="s">
        <v>253</v>
      </c>
    </row>
    <row r="2851" spans="1:24" s="63" customFormat="1" x14ac:dyDescent="0.2">
      <c r="A2851" s="98"/>
      <c r="B2851" s="97" t="s">
        <v>33</v>
      </c>
      <c r="C2851" s="767" t="s">
        <v>178</v>
      </c>
      <c r="D2851" s="767"/>
      <c r="E2851" s="767"/>
      <c r="F2851" s="99" t="s">
        <v>179</v>
      </c>
      <c r="G2851" s="99" t="s">
        <v>1995</v>
      </c>
      <c r="H2851" s="99" t="s">
        <v>175</v>
      </c>
      <c r="I2851" s="99" t="s">
        <v>3772</v>
      </c>
      <c r="J2851" s="100" t="s">
        <v>33</v>
      </c>
      <c r="K2851" s="99" t="s">
        <v>33</v>
      </c>
      <c r="L2851" s="100" t="s">
        <v>33</v>
      </c>
      <c r="M2851" s="101" t="s">
        <v>33</v>
      </c>
      <c r="N2851" s="102" t="s">
        <v>33</v>
      </c>
      <c r="V2851" s="68" t="s">
        <v>178</v>
      </c>
    </row>
    <row r="2852" spans="1:24" s="63" customFormat="1" x14ac:dyDescent="0.2">
      <c r="A2852" s="98"/>
      <c r="B2852" s="97" t="s">
        <v>33</v>
      </c>
      <c r="C2852" s="776" t="s">
        <v>182</v>
      </c>
      <c r="D2852" s="776"/>
      <c r="E2852" s="776"/>
      <c r="F2852" s="90" t="s">
        <v>33</v>
      </c>
      <c r="G2852" s="90" t="s">
        <v>33</v>
      </c>
      <c r="H2852" s="90" t="s">
        <v>33</v>
      </c>
      <c r="I2852" s="90" t="s">
        <v>33</v>
      </c>
      <c r="J2852" s="91">
        <v>3528.33</v>
      </c>
      <c r="K2852" s="90" t="s">
        <v>33</v>
      </c>
      <c r="L2852" s="91">
        <v>493.6</v>
      </c>
      <c r="M2852" s="92" t="s">
        <v>33</v>
      </c>
      <c r="N2852" s="93" t="s">
        <v>33</v>
      </c>
      <c r="W2852" s="68" t="s">
        <v>182</v>
      </c>
    </row>
    <row r="2853" spans="1:24" s="63" customFormat="1" x14ac:dyDescent="0.2">
      <c r="A2853" s="98"/>
      <c r="B2853" s="97" t="s">
        <v>33</v>
      </c>
      <c r="C2853" s="767" t="s">
        <v>183</v>
      </c>
      <c r="D2853" s="767"/>
      <c r="E2853" s="767"/>
      <c r="F2853" s="99" t="s">
        <v>33</v>
      </c>
      <c r="G2853" s="99" t="s">
        <v>33</v>
      </c>
      <c r="H2853" s="99" t="s">
        <v>33</v>
      </c>
      <c r="I2853" s="99" t="s">
        <v>33</v>
      </c>
      <c r="J2853" s="100" t="s">
        <v>33</v>
      </c>
      <c r="K2853" s="99" t="s">
        <v>33</v>
      </c>
      <c r="L2853" s="100">
        <v>191.37</v>
      </c>
      <c r="M2853" s="101" t="s">
        <v>33</v>
      </c>
      <c r="N2853" s="102" t="s">
        <v>33</v>
      </c>
      <c r="V2853" s="68" t="s">
        <v>183</v>
      </c>
    </row>
    <row r="2854" spans="1:24" s="63" customFormat="1" ht="33.75" x14ac:dyDescent="0.2">
      <c r="A2854" s="98"/>
      <c r="B2854" s="97" t="s">
        <v>589</v>
      </c>
      <c r="C2854" s="767" t="s">
        <v>590</v>
      </c>
      <c r="D2854" s="767"/>
      <c r="E2854" s="767"/>
      <c r="F2854" s="99" t="s">
        <v>186</v>
      </c>
      <c r="G2854" s="99" t="s">
        <v>591</v>
      </c>
      <c r="H2854" s="99" t="s">
        <v>33</v>
      </c>
      <c r="I2854" s="99" t="s">
        <v>591</v>
      </c>
      <c r="J2854" s="100" t="s">
        <v>33</v>
      </c>
      <c r="K2854" s="99" t="s">
        <v>33</v>
      </c>
      <c r="L2854" s="100">
        <v>200.94</v>
      </c>
      <c r="M2854" s="101" t="s">
        <v>33</v>
      </c>
      <c r="N2854" s="102" t="s">
        <v>33</v>
      </c>
      <c r="V2854" s="68" t="s">
        <v>590</v>
      </c>
    </row>
    <row r="2855" spans="1:24" s="63" customFormat="1" ht="33.75" x14ac:dyDescent="0.2">
      <c r="A2855" s="98"/>
      <c r="B2855" s="97" t="s">
        <v>592</v>
      </c>
      <c r="C2855" s="767" t="s">
        <v>593</v>
      </c>
      <c r="D2855" s="767"/>
      <c r="E2855" s="767"/>
      <c r="F2855" s="99" t="s">
        <v>186</v>
      </c>
      <c r="G2855" s="99" t="s">
        <v>594</v>
      </c>
      <c r="H2855" s="99" t="s">
        <v>33</v>
      </c>
      <c r="I2855" s="99" t="s">
        <v>594</v>
      </c>
      <c r="J2855" s="100" t="s">
        <v>33</v>
      </c>
      <c r="K2855" s="99" t="s">
        <v>33</v>
      </c>
      <c r="L2855" s="100">
        <v>124.39</v>
      </c>
      <c r="M2855" s="101" t="s">
        <v>33</v>
      </c>
      <c r="N2855" s="102" t="s">
        <v>33</v>
      </c>
      <c r="V2855" s="68" t="s">
        <v>593</v>
      </c>
    </row>
    <row r="2856" spans="1:24" s="63" customFormat="1" x14ac:dyDescent="0.2">
      <c r="A2856" s="103"/>
      <c r="B2856" s="104"/>
      <c r="C2856" s="780" t="s">
        <v>191</v>
      </c>
      <c r="D2856" s="780"/>
      <c r="E2856" s="780"/>
      <c r="F2856" s="105" t="s">
        <v>33</v>
      </c>
      <c r="G2856" s="105" t="s">
        <v>33</v>
      </c>
      <c r="H2856" s="105" t="s">
        <v>33</v>
      </c>
      <c r="I2856" s="105" t="s">
        <v>33</v>
      </c>
      <c r="J2856" s="106" t="s">
        <v>33</v>
      </c>
      <c r="K2856" s="105" t="s">
        <v>33</v>
      </c>
      <c r="L2856" s="106">
        <v>818.93</v>
      </c>
      <c r="M2856" s="92" t="s">
        <v>33</v>
      </c>
      <c r="N2856" s="107" t="s">
        <v>33</v>
      </c>
      <c r="X2856" s="68" t="s">
        <v>191</v>
      </c>
    </row>
    <row r="2857" spans="1:24" s="63" customFormat="1" ht="33.75" x14ac:dyDescent="0.2">
      <c r="A2857" s="88" t="s">
        <v>3842</v>
      </c>
      <c r="B2857" s="89" t="s">
        <v>1997</v>
      </c>
      <c r="C2857" s="776" t="s">
        <v>1998</v>
      </c>
      <c r="D2857" s="776"/>
      <c r="E2857" s="776"/>
      <c r="F2857" s="90" t="s">
        <v>566</v>
      </c>
      <c r="G2857" s="90" t="s">
        <v>33</v>
      </c>
      <c r="H2857" s="90" t="s">
        <v>33</v>
      </c>
      <c r="I2857" s="90" t="s">
        <v>3774</v>
      </c>
      <c r="J2857" s="91">
        <v>535.46</v>
      </c>
      <c r="K2857" s="90" t="s">
        <v>33</v>
      </c>
      <c r="L2857" s="91">
        <v>6444.8</v>
      </c>
      <c r="M2857" s="92" t="s">
        <v>33</v>
      </c>
      <c r="N2857" s="93" t="s">
        <v>33</v>
      </c>
      <c r="R2857" s="68" t="s">
        <v>1998</v>
      </c>
    </row>
    <row r="2858" spans="1:24" s="63" customFormat="1" ht="45" x14ac:dyDescent="0.2">
      <c r="A2858" s="88" t="s">
        <v>3843</v>
      </c>
      <c r="B2858" s="89" t="s">
        <v>2812</v>
      </c>
      <c r="C2858" s="776" t="s">
        <v>2813</v>
      </c>
      <c r="D2858" s="776"/>
      <c r="E2858" s="776"/>
      <c r="F2858" s="90" t="s">
        <v>582</v>
      </c>
      <c r="G2858" s="90" t="s">
        <v>33</v>
      </c>
      <c r="H2858" s="90" t="s">
        <v>33</v>
      </c>
      <c r="I2858" s="90" t="s">
        <v>3776</v>
      </c>
      <c r="J2858" s="91" t="s">
        <v>33</v>
      </c>
      <c r="K2858" s="90" t="s">
        <v>33</v>
      </c>
      <c r="L2858" s="91" t="s">
        <v>33</v>
      </c>
      <c r="M2858" s="92" t="s">
        <v>33</v>
      </c>
      <c r="N2858" s="93" t="s">
        <v>33</v>
      </c>
      <c r="R2858" s="68" t="s">
        <v>2813</v>
      </c>
    </row>
    <row r="2859" spans="1:24" s="63" customFormat="1" x14ac:dyDescent="0.2">
      <c r="A2859" s="94"/>
      <c r="B2859" s="95"/>
      <c r="C2859" s="767" t="s">
        <v>3777</v>
      </c>
      <c r="D2859" s="767"/>
      <c r="E2859" s="767"/>
      <c r="F2859" s="767"/>
      <c r="G2859" s="767"/>
      <c r="H2859" s="767"/>
      <c r="I2859" s="767"/>
      <c r="J2859" s="767"/>
      <c r="K2859" s="767"/>
      <c r="L2859" s="767"/>
      <c r="M2859" s="767"/>
      <c r="N2859" s="781"/>
      <c r="S2859" s="68" t="s">
        <v>3777</v>
      </c>
    </row>
    <row r="2860" spans="1:24" s="63" customFormat="1" ht="33.75" x14ac:dyDescent="0.2">
      <c r="A2860" s="96"/>
      <c r="B2860" s="97" t="s">
        <v>558</v>
      </c>
      <c r="C2860" s="767" t="s">
        <v>559</v>
      </c>
      <c r="D2860" s="767"/>
      <c r="E2860" s="767"/>
      <c r="F2860" s="767"/>
      <c r="G2860" s="767"/>
      <c r="H2860" s="767"/>
      <c r="I2860" s="767"/>
      <c r="J2860" s="767"/>
      <c r="K2860" s="767"/>
      <c r="L2860" s="767"/>
      <c r="M2860" s="767"/>
      <c r="N2860" s="781"/>
      <c r="T2860" s="68" t="s">
        <v>559</v>
      </c>
    </row>
    <row r="2861" spans="1:24" s="63" customFormat="1" x14ac:dyDescent="0.2">
      <c r="A2861" s="98"/>
      <c r="B2861" s="97" t="s">
        <v>165</v>
      </c>
      <c r="C2861" s="767" t="s">
        <v>251</v>
      </c>
      <c r="D2861" s="767"/>
      <c r="E2861" s="767"/>
      <c r="F2861" s="99" t="s">
        <v>33</v>
      </c>
      <c r="G2861" s="99" t="s">
        <v>33</v>
      </c>
      <c r="H2861" s="99" t="s">
        <v>33</v>
      </c>
      <c r="I2861" s="99" t="s">
        <v>33</v>
      </c>
      <c r="J2861" s="100">
        <v>2874.61</v>
      </c>
      <c r="K2861" s="99" t="s">
        <v>175</v>
      </c>
      <c r="L2861" s="100">
        <v>6234.31</v>
      </c>
      <c r="M2861" s="101" t="s">
        <v>33</v>
      </c>
      <c r="N2861" s="102" t="s">
        <v>33</v>
      </c>
      <c r="U2861" s="68" t="s">
        <v>251</v>
      </c>
    </row>
    <row r="2862" spans="1:24" s="63" customFormat="1" x14ac:dyDescent="0.2">
      <c r="A2862" s="98"/>
      <c r="B2862" s="97" t="s">
        <v>173</v>
      </c>
      <c r="C2862" s="767" t="s">
        <v>174</v>
      </c>
      <c r="D2862" s="767"/>
      <c r="E2862" s="767"/>
      <c r="F2862" s="99" t="s">
        <v>33</v>
      </c>
      <c r="G2862" s="99" t="s">
        <v>33</v>
      </c>
      <c r="H2862" s="99" t="s">
        <v>33</v>
      </c>
      <c r="I2862" s="99" t="s">
        <v>33</v>
      </c>
      <c r="J2862" s="100">
        <v>2606.02</v>
      </c>
      <c r="K2862" s="99" t="s">
        <v>175</v>
      </c>
      <c r="L2862" s="100">
        <v>5651.81</v>
      </c>
      <c r="M2862" s="101" t="s">
        <v>33</v>
      </c>
      <c r="N2862" s="102" t="s">
        <v>33</v>
      </c>
      <c r="U2862" s="68" t="s">
        <v>174</v>
      </c>
    </row>
    <row r="2863" spans="1:24" s="63" customFormat="1" x14ac:dyDescent="0.2">
      <c r="A2863" s="98"/>
      <c r="B2863" s="97" t="s">
        <v>176</v>
      </c>
      <c r="C2863" s="767" t="s">
        <v>177</v>
      </c>
      <c r="D2863" s="767"/>
      <c r="E2863" s="767"/>
      <c r="F2863" s="99" t="s">
        <v>33</v>
      </c>
      <c r="G2863" s="99" t="s">
        <v>33</v>
      </c>
      <c r="H2863" s="99" t="s">
        <v>33</v>
      </c>
      <c r="I2863" s="99" t="s">
        <v>33</v>
      </c>
      <c r="J2863" s="100">
        <v>380.59</v>
      </c>
      <c r="K2863" s="99" t="s">
        <v>175</v>
      </c>
      <c r="L2863" s="100">
        <v>825.4</v>
      </c>
      <c r="M2863" s="101" t="s">
        <v>33</v>
      </c>
      <c r="N2863" s="102" t="s">
        <v>33</v>
      </c>
      <c r="U2863" s="68" t="s">
        <v>177</v>
      </c>
    </row>
    <row r="2864" spans="1:24" s="63" customFormat="1" x14ac:dyDescent="0.2">
      <c r="A2864" s="98"/>
      <c r="B2864" s="97" t="s">
        <v>212</v>
      </c>
      <c r="C2864" s="767" t="s">
        <v>252</v>
      </c>
      <c r="D2864" s="767"/>
      <c r="E2864" s="767"/>
      <c r="F2864" s="99" t="s">
        <v>33</v>
      </c>
      <c r="G2864" s="99" t="s">
        <v>33</v>
      </c>
      <c r="H2864" s="99" t="s">
        <v>33</v>
      </c>
      <c r="I2864" s="99" t="s">
        <v>33</v>
      </c>
      <c r="J2864" s="100">
        <v>3287.63</v>
      </c>
      <c r="K2864" s="99" t="s">
        <v>33</v>
      </c>
      <c r="L2864" s="100">
        <v>5704.04</v>
      </c>
      <c r="M2864" s="101" t="s">
        <v>33</v>
      </c>
      <c r="N2864" s="102" t="s">
        <v>33</v>
      </c>
      <c r="U2864" s="68" t="s">
        <v>252</v>
      </c>
    </row>
    <row r="2865" spans="1:25" s="63" customFormat="1" x14ac:dyDescent="0.2">
      <c r="A2865" s="98"/>
      <c r="B2865" s="97" t="s">
        <v>33</v>
      </c>
      <c r="C2865" s="767" t="s">
        <v>253</v>
      </c>
      <c r="D2865" s="767"/>
      <c r="E2865" s="767"/>
      <c r="F2865" s="99" t="s">
        <v>179</v>
      </c>
      <c r="G2865" s="99" t="s">
        <v>2816</v>
      </c>
      <c r="H2865" s="99" t="s">
        <v>175</v>
      </c>
      <c r="I2865" s="99" t="s">
        <v>3778</v>
      </c>
      <c r="J2865" s="100" t="s">
        <v>33</v>
      </c>
      <c r="K2865" s="99" t="s">
        <v>33</v>
      </c>
      <c r="L2865" s="100" t="s">
        <v>33</v>
      </c>
      <c r="M2865" s="101" t="s">
        <v>33</v>
      </c>
      <c r="N2865" s="102" t="s">
        <v>33</v>
      </c>
      <c r="V2865" s="68" t="s">
        <v>253</v>
      </c>
    </row>
    <row r="2866" spans="1:25" s="63" customFormat="1" ht="22.5" x14ac:dyDescent="0.2">
      <c r="A2866" s="98"/>
      <c r="B2866" s="97" t="s">
        <v>33</v>
      </c>
      <c r="C2866" s="767" t="s">
        <v>178</v>
      </c>
      <c r="D2866" s="767"/>
      <c r="E2866" s="767"/>
      <c r="F2866" s="99" t="s">
        <v>179</v>
      </c>
      <c r="G2866" s="99" t="s">
        <v>2818</v>
      </c>
      <c r="H2866" s="99" t="s">
        <v>175</v>
      </c>
      <c r="I2866" s="99" t="s">
        <v>3779</v>
      </c>
      <c r="J2866" s="100" t="s">
        <v>33</v>
      </c>
      <c r="K2866" s="99" t="s">
        <v>33</v>
      </c>
      <c r="L2866" s="100" t="s">
        <v>33</v>
      </c>
      <c r="M2866" s="101" t="s">
        <v>33</v>
      </c>
      <c r="N2866" s="102" t="s">
        <v>33</v>
      </c>
      <c r="V2866" s="68" t="s">
        <v>178</v>
      </c>
    </row>
    <row r="2867" spans="1:25" s="63" customFormat="1" x14ac:dyDescent="0.2">
      <c r="A2867" s="98"/>
      <c r="B2867" s="97" t="s">
        <v>33</v>
      </c>
      <c r="C2867" s="776" t="s">
        <v>182</v>
      </c>
      <c r="D2867" s="776"/>
      <c r="E2867" s="776"/>
      <c r="F2867" s="90" t="s">
        <v>33</v>
      </c>
      <c r="G2867" s="90" t="s">
        <v>33</v>
      </c>
      <c r="H2867" s="90" t="s">
        <v>33</v>
      </c>
      <c r="I2867" s="90" t="s">
        <v>33</v>
      </c>
      <c r="J2867" s="91">
        <v>8768.26</v>
      </c>
      <c r="K2867" s="90" t="s">
        <v>33</v>
      </c>
      <c r="L2867" s="91">
        <v>17590.16</v>
      </c>
      <c r="M2867" s="92" t="s">
        <v>33</v>
      </c>
      <c r="N2867" s="93" t="s">
        <v>33</v>
      </c>
      <c r="W2867" s="68" t="s">
        <v>182</v>
      </c>
    </row>
    <row r="2868" spans="1:25" s="63" customFormat="1" x14ac:dyDescent="0.2">
      <c r="A2868" s="98"/>
      <c r="B2868" s="97" t="s">
        <v>33</v>
      </c>
      <c r="C2868" s="767" t="s">
        <v>183</v>
      </c>
      <c r="D2868" s="767"/>
      <c r="E2868" s="767"/>
      <c r="F2868" s="99" t="s">
        <v>33</v>
      </c>
      <c r="G2868" s="99" t="s">
        <v>33</v>
      </c>
      <c r="H2868" s="99" t="s">
        <v>33</v>
      </c>
      <c r="I2868" s="99" t="s">
        <v>33</v>
      </c>
      <c r="J2868" s="100" t="s">
        <v>33</v>
      </c>
      <c r="K2868" s="99" t="s">
        <v>33</v>
      </c>
      <c r="L2868" s="100">
        <v>7059.71</v>
      </c>
      <c r="M2868" s="101" t="s">
        <v>33</v>
      </c>
      <c r="N2868" s="102" t="s">
        <v>33</v>
      </c>
      <c r="V2868" s="68" t="s">
        <v>183</v>
      </c>
    </row>
    <row r="2869" spans="1:25" s="63" customFormat="1" ht="33.75" x14ac:dyDescent="0.2">
      <c r="A2869" s="98"/>
      <c r="B2869" s="97" t="s">
        <v>589</v>
      </c>
      <c r="C2869" s="767" t="s">
        <v>590</v>
      </c>
      <c r="D2869" s="767"/>
      <c r="E2869" s="767"/>
      <c r="F2869" s="99" t="s">
        <v>186</v>
      </c>
      <c r="G2869" s="99" t="s">
        <v>591</v>
      </c>
      <c r="H2869" s="99" t="s">
        <v>33</v>
      </c>
      <c r="I2869" s="99" t="s">
        <v>591</v>
      </c>
      <c r="J2869" s="100" t="s">
        <v>33</v>
      </c>
      <c r="K2869" s="99" t="s">
        <v>33</v>
      </c>
      <c r="L2869" s="100">
        <v>7412.7</v>
      </c>
      <c r="M2869" s="101" t="s">
        <v>33</v>
      </c>
      <c r="N2869" s="102" t="s">
        <v>33</v>
      </c>
      <c r="V2869" s="68" t="s">
        <v>590</v>
      </c>
    </row>
    <row r="2870" spans="1:25" s="63" customFormat="1" ht="33.75" x14ac:dyDescent="0.2">
      <c r="A2870" s="98"/>
      <c r="B2870" s="97" t="s">
        <v>592</v>
      </c>
      <c r="C2870" s="767" t="s">
        <v>593</v>
      </c>
      <c r="D2870" s="767"/>
      <c r="E2870" s="767"/>
      <c r="F2870" s="99" t="s">
        <v>186</v>
      </c>
      <c r="G2870" s="99" t="s">
        <v>594</v>
      </c>
      <c r="H2870" s="99" t="s">
        <v>33</v>
      </c>
      <c r="I2870" s="99" t="s">
        <v>594</v>
      </c>
      <c r="J2870" s="100" t="s">
        <v>33</v>
      </c>
      <c r="K2870" s="99" t="s">
        <v>33</v>
      </c>
      <c r="L2870" s="100">
        <v>4588.8100000000004</v>
      </c>
      <c r="M2870" s="101" t="s">
        <v>33</v>
      </c>
      <c r="N2870" s="102" t="s">
        <v>33</v>
      </c>
      <c r="V2870" s="68" t="s">
        <v>593</v>
      </c>
    </row>
    <row r="2871" spans="1:25" s="63" customFormat="1" x14ac:dyDescent="0.2">
      <c r="A2871" s="103"/>
      <c r="B2871" s="104"/>
      <c r="C2871" s="780" t="s">
        <v>191</v>
      </c>
      <c r="D2871" s="780"/>
      <c r="E2871" s="780"/>
      <c r="F2871" s="105" t="s">
        <v>33</v>
      </c>
      <c r="G2871" s="105" t="s">
        <v>33</v>
      </c>
      <c r="H2871" s="105" t="s">
        <v>33</v>
      </c>
      <c r="I2871" s="105" t="s">
        <v>33</v>
      </c>
      <c r="J2871" s="106" t="s">
        <v>33</v>
      </c>
      <c r="K2871" s="105" t="s">
        <v>33</v>
      </c>
      <c r="L2871" s="106">
        <v>29591.67</v>
      </c>
      <c r="M2871" s="92" t="s">
        <v>33</v>
      </c>
      <c r="N2871" s="107" t="s">
        <v>33</v>
      </c>
      <c r="X2871" s="68" t="s">
        <v>191</v>
      </c>
    </row>
    <row r="2872" spans="1:25" s="63" customFormat="1" ht="22.5" x14ac:dyDescent="0.2">
      <c r="A2872" s="88" t="s">
        <v>3844</v>
      </c>
      <c r="B2872" s="89" t="s">
        <v>595</v>
      </c>
      <c r="C2872" s="776" t="s">
        <v>596</v>
      </c>
      <c r="D2872" s="776"/>
      <c r="E2872" s="776"/>
      <c r="F2872" s="90" t="s">
        <v>566</v>
      </c>
      <c r="G2872" s="90" t="s">
        <v>33</v>
      </c>
      <c r="H2872" s="90" t="s">
        <v>33</v>
      </c>
      <c r="I2872" s="90" t="s">
        <v>3781</v>
      </c>
      <c r="J2872" s="91">
        <v>790</v>
      </c>
      <c r="K2872" s="90" t="s">
        <v>33</v>
      </c>
      <c r="L2872" s="91">
        <v>139120.98000000001</v>
      </c>
      <c r="M2872" s="92" t="s">
        <v>33</v>
      </c>
      <c r="N2872" s="93" t="s">
        <v>33</v>
      </c>
      <c r="R2872" s="68" t="s">
        <v>596</v>
      </c>
    </row>
    <row r="2873" spans="1:25" s="63" customFormat="1" x14ac:dyDescent="0.2">
      <c r="A2873" s="88" t="s">
        <v>3845</v>
      </c>
      <c r="B2873" s="89" t="s">
        <v>598</v>
      </c>
      <c r="C2873" s="776" t="s">
        <v>599</v>
      </c>
      <c r="D2873" s="776"/>
      <c r="E2873" s="776"/>
      <c r="F2873" s="90" t="s">
        <v>566</v>
      </c>
      <c r="G2873" s="90" t="s">
        <v>33</v>
      </c>
      <c r="H2873" s="90" t="s">
        <v>33</v>
      </c>
      <c r="I2873" s="90" t="s">
        <v>3783</v>
      </c>
      <c r="J2873" s="91">
        <v>10.63</v>
      </c>
      <c r="K2873" s="90" t="s">
        <v>33</v>
      </c>
      <c r="L2873" s="91">
        <v>1844.31</v>
      </c>
      <c r="M2873" s="92" t="s">
        <v>33</v>
      </c>
      <c r="N2873" s="93" t="s">
        <v>33</v>
      </c>
      <c r="R2873" s="68" t="s">
        <v>599</v>
      </c>
    </row>
    <row r="2874" spans="1:25" s="63" customFormat="1" x14ac:dyDescent="0.2">
      <c r="A2874" s="94"/>
      <c r="B2874" s="95"/>
      <c r="C2874" s="767" t="s">
        <v>601</v>
      </c>
      <c r="D2874" s="767"/>
      <c r="E2874" s="767"/>
      <c r="F2874" s="767"/>
      <c r="G2874" s="767"/>
      <c r="H2874" s="767"/>
      <c r="I2874" s="767"/>
      <c r="J2874" s="767"/>
      <c r="K2874" s="767"/>
      <c r="L2874" s="767"/>
      <c r="M2874" s="767"/>
      <c r="N2874" s="781"/>
      <c r="Y2874" s="68" t="s">
        <v>601</v>
      </c>
    </row>
    <row r="2875" spans="1:25" s="63" customFormat="1" ht="22.5" x14ac:dyDescent="0.2">
      <c r="A2875" s="88" t="s">
        <v>3846</v>
      </c>
      <c r="B2875" s="89" t="s">
        <v>3785</v>
      </c>
      <c r="C2875" s="776" t="s">
        <v>3786</v>
      </c>
      <c r="D2875" s="776"/>
      <c r="E2875" s="776"/>
      <c r="F2875" s="90" t="s">
        <v>604</v>
      </c>
      <c r="G2875" s="90" t="s">
        <v>33</v>
      </c>
      <c r="H2875" s="90" t="s">
        <v>33</v>
      </c>
      <c r="I2875" s="90" t="s">
        <v>3787</v>
      </c>
      <c r="J2875" s="91">
        <v>5457.78</v>
      </c>
      <c r="K2875" s="90" t="s">
        <v>33</v>
      </c>
      <c r="L2875" s="91">
        <v>2408.52</v>
      </c>
      <c r="M2875" s="92" t="s">
        <v>33</v>
      </c>
      <c r="N2875" s="93" t="s">
        <v>33</v>
      </c>
      <c r="R2875" s="68" t="s">
        <v>3786</v>
      </c>
    </row>
    <row r="2876" spans="1:25" s="63" customFormat="1" x14ac:dyDescent="0.2">
      <c r="A2876" s="94"/>
      <c r="B2876" s="95"/>
      <c r="C2876" s="767" t="s">
        <v>3788</v>
      </c>
      <c r="D2876" s="767"/>
      <c r="E2876" s="767"/>
      <c r="F2876" s="767"/>
      <c r="G2876" s="767"/>
      <c r="H2876" s="767"/>
      <c r="I2876" s="767"/>
      <c r="J2876" s="767"/>
      <c r="K2876" s="767"/>
      <c r="L2876" s="767"/>
      <c r="M2876" s="767"/>
      <c r="N2876" s="781"/>
      <c r="S2876" s="68" t="s">
        <v>3788</v>
      </c>
    </row>
    <row r="2877" spans="1:25" s="63" customFormat="1" ht="22.5" x14ac:dyDescent="0.2">
      <c r="A2877" s="88" t="s">
        <v>3847</v>
      </c>
      <c r="B2877" s="89" t="s">
        <v>3790</v>
      </c>
      <c r="C2877" s="776" t="s">
        <v>3791</v>
      </c>
      <c r="D2877" s="776"/>
      <c r="E2877" s="776"/>
      <c r="F2877" s="90" t="s">
        <v>604</v>
      </c>
      <c r="G2877" s="90" t="s">
        <v>33</v>
      </c>
      <c r="H2877" s="90" t="s">
        <v>33</v>
      </c>
      <c r="I2877" s="90" t="s">
        <v>3792</v>
      </c>
      <c r="J2877" s="91">
        <v>5488.69</v>
      </c>
      <c r="K2877" s="90" t="s">
        <v>33</v>
      </c>
      <c r="L2877" s="91">
        <v>9975.69</v>
      </c>
      <c r="M2877" s="92" t="s">
        <v>33</v>
      </c>
      <c r="N2877" s="93" t="s">
        <v>33</v>
      </c>
      <c r="R2877" s="68" t="s">
        <v>3791</v>
      </c>
    </row>
    <row r="2878" spans="1:25" s="63" customFormat="1" x14ac:dyDescent="0.2">
      <c r="A2878" s="94"/>
      <c r="B2878" s="95"/>
      <c r="C2878" s="767" t="s">
        <v>3793</v>
      </c>
      <c r="D2878" s="767"/>
      <c r="E2878" s="767"/>
      <c r="F2878" s="767"/>
      <c r="G2878" s="767"/>
      <c r="H2878" s="767"/>
      <c r="I2878" s="767"/>
      <c r="J2878" s="767"/>
      <c r="K2878" s="767"/>
      <c r="L2878" s="767"/>
      <c r="M2878" s="767"/>
      <c r="N2878" s="781"/>
      <c r="S2878" s="68" t="s">
        <v>3793</v>
      </c>
    </row>
    <row r="2879" spans="1:25" s="63" customFormat="1" ht="22.5" x14ac:dyDescent="0.2">
      <c r="A2879" s="88" t="s">
        <v>3848</v>
      </c>
      <c r="B2879" s="89" t="s">
        <v>2064</v>
      </c>
      <c r="C2879" s="776" t="s">
        <v>2065</v>
      </c>
      <c r="D2879" s="776"/>
      <c r="E2879" s="776"/>
      <c r="F2879" s="90" t="s">
        <v>604</v>
      </c>
      <c r="G2879" s="90" t="s">
        <v>33</v>
      </c>
      <c r="H2879" s="90" t="s">
        <v>33</v>
      </c>
      <c r="I2879" s="90" t="s">
        <v>3795</v>
      </c>
      <c r="J2879" s="91">
        <v>5488.69</v>
      </c>
      <c r="K2879" s="90" t="s">
        <v>33</v>
      </c>
      <c r="L2879" s="91">
        <v>4250.99</v>
      </c>
      <c r="M2879" s="92" t="s">
        <v>33</v>
      </c>
      <c r="N2879" s="93" t="s">
        <v>33</v>
      </c>
      <c r="R2879" s="68" t="s">
        <v>2065</v>
      </c>
    </row>
    <row r="2880" spans="1:25" s="63" customFormat="1" x14ac:dyDescent="0.2">
      <c r="A2880" s="94"/>
      <c r="B2880" s="95"/>
      <c r="C2880" s="767" t="s">
        <v>3796</v>
      </c>
      <c r="D2880" s="767"/>
      <c r="E2880" s="767"/>
      <c r="F2880" s="767"/>
      <c r="G2880" s="767"/>
      <c r="H2880" s="767"/>
      <c r="I2880" s="767"/>
      <c r="J2880" s="767"/>
      <c r="K2880" s="767"/>
      <c r="L2880" s="767"/>
      <c r="M2880" s="767"/>
      <c r="N2880" s="781"/>
      <c r="S2880" s="68" t="s">
        <v>3796</v>
      </c>
    </row>
    <row r="2881" spans="1:22" s="63" customFormat="1" ht="22.5" x14ac:dyDescent="0.2">
      <c r="A2881" s="88" t="s">
        <v>3849</v>
      </c>
      <c r="B2881" s="89" t="s">
        <v>2018</v>
      </c>
      <c r="C2881" s="776" t="s">
        <v>2019</v>
      </c>
      <c r="D2881" s="776"/>
      <c r="E2881" s="776"/>
      <c r="F2881" s="90" t="s">
        <v>604</v>
      </c>
      <c r="G2881" s="90" t="s">
        <v>33</v>
      </c>
      <c r="H2881" s="90" t="s">
        <v>33</v>
      </c>
      <c r="I2881" s="90" t="s">
        <v>3798</v>
      </c>
      <c r="J2881" s="91">
        <v>5488.69</v>
      </c>
      <c r="K2881" s="90" t="s">
        <v>33</v>
      </c>
      <c r="L2881" s="91">
        <v>7664.41</v>
      </c>
      <c r="M2881" s="92" t="s">
        <v>33</v>
      </c>
      <c r="N2881" s="93" t="s">
        <v>33</v>
      </c>
      <c r="R2881" s="68" t="s">
        <v>2019</v>
      </c>
    </row>
    <row r="2882" spans="1:22" s="63" customFormat="1" x14ac:dyDescent="0.2">
      <c r="A2882" s="94"/>
      <c r="B2882" s="95"/>
      <c r="C2882" s="767" t="s">
        <v>3799</v>
      </c>
      <c r="D2882" s="767"/>
      <c r="E2882" s="767"/>
      <c r="F2882" s="767"/>
      <c r="G2882" s="767"/>
      <c r="H2882" s="767"/>
      <c r="I2882" s="767"/>
      <c r="J2882" s="767"/>
      <c r="K2882" s="767"/>
      <c r="L2882" s="767"/>
      <c r="M2882" s="767"/>
      <c r="N2882" s="781"/>
      <c r="S2882" s="68" t="s">
        <v>3799</v>
      </c>
    </row>
    <row r="2883" spans="1:22" s="63" customFormat="1" ht="22.5" x14ac:dyDescent="0.2">
      <c r="A2883" s="88" t="s">
        <v>3850</v>
      </c>
      <c r="B2883" s="89" t="s">
        <v>2014</v>
      </c>
      <c r="C2883" s="776" t="s">
        <v>2015</v>
      </c>
      <c r="D2883" s="776"/>
      <c r="E2883" s="776"/>
      <c r="F2883" s="90" t="s">
        <v>604</v>
      </c>
      <c r="G2883" s="90" t="s">
        <v>33</v>
      </c>
      <c r="H2883" s="90" t="s">
        <v>33</v>
      </c>
      <c r="I2883" s="90" t="s">
        <v>3801</v>
      </c>
      <c r="J2883" s="91">
        <v>5488.69</v>
      </c>
      <c r="K2883" s="90" t="s">
        <v>33</v>
      </c>
      <c r="L2883" s="91">
        <v>19508.45</v>
      </c>
      <c r="M2883" s="92" t="s">
        <v>33</v>
      </c>
      <c r="N2883" s="93" t="s">
        <v>33</v>
      </c>
      <c r="R2883" s="68" t="s">
        <v>2015</v>
      </c>
    </row>
    <row r="2884" spans="1:22" s="63" customFormat="1" x14ac:dyDescent="0.2">
      <c r="A2884" s="94"/>
      <c r="B2884" s="95"/>
      <c r="C2884" s="767" t="s">
        <v>3802</v>
      </c>
      <c r="D2884" s="767"/>
      <c r="E2884" s="767"/>
      <c r="F2884" s="767"/>
      <c r="G2884" s="767"/>
      <c r="H2884" s="767"/>
      <c r="I2884" s="767"/>
      <c r="J2884" s="767"/>
      <c r="K2884" s="767"/>
      <c r="L2884" s="767"/>
      <c r="M2884" s="767"/>
      <c r="N2884" s="781"/>
      <c r="S2884" s="68" t="s">
        <v>3802</v>
      </c>
    </row>
    <row r="2885" spans="1:22" s="63" customFormat="1" ht="22.5" x14ac:dyDescent="0.2">
      <c r="A2885" s="88" t="s">
        <v>3851</v>
      </c>
      <c r="B2885" s="89" t="s">
        <v>602</v>
      </c>
      <c r="C2885" s="776" t="s">
        <v>603</v>
      </c>
      <c r="D2885" s="776"/>
      <c r="E2885" s="776"/>
      <c r="F2885" s="90" t="s">
        <v>604</v>
      </c>
      <c r="G2885" s="90" t="s">
        <v>33</v>
      </c>
      <c r="H2885" s="90" t="s">
        <v>33</v>
      </c>
      <c r="I2885" s="90" t="s">
        <v>3804</v>
      </c>
      <c r="J2885" s="91">
        <v>5584.58</v>
      </c>
      <c r="K2885" s="90" t="s">
        <v>33</v>
      </c>
      <c r="L2885" s="91">
        <v>5929.15</v>
      </c>
      <c r="M2885" s="92" t="s">
        <v>33</v>
      </c>
      <c r="N2885" s="93" t="s">
        <v>33</v>
      </c>
      <c r="R2885" s="68" t="s">
        <v>603</v>
      </c>
    </row>
    <row r="2886" spans="1:22" s="63" customFormat="1" x14ac:dyDescent="0.2">
      <c r="A2886" s="94"/>
      <c r="B2886" s="95"/>
      <c r="C2886" s="767" t="s">
        <v>3805</v>
      </c>
      <c r="D2886" s="767"/>
      <c r="E2886" s="767"/>
      <c r="F2886" s="767"/>
      <c r="G2886" s="767"/>
      <c r="H2886" s="767"/>
      <c r="I2886" s="767"/>
      <c r="J2886" s="767"/>
      <c r="K2886" s="767"/>
      <c r="L2886" s="767"/>
      <c r="M2886" s="767"/>
      <c r="N2886" s="781"/>
      <c r="S2886" s="68" t="s">
        <v>3805</v>
      </c>
    </row>
    <row r="2887" spans="1:22" s="63" customFormat="1" ht="22.5" x14ac:dyDescent="0.2">
      <c r="A2887" s="88" t="s">
        <v>3852</v>
      </c>
      <c r="B2887" s="89" t="s">
        <v>2010</v>
      </c>
      <c r="C2887" s="776" t="s">
        <v>2011</v>
      </c>
      <c r="D2887" s="776"/>
      <c r="E2887" s="776"/>
      <c r="F2887" s="90" t="s">
        <v>604</v>
      </c>
      <c r="G2887" s="90" t="s">
        <v>33</v>
      </c>
      <c r="H2887" s="90" t="s">
        <v>33</v>
      </c>
      <c r="I2887" s="90" t="s">
        <v>3807</v>
      </c>
      <c r="J2887" s="91">
        <v>5802.77</v>
      </c>
      <c r="K2887" s="90" t="s">
        <v>33</v>
      </c>
      <c r="L2887" s="91">
        <v>2058.2399999999998</v>
      </c>
      <c r="M2887" s="92" t="s">
        <v>33</v>
      </c>
      <c r="N2887" s="93" t="s">
        <v>33</v>
      </c>
      <c r="R2887" s="68" t="s">
        <v>2011</v>
      </c>
    </row>
    <row r="2888" spans="1:22" s="63" customFormat="1" x14ac:dyDescent="0.2">
      <c r="A2888" s="94"/>
      <c r="B2888" s="95"/>
      <c r="C2888" s="767" t="s">
        <v>3808</v>
      </c>
      <c r="D2888" s="767"/>
      <c r="E2888" s="767"/>
      <c r="F2888" s="767"/>
      <c r="G2888" s="767"/>
      <c r="H2888" s="767"/>
      <c r="I2888" s="767"/>
      <c r="J2888" s="767"/>
      <c r="K2888" s="767"/>
      <c r="L2888" s="767"/>
      <c r="M2888" s="767"/>
      <c r="N2888" s="781"/>
      <c r="S2888" s="68" t="s">
        <v>3808</v>
      </c>
    </row>
    <row r="2889" spans="1:22" s="63" customFormat="1" ht="33.75" x14ac:dyDescent="0.2">
      <c r="A2889" s="88" t="s">
        <v>3853</v>
      </c>
      <c r="B2889" s="89" t="s">
        <v>2028</v>
      </c>
      <c r="C2889" s="776" t="s">
        <v>2029</v>
      </c>
      <c r="D2889" s="776"/>
      <c r="E2889" s="776"/>
      <c r="F2889" s="90" t="s">
        <v>609</v>
      </c>
      <c r="G2889" s="90" t="s">
        <v>33</v>
      </c>
      <c r="H2889" s="90" t="s">
        <v>33</v>
      </c>
      <c r="I2889" s="90" t="s">
        <v>3810</v>
      </c>
      <c r="J2889" s="91" t="s">
        <v>33</v>
      </c>
      <c r="K2889" s="90" t="s">
        <v>33</v>
      </c>
      <c r="L2889" s="91" t="s">
        <v>33</v>
      </c>
      <c r="M2889" s="92" t="s">
        <v>33</v>
      </c>
      <c r="N2889" s="93" t="s">
        <v>33</v>
      </c>
      <c r="R2889" s="68" t="s">
        <v>2029</v>
      </c>
    </row>
    <row r="2890" spans="1:22" s="63" customFormat="1" x14ac:dyDescent="0.2">
      <c r="A2890" s="94"/>
      <c r="B2890" s="95"/>
      <c r="C2890" s="767" t="s">
        <v>3811</v>
      </c>
      <c r="D2890" s="767"/>
      <c r="E2890" s="767"/>
      <c r="F2890" s="767"/>
      <c r="G2890" s="767"/>
      <c r="H2890" s="767"/>
      <c r="I2890" s="767"/>
      <c r="J2890" s="767"/>
      <c r="K2890" s="767"/>
      <c r="L2890" s="767"/>
      <c r="M2890" s="767"/>
      <c r="N2890" s="781"/>
      <c r="S2890" s="68" t="s">
        <v>3811</v>
      </c>
    </row>
    <row r="2891" spans="1:22" s="63" customFormat="1" ht="33.75" x14ac:dyDescent="0.2">
      <c r="A2891" s="96"/>
      <c r="B2891" s="97" t="s">
        <v>558</v>
      </c>
      <c r="C2891" s="767" t="s">
        <v>559</v>
      </c>
      <c r="D2891" s="767"/>
      <c r="E2891" s="767"/>
      <c r="F2891" s="767"/>
      <c r="G2891" s="767"/>
      <c r="H2891" s="767"/>
      <c r="I2891" s="767"/>
      <c r="J2891" s="767"/>
      <c r="K2891" s="767"/>
      <c r="L2891" s="767"/>
      <c r="M2891" s="767"/>
      <c r="N2891" s="781"/>
      <c r="T2891" s="68" t="s">
        <v>559</v>
      </c>
    </row>
    <row r="2892" spans="1:22" s="63" customFormat="1" x14ac:dyDescent="0.2">
      <c r="A2892" s="98"/>
      <c r="B2892" s="97" t="s">
        <v>165</v>
      </c>
      <c r="C2892" s="767" t="s">
        <v>251</v>
      </c>
      <c r="D2892" s="767"/>
      <c r="E2892" s="767"/>
      <c r="F2892" s="99" t="s">
        <v>33</v>
      </c>
      <c r="G2892" s="99" t="s">
        <v>33</v>
      </c>
      <c r="H2892" s="99" t="s">
        <v>33</v>
      </c>
      <c r="I2892" s="99" t="s">
        <v>33</v>
      </c>
      <c r="J2892" s="100">
        <v>86.7</v>
      </c>
      <c r="K2892" s="99" t="s">
        <v>175</v>
      </c>
      <c r="L2892" s="100">
        <v>468.18</v>
      </c>
      <c r="M2892" s="101" t="s">
        <v>33</v>
      </c>
      <c r="N2892" s="102" t="s">
        <v>33</v>
      </c>
      <c r="U2892" s="68" t="s">
        <v>251</v>
      </c>
    </row>
    <row r="2893" spans="1:22" s="63" customFormat="1" x14ac:dyDescent="0.2">
      <c r="A2893" s="98"/>
      <c r="B2893" s="97" t="s">
        <v>173</v>
      </c>
      <c r="C2893" s="767" t="s">
        <v>174</v>
      </c>
      <c r="D2893" s="767"/>
      <c r="E2893" s="767"/>
      <c r="F2893" s="99" t="s">
        <v>33</v>
      </c>
      <c r="G2893" s="99" t="s">
        <v>33</v>
      </c>
      <c r="H2893" s="99" t="s">
        <v>33</v>
      </c>
      <c r="I2893" s="99" t="s">
        <v>33</v>
      </c>
      <c r="J2893" s="100">
        <v>16.61</v>
      </c>
      <c r="K2893" s="99" t="s">
        <v>175</v>
      </c>
      <c r="L2893" s="100">
        <v>89.69</v>
      </c>
      <c r="M2893" s="101" t="s">
        <v>33</v>
      </c>
      <c r="N2893" s="102" t="s">
        <v>33</v>
      </c>
      <c r="U2893" s="68" t="s">
        <v>174</v>
      </c>
    </row>
    <row r="2894" spans="1:22" s="63" customFormat="1" x14ac:dyDescent="0.2">
      <c r="A2894" s="98"/>
      <c r="B2894" s="97" t="s">
        <v>176</v>
      </c>
      <c r="C2894" s="767" t="s">
        <v>177</v>
      </c>
      <c r="D2894" s="767"/>
      <c r="E2894" s="767"/>
      <c r="F2894" s="99" t="s">
        <v>33</v>
      </c>
      <c r="G2894" s="99" t="s">
        <v>33</v>
      </c>
      <c r="H2894" s="99" t="s">
        <v>33</v>
      </c>
      <c r="I2894" s="99" t="s">
        <v>33</v>
      </c>
      <c r="J2894" s="100">
        <v>2.93</v>
      </c>
      <c r="K2894" s="99" t="s">
        <v>175</v>
      </c>
      <c r="L2894" s="100">
        <v>15.82</v>
      </c>
      <c r="M2894" s="101" t="s">
        <v>33</v>
      </c>
      <c r="N2894" s="102" t="s">
        <v>33</v>
      </c>
      <c r="U2894" s="68" t="s">
        <v>177</v>
      </c>
    </row>
    <row r="2895" spans="1:22" s="63" customFormat="1" x14ac:dyDescent="0.2">
      <c r="A2895" s="98"/>
      <c r="B2895" s="97" t="s">
        <v>212</v>
      </c>
      <c r="C2895" s="767" t="s">
        <v>252</v>
      </c>
      <c r="D2895" s="767"/>
      <c r="E2895" s="767"/>
      <c r="F2895" s="99" t="s">
        <v>33</v>
      </c>
      <c r="G2895" s="99" t="s">
        <v>33</v>
      </c>
      <c r="H2895" s="99" t="s">
        <v>33</v>
      </c>
      <c r="I2895" s="99" t="s">
        <v>33</v>
      </c>
      <c r="J2895" s="100">
        <v>0.66</v>
      </c>
      <c r="K2895" s="99" t="s">
        <v>33</v>
      </c>
      <c r="L2895" s="100">
        <v>2.85</v>
      </c>
      <c r="M2895" s="101" t="s">
        <v>33</v>
      </c>
      <c r="N2895" s="102" t="s">
        <v>33</v>
      </c>
      <c r="U2895" s="68" t="s">
        <v>252</v>
      </c>
    </row>
    <row r="2896" spans="1:22" s="63" customFormat="1" x14ac:dyDescent="0.2">
      <c r="A2896" s="98"/>
      <c r="B2896" s="97" t="s">
        <v>33</v>
      </c>
      <c r="C2896" s="767" t="s">
        <v>253</v>
      </c>
      <c r="D2896" s="767"/>
      <c r="E2896" s="767"/>
      <c r="F2896" s="99" t="s">
        <v>179</v>
      </c>
      <c r="G2896" s="99" t="s">
        <v>2031</v>
      </c>
      <c r="H2896" s="99" t="s">
        <v>175</v>
      </c>
      <c r="I2896" s="99" t="s">
        <v>3812</v>
      </c>
      <c r="J2896" s="100" t="s">
        <v>33</v>
      </c>
      <c r="K2896" s="99" t="s">
        <v>33</v>
      </c>
      <c r="L2896" s="100" t="s">
        <v>33</v>
      </c>
      <c r="M2896" s="101" t="s">
        <v>33</v>
      </c>
      <c r="N2896" s="102" t="s">
        <v>33</v>
      </c>
      <c r="V2896" s="68" t="s">
        <v>253</v>
      </c>
    </row>
    <row r="2897" spans="1:24" s="63" customFormat="1" x14ac:dyDescent="0.2">
      <c r="A2897" s="98"/>
      <c r="B2897" s="97" t="s">
        <v>33</v>
      </c>
      <c r="C2897" s="767" t="s">
        <v>178</v>
      </c>
      <c r="D2897" s="767"/>
      <c r="E2897" s="767"/>
      <c r="F2897" s="99" t="s">
        <v>179</v>
      </c>
      <c r="G2897" s="99" t="s">
        <v>845</v>
      </c>
      <c r="H2897" s="99" t="s">
        <v>175</v>
      </c>
      <c r="I2897" s="99" t="s">
        <v>3813</v>
      </c>
      <c r="J2897" s="100" t="s">
        <v>33</v>
      </c>
      <c r="K2897" s="99" t="s">
        <v>33</v>
      </c>
      <c r="L2897" s="100" t="s">
        <v>33</v>
      </c>
      <c r="M2897" s="101" t="s">
        <v>33</v>
      </c>
      <c r="N2897" s="102" t="s">
        <v>33</v>
      </c>
      <c r="V2897" s="68" t="s">
        <v>178</v>
      </c>
    </row>
    <row r="2898" spans="1:24" s="63" customFormat="1" x14ac:dyDescent="0.2">
      <c r="A2898" s="98"/>
      <c r="B2898" s="97" t="s">
        <v>33</v>
      </c>
      <c r="C2898" s="776" t="s">
        <v>182</v>
      </c>
      <c r="D2898" s="776"/>
      <c r="E2898" s="776"/>
      <c r="F2898" s="90" t="s">
        <v>33</v>
      </c>
      <c r="G2898" s="90" t="s">
        <v>33</v>
      </c>
      <c r="H2898" s="90" t="s">
        <v>33</v>
      </c>
      <c r="I2898" s="90" t="s">
        <v>33</v>
      </c>
      <c r="J2898" s="91">
        <v>103.97</v>
      </c>
      <c r="K2898" s="90" t="s">
        <v>33</v>
      </c>
      <c r="L2898" s="91">
        <v>560.72</v>
      </c>
      <c r="M2898" s="92" t="s">
        <v>33</v>
      </c>
      <c r="N2898" s="93" t="s">
        <v>33</v>
      </c>
      <c r="W2898" s="68" t="s">
        <v>182</v>
      </c>
    </row>
    <row r="2899" spans="1:24" s="63" customFormat="1" x14ac:dyDescent="0.2">
      <c r="A2899" s="98"/>
      <c r="B2899" s="97" t="s">
        <v>33</v>
      </c>
      <c r="C2899" s="767" t="s">
        <v>183</v>
      </c>
      <c r="D2899" s="767"/>
      <c r="E2899" s="767"/>
      <c r="F2899" s="99" t="s">
        <v>33</v>
      </c>
      <c r="G2899" s="99" t="s">
        <v>33</v>
      </c>
      <c r="H2899" s="99" t="s">
        <v>33</v>
      </c>
      <c r="I2899" s="99" t="s">
        <v>33</v>
      </c>
      <c r="J2899" s="100" t="s">
        <v>33</v>
      </c>
      <c r="K2899" s="99" t="s">
        <v>33</v>
      </c>
      <c r="L2899" s="100">
        <v>484</v>
      </c>
      <c r="M2899" s="101" t="s">
        <v>33</v>
      </c>
      <c r="N2899" s="102" t="s">
        <v>33</v>
      </c>
      <c r="V2899" s="68" t="s">
        <v>183</v>
      </c>
    </row>
    <row r="2900" spans="1:24" s="63" customFormat="1" ht="22.5" x14ac:dyDescent="0.2">
      <c r="A2900" s="98"/>
      <c r="B2900" s="97" t="s">
        <v>572</v>
      </c>
      <c r="C2900" s="767" t="s">
        <v>573</v>
      </c>
      <c r="D2900" s="767"/>
      <c r="E2900" s="767"/>
      <c r="F2900" s="99" t="s">
        <v>186</v>
      </c>
      <c r="G2900" s="99" t="s">
        <v>574</v>
      </c>
      <c r="H2900" s="99" t="s">
        <v>33</v>
      </c>
      <c r="I2900" s="99" t="s">
        <v>574</v>
      </c>
      <c r="J2900" s="100" t="s">
        <v>33</v>
      </c>
      <c r="K2900" s="99" t="s">
        <v>33</v>
      </c>
      <c r="L2900" s="100">
        <v>590.48</v>
      </c>
      <c r="M2900" s="101" t="s">
        <v>33</v>
      </c>
      <c r="N2900" s="102" t="s">
        <v>33</v>
      </c>
      <c r="V2900" s="68" t="s">
        <v>573</v>
      </c>
    </row>
    <row r="2901" spans="1:24" s="63" customFormat="1" ht="22.5" x14ac:dyDescent="0.2">
      <c r="A2901" s="98"/>
      <c r="B2901" s="97" t="s">
        <v>575</v>
      </c>
      <c r="C2901" s="767" t="s">
        <v>576</v>
      </c>
      <c r="D2901" s="767"/>
      <c r="E2901" s="767"/>
      <c r="F2901" s="99" t="s">
        <v>186</v>
      </c>
      <c r="G2901" s="99" t="s">
        <v>341</v>
      </c>
      <c r="H2901" s="99" t="s">
        <v>33</v>
      </c>
      <c r="I2901" s="99" t="s">
        <v>341</v>
      </c>
      <c r="J2901" s="100" t="s">
        <v>33</v>
      </c>
      <c r="K2901" s="99" t="s">
        <v>33</v>
      </c>
      <c r="L2901" s="100">
        <v>387.2</v>
      </c>
      <c r="M2901" s="101" t="s">
        <v>33</v>
      </c>
      <c r="N2901" s="102" t="s">
        <v>33</v>
      </c>
      <c r="V2901" s="68" t="s">
        <v>576</v>
      </c>
    </row>
    <row r="2902" spans="1:24" s="63" customFormat="1" x14ac:dyDescent="0.2">
      <c r="A2902" s="103"/>
      <c r="B2902" s="104"/>
      <c r="C2902" s="780" t="s">
        <v>191</v>
      </c>
      <c r="D2902" s="780"/>
      <c r="E2902" s="780"/>
      <c r="F2902" s="105" t="s">
        <v>33</v>
      </c>
      <c r="G2902" s="105" t="s">
        <v>33</v>
      </c>
      <c r="H2902" s="105" t="s">
        <v>33</v>
      </c>
      <c r="I2902" s="105" t="s">
        <v>33</v>
      </c>
      <c r="J2902" s="106" t="s">
        <v>33</v>
      </c>
      <c r="K2902" s="105" t="s">
        <v>33</v>
      </c>
      <c r="L2902" s="106">
        <v>1538.4</v>
      </c>
      <c r="M2902" s="92" t="s">
        <v>33</v>
      </c>
      <c r="N2902" s="107" t="s">
        <v>33</v>
      </c>
      <c r="X2902" s="68" t="s">
        <v>191</v>
      </c>
    </row>
    <row r="2903" spans="1:24" s="63" customFormat="1" ht="33.75" x14ac:dyDescent="0.2">
      <c r="A2903" s="88" t="s">
        <v>3854</v>
      </c>
      <c r="B2903" s="89" t="s">
        <v>2034</v>
      </c>
      <c r="C2903" s="776" t="s">
        <v>2035</v>
      </c>
      <c r="D2903" s="776"/>
      <c r="E2903" s="776"/>
      <c r="F2903" s="90" t="s">
        <v>2036</v>
      </c>
      <c r="G2903" s="90" t="s">
        <v>33</v>
      </c>
      <c r="H2903" s="90" t="s">
        <v>33</v>
      </c>
      <c r="I2903" s="90" t="s">
        <v>3815</v>
      </c>
      <c r="J2903" s="91">
        <v>15.36</v>
      </c>
      <c r="K2903" s="90" t="s">
        <v>33</v>
      </c>
      <c r="L2903" s="91">
        <v>20901.89</v>
      </c>
      <c r="M2903" s="92" t="s">
        <v>33</v>
      </c>
      <c r="N2903" s="93" t="s">
        <v>33</v>
      </c>
      <c r="R2903" s="68" t="s">
        <v>2035</v>
      </c>
    </row>
    <row r="2904" spans="1:24" s="63" customFormat="1" ht="22.5" x14ac:dyDescent="0.2">
      <c r="A2904" s="88" t="s">
        <v>2275</v>
      </c>
      <c r="B2904" s="89" t="s">
        <v>2839</v>
      </c>
      <c r="C2904" s="776" t="s">
        <v>2840</v>
      </c>
      <c r="D2904" s="776"/>
      <c r="E2904" s="776"/>
      <c r="F2904" s="90" t="s">
        <v>711</v>
      </c>
      <c r="G2904" s="90" t="s">
        <v>33</v>
      </c>
      <c r="H2904" s="90" t="s">
        <v>33</v>
      </c>
      <c r="I2904" s="90" t="s">
        <v>3292</v>
      </c>
      <c r="J2904" s="91" t="s">
        <v>33</v>
      </c>
      <c r="K2904" s="90" t="s">
        <v>33</v>
      </c>
      <c r="L2904" s="91" t="s">
        <v>33</v>
      </c>
      <c r="M2904" s="92" t="s">
        <v>33</v>
      </c>
      <c r="N2904" s="93" t="s">
        <v>33</v>
      </c>
      <c r="R2904" s="68" t="s">
        <v>2840</v>
      </c>
    </row>
    <row r="2905" spans="1:24" s="63" customFormat="1" x14ac:dyDescent="0.2">
      <c r="A2905" s="94"/>
      <c r="B2905" s="95"/>
      <c r="C2905" s="767" t="s">
        <v>3817</v>
      </c>
      <c r="D2905" s="767"/>
      <c r="E2905" s="767"/>
      <c r="F2905" s="767"/>
      <c r="G2905" s="767"/>
      <c r="H2905" s="767"/>
      <c r="I2905" s="767"/>
      <c r="J2905" s="767"/>
      <c r="K2905" s="767"/>
      <c r="L2905" s="767"/>
      <c r="M2905" s="767"/>
      <c r="N2905" s="781"/>
      <c r="S2905" s="68" t="s">
        <v>3817</v>
      </c>
    </row>
    <row r="2906" spans="1:24" s="63" customFormat="1" ht="33.75" x14ac:dyDescent="0.2">
      <c r="A2906" s="96"/>
      <c r="B2906" s="97" t="s">
        <v>558</v>
      </c>
      <c r="C2906" s="767" t="s">
        <v>559</v>
      </c>
      <c r="D2906" s="767"/>
      <c r="E2906" s="767"/>
      <c r="F2906" s="767"/>
      <c r="G2906" s="767"/>
      <c r="H2906" s="767"/>
      <c r="I2906" s="767"/>
      <c r="J2906" s="767"/>
      <c r="K2906" s="767"/>
      <c r="L2906" s="767"/>
      <c r="M2906" s="767"/>
      <c r="N2906" s="781"/>
      <c r="T2906" s="68" t="s">
        <v>559</v>
      </c>
    </row>
    <row r="2907" spans="1:24" s="63" customFormat="1" x14ac:dyDescent="0.2">
      <c r="A2907" s="98"/>
      <c r="B2907" s="97" t="s">
        <v>165</v>
      </c>
      <c r="C2907" s="767" t="s">
        <v>251</v>
      </c>
      <c r="D2907" s="767"/>
      <c r="E2907" s="767"/>
      <c r="F2907" s="99" t="s">
        <v>33</v>
      </c>
      <c r="G2907" s="99" t="s">
        <v>33</v>
      </c>
      <c r="H2907" s="99" t="s">
        <v>33</v>
      </c>
      <c r="I2907" s="99" t="s">
        <v>33</v>
      </c>
      <c r="J2907" s="100">
        <v>135.36000000000001</v>
      </c>
      <c r="K2907" s="99" t="s">
        <v>175</v>
      </c>
      <c r="L2907" s="100">
        <v>2.88</v>
      </c>
      <c r="M2907" s="101" t="s">
        <v>33</v>
      </c>
      <c r="N2907" s="102" t="s">
        <v>33</v>
      </c>
      <c r="U2907" s="68" t="s">
        <v>251</v>
      </c>
    </row>
    <row r="2908" spans="1:24" s="63" customFormat="1" x14ac:dyDescent="0.2">
      <c r="A2908" s="98"/>
      <c r="B2908" s="97" t="s">
        <v>173</v>
      </c>
      <c r="C2908" s="767" t="s">
        <v>174</v>
      </c>
      <c r="D2908" s="767"/>
      <c r="E2908" s="767"/>
      <c r="F2908" s="99" t="s">
        <v>33</v>
      </c>
      <c r="G2908" s="99" t="s">
        <v>33</v>
      </c>
      <c r="H2908" s="99" t="s">
        <v>33</v>
      </c>
      <c r="I2908" s="99" t="s">
        <v>33</v>
      </c>
      <c r="J2908" s="100">
        <v>58.09</v>
      </c>
      <c r="K2908" s="99" t="s">
        <v>175</v>
      </c>
      <c r="L2908" s="100">
        <v>1.23</v>
      </c>
      <c r="M2908" s="101" t="s">
        <v>33</v>
      </c>
      <c r="N2908" s="102" t="s">
        <v>33</v>
      </c>
      <c r="U2908" s="68" t="s">
        <v>174</v>
      </c>
    </row>
    <row r="2909" spans="1:24" s="63" customFormat="1" x14ac:dyDescent="0.2">
      <c r="A2909" s="98"/>
      <c r="B2909" s="97" t="s">
        <v>176</v>
      </c>
      <c r="C2909" s="767" t="s">
        <v>177</v>
      </c>
      <c r="D2909" s="767"/>
      <c r="E2909" s="767"/>
      <c r="F2909" s="99" t="s">
        <v>33</v>
      </c>
      <c r="G2909" s="99" t="s">
        <v>33</v>
      </c>
      <c r="H2909" s="99" t="s">
        <v>33</v>
      </c>
      <c r="I2909" s="99" t="s">
        <v>33</v>
      </c>
      <c r="J2909" s="100">
        <v>5.0199999999999996</v>
      </c>
      <c r="K2909" s="99" t="s">
        <v>175</v>
      </c>
      <c r="L2909" s="100">
        <v>0.11</v>
      </c>
      <c r="M2909" s="101" t="s">
        <v>33</v>
      </c>
      <c r="N2909" s="102" t="s">
        <v>33</v>
      </c>
      <c r="U2909" s="68" t="s">
        <v>177</v>
      </c>
    </row>
    <row r="2910" spans="1:24" s="63" customFormat="1" x14ac:dyDescent="0.2">
      <c r="A2910" s="98"/>
      <c r="B2910" s="97" t="s">
        <v>212</v>
      </c>
      <c r="C2910" s="767" t="s">
        <v>252</v>
      </c>
      <c r="D2910" s="767"/>
      <c r="E2910" s="767"/>
      <c r="F2910" s="99" t="s">
        <v>33</v>
      </c>
      <c r="G2910" s="99" t="s">
        <v>33</v>
      </c>
      <c r="H2910" s="99" t="s">
        <v>33</v>
      </c>
      <c r="I2910" s="99" t="s">
        <v>33</v>
      </c>
      <c r="J2910" s="100">
        <v>894.6</v>
      </c>
      <c r="K2910" s="99" t="s">
        <v>33</v>
      </c>
      <c r="L2910" s="100">
        <v>15.21</v>
      </c>
      <c r="M2910" s="101" t="s">
        <v>33</v>
      </c>
      <c r="N2910" s="102" t="s">
        <v>33</v>
      </c>
      <c r="U2910" s="68" t="s">
        <v>252</v>
      </c>
    </row>
    <row r="2911" spans="1:24" s="63" customFormat="1" x14ac:dyDescent="0.2">
      <c r="A2911" s="98"/>
      <c r="B2911" s="97" t="s">
        <v>33</v>
      </c>
      <c r="C2911" s="767" t="s">
        <v>253</v>
      </c>
      <c r="D2911" s="767"/>
      <c r="E2911" s="767"/>
      <c r="F2911" s="99" t="s">
        <v>179</v>
      </c>
      <c r="G2911" s="99" t="s">
        <v>656</v>
      </c>
      <c r="H2911" s="99" t="s">
        <v>175</v>
      </c>
      <c r="I2911" s="99" t="s">
        <v>3818</v>
      </c>
      <c r="J2911" s="100" t="s">
        <v>33</v>
      </c>
      <c r="K2911" s="99" t="s">
        <v>33</v>
      </c>
      <c r="L2911" s="100" t="s">
        <v>33</v>
      </c>
      <c r="M2911" s="101" t="s">
        <v>33</v>
      </c>
      <c r="N2911" s="102" t="s">
        <v>33</v>
      </c>
      <c r="V2911" s="68" t="s">
        <v>253</v>
      </c>
    </row>
    <row r="2912" spans="1:24" s="63" customFormat="1" x14ac:dyDescent="0.2">
      <c r="A2912" s="98"/>
      <c r="B2912" s="97" t="s">
        <v>33</v>
      </c>
      <c r="C2912" s="767" t="s">
        <v>178</v>
      </c>
      <c r="D2912" s="767"/>
      <c r="E2912" s="767"/>
      <c r="F2912" s="99" t="s">
        <v>179</v>
      </c>
      <c r="G2912" s="99" t="s">
        <v>925</v>
      </c>
      <c r="H2912" s="99" t="s">
        <v>175</v>
      </c>
      <c r="I2912" s="99" t="s">
        <v>3819</v>
      </c>
      <c r="J2912" s="100" t="s">
        <v>33</v>
      </c>
      <c r="K2912" s="99" t="s">
        <v>33</v>
      </c>
      <c r="L2912" s="100" t="s">
        <v>33</v>
      </c>
      <c r="M2912" s="101" t="s">
        <v>33</v>
      </c>
      <c r="N2912" s="102" t="s">
        <v>33</v>
      </c>
      <c r="V2912" s="68" t="s">
        <v>178</v>
      </c>
    </row>
    <row r="2913" spans="1:27" s="63" customFormat="1" x14ac:dyDescent="0.2">
      <c r="A2913" s="98"/>
      <c r="B2913" s="97" t="s">
        <v>33</v>
      </c>
      <c r="C2913" s="776" t="s">
        <v>182</v>
      </c>
      <c r="D2913" s="776"/>
      <c r="E2913" s="776"/>
      <c r="F2913" s="90" t="s">
        <v>33</v>
      </c>
      <c r="G2913" s="90" t="s">
        <v>33</v>
      </c>
      <c r="H2913" s="90" t="s">
        <v>33</v>
      </c>
      <c r="I2913" s="90" t="s">
        <v>33</v>
      </c>
      <c r="J2913" s="91">
        <v>1088.05</v>
      </c>
      <c r="K2913" s="90" t="s">
        <v>33</v>
      </c>
      <c r="L2913" s="91">
        <v>19.32</v>
      </c>
      <c r="M2913" s="92" t="s">
        <v>33</v>
      </c>
      <c r="N2913" s="93" t="s">
        <v>33</v>
      </c>
      <c r="W2913" s="68" t="s">
        <v>182</v>
      </c>
    </row>
    <row r="2914" spans="1:27" s="63" customFormat="1" x14ac:dyDescent="0.2">
      <c r="A2914" s="98"/>
      <c r="B2914" s="97" t="s">
        <v>33</v>
      </c>
      <c r="C2914" s="767" t="s">
        <v>183</v>
      </c>
      <c r="D2914" s="767"/>
      <c r="E2914" s="767"/>
      <c r="F2914" s="99" t="s">
        <v>33</v>
      </c>
      <c r="G2914" s="99" t="s">
        <v>33</v>
      </c>
      <c r="H2914" s="99" t="s">
        <v>33</v>
      </c>
      <c r="I2914" s="99" t="s">
        <v>33</v>
      </c>
      <c r="J2914" s="100" t="s">
        <v>33</v>
      </c>
      <c r="K2914" s="99" t="s">
        <v>33</v>
      </c>
      <c r="L2914" s="100">
        <v>2.99</v>
      </c>
      <c r="M2914" s="101" t="s">
        <v>33</v>
      </c>
      <c r="N2914" s="102" t="s">
        <v>33</v>
      </c>
      <c r="V2914" s="68" t="s">
        <v>183</v>
      </c>
    </row>
    <row r="2915" spans="1:27" s="63" customFormat="1" ht="22.5" x14ac:dyDescent="0.2">
      <c r="A2915" s="98"/>
      <c r="B2915" s="97" t="s">
        <v>959</v>
      </c>
      <c r="C2915" s="767" t="s">
        <v>960</v>
      </c>
      <c r="D2915" s="767"/>
      <c r="E2915" s="767"/>
      <c r="F2915" s="99" t="s">
        <v>186</v>
      </c>
      <c r="G2915" s="99" t="s">
        <v>187</v>
      </c>
      <c r="H2915" s="99" t="s">
        <v>33</v>
      </c>
      <c r="I2915" s="99" t="s">
        <v>187</v>
      </c>
      <c r="J2915" s="100" t="s">
        <v>33</v>
      </c>
      <c r="K2915" s="99" t="s">
        <v>33</v>
      </c>
      <c r="L2915" s="100">
        <v>2.84</v>
      </c>
      <c r="M2915" s="101" t="s">
        <v>33</v>
      </c>
      <c r="N2915" s="102" t="s">
        <v>33</v>
      </c>
      <c r="V2915" s="68" t="s">
        <v>960</v>
      </c>
    </row>
    <row r="2916" spans="1:27" s="63" customFormat="1" ht="22.5" x14ac:dyDescent="0.2">
      <c r="A2916" s="98"/>
      <c r="B2916" s="97" t="s">
        <v>961</v>
      </c>
      <c r="C2916" s="767" t="s">
        <v>962</v>
      </c>
      <c r="D2916" s="767"/>
      <c r="E2916" s="767"/>
      <c r="F2916" s="99" t="s">
        <v>186</v>
      </c>
      <c r="G2916" s="99" t="s">
        <v>594</v>
      </c>
      <c r="H2916" s="99" t="s">
        <v>33</v>
      </c>
      <c r="I2916" s="99" t="s">
        <v>594</v>
      </c>
      <c r="J2916" s="100" t="s">
        <v>33</v>
      </c>
      <c r="K2916" s="99" t="s">
        <v>33</v>
      </c>
      <c r="L2916" s="100">
        <v>1.94</v>
      </c>
      <c r="M2916" s="101" t="s">
        <v>33</v>
      </c>
      <c r="N2916" s="102" t="s">
        <v>33</v>
      </c>
      <c r="V2916" s="68" t="s">
        <v>962</v>
      </c>
    </row>
    <row r="2917" spans="1:27" s="63" customFormat="1" x14ac:dyDescent="0.2">
      <c r="A2917" s="103"/>
      <c r="B2917" s="104"/>
      <c r="C2917" s="780" t="s">
        <v>191</v>
      </c>
      <c r="D2917" s="780"/>
      <c r="E2917" s="780"/>
      <c r="F2917" s="105" t="s">
        <v>33</v>
      </c>
      <c r="G2917" s="105" t="s">
        <v>33</v>
      </c>
      <c r="H2917" s="105" t="s">
        <v>33</v>
      </c>
      <c r="I2917" s="105" t="s">
        <v>33</v>
      </c>
      <c r="J2917" s="106" t="s">
        <v>33</v>
      </c>
      <c r="K2917" s="105" t="s">
        <v>33</v>
      </c>
      <c r="L2917" s="106">
        <v>24.1</v>
      </c>
      <c r="M2917" s="92" t="s">
        <v>33</v>
      </c>
      <c r="N2917" s="107" t="s">
        <v>33</v>
      </c>
      <c r="X2917" s="68" t="s">
        <v>191</v>
      </c>
    </row>
    <row r="2918" spans="1:27" s="63" customFormat="1" ht="22.5" x14ac:dyDescent="0.2">
      <c r="A2918" s="88" t="s">
        <v>3855</v>
      </c>
      <c r="B2918" s="89" t="s">
        <v>2844</v>
      </c>
      <c r="C2918" s="776" t="s">
        <v>2845</v>
      </c>
      <c r="D2918" s="776"/>
      <c r="E2918" s="776"/>
      <c r="F2918" s="90" t="s">
        <v>604</v>
      </c>
      <c r="G2918" s="90" t="s">
        <v>33</v>
      </c>
      <c r="H2918" s="90" t="s">
        <v>33</v>
      </c>
      <c r="I2918" s="90" t="s">
        <v>3821</v>
      </c>
      <c r="J2918" s="91">
        <v>6100</v>
      </c>
      <c r="K2918" s="90" t="s">
        <v>33</v>
      </c>
      <c r="L2918" s="91">
        <v>12.81</v>
      </c>
      <c r="M2918" s="92" t="s">
        <v>33</v>
      </c>
      <c r="N2918" s="93" t="s">
        <v>33</v>
      </c>
      <c r="R2918" s="68" t="s">
        <v>2845</v>
      </c>
    </row>
    <row r="2919" spans="1:27" s="63" customFormat="1" x14ac:dyDescent="0.2">
      <c r="A2919" s="94"/>
      <c r="B2919" s="95"/>
      <c r="C2919" s="767" t="s">
        <v>3822</v>
      </c>
      <c r="D2919" s="767"/>
      <c r="E2919" s="767"/>
      <c r="F2919" s="767"/>
      <c r="G2919" s="767"/>
      <c r="H2919" s="767"/>
      <c r="I2919" s="767"/>
      <c r="J2919" s="767"/>
      <c r="K2919" s="767"/>
      <c r="L2919" s="767"/>
      <c r="M2919" s="767"/>
      <c r="N2919" s="781"/>
      <c r="S2919" s="68" t="s">
        <v>3822</v>
      </c>
    </row>
    <row r="2920" spans="1:27" s="63" customFormat="1" ht="1.5" customHeight="1" x14ac:dyDescent="0.2">
      <c r="A2920" s="108"/>
      <c r="B2920" s="104"/>
      <c r="C2920" s="104"/>
      <c r="D2920" s="104"/>
      <c r="E2920" s="104"/>
      <c r="F2920" s="108"/>
      <c r="G2920" s="108"/>
      <c r="H2920" s="108"/>
      <c r="I2920" s="108"/>
      <c r="J2920" s="109"/>
      <c r="K2920" s="108"/>
      <c r="L2920" s="109"/>
      <c r="M2920" s="99"/>
      <c r="N2920" s="109"/>
    </row>
    <row r="2921" spans="1:27" s="63" customFormat="1" x14ac:dyDescent="0.2">
      <c r="A2921" s="110"/>
      <c r="B2921" s="111" t="s">
        <v>33</v>
      </c>
      <c r="C2921" s="780" t="s">
        <v>3856</v>
      </c>
      <c r="D2921" s="780"/>
      <c r="E2921" s="780"/>
      <c r="F2921" s="780"/>
      <c r="G2921" s="780"/>
      <c r="H2921" s="780"/>
      <c r="I2921" s="780"/>
      <c r="J2921" s="780"/>
      <c r="K2921" s="780"/>
      <c r="L2921" s="112" t="s">
        <v>33</v>
      </c>
      <c r="M2921" s="113"/>
      <c r="N2921" s="114"/>
      <c r="Z2921" s="68" t="s">
        <v>3856</v>
      </c>
    </row>
    <row r="2922" spans="1:27" s="63" customFormat="1" x14ac:dyDescent="0.2">
      <c r="A2922" s="115"/>
      <c r="B2922" s="97" t="s">
        <v>33</v>
      </c>
      <c r="C2922" s="767" t="s">
        <v>202</v>
      </c>
      <c r="D2922" s="767"/>
      <c r="E2922" s="767"/>
      <c r="F2922" s="767"/>
      <c r="G2922" s="767"/>
      <c r="H2922" s="767"/>
      <c r="I2922" s="767"/>
      <c r="J2922" s="767"/>
      <c r="K2922" s="767"/>
      <c r="L2922" s="116">
        <v>259040.52</v>
      </c>
      <c r="M2922" s="117"/>
      <c r="N2922" s="118" t="s">
        <v>33</v>
      </c>
      <c r="AA2922" s="68" t="s">
        <v>202</v>
      </c>
    </row>
    <row r="2923" spans="1:27" s="63" customFormat="1" x14ac:dyDescent="0.2">
      <c r="A2923" s="115"/>
      <c r="B2923" s="97" t="s">
        <v>165</v>
      </c>
      <c r="C2923" s="767" t="s">
        <v>726</v>
      </c>
      <c r="D2923" s="767"/>
      <c r="E2923" s="767"/>
      <c r="F2923" s="767"/>
      <c r="G2923" s="767"/>
      <c r="H2923" s="767"/>
      <c r="I2923" s="767"/>
      <c r="J2923" s="767"/>
      <c r="K2923" s="767"/>
      <c r="L2923" s="116">
        <v>257281.6</v>
      </c>
      <c r="M2923" s="117"/>
      <c r="N2923" s="118" t="s">
        <v>33</v>
      </c>
      <c r="AA2923" s="68" t="s">
        <v>726</v>
      </c>
    </row>
    <row r="2924" spans="1:27" s="63" customFormat="1" x14ac:dyDescent="0.2">
      <c r="A2924" s="115"/>
      <c r="B2924" s="97" t="s">
        <v>33</v>
      </c>
      <c r="C2924" s="767" t="s">
        <v>727</v>
      </c>
      <c r="D2924" s="767"/>
      <c r="E2924" s="767"/>
      <c r="F2924" s="767"/>
      <c r="G2924" s="767"/>
      <c r="H2924" s="767"/>
      <c r="I2924" s="767"/>
      <c r="J2924" s="767"/>
      <c r="K2924" s="767"/>
      <c r="L2924" s="116" t="s">
        <v>33</v>
      </c>
      <c r="M2924" s="117"/>
      <c r="N2924" s="118" t="s">
        <v>33</v>
      </c>
      <c r="AA2924" s="68" t="s">
        <v>727</v>
      </c>
    </row>
    <row r="2925" spans="1:27" s="63" customFormat="1" x14ac:dyDescent="0.2">
      <c r="A2925" s="115"/>
      <c r="B2925" s="97" t="s">
        <v>33</v>
      </c>
      <c r="C2925" s="767" t="s">
        <v>728</v>
      </c>
      <c r="D2925" s="767"/>
      <c r="E2925" s="767"/>
      <c r="F2925" s="767"/>
      <c r="G2925" s="767"/>
      <c r="H2925" s="767"/>
      <c r="I2925" s="767"/>
      <c r="J2925" s="767"/>
      <c r="K2925" s="767"/>
      <c r="L2925" s="116">
        <v>7159.61</v>
      </c>
      <c r="M2925" s="117"/>
      <c r="N2925" s="118" t="s">
        <v>33</v>
      </c>
      <c r="AA2925" s="68" t="s">
        <v>728</v>
      </c>
    </row>
    <row r="2926" spans="1:27" s="63" customFormat="1" x14ac:dyDescent="0.2">
      <c r="A2926" s="115"/>
      <c r="B2926" s="97" t="s">
        <v>33</v>
      </c>
      <c r="C2926" s="767" t="s">
        <v>729</v>
      </c>
      <c r="D2926" s="767"/>
      <c r="E2926" s="767"/>
      <c r="F2926" s="767"/>
      <c r="G2926" s="767"/>
      <c r="H2926" s="767"/>
      <c r="I2926" s="767"/>
      <c r="J2926" s="767"/>
      <c r="K2926" s="767"/>
      <c r="L2926" s="116">
        <v>9799.75</v>
      </c>
      <c r="M2926" s="117"/>
      <c r="N2926" s="118" t="s">
        <v>33</v>
      </c>
      <c r="AA2926" s="68" t="s">
        <v>729</v>
      </c>
    </row>
    <row r="2927" spans="1:27" s="63" customFormat="1" x14ac:dyDescent="0.2">
      <c r="A2927" s="115"/>
      <c r="B2927" s="97" t="s">
        <v>33</v>
      </c>
      <c r="C2927" s="767" t="s">
        <v>730</v>
      </c>
      <c r="D2927" s="767"/>
      <c r="E2927" s="767"/>
      <c r="F2927" s="767"/>
      <c r="G2927" s="767"/>
      <c r="H2927" s="767"/>
      <c r="I2927" s="767"/>
      <c r="J2927" s="767"/>
      <c r="K2927" s="767"/>
      <c r="L2927" s="116">
        <v>225934.42</v>
      </c>
      <c r="M2927" s="117"/>
      <c r="N2927" s="118" t="s">
        <v>33</v>
      </c>
      <c r="AA2927" s="68" t="s">
        <v>730</v>
      </c>
    </row>
    <row r="2928" spans="1:27" s="63" customFormat="1" x14ac:dyDescent="0.2">
      <c r="A2928" s="115"/>
      <c r="B2928" s="97" t="s">
        <v>33</v>
      </c>
      <c r="C2928" s="767" t="s">
        <v>731</v>
      </c>
      <c r="D2928" s="767"/>
      <c r="E2928" s="767"/>
      <c r="F2928" s="767"/>
      <c r="G2928" s="767"/>
      <c r="H2928" s="767"/>
      <c r="I2928" s="767"/>
      <c r="J2928" s="767"/>
      <c r="K2928" s="767"/>
      <c r="L2928" s="116">
        <v>8913.86</v>
      </c>
      <c r="M2928" s="117"/>
      <c r="N2928" s="118" t="s">
        <v>33</v>
      </c>
      <c r="AA2928" s="68" t="s">
        <v>731</v>
      </c>
    </row>
    <row r="2929" spans="1:28" s="63" customFormat="1" x14ac:dyDescent="0.2">
      <c r="A2929" s="115"/>
      <c r="B2929" s="97" t="s">
        <v>33</v>
      </c>
      <c r="C2929" s="767" t="s">
        <v>732</v>
      </c>
      <c r="D2929" s="767"/>
      <c r="E2929" s="767"/>
      <c r="F2929" s="767"/>
      <c r="G2929" s="767"/>
      <c r="H2929" s="767"/>
      <c r="I2929" s="767"/>
      <c r="J2929" s="767"/>
      <c r="K2929" s="767"/>
      <c r="L2929" s="116">
        <v>5473.96</v>
      </c>
      <c r="M2929" s="117"/>
      <c r="N2929" s="118" t="s">
        <v>33</v>
      </c>
      <c r="AA2929" s="68" t="s">
        <v>732</v>
      </c>
    </row>
    <row r="2930" spans="1:28" s="63" customFormat="1" x14ac:dyDescent="0.2">
      <c r="A2930" s="115"/>
      <c r="B2930" s="97" t="s">
        <v>165</v>
      </c>
      <c r="C2930" s="767" t="s">
        <v>733</v>
      </c>
      <c r="D2930" s="767"/>
      <c r="E2930" s="767"/>
      <c r="F2930" s="767"/>
      <c r="G2930" s="767"/>
      <c r="H2930" s="767"/>
      <c r="I2930" s="767"/>
      <c r="J2930" s="767"/>
      <c r="K2930" s="767"/>
      <c r="L2930" s="116">
        <v>1758.92</v>
      </c>
      <c r="M2930" s="117"/>
      <c r="N2930" s="118" t="s">
        <v>33</v>
      </c>
      <c r="AA2930" s="68" t="s">
        <v>733</v>
      </c>
    </row>
    <row r="2931" spans="1:28" s="63" customFormat="1" x14ac:dyDescent="0.2">
      <c r="A2931" s="115"/>
      <c r="B2931" s="97" t="s">
        <v>165</v>
      </c>
      <c r="C2931" s="767" t="s">
        <v>876</v>
      </c>
      <c r="D2931" s="767"/>
      <c r="E2931" s="767"/>
      <c r="F2931" s="767"/>
      <c r="G2931" s="767"/>
      <c r="H2931" s="767"/>
      <c r="I2931" s="767"/>
      <c r="J2931" s="767"/>
      <c r="K2931" s="767"/>
      <c r="L2931" s="116">
        <v>24.1</v>
      </c>
      <c r="M2931" s="117"/>
      <c r="N2931" s="118" t="s">
        <v>33</v>
      </c>
      <c r="AA2931" s="68" t="s">
        <v>876</v>
      </c>
    </row>
    <row r="2932" spans="1:28" s="63" customFormat="1" x14ac:dyDescent="0.2">
      <c r="A2932" s="115"/>
      <c r="B2932" s="97" t="s">
        <v>33</v>
      </c>
      <c r="C2932" s="767" t="s">
        <v>203</v>
      </c>
      <c r="D2932" s="767"/>
      <c r="E2932" s="767"/>
      <c r="F2932" s="767"/>
      <c r="G2932" s="767"/>
      <c r="H2932" s="767"/>
      <c r="I2932" s="767"/>
      <c r="J2932" s="767"/>
      <c r="K2932" s="767"/>
      <c r="L2932" s="116" t="s">
        <v>33</v>
      </c>
      <c r="M2932" s="117"/>
      <c r="N2932" s="118" t="s">
        <v>33</v>
      </c>
      <c r="AA2932" s="68" t="s">
        <v>203</v>
      </c>
    </row>
    <row r="2933" spans="1:28" s="63" customFormat="1" x14ac:dyDescent="0.2">
      <c r="A2933" s="115"/>
      <c r="B2933" s="97" t="s">
        <v>33</v>
      </c>
      <c r="C2933" s="767" t="s">
        <v>296</v>
      </c>
      <c r="D2933" s="767"/>
      <c r="E2933" s="767"/>
      <c r="F2933" s="767"/>
      <c r="G2933" s="767"/>
      <c r="H2933" s="767"/>
      <c r="I2933" s="767"/>
      <c r="J2933" s="767"/>
      <c r="K2933" s="767"/>
      <c r="L2933" s="116">
        <v>2.88</v>
      </c>
      <c r="M2933" s="117"/>
      <c r="N2933" s="118" t="s">
        <v>33</v>
      </c>
      <c r="AA2933" s="68" t="s">
        <v>296</v>
      </c>
    </row>
    <row r="2934" spans="1:28" s="63" customFormat="1" x14ac:dyDescent="0.2">
      <c r="A2934" s="115"/>
      <c r="B2934" s="97" t="s">
        <v>33</v>
      </c>
      <c r="C2934" s="767" t="s">
        <v>204</v>
      </c>
      <c r="D2934" s="767"/>
      <c r="E2934" s="767"/>
      <c r="F2934" s="767"/>
      <c r="G2934" s="767"/>
      <c r="H2934" s="767"/>
      <c r="I2934" s="767"/>
      <c r="J2934" s="767"/>
      <c r="K2934" s="767"/>
      <c r="L2934" s="116">
        <v>1.23</v>
      </c>
      <c r="M2934" s="117"/>
      <c r="N2934" s="118" t="s">
        <v>33</v>
      </c>
      <c r="AA2934" s="68" t="s">
        <v>204</v>
      </c>
    </row>
    <row r="2935" spans="1:28" s="63" customFormat="1" x14ac:dyDescent="0.2">
      <c r="A2935" s="115"/>
      <c r="B2935" s="97" t="s">
        <v>33</v>
      </c>
      <c r="C2935" s="767" t="s">
        <v>297</v>
      </c>
      <c r="D2935" s="767"/>
      <c r="E2935" s="767"/>
      <c r="F2935" s="767"/>
      <c r="G2935" s="767"/>
      <c r="H2935" s="767"/>
      <c r="I2935" s="767"/>
      <c r="J2935" s="767"/>
      <c r="K2935" s="767"/>
      <c r="L2935" s="116">
        <v>15.21</v>
      </c>
      <c r="M2935" s="117"/>
      <c r="N2935" s="118" t="s">
        <v>33</v>
      </c>
      <c r="AA2935" s="68" t="s">
        <v>297</v>
      </c>
    </row>
    <row r="2936" spans="1:28" s="63" customFormat="1" x14ac:dyDescent="0.2">
      <c r="A2936" s="115"/>
      <c r="B2936" s="97" t="s">
        <v>33</v>
      </c>
      <c r="C2936" s="767" t="s">
        <v>205</v>
      </c>
      <c r="D2936" s="767"/>
      <c r="E2936" s="767"/>
      <c r="F2936" s="767"/>
      <c r="G2936" s="767"/>
      <c r="H2936" s="767"/>
      <c r="I2936" s="767"/>
      <c r="J2936" s="767"/>
      <c r="K2936" s="767"/>
      <c r="L2936" s="116">
        <v>2.84</v>
      </c>
      <c r="M2936" s="117"/>
      <c r="N2936" s="118" t="s">
        <v>33</v>
      </c>
      <c r="AA2936" s="68" t="s">
        <v>205</v>
      </c>
    </row>
    <row r="2937" spans="1:28" s="63" customFormat="1" x14ac:dyDescent="0.2">
      <c r="A2937" s="115"/>
      <c r="B2937" s="97" t="s">
        <v>33</v>
      </c>
      <c r="C2937" s="767" t="s">
        <v>206</v>
      </c>
      <c r="D2937" s="767"/>
      <c r="E2937" s="767"/>
      <c r="F2937" s="767"/>
      <c r="G2937" s="767"/>
      <c r="H2937" s="767"/>
      <c r="I2937" s="767"/>
      <c r="J2937" s="767"/>
      <c r="K2937" s="767"/>
      <c r="L2937" s="116">
        <v>1.94</v>
      </c>
      <c r="M2937" s="117"/>
      <c r="N2937" s="118" t="s">
        <v>33</v>
      </c>
      <c r="AA2937" s="68" t="s">
        <v>206</v>
      </c>
    </row>
    <row r="2938" spans="1:28" s="63" customFormat="1" x14ac:dyDescent="0.2">
      <c r="A2938" s="115"/>
      <c r="B2938" s="97" t="s">
        <v>33</v>
      </c>
      <c r="C2938" s="767" t="s">
        <v>207</v>
      </c>
      <c r="D2938" s="767"/>
      <c r="E2938" s="767"/>
      <c r="F2938" s="767"/>
      <c r="G2938" s="767"/>
      <c r="H2938" s="767"/>
      <c r="I2938" s="767"/>
      <c r="J2938" s="767"/>
      <c r="K2938" s="767"/>
      <c r="L2938" s="116">
        <v>8485.15</v>
      </c>
      <c r="M2938" s="117"/>
      <c r="N2938" s="118" t="s">
        <v>33</v>
      </c>
      <c r="AA2938" s="68" t="s">
        <v>207</v>
      </c>
    </row>
    <row r="2939" spans="1:28" s="63" customFormat="1" x14ac:dyDescent="0.2">
      <c r="A2939" s="115"/>
      <c r="B2939" s="97" t="s">
        <v>33</v>
      </c>
      <c r="C2939" s="767" t="s">
        <v>208</v>
      </c>
      <c r="D2939" s="767"/>
      <c r="E2939" s="767"/>
      <c r="F2939" s="767"/>
      <c r="G2939" s="767"/>
      <c r="H2939" s="767"/>
      <c r="I2939" s="767"/>
      <c r="J2939" s="767"/>
      <c r="K2939" s="767"/>
      <c r="L2939" s="116">
        <v>8916.7000000000007</v>
      </c>
      <c r="M2939" s="117"/>
      <c r="N2939" s="118" t="s">
        <v>33</v>
      </c>
      <c r="AA2939" s="68" t="s">
        <v>208</v>
      </c>
    </row>
    <row r="2940" spans="1:28" s="63" customFormat="1" x14ac:dyDescent="0.2">
      <c r="A2940" s="115"/>
      <c r="B2940" s="97" t="s">
        <v>33</v>
      </c>
      <c r="C2940" s="767" t="s">
        <v>209</v>
      </c>
      <c r="D2940" s="767"/>
      <c r="E2940" s="767"/>
      <c r="F2940" s="767"/>
      <c r="G2940" s="767"/>
      <c r="H2940" s="767"/>
      <c r="I2940" s="767"/>
      <c r="J2940" s="767"/>
      <c r="K2940" s="767"/>
      <c r="L2940" s="116">
        <v>5475.9</v>
      </c>
      <c r="M2940" s="117"/>
      <c r="N2940" s="118" t="s">
        <v>33</v>
      </c>
      <c r="AA2940" s="68" t="s">
        <v>209</v>
      </c>
    </row>
    <row r="2941" spans="1:28" s="63" customFormat="1" x14ac:dyDescent="0.2">
      <c r="A2941" s="115"/>
      <c r="B2941" s="109" t="s">
        <v>33</v>
      </c>
      <c r="C2941" s="782" t="s">
        <v>3857</v>
      </c>
      <c r="D2941" s="782"/>
      <c r="E2941" s="782"/>
      <c r="F2941" s="782"/>
      <c r="G2941" s="782"/>
      <c r="H2941" s="782"/>
      <c r="I2941" s="782"/>
      <c r="J2941" s="782"/>
      <c r="K2941" s="782"/>
      <c r="L2941" s="119">
        <v>259064.62</v>
      </c>
      <c r="M2941" s="120"/>
      <c r="N2941" s="121"/>
      <c r="AB2941" s="68" t="s">
        <v>3857</v>
      </c>
    </row>
    <row r="2942" spans="1:28" s="63" customFormat="1" x14ac:dyDescent="0.2">
      <c r="A2942" s="773" t="s">
        <v>3858</v>
      </c>
      <c r="B2942" s="774"/>
      <c r="C2942" s="774"/>
      <c r="D2942" s="774"/>
      <c r="E2942" s="774"/>
      <c r="F2942" s="774"/>
      <c r="G2942" s="774"/>
      <c r="H2942" s="774"/>
      <c r="I2942" s="774"/>
      <c r="J2942" s="774"/>
      <c r="K2942" s="774"/>
      <c r="L2942" s="774"/>
      <c r="M2942" s="774"/>
      <c r="N2942" s="775"/>
      <c r="P2942" s="68" t="s">
        <v>3858</v>
      </c>
    </row>
    <row r="2943" spans="1:28" s="63" customFormat="1" ht="56.25" x14ac:dyDescent="0.2">
      <c r="A2943" s="88" t="s">
        <v>3859</v>
      </c>
      <c r="B2943" s="89" t="s">
        <v>737</v>
      </c>
      <c r="C2943" s="776" t="s">
        <v>738</v>
      </c>
      <c r="D2943" s="776"/>
      <c r="E2943" s="776"/>
      <c r="F2943" s="90" t="s">
        <v>198</v>
      </c>
      <c r="G2943" s="90" t="s">
        <v>33</v>
      </c>
      <c r="H2943" s="90" t="s">
        <v>33</v>
      </c>
      <c r="I2943" s="90" t="s">
        <v>3860</v>
      </c>
      <c r="J2943" s="91">
        <v>67.73</v>
      </c>
      <c r="K2943" s="90" t="s">
        <v>33</v>
      </c>
      <c r="L2943" s="91">
        <v>5577.84</v>
      </c>
      <c r="M2943" s="92" t="s">
        <v>33</v>
      </c>
      <c r="N2943" s="93" t="s">
        <v>33</v>
      </c>
      <c r="R2943" s="68" t="s">
        <v>738</v>
      </c>
    </row>
    <row r="2944" spans="1:28" s="63" customFormat="1" ht="45" x14ac:dyDescent="0.2">
      <c r="A2944" s="88" t="s">
        <v>3861</v>
      </c>
      <c r="B2944" s="89" t="s">
        <v>750</v>
      </c>
      <c r="C2944" s="776" t="s">
        <v>751</v>
      </c>
      <c r="D2944" s="776"/>
      <c r="E2944" s="776"/>
      <c r="F2944" s="90" t="s">
        <v>198</v>
      </c>
      <c r="G2944" s="90" t="s">
        <v>33</v>
      </c>
      <c r="H2944" s="90" t="s">
        <v>33</v>
      </c>
      <c r="I2944" s="90" t="s">
        <v>3862</v>
      </c>
      <c r="J2944" s="91">
        <v>38.729999999999997</v>
      </c>
      <c r="K2944" s="90" t="s">
        <v>33</v>
      </c>
      <c r="L2944" s="91">
        <v>150971.85999999999</v>
      </c>
      <c r="M2944" s="92" t="s">
        <v>33</v>
      </c>
      <c r="N2944" s="93" t="s">
        <v>33</v>
      </c>
      <c r="R2944" s="68" t="s">
        <v>751</v>
      </c>
    </row>
    <row r="2945" spans="1:30" s="63" customFormat="1" ht="22.5" x14ac:dyDescent="0.2">
      <c r="A2945" s="88" t="s">
        <v>3863</v>
      </c>
      <c r="B2945" s="89" t="s">
        <v>753</v>
      </c>
      <c r="C2945" s="776" t="s">
        <v>754</v>
      </c>
      <c r="D2945" s="776"/>
      <c r="E2945" s="776"/>
      <c r="F2945" s="90" t="s">
        <v>198</v>
      </c>
      <c r="G2945" s="90" t="s">
        <v>33</v>
      </c>
      <c r="H2945" s="90" t="s">
        <v>33</v>
      </c>
      <c r="I2945" s="90" t="s">
        <v>3862</v>
      </c>
      <c r="J2945" s="91">
        <v>0.59</v>
      </c>
      <c r="K2945" s="90" t="s">
        <v>194</v>
      </c>
      <c r="L2945" s="91">
        <v>80494.94</v>
      </c>
      <c r="M2945" s="92" t="s">
        <v>33</v>
      </c>
      <c r="N2945" s="93" t="s">
        <v>33</v>
      </c>
      <c r="R2945" s="68" t="s">
        <v>754</v>
      </c>
    </row>
    <row r="2946" spans="1:30" s="63" customFormat="1" x14ac:dyDescent="0.2">
      <c r="A2946" s="96"/>
      <c r="B2946" s="97" t="s">
        <v>33</v>
      </c>
      <c r="C2946" s="767" t="s">
        <v>755</v>
      </c>
      <c r="D2946" s="767"/>
      <c r="E2946" s="767"/>
      <c r="F2946" s="767"/>
      <c r="G2946" s="767"/>
      <c r="H2946" s="767"/>
      <c r="I2946" s="767"/>
      <c r="J2946" s="767"/>
      <c r="K2946" s="767"/>
      <c r="L2946" s="767"/>
      <c r="M2946" s="767"/>
      <c r="N2946" s="781"/>
      <c r="T2946" s="68" t="s">
        <v>755</v>
      </c>
    </row>
    <row r="2947" spans="1:30" s="63" customFormat="1" ht="1.5" customHeight="1" x14ac:dyDescent="0.2">
      <c r="A2947" s="108"/>
      <c r="B2947" s="104"/>
      <c r="C2947" s="104"/>
      <c r="D2947" s="104"/>
      <c r="E2947" s="104"/>
      <c r="F2947" s="108"/>
      <c r="G2947" s="108"/>
      <c r="H2947" s="108"/>
      <c r="I2947" s="108"/>
      <c r="J2947" s="109"/>
      <c r="K2947" s="108"/>
      <c r="L2947" s="109"/>
      <c r="M2947" s="99"/>
      <c r="N2947" s="109"/>
    </row>
    <row r="2948" spans="1:30" s="63" customFormat="1" ht="22.5" x14ac:dyDescent="0.2">
      <c r="A2948" s="110"/>
      <c r="B2948" s="111" t="s">
        <v>33</v>
      </c>
      <c r="C2948" s="780" t="s">
        <v>3864</v>
      </c>
      <c r="D2948" s="780"/>
      <c r="E2948" s="780"/>
      <c r="F2948" s="780"/>
      <c r="G2948" s="780"/>
      <c r="H2948" s="780"/>
      <c r="I2948" s="780"/>
      <c r="J2948" s="780"/>
      <c r="K2948" s="780"/>
      <c r="L2948" s="112" t="s">
        <v>33</v>
      </c>
      <c r="M2948" s="113"/>
      <c r="N2948" s="114"/>
      <c r="Z2948" s="68" t="s">
        <v>3864</v>
      </c>
    </row>
    <row r="2949" spans="1:30" s="63" customFormat="1" x14ac:dyDescent="0.2">
      <c r="A2949" s="115"/>
      <c r="B2949" s="97" t="s">
        <v>165</v>
      </c>
      <c r="C2949" s="767" t="s">
        <v>202</v>
      </c>
      <c r="D2949" s="767"/>
      <c r="E2949" s="767"/>
      <c r="F2949" s="767"/>
      <c r="G2949" s="767"/>
      <c r="H2949" s="767"/>
      <c r="I2949" s="767"/>
      <c r="J2949" s="767"/>
      <c r="K2949" s="767"/>
      <c r="L2949" s="116">
        <v>237044.64</v>
      </c>
      <c r="M2949" s="117"/>
      <c r="N2949" s="118" t="s">
        <v>33</v>
      </c>
      <c r="AA2949" s="68" t="s">
        <v>202</v>
      </c>
    </row>
    <row r="2950" spans="1:30" s="63" customFormat="1" x14ac:dyDescent="0.2">
      <c r="A2950" s="115"/>
      <c r="B2950" s="97" t="s">
        <v>33</v>
      </c>
      <c r="C2950" s="767" t="s">
        <v>203</v>
      </c>
      <c r="D2950" s="767"/>
      <c r="E2950" s="767"/>
      <c r="F2950" s="767"/>
      <c r="G2950" s="767"/>
      <c r="H2950" s="767"/>
      <c r="I2950" s="767"/>
      <c r="J2950" s="767"/>
      <c r="K2950" s="767"/>
      <c r="L2950" s="116" t="s">
        <v>33</v>
      </c>
      <c r="M2950" s="117"/>
      <c r="N2950" s="118" t="s">
        <v>33</v>
      </c>
      <c r="AA2950" s="68" t="s">
        <v>203</v>
      </c>
    </row>
    <row r="2951" spans="1:30" s="63" customFormat="1" x14ac:dyDescent="0.2">
      <c r="A2951" s="115"/>
      <c r="B2951" s="97" t="s">
        <v>33</v>
      </c>
      <c r="C2951" s="767" t="s">
        <v>297</v>
      </c>
      <c r="D2951" s="767"/>
      <c r="E2951" s="767"/>
      <c r="F2951" s="767"/>
      <c r="G2951" s="767"/>
      <c r="H2951" s="767"/>
      <c r="I2951" s="767"/>
      <c r="J2951" s="767"/>
      <c r="K2951" s="767"/>
      <c r="L2951" s="116">
        <v>237044.64</v>
      </c>
      <c r="M2951" s="117"/>
      <c r="N2951" s="118" t="s">
        <v>33</v>
      </c>
      <c r="AA2951" s="68" t="s">
        <v>297</v>
      </c>
    </row>
    <row r="2952" spans="1:30" s="63" customFormat="1" ht="22.5" x14ac:dyDescent="0.2">
      <c r="A2952" s="115"/>
      <c r="B2952" s="109" t="s">
        <v>33</v>
      </c>
      <c r="C2952" s="782" t="s">
        <v>3865</v>
      </c>
      <c r="D2952" s="782"/>
      <c r="E2952" s="782"/>
      <c r="F2952" s="782"/>
      <c r="G2952" s="782"/>
      <c r="H2952" s="782"/>
      <c r="I2952" s="782"/>
      <c r="J2952" s="782"/>
      <c r="K2952" s="782"/>
      <c r="L2952" s="119">
        <v>237044.64</v>
      </c>
      <c r="M2952" s="120"/>
      <c r="N2952" s="121"/>
      <c r="AB2952" s="68" t="s">
        <v>3865</v>
      </c>
    </row>
    <row r="2953" spans="1:30" s="63" customFormat="1" ht="2.25" customHeight="1" x14ac:dyDescent="0.2">
      <c r="B2953" s="67"/>
      <c r="C2953" s="67"/>
      <c r="D2953" s="67"/>
      <c r="E2953" s="67"/>
      <c r="F2953" s="67"/>
      <c r="G2953" s="67"/>
      <c r="H2953" s="67"/>
      <c r="I2953" s="67"/>
      <c r="J2953" s="67"/>
      <c r="K2953" s="67"/>
      <c r="L2953" s="122"/>
      <c r="M2953" s="123"/>
      <c r="N2953" s="124"/>
    </row>
    <row r="2954" spans="1:30" s="63" customFormat="1" x14ac:dyDescent="0.2">
      <c r="A2954" s="110"/>
      <c r="B2954" s="111" t="s">
        <v>33</v>
      </c>
      <c r="C2954" s="780" t="s">
        <v>321</v>
      </c>
      <c r="D2954" s="780"/>
      <c r="E2954" s="780"/>
      <c r="F2954" s="780"/>
      <c r="G2954" s="780"/>
      <c r="H2954" s="780"/>
      <c r="I2954" s="780"/>
      <c r="J2954" s="780"/>
      <c r="K2954" s="780"/>
      <c r="L2954" s="112" t="s">
        <v>33</v>
      </c>
      <c r="M2954" s="113" t="s">
        <v>33</v>
      </c>
      <c r="N2954" s="114" t="s">
        <v>33</v>
      </c>
      <c r="AC2954" s="68" t="s">
        <v>321</v>
      </c>
    </row>
    <row r="2955" spans="1:30" s="63" customFormat="1" x14ac:dyDescent="0.2">
      <c r="A2955" s="115"/>
      <c r="B2955" s="97" t="s">
        <v>33</v>
      </c>
      <c r="C2955" s="767" t="s">
        <v>202</v>
      </c>
      <c r="D2955" s="767"/>
      <c r="E2955" s="767"/>
      <c r="F2955" s="767"/>
      <c r="G2955" s="767"/>
      <c r="H2955" s="767"/>
      <c r="I2955" s="767"/>
      <c r="J2955" s="767"/>
      <c r="K2955" s="767"/>
      <c r="L2955" s="116">
        <v>2534979.5699999998</v>
      </c>
      <c r="M2955" s="117" t="s">
        <v>33</v>
      </c>
      <c r="N2955" s="118">
        <v>18505351</v>
      </c>
      <c r="AD2955" s="68" t="s">
        <v>202</v>
      </c>
    </row>
    <row r="2956" spans="1:30" s="63" customFormat="1" x14ac:dyDescent="0.2">
      <c r="A2956" s="115"/>
      <c r="B2956" s="97" t="s">
        <v>165</v>
      </c>
      <c r="C2956" s="767" t="s">
        <v>726</v>
      </c>
      <c r="D2956" s="767"/>
      <c r="E2956" s="767"/>
      <c r="F2956" s="767"/>
      <c r="G2956" s="767"/>
      <c r="H2956" s="767"/>
      <c r="I2956" s="767"/>
      <c r="J2956" s="767"/>
      <c r="K2956" s="767"/>
      <c r="L2956" s="116">
        <v>2525572.64</v>
      </c>
      <c r="M2956" s="117">
        <v>7.3</v>
      </c>
      <c r="N2956" s="118">
        <v>18436680</v>
      </c>
      <c r="AD2956" s="68" t="s">
        <v>726</v>
      </c>
    </row>
    <row r="2957" spans="1:30" s="63" customFormat="1" x14ac:dyDescent="0.2">
      <c r="A2957" s="115"/>
      <c r="B2957" s="97" t="s">
        <v>33</v>
      </c>
      <c r="C2957" s="767" t="s">
        <v>727</v>
      </c>
      <c r="D2957" s="767"/>
      <c r="E2957" s="767"/>
      <c r="F2957" s="767"/>
      <c r="G2957" s="767"/>
      <c r="H2957" s="767"/>
      <c r="I2957" s="767"/>
      <c r="J2957" s="767"/>
      <c r="K2957" s="767"/>
      <c r="L2957" s="116" t="s">
        <v>33</v>
      </c>
      <c r="M2957" s="117" t="s">
        <v>33</v>
      </c>
      <c r="N2957" s="118" t="s">
        <v>33</v>
      </c>
      <c r="AD2957" s="68" t="s">
        <v>727</v>
      </c>
    </row>
    <row r="2958" spans="1:30" s="63" customFormat="1" x14ac:dyDescent="0.2">
      <c r="A2958" s="115"/>
      <c r="B2958" s="97" t="s">
        <v>33</v>
      </c>
      <c r="C2958" s="767" t="s">
        <v>728</v>
      </c>
      <c r="D2958" s="767"/>
      <c r="E2958" s="767"/>
      <c r="F2958" s="767"/>
      <c r="G2958" s="767"/>
      <c r="H2958" s="767"/>
      <c r="I2958" s="767"/>
      <c r="J2958" s="767"/>
      <c r="K2958" s="767"/>
      <c r="L2958" s="116">
        <v>74845.08</v>
      </c>
      <c r="M2958" s="117" t="s">
        <v>33</v>
      </c>
      <c r="N2958" s="118" t="s">
        <v>33</v>
      </c>
      <c r="AD2958" s="68" t="s">
        <v>728</v>
      </c>
    </row>
    <row r="2959" spans="1:30" s="63" customFormat="1" x14ac:dyDescent="0.2">
      <c r="A2959" s="115"/>
      <c r="B2959" s="97" t="s">
        <v>33</v>
      </c>
      <c r="C2959" s="767" t="s">
        <v>729</v>
      </c>
      <c r="D2959" s="767"/>
      <c r="E2959" s="767"/>
      <c r="F2959" s="767"/>
      <c r="G2959" s="767"/>
      <c r="H2959" s="767"/>
      <c r="I2959" s="767"/>
      <c r="J2959" s="767"/>
      <c r="K2959" s="767"/>
      <c r="L2959" s="116">
        <v>163363.48000000001</v>
      </c>
      <c r="M2959" s="117" t="s">
        <v>33</v>
      </c>
      <c r="N2959" s="118" t="s">
        <v>33</v>
      </c>
      <c r="AD2959" s="68" t="s">
        <v>729</v>
      </c>
    </row>
    <row r="2960" spans="1:30" s="63" customFormat="1" x14ac:dyDescent="0.2">
      <c r="A2960" s="115"/>
      <c r="B2960" s="97" t="s">
        <v>33</v>
      </c>
      <c r="C2960" s="767" t="s">
        <v>730</v>
      </c>
      <c r="D2960" s="767"/>
      <c r="E2960" s="767"/>
      <c r="F2960" s="767"/>
      <c r="G2960" s="767"/>
      <c r="H2960" s="767"/>
      <c r="I2960" s="767"/>
      <c r="J2960" s="767"/>
      <c r="K2960" s="767"/>
      <c r="L2960" s="116">
        <v>2129931.77</v>
      </c>
      <c r="M2960" s="117" t="s">
        <v>33</v>
      </c>
      <c r="N2960" s="118" t="s">
        <v>33</v>
      </c>
      <c r="AD2960" s="68" t="s">
        <v>730</v>
      </c>
    </row>
    <row r="2961" spans="1:31" x14ac:dyDescent="0.2">
      <c r="A2961" s="115"/>
      <c r="B2961" s="97" t="s">
        <v>33</v>
      </c>
      <c r="C2961" s="767" t="s">
        <v>731</v>
      </c>
      <c r="D2961" s="767"/>
      <c r="E2961" s="767"/>
      <c r="F2961" s="767"/>
      <c r="G2961" s="767"/>
      <c r="H2961" s="767"/>
      <c r="I2961" s="767"/>
      <c r="J2961" s="767"/>
      <c r="K2961" s="767"/>
      <c r="L2961" s="116">
        <v>98702.87</v>
      </c>
      <c r="M2961" s="117" t="s">
        <v>33</v>
      </c>
      <c r="N2961" s="118" t="s">
        <v>33</v>
      </c>
      <c r="O2961" s="63"/>
      <c r="P2961" s="63"/>
      <c r="Q2961" s="63"/>
      <c r="R2961" s="63"/>
      <c r="S2961" s="63"/>
      <c r="T2961" s="63"/>
      <c r="U2961" s="63"/>
      <c r="V2961" s="63"/>
      <c r="W2961" s="63"/>
      <c r="X2961" s="63"/>
      <c r="Y2961" s="63"/>
      <c r="Z2961" s="63"/>
      <c r="AA2961" s="63"/>
      <c r="AB2961" s="63"/>
      <c r="AC2961" s="63"/>
      <c r="AD2961" s="68" t="s">
        <v>731</v>
      </c>
      <c r="AE2961" s="63"/>
    </row>
    <row r="2962" spans="1:31" x14ac:dyDescent="0.2">
      <c r="A2962" s="115"/>
      <c r="B2962" s="97" t="s">
        <v>33</v>
      </c>
      <c r="C2962" s="767" t="s">
        <v>732</v>
      </c>
      <c r="D2962" s="767"/>
      <c r="E2962" s="767"/>
      <c r="F2962" s="767"/>
      <c r="G2962" s="767"/>
      <c r="H2962" s="767"/>
      <c r="I2962" s="767"/>
      <c r="J2962" s="767"/>
      <c r="K2962" s="767"/>
      <c r="L2962" s="116">
        <v>58729.440000000002</v>
      </c>
      <c r="M2962" s="117" t="s">
        <v>33</v>
      </c>
      <c r="N2962" s="118" t="s">
        <v>33</v>
      </c>
      <c r="O2962" s="63"/>
      <c r="P2962" s="63"/>
      <c r="Q2962" s="63"/>
      <c r="R2962" s="63"/>
      <c r="S2962" s="63"/>
      <c r="T2962" s="63"/>
      <c r="U2962" s="63"/>
      <c r="V2962" s="63"/>
      <c r="W2962" s="63"/>
      <c r="X2962" s="63"/>
      <c r="Y2962" s="63"/>
      <c r="Z2962" s="63"/>
      <c r="AA2962" s="63"/>
      <c r="AB2962" s="63"/>
      <c r="AC2962" s="63"/>
      <c r="AD2962" s="68" t="s">
        <v>732</v>
      </c>
      <c r="AE2962" s="63"/>
    </row>
    <row r="2963" spans="1:31" x14ac:dyDescent="0.2">
      <c r="A2963" s="115"/>
      <c r="B2963" s="97" t="s">
        <v>165</v>
      </c>
      <c r="C2963" s="767" t="s">
        <v>733</v>
      </c>
      <c r="D2963" s="767"/>
      <c r="E2963" s="767"/>
      <c r="F2963" s="767"/>
      <c r="G2963" s="767"/>
      <c r="H2963" s="767"/>
      <c r="I2963" s="767"/>
      <c r="J2963" s="767"/>
      <c r="K2963" s="767"/>
      <c r="L2963" s="116">
        <v>9406.93</v>
      </c>
      <c r="M2963" s="117">
        <v>7.3</v>
      </c>
      <c r="N2963" s="118">
        <v>68671</v>
      </c>
      <c r="O2963" s="63"/>
      <c r="P2963" s="63"/>
      <c r="Q2963" s="63"/>
      <c r="R2963" s="63"/>
      <c r="S2963" s="63"/>
      <c r="T2963" s="63"/>
      <c r="U2963" s="63"/>
      <c r="V2963" s="63"/>
      <c r="W2963" s="63"/>
      <c r="X2963" s="63"/>
      <c r="Y2963" s="63"/>
      <c r="Z2963" s="63"/>
      <c r="AA2963" s="63"/>
      <c r="AB2963" s="63"/>
      <c r="AC2963" s="63"/>
      <c r="AD2963" s="68" t="s">
        <v>733</v>
      </c>
      <c r="AE2963" s="63"/>
    </row>
    <row r="2964" spans="1:31" x14ac:dyDescent="0.2">
      <c r="A2964" s="115"/>
      <c r="B2964" s="97" t="s">
        <v>165</v>
      </c>
      <c r="C2964" s="767" t="s">
        <v>876</v>
      </c>
      <c r="D2964" s="767"/>
      <c r="E2964" s="767"/>
      <c r="F2964" s="767"/>
      <c r="G2964" s="767"/>
      <c r="H2964" s="767"/>
      <c r="I2964" s="767"/>
      <c r="J2964" s="767"/>
      <c r="K2964" s="767"/>
      <c r="L2964" s="116">
        <v>987.75</v>
      </c>
      <c r="M2964" s="117">
        <v>7.3</v>
      </c>
      <c r="N2964" s="118">
        <v>7211</v>
      </c>
      <c r="O2964" s="63"/>
      <c r="P2964" s="63"/>
      <c r="Q2964" s="63"/>
      <c r="R2964" s="63"/>
      <c r="S2964" s="63"/>
      <c r="T2964" s="63"/>
      <c r="U2964" s="63"/>
      <c r="V2964" s="63"/>
      <c r="W2964" s="63"/>
      <c r="X2964" s="63"/>
      <c r="Y2964" s="63"/>
      <c r="Z2964" s="63"/>
      <c r="AA2964" s="63"/>
      <c r="AB2964" s="63"/>
      <c r="AC2964" s="63"/>
      <c r="AD2964" s="68" t="s">
        <v>876</v>
      </c>
      <c r="AE2964" s="63"/>
    </row>
    <row r="2965" spans="1:31" x14ac:dyDescent="0.2">
      <c r="A2965" s="115"/>
      <c r="B2965" s="97" t="s">
        <v>33</v>
      </c>
      <c r="C2965" s="767" t="s">
        <v>203</v>
      </c>
      <c r="D2965" s="767"/>
      <c r="E2965" s="767"/>
      <c r="F2965" s="767"/>
      <c r="G2965" s="767"/>
      <c r="H2965" s="767"/>
      <c r="I2965" s="767"/>
      <c r="J2965" s="767"/>
      <c r="K2965" s="767"/>
      <c r="L2965" s="116" t="s">
        <v>33</v>
      </c>
      <c r="M2965" s="117" t="s">
        <v>33</v>
      </c>
      <c r="N2965" s="118" t="s">
        <v>33</v>
      </c>
      <c r="O2965" s="63"/>
      <c r="P2965" s="63"/>
      <c r="Q2965" s="63"/>
      <c r="R2965" s="63"/>
      <c r="S2965" s="63"/>
      <c r="T2965" s="63"/>
      <c r="U2965" s="63"/>
      <c r="V2965" s="63"/>
      <c r="W2965" s="63"/>
      <c r="X2965" s="63"/>
      <c r="Y2965" s="63"/>
      <c r="Z2965" s="63"/>
      <c r="AA2965" s="63"/>
      <c r="AB2965" s="63"/>
      <c r="AC2965" s="63"/>
      <c r="AD2965" s="68" t="s">
        <v>203</v>
      </c>
      <c r="AE2965" s="63"/>
    </row>
    <row r="2966" spans="1:31" x14ac:dyDescent="0.2">
      <c r="A2966" s="115"/>
      <c r="B2966" s="97" t="s">
        <v>33</v>
      </c>
      <c r="C2966" s="767" t="s">
        <v>296</v>
      </c>
      <c r="D2966" s="767"/>
      <c r="E2966" s="767"/>
      <c r="F2966" s="767"/>
      <c r="G2966" s="767"/>
      <c r="H2966" s="767"/>
      <c r="I2966" s="767"/>
      <c r="J2966" s="767"/>
      <c r="K2966" s="767"/>
      <c r="L2966" s="116">
        <v>117.92</v>
      </c>
      <c r="M2966" s="117" t="s">
        <v>33</v>
      </c>
      <c r="N2966" s="118" t="s">
        <v>33</v>
      </c>
      <c r="O2966" s="63"/>
      <c r="P2966" s="63"/>
      <c r="Q2966" s="63"/>
      <c r="R2966" s="63"/>
      <c r="S2966" s="63"/>
      <c r="T2966" s="63"/>
      <c r="U2966" s="63"/>
      <c r="V2966" s="63"/>
      <c r="W2966" s="63"/>
      <c r="X2966" s="63"/>
      <c r="Y2966" s="63"/>
      <c r="Z2966" s="63"/>
      <c r="AA2966" s="63"/>
      <c r="AB2966" s="63"/>
      <c r="AC2966" s="63"/>
      <c r="AD2966" s="68" t="s">
        <v>296</v>
      </c>
      <c r="AE2966" s="63"/>
    </row>
    <row r="2967" spans="1:31" x14ac:dyDescent="0.2">
      <c r="A2967" s="115"/>
      <c r="B2967" s="97" t="s">
        <v>33</v>
      </c>
      <c r="C2967" s="767" t="s">
        <v>204</v>
      </c>
      <c r="D2967" s="767"/>
      <c r="E2967" s="767"/>
      <c r="F2967" s="767"/>
      <c r="G2967" s="767"/>
      <c r="H2967" s="767"/>
      <c r="I2967" s="767"/>
      <c r="J2967" s="767"/>
      <c r="K2967" s="767"/>
      <c r="L2967" s="116">
        <v>50.61</v>
      </c>
      <c r="M2967" s="117" t="s">
        <v>33</v>
      </c>
      <c r="N2967" s="118" t="s">
        <v>33</v>
      </c>
      <c r="O2967" s="63"/>
      <c r="P2967" s="63"/>
      <c r="Q2967" s="63"/>
      <c r="R2967" s="63"/>
      <c r="S2967" s="63"/>
      <c r="T2967" s="63"/>
      <c r="U2967" s="63"/>
      <c r="V2967" s="63"/>
      <c r="W2967" s="63"/>
      <c r="X2967" s="63"/>
      <c r="Y2967" s="63"/>
      <c r="Z2967" s="63"/>
      <c r="AA2967" s="63"/>
      <c r="AB2967" s="63"/>
      <c r="AC2967" s="63"/>
      <c r="AD2967" s="68" t="s">
        <v>204</v>
      </c>
      <c r="AE2967" s="63"/>
    </row>
    <row r="2968" spans="1:31" x14ac:dyDescent="0.2">
      <c r="A2968" s="115"/>
      <c r="B2968" s="97" t="s">
        <v>33</v>
      </c>
      <c r="C2968" s="767" t="s">
        <v>297</v>
      </c>
      <c r="D2968" s="767"/>
      <c r="E2968" s="767"/>
      <c r="F2968" s="767"/>
      <c r="G2968" s="767"/>
      <c r="H2968" s="767"/>
      <c r="I2968" s="767"/>
      <c r="J2968" s="767"/>
      <c r="K2968" s="767"/>
      <c r="L2968" s="116">
        <v>623.53</v>
      </c>
      <c r="M2968" s="117" t="s">
        <v>33</v>
      </c>
      <c r="N2968" s="118" t="s">
        <v>33</v>
      </c>
      <c r="O2968" s="63"/>
      <c r="P2968" s="63"/>
      <c r="Q2968" s="63"/>
      <c r="R2968" s="63"/>
      <c r="S2968" s="63"/>
      <c r="T2968" s="63"/>
      <c r="U2968" s="63"/>
      <c r="V2968" s="63"/>
      <c r="W2968" s="63"/>
      <c r="X2968" s="63"/>
      <c r="Y2968" s="63"/>
      <c r="Z2968" s="63"/>
      <c r="AA2968" s="63"/>
      <c r="AB2968" s="63"/>
      <c r="AC2968" s="63"/>
      <c r="AD2968" s="68" t="s">
        <v>297</v>
      </c>
      <c r="AE2968" s="63"/>
    </row>
    <row r="2969" spans="1:31" x14ac:dyDescent="0.2">
      <c r="A2969" s="115"/>
      <c r="B2969" s="97" t="s">
        <v>33</v>
      </c>
      <c r="C2969" s="767" t="s">
        <v>205</v>
      </c>
      <c r="D2969" s="767"/>
      <c r="E2969" s="767"/>
      <c r="F2969" s="767"/>
      <c r="G2969" s="767"/>
      <c r="H2969" s="767"/>
      <c r="I2969" s="767"/>
      <c r="J2969" s="767"/>
      <c r="K2969" s="767"/>
      <c r="L2969" s="116">
        <v>116.19</v>
      </c>
      <c r="M2969" s="117" t="s">
        <v>33</v>
      </c>
      <c r="N2969" s="118" t="s">
        <v>33</v>
      </c>
      <c r="O2969" s="63"/>
      <c r="P2969" s="63"/>
      <c r="Q2969" s="63"/>
      <c r="R2969" s="63"/>
      <c r="S2969" s="63"/>
      <c r="T2969" s="63"/>
      <c r="U2969" s="63"/>
      <c r="V2969" s="63"/>
      <c r="W2969" s="63"/>
      <c r="X2969" s="63"/>
      <c r="Y2969" s="63"/>
      <c r="Z2969" s="63"/>
      <c r="AA2969" s="63"/>
      <c r="AB2969" s="63"/>
      <c r="AC2969" s="63"/>
      <c r="AD2969" s="68" t="s">
        <v>205</v>
      </c>
      <c r="AE2969" s="63"/>
    </row>
    <row r="2970" spans="1:31" x14ac:dyDescent="0.2">
      <c r="A2970" s="115"/>
      <c r="B2970" s="97" t="s">
        <v>33</v>
      </c>
      <c r="C2970" s="767" t="s">
        <v>206</v>
      </c>
      <c r="D2970" s="767"/>
      <c r="E2970" s="767"/>
      <c r="F2970" s="767"/>
      <c r="G2970" s="767"/>
      <c r="H2970" s="767"/>
      <c r="I2970" s="767"/>
      <c r="J2970" s="767"/>
      <c r="K2970" s="767"/>
      <c r="L2970" s="116">
        <v>79.5</v>
      </c>
      <c r="M2970" s="117" t="s">
        <v>33</v>
      </c>
      <c r="N2970" s="118" t="s">
        <v>33</v>
      </c>
      <c r="O2970" s="63"/>
      <c r="P2970" s="63"/>
      <c r="Q2970" s="63"/>
      <c r="R2970" s="63"/>
      <c r="S2970" s="63"/>
      <c r="T2970" s="63"/>
      <c r="U2970" s="63"/>
      <c r="V2970" s="63"/>
      <c r="W2970" s="63"/>
      <c r="X2970" s="63"/>
      <c r="Y2970" s="63"/>
      <c r="Z2970" s="63"/>
      <c r="AA2970" s="63"/>
      <c r="AB2970" s="63"/>
      <c r="AC2970" s="63"/>
      <c r="AD2970" s="68" t="s">
        <v>206</v>
      </c>
      <c r="AE2970" s="63"/>
    </row>
    <row r="2971" spans="1:31" x14ac:dyDescent="0.2">
      <c r="A2971" s="115"/>
      <c r="B2971" s="97" t="s">
        <v>33</v>
      </c>
      <c r="C2971" s="767" t="s">
        <v>207</v>
      </c>
      <c r="D2971" s="767"/>
      <c r="E2971" s="767"/>
      <c r="F2971" s="767"/>
      <c r="G2971" s="767"/>
      <c r="H2971" s="767"/>
      <c r="I2971" s="767"/>
      <c r="J2971" s="767"/>
      <c r="K2971" s="767"/>
      <c r="L2971" s="116">
        <v>96126.66</v>
      </c>
      <c r="M2971" s="117" t="s">
        <v>33</v>
      </c>
      <c r="N2971" s="118" t="s">
        <v>33</v>
      </c>
      <c r="O2971" s="63"/>
      <c r="P2971" s="63"/>
      <c r="Q2971" s="63"/>
      <c r="R2971" s="63"/>
      <c r="S2971" s="63"/>
      <c r="T2971" s="63"/>
      <c r="U2971" s="63"/>
      <c r="V2971" s="63"/>
      <c r="W2971" s="63"/>
      <c r="X2971" s="63"/>
      <c r="Y2971" s="63"/>
      <c r="Z2971" s="63"/>
      <c r="AA2971" s="63"/>
      <c r="AB2971" s="63"/>
      <c r="AC2971" s="63"/>
      <c r="AD2971" s="68" t="s">
        <v>207</v>
      </c>
      <c r="AE2971" s="63"/>
    </row>
    <row r="2972" spans="1:31" x14ac:dyDescent="0.2">
      <c r="A2972" s="115"/>
      <c r="B2972" s="97" t="s">
        <v>33</v>
      </c>
      <c r="C2972" s="767" t="s">
        <v>208</v>
      </c>
      <c r="D2972" s="767"/>
      <c r="E2972" s="767"/>
      <c r="F2972" s="767"/>
      <c r="G2972" s="767"/>
      <c r="H2972" s="767"/>
      <c r="I2972" s="767"/>
      <c r="J2972" s="767"/>
      <c r="K2972" s="767"/>
      <c r="L2972" s="116">
        <v>98819.06</v>
      </c>
      <c r="M2972" s="117" t="s">
        <v>33</v>
      </c>
      <c r="N2972" s="118" t="s">
        <v>33</v>
      </c>
      <c r="O2972" s="63"/>
      <c r="P2972" s="63"/>
      <c r="Q2972" s="63"/>
      <c r="R2972" s="63"/>
      <c r="S2972" s="63"/>
      <c r="T2972" s="63"/>
      <c r="U2972" s="63"/>
      <c r="V2972" s="63"/>
      <c r="W2972" s="63"/>
      <c r="X2972" s="63"/>
      <c r="Y2972" s="63"/>
      <c r="Z2972" s="63"/>
      <c r="AA2972" s="63"/>
      <c r="AB2972" s="63"/>
      <c r="AC2972" s="63"/>
      <c r="AD2972" s="68" t="s">
        <v>208</v>
      </c>
      <c r="AE2972" s="63"/>
    </row>
    <row r="2973" spans="1:31" x14ac:dyDescent="0.2">
      <c r="A2973" s="115"/>
      <c r="B2973" s="97" t="s">
        <v>33</v>
      </c>
      <c r="C2973" s="767" t="s">
        <v>209</v>
      </c>
      <c r="D2973" s="767"/>
      <c r="E2973" s="767"/>
      <c r="F2973" s="767"/>
      <c r="G2973" s="767"/>
      <c r="H2973" s="767"/>
      <c r="I2973" s="767"/>
      <c r="J2973" s="767"/>
      <c r="K2973" s="767"/>
      <c r="L2973" s="116">
        <v>58808.94</v>
      </c>
      <c r="M2973" s="117" t="s">
        <v>33</v>
      </c>
      <c r="N2973" s="118" t="s">
        <v>33</v>
      </c>
      <c r="O2973" s="63"/>
      <c r="P2973" s="63"/>
      <c r="Q2973" s="63"/>
      <c r="R2973" s="63"/>
      <c r="S2973" s="63"/>
      <c r="T2973" s="63"/>
      <c r="U2973" s="63"/>
      <c r="V2973" s="63"/>
      <c r="W2973" s="63"/>
      <c r="X2973" s="63"/>
      <c r="Y2973" s="63"/>
      <c r="Z2973" s="63"/>
      <c r="AA2973" s="63"/>
      <c r="AB2973" s="63"/>
      <c r="AC2973" s="63"/>
      <c r="AD2973" s="68" t="s">
        <v>209</v>
      </c>
      <c r="AE2973" s="63"/>
    </row>
    <row r="2974" spans="1:31" x14ac:dyDescent="0.2">
      <c r="A2974" s="115"/>
      <c r="B2974" s="109" t="s">
        <v>33</v>
      </c>
      <c r="C2974" s="782" t="s">
        <v>322</v>
      </c>
      <c r="D2974" s="782"/>
      <c r="E2974" s="782"/>
      <c r="F2974" s="782"/>
      <c r="G2974" s="782"/>
      <c r="H2974" s="782"/>
      <c r="I2974" s="782"/>
      <c r="J2974" s="782"/>
      <c r="K2974" s="782"/>
      <c r="L2974" s="119">
        <v>2535967.3199999998</v>
      </c>
      <c r="M2974" s="120" t="s">
        <v>33</v>
      </c>
      <c r="N2974" s="125">
        <v>18512562</v>
      </c>
      <c r="O2974" s="63"/>
      <c r="P2974" s="63"/>
      <c r="Q2974" s="63"/>
      <c r="R2974" s="63"/>
      <c r="S2974" s="63"/>
      <c r="T2974" s="63"/>
      <c r="U2974" s="63"/>
      <c r="V2974" s="63"/>
      <c r="W2974" s="63"/>
      <c r="X2974" s="63"/>
      <c r="Y2974" s="63"/>
      <c r="Z2974" s="63"/>
      <c r="AA2974" s="63"/>
      <c r="AB2974" s="63"/>
      <c r="AC2974" s="63"/>
      <c r="AD2974" s="63"/>
      <c r="AE2974" s="68" t="s">
        <v>322</v>
      </c>
    </row>
    <row r="2975" spans="1:31" ht="1.5" customHeight="1" x14ac:dyDescent="0.2">
      <c r="B2975" s="109"/>
      <c r="C2975" s="104"/>
      <c r="D2975" s="104"/>
      <c r="E2975" s="104"/>
      <c r="F2975" s="104"/>
      <c r="G2975" s="104"/>
      <c r="H2975" s="104"/>
      <c r="I2975" s="104"/>
      <c r="J2975" s="104"/>
      <c r="K2975" s="104"/>
      <c r="L2975" s="119"/>
      <c r="M2975" s="120"/>
      <c r="N2975" s="126"/>
      <c r="O2975" s="63"/>
      <c r="P2975" s="63"/>
      <c r="Q2975" s="63"/>
      <c r="R2975" s="63"/>
      <c r="S2975" s="63"/>
      <c r="T2975" s="63"/>
      <c r="U2975" s="63"/>
      <c r="V2975" s="63"/>
      <c r="W2975" s="63"/>
      <c r="X2975" s="63"/>
      <c r="Y2975" s="63"/>
      <c r="Z2975" s="63"/>
      <c r="AA2975" s="63"/>
      <c r="AB2975" s="63"/>
      <c r="AC2975" s="63"/>
      <c r="AD2975" s="63"/>
      <c r="AE2975" s="63"/>
    </row>
    <row r="2976" spans="1:31" ht="53.25" customHeight="1" x14ac:dyDescent="0.2">
      <c r="A2976" s="127"/>
      <c r="B2976" s="127"/>
      <c r="C2976" s="127"/>
      <c r="D2976" s="127"/>
      <c r="E2976" s="127"/>
      <c r="F2976" s="127"/>
      <c r="G2976" s="127"/>
      <c r="H2976" s="127"/>
      <c r="I2976" s="127"/>
      <c r="J2976" s="127"/>
      <c r="K2976" s="127"/>
      <c r="L2976" s="127"/>
      <c r="M2976" s="127"/>
      <c r="N2976" s="127"/>
      <c r="O2976" s="63"/>
      <c r="P2976" s="63"/>
      <c r="Q2976" s="63"/>
      <c r="R2976" s="63"/>
      <c r="S2976" s="63"/>
      <c r="T2976" s="63"/>
      <c r="U2976" s="63"/>
      <c r="V2976" s="63"/>
      <c r="W2976" s="63"/>
      <c r="X2976" s="63"/>
      <c r="Y2976" s="63"/>
      <c r="Z2976" s="63"/>
      <c r="AA2976" s="63"/>
      <c r="AB2976" s="63"/>
      <c r="AC2976" s="63"/>
      <c r="AD2976" s="63"/>
      <c r="AE2976" s="63"/>
    </row>
    <row r="2977" spans="2:12" s="63" customFormat="1" x14ac:dyDescent="0.2">
      <c r="B2977" s="128" t="s">
        <v>323</v>
      </c>
      <c r="C2977" s="786" t="s">
        <v>33</v>
      </c>
      <c r="D2977" s="786"/>
      <c r="E2977" s="786"/>
      <c r="F2977" s="786"/>
      <c r="G2977" s="786"/>
      <c r="H2977" s="786"/>
      <c r="I2977" s="786"/>
      <c r="J2977" s="786"/>
      <c r="K2977" s="786"/>
      <c r="L2977" s="786"/>
    </row>
    <row r="2978" spans="2:12" s="63" customFormat="1" ht="13.5" customHeight="1" x14ac:dyDescent="0.2">
      <c r="B2978" s="64"/>
      <c r="C2978" s="787" t="s">
        <v>11</v>
      </c>
      <c r="D2978" s="787"/>
      <c r="E2978" s="787"/>
      <c r="F2978" s="787"/>
      <c r="G2978" s="787"/>
      <c r="H2978" s="787"/>
      <c r="I2978" s="787"/>
      <c r="J2978" s="787"/>
      <c r="K2978" s="787"/>
      <c r="L2978" s="787"/>
    </row>
    <row r="2979" spans="2:12" s="63" customFormat="1" ht="12.75" customHeight="1" x14ac:dyDescent="0.2">
      <c r="B2979" s="128" t="s">
        <v>324</v>
      </c>
      <c r="C2979" s="786" t="s">
        <v>33</v>
      </c>
      <c r="D2979" s="786"/>
      <c r="E2979" s="786"/>
      <c r="F2979" s="786"/>
      <c r="G2979" s="786"/>
      <c r="H2979" s="786"/>
      <c r="I2979" s="786"/>
      <c r="J2979" s="786"/>
      <c r="K2979" s="786"/>
      <c r="L2979" s="786"/>
    </row>
    <row r="2980" spans="2:12" s="63" customFormat="1" ht="13.5" customHeight="1" x14ac:dyDescent="0.2">
      <c r="C2980" s="787" t="s">
        <v>11</v>
      </c>
      <c r="D2980" s="787"/>
      <c r="E2980" s="787"/>
      <c r="F2980" s="787"/>
      <c r="G2980" s="787"/>
      <c r="H2980" s="787"/>
      <c r="I2980" s="787"/>
      <c r="J2980" s="787"/>
      <c r="K2980" s="787"/>
      <c r="L2980" s="787"/>
    </row>
    <row r="2994" s="63" customFormat="1" x14ac:dyDescent="0.2"/>
  </sheetData>
  <mergeCells count="2962">
    <mergeCell ref="C2973:K2973"/>
    <mergeCell ref="C2974:K2974"/>
    <mergeCell ref="C2977:L2977"/>
    <mergeCell ref="C2978:L2978"/>
    <mergeCell ref="C2979:L2979"/>
    <mergeCell ref="C2980:L2980"/>
    <mergeCell ref="C2967:K2967"/>
    <mergeCell ref="C2968:K2968"/>
    <mergeCell ref="C2969:K2969"/>
    <mergeCell ref="C2970:K2970"/>
    <mergeCell ref="C2971:K2971"/>
    <mergeCell ref="C2972:K2972"/>
    <mergeCell ref="C2961:K2961"/>
    <mergeCell ref="C2962:K2962"/>
    <mergeCell ref="C2963:K2963"/>
    <mergeCell ref="C2964:K2964"/>
    <mergeCell ref="C2965:K2965"/>
    <mergeCell ref="C2966:K2966"/>
    <mergeCell ref="C2955:K2955"/>
    <mergeCell ref="C2956:K2956"/>
    <mergeCell ref="C2957:K2957"/>
    <mergeCell ref="C2958:K2958"/>
    <mergeCell ref="C2959:K2959"/>
    <mergeCell ref="C2960:K2960"/>
    <mergeCell ref="C2948:K2948"/>
    <mergeCell ref="C2949:K2949"/>
    <mergeCell ref="C2950:K2950"/>
    <mergeCell ref="C2951:K2951"/>
    <mergeCell ref="C2952:K2952"/>
    <mergeCell ref="C2954:K2954"/>
    <mergeCell ref="C2941:K2941"/>
    <mergeCell ref="A2942:N2942"/>
    <mergeCell ref="C2943:E2943"/>
    <mergeCell ref="C2944:E2944"/>
    <mergeCell ref="C2945:E2945"/>
    <mergeCell ref="C2946:N2946"/>
    <mergeCell ref="C2935:K2935"/>
    <mergeCell ref="C2936:K2936"/>
    <mergeCell ref="C2937:K2937"/>
    <mergeCell ref="C2938:K2938"/>
    <mergeCell ref="C2939:K2939"/>
    <mergeCell ref="C2940:K2940"/>
    <mergeCell ref="C2929:K2929"/>
    <mergeCell ref="C2930:K2930"/>
    <mergeCell ref="C2931:K2931"/>
    <mergeCell ref="C2932:K2932"/>
    <mergeCell ref="C2933:K2933"/>
    <mergeCell ref="C2934:K2934"/>
    <mergeCell ref="C2923:K2923"/>
    <mergeCell ref="C2924:K2924"/>
    <mergeCell ref="C2925:K2925"/>
    <mergeCell ref="C2926:K2926"/>
    <mergeCell ref="C2927:K2927"/>
    <mergeCell ref="C2928:K2928"/>
    <mergeCell ref="C2916:E2916"/>
    <mergeCell ref="C2917:E2917"/>
    <mergeCell ref="C2918:E2918"/>
    <mergeCell ref="C2919:N2919"/>
    <mergeCell ref="C2921:K2921"/>
    <mergeCell ref="C2922:K2922"/>
    <mergeCell ref="C2910:E2910"/>
    <mergeCell ref="C2911:E2911"/>
    <mergeCell ref="C2912:E2912"/>
    <mergeCell ref="C2913:E2913"/>
    <mergeCell ref="C2914:E2914"/>
    <mergeCell ref="C2915:E2915"/>
    <mergeCell ref="C2904:E2904"/>
    <mergeCell ref="C2905:N2905"/>
    <mergeCell ref="C2906:N2906"/>
    <mergeCell ref="C2907:E2907"/>
    <mergeCell ref="C2908:E2908"/>
    <mergeCell ref="C2909:E2909"/>
    <mergeCell ref="C2898:E2898"/>
    <mergeCell ref="C2899:E2899"/>
    <mergeCell ref="C2900:E2900"/>
    <mergeCell ref="C2901:E2901"/>
    <mergeCell ref="C2902:E2902"/>
    <mergeCell ref="C2903:E2903"/>
    <mergeCell ref="C2892:E2892"/>
    <mergeCell ref="C2893:E2893"/>
    <mergeCell ref="C2894:E2894"/>
    <mergeCell ref="C2895:E2895"/>
    <mergeCell ref="C2896:E2896"/>
    <mergeCell ref="C2897:E2897"/>
    <mergeCell ref="C2886:N2886"/>
    <mergeCell ref="C2887:E2887"/>
    <mergeCell ref="C2888:N2888"/>
    <mergeCell ref="C2889:E2889"/>
    <mergeCell ref="C2890:N2890"/>
    <mergeCell ref="C2891:N2891"/>
    <mergeCell ref="C2880:N2880"/>
    <mergeCell ref="C2881:E2881"/>
    <mergeCell ref="C2882:N2882"/>
    <mergeCell ref="C2883:E2883"/>
    <mergeCell ref="C2884:N2884"/>
    <mergeCell ref="C2885:E2885"/>
    <mergeCell ref="C2874:N2874"/>
    <mergeCell ref="C2875:E2875"/>
    <mergeCell ref="C2876:N2876"/>
    <mergeCell ref="C2877:E2877"/>
    <mergeCell ref="C2878:N2878"/>
    <mergeCell ref="C2879:E2879"/>
    <mergeCell ref="C2868:E2868"/>
    <mergeCell ref="C2869:E2869"/>
    <mergeCell ref="C2870:E2870"/>
    <mergeCell ref="C2871:E2871"/>
    <mergeCell ref="C2872:E2872"/>
    <mergeCell ref="C2873:E2873"/>
    <mergeCell ref="C2862:E2862"/>
    <mergeCell ref="C2863:E2863"/>
    <mergeCell ref="C2864:E2864"/>
    <mergeCell ref="C2865:E2865"/>
    <mergeCell ref="C2866:E2866"/>
    <mergeCell ref="C2867:E2867"/>
    <mergeCell ref="C2856:E2856"/>
    <mergeCell ref="C2857:E2857"/>
    <mergeCell ref="C2858:E2858"/>
    <mergeCell ref="C2859:N2859"/>
    <mergeCell ref="C2860:N2860"/>
    <mergeCell ref="C2861:E2861"/>
    <mergeCell ref="C2850:E2850"/>
    <mergeCell ref="C2851:E2851"/>
    <mergeCell ref="C2852:E2852"/>
    <mergeCell ref="C2853:E2853"/>
    <mergeCell ref="C2854:E2854"/>
    <mergeCell ref="C2855:E2855"/>
    <mergeCell ref="C2844:N2844"/>
    <mergeCell ref="C2845:N2845"/>
    <mergeCell ref="C2846:E2846"/>
    <mergeCell ref="C2847:E2847"/>
    <mergeCell ref="C2848:E2848"/>
    <mergeCell ref="C2849:E2849"/>
    <mergeCell ref="C2838:E2838"/>
    <mergeCell ref="C2839:E2839"/>
    <mergeCell ref="C2840:E2840"/>
    <mergeCell ref="C2841:E2841"/>
    <mergeCell ref="C2842:E2842"/>
    <mergeCell ref="C2843:E2843"/>
    <mergeCell ref="C2832:N2832"/>
    <mergeCell ref="C2833:E2833"/>
    <mergeCell ref="C2834:E2834"/>
    <mergeCell ref="C2835:E2835"/>
    <mergeCell ref="C2836:E2836"/>
    <mergeCell ref="C2837:E2837"/>
    <mergeCell ref="C2826:E2826"/>
    <mergeCell ref="C2827:E2827"/>
    <mergeCell ref="C2828:E2828"/>
    <mergeCell ref="C2829:E2829"/>
    <mergeCell ref="C2830:E2830"/>
    <mergeCell ref="C2831:N2831"/>
    <mergeCell ref="C2820:N2820"/>
    <mergeCell ref="C2821:N2821"/>
    <mergeCell ref="C2822:E2822"/>
    <mergeCell ref="C2823:E2823"/>
    <mergeCell ref="C2824:E2824"/>
    <mergeCell ref="C2825:E2825"/>
    <mergeCell ref="C2814:E2814"/>
    <mergeCell ref="C2815:E2815"/>
    <mergeCell ref="C2816:E2816"/>
    <mergeCell ref="C2817:E2817"/>
    <mergeCell ref="C2818:E2818"/>
    <mergeCell ref="C2819:N2819"/>
    <mergeCell ref="C2808:N2808"/>
    <mergeCell ref="C2809:N2809"/>
    <mergeCell ref="C2810:E2810"/>
    <mergeCell ref="C2811:E2811"/>
    <mergeCell ref="C2812:E2812"/>
    <mergeCell ref="C2813:E2813"/>
    <mergeCell ref="C2802:E2802"/>
    <mergeCell ref="C2803:E2803"/>
    <mergeCell ref="C2804:E2804"/>
    <mergeCell ref="C2805:E2805"/>
    <mergeCell ref="C2806:E2806"/>
    <mergeCell ref="C2807:E2807"/>
    <mergeCell ref="C2796:E2796"/>
    <mergeCell ref="C2797:N2797"/>
    <mergeCell ref="C2798:N2798"/>
    <mergeCell ref="C2799:E2799"/>
    <mergeCell ref="C2800:E2800"/>
    <mergeCell ref="C2801:E2801"/>
    <mergeCell ref="C2790:E2790"/>
    <mergeCell ref="C2791:E2791"/>
    <mergeCell ref="C2792:E2792"/>
    <mergeCell ref="C2793:E2793"/>
    <mergeCell ref="C2794:E2794"/>
    <mergeCell ref="C2795:N2795"/>
    <mergeCell ref="C2784:N2784"/>
    <mergeCell ref="C2785:N2785"/>
    <mergeCell ref="C2786:E2786"/>
    <mergeCell ref="C2787:E2787"/>
    <mergeCell ref="C2788:E2788"/>
    <mergeCell ref="C2789:E2789"/>
    <mergeCell ref="C2778:K2778"/>
    <mergeCell ref="C2779:K2779"/>
    <mergeCell ref="C2780:K2780"/>
    <mergeCell ref="C2781:K2781"/>
    <mergeCell ref="A2782:N2782"/>
    <mergeCell ref="C2783:E2783"/>
    <mergeCell ref="C2772:K2772"/>
    <mergeCell ref="C2773:K2773"/>
    <mergeCell ref="C2774:K2774"/>
    <mergeCell ref="C2775:K2775"/>
    <mergeCell ref="C2776:K2776"/>
    <mergeCell ref="C2777:K2777"/>
    <mergeCell ref="C2766:K2766"/>
    <mergeCell ref="C2767:K2767"/>
    <mergeCell ref="C2768:K2768"/>
    <mergeCell ref="C2769:K2769"/>
    <mergeCell ref="C2770:K2770"/>
    <mergeCell ref="C2771:K2771"/>
    <mergeCell ref="C2759:N2759"/>
    <mergeCell ref="C2761:K2761"/>
    <mergeCell ref="C2762:K2762"/>
    <mergeCell ref="C2763:K2763"/>
    <mergeCell ref="C2764:K2764"/>
    <mergeCell ref="C2765:K2765"/>
    <mergeCell ref="C2753:E2753"/>
    <mergeCell ref="C2754:E2754"/>
    <mergeCell ref="C2755:E2755"/>
    <mergeCell ref="C2756:E2756"/>
    <mergeCell ref="C2757:E2757"/>
    <mergeCell ref="C2758:E2758"/>
    <mergeCell ref="C2747:E2747"/>
    <mergeCell ref="C2748:E2748"/>
    <mergeCell ref="C2749:E2749"/>
    <mergeCell ref="C2750:E2750"/>
    <mergeCell ref="C2751:E2751"/>
    <mergeCell ref="C2752:E2752"/>
    <mergeCell ref="C2741:E2741"/>
    <mergeCell ref="C2742:E2742"/>
    <mergeCell ref="C2743:E2743"/>
    <mergeCell ref="C2744:E2744"/>
    <mergeCell ref="C2745:N2745"/>
    <mergeCell ref="C2746:N2746"/>
    <mergeCell ref="C2735:E2735"/>
    <mergeCell ref="C2736:E2736"/>
    <mergeCell ref="C2737:E2737"/>
    <mergeCell ref="C2738:E2738"/>
    <mergeCell ref="C2739:E2739"/>
    <mergeCell ref="C2740:E2740"/>
    <mergeCell ref="C2729:E2729"/>
    <mergeCell ref="C2730:N2730"/>
    <mergeCell ref="C2731:N2731"/>
    <mergeCell ref="C2732:E2732"/>
    <mergeCell ref="C2733:E2733"/>
    <mergeCell ref="C2734:E2734"/>
    <mergeCell ref="C2723:E2723"/>
    <mergeCell ref="C2724:N2724"/>
    <mergeCell ref="C2725:E2725"/>
    <mergeCell ref="C2726:N2726"/>
    <mergeCell ref="C2727:E2727"/>
    <mergeCell ref="C2728:N2728"/>
    <mergeCell ref="C2717:E2717"/>
    <mergeCell ref="C2718:N2718"/>
    <mergeCell ref="C2719:E2719"/>
    <mergeCell ref="C2720:N2720"/>
    <mergeCell ref="C2721:E2721"/>
    <mergeCell ref="C2722:N2722"/>
    <mergeCell ref="C2711:E2711"/>
    <mergeCell ref="C2712:E2712"/>
    <mergeCell ref="C2713:E2713"/>
    <mergeCell ref="C2714:N2714"/>
    <mergeCell ref="C2715:E2715"/>
    <mergeCell ref="C2716:N2716"/>
    <mergeCell ref="C2705:E2705"/>
    <mergeCell ref="C2706:E2706"/>
    <mergeCell ref="C2707:E2707"/>
    <mergeCell ref="C2708:E2708"/>
    <mergeCell ref="C2709:E2709"/>
    <mergeCell ref="C2710:E2710"/>
    <mergeCell ref="C2699:N2699"/>
    <mergeCell ref="C2700:N2700"/>
    <mergeCell ref="C2701:E2701"/>
    <mergeCell ref="C2702:E2702"/>
    <mergeCell ref="C2703:E2703"/>
    <mergeCell ref="C2704:E2704"/>
    <mergeCell ref="C2693:E2693"/>
    <mergeCell ref="C2694:E2694"/>
    <mergeCell ref="C2695:E2695"/>
    <mergeCell ref="C2696:E2696"/>
    <mergeCell ref="C2697:E2697"/>
    <mergeCell ref="C2698:E2698"/>
    <mergeCell ref="C2687:E2687"/>
    <mergeCell ref="C2688:E2688"/>
    <mergeCell ref="C2689:E2689"/>
    <mergeCell ref="C2690:E2690"/>
    <mergeCell ref="C2691:E2691"/>
    <mergeCell ref="C2692:E2692"/>
    <mergeCell ref="C2681:E2681"/>
    <mergeCell ref="C2682:E2682"/>
    <mergeCell ref="C2683:E2683"/>
    <mergeCell ref="C2684:N2684"/>
    <mergeCell ref="C2685:N2685"/>
    <mergeCell ref="C2686:E2686"/>
    <mergeCell ref="C2675:E2675"/>
    <mergeCell ref="C2676:E2676"/>
    <mergeCell ref="C2677:E2677"/>
    <mergeCell ref="C2678:E2678"/>
    <mergeCell ref="C2679:E2679"/>
    <mergeCell ref="C2680:E2680"/>
    <mergeCell ref="C2669:E2669"/>
    <mergeCell ref="C2670:E2670"/>
    <mergeCell ref="C2671:N2671"/>
    <mergeCell ref="C2672:N2672"/>
    <mergeCell ref="C2673:E2673"/>
    <mergeCell ref="C2674:E2674"/>
    <mergeCell ref="C2663:E2663"/>
    <mergeCell ref="C2664:E2664"/>
    <mergeCell ref="C2665:E2665"/>
    <mergeCell ref="C2666:E2666"/>
    <mergeCell ref="C2667:E2667"/>
    <mergeCell ref="C2668:E2668"/>
    <mergeCell ref="C2657:E2657"/>
    <mergeCell ref="C2658:E2658"/>
    <mergeCell ref="C2659:N2659"/>
    <mergeCell ref="C2660:N2660"/>
    <mergeCell ref="C2661:N2661"/>
    <mergeCell ref="C2662:E2662"/>
    <mergeCell ref="C2651:E2651"/>
    <mergeCell ref="C2652:E2652"/>
    <mergeCell ref="C2653:E2653"/>
    <mergeCell ref="C2654:E2654"/>
    <mergeCell ref="C2655:E2655"/>
    <mergeCell ref="C2656:E2656"/>
    <mergeCell ref="C2645:E2645"/>
    <mergeCell ref="C2646:E2646"/>
    <mergeCell ref="C2647:E2647"/>
    <mergeCell ref="C2648:N2648"/>
    <mergeCell ref="C2649:N2649"/>
    <mergeCell ref="C2650:E2650"/>
    <mergeCell ref="C2639:E2639"/>
    <mergeCell ref="C2640:E2640"/>
    <mergeCell ref="C2641:E2641"/>
    <mergeCell ref="C2642:E2642"/>
    <mergeCell ref="C2643:E2643"/>
    <mergeCell ref="C2644:E2644"/>
    <mergeCell ref="C2633:E2633"/>
    <mergeCell ref="C2634:E2634"/>
    <mergeCell ref="C2635:N2635"/>
    <mergeCell ref="C2636:E2636"/>
    <mergeCell ref="C2637:N2637"/>
    <mergeCell ref="C2638:N2638"/>
    <mergeCell ref="C2627:E2627"/>
    <mergeCell ref="C2628:E2628"/>
    <mergeCell ref="C2629:E2629"/>
    <mergeCell ref="C2630:E2630"/>
    <mergeCell ref="C2631:E2631"/>
    <mergeCell ref="C2632:E2632"/>
    <mergeCell ref="C2621:K2621"/>
    <mergeCell ref="A2622:N2622"/>
    <mergeCell ref="C2623:E2623"/>
    <mergeCell ref="C2624:N2624"/>
    <mergeCell ref="C2625:N2625"/>
    <mergeCell ref="C2626:E2626"/>
    <mergeCell ref="C2615:K2615"/>
    <mergeCell ref="C2616:K2616"/>
    <mergeCell ref="C2617:K2617"/>
    <mergeCell ref="C2618:K2618"/>
    <mergeCell ref="C2619:K2619"/>
    <mergeCell ref="C2620:K2620"/>
    <mergeCell ref="C2608:E2608"/>
    <mergeCell ref="C2610:K2610"/>
    <mergeCell ref="C2611:K2611"/>
    <mergeCell ref="C2612:K2612"/>
    <mergeCell ref="C2613:K2613"/>
    <mergeCell ref="C2614:K2614"/>
    <mergeCell ref="C2602:E2602"/>
    <mergeCell ref="C2603:E2603"/>
    <mergeCell ref="C2604:E2604"/>
    <mergeCell ref="C2605:E2605"/>
    <mergeCell ref="C2606:E2606"/>
    <mergeCell ref="C2607:E2607"/>
    <mergeCell ref="C2596:N2596"/>
    <mergeCell ref="C2597:E2597"/>
    <mergeCell ref="C2598:E2598"/>
    <mergeCell ref="C2599:E2599"/>
    <mergeCell ref="C2600:E2600"/>
    <mergeCell ref="C2601:E2601"/>
    <mergeCell ref="C2590:E2590"/>
    <mergeCell ref="C2591:N2591"/>
    <mergeCell ref="C2592:E2592"/>
    <mergeCell ref="C2593:N2593"/>
    <mergeCell ref="C2594:E2594"/>
    <mergeCell ref="C2595:N2595"/>
    <mergeCell ref="C2584:E2584"/>
    <mergeCell ref="C2585:E2585"/>
    <mergeCell ref="C2586:E2586"/>
    <mergeCell ref="C2587:N2587"/>
    <mergeCell ref="C2588:E2588"/>
    <mergeCell ref="C2589:N2589"/>
    <mergeCell ref="C2578:E2578"/>
    <mergeCell ref="C2579:E2579"/>
    <mergeCell ref="C2580:E2580"/>
    <mergeCell ref="C2581:E2581"/>
    <mergeCell ref="C2582:E2582"/>
    <mergeCell ref="C2583:E2583"/>
    <mergeCell ref="C2572:N2572"/>
    <mergeCell ref="C2573:N2573"/>
    <mergeCell ref="C2574:E2574"/>
    <mergeCell ref="C2575:E2575"/>
    <mergeCell ref="C2576:E2576"/>
    <mergeCell ref="C2577:E2577"/>
    <mergeCell ref="C2566:K2566"/>
    <mergeCell ref="C2567:K2567"/>
    <mergeCell ref="C2568:K2568"/>
    <mergeCell ref="C2569:K2569"/>
    <mergeCell ref="A2570:N2570"/>
    <mergeCell ref="C2571:E2571"/>
    <mergeCell ref="C2560:K2560"/>
    <mergeCell ref="C2561:K2561"/>
    <mergeCell ref="C2562:K2562"/>
    <mergeCell ref="C2563:K2563"/>
    <mergeCell ref="C2564:K2564"/>
    <mergeCell ref="C2565:K2565"/>
    <mergeCell ref="C2554:K2554"/>
    <mergeCell ref="C2555:K2555"/>
    <mergeCell ref="C2556:K2556"/>
    <mergeCell ref="C2557:K2557"/>
    <mergeCell ref="C2558:K2558"/>
    <mergeCell ref="C2559:K2559"/>
    <mergeCell ref="C2547:E2547"/>
    <mergeCell ref="C2549:K2549"/>
    <mergeCell ref="C2550:K2550"/>
    <mergeCell ref="C2551:K2551"/>
    <mergeCell ref="C2552:K2552"/>
    <mergeCell ref="C2553:K2553"/>
    <mergeCell ref="C2541:E2541"/>
    <mergeCell ref="C2542:E2542"/>
    <mergeCell ref="C2543:E2543"/>
    <mergeCell ref="C2544:E2544"/>
    <mergeCell ref="C2545:E2545"/>
    <mergeCell ref="C2546:E2546"/>
    <mergeCell ref="C2535:N2535"/>
    <mergeCell ref="C2536:N2536"/>
    <mergeCell ref="C2537:E2537"/>
    <mergeCell ref="C2538:E2538"/>
    <mergeCell ref="C2539:E2539"/>
    <mergeCell ref="C2540:E2540"/>
    <mergeCell ref="C2529:E2529"/>
    <mergeCell ref="C2530:E2530"/>
    <mergeCell ref="C2531:E2531"/>
    <mergeCell ref="C2532:E2532"/>
    <mergeCell ref="C2533:N2533"/>
    <mergeCell ref="C2534:E2534"/>
    <mergeCell ref="C2523:E2523"/>
    <mergeCell ref="C2524:E2524"/>
    <mergeCell ref="C2525:E2525"/>
    <mergeCell ref="C2526:E2526"/>
    <mergeCell ref="C2527:E2527"/>
    <mergeCell ref="C2528:E2528"/>
    <mergeCell ref="C2517:E2517"/>
    <mergeCell ref="C2518:E2518"/>
    <mergeCell ref="C2519:N2519"/>
    <mergeCell ref="C2520:N2520"/>
    <mergeCell ref="C2521:E2521"/>
    <mergeCell ref="C2522:E2522"/>
    <mergeCell ref="C2511:E2511"/>
    <mergeCell ref="C2512:E2512"/>
    <mergeCell ref="C2513:E2513"/>
    <mergeCell ref="C2514:E2514"/>
    <mergeCell ref="C2515:E2515"/>
    <mergeCell ref="C2516:E2516"/>
    <mergeCell ref="C2505:N2505"/>
    <mergeCell ref="C2506:E2506"/>
    <mergeCell ref="C2507:E2507"/>
    <mergeCell ref="C2508:E2508"/>
    <mergeCell ref="C2509:E2509"/>
    <mergeCell ref="C2510:E2510"/>
    <mergeCell ref="C2499:E2499"/>
    <mergeCell ref="C2500:N2500"/>
    <mergeCell ref="C2501:E2501"/>
    <mergeCell ref="C2502:N2502"/>
    <mergeCell ref="C2503:E2503"/>
    <mergeCell ref="C2504:N2504"/>
    <mergeCell ref="C2493:E2493"/>
    <mergeCell ref="C2494:N2494"/>
    <mergeCell ref="C2495:E2495"/>
    <mergeCell ref="C2496:N2496"/>
    <mergeCell ref="C2497:E2497"/>
    <mergeCell ref="C2498:N2498"/>
    <mergeCell ref="C2487:E2487"/>
    <mergeCell ref="C2488:E2488"/>
    <mergeCell ref="C2489:E2489"/>
    <mergeCell ref="C2490:E2490"/>
    <mergeCell ref="C2491:E2491"/>
    <mergeCell ref="C2492:N2492"/>
    <mergeCell ref="C2481:E2481"/>
    <mergeCell ref="C2482:E2482"/>
    <mergeCell ref="C2483:E2483"/>
    <mergeCell ref="C2484:E2484"/>
    <mergeCell ref="C2485:E2485"/>
    <mergeCell ref="C2486:E2486"/>
    <mergeCell ref="C2475:E2475"/>
    <mergeCell ref="C2476:E2476"/>
    <mergeCell ref="C2477:N2477"/>
    <mergeCell ref="C2478:N2478"/>
    <mergeCell ref="C2479:E2479"/>
    <mergeCell ref="C2480:E2480"/>
    <mergeCell ref="C2469:E2469"/>
    <mergeCell ref="C2470:E2470"/>
    <mergeCell ref="C2471:E2471"/>
    <mergeCell ref="C2472:E2472"/>
    <mergeCell ref="C2473:E2473"/>
    <mergeCell ref="C2474:E2474"/>
    <mergeCell ref="C2463:N2463"/>
    <mergeCell ref="C2464:E2464"/>
    <mergeCell ref="C2465:E2465"/>
    <mergeCell ref="C2466:E2466"/>
    <mergeCell ref="C2467:E2467"/>
    <mergeCell ref="C2468:E2468"/>
    <mergeCell ref="C2457:E2457"/>
    <mergeCell ref="C2458:E2458"/>
    <mergeCell ref="C2459:E2459"/>
    <mergeCell ref="C2460:E2460"/>
    <mergeCell ref="C2461:E2461"/>
    <mergeCell ref="C2462:N2462"/>
    <mergeCell ref="C2451:E2451"/>
    <mergeCell ref="C2452:E2452"/>
    <mergeCell ref="C2453:E2453"/>
    <mergeCell ref="C2454:E2454"/>
    <mergeCell ref="C2455:E2455"/>
    <mergeCell ref="C2456:E2456"/>
    <mergeCell ref="C2445:E2445"/>
    <mergeCell ref="C2446:E2446"/>
    <mergeCell ref="C2447:E2447"/>
    <mergeCell ref="C2448:E2448"/>
    <mergeCell ref="C2449:N2449"/>
    <mergeCell ref="C2450:N2450"/>
    <mergeCell ref="C2439:N2439"/>
    <mergeCell ref="C2440:E2440"/>
    <mergeCell ref="C2441:E2441"/>
    <mergeCell ref="C2442:E2442"/>
    <mergeCell ref="C2443:E2443"/>
    <mergeCell ref="C2444:E2444"/>
    <mergeCell ref="C2433:E2433"/>
    <mergeCell ref="C2434:E2434"/>
    <mergeCell ref="C2435:E2435"/>
    <mergeCell ref="C2436:E2436"/>
    <mergeCell ref="C2437:N2437"/>
    <mergeCell ref="C2438:N2438"/>
    <mergeCell ref="C2427:N2427"/>
    <mergeCell ref="C2428:E2428"/>
    <mergeCell ref="C2429:E2429"/>
    <mergeCell ref="C2430:E2430"/>
    <mergeCell ref="C2431:E2431"/>
    <mergeCell ref="C2432:E2432"/>
    <mergeCell ref="C2421:E2421"/>
    <mergeCell ref="C2422:E2422"/>
    <mergeCell ref="C2423:E2423"/>
    <mergeCell ref="C2424:E2424"/>
    <mergeCell ref="C2425:E2425"/>
    <mergeCell ref="C2426:N2426"/>
    <mergeCell ref="C2415:N2415"/>
    <mergeCell ref="C2416:N2416"/>
    <mergeCell ref="C2417:E2417"/>
    <mergeCell ref="C2418:E2418"/>
    <mergeCell ref="C2419:E2419"/>
    <mergeCell ref="C2420:E2420"/>
    <mergeCell ref="C2409:E2409"/>
    <mergeCell ref="C2410:E2410"/>
    <mergeCell ref="C2411:E2411"/>
    <mergeCell ref="C2412:E2412"/>
    <mergeCell ref="C2413:N2413"/>
    <mergeCell ref="C2414:E2414"/>
    <mergeCell ref="C2403:N2403"/>
    <mergeCell ref="C2404:E2404"/>
    <mergeCell ref="C2405:E2405"/>
    <mergeCell ref="C2406:E2406"/>
    <mergeCell ref="C2407:E2407"/>
    <mergeCell ref="C2408:E2408"/>
    <mergeCell ref="C2397:E2397"/>
    <mergeCell ref="C2398:E2398"/>
    <mergeCell ref="C2399:E2399"/>
    <mergeCell ref="A2400:N2400"/>
    <mergeCell ref="C2401:E2401"/>
    <mergeCell ref="C2402:N2402"/>
    <mergeCell ref="C2391:E2391"/>
    <mergeCell ref="C2392:E2392"/>
    <mergeCell ref="C2393:E2393"/>
    <mergeCell ref="C2394:E2394"/>
    <mergeCell ref="C2395:E2395"/>
    <mergeCell ref="C2396:E2396"/>
    <mergeCell ref="C2385:N2385"/>
    <mergeCell ref="C2386:E2386"/>
    <mergeCell ref="C2387:N2387"/>
    <mergeCell ref="C2388:N2388"/>
    <mergeCell ref="C2389:E2389"/>
    <mergeCell ref="C2390:E2390"/>
    <mergeCell ref="C2379:E2379"/>
    <mergeCell ref="C2380:E2380"/>
    <mergeCell ref="C2381:E2381"/>
    <mergeCell ref="C2382:E2382"/>
    <mergeCell ref="C2383:E2383"/>
    <mergeCell ref="C2384:E2384"/>
    <mergeCell ref="C2373:E2373"/>
    <mergeCell ref="C2374:E2374"/>
    <mergeCell ref="C2375:E2375"/>
    <mergeCell ref="C2376:E2376"/>
    <mergeCell ref="C2377:E2377"/>
    <mergeCell ref="C2378:E2378"/>
    <mergeCell ref="C2367:E2367"/>
    <mergeCell ref="C2368:E2368"/>
    <mergeCell ref="C2369:E2369"/>
    <mergeCell ref="C2370:E2370"/>
    <mergeCell ref="C2371:N2371"/>
    <mergeCell ref="C2372:N2372"/>
    <mergeCell ref="C2361:E2361"/>
    <mergeCell ref="C2362:E2362"/>
    <mergeCell ref="C2363:E2363"/>
    <mergeCell ref="C2364:E2364"/>
    <mergeCell ref="C2365:E2365"/>
    <mergeCell ref="C2366:E2366"/>
    <mergeCell ref="C2355:E2355"/>
    <mergeCell ref="C2356:N2356"/>
    <mergeCell ref="C2357:N2357"/>
    <mergeCell ref="C2358:E2358"/>
    <mergeCell ref="C2359:E2359"/>
    <mergeCell ref="C2360:E2360"/>
    <mergeCell ref="C2349:E2349"/>
    <mergeCell ref="C2350:N2350"/>
    <mergeCell ref="C2351:E2351"/>
    <mergeCell ref="C2352:N2352"/>
    <mergeCell ref="C2353:E2353"/>
    <mergeCell ref="C2354:N2354"/>
    <mergeCell ref="C2343:E2343"/>
    <mergeCell ref="C2344:N2344"/>
    <mergeCell ref="C2345:E2345"/>
    <mergeCell ref="C2346:N2346"/>
    <mergeCell ref="C2347:E2347"/>
    <mergeCell ref="C2348:N2348"/>
    <mergeCell ref="C2337:E2337"/>
    <mergeCell ref="C2338:E2338"/>
    <mergeCell ref="C2339:E2339"/>
    <mergeCell ref="C2340:E2340"/>
    <mergeCell ref="C2341:E2341"/>
    <mergeCell ref="C2342:E2342"/>
    <mergeCell ref="C2331:E2331"/>
    <mergeCell ref="C2332:E2332"/>
    <mergeCell ref="C2333:E2333"/>
    <mergeCell ref="C2334:E2334"/>
    <mergeCell ref="C2335:E2335"/>
    <mergeCell ref="C2336:E2336"/>
    <mergeCell ref="C2325:E2325"/>
    <mergeCell ref="C2326:E2326"/>
    <mergeCell ref="C2327:E2327"/>
    <mergeCell ref="C2328:E2328"/>
    <mergeCell ref="C2329:N2329"/>
    <mergeCell ref="C2330:N2330"/>
    <mergeCell ref="C2319:E2319"/>
    <mergeCell ref="C2320:E2320"/>
    <mergeCell ref="C2321:E2321"/>
    <mergeCell ref="C2322:E2322"/>
    <mergeCell ref="C2323:E2323"/>
    <mergeCell ref="C2324:E2324"/>
    <mergeCell ref="C2313:E2313"/>
    <mergeCell ref="C2314:N2314"/>
    <mergeCell ref="C2315:N2315"/>
    <mergeCell ref="C2316:E2316"/>
    <mergeCell ref="C2317:E2317"/>
    <mergeCell ref="C2318:E2318"/>
    <mergeCell ref="C2307:E2307"/>
    <mergeCell ref="C2308:E2308"/>
    <mergeCell ref="C2309:E2309"/>
    <mergeCell ref="C2310:E2310"/>
    <mergeCell ref="C2311:E2311"/>
    <mergeCell ref="C2312:E2312"/>
    <mergeCell ref="C2301:N2301"/>
    <mergeCell ref="C2302:N2302"/>
    <mergeCell ref="C2303:E2303"/>
    <mergeCell ref="C2304:E2304"/>
    <mergeCell ref="C2305:E2305"/>
    <mergeCell ref="C2306:E2306"/>
    <mergeCell ref="C2295:E2295"/>
    <mergeCell ref="C2296:E2296"/>
    <mergeCell ref="C2297:E2297"/>
    <mergeCell ref="C2298:E2298"/>
    <mergeCell ref="C2299:E2299"/>
    <mergeCell ref="C2300:E2300"/>
    <mergeCell ref="C2289:N2289"/>
    <mergeCell ref="C2290:N2290"/>
    <mergeCell ref="C2291:N2291"/>
    <mergeCell ref="C2292:E2292"/>
    <mergeCell ref="C2293:E2293"/>
    <mergeCell ref="C2294:E2294"/>
    <mergeCell ref="C2283:E2283"/>
    <mergeCell ref="C2284:E2284"/>
    <mergeCell ref="C2285:E2285"/>
    <mergeCell ref="C2286:E2286"/>
    <mergeCell ref="C2287:E2287"/>
    <mergeCell ref="C2288:E2288"/>
    <mergeCell ref="C2277:E2277"/>
    <mergeCell ref="C2278:N2278"/>
    <mergeCell ref="C2279:N2279"/>
    <mergeCell ref="C2280:E2280"/>
    <mergeCell ref="C2281:E2281"/>
    <mergeCell ref="C2282:E2282"/>
    <mergeCell ref="C2271:E2271"/>
    <mergeCell ref="C2272:E2272"/>
    <mergeCell ref="C2273:E2273"/>
    <mergeCell ref="C2274:E2274"/>
    <mergeCell ref="C2275:E2275"/>
    <mergeCell ref="C2276:E2276"/>
    <mergeCell ref="C2265:N2265"/>
    <mergeCell ref="C2266:E2266"/>
    <mergeCell ref="C2267:N2267"/>
    <mergeCell ref="C2268:N2268"/>
    <mergeCell ref="C2269:E2269"/>
    <mergeCell ref="C2270:E2270"/>
    <mergeCell ref="C2259:E2259"/>
    <mergeCell ref="C2260:E2260"/>
    <mergeCell ref="C2261:E2261"/>
    <mergeCell ref="C2262:E2262"/>
    <mergeCell ref="C2263:E2263"/>
    <mergeCell ref="C2264:E2264"/>
    <mergeCell ref="C2253:E2253"/>
    <mergeCell ref="C2254:N2254"/>
    <mergeCell ref="C2255:N2255"/>
    <mergeCell ref="C2256:E2256"/>
    <mergeCell ref="C2257:E2257"/>
    <mergeCell ref="C2258:E2258"/>
    <mergeCell ref="C2247:E2247"/>
    <mergeCell ref="C2248:E2248"/>
    <mergeCell ref="C2249:E2249"/>
    <mergeCell ref="C2250:E2250"/>
    <mergeCell ref="C2251:E2251"/>
    <mergeCell ref="A2252:N2252"/>
    <mergeCell ref="C2241:E2241"/>
    <mergeCell ref="C2242:E2242"/>
    <mergeCell ref="C2243:E2243"/>
    <mergeCell ref="C2244:E2244"/>
    <mergeCell ref="C2245:E2245"/>
    <mergeCell ref="C2246:E2246"/>
    <mergeCell ref="C2235:E2235"/>
    <mergeCell ref="C2236:E2236"/>
    <mergeCell ref="C2237:N2237"/>
    <mergeCell ref="C2238:E2238"/>
    <mergeCell ref="C2239:N2239"/>
    <mergeCell ref="C2240:N2240"/>
    <mergeCell ref="C2229:E2229"/>
    <mergeCell ref="C2230:E2230"/>
    <mergeCell ref="C2231:E2231"/>
    <mergeCell ref="C2232:E2232"/>
    <mergeCell ref="C2233:E2233"/>
    <mergeCell ref="C2234:E2234"/>
    <mergeCell ref="C2223:N2223"/>
    <mergeCell ref="C2224:N2224"/>
    <mergeCell ref="C2225:E2225"/>
    <mergeCell ref="C2226:E2226"/>
    <mergeCell ref="C2227:E2227"/>
    <mergeCell ref="C2228:E2228"/>
    <mergeCell ref="C2217:E2217"/>
    <mergeCell ref="C2218:E2218"/>
    <mergeCell ref="C2219:E2219"/>
    <mergeCell ref="C2220:E2220"/>
    <mergeCell ref="C2221:E2221"/>
    <mergeCell ref="C2222:E2222"/>
    <mergeCell ref="C2211:E2211"/>
    <mergeCell ref="C2212:E2212"/>
    <mergeCell ref="C2213:E2213"/>
    <mergeCell ref="C2214:E2214"/>
    <mergeCell ref="C2215:E2215"/>
    <mergeCell ref="C2216:E2216"/>
    <mergeCell ref="C2205:E2205"/>
    <mergeCell ref="C2206:N2206"/>
    <mergeCell ref="C2207:E2207"/>
    <mergeCell ref="C2208:N2208"/>
    <mergeCell ref="C2209:N2209"/>
    <mergeCell ref="C2210:E2210"/>
    <mergeCell ref="C2199:E2199"/>
    <mergeCell ref="C2200:N2200"/>
    <mergeCell ref="C2201:E2201"/>
    <mergeCell ref="C2202:N2202"/>
    <mergeCell ref="C2203:E2203"/>
    <mergeCell ref="C2204:N2204"/>
    <mergeCell ref="C2193:E2193"/>
    <mergeCell ref="C2194:E2194"/>
    <mergeCell ref="C2195:E2195"/>
    <mergeCell ref="C2196:N2196"/>
    <mergeCell ref="C2197:E2197"/>
    <mergeCell ref="C2198:N2198"/>
    <mergeCell ref="C2187:E2187"/>
    <mergeCell ref="C2188:E2188"/>
    <mergeCell ref="C2189:E2189"/>
    <mergeCell ref="C2190:E2190"/>
    <mergeCell ref="C2191:E2191"/>
    <mergeCell ref="C2192:E2192"/>
    <mergeCell ref="C2181:N2181"/>
    <mergeCell ref="C2182:N2182"/>
    <mergeCell ref="C2183:E2183"/>
    <mergeCell ref="C2184:E2184"/>
    <mergeCell ref="C2185:E2185"/>
    <mergeCell ref="C2186:E2186"/>
    <mergeCell ref="C2175:E2175"/>
    <mergeCell ref="C2176:E2176"/>
    <mergeCell ref="C2177:E2177"/>
    <mergeCell ref="C2178:E2178"/>
    <mergeCell ref="C2179:E2179"/>
    <mergeCell ref="C2180:E2180"/>
    <mergeCell ref="C2169:E2169"/>
    <mergeCell ref="C2170:E2170"/>
    <mergeCell ref="C2171:E2171"/>
    <mergeCell ref="C2172:E2172"/>
    <mergeCell ref="C2173:E2173"/>
    <mergeCell ref="C2174:E2174"/>
    <mergeCell ref="C2163:E2163"/>
    <mergeCell ref="C2164:E2164"/>
    <mergeCell ref="C2165:E2165"/>
    <mergeCell ref="C2166:N2166"/>
    <mergeCell ref="C2167:N2167"/>
    <mergeCell ref="C2168:E2168"/>
    <mergeCell ref="C2157:E2157"/>
    <mergeCell ref="C2158:E2158"/>
    <mergeCell ref="C2159:E2159"/>
    <mergeCell ref="C2160:E2160"/>
    <mergeCell ref="C2161:E2161"/>
    <mergeCell ref="C2162:E2162"/>
    <mergeCell ref="C2151:E2151"/>
    <mergeCell ref="C2152:E2152"/>
    <mergeCell ref="C2153:N2153"/>
    <mergeCell ref="C2154:N2154"/>
    <mergeCell ref="C2155:E2155"/>
    <mergeCell ref="C2156:E2156"/>
    <mergeCell ref="C2145:E2145"/>
    <mergeCell ref="C2146:E2146"/>
    <mergeCell ref="C2147:E2147"/>
    <mergeCell ref="C2148:E2148"/>
    <mergeCell ref="C2149:E2149"/>
    <mergeCell ref="C2150:E2150"/>
    <mergeCell ref="C2139:E2139"/>
    <mergeCell ref="C2140:E2140"/>
    <mergeCell ref="C2141:N2141"/>
    <mergeCell ref="C2142:N2142"/>
    <mergeCell ref="C2143:N2143"/>
    <mergeCell ref="C2144:E2144"/>
    <mergeCell ref="C2133:E2133"/>
    <mergeCell ref="C2134:E2134"/>
    <mergeCell ref="C2135:E2135"/>
    <mergeCell ref="C2136:E2136"/>
    <mergeCell ref="C2137:E2137"/>
    <mergeCell ref="C2138:E2138"/>
    <mergeCell ref="C2127:E2127"/>
    <mergeCell ref="C2128:E2128"/>
    <mergeCell ref="C2129:E2129"/>
    <mergeCell ref="C2130:N2130"/>
    <mergeCell ref="C2131:N2131"/>
    <mergeCell ref="C2132:E2132"/>
    <mergeCell ref="C2121:E2121"/>
    <mergeCell ref="C2122:E2122"/>
    <mergeCell ref="C2123:E2123"/>
    <mergeCell ref="C2124:E2124"/>
    <mergeCell ref="C2125:E2125"/>
    <mergeCell ref="C2126:E2126"/>
    <mergeCell ref="C2115:E2115"/>
    <mergeCell ref="C2116:E2116"/>
    <mergeCell ref="C2117:N2117"/>
    <mergeCell ref="C2118:E2118"/>
    <mergeCell ref="C2119:N2119"/>
    <mergeCell ref="C2120:N2120"/>
    <mergeCell ref="C2109:E2109"/>
    <mergeCell ref="C2110:E2110"/>
    <mergeCell ref="C2111:E2111"/>
    <mergeCell ref="C2112:E2112"/>
    <mergeCell ref="C2113:E2113"/>
    <mergeCell ref="C2114:E2114"/>
    <mergeCell ref="C2103:E2103"/>
    <mergeCell ref="A2104:N2104"/>
    <mergeCell ref="C2105:E2105"/>
    <mergeCell ref="C2106:N2106"/>
    <mergeCell ref="C2107:N2107"/>
    <mergeCell ref="C2108:E2108"/>
    <mergeCell ref="C2097:E2097"/>
    <mergeCell ref="C2098:E2098"/>
    <mergeCell ref="C2099:E2099"/>
    <mergeCell ref="C2100:E2100"/>
    <mergeCell ref="C2101:E2101"/>
    <mergeCell ref="C2102:E2102"/>
    <mergeCell ref="C2091:N2091"/>
    <mergeCell ref="C2092:N2092"/>
    <mergeCell ref="C2093:E2093"/>
    <mergeCell ref="C2094:E2094"/>
    <mergeCell ref="C2095:E2095"/>
    <mergeCell ref="C2096:E2096"/>
    <mergeCell ref="C2085:E2085"/>
    <mergeCell ref="C2086:E2086"/>
    <mergeCell ref="C2087:E2087"/>
    <mergeCell ref="C2088:E2088"/>
    <mergeCell ref="C2089:N2089"/>
    <mergeCell ref="C2090:E2090"/>
    <mergeCell ref="C2079:E2079"/>
    <mergeCell ref="C2080:E2080"/>
    <mergeCell ref="C2081:E2081"/>
    <mergeCell ref="C2082:E2082"/>
    <mergeCell ref="C2083:E2083"/>
    <mergeCell ref="C2084:E2084"/>
    <mergeCell ref="C2073:E2073"/>
    <mergeCell ref="C2074:E2074"/>
    <mergeCell ref="C2075:N2075"/>
    <mergeCell ref="C2076:N2076"/>
    <mergeCell ref="C2077:E2077"/>
    <mergeCell ref="C2078:E2078"/>
    <mergeCell ref="C2067:E2067"/>
    <mergeCell ref="C2068:E2068"/>
    <mergeCell ref="C2069:E2069"/>
    <mergeCell ref="C2070:E2070"/>
    <mergeCell ref="C2071:E2071"/>
    <mergeCell ref="C2072:E2072"/>
    <mergeCell ref="C2061:N2061"/>
    <mergeCell ref="C2062:E2062"/>
    <mergeCell ref="C2063:E2063"/>
    <mergeCell ref="C2064:E2064"/>
    <mergeCell ref="C2065:E2065"/>
    <mergeCell ref="C2066:E2066"/>
    <mergeCell ref="C2055:E2055"/>
    <mergeCell ref="C2056:N2056"/>
    <mergeCell ref="C2057:E2057"/>
    <mergeCell ref="C2058:N2058"/>
    <mergeCell ref="C2059:E2059"/>
    <mergeCell ref="C2060:N2060"/>
    <mergeCell ref="C2049:E2049"/>
    <mergeCell ref="C2050:N2050"/>
    <mergeCell ref="C2051:E2051"/>
    <mergeCell ref="C2052:N2052"/>
    <mergeCell ref="C2053:E2053"/>
    <mergeCell ref="C2054:N2054"/>
    <mergeCell ref="C2043:E2043"/>
    <mergeCell ref="C2044:E2044"/>
    <mergeCell ref="C2045:E2045"/>
    <mergeCell ref="C2046:E2046"/>
    <mergeCell ref="C2047:E2047"/>
    <mergeCell ref="C2048:N2048"/>
    <mergeCell ref="C2037:E2037"/>
    <mergeCell ref="C2038:E2038"/>
    <mergeCell ref="C2039:E2039"/>
    <mergeCell ref="C2040:E2040"/>
    <mergeCell ref="C2041:E2041"/>
    <mergeCell ref="C2042:E2042"/>
    <mergeCell ref="C2031:E2031"/>
    <mergeCell ref="C2032:E2032"/>
    <mergeCell ref="C2033:N2033"/>
    <mergeCell ref="C2034:N2034"/>
    <mergeCell ref="C2035:E2035"/>
    <mergeCell ref="C2036:E2036"/>
    <mergeCell ref="C2025:E2025"/>
    <mergeCell ref="C2026:E2026"/>
    <mergeCell ref="C2027:E2027"/>
    <mergeCell ref="C2028:E2028"/>
    <mergeCell ref="C2029:E2029"/>
    <mergeCell ref="C2030:E2030"/>
    <mergeCell ref="C2019:N2019"/>
    <mergeCell ref="C2020:E2020"/>
    <mergeCell ref="C2021:E2021"/>
    <mergeCell ref="C2022:E2022"/>
    <mergeCell ref="C2023:E2023"/>
    <mergeCell ref="C2024:E2024"/>
    <mergeCell ref="C2013:E2013"/>
    <mergeCell ref="C2014:E2014"/>
    <mergeCell ref="C2015:E2015"/>
    <mergeCell ref="C2016:E2016"/>
    <mergeCell ref="C2017:E2017"/>
    <mergeCell ref="C2018:N2018"/>
    <mergeCell ref="C2007:E2007"/>
    <mergeCell ref="C2008:E2008"/>
    <mergeCell ref="C2009:E2009"/>
    <mergeCell ref="C2010:E2010"/>
    <mergeCell ref="C2011:E2011"/>
    <mergeCell ref="C2012:E2012"/>
    <mergeCell ref="C2001:E2001"/>
    <mergeCell ref="C2002:E2002"/>
    <mergeCell ref="C2003:E2003"/>
    <mergeCell ref="C2004:E2004"/>
    <mergeCell ref="C2005:N2005"/>
    <mergeCell ref="C2006:N2006"/>
    <mergeCell ref="C1995:N1995"/>
    <mergeCell ref="C1996:E1996"/>
    <mergeCell ref="C1997:E1997"/>
    <mergeCell ref="C1998:E1998"/>
    <mergeCell ref="C1999:E1999"/>
    <mergeCell ref="C2000:E2000"/>
    <mergeCell ref="C1989:E1989"/>
    <mergeCell ref="C1990:E1990"/>
    <mergeCell ref="C1991:E1991"/>
    <mergeCell ref="C1992:E1992"/>
    <mergeCell ref="C1993:N1993"/>
    <mergeCell ref="C1994:N1994"/>
    <mergeCell ref="C1983:N1983"/>
    <mergeCell ref="C1984:E1984"/>
    <mergeCell ref="C1985:E1985"/>
    <mergeCell ref="C1986:E1986"/>
    <mergeCell ref="C1987:E1987"/>
    <mergeCell ref="C1988:E1988"/>
    <mergeCell ref="C1977:E1977"/>
    <mergeCell ref="C1978:E1978"/>
    <mergeCell ref="C1979:E1979"/>
    <mergeCell ref="C1980:E1980"/>
    <mergeCell ref="C1981:E1981"/>
    <mergeCell ref="C1982:N1982"/>
    <mergeCell ref="C1971:N1971"/>
    <mergeCell ref="C1972:N1972"/>
    <mergeCell ref="C1973:E1973"/>
    <mergeCell ref="C1974:E1974"/>
    <mergeCell ref="C1975:E1975"/>
    <mergeCell ref="C1976:E1976"/>
    <mergeCell ref="C1965:E1965"/>
    <mergeCell ref="C1966:E1966"/>
    <mergeCell ref="C1967:E1967"/>
    <mergeCell ref="C1968:E1968"/>
    <mergeCell ref="C1969:N1969"/>
    <mergeCell ref="C1970:E1970"/>
    <mergeCell ref="C1959:N1959"/>
    <mergeCell ref="C1960:E1960"/>
    <mergeCell ref="C1961:E1961"/>
    <mergeCell ref="C1962:E1962"/>
    <mergeCell ref="C1963:E1963"/>
    <mergeCell ref="C1964:E1964"/>
    <mergeCell ref="C1953:E1953"/>
    <mergeCell ref="C1954:E1954"/>
    <mergeCell ref="C1955:E1955"/>
    <mergeCell ref="A1956:N1956"/>
    <mergeCell ref="C1957:E1957"/>
    <mergeCell ref="C1958:N1958"/>
    <mergeCell ref="C1947:E1947"/>
    <mergeCell ref="C1948:E1948"/>
    <mergeCell ref="C1949:E1949"/>
    <mergeCell ref="C1950:E1950"/>
    <mergeCell ref="C1951:E1951"/>
    <mergeCell ref="C1952:E1952"/>
    <mergeCell ref="C1941:N1941"/>
    <mergeCell ref="C1942:E1942"/>
    <mergeCell ref="C1943:N1943"/>
    <mergeCell ref="C1944:N1944"/>
    <mergeCell ref="C1945:E1945"/>
    <mergeCell ref="C1946:E1946"/>
    <mergeCell ref="C1935:E1935"/>
    <mergeCell ref="C1936:E1936"/>
    <mergeCell ref="C1937:E1937"/>
    <mergeCell ref="C1938:E1938"/>
    <mergeCell ref="C1939:E1939"/>
    <mergeCell ref="C1940:E1940"/>
    <mergeCell ref="C1929:E1929"/>
    <mergeCell ref="C1930:E1930"/>
    <mergeCell ref="C1931:E1931"/>
    <mergeCell ref="C1932:E1932"/>
    <mergeCell ref="C1933:E1933"/>
    <mergeCell ref="C1934:E1934"/>
    <mergeCell ref="C1923:E1923"/>
    <mergeCell ref="C1924:E1924"/>
    <mergeCell ref="C1925:E1925"/>
    <mergeCell ref="C1926:E1926"/>
    <mergeCell ref="C1927:N1927"/>
    <mergeCell ref="C1928:N1928"/>
    <mergeCell ref="C1917:E1917"/>
    <mergeCell ref="C1918:E1918"/>
    <mergeCell ref="C1919:E1919"/>
    <mergeCell ref="C1920:E1920"/>
    <mergeCell ref="C1921:E1921"/>
    <mergeCell ref="C1922:E1922"/>
    <mergeCell ref="C1911:E1911"/>
    <mergeCell ref="C1912:N1912"/>
    <mergeCell ref="C1913:N1913"/>
    <mergeCell ref="C1914:E1914"/>
    <mergeCell ref="C1915:E1915"/>
    <mergeCell ref="C1916:E1916"/>
    <mergeCell ref="C1905:E1905"/>
    <mergeCell ref="C1906:N1906"/>
    <mergeCell ref="C1907:E1907"/>
    <mergeCell ref="C1908:N1908"/>
    <mergeCell ref="C1909:E1909"/>
    <mergeCell ref="C1910:N1910"/>
    <mergeCell ref="C1899:E1899"/>
    <mergeCell ref="C1900:N1900"/>
    <mergeCell ref="C1901:E1901"/>
    <mergeCell ref="C1902:N1902"/>
    <mergeCell ref="C1903:E1903"/>
    <mergeCell ref="C1904:N1904"/>
    <mergeCell ref="C1893:E1893"/>
    <mergeCell ref="C1894:E1894"/>
    <mergeCell ref="C1895:E1895"/>
    <mergeCell ref="C1896:E1896"/>
    <mergeCell ref="C1897:E1897"/>
    <mergeCell ref="C1898:E1898"/>
    <mergeCell ref="C1887:E1887"/>
    <mergeCell ref="C1888:E1888"/>
    <mergeCell ref="C1889:E1889"/>
    <mergeCell ref="C1890:E1890"/>
    <mergeCell ref="C1891:E1891"/>
    <mergeCell ref="C1892:E1892"/>
    <mergeCell ref="C1881:E1881"/>
    <mergeCell ref="C1882:E1882"/>
    <mergeCell ref="C1883:E1883"/>
    <mergeCell ref="C1884:E1884"/>
    <mergeCell ref="C1885:N1885"/>
    <mergeCell ref="C1886:N1886"/>
    <mergeCell ref="C1875:E1875"/>
    <mergeCell ref="C1876:E1876"/>
    <mergeCell ref="C1877:E1877"/>
    <mergeCell ref="C1878:E1878"/>
    <mergeCell ref="C1879:E1879"/>
    <mergeCell ref="C1880:E1880"/>
    <mergeCell ref="C1869:E1869"/>
    <mergeCell ref="C1870:N1870"/>
    <mergeCell ref="C1871:N1871"/>
    <mergeCell ref="C1872:E1872"/>
    <mergeCell ref="C1873:E1873"/>
    <mergeCell ref="C1874:E1874"/>
    <mergeCell ref="C1863:E1863"/>
    <mergeCell ref="C1864:E1864"/>
    <mergeCell ref="C1865:E1865"/>
    <mergeCell ref="C1866:E1866"/>
    <mergeCell ref="C1867:E1867"/>
    <mergeCell ref="C1868:E1868"/>
    <mergeCell ref="C1857:N1857"/>
    <mergeCell ref="C1858:N1858"/>
    <mergeCell ref="C1859:E1859"/>
    <mergeCell ref="C1860:E1860"/>
    <mergeCell ref="C1861:E1861"/>
    <mergeCell ref="C1862:E1862"/>
    <mergeCell ref="C1851:E1851"/>
    <mergeCell ref="C1852:E1852"/>
    <mergeCell ref="C1853:E1853"/>
    <mergeCell ref="C1854:E1854"/>
    <mergeCell ref="C1855:E1855"/>
    <mergeCell ref="C1856:E1856"/>
    <mergeCell ref="C1845:N1845"/>
    <mergeCell ref="C1846:N1846"/>
    <mergeCell ref="C1847:N1847"/>
    <mergeCell ref="C1848:E1848"/>
    <mergeCell ref="C1849:E1849"/>
    <mergeCell ref="C1850:E1850"/>
    <mergeCell ref="C1839:E1839"/>
    <mergeCell ref="C1840:E1840"/>
    <mergeCell ref="C1841:E1841"/>
    <mergeCell ref="C1842:E1842"/>
    <mergeCell ref="C1843:E1843"/>
    <mergeCell ref="C1844:E1844"/>
    <mergeCell ref="C1833:E1833"/>
    <mergeCell ref="C1834:N1834"/>
    <mergeCell ref="C1835:N1835"/>
    <mergeCell ref="C1836:E1836"/>
    <mergeCell ref="C1837:E1837"/>
    <mergeCell ref="C1838:E1838"/>
    <mergeCell ref="C1827:E1827"/>
    <mergeCell ref="C1828:E1828"/>
    <mergeCell ref="C1829:E1829"/>
    <mergeCell ref="C1830:E1830"/>
    <mergeCell ref="C1831:E1831"/>
    <mergeCell ref="C1832:E1832"/>
    <mergeCell ref="C1821:N1821"/>
    <mergeCell ref="C1822:E1822"/>
    <mergeCell ref="C1823:N1823"/>
    <mergeCell ref="C1824:N1824"/>
    <mergeCell ref="C1825:E1825"/>
    <mergeCell ref="C1826:E1826"/>
    <mergeCell ref="C1815:E1815"/>
    <mergeCell ref="C1816:E1816"/>
    <mergeCell ref="C1817:E1817"/>
    <mergeCell ref="C1818:E1818"/>
    <mergeCell ref="C1819:E1819"/>
    <mergeCell ref="C1820:E1820"/>
    <mergeCell ref="C1809:E1809"/>
    <mergeCell ref="C1810:N1810"/>
    <mergeCell ref="C1811:N1811"/>
    <mergeCell ref="C1812:E1812"/>
    <mergeCell ref="C1813:E1813"/>
    <mergeCell ref="C1814:E1814"/>
    <mergeCell ref="C1803:E1803"/>
    <mergeCell ref="C1804:E1804"/>
    <mergeCell ref="C1805:E1805"/>
    <mergeCell ref="C1806:E1806"/>
    <mergeCell ref="C1807:E1807"/>
    <mergeCell ref="A1808:N1808"/>
    <mergeCell ref="C1797:E1797"/>
    <mergeCell ref="C1798:E1798"/>
    <mergeCell ref="C1799:E1799"/>
    <mergeCell ref="C1800:E1800"/>
    <mergeCell ref="C1801:E1801"/>
    <mergeCell ref="C1802:E1802"/>
    <mergeCell ref="C1791:E1791"/>
    <mergeCell ref="C1792:E1792"/>
    <mergeCell ref="C1793:N1793"/>
    <mergeCell ref="C1794:E1794"/>
    <mergeCell ref="C1795:N1795"/>
    <mergeCell ref="C1796:N1796"/>
    <mergeCell ref="C1785:E1785"/>
    <mergeCell ref="C1786:E1786"/>
    <mergeCell ref="C1787:E1787"/>
    <mergeCell ref="C1788:E1788"/>
    <mergeCell ref="C1789:E1789"/>
    <mergeCell ref="C1790:E1790"/>
    <mergeCell ref="C1779:N1779"/>
    <mergeCell ref="C1780:N1780"/>
    <mergeCell ref="C1781:E1781"/>
    <mergeCell ref="C1782:E1782"/>
    <mergeCell ref="C1783:E1783"/>
    <mergeCell ref="C1784:E1784"/>
    <mergeCell ref="C1773:E1773"/>
    <mergeCell ref="C1774:E1774"/>
    <mergeCell ref="C1775:E1775"/>
    <mergeCell ref="C1776:E1776"/>
    <mergeCell ref="C1777:E1777"/>
    <mergeCell ref="C1778:E1778"/>
    <mergeCell ref="C1767:E1767"/>
    <mergeCell ref="C1768:E1768"/>
    <mergeCell ref="C1769:E1769"/>
    <mergeCell ref="C1770:E1770"/>
    <mergeCell ref="C1771:E1771"/>
    <mergeCell ref="C1772:E1772"/>
    <mergeCell ref="C1761:E1761"/>
    <mergeCell ref="C1762:N1762"/>
    <mergeCell ref="C1763:E1763"/>
    <mergeCell ref="C1764:N1764"/>
    <mergeCell ref="C1765:N1765"/>
    <mergeCell ref="C1766:E1766"/>
    <mergeCell ref="C1755:E1755"/>
    <mergeCell ref="C1756:N1756"/>
    <mergeCell ref="C1757:E1757"/>
    <mergeCell ref="C1758:N1758"/>
    <mergeCell ref="C1759:E1759"/>
    <mergeCell ref="C1760:N1760"/>
    <mergeCell ref="C1749:E1749"/>
    <mergeCell ref="C1750:E1750"/>
    <mergeCell ref="C1751:E1751"/>
    <mergeCell ref="C1752:N1752"/>
    <mergeCell ref="C1753:E1753"/>
    <mergeCell ref="C1754:N1754"/>
    <mergeCell ref="C1743:E1743"/>
    <mergeCell ref="C1744:E1744"/>
    <mergeCell ref="C1745:E1745"/>
    <mergeCell ref="C1746:E1746"/>
    <mergeCell ref="C1747:E1747"/>
    <mergeCell ref="C1748:E1748"/>
    <mergeCell ref="C1737:N1737"/>
    <mergeCell ref="C1738:N1738"/>
    <mergeCell ref="C1739:E1739"/>
    <mergeCell ref="C1740:E1740"/>
    <mergeCell ref="C1741:E1741"/>
    <mergeCell ref="C1742:E1742"/>
    <mergeCell ref="C1731:E1731"/>
    <mergeCell ref="C1732:E1732"/>
    <mergeCell ref="C1733:E1733"/>
    <mergeCell ref="C1734:E1734"/>
    <mergeCell ref="C1735:E1735"/>
    <mergeCell ref="C1736:E1736"/>
    <mergeCell ref="C1725:E1725"/>
    <mergeCell ref="C1726:E1726"/>
    <mergeCell ref="C1727:E1727"/>
    <mergeCell ref="C1728:E1728"/>
    <mergeCell ref="C1729:E1729"/>
    <mergeCell ref="C1730:E1730"/>
    <mergeCell ref="C1719:E1719"/>
    <mergeCell ref="C1720:E1720"/>
    <mergeCell ref="C1721:E1721"/>
    <mergeCell ref="C1722:N1722"/>
    <mergeCell ref="C1723:N1723"/>
    <mergeCell ref="C1724:E1724"/>
    <mergeCell ref="C1713:E1713"/>
    <mergeCell ref="C1714:E1714"/>
    <mergeCell ref="C1715:E1715"/>
    <mergeCell ref="C1716:E1716"/>
    <mergeCell ref="C1717:E1717"/>
    <mergeCell ref="C1718:E1718"/>
    <mergeCell ref="C1707:E1707"/>
    <mergeCell ref="C1708:E1708"/>
    <mergeCell ref="C1709:N1709"/>
    <mergeCell ref="C1710:N1710"/>
    <mergeCell ref="C1711:E1711"/>
    <mergeCell ref="C1712:E1712"/>
    <mergeCell ref="C1701:E1701"/>
    <mergeCell ref="C1702:E1702"/>
    <mergeCell ref="C1703:E1703"/>
    <mergeCell ref="C1704:E1704"/>
    <mergeCell ref="C1705:E1705"/>
    <mergeCell ref="C1706:E1706"/>
    <mergeCell ref="C1695:E1695"/>
    <mergeCell ref="C1696:E1696"/>
    <mergeCell ref="C1697:N1697"/>
    <mergeCell ref="C1698:N1698"/>
    <mergeCell ref="C1699:N1699"/>
    <mergeCell ref="C1700:E1700"/>
    <mergeCell ref="C1689:E1689"/>
    <mergeCell ref="C1690:E1690"/>
    <mergeCell ref="C1691:E1691"/>
    <mergeCell ref="C1692:E1692"/>
    <mergeCell ref="C1693:E1693"/>
    <mergeCell ref="C1694:E1694"/>
    <mergeCell ref="C1683:E1683"/>
    <mergeCell ref="C1684:E1684"/>
    <mergeCell ref="C1685:E1685"/>
    <mergeCell ref="C1686:N1686"/>
    <mergeCell ref="C1687:N1687"/>
    <mergeCell ref="C1688:E1688"/>
    <mergeCell ref="C1677:E1677"/>
    <mergeCell ref="C1678:E1678"/>
    <mergeCell ref="C1679:E1679"/>
    <mergeCell ref="C1680:E1680"/>
    <mergeCell ref="C1681:E1681"/>
    <mergeCell ref="C1682:E1682"/>
    <mergeCell ref="C1671:E1671"/>
    <mergeCell ref="C1672:E1672"/>
    <mergeCell ref="C1673:N1673"/>
    <mergeCell ref="C1674:E1674"/>
    <mergeCell ref="C1675:N1675"/>
    <mergeCell ref="C1676:N1676"/>
    <mergeCell ref="C1665:E1665"/>
    <mergeCell ref="C1666:E1666"/>
    <mergeCell ref="C1667:E1667"/>
    <mergeCell ref="C1668:E1668"/>
    <mergeCell ref="C1669:E1669"/>
    <mergeCell ref="C1670:E1670"/>
    <mergeCell ref="C1659:E1659"/>
    <mergeCell ref="A1660:N1660"/>
    <mergeCell ref="C1661:E1661"/>
    <mergeCell ref="C1662:N1662"/>
    <mergeCell ref="C1663:N1663"/>
    <mergeCell ref="C1664:E1664"/>
    <mergeCell ref="C1653:E1653"/>
    <mergeCell ref="C1654:E1654"/>
    <mergeCell ref="C1655:E1655"/>
    <mergeCell ref="C1656:E1656"/>
    <mergeCell ref="C1657:E1657"/>
    <mergeCell ref="C1658:E1658"/>
    <mergeCell ref="C1647:N1647"/>
    <mergeCell ref="C1648:N1648"/>
    <mergeCell ref="C1649:E1649"/>
    <mergeCell ref="C1650:E1650"/>
    <mergeCell ref="C1651:E1651"/>
    <mergeCell ref="C1652:E1652"/>
    <mergeCell ref="C1641:E1641"/>
    <mergeCell ref="C1642:E1642"/>
    <mergeCell ref="C1643:E1643"/>
    <mergeCell ref="C1644:E1644"/>
    <mergeCell ref="C1645:N1645"/>
    <mergeCell ref="C1646:E1646"/>
    <mergeCell ref="C1635:E1635"/>
    <mergeCell ref="C1636:E1636"/>
    <mergeCell ref="C1637:E1637"/>
    <mergeCell ref="C1638:E1638"/>
    <mergeCell ref="C1639:E1639"/>
    <mergeCell ref="C1640:E1640"/>
    <mergeCell ref="C1629:E1629"/>
    <mergeCell ref="C1630:E1630"/>
    <mergeCell ref="C1631:N1631"/>
    <mergeCell ref="C1632:N1632"/>
    <mergeCell ref="C1633:E1633"/>
    <mergeCell ref="C1634:E1634"/>
    <mergeCell ref="C1623:E1623"/>
    <mergeCell ref="C1624:E1624"/>
    <mergeCell ref="C1625:E1625"/>
    <mergeCell ref="C1626:E1626"/>
    <mergeCell ref="C1627:E1627"/>
    <mergeCell ref="C1628:E1628"/>
    <mergeCell ref="C1617:N1617"/>
    <mergeCell ref="C1618:E1618"/>
    <mergeCell ref="C1619:E1619"/>
    <mergeCell ref="C1620:E1620"/>
    <mergeCell ref="C1621:E1621"/>
    <mergeCell ref="C1622:E1622"/>
    <mergeCell ref="C1611:E1611"/>
    <mergeCell ref="C1612:N1612"/>
    <mergeCell ref="C1613:E1613"/>
    <mergeCell ref="C1614:N1614"/>
    <mergeCell ref="C1615:E1615"/>
    <mergeCell ref="C1616:N1616"/>
    <mergeCell ref="C1605:E1605"/>
    <mergeCell ref="C1606:N1606"/>
    <mergeCell ref="C1607:E1607"/>
    <mergeCell ref="C1608:N1608"/>
    <mergeCell ref="C1609:E1609"/>
    <mergeCell ref="C1610:N1610"/>
    <mergeCell ref="C1599:E1599"/>
    <mergeCell ref="C1600:E1600"/>
    <mergeCell ref="C1601:E1601"/>
    <mergeCell ref="C1602:E1602"/>
    <mergeCell ref="C1603:E1603"/>
    <mergeCell ref="C1604:N1604"/>
    <mergeCell ref="C1593:E1593"/>
    <mergeCell ref="C1594:E1594"/>
    <mergeCell ref="C1595:E1595"/>
    <mergeCell ref="C1596:E1596"/>
    <mergeCell ref="C1597:E1597"/>
    <mergeCell ref="C1598:E1598"/>
    <mergeCell ref="C1587:E1587"/>
    <mergeCell ref="C1588:E1588"/>
    <mergeCell ref="C1589:N1589"/>
    <mergeCell ref="C1590:N1590"/>
    <mergeCell ref="C1591:E1591"/>
    <mergeCell ref="C1592:E1592"/>
    <mergeCell ref="C1581:E1581"/>
    <mergeCell ref="C1582:E1582"/>
    <mergeCell ref="C1583:E1583"/>
    <mergeCell ref="C1584:E1584"/>
    <mergeCell ref="C1585:E1585"/>
    <mergeCell ref="C1586:E1586"/>
    <mergeCell ref="C1575:N1575"/>
    <mergeCell ref="C1576:E1576"/>
    <mergeCell ref="C1577:E1577"/>
    <mergeCell ref="C1578:E1578"/>
    <mergeCell ref="C1579:E1579"/>
    <mergeCell ref="C1580:E1580"/>
    <mergeCell ref="C1569:E1569"/>
    <mergeCell ref="C1570:E1570"/>
    <mergeCell ref="C1571:E1571"/>
    <mergeCell ref="C1572:E1572"/>
    <mergeCell ref="C1573:E1573"/>
    <mergeCell ref="C1574:N1574"/>
    <mergeCell ref="C1563:E1563"/>
    <mergeCell ref="C1564:E1564"/>
    <mergeCell ref="C1565:E1565"/>
    <mergeCell ref="C1566:E1566"/>
    <mergeCell ref="C1567:E1567"/>
    <mergeCell ref="C1568:E1568"/>
    <mergeCell ref="C1557:E1557"/>
    <mergeCell ref="C1558:E1558"/>
    <mergeCell ref="C1559:E1559"/>
    <mergeCell ref="C1560:E1560"/>
    <mergeCell ref="C1561:N1561"/>
    <mergeCell ref="C1562:N1562"/>
    <mergeCell ref="C1551:N1551"/>
    <mergeCell ref="C1552:E1552"/>
    <mergeCell ref="C1553:E1553"/>
    <mergeCell ref="C1554:E1554"/>
    <mergeCell ref="C1555:E1555"/>
    <mergeCell ref="C1556:E1556"/>
    <mergeCell ref="C1545:E1545"/>
    <mergeCell ref="C1546:E1546"/>
    <mergeCell ref="C1547:E1547"/>
    <mergeCell ref="C1548:E1548"/>
    <mergeCell ref="C1549:N1549"/>
    <mergeCell ref="C1550:N1550"/>
    <mergeCell ref="C1539:N1539"/>
    <mergeCell ref="C1540:E1540"/>
    <mergeCell ref="C1541:E1541"/>
    <mergeCell ref="C1542:E1542"/>
    <mergeCell ref="C1543:E1543"/>
    <mergeCell ref="C1544:E1544"/>
    <mergeCell ref="C1533:E1533"/>
    <mergeCell ref="C1534:E1534"/>
    <mergeCell ref="C1535:E1535"/>
    <mergeCell ref="C1536:E1536"/>
    <mergeCell ref="C1537:E1537"/>
    <mergeCell ref="C1538:N1538"/>
    <mergeCell ref="C1527:N1527"/>
    <mergeCell ref="C1528:N1528"/>
    <mergeCell ref="C1529:E1529"/>
    <mergeCell ref="C1530:E1530"/>
    <mergeCell ref="C1531:E1531"/>
    <mergeCell ref="C1532:E1532"/>
    <mergeCell ref="C1521:E1521"/>
    <mergeCell ref="C1522:E1522"/>
    <mergeCell ref="C1523:E1523"/>
    <mergeCell ref="C1524:E1524"/>
    <mergeCell ref="C1525:N1525"/>
    <mergeCell ref="C1526:E1526"/>
    <mergeCell ref="C1515:N1515"/>
    <mergeCell ref="C1516:E1516"/>
    <mergeCell ref="C1517:E1517"/>
    <mergeCell ref="C1518:E1518"/>
    <mergeCell ref="C1519:E1519"/>
    <mergeCell ref="C1520:E1520"/>
    <mergeCell ref="C1509:E1509"/>
    <mergeCell ref="C1510:E1510"/>
    <mergeCell ref="C1511:E1511"/>
    <mergeCell ref="A1512:N1512"/>
    <mergeCell ref="C1513:E1513"/>
    <mergeCell ref="C1514:N1514"/>
    <mergeCell ref="C1503:E1503"/>
    <mergeCell ref="C1504:E1504"/>
    <mergeCell ref="C1505:E1505"/>
    <mergeCell ref="C1506:E1506"/>
    <mergeCell ref="C1507:E1507"/>
    <mergeCell ref="C1508:E1508"/>
    <mergeCell ref="C1497:N1497"/>
    <mergeCell ref="C1498:E1498"/>
    <mergeCell ref="C1499:N1499"/>
    <mergeCell ref="C1500:N1500"/>
    <mergeCell ref="C1501:E1501"/>
    <mergeCell ref="C1502:E1502"/>
    <mergeCell ref="C1491:E1491"/>
    <mergeCell ref="C1492:E1492"/>
    <mergeCell ref="C1493:E1493"/>
    <mergeCell ref="C1494:E1494"/>
    <mergeCell ref="C1495:E1495"/>
    <mergeCell ref="C1496:E1496"/>
    <mergeCell ref="C1485:E1485"/>
    <mergeCell ref="C1486:E1486"/>
    <mergeCell ref="C1487:E1487"/>
    <mergeCell ref="C1488:E1488"/>
    <mergeCell ref="C1489:E1489"/>
    <mergeCell ref="C1490:E1490"/>
    <mergeCell ref="C1479:E1479"/>
    <mergeCell ref="C1480:E1480"/>
    <mergeCell ref="C1481:E1481"/>
    <mergeCell ref="C1482:E1482"/>
    <mergeCell ref="C1483:N1483"/>
    <mergeCell ref="C1484:N1484"/>
    <mergeCell ref="C1473:E1473"/>
    <mergeCell ref="C1474:E1474"/>
    <mergeCell ref="C1475:E1475"/>
    <mergeCell ref="C1476:E1476"/>
    <mergeCell ref="C1477:E1477"/>
    <mergeCell ref="C1478:E1478"/>
    <mergeCell ref="C1467:E1467"/>
    <mergeCell ref="C1468:N1468"/>
    <mergeCell ref="C1469:N1469"/>
    <mergeCell ref="C1470:E1470"/>
    <mergeCell ref="C1471:E1471"/>
    <mergeCell ref="C1472:E1472"/>
    <mergeCell ref="C1461:E1461"/>
    <mergeCell ref="C1462:N1462"/>
    <mergeCell ref="C1463:E1463"/>
    <mergeCell ref="C1464:N1464"/>
    <mergeCell ref="C1465:E1465"/>
    <mergeCell ref="C1466:N1466"/>
    <mergeCell ref="C1455:E1455"/>
    <mergeCell ref="C1456:N1456"/>
    <mergeCell ref="C1457:E1457"/>
    <mergeCell ref="C1458:N1458"/>
    <mergeCell ref="C1459:E1459"/>
    <mergeCell ref="C1460:N1460"/>
    <mergeCell ref="C1449:E1449"/>
    <mergeCell ref="C1450:E1450"/>
    <mergeCell ref="C1451:E1451"/>
    <mergeCell ref="C1452:E1452"/>
    <mergeCell ref="C1453:E1453"/>
    <mergeCell ref="C1454:E1454"/>
    <mergeCell ref="C1443:E1443"/>
    <mergeCell ref="C1444:E1444"/>
    <mergeCell ref="C1445:E1445"/>
    <mergeCell ref="C1446:E1446"/>
    <mergeCell ref="C1447:E1447"/>
    <mergeCell ref="C1448:E1448"/>
    <mergeCell ref="C1437:E1437"/>
    <mergeCell ref="C1438:E1438"/>
    <mergeCell ref="C1439:E1439"/>
    <mergeCell ref="C1440:E1440"/>
    <mergeCell ref="C1441:N1441"/>
    <mergeCell ref="C1442:N1442"/>
    <mergeCell ref="C1431:E1431"/>
    <mergeCell ref="C1432:E1432"/>
    <mergeCell ref="C1433:E1433"/>
    <mergeCell ref="C1434:E1434"/>
    <mergeCell ref="C1435:E1435"/>
    <mergeCell ref="C1436:E1436"/>
    <mergeCell ref="C1425:E1425"/>
    <mergeCell ref="C1426:N1426"/>
    <mergeCell ref="C1427:N1427"/>
    <mergeCell ref="C1428:E1428"/>
    <mergeCell ref="C1429:E1429"/>
    <mergeCell ref="C1430:E1430"/>
    <mergeCell ref="C1419:E1419"/>
    <mergeCell ref="C1420:E1420"/>
    <mergeCell ref="C1421:E1421"/>
    <mergeCell ref="C1422:E1422"/>
    <mergeCell ref="C1423:E1423"/>
    <mergeCell ref="C1424:E1424"/>
    <mergeCell ref="C1413:N1413"/>
    <mergeCell ref="C1414:N1414"/>
    <mergeCell ref="C1415:E1415"/>
    <mergeCell ref="C1416:E1416"/>
    <mergeCell ref="C1417:E1417"/>
    <mergeCell ref="C1418:E1418"/>
    <mergeCell ref="C1407:E1407"/>
    <mergeCell ref="C1408:E1408"/>
    <mergeCell ref="C1409:E1409"/>
    <mergeCell ref="C1410:E1410"/>
    <mergeCell ref="C1411:E1411"/>
    <mergeCell ref="C1412:E1412"/>
    <mergeCell ref="C1401:N1401"/>
    <mergeCell ref="C1402:N1402"/>
    <mergeCell ref="C1403:N1403"/>
    <mergeCell ref="C1404:E1404"/>
    <mergeCell ref="C1405:E1405"/>
    <mergeCell ref="C1406:E1406"/>
    <mergeCell ref="C1395:E1395"/>
    <mergeCell ref="C1396:E1396"/>
    <mergeCell ref="C1397:E1397"/>
    <mergeCell ref="C1398:E1398"/>
    <mergeCell ref="C1399:E1399"/>
    <mergeCell ref="C1400:E1400"/>
    <mergeCell ref="C1389:E1389"/>
    <mergeCell ref="C1390:N1390"/>
    <mergeCell ref="C1391:N1391"/>
    <mergeCell ref="C1392:E1392"/>
    <mergeCell ref="C1393:E1393"/>
    <mergeCell ref="C1394:E1394"/>
    <mergeCell ref="C1383:E1383"/>
    <mergeCell ref="C1384:E1384"/>
    <mergeCell ref="C1385:E1385"/>
    <mergeCell ref="C1386:E1386"/>
    <mergeCell ref="C1387:E1387"/>
    <mergeCell ref="C1388:E1388"/>
    <mergeCell ref="C1377:N1377"/>
    <mergeCell ref="C1378:E1378"/>
    <mergeCell ref="C1379:N1379"/>
    <mergeCell ref="C1380:N1380"/>
    <mergeCell ref="C1381:E1381"/>
    <mergeCell ref="C1382:E1382"/>
    <mergeCell ref="C1371:E1371"/>
    <mergeCell ref="C1372:E1372"/>
    <mergeCell ref="C1373:E1373"/>
    <mergeCell ref="C1374:E1374"/>
    <mergeCell ref="C1375:E1375"/>
    <mergeCell ref="C1376:E1376"/>
    <mergeCell ref="C1365:E1365"/>
    <mergeCell ref="C1366:N1366"/>
    <mergeCell ref="C1367:N1367"/>
    <mergeCell ref="C1368:E1368"/>
    <mergeCell ref="C1369:E1369"/>
    <mergeCell ref="C1370:E1370"/>
    <mergeCell ref="C1359:E1359"/>
    <mergeCell ref="C1360:E1360"/>
    <mergeCell ref="C1361:E1361"/>
    <mergeCell ref="C1362:E1362"/>
    <mergeCell ref="C1363:E1363"/>
    <mergeCell ref="A1364:N1364"/>
    <mergeCell ref="C1353:E1353"/>
    <mergeCell ref="C1354:E1354"/>
    <mergeCell ref="C1355:E1355"/>
    <mergeCell ref="C1356:E1356"/>
    <mergeCell ref="C1357:E1357"/>
    <mergeCell ref="C1358:E1358"/>
    <mergeCell ref="C1347:E1347"/>
    <mergeCell ref="C1348:E1348"/>
    <mergeCell ref="C1349:N1349"/>
    <mergeCell ref="C1350:E1350"/>
    <mergeCell ref="C1351:N1351"/>
    <mergeCell ref="C1352:N1352"/>
    <mergeCell ref="C1341:E1341"/>
    <mergeCell ref="C1342:E1342"/>
    <mergeCell ref="C1343:E1343"/>
    <mergeCell ref="C1344:E1344"/>
    <mergeCell ref="C1345:E1345"/>
    <mergeCell ref="C1346:E1346"/>
    <mergeCell ref="C1335:N1335"/>
    <mergeCell ref="C1336:N1336"/>
    <mergeCell ref="C1337:E1337"/>
    <mergeCell ref="C1338:E1338"/>
    <mergeCell ref="C1339:E1339"/>
    <mergeCell ref="C1340:E1340"/>
    <mergeCell ref="C1329:E1329"/>
    <mergeCell ref="C1330:E1330"/>
    <mergeCell ref="C1331:E1331"/>
    <mergeCell ref="C1332:E1332"/>
    <mergeCell ref="C1333:E1333"/>
    <mergeCell ref="C1334:E1334"/>
    <mergeCell ref="C1323:E1323"/>
    <mergeCell ref="C1324:E1324"/>
    <mergeCell ref="C1325:E1325"/>
    <mergeCell ref="C1326:E1326"/>
    <mergeCell ref="C1327:E1327"/>
    <mergeCell ref="C1328:E1328"/>
    <mergeCell ref="C1317:E1317"/>
    <mergeCell ref="C1318:N1318"/>
    <mergeCell ref="C1319:E1319"/>
    <mergeCell ref="C1320:N1320"/>
    <mergeCell ref="C1321:N1321"/>
    <mergeCell ref="C1322:E1322"/>
    <mergeCell ref="C1311:E1311"/>
    <mergeCell ref="C1312:N1312"/>
    <mergeCell ref="C1313:E1313"/>
    <mergeCell ref="C1314:N1314"/>
    <mergeCell ref="C1315:E1315"/>
    <mergeCell ref="C1316:N1316"/>
    <mergeCell ref="C1305:E1305"/>
    <mergeCell ref="C1306:E1306"/>
    <mergeCell ref="C1307:E1307"/>
    <mergeCell ref="C1308:N1308"/>
    <mergeCell ref="C1309:E1309"/>
    <mergeCell ref="C1310:N1310"/>
    <mergeCell ref="C1299:E1299"/>
    <mergeCell ref="C1300:E1300"/>
    <mergeCell ref="C1301:E1301"/>
    <mergeCell ref="C1302:E1302"/>
    <mergeCell ref="C1303:E1303"/>
    <mergeCell ref="C1304:E1304"/>
    <mergeCell ref="C1293:N1293"/>
    <mergeCell ref="C1294:N1294"/>
    <mergeCell ref="C1295:E1295"/>
    <mergeCell ref="C1296:E1296"/>
    <mergeCell ref="C1297:E1297"/>
    <mergeCell ref="C1298:E1298"/>
    <mergeCell ref="C1287:E1287"/>
    <mergeCell ref="C1288:E1288"/>
    <mergeCell ref="C1289:E1289"/>
    <mergeCell ref="C1290:E1290"/>
    <mergeCell ref="C1291:E1291"/>
    <mergeCell ref="C1292:E1292"/>
    <mergeCell ref="C1281:E1281"/>
    <mergeCell ref="C1282:E1282"/>
    <mergeCell ref="C1283:E1283"/>
    <mergeCell ref="C1284:E1284"/>
    <mergeCell ref="C1285:E1285"/>
    <mergeCell ref="C1286:E1286"/>
    <mergeCell ref="C1275:E1275"/>
    <mergeCell ref="C1276:E1276"/>
    <mergeCell ref="C1277:E1277"/>
    <mergeCell ref="C1278:N1278"/>
    <mergeCell ref="C1279:N1279"/>
    <mergeCell ref="C1280:E1280"/>
    <mergeCell ref="C1269:E1269"/>
    <mergeCell ref="C1270:E1270"/>
    <mergeCell ref="C1271:E1271"/>
    <mergeCell ref="C1272:E1272"/>
    <mergeCell ref="C1273:E1273"/>
    <mergeCell ref="C1274:E1274"/>
    <mergeCell ref="C1263:E1263"/>
    <mergeCell ref="C1264:E1264"/>
    <mergeCell ref="C1265:N1265"/>
    <mergeCell ref="C1266:N1266"/>
    <mergeCell ref="C1267:E1267"/>
    <mergeCell ref="C1268:E1268"/>
    <mergeCell ref="C1257:E1257"/>
    <mergeCell ref="C1258:E1258"/>
    <mergeCell ref="C1259:E1259"/>
    <mergeCell ref="C1260:E1260"/>
    <mergeCell ref="C1261:E1261"/>
    <mergeCell ref="C1262:E1262"/>
    <mergeCell ref="C1251:E1251"/>
    <mergeCell ref="C1252:E1252"/>
    <mergeCell ref="C1253:N1253"/>
    <mergeCell ref="C1254:N1254"/>
    <mergeCell ref="C1255:N1255"/>
    <mergeCell ref="C1256:E1256"/>
    <mergeCell ref="C1245:E1245"/>
    <mergeCell ref="C1246:E1246"/>
    <mergeCell ref="C1247:E1247"/>
    <mergeCell ref="C1248:E1248"/>
    <mergeCell ref="C1249:E1249"/>
    <mergeCell ref="C1250:E1250"/>
    <mergeCell ref="C1239:E1239"/>
    <mergeCell ref="C1240:E1240"/>
    <mergeCell ref="C1241:E1241"/>
    <mergeCell ref="C1242:N1242"/>
    <mergeCell ref="C1243:N1243"/>
    <mergeCell ref="C1244:E1244"/>
    <mergeCell ref="C1233:E1233"/>
    <mergeCell ref="C1234:E1234"/>
    <mergeCell ref="C1235:E1235"/>
    <mergeCell ref="C1236:E1236"/>
    <mergeCell ref="C1237:E1237"/>
    <mergeCell ref="C1238:E1238"/>
    <mergeCell ref="C1227:E1227"/>
    <mergeCell ref="C1228:E1228"/>
    <mergeCell ref="C1229:N1229"/>
    <mergeCell ref="C1230:E1230"/>
    <mergeCell ref="C1231:N1231"/>
    <mergeCell ref="C1232:N1232"/>
    <mergeCell ref="C1221:E1221"/>
    <mergeCell ref="C1222:E1222"/>
    <mergeCell ref="C1223:E1223"/>
    <mergeCell ref="C1224:E1224"/>
    <mergeCell ref="C1225:E1225"/>
    <mergeCell ref="C1226:E1226"/>
    <mergeCell ref="C1215:E1215"/>
    <mergeCell ref="A1216:N1216"/>
    <mergeCell ref="C1217:E1217"/>
    <mergeCell ref="C1218:N1218"/>
    <mergeCell ref="C1219:N1219"/>
    <mergeCell ref="C1220:E1220"/>
    <mergeCell ref="C1209:E1209"/>
    <mergeCell ref="C1210:E1210"/>
    <mergeCell ref="C1211:E1211"/>
    <mergeCell ref="C1212:E1212"/>
    <mergeCell ref="C1213:E1213"/>
    <mergeCell ref="C1214:E1214"/>
    <mergeCell ref="C1203:N1203"/>
    <mergeCell ref="C1204:N1204"/>
    <mergeCell ref="C1205:E1205"/>
    <mergeCell ref="C1206:E1206"/>
    <mergeCell ref="C1207:E1207"/>
    <mergeCell ref="C1208:E1208"/>
    <mergeCell ref="C1197:E1197"/>
    <mergeCell ref="C1198:E1198"/>
    <mergeCell ref="C1199:E1199"/>
    <mergeCell ref="C1200:E1200"/>
    <mergeCell ref="C1201:N1201"/>
    <mergeCell ref="C1202:E1202"/>
    <mergeCell ref="C1191:E1191"/>
    <mergeCell ref="C1192:E1192"/>
    <mergeCell ref="C1193:E1193"/>
    <mergeCell ref="C1194:E1194"/>
    <mergeCell ref="C1195:E1195"/>
    <mergeCell ref="C1196:E1196"/>
    <mergeCell ref="C1185:E1185"/>
    <mergeCell ref="C1186:E1186"/>
    <mergeCell ref="C1187:N1187"/>
    <mergeCell ref="C1188:N1188"/>
    <mergeCell ref="C1189:E1189"/>
    <mergeCell ref="C1190:E1190"/>
    <mergeCell ref="C1179:E1179"/>
    <mergeCell ref="C1180:E1180"/>
    <mergeCell ref="C1181:E1181"/>
    <mergeCell ref="C1182:E1182"/>
    <mergeCell ref="C1183:E1183"/>
    <mergeCell ref="C1184:E1184"/>
    <mergeCell ref="C1173:N1173"/>
    <mergeCell ref="C1174:E1174"/>
    <mergeCell ref="C1175:E1175"/>
    <mergeCell ref="C1176:E1176"/>
    <mergeCell ref="C1177:E1177"/>
    <mergeCell ref="C1178:E1178"/>
    <mergeCell ref="C1167:E1167"/>
    <mergeCell ref="C1168:N1168"/>
    <mergeCell ref="C1169:E1169"/>
    <mergeCell ref="C1170:N1170"/>
    <mergeCell ref="C1171:E1171"/>
    <mergeCell ref="C1172:N1172"/>
    <mergeCell ref="C1161:E1161"/>
    <mergeCell ref="C1162:N1162"/>
    <mergeCell ref="C1163:E1163"/>
    <mergeCell ref="C1164:N1164"/>
    <mergeCell ref="C1165:E1165"/>
    <mergeCell ref="C1166:N1166"/>
    <mergeCell ref="C1155:E1155"/>
    <mergeCell ref="C1156:E1156"/>
    <mergeCell ref="C1157:E1157"/>
    <mergeCell ref="C1158:E1158"/>
    <mergeCell ref="C1159:E1159"/>
    <mergeCell ref="C1160:N1160"/>
    <mergeCell ref="C1149:E1149"/>
    <mergeCell ref="C1150:E1150"/>
    <mergeCell ref="C1151:E1151"/>
    <mergeCell ref="C1152:E1152"/>
    <mergeCell ref="C1153:E1153"/>
    <mergeCell ref="C1154:E1154"/>
    <mergeCell ref="C1143:E1143"/>
    <mergeCell ref="C1144:E1144"/>
    <mergeCell ref="C1145:N1145"/>
    <mergeCell ref="C1146:N1146"/>
    <mergeCell ref="C1147:E1147"/>
    <mergeCell ref="C1148:E1148"/>
    <mergeCell ref="C1137:E1137"/>
    <mergeCell ref="C1138:E1138"/>
    <mergeCell ref="C1139:E1139"/>
    <mergeCell ref="C1140:E1140"/>
    <mergeCell ref="C1141:E1141"/>
    <mergeCell ref="C1142:E1142"/>
    <mergeCell ref="C1131:N1131"/>
    <mergeCell ref="C1132:E1132"/>
    <mergeCell ref="C1133:E1133"/>
    <mergeCell ref="C1134:E1134"/>
    <mergeCell ref="C1135:E1135"/>
    <mergeCell ref="C1136:E1136"/>
    <mergeCell ref="C1125:E1125"/>
    <mergeCell ref="C1126:E1126"/>
    <mergeCell ref="C1127:E1127"/>
    <mergeCell ref="C1128:E1128"/>
    <mergeCell ref="C1129:E1129"/>
    <mergeCell ref="C1130:N1130"/>
    <mergeCell ref="C1119:E1119"/>
    <mergeCell ref="C1120:E1120"/>
    <mergeCell ref="C1121:E1121"/>
    <mergeCell ref="C1122:E1122"/>
    <mergeCell ref="C1123:E1123"/>
    <mergeCell ref="C1124:E1124"/>
    <mergeCell ref="C1113:E1113"/>
    <mergeCell ref="C1114:E1114"/>
    <mergeCell ref="C1115:E1115"/>
    <mergeCell ref="C1116:E1116"/>
    <mergeCell ref="C1117:N1117"/>
    <mergeCell ref="C1118:N1118"/>
    <mergeCell ref="C1107:N1107"/>
    <mergeCell ref="C1108:E1108"/>
    <mergeCell ref="C1109:E1109"/>
    <mergeCell ref="C1110:E1110"/>
    <mergeCell ref="C1111:E1111"/>
    <mergeCell ref="C1112:E1112"/>
    <mergeCell ref="C1101:E1101"/>
    <mergeCell ref="C1102:E1102"/>
    <mergeCell ref="C1103:E1103"/>
    <mergeCell ref="C1104:E1104"/>
    <mergeCell ref="C1105:N1105"/>
    <mergeCell ref="C1106:N1106"/>
    <mergeCell ref="C1095:N1095"/>
    <mergeCell ref="C1096:E1096"/>
    <mergeCell ref="C1097:E1097"/>
    <mergeCell ref="C1098:E1098"/>
    <mergeCell ref="C1099:E1099"/>
    <mergeCell ref="C1100:E1100"/>
    <mergeCell ref="C1089:E1089"/>
    <mergeCell ref="C1090:E1090"/>
    <mergeCell ref="C1091:E1091"/>
    <mergeCell ref="C1092:E1092"/>
    <mergeCell ref="C1093:E1093"/>
    <mergeCell ref="C1094:N1094"/>
    <mergeCell ref="C1083:N1083"/>
    <mergeCell ref="C1084:N1084"/>
    <mergeCell ref="C1085:E1085"/>
    <mergeCell ref="C1086:E1086"/>
    <mergeCell ref="C1087:E1087"/>
    <mergeCell ref="C1088:E1088"/>
    <mergeCell ref="C1077:E1077"/>
    <mergeCell ref="C1078:E1078"/>
    <mergeCell ref="C1079:E1079"/>
    <mergeCell ref="C1080:E1080"/>
    <mergeCell ref="C1081:N1081"/>
    <mergeCell ref="C1082:E1082"/>
    <mergeCell ref="C1071:N1071"/>
    <mergeCell ref="C1072:E1072"/>
    <mergeCell ref="C1073:E1073"/>
    <mergeCell ref="C1074:E1074"/>
    <mergeCell ref="C1075:E1075"/>
    <mergeCell ref="C1076:E1076"/>
    <mergeCell ref="C1065:E1065"/>
    <mergeCell ref="C1066:E1066"/>
    <mergeCell ref="C1067:E1067"/>
    <mergeCell ref="A1068:N1068"/>
    <mergeCell ref="C1069:E1069"/>
    <mergeCell ref="C1070:N1070"/>
    <mergeCell ref="C1059:E1059"/>
    <mergeCell ref="C1060:E1060"/>
    <mergeCell ref="C1061:E1061"/>
    <mergeCell ref="C1062:E1062"/>
    <mergeCell ref="C1063:E1063"/>
    <mergeCell ref="C1064:E1064"/>
    <mergeCell ref="C1053:N1053"/>
    <mergeCell ref="C1054:E1054"/>
    <mergeCell ref="C1055:N1055"/>
    <mergeCell ref="C1056:N1056"/>
    <mergeCell ref="C1057:E1057"/>
    <mergeCell ref="C1058:E1058"/>
    <mergeCell ref="C1047:E1047"/>
    <mergeCell ref="C1048:E1048"/>
    <mergeCell ref="C1049:E1049"/>
    <mergeCell ref="C1050:E1050"/>
    <mergeCell ref="C1051:E1051"/>
    <mergeCell ref="C1052:E1052"/>
    <mergeCell ref="C1041:E1041"/>
    <mergeCell ref="C1042:E1042"/>
    <mergeCell ref="C1043:E1043"/>
    <mergeCell ref="C1044:E1044"/>
    <mergeCell ref="C1045:E1045"/>
    <mergeCell ref="C1046:E1046"/>
    <mergeCell ref="C1035:E1035"/>
    <mergeCell ref="C1036:E1036"/>
    <mergeCell ref="C1037:E1037"/>
    <mergeCell ref="C1038:E1038"/>
    <mergeCell ref="C1039:N1039"/>
    <mergeCell ref="C1040:N1040"/>
    <mergeCell ref="C1029:E1029"/>
    <mergeCell ref="C1030:E1030"/>
    <mergeCell ref="C1031:E1031"/>
    <mergeCell ref="C1032:E1032"/>
    <mergeCell ref="C1033:E1033"/>
    <mergeCell ref="C1034:E1034"/>
    <mergeCell ref="C1023:E1023"/>
    <mergeCell ref="C1024:N1024"/>
    <mergeCell ref="C1025:N1025"/>
    <mergeCell ref="C1026:E1026"/>
    <mergeCell ref="C1027:E1027"/>
    <mergeCell ref="C1028:E1028"/>
    <mergeCell ref="C1017:E1017"/>
    <mergeCell ref="C1018:N1018"/>
    <mergeCell ref="C1019:E1019"/>
    <mergeCell ref="C1020:N1020"/>
    <mergeCell ref="C1021:E1021"/>
    <mergeCell ref="C1022:N1022"/>
    <mergeCell ref="C1011:E1011"/>
    <mergeCell ref="C1012:N1012"/>
    <mergeCell ref="C1013:E1013"/>
    <mergeCell ref="C1014:N1014"/>
    <mergeCell ref="C1015:E1015"/>
    <mergeCell ref="C1016:N1016"/>
    <mergeCell ref="C1005:E1005"/>
    <mergeCell ref="C1006:E1006"/>
    <mergeCell ref="C1007:E1007"/>
    <mergeCell ref="C1008:E1008"/>
    <mergeCell ref="C1009:E1009"/>
    <mergeCell ref="C1010:E1010"/>
    <mergeCell ref="C999:E999"/>
    <mergeCell ref="C1000:E1000"/>
    <mergeCell ref="C1001:E1001"/>
    <mergeCell ref="C1002:E1002"/>
    <mergeCell ref="C1003:E1003"/>
    <mergeCell ref="C1004:E1004"/>
    <mergeCell ref="C993:E993"/>
    <mergeCell ref="C994:E994"/>
    <mergeCell ref="C995:E995"/>
    <mergeCell ref="C996:E996"/>
    <mergeCell ref="C997:N997"/>
    <mergeCell ref="C998:N998"/>
    <mergeCell ref="C987:E987"/>
    <mergeCell ref="C988:E988"/>
    <mergeCell ref="C989:E989"/>
    <mergeCell ref="C990:E990"/>
    <mergeCell ref="C991:E991"/>
    <mergeCell ref="C992:E992"/>
    <mergeCell ref="C981:E981"/>
    <mergeCell ref="C982:N982"/>
    <mergeCell ref="C983:N983"/>
    <mergeCell ref="C984:E984"/>
    <mergeCell ref="C985:E985"/>
    <mergeCell ref="C986:E986"/>
    <mergeCell ref="C975:E975"/>
    <mergeCell ref="C976:E976"/>
    <mergeCell ref="C977:E977"/>
    <mergeCell ref="C978:E978"/>
    <mergeCell ref="C979:E979"/>
    <mergeCell ref="C980:E980"/>
    <mergeCell ref="C969:N969"/>
    <mergeCell ref="C970:N970"/>
    <mergeCell ref="C971:E971"/>
    <mergeCell ref="C972:E972"/>
    <mergeCell ref="C973:E973"/>
    <mergeCell ref="C974:E974"/>
    <mergeCell ref="C963:E963"/>
    <mergeCell ref="C964:E964"/>
    <mergeCell ref="C965:E965"/>
    <mergeCell ref="C966:E966"/>
    <mergeCell ref="C967:E967"/>
    <mergeCell ref="C968:E968"/>
    <mergeCell ref="C957:N957"/>
    <mergeCell ref="C958:N958"/>
    <mergeCell ref="C959:N959"/>
    <mergeCell ref="C960:E960"/>
    <mergeCell ref="C961:E961"/>
    <mergeCell ref="C962:E962"/>
    <mergeCell ref="C951:E951"/>
    <mergeCell ref="C952:E952"/>
    <mergeCell ref="C953:E953"/>
    <mergeCell ref="C954:E954"/>
    <mergeCell ref="C955:E955"/>
    <mergeCell ref="C956:E956"/>
    <mergeCell ref="C945:E945"/>
    <mergeCell ref="C946:N946"/>
    <mergeCell ref="C947:N947"/>
    <mergeCell ref="C948:E948"/>
    <mergeCell ref="C949:E949"/>
    <mergeCell ref="C950:E950"/>
    <mergeCell ref="C939:E939"/>
    <mergeCell ref="C940:E940"/>
    <mergeCell ref="C941:E941"/>
    <mergeCell ref="C942:E942"/>
    <mergeCell ref="C943:E943"/>
    <mergeCell ref="C944:E944"/>
    <mergeCell ref="C933:N933"/>
    <mergeCell ref="C934:E934"/>
    <mergeCell ref="C935:N935"/>
    <mergeCell ref="C936:N936"/>
    <mergeCell ref="C937:E937"/>
    <mergeCell ref="C938:E938"/>
    <mergeCell ref="C927:E927"/>
    <mergeCell ref="C928:E928"/>
    <mergeCell ref="C929:E929"/>
    <mergeCell ref="C930:E930"/>
    <mergeCell ref="C931:E931"/>
    <mergeCell ref="C932:E932"/>
    <mergeCell ref="C921:E921"/>
    <mergeCell ref="C922:N922"/>
    <mergeCell ref="C923:N923"/>
    <mergeCell ref="C924:E924"/>
    <mergeCell ref="C925:E925"/>
    <mergeCell ref="C926:E926"/>
    <mergeCell ref="C915:E915"/>
    <mergeCell ref="C916:E916"/>
    <mergeCell ref="C917:E917"/>
    <mergeCell ref="C918:E918"/>
    <mergeCell ref="C919:E919"/>
    <mergeCell ref="A920:N920"/>
    <mergeCell ref="C909:E909"/>
    <mergeCell ref="C910:E910"/>
    <mergeCell ref="C911:E911"/>
    <mergeCell ref="C912:E912"/>
    <mergeCell ref="C913:E913"/>
    <mergeCell ref="C914:E914"/>
    <mergeCell ref="C903:E903"/>
    <mergeCell ref="C904:E904"/>
    <mergeCell ref="C905:N905"/>
    <mergeCell ref="C906:E906"/>
    <mergeCell ref="C907:N907"/>
    <mergeCell ref="C908:N908"/>
    <mergeCell ref="C897:E897"/>
    <mergeCell ref="C898:E898"/>
    <mergeCell ref="C899:E899"/>
    <mergeCell ref="C900:E900"/>
    <mergeCell ref="C901:E901"/>
    <mergeCell ref="C902:E902"/>
    <mergeCell ref="C891:N891"/>
    <mergeCell ref="C892:N892"/>
    <mergeCell ref="C893:E893"/>
    <mergeCell ref="C894:E894"/>
    <mergeCell ref="C895:E895"/>
    <mergeCell ref="C896:E896"/>
    <mergeCell ref="C885:E885"/>
    <mergeCell ref="C886:E886"/>
    <mergeCell ref="C887:E887"/>
    <mergeCell ref="C888:E888"/>
    <mergeCell ref="C889:E889"/>
    <mergeCell ref="C890:E890"/>
    <mergeCell ref="C879:E879"/>
    <mergeCell ref="C880:E880"/>
    <mergeCell ref="C881:E881"/>
    <mergeCell ref="C882:E882"/>
    <mergeCell ref="C883:E883"/>
    <mergeCell ref="C884:E884"/>
    <mergeCell ref="C873:E873"/>
    <mergeCell ref="C874:N874"/>
    <mergeCell ref="C875:E875"/>
    <mergeCell ref="C876:N876"/>
    <mergeCell ref="C877:N877"/>
    <mergeCell ref="C878:E878"/>
    <mergeCell ref="C867:E867"/>
    <mergeCell ref="C868:N868"/>
    <mergeCell ref="C869:E869"/>
    <mergeCell ref="C870:N870"/>
    <mergeCell ref="C871:E871"/>
    <mergeCell ref="C872:N872"/>
    <mergeCell ref="C861:E861"/>
    <mergeCell ref="C862:E862"/>
    <mergeCell ref="C863:E863"/>
    <mergeCell ref="C864:N864"/>
    <mergeCell ref="C865:E865"/>
    <mergeCell ref="C866:N866"/>
    <mergeCell ref="C855:E855"/>
    <mergeCell ref="C856:E856"/>
    <mergeCell ref="C857:E857"/>
    <mergeCell ref="C858:E858"/>
    <mergeCell ref="C859:E859"/>
    <mergeCell ref="C860:E860"/>
    <mergeCell ref="C849:N849"/>
    <mergeCell ref="C850:N850"/>
    <mergeCell ref="C851:E851"/>
    <mergeCell ref="C852:E852"/>
    <mergeCell ref="C853:E853"/>
    <mergeCell ref="C854:E854"/>
    <mergeCell ref="C843:E843"/>
    <mergeCell ref="C844:E844"/>
    <mergeCell ref="C845:E845"/>
    <mergeCell ref="C846:E846"/>
    <mergeCell ref="C847:E847"/>
    <mergeCell ref="C848:E848"/>
    <mergeCell ref="C837:E837"/>
    <mergeCell ref="C838:E838"/>
    <mergeCell ref="C839:E839"/>
    <mergeCell ref="C840:E840"/>
    <mergeCell ref="C841:E841"/>
    <mergeCell ref="C842:E842"/>
    <mergeCell ref="C831:E831"/>
    <mergeCell ref="C832:E832"/>
    <mergeCell ref="C833:E833"/>
    <mergeCell ref="C834:N834"/>
    <mergeCell ref="C835:N835"/>
    <mergeCell ref="C836:E836"/>
    <mergeCell ref="C825:E825"/>
    <mergeCell ref="C826:E826"/>
    <mergeCell ref="C827:E827"/>
    <mergeCell ref="C828:E828"/>
    <mergeCell ref="C829:E829"/>
    <mergeCell ref="C830:E830"/>
    <mergeCell ref="C819:E819"/>
    <mergeCell ref="C820:E820"/>
    <mergeCell ref="C821:N821"/>
    <mergeCell ref="C822:N822"/>
    <mergeCell ref="C823:E823"/>
    <mergeCell ref="C824:E824"/>
    <mergeCell ref="C813:E813"/>
    <mergeCell ref="C814:E814"/>
    <mergeCell ref="C815:E815"/>
    <mergeCell ref="C816:E816"/>
    <mergeCell ref="C817:E817"/>
    <mergeCell ref="C818:E818"/>
    <mergeCell ref="C807:E807"/>
    <mergeCell ref="C808:E808"/>
    <mergeCell ref="C809:N809"/>
    <mergeCell ref="C810:N810"/>
    <mergeCell ref="C811:N811"/>
    <mergeCell ref="C812:E812"/>
    <mergeCell ref="C801:E801"/>
    <mergeCell ref="C802:E802"/>
    <mergeCell ref="C803:E803"/>
    <mergeCell ref="C804:E804"/>
    <mergeCell ref="C805:E805"/>
    <mergeCell ref="C806:E806"/>
    <mergeCell ref="C795:E795"/>
    <mergeCell ref="C796:E796"/>
    <mergeCell ref="C797:E797"/>
    <mergeCell ref="C798:N798"/>
    <mergeCell ref="C799:N799"/>
    <mergeCell ref="C800:E800"/>
    <mergeCell ref="C789:E789"/>
    <mergeCell ref="C790:E790"/>
    <mergeCell ref="C791:E791"/>
    <mergeCell ref="C792:E792"/>
    <mergeCell ref="C793:E793"/>
    <mergeCell ref="C794:E794"/>
    <mergeCell ref="C783:E783"/>
    <mergeCell ref="C784:E784"/>
    <mergeCell ref="C785:N785"/>
    <mergeCell ref="C786:E786"/>
    <mergeCell ref="C787:N787"/>
    <mergeCell ref="C788:N788"/>
    <mergeCell ref="C777:E777"/>
    <mergeCell ref="C778:E778"/>
    <mergeCell ref="C779:E779"/>
    <mergeCell ref="C780:E780"/>
    <mergeCell ref="C781:E781"/>
    <mergeCell ref="C782:E782"/>
    <mergeCell ref="C771:E771"/>
    <mergeCell ref="A772:N772"/>
    <mergeCell ref="C773:E773"/>
    <mergeCell ref="C774:N774"/>
    <mergeCell ref="C775:N775"/>
    <mergeCell ref="C776:E776"/>
    <mergeCell ref="C765:E765"/>
    <mergeCell ref="C766:E766"/>
    <mergeCell ref="C767:E767"/>
    <mergeCell ref="C768:E768"/>
    <mergeCell ref="C769:E769"/>
    <mergeCell ref="C770:E770"/>
    <mergeCell ref="C759:N759"/>
    <mergeCell ref="C760:N760"/>
    <mergeCell ref="C761:E761"/>
    <mergeCell ref="C762:E762"/>
    <mergeCell ref="C763:E763"/>
    <mergeCell ref="C764:E764"/>
    <mergeCell ref="C753:E753"/>
    <mergeCell ref="C754:E754"/>
    <mergeCell ref="C755:E755"/>
    <mergeCell ref="C756:E756"/>
    <mergeCell ref="C757:N757"/>
    <mergeCell ref="C758:E758"/>
    <mergeCell ref="C747:E747"/>
    <mergeCell ref="C748:E748"/>
    <mergeCell ref="C749:E749"/>
    <mergeCell ref="C750:E750"/>
    <mergeCell ref="C751:E751"/>
    <mergeCell ref="C752:E752"/>
    <mergeCell ref="C741:E741"/>
    <mergeCell ref="C742:E742"/>
    <mergeCell ref="C743:N743"/>
    <mergeCell ref="C744:N744"/>
    <mergeCell ref="C745:E745"/>
    <mergeCell ref="C746:E746"/>
    <mergeCell ref="C735:E735"/>
    <mergeCell ref="C736:E736"/>
    <mergeCell ref="C737:E737"/>
    <mergeCell ref="C738:E738"/>
    <mergeCell ref="C739:E739"/>
    <mergeCell ref="C740:E740"/>
    <mergeCell ref="C729:N729"/>
    <mergeCell ref="C730:E730"/>
    <mergeCell ref="C731:E731"/>
    <mergeCell ref="C732:E732"/>
    <mergeCell ref="C733:E733"/>
    <mergeCell ref="C734:E734"/>
    <mergeCell ref="C723:E723"/>
    <mergeCell ref="C724:N724"/>
    <mergeCell ref="C725:E725"/>
    <mergeCell ref="C726:N726"/>
    <mergeCell ref="C727:E727"/>
    <mergeCell ref="C728:N728"/>
    <mergeCell ref="C717:E717"/>
    <mergeCell ref="C718:N718"/>
    <mergeCell ref="C719:E719"/>
    <mergeCell ref="C720:N720"/>
    <mergeCell ref="C721:E721"/>
    <mergeCell ref="C722:N722"/>
    <mergeCell ref="C711:E711"/>
    <mergeCell ref="C712:E712"/>
    <mergeCell ref="C713:E713"/>
    <mergeCell ref="C714:E714"/>
    <mergeCell ref="C715:E715"/>
    <mergeCell ref="C716:N716"/>
    <mergeCell ref="C705:E705"/>
    <mergeCell ref="C706:E706"/>
    <mergeCell ref="C707:E707"/>
    <mergeCell ref="C708:E708"/>
    <mergeCell ref="C709:E709"/>
    <mergeCell ref="C710:E710"/>
    <mergeCell ref="C699:E699"/>
    <mergeCell ref="C700:E700"/>
    <mergeCell ref="C701:N701"/>
    <mergeCell ref="C702:N702"/>
    <mergeCell ref="C703:E703"/>
    <mergeCell ref="C704:E704"/>
    <mergeCell ref="C693:E693"/>
    <mergeCell ref="C694:E694"/>
    <mergeCell ref="C695:E695"/>
    <mergeCell ref="C696:E696"/>
    <mergeCell ref="C697:E697"/>
    <mergeCell ref="C698:E698"/>
    <mergeCell ref="C687:N687"/>
    <mergeCell ref="C688:E688"/>
    <mergeCell ref="C689:E689"/>
    <mergeCell ref="C690:E690"/>
    <mergeCell ref="C691:E691"/>
    <mergeCell ref="C692:E692"/>
    <mergeCell ref="C681:E681"/>
    <mergeCell ref="C682:E682"/>
    <mergeCell ref="C683:E683"/>
    <mergeCell ref="C684:E684"/>
    <mergeCell ref="C685:E685"/>
    <mergeCell ref="C686:N686"/>
    <mergeCell ref="C675:E675"/>
    <mergeCell ref="C676:E676"/>
    <mergeCell ref="C677:E677"/>
    <mergeCell ref="C678:E678"/>
    <mergeCell ref="C679:E679"/>
    <mergeCell ref="C680:E680"/>
    <mergeCell ref="C669:E669"/>
    <mergeCell ref="C670:E670"/>
    <mergeCell ref="C671:E671"/>
    <mergeCell ref="C672:E672"/>
    <mergeCell ref="C673:N673"/>
    <mergeCell ref="C674:N674"/>
    <mergeCell ref="C663:N663"/>
    <mergeCell ref="C664:E664"/>
    <mergeCell ref="C665:E665"/>
    <mergeCell ref="C666:E666"/>
    <mergeCell ref="C667:E667"/>
    <mergeCell ref="C668:E668"/>
    <mergeCell ref="C657:E657"/>
    <mergeCell ref="C658:E658"/>
    <mergeCell ref="C659:E659"/>
    <mergeCell ref="C660:E660"/>
    <mergeCell ref="C661:N661"/>
    <mergeCell ref="C662:N662"/>
    <mergeCell ref="C651:N651"/>
    <mergeCell ref="C652:E652"/>
    <mergeCell ref="C653:E653"/>
    <mergeCell ref="C654:E654"/>
    <mergeCell ref="C655:E655"/>
    <mergeCell ref="C656:E656"/>
    <mergeCell ref="C645:E645"/>
    <mergeCell ref="C646:E646"/>
    <mergeCell ref="C647:E647"/>
    <mergeCell ref="C648:E648"/>
    <mergeCell ref="C649:E649"/>
    <mergeCell ref="C650:N650"/>
    <mergeCell ref="C639:N639"/>
    <mergeCell ref="C640:N640"/>
    <mergeCell ref="C641:E641"/>
    <mergeCell ref="C642:E642"/>
    <mergeCell ref="C643:E643"/>
    <mergeCell ref="C644:E644"/>
    <mergeCell ref="C633:E633"/>
    <mergeCell ref="C634:E634"/>
    <mergeCell ref="C635:E635"/>
    <mergeCell ref="C636:E636"/>
    <mergeCell ref="C637:N637"/>
    <mergeCell ref="C638:E638"/>
    <mergeCell ref="C627:N627"/>
    <mergeCell ref="C628:E628"/>
    <mergeCell ref="C629:E629"/>
    <mergeCell ref="C630:E630"/>
    <mergeCell ref="C631:E631"/>
    <mergeCell ref="C632:E632"/>
    <mergeCell ref="C621:E621"/>
    <mergeCell ref="C622:E622"/>
    <mergeCell ref="C623:E623"/>
    <mergeCell ref="A624:N624"/>
    <mergeCell ref="C625:E625"/>
    <mergeCell ref="C626:N626"/>
    <mergeCell ref="C615:E615"/>
    <mergeCell ref="C616:E616"/>
    <mergeCell ref="C617:E617"/>
    <mergeCell ref="C618:E618"/>
    <mergeCell ref="C619:E619"/>
    <mergeCell ref="C620:E620"/>
    <mergeCell ref="C609:N609"/>
    <mergeCell ref="C610:E610"/>
    <mergeCell ref="C611:N611"/>
    <mergeCell ref="C612:N612"/>
    <mergeCell ref="C613:E613"/>
    <mergeCell ref="C614:E614"/>
    <mergeCell ref="C603:E603"/>
    <mergeCell ref="C604:E604"/>
    <mergeCell ref="C605:E605"/>
    <mergeCell ref="C606:E606"/>
    <mergeCell ref="C607:E607"/>
    <mergeCell ref="C608:E608"/>
    <mergeCell ref="C597:E597"/>
    <mergeCell ref="C598:E598"/>
    <mergeCell ref="C599:E599"/>
    <mergeCell ref="C600:E600"/>
    <mergeCell ref="C601:E601"/>
    <mergeCell ref="C602:E602"/>
    <mergeCell ref="C591:E591"/>
    <mergeCell ref="C592:E592"/>
    <mergeCell ref="C593:E593"/>
    <mergeCell ref="C594:E594"/>
    <mergeCell ref="C595:N595"/>
    <mergeCell ref="C596:N596"/>
    <mergeCell ref="C585:E585"/>
    <mergeCell ref="C586:E586"/>
    <mergeCell ref="C587:E587"/>
    <mergeCell ref="C588:E588"/>
    <mergeCell ref="C589:E589"/>
    <mergeCell ref="C590:E590"/>
    <mergeCell ref="C579:E579"/>
    <mergeCell ref="C580:N580"/>
    <mergeCell ref="C581:N581"/>
    <mergeCell ref="C582:E582"/>
    <mergeCell ref="C583:E583"/>
    <mergeCell ref="C584:E584"/>
    <mergeCell ref="C573:E573"/>
    <mergeCell ref="C574:N574"/>
    <mergeCell ref="C575:E575"/>
    <mergeCell ref="C576:N576"/>
    <mergeCell ref="C577:E577"/>
    <mergeCell ref="C578:N578"/>
    <mergeCell ref="C567:E567"/>
    <mergeCell ref="C568:N568"/>
    <mergeCell ref="C569:E569"/>
    <mergeCell ref="C570:N570"/>
    <mergeCell ref="C571:E571"/>
    <mergeCell ref="C572:N572"/>
    <mergeCell ref="C561:E561"/>
    <mergeCell ref="C562:E562"/>
    <mergeCell ref="C563:E563"/>
    <mergeCell ref="C564:E564"/>
    <mergeCell ref="C565:E565"/>
    <mergeCell ref="C566:E566"/>
    <mergeCell ref="C555:E555"/>
    <mergeCell ref="C556:E556"/>
    <mergeCell ref="C557:E557"/>
    <mergeCell ref="C558:E558"/>
    <mergeCell ref="C559:E559"/>
    <mergeCell ref="C560:E560"/>
    <mergeCell ref="C549:E549"/>
    <mergeCell ref="C550:E550"/>
    <mergeCell ref="C551:E551"/>
    <mergeCell ref="C552:E552"/>
    <mergeCell ref="C553:N553"/>
    <mergeCell ref="C554:N554"/>
    <mergeCell ref="C543:E543"/>
    <mergeCell ref="C544:E544"/>
    <mergeCell ref="C545:E545"/>
    <mergeCell ref="C546:E546"/>
    <mergeCell ref="C547:E547"/>
    <mergeCell ref="C548:E548"/>
    <mergeCell ref="C537:E537"/>
    <mergeCell ref="C538:N538"/>
    <mergeCell ref="C539:N539"/>
    <mergeCell ref="C540:E540"/>
    <mergeCell ref="C541:E541"/>
    <mergeCell ref="C542:E542"/>
    <mergeCell ref="C531:E531"/>
    <mergeCell ref="C532:E532"/>
    <mergeCell ref="C533:E533"/>
    <mergeCell ref="C534:E534"/>
    <mergeCell ref="C535:E535"/>
    <mergeCell ref="C536:E536"/>
    <mergeCell ref="C525:N525"/>
    <mergeCell ref="C526:N526"/>
    <mergeCell ref="C527:E527"/>
    <mergeCell ref="C528:E528"/>
    <mergeCell ref="C529:E529"/>
    <mergeCell ref="C530:E530"/>
    <mergeCell ref="C519:E519"/>
    <mergeCell ref="C520:E520"/>
    <mergeCell ref="C521:E521"/>
    <mergeCell ref="C522:E522"/>
    <mergeCell ref="C523:E523"/>
    <mergeCell ref="C524:E524"/>
    <mergeCell ref="C513:N513"/>
    <mergeCell ref="C514:N514"/>
    <mergeCell ref="C515:N515"/>
    <mergeCell ref="C516:E516"/>
    <mergeCell ref="C517:E517"/>
    <mergeCell ref="C518:E518"/>
    <mergeCell ref="C507:E507"/>
    <mergeCell ref="C508:E508"/>
    <mergeCell ref="C509:E509"/>
    <mergeCell ref="C510:E510"/>
    <mergeCell ref="C511:E511"/>
    <mergeCell ref="C512:E512"/>
    <mergeCell ref="C501:E501"/>
    <mergeCell ref="C502:N502"/>
    <mergeCell ref="C503:N503"/>
    <mergeCell ref="C504:E504"/>
    <mergeCell ref="C505:E505"/>
    <mergeCell ref="C506:E506"/>
    <mergeCell ref="C495:E495"/>
    <mergeCell ref="C496:E496"/>
    <mergeCell ref="C497:E497"/>
    <mergeCell ref="C498:E498"/>
    <mergeCell ref="C499:E499"/>
    <mergeCell ref="C500:E500"/>
    <mergeCell ref="C489:N489"/>
    <mergeCell ref="C490:E490"/>
    <mergeCell ref="C491:N491"/>
    <mergeCell ref="C492:N492"/>
    <mergeCell ref="C493:E493"/>
    <mergeCell ref="C494:E494"/>
    <mergeCell ref="C483:E483"/>
    <mergeCell ref="C484:E484"/>
    <mergeCell ref="C485:E485"/>
    <mergeCell ref="C486:E486"/>
    <mergeCell ref="C487:E487"/>
    <mergeCell ref="C488:E488"/>
    <mergeCell ref="C477:E477"/>
    <mergeCell ref="C478:N478"/>
    <mergeCell ref="C479:N479"/>
    <mergeCell ref="C480:E480"/>
    <mergeCell ref="C481:E481"/>
    <mergeCell ref="C482:E482"/>
    <mergeCell ref="C471:E471"/>
    <mergeCell ref="C472:E472"/>
    <mergeCell ref="C473:E473"/>
    <mergeCell ref="C474:E474"/>
    <mergeCell ref="C475:E475"/>
    <mergeCell ref="A476:N476"/>
    <mergeCell ref="C465:E465"/>
    <mergeCell ref="C466:E466"/>
    <mergeCell ref="C467:E467"/>
    <mergeCell ref="C468:E468"/>
    <mergeCell ref="C469:E469"/>
    <mergeCell ref="C470:E470"/>
    <mergeCell ref="C459:E459"/>
    <mergeCell ref="C460:E460"/>
    <mergeCell ref="C461:N461"/>
    <mergeCell ref="C462:E462"/>
    <mergeCell ref="C463:N463"/>
    <mergeCell ref="C464:N464"/>
    <mergeCell ref="C453:E453"/>
    <mergeCell ref="C454:E454"/>
    <mergeCell ref="C455:E455"/>
    <mergeCell ref="C456:E456"/>
    <mergeCell ref="C457:E457"/>
    <mergeCell ref="C458:E458"/>
    <mergeCell ref="C447:N447"/>
    <mergeCell ref="C448:N448"/>
    <mergeCell ref="C449:E449"/>
    <mergeCell ref="C450:E450"/>
    <mergeCell ref="C451:E451"/>
    <mergeCell ref="C452:E452"/>
    <mergeCell ref="C441:E441"/>
    <mergeCell ref="C442:E442"/>
    <mergeCell ref="C443:E443"/>
    <mergeCell ref="C444:E444"/>
    <mergeCell ref="C445:E445"/>
    <mergeCell ref="C446:E446"/>
    <mergeCell ref="C435:E435"/>
    <mergeCell ref="C436:E436"/>
    <mergeCell ref="C437:E437"/>
    <mergeCell ref="C438:E438"/>
    <mergeCell ref="C439:E439"/>
    <mergeCell ref="C440:E440"/>
    <mergeCell ref="C429:E429"/>
    <mergeCell ref="C430:N430"/>
    <mergeCell ref="C431:E431"/>
    <mergeCell ref="C432:N432"/>
    <mergeCell ref="C433:N433"/>
    <mergeCell ref="C434:E434"/>
    <mergeCell ref="C423:E423"/>
    <mergeCell ref="C424:N424"/>
    <mergeCell ref="C425:E425"/>
    <mergeCell ref="C426:N426"/>
    <mergeCell ref="C427:E427"/>
    <mergeCell ref="C428:N428"/>
    <mergeCell ref="C417:E417"/>
    <mergeCell ref="C418:E418"/>
    <mergeCell ref="C419:E419"/>
    <mergeCell ref="C420:N420"/>
    <mergeCell ref="C421:E421"/>
    <mergeCell ref="C422:N422"/>
    <mergeCell ref="C411:E411"/>
    <mergeCell ref="C412:E412"/>
    <mergeCell ref="C413:E413"/>
    <mergeCell ref="C414:E414"/>
    <mergeCell ref="C415:E415"/>
    <mergeCell ref="C416:E416"/>
    <mergeCell ref="C405:N405"/>
    <mergeCell ref="C406:N406"/>
    <mergeCell ref="C407:E407"/>
    <mergeCell ref="C408:E408"/>
    <mergeCell ref="C409:E409"/>
    <mergeCell ref="C410:E410"/>
    <mergeCell ref="C399:E399"/>
    <mergeCell ref="C400:E400"/>
    <mergeCell ref="C401:E401"/>
    <mergeCell ref="C402:E402"/>
    <mergeCell ref="C403:E403"/>
    <mergeCell ref="C404:E404"/>
    <mergeCell ref="C393:E393"/>
    <mergeCell ref="C394:E394"/>
    <mergeCell ref="C395:E395"/>
    <mergeCell ref="C396:E396"/>
    <mergeCell ref="C397:E397"/>
    <mergeCell ref="C398:E398"/>
    <mergeCell ref="C387:E387"/>
    <mergeCell ref="C388:E388"/>
    <mergeCell ref="C389:E389"/>
    <mergeCell ref="C390:N390"/>
    <mergeCell ref="C391:N391"/>
    <mergeCell ref="C392:E392"/>
    <mergeCell ref="C381:E381"/>
    <mergeCell ref="C382:E382"/>
    <mergeCell ref="C383:E383"/>
    <mergeCell ref="C384:E384"/>
    <mergeCell ref="C385:E385"/>
    <mergeCell ref="C386:E386"/>
    <mergeCell ref="C375:E375"/>
    <mergeCell ref="C376:E376"/>
    <mergeCell ref="C377:N377"/>
    <mergeCell ref="C378:N378"/>
    <mergeCell ref="C379:E379"/>
    <mergeCell ref="C380:E380"/>
    <mergeCell ref="C369:E369"/>
    <mergeCell ref="C370:E370"/>
    <mergeCell ref="C371:E371"/>
    <mergeCell ref="C372:E372"/>
    <mergeCell ref="C373:E373"/>
    <mergeCell ref="C374:E374"/>
    <mergeCell ref="C363:E363"/>
    <mergeCell ref="C364:E364"/>
    <mergeCell ref="C365:N365"/>
    <mergeCell ref="C366:N366"/>
    <mergeCell ref="C367:N367"/>
    <mergeCell ref="C368:E368"/>
    <mergeCell ref="C357:E357"/>
    <mergeCell ref="C358:E358"/>
    <mergeCell ref="C359:E359"/>
    <mergeCell ref="C360:E360"/>
    <mergeCell ref="C361:E361"/>
    <mergeCell ref="C362:E362"/>
    <mergeCell ref="C351:E351"/>
    <mergeCell ref="C352:E352"/>
    <mergeCell ref="C353:E353"/>
    <mergeCell ref="C354:N354"/>
    <mergeCell ref="C355:N355"/>
    <mergeCell ref="C356:E356"/>
    <mergeCell ref="C345:E345"/>
    <mergeCell ref="C346:E346"/>
    <mergeCell ref="C347:E347"/>
    <mergeCell ref="C348:E348"/>
    <mergeCell ref="C349:E349"/>
    <mergeCell ref="C350:E350"/>
    <mergeCell ref="C339:E339"/>
    <mergeCell ref="C340:E340"/>
    <mergeCell ref="C341:N341"/>
    <mergeCell ref="C342:E342"/>
    <mergeCell ref="C343:N343"/>
    <mergeCell ref="C344:N344"/>
    <mergeCell ref="C333:E333"/>
    <mergeCell ref="C334:E334"/>
    <mergeCell ref="C335:E335"/>
    <mergeCell ref="C336:E336"/>
    <mergeCell ref="C337:E337"/>
    <mergeCell ref="C338:E338"/>
    <mergeCell ref="C327:E327"/>
    <mergeCell ref="A328:N328"/>
    <mergeCell ref="C329:E329"/>
    <mergeCell ref="C330:N330"/>
    <mergeCell ref="C331:N331"/>
    <mergeCell ref="C332:E332"/>
    <mergeCell ref="C321:E321"/>
    <mergeCell ref="C322:E322"/>
    <mergeCell ref="C323:E323"/>
    <mergeCell ref="C324:E324"/>
    <mergeCell ref="C325:E325"/>
    <mergeCell ref="C326:E326"/>
    <mergeCell ref="C315:N315"/>
    <mergeCell ref="C316:N316"/>
    <mergeCell ref="C317:E317"/>
    <mergeCell ref="C318:E318"/>
    <mergeCell ref="C319:E319"/>
    <mergeCell ref="C320:E320"/>
    <mergeCell ref="C309:E309"/>
    <mergeCell ref="C310:E310"/>
    <mergeCell ref="C311:E311"/>
    <mergeCell ref="C312:E312"/>
    <mergeCell ref="C313:N313"/>
    <mergeCell ref="C314:E314"/>
    <mergeCell ref="C303:E303"/>
    <mergeCell ref="C304:E304"/>
    <mergeCell ref="C305:E305"/>
    <mergeCell ref="C306:E306"/>
    <mergeCell ref="C307:E307"/>
    <mergeCell ref="C308:E308"/>
    <mergeCell ref="C297:E297"/>
    <mergeCell ref="C298:E298"/>
    <mergeCell ref="C299:N299"/>
    <mergeCell ref="C300:N300"/>
    <mergeCell ref="C301:E301"/>
    <mergeCell ref="C302:E302"/>
    <mergeCell ref="C291:E291"/>
    <mergeCell ref="C292:E292"/>
    <mergeCell ref="C293:E293"/>
    <mergeCell ref="C294:E294"/>
    <mergeCell ref="C295:E295"/>
    <mergeCell ref="C296:E296"/>
    <mergeCell ref="C285:N285"/>
    <mergeCell ref="C286:E286"/>
    <mergeCell ref="C287:E287"/>
    <mergeCell ref="C288:E288"/>
    <mergeCell ref="C289:E289"/>
    <mergeCell ref="C290:E290"/>
    <mergeCell ref="C279:E279"/>
    <mergeCell ref="C280:N280"/>
    <mergeCell ref="C281:E281"/>
    <mergeCell ref="C282:N282"/>
    <mergeCell ref="C283:E283"/>
    <mergeCell ref="C284:N284"/>
    <mergeCell ref="C273:E273"/>
    <mergeCell ref="C274:N274"/>
    <mergeCell ref="C275:E275"/>
    <mergeCell ref="C276:N276"/>
    <mergeCell ref="C277:E277"/>
    <mergeCell ref="C278:N278"/>
    <mergeCell ref="C267:E267"/>
    <mergeCell ref="C268:E268"/>
    <mergeCell ref="C269:E269"/>
    <mergeCell ref="C270:E270"/>
    <mergeCell ref="C271:E271"/>
    <mergeCell ref="C272:N272"/>
    <mergeCell ref="C261:E261"/>
    <mergeCell ref="C262:E262"/>
    <mergeCell ref="C263:E263"/>
    <mergeCell ref="C264:E264"/>
    <mergeCell ref="C265:E265"/>
    <mergeCell ref="C266:E266"/>
    <mergeCell ref="C255:E255"/>
    <mergeCell ref="C256:E256"/>
    <mergeCell ref="C257:N257"/>
    <mergeCell ref="C258:N258"/>
    <mergeCell ref="C259:E259"/>
    <mergeCell ref="C260:E260"/>
    <mergeCell ref="C249:E249"/>
    <mergeCell ref="C250:E250"/>
    <mergeCell ref="C251:E251"/>
    <mergeCell ref="C252:E252"/>
    <mergeCell ref="C253:E253"/>
    <mergeCell ref="C254:E254"/>
    <mergeCell ref="C243:N243"/>
    <mergeCell ref="C244:E244"/>
    <mergeCell ref="C245:E245"/>
    <mergeCell ref="C246:E246"/>
    <mergeCell ref="C247:E247"/>
    <mergeCell ref="C248:E248"/>
    <mergeCell ref="C237:E237"/>
    <mergeCell ref="C238:E238"/>
    <mergeCell ref="C239:E239"/>
    <mergeCell ref="C240:E240"/>
    <mergeCell ref="C241:E241"/>
    <mergeCell ref="C242:N242"/>
    <mergeCell ref="C231:E231"/>
    <mergeCell ref="C232:E232"/>
    <mergeCell ref="C233:E233"/>
    <mergeCell ref="C234:E234"/>
    <mergeCell ref="C235:E235"/>
    <mergeCell ref="C236:E236"/>
    <mergeCell ref="C225:E225"/>
    <mergeCell ref="C226:E226"/>
    <mergeCell ref="C227:E227"/>
    <mergeCell ref="C228:E228"/>
    <mergeCell ref="C229:N229"/>
    <mergeCell ref="C230:N230"/>
    <mergeCell ref="C219:N219"/>
    <mergeCell ref="C220:E220"/>
    <mergeCell ref="C221:E221"/>
    <mergeCell ref="C222:E222"/>
    <mergeCell ref="C223:E223"/>
    <mergeCell ref="C224:E224"/>
    <mergeCell ref="C213:E213"/>
    <mergeCell ref="C214:E214"/>
    <mergeCell ref="C215:E215"/>
    <mergeCell ref="C216:E216"/>
    <mergeCell ref="C217:N217"/>
    <mergeCell ref="C218:N218"/>
    <mergeCell ref="C207:N207"/>
    <mergeCell ref="C208:E208"/>
    <mergeCell ref="C209:E209"/>
    <mergeCell ref="C210:E210"/>
    <mergeCell ref="C211:E211"/>
    <mergeCell ref="C212:E212"/>
    <mergeCell ref="C201:E201"/>
    <mergeCell ref="C202:E202"/>
    <mergeCell ref="C203:E203"/>
    <mergeCell ref="C204:E204"/>
    <mergeCell ref="C205:E205"/>
    <mergeCell ref="C206:N206"/>
    <mergeCell ref="C195:N195"/>
    <mergeCell ref="C196:N196"/>
    <mergeCell ref="C197:E197"/>
    <mergeCell ref="C198:E198"/>
    <mergeCell ref="C199:E199"/>
    <mergeCell ref="C200:E200"/>
    <mergeCell ref="C189:E189"/>
    <mergeCell ref="C190:E190"/>
    <mergeCell ref="C191:E191"/>
    <mergeCell ref="C192:E192"/>
    <mergeCell ref="C193:N193"/>
    <mergeCell ref="C194:E194"/>
    <mergeCell ref="C183:N183"/>
    <mergeCell ref="C184:E184"/>
    <mergeCell ref="C185:E185"/>
    <mergeCell ref="C186:E186"/>
    <mergeCell ref="C187:E187"/>
    <mergeCell ref="C188:E188"/>
    <mergeCell ref="C177:E177"/>
    <mergeCell ref="C178:E178"/>
    <mergeCell ref="C179:E179"/>
    <mergeCell ref="A180:N180"/>
    <mergeCell ref="C181:E181"/>
    <mergeCell ref="C182:N182"/>
    <mergeCell ref="C171:E171"/>
    <mergeCell ref="C172:E172"/>
    <mergeCell ref="C173:E173"/>
    <mergeCell ref="C174:E174"/>
    <mergeCell ref="C175:E175"/>
    <mergeCell ref="C176:E176"/>
    <mergeCell ref="C165:N165"/>
    <mergeCell ref="C166:E166"/>
    <mergeCell ref="C167:N167"/>
    <mergeCell ref="C168:N168"/>
    <mergeCell ref="C169:E169"/>
    <mergeCell ref="C170:E170"/>
    <mergeCell ref="C159:E159"/>
    <mergeCell ref="C160:E160"/>
    <mergeCell ref="C161:E161"/>
    <mergeCell ref="C162:E162"/>
    <mergeCell ref="C163:E163"/>
    <mergeCell ref="C164:E164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C150:E150"/>
    <mergeCell ref="C151:N151"/>
    <mergeCell ref="C152:N152"/>
    <mergeCell ref="C141:E141"/>
    <mergeCell ref="C142:E142"/>
    <mergeCell ref="C143:E143"/>
    <mergeCell ref="C144:E144"/>
    <mergeCell ref="C145:E145"/>
    <mergeCell ref="C146:E146"/>
    <mergeCell ref="C135:E135"/>
    <mergeCell ref="C136:N136"/>
    <mergeCell ref="C137:N137"/>
    <mergeCell ref="C138:E138"/>
    <mergeCell ref="C139:E139"/>
    <mergeCell ref="C140:E140"/>
    <mergeCell ref="C129:E129"/>
    <mergeCell ref="C130:N130"/>
    <mergeCell ref="C131:E131"/>
    <mergeCell ref="C132:N132"/>
    <mergeCell ref="C133:E133"/>
    <mergeCell ref="C134:N134"/>
    <mergeCell ref="C123:E123"/>
    <mergeCell ref="C124:N124"/>
    <mergeCell ref="C125:E125"/>
    <mergeCell ref="C126:N126"/>
    <mergeCell ref="C127:E127"/>
    <mergeCell ref="C128:N128"/>
    <mergeCell ref="C117:E117"/>
    <mergeCell ref="C118:E118"/>
    <mergeCell ref="C119:E119"/>
    <mergeCell ref="C120:E120"/>
    <mergeCell ref="C121:E121"/>
    <mergeCell ref="C122:E122"/>
    <mergeCell ref="C111:E111"/>
    <mergeCell ref="C112:E112"/>
    <mergeCell ref="C113:E113"/>
    <mergeCell ref="C114:E114"/>
    <mergeCell ref="C115:E115"/>
    <mergeCell ref="C116:E116"/>
    <mergeCell ref="C105:E105"/>
    <mergeCell ref="C106:E106"/>
    <mergeCell ref="C107:E107"/>
    <mergeCell ref="C108:E108"/>
    <mergeCell ref="C109:N109"/>
    <mergeCell ref="C110:N110"/>
    <mergeCell ref="C99:E99"/>
    <mergeCell ref="C100:E100"/>
    <mergeCell ref="C101:E101"/>
    <mergeCell ref="C102:E102"/>
    <mergeCell ref="C103:E103"/>
    <mergeCell ref="C104:E104"/>
    <mergeCell ref="C93:E93"/>
    <mergeCell ref="C94:N94"/>
    <mergeCell ref="C95:N95"/>
    <mergeCell ref="C96:E96"/>
    <mergeCell ref="C97:E97"/>
    <mergeCell ref="C98:E98"/>
    <mergeCell ref="C87:E87"/>
    <mergeCell ref="C88:E88"/>
    <mergeCell ref="C89:E89"/>
    <mergeCell ref="C90:E90"/>
    <mergeCell ref="C91:E91"/>
    <mergeCell ref="C92:E92"/>
    <mergeCell ref="C81:N81"/>
    <mergeCell ref="C82:N82"/>
    <mergeCell ref="C83:E83"/>
    <mergeCell ref="C84:E84"/>
    <mergeCell ref="C85:E85"/>
    <mergeCell ref="C86:E86"/>
    <mergeCell ref="C75:E75"/>
    <mergeCell ref="C76:E76"/>
    <mergeCell ref="C77:E77"/>
    <mergeCell ref="C78:E78"/>
    <mergeCell ref="C79:E79"/>
    <mergeCell ref="C80:E80"/>
    <mergeCell ref="C69:N69"/>
    <mergeCell ref="C70:N70"/>
    <mergeCell ref="C71:N71"/>
    <mergeCell ref="C72:E72"/>
    <mergeCell ref="C73:E73"/>
    <mergeCell ref="C74:E74"/>
    <mergeCell ref="C63:E63"/>
    <mergeCell ref="C64:E64"/>
    <mergeCell ref="C65:E65"/>
    <mergeCell ref="C66:E66"/>
    <mergeCell ref="C67:E67"/>
    <mergeCell ref="C68:E68"/>
    <mergeCell ref="C57:E57"/>
    <mergeCell ref="C58:N58"/>
    <mergeCell ref="C59:N59"/>
    <mergeCell ref="C60:E60"/>
    <mergeCell ref="C61:E61"/>
    <mergeCell ref="C62:E62"/>
    <mergeCell ref="C51:E51"/>
    <mergeCell ref="C52:E52"/>
    <mergeCell ref="C53:E53"/>
    <mergeCell ref="C54:E54"/>
    <mergeCell ref="C55:E55"/>
    <mergeCell ref="C56:E56"/>
    <mergeCell ref="C45:N45"/>
    <mergeCell ref="C46:E46"/>
    <mergeCell ref="C47:N47"/>
    <mergeCell ref="C48:N48"/>
    <mergeCell ref="C49:E49"/>
    <mergeCell ref="C50:E50"/>
    <mergeCell ref="C39:E39"/>
    <mergeCell ref="C40:E40"/>
    <mergeCell ref="C41:E41"/>
    <mergeCell ref="C42:E42"/>
    <mergeCell ref="C43:E43"/>
    <mergeCell ref="C44:E44"/>
    <mergeCell ref="D5:N5"/>
    <mergeCell ref="A7:N7"/>
    <mergeCell ref="A8:N8"/>
    <mergeCell ref="A9:N9"/>
    <mergeCell ref="A10:N10"/>
    <mergeCell ref="A11:N11"/>
    <mergeCell ref="C33:E33"/>
    <mergeCell ref="C34:N34"/>
    <mergeCell ref="C35:N35"/>
    <mergeCell ref="C36:E36"/>
    <mergeCell ref="C37:E37"/>
    <mergeCell ref="C38:E38"/>
    <mergeCell ref="J27:L28"/>
    <mergeCell ref="M27:M29"/>
    <mergeCell ref="N27:N29"/>
    <mergeCell ref="C30:E30"/>
    <mergeCell ref="A31:N31"/>
    <mergeCell ref="A32:N32"/>
    <mergeCell ref="A12:N12"/>
    <mergeCell ref="A13:N13"/>
    <mergeCell ref="B15:F15"/>
    <mergeCell ref="B16:F16"/>
    <mergeCell ref="L25:M25"/>
    <mergeCell ref="A27:A29"/>
    <mergeCell ref="B27:B29"/>
    <mergeCell ref="C27:E29"/>
    <mergeCell ref="F27:F29"/>
    <mergeCell ref="G27:I28"/>
  </mergeCells>
  <printOptions horizontalCentered="1"/>
  <pageMargins left="0.39370077848434398" right="0.39370077848434398" top="0.78740155696868896" bottom="0.74803149700164795" header="0.118110239505768" footer="0.118110239505768"/>
  <pageSetup paperSize="9" orientation="landscape"/>
  <headerFooter>
    <oddHeader>&amp;LГРАНД-Смета 2021</oddHeader>
  </headerFooter>
  <rowBreaks count="1" manualBreakCount="1">
    <brk id="26" max="2993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92"/>
  <sheetViews>
    <sheetView topLeftCell="A244" zoomScale="115" zoomScaleNormal="115" workbookViewId="0"/>
  </sheetViews>
  <sheetFormatPr defaultColWidth="9.140625" defaultRowHeight="11.25" customHeight="1" x14ac:dyDescent="0.2"/>
  <cols>
    <col min="1" max="1" width="8.140625" style="63" customWidth="1"/>
    <col min="2" max="2" width="20.140625" style="63" customWidth="1"/>
    <col min="3" max="4" width="10.42578125" style="63" customWidth="1"/>
    <col min="5" max="5" width="13.28515625" style="63" customWidth="1"/>
    <col min="6" max="6" width="8.5703125" style="63" customWidth="1"/>
    <col min="7" max="7" width="7.85546875" style="63" customWidth="1"/>
    <col min="8" max="8" width="8.42578125" style="63" customWidth="1"/>
    <col min="9" max="9" width="8.7109375" style="63" customWidth="1"/>
    <col min="10" max="10" width="8.140625" style="63" customWidth="1"/>
    <col min="11" max="11" width="8.5703125" style="63" customWidth="1"/>
    <col min="12" max="12" width="10" style="63" customWidth="1"/>
    <col min="13" max="13" width="6" style="63" customWidth="1"/>
    <col min="14" max="14" width="9.7109375" style="63" customWidth="1"/>
    <col min="15" max="15" width="99.7109375" style="68" hidden="1" customWidth="1"/>
    <col min="16" max="17" width="138.42578125" style="68" hidden="1" customWidth="1"/>
    <col min="18" max="18" width="34.140625" style="68" hidden="1" customWidth="1"/>
    <col min="19" max="19" width="110.140625" style="68" hidden="1" customWidth="1"/>
    <col min="20" max="23" width="34.140625" style="68" hidden="1" customWidth="1"/>
    <col min="24" max="25" width="110.140625" style="68" hidden="1" customWidth="1"/>
    <col min="26" max="28" width="84.42578125" style="68" hidden="1" customWidth="1"/>
    <col min="29" max="16384" width="9.140625" style="63"/>
  </cols>
  <sheetData>
    <row r="1" spans="1:15" s="63" customFormat="1" x14ac:dyDescent="0.2">
      <c r="N1" s="64" t="s">
        <v>128</v>
      </c>
    </row>
    <row r="2" spans="1:15" s="63" customFormat="1" x14ac:dyDescent="0.2">
      <c r="N2" s="64" t="s">
        <v>12</v>
      </c>
    </row>
    <row r="3" spans="1:15" s="63" customFormat="1" x14ac:dyDescent="0.2">
      <c r="N3" s="64"/>
    </row>
    <row r="4" spans="1:15" s="63" customFormat="1" x14ac:dyDescent="0.2">
      <c r="F4" s="65"/>
    </row>
    <row r="5" spans="1:15" s="63" customFormat="1" ht="33.75" x14ac:dyDescent="0.2">
      <c r="A5" s="66" t="s">
        <v>129</v>
      </c>
      <c r="B5" s="67"/>
      <c r="D5" s="767" t="s">
        <v>550</v>
      </c>
      <c r="E5" s="767"/>
      <c r="F5" s="767"/>
      <c r="G5" s="767"/>
      <c r="H5" s="767"/>
      <c r="I5" s="767"/>
      <c r="J5" s="767"/>
      <c r="K5" s="767"/>
      <c r="L5" s="767"/>
      <c r="M5" s="767"/>
      <c r="N5" s="767"/>
      <c r="O5" s="68" t="s">
        <v>550</v>
      </c>
    </row>
    <row r="6" spans="1:15" s="63" customFormat="1" ht="15" customHeight="1" x14ac:dyDescent="0.2">
      <c r="A6" s="69" t="s">
        <v>130</v>
      </c>
      <c r="D6" s="70" t="s">
        <v>131</v>
      </c>
      <c r="E6" s="70"/>
      <c r="F6" s="71"/>
      <c r="G6" s="71"/>
      <c r="H6" s="71"/>
      <c r="I6" s="71"/>
      <c r="J6" s="71"/>
      <c r="K6" s="71"/>
      <c r="L6" s="71"/>
      <c r="M6" s="71"/>
      <c r="N6" s="71"/>
    </row>
    <row r="7" spans="1:15" s="63" customFormat="1" ht="43.5" customHeight="1" x14ac:dyDescent="0.2">
      <c r="A7" s="768" t="s">
        <v>1007</v>
      </c>
      <c r="B7" s="768"/>
      <c r="C7" s="768"/>
      <c r="D7" s="768"/>
      <c r="E7" s="768"/>
      <c r="F7" s="768"/>
      <c r="G7" s="768"/>
      <c r="H7" s="768"/>
      <c r="I7" s="768"/>
      <c r="J7" s="768"/>
      <c r="K7" s="768"/>
      <c r="L7" s="768"/>
      <c r="M7" s="768"/>
      <c r="N7" s="768"/>
    </row>
    <row r="8" spans="1:15" s="63" customFormat="1" x14ac:dyDescent="0.2">
      <c r="A8" s="769" t="s">
        <v>3</v>
      </c>
      <c r="B8" s="769"/>
      <c r="C8" s="769"/>
      <c r="D8" s="769"/>
      <c r="E8" s="769"/>
      <c r="F8" s="769"/>
      <c r="G8" s="769"/>
      <c r="H8" s="769"/>
      <c r="I8" s="769"/>
      <c r="J8" s="769"/>
      <c r="K8" s="769"/>
      <c r="L8" s="769"/>
      <c r="M8" s="769"/>
      <c r="N8" s="769"/>
    </row>
    <row r="9" spans="1:15" s="63" customFormat="1" ht="30" customHeight="1" x14ac:dyDescent="0.2">
      <c r="A9" s="768" t="s">
        <v>43</v>
      </c>
      <c r="B9" s="768"/>
      <c r="C9" s="768"/>
      <c r="D9" s="768"/>
      <c r="E9" s="768"/>
      <c r="F9" s="768"/>
      <c r="G9" s="768"/>
      <c r="H9" s="768"/>
      <c r="I9" s="768"/>
      <c r="J9" s="768"/>
      <c r="K9" s="768"/>
      <c r="L9" s="768"/>
      <c r="M9" s="768"/>
      <c r="N9" s="768"/>
    </row>
    <row r="10" spans="1:15" s="63" customFormat="1" x14ac:dyDescent="0.2">
      <c r="A10" s="769" t="s">
        <v>132</v>
      </c>
      <c r="B10" s="769"/>
      <c r="C10" s="769"/>
      <c r="D10" s="769"/>
      <c r="E10" s="769"/>
      <c r="F10" s="769"/>
      <c r="G10" s="769"/>
      <c r="H10" s="769"/>
      <c r="I10" s="769"/>
      <c r="J10" s="769"/>
      <c r="K10" s="769"/>
      <c r="L10" s="769"/>
      <c r="M10" s="769"/>
      <c r="N10" s="769"/>
    </row>
    <row r="11" spans="1:15" s="63" customFormat="1" ht="28.5" customHeight="1" x14ac:dyDescent="0.25">
      <c r="A11" s="770" t="s">
        <v>3866</v>
      </c>
      <c r="B11" s="770"/>
      <c r="C11" s="770"/>
      <c r="D11" s="770"/>
      <c r="E11" s="770"/>
      <c r="F11" s="770"/>
      <c r="G11" s="770"/>
      <c r="H11" s="770"/>
      <c r="I11" s="770"/>
      <c r="J11" s="770"/>
      <c r="K11" s="770"/>
      <c r="L11" s="770"/>
      <c r="M11" s="770"/>
      <c r="N11" s="770"/>
    </row>
    <row r="12" spans="1:15" s="63" customFormat="1" ht="29.25" customHeight="1" x14ac:dyDescent="0.2">
      <c r="A12" s="768" t="s">
        <v>502</v>
      </c>
      <c r="B12" s="768"/>
      <c r="C12" s="768"/>
      <c r="D12" s="768"/>
      <c r="E12" s="768"/>
      <c r="F12" s="768"/>
      <c r="G12" s="768"/>
      <c r="H12" s="768"/>
      <c r="I12" s="768"/>
      <c r="J12" s="768"/>
      <c r="K12" s="768"/>
      <c r="L12" s="768"/>
      <c r="M12" s="768"/>
      <c r="N12" s="768"/>
    </row>
    <row r="13" spans="1:15" s="63" customFormat="1" ht="33.75" customHeight="1" x14ac:dyDescent="0.2">
      <c r="A13" s="769" t="s">
        <v>134</v>
      </c>
      <c r="B13" s="769"/>
      <c r="C13" s="769"/>
      <c r="D13" s="769"/>
      <c r="E13" s="769"/>
      <c r="F13" s="769"/>
      <c r="G13" s="769"/>
      <c r="H13" s="769"/>
      <c r="I13" s="769"/>
      <c r="J13" s="769"/>
      <c r="K13" s="769"/>
      <c r="L13" s="769"/>
      <c r="M13" s="769"/>
      <c r="N13" s="769"/>
    </row>
    <row r="14" spans="1:15" s="63" customFormat="1" ht="18" customHeight="1" x14ac:dyDescent="0.2">
      <c r="A14" s="63" t="s">
        <v>135</v>
      </c>
      <c r="B14" s="72" t="s">
        <v>136</v>
      </c>
      <c r="C14" s="63" t="s">
        <v>137</v>
      </c>
      <c r="F14" s="68"/>
      <c r="G14" s="68"/>
      <c r="H14" s="68"/>
      <c r="I14" s="68"/>
      <c r="J14" s="68"/>
      <c r="K14" s="68"/>
      <c r="L14" s="68"/>
      <c r="M14" s="68"/>
      <c r="N14" s="68"/>
    </row>
    <row r="15" spans="1:15" s="63" customFormat="1" ht="30.75" customHeight="1" x14ac:dyDescent="0.2">
      <c r="A15" s="63" t="s">
        <v>138</v>
      </c>
      <c r="B15" s="777" t="s">
        <v>1009</v>
      </c>
      <c r="C15" s="777"/>
      <c r="D15" s="777"/>
      <c r="E15" s="777"/>
      <c r="F15" s="777"/>
      <c r="G15" s="68"/>
      <c r="H15" s="68"/>
      <c r="I15" s="68"/>
      <c r="J15" s="68"/>
      <c r="K15" s="68"/>
      <c r="L15" s="68"/>
      <c r="M15" s="68"/>
      <c r="N15" s="68"/>
    </row>
    <row r="16" spans="1:15" s="63" customFormat="1" x14ac:dyDescent="0.2">
      <c r="B16" s="778" t="s">
        <v>140</v>
      </c>
      <c r="C16" s="778"/>
      <c r="D16" s="778"/>
      <c r="E16" s="778"/>
      <c r="F16" s="778"/>
      <c r="G16" s="73"/>
      <c r="H16" s="73"/>
      <c r="I16" s="73"/>
      <c r="J16" s="73"/>
      <c r="K16" s="73"/>
      <c r="L16" s="73"/>
      <c r="M16" s="74"/>
      <c r="N16" s="73"/>
    </row>
    <row r="17" spans="1:17" s="63" customFormat="1" ht="25.5" customHeight="1" x14ac:dyDescent="0.2">
      <c r="D17" s="75"/>
      <c r="E17" s="75"/>
      <c r="F17" s="75"/>
      <c r="G17" s="75"/>
      <c r="H17" s="75"/>
      <c r="I17" s="75"/>
      <c r="J17" s="75"/>
      <c r="K17" s="75"/>
      <c r="L17" s="75"/>
      <c r="M17" s="73"/>
      <c r="N17" s="73"/>
    </row>
    <row r="18" spans="1:17" s="63" customFormat="1" x14ac:dyDescent="0.2">
      <c r="A18" s="76" t="s">
        <v>141</v>
      </c>
      <c r="D18" s="70" t="s">
        <v>33</v>
      </c>
      <c r="F18" s="77"/>
      <c r="G18" s="77"/>
      <c r="H18" s="77"/>
      <c r="I18" s="77"/>
      <c r="J18" s="77"/>
      <c r="K18" s="77"/>
      <c r="L18" s="77"/>
      <c r="M18" s="77"/>
      <c r="N18" s="77"/>
    </row>
    <row r="19" spans="1:17" s="63" customFormat="1" ht="25.5" customHeight="1" x14ac:dyDescent="0.2"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</row>
    <row r="20" spans="1:17" s="63" customFormat="1" ht="12.75" customHeight="1" x14ac:dyDescent="0.2">
      <c r="A20" s="76" t="s">
        <v>142</v>
      </c>
      <c r="C20" s="78">
        <v>2443.58</v>
      </c>
      <c r="D20" s="79" t="s">
        <v>3867</v>
      </c>
      <c r="E20" s="66" t="s">
        <v>144</v>
      </c>
      <c r="L20" s="80"/>
      <c r="M20" s="80"/>
    </row>
    <row r="21" spans="1:17" s="63" customFormat="1" ht="12.75" customHeight="1" x14ac:dyDescent="0.2">
      <c r="B21" s="63" t="s">
        <v>145</v>
      </c>
      <c r="C21" s="81"/>
      <c r="D21" s="82"/>
      <c r="E21" s="66"/>
    </row>
    <row r="22" spans="1:17" s="63" customFormat="1" ht="12.75" customHeight="1" x14ac:dyDescent="0.2">
      <c r="B22" s="63" t="s">
        <v>146</v>
      </c>
      <c r="C22" s="78">
        <v>0</v>
      </c>
      <c r="D22" s="79" t="s">
        <v>149</v>
      </c>
      <c r="E22" s="66" t="s">
        <v>144</v>
      </c>
      <c r="G22" s="63" t="s">
        <v>147</v>
      </c>
      <c r="L22" s="78">
        <v>0</v>
      </c>
      <c r="M22" s="79" t="s">
        <v>3868</v>
      </c>
      <c r="N22" s="66" t="s">
        <v>144</v>
      </c>
    </row>
    <row r="23" spans="1:17" s="63" customFormat="1" ht="12.75" customHeight="1" x14ac:dyDescent="0.2">
      <c r="B23" s="63" t="s">
        <v>5</v>
      </c>
      <c r="C23" s="78">
        <v>521.12</v>
      </c>
      <c r="D23" s="83" t="s">
        <v>3869</v>
      </c>
      <c r="E23" s="66" t="s">
        <v>144</v>
      </c>
      <c r="G23" s="63" t="s">
        <v>150</v>
      </c>
      <c r="L23" s="84"/>
      <c r="M23" s="84">
        <v>1043.57</v>
      </c>
      <c r="N23" s="69" t="s">
        <v>151</v>
      </c>
    </row>
    <row r="24" spans="1:17" s="63" customFormat="1" ht="12.75" customHeight="1" x14ac:dyDescent="0.2">
      <c r="B24" s="63" t="s">
        <v>18</v>
      </c>
      <c r="C24" s="78">
        <v>1922.46</v>
      </c>
      <c r="D24" s="83" t="s">
        <v>3870</v>
      </c>
      <c r="E24" s="66" t="s">
        <v>144</v>
      </c>
      <c r="G24" s="63" t="s">
        <v>152</v>
      </c>
      <c r="L24" s="84"/>
      <c r="M24" s="84">
        <v>5.7</v>
      </c>
      <c r="N24" s="69" t="s">
        <v>151</v>
      </c>
    </row>
    <row r="25" spans="1:17" s="63" customFormat="1" ht="12.75" customHeight="1" x14ac:dyDescent="0.2">
      <c r="B25" s="63" t="s">
        <v>19</v>
      </c>
      <c r="C25" s="78">
        <v>0</v>
      </c>
      <c r="D25" s="79" t="s">
        <v>149</v>
      </c>
      <c r="E25" s="66" t="s">
        <v>144</v>
      </c>
      <c r="G25" s="63" t="s">
        <v>153</v>
      </c>
      <c r="L25" s="779" t="s">
        <v>33</v>
      </c>
      <c r="M25" s="779"/>
    </row>
    <row r="26" spans="1:17" s="63" customFormat="1" x14ac:dyDescent="0.2">
      <c r="A26" s="85"/>
    </row>
    <row r="27" spans="1:17" s="63" customFormat="1" ht="36" customHeight="1" x14ac:dyDescent="0.2">
      <c r="A27" s="771" t="s">
        <v>154</v>
      </c>
      <c r="B27" s="771" t="s">
        <v>15</v>
      </c>
      <c r="C27" s="771" t="s">
        <v>155</v>
      </c>
      <c r="D27" s="771"/>
      <c r="E27" s="771"/>
      <c r="F27" s="771" t="s">
        <v>156</v>
      </c>
      <c r="G27" s="771" t="s">
        <v>157</v>
      </c>
      <c r="H27" s="771"/>
      <c r="I27" s="771"/>
      <c r="J27" s="771" t="s">
        <v>158</v>
      </c>
      <c r="K27" s="771"/>
      <c r="L27" s="771"/>
      <c r="M27" s="771" t="s">
        <v>159</v>
      </c>
      <c r="N27" s="771" t="s">
        <v>160</v>
      </c>
    </row>
    <row r="28" spans="1:17" s="63" customFormat="1" ht="36.75" customHeight="1" x14ac:dyDescent="0.2">
      <c r="A28" s="771"/>
      <c r="B28" s="771"/>
      <c r="C28" s="771"/>
      <c r="D28" s="771"/>
      <c r="E28" s="771"/>
      <c r="F28" s="771"/>
      <c r="G28" s="771"/>
      <c r="H28" s="771"/>
      <c r="I28" s="771"/>
      <c r="J28" s="771"/>
      <c r="K28" s="771"/>
      <c r="L28" s="771"/>
      <c r="M28" s="771"/>
      <c r="N28" s="771"/>
    </row>
    <row r="29" spans="1:17" s="63" customFormat="1" ht="42.75" customHeight="1" x14ac:dyDescent="0.2">
      <c r="A29" s="771"/>
      <c r="B29" s="771"/>
      <c r="C29" s="771"/>
      <c r="D29" s="771"/>
      <c r="E29" s="771"/>
      <c r="F29" s="771"/>
      <c r="G29" s="86" t="s">
        <v>161</v>
      </c>
      <c r="H29" s="86" t="s">
        <v>162</v>
      </c>
      <c r="I29" s="86" t="s">
        <v>163</v>
      </c>
      <c r="J29" s="86" t="s">
        <v>161</v>
      </c>
      <c r="K29" s="86" t="s">
        <v>162</v>
      </c>
      <c r="L29" s="86" t="s">
        <v>20</v>
      </c>
      <c r="M29" s="771"/>
      <c r="N29" s="771"/>
    </row>
    <row r="30" spans="1:17" s="63" customFormat="1" x14ac:dyDescent="0.2">
      <c r="A30" s="87">
        <v>1</v>
      </c>
      <c r="B30" s="87">
        <v>2</v>
      </c>
      <c r="C30" s="772">
        <v>3</v>
      </c>
      <c r="D30" s="772"/>
      <c r="E30" s="772"/>
      <c r="F30" s="87">
        <v>4</v>
      </c>
      <c r="G30" s="87">
        <v>5</v>
      </c>
      <c r="H30" s="87">
        <v>6</v>
      </c>
      <c r="I30" s="87">
        <v>7</v>
      </c>
      <c r="J30" s="87">
        <v>8</v>
      </c>
      <c r="K30" s="87">
        <v>9</v>
      </c>
      <c r="L30" s="87">
        <v>10</v>
      </c>
      <c r="M30" s="87">
        <v>11</v>
      </c>
      <c r="N30" s="87">
        <v>12</v>
      </c>
    </row>
    <row r="31" spans="1:17" s="63" customFormat="1" x14ac:dyDescent="0.2">
      <c r="A31" s="773" t="s">
        <v>3871</v>
      </c>
      <c r="B31" s="774"/>
      <c r="C31" s="774"/>
      <c r="D31" s="774"/>
      <c r="E31" s="774"/>
      <c r="F31" s="774"/>
      <c r="G31" s="774"/>
      <c r="H31" s="774"/>
      <c r="I31" s="774"/>
      <c r="J31" s="774"/>
      <c r="K31" s="774"/>
      <c r="L31" s="774"/>
      <c r="M31" s="774"/>
      <c r="N31" s="775"/>
      <c r="P31" s="68" t="s">
        <v>3871</v>
      </c>
    </row>
    <row r="32" spans="1:17" s="63" customFormat="1" x14ac:dyDescent="0.2">
      <c r="A32" s="783" t="s">
        <v>887</v>
      </c>
      <c r="B32" s="784"/>
      <c r="C32" s="784"/>
      <c r="D32" s="784"/>
      <c r="E32" s="784"/>
      <c r="F32" s="784"/>
      <c r="G32" s="784"/>
      <c r="H32" s="784"/>
      <c r="I32" s="784"/>
      <c r="J32" s="784"/>
      <c r="K32" s="784"/>
      <c r="L32" s="784"/>
      <c r="M32" s="784"/>
      <c r="N32" s="785"/>
      <c r="Q32" s="68" t="s">
        <v>887</v>
      </c>
    </row>
    <row r="33" spans="1:24" s="63" customFormat="1" x14ac:dyDescent="0.2">
      <c r="A33" s="88" t="s">
        <v>165</v>
      </c>
      <c r="B33" s="89" t="s">
        <v>3872</v>
      </c>
      <c r="C33" s="776" t="s">
        <v>3873</v>
      </c>
      <c r="D33" s="776"/>
      <c r="E33" s="776"/>
      <c r="F33" s="90" t="s">
        <v>484</v>
      </c>
      <c r="G33" s="90" t="s">
        <v>33</v>
      </c>
      <c r="H33" s="90" t="s">
        <v>33</v>
      </c>
      <c r="I33" s="90" t="s">
        <v>274</v>
      </c>
      <c r="J33" s="91" t="s">
        <v>33</v>
      </c>
      <c r="K33" s="90" t="s">
        <v>33</v>
      </c>
      <c r="L33" s="91" t="s">
        <v>33</v>
      </c>
      <c r="M33" s="92" t="s">
        <v>33</v>
      </c>
      <c r="N33" s="93" t="s">
        <v>33</v>
      </c>
      <c r="R33" s="68" t="s">
        <v>3873</v>
      </c>
    </row>
    <row r="34" spans="1:24" s="63" customFormat="1" ht="33.75" x14ac:dyDescent="0.2">
      <c r="A34" s="96"/>
      <c r="B34" s="97" t="s">
        <v>890</v>
      </c>
      <c r="C34" s="767" t="s">
        <v>559</v>
      </c>
      <c r="D34" s="767"/>
      <c r="E34" s="767"/>
      <c r="F34" s="767"/>
      <c r="G34" s="767"/>
      <c r="H34" s="767"/>
      <c r="I34" s="767"/>
      <c r="J34" s="767"/>
      <c r="K34" s="767"/>
      <c r="L34" s="767"/>
      <c r="M34" s="767"/>
      <c r="N34" s="781"/>
      <c r="S34" s="68" t="s">
        <v>559</v>
      </c>
    </row>
    <row r="35" spans="1:24" s="63" customFormat="1" x14ac:dyDescent="0.2">
      <c r="A35" s="98"/>
      <c r="B35" s="97" t="s">
        <v>165</v>
      </c>
      <c r="C35" s="767" t="s">
        <v>251</v>
      </c>
      <c r="D35" s="767"/>
      <c r="E35" s="767"/>
      <c r="F35" s="99" t="s">
        <v>33</v>
      </c>
      <c r="G35" s="99" t="s">
        <v>33</v>
      </c>
      <c r="H35" s="99" t="s">
        <v>33</v>
      </c>
      <c r="I35" s="99" t="s">
        <v>33</v>
      </c>
      <c r="J35" s="100">
        <v>45.63</v>
      </c>
      <c r="K35" s="99" t="s">
        <v>175</v>
      </c>
      <c r="L35" s="100">
        <v>741.49</v>
      </c>
      <c r="M35" s="101" t="s">
        <v>33</v>
      </c>
      <c r="N35" s="102" t="s">
        <v>33</v>
      </c>
      <c r="T35" s="68" t="s">
        <v>251</v>
      </c>
    </row>
    <row r="36" spans="1:24" s="63" customFormat="1" x14ac:dyDescent="0.2">
      <c r="A36" s="98"/>
      <c r="B36" s="97" t="s">
        <v>173</v>
      </c>
      <c r="C36" s="767" t="s">
        <v>174</v>
      </c>
      <c r="D36" s="767"/>
      <c r="E36" s="767"/>
      <c r="F36" s="99" t="s">
        <v>33</v>
      </c>
      <c r="G36" s="99" t="s">
        <v>33</v>
      </c>
      <c r="H36" s="99" t="s">
        <v>33</v>
      </c>
      <c r="I36" s="99" t="s">
        <v>33</v>
      </c>
      <c r="J36" s="100">
        <v>9.3000000000000007</v>
      </c>
      <c r="K36" s="99" t="s">
        <v>175</v>
      </c>
      <c r="L36" s="100">
        <v>151.13</v>
      </c>
      <c r="M36" s="101" t="s">
        <v>33</v>
      </c>
      <c r="N36" s="102" t="s">
        <v>33</v>
      </c>
      <c r="T36" s="68" t="s">
        <v>174</v>
      </c>
    </row>
    <row r="37" spans="1:24" s="63" customFormat="1" x14ac:dyDescent="0.2">
      <c r="A37" s="98"/>
      <c r="B37" s="97" t="s">
        <v>176</v>
      </c>
      <c r="C37" s="767" t="s">
        <v>177</v>
      </c>
      <c r="D37" s="767"/>
      <c r="E37" s="767"/>
      <c r="F37" s="99" t="s">
        <v>33</v>
      </c>
      <c r="G37" s="99" t="s">
        <v>33</v>
      </c>
      <c r="H37" s="99" t="s">
        <v>33</v>
      </c>
      <c r="I37" s="99" t="s">
        <v>33</v>
      </c>
      <c r="J37" s="100">
        <v>0.89</v>
      </c>
      <c r="K37" s="99" t="s">
        <v>175</v>
      </c>
      <c r="L37" s="100">
        <v>14.46</v>
      </c>
      <c r="M37" s="101" t="s">
        <v>33</v>
      </c>
      <c r="N37" s="102" t="s">
        <v>33</v>
      </c>
      <c r="T37" s="68" t="s">
        <v>177</v>
      </c>
    </row>
    <row r="38" spans="1:24" s="63" customFormat="1" x14ac:dyDescent="0.2">
      <c r="A38" s="98"/>
      <c r="B38" s="97" t="s">
        <v>212</v>
      </c>
      <c r="C38" s="767" t="s">
        <v>252</v>
      </c>
      <c r="D38" s="767"/>
      <c r="E38" s="767"/>
      <c r="F38" s="99" t="s">
        <v>33</v>
      </c>
      <c r="G38" s="99" t="s">
        <v>33</v>
      </c>
      <c r="H38" s="99" t="s">
        <v>33</v>
      </c>
      <c r="I38" s="99" t="s">
        <v>33</v>
      </c>
      <c r="J38" s="100">
        <v>97.51</v>
      </c>
      <c r="K38" s="99" t="s">
        <v>33</v>
      </c>
      <c r="L38" s="100">
        <v>1267.6300000000001</v>
      </c>
      <c r="M38" s="101" t="s">
        <v>33</v>
      </c>
      <c r="N38" s="102" t="s">
        <v>33</v>
      </c>
      <c r="T38" s="68" t="s">
        <v>252</v>
      </c>
    </row>
    <row r="39" spans="1:24" s="63" customFormat="1" x14ac:dyDescent="0.2">
      <c r="A39" s="98"/>
      <c r="B39" s="97" t="s">
        <v>33</v>
      </c>
      <c r="C39" s="767" t="s">
        <v>253</v>
      </c>
      <c r="D39" s="767"/>
      <c r="E39" s="767"/>
      <c r="F39" s="99" t="s">
        <v>179</v>
      </c>
      <c r="G39" s="99" t="s">
        <v>1500</v>
      </c>
      <c r="H39" s="99" t="s">
        <v>175</v>
      </c>
      <c r="I39" s="99" t="s">
        <v>3874</v>
      </c>
      <c r="J39" s="100" t="s">
        <v>33</v>
      </c>
      <c r="K39" s="99" t="s">
        <v>33</v>
      </c>
      <c r="L39" s="100" t="s">
        <v>33</v>
      </c>
      <c r="M39" s="101" t="s">
        <v>33</v>
      </c>
      <c r="N39" s="102" t="s">
        <v>33</v>
      </c>
      <c r="U39" s="68" t="s">
        <v>253</v>
      </c>
    </row>
    <row r="40" spans="1:24" s="63" customFormat="1" x14ac:dyDescent="0.2">
      <c r="A40" s="98"/>
      <c r="B40" s="97" t="s">
        <v>33</v>
      </c>
      <c r="C40" s="767" t="s">
        <v>178</v>
      </c>
      <c r="D40" s="767"/>
      <c r="E40" s="767"/>
      <c r="F40" s="99" t="s">
        <v>179</v>
      </c>
      <c r="G40" s="99" t="s">
        <v>570</v>
      </c>
      <c r="H40" s="99" t="s">
        <v>175</v>
      </c>
      <c r="I40" s="99" t="s">
        <v>3875</v>
      </c>
      <c r="J40" s="100" t="s">
        <v>33</v>
      </c>
      <c r="K40" s="99" t="s">
        <v>33</v>
      </c>
      <c r="L40" s="100" t="s">
        <v>33</v>
      </c>
      <c r="M40" s="101" t="s">
        <v>33</v>
      </c>
      <c r="N40" s="102" t="s">
        <v>33</v>
      </c>
      <c r="U40" s="68" t="s">
        <v>178</v>
      </c>
    </row>
    <row r="41" spans="1:24" s="63" customFormat="1" x14ac:dyDescent="0.2">
      <c r="A41" s="98"/>
      <c r="B41" s="97" t="s">
        <v>33</v>
      </c>
      <c r="C41" s="776" t="s">
        <v>182</v>
      </c>
      <c r="D41" s="776"/>
      <c r="E41" s="776"/>
      <c r="F41" s="90" t="s">
        <v>33</v>
      </c>
      <c r="G41" s="90" t="s">
        <v>33</v>
      </c>
      <c r="H41" s="90" t="s">
        <v>33</v>
      </c>
      <c r="I41" s="90" t="s">
        <v>33</v>
      </c>
      <c r="J41" s="91">
        <v>152.44</v>
      </c>
      <c r="K41" s="90" t="s">
        <v>33</v>
      </c>
      <c r="L41" s="91">
        <v>2160.25</v>
      </c>
      <c r="M41" s="92" t="s">
        <v>33</v>
      </c>
      <c r="N41" s="93" t="s">
        <v>33</v>
      </c>
      <c r="V41" s="68" t="s">
        <v>182</v>
      </c>
    </row>
    <row r="42" spans="1:24" s="63" customFormat="1" x14ac:dyDescent="0.2">
      <c r="A42" s="98"/>
      <c r="B42" s="97" t="s">
        <v>33</v>
      </c>
      <c r="C42" s="767" t="s">
        <v>183</v>
      </c>
      <c r="D42" s="767"/>
      <c r="E42" s="767"/>
      <c r="F42" s="99" t="s">
        <v>33</v>
      </c>
      <c r="G42" s="99" t="s">
        <v>33</v>
      </c>
      <c r="H42" s="99" t="s">
        <v>33</v>
      </c>
      <c r="I42" s="99" t="s">
        <v>33</v>
      </c>
      <c r="J42" s="100" t="s">
        <v>33</v>
      </c>
      <c r="K42" s="99" t="s">
        <v>33</v>
      </c>
      <c r="L42" s="100">
        <v>755.95</v>
      </c>
      <c r="M42" s="101" t="s">
        <v>33</v>
      </c>
      <c r="N42" s="102" t="s">
        <v>33</v>
      </c>
      <c r="U42" s="68" t="s">
        <v>183</v>
      </c>
    </row>
    <row r="43" spans="1:24" s="63" customFormat="1" ht="22.5" x14ac:dyDescent="0.2">
      <c r="A43" s="98"/>
      <c r="B43" s="97" t="s">
        <v>771</v>
      </c>
      <c r="C43" s="767" t="s">
        <v>772</v>
      </c>
      <c r="D43" s="767"/>
      <c r="E43" s="767"/>
      <c r="F43" s="99" t="s">
        <v>186</v>
      </c>
      <c r="G43" s="99" t="s">
        <v>341</v>
      </c>
      <c r="H43" s="99" t="s">
        <v>33</v>
      </c>
      <c r="I43" s="99" t="s">
        <v>341</v>
      </c>
      <c r="J43" s="100" t="s">
        <v>33</v>
      </c>
      <c r="K43" s="99" t="s">
        <v>33</v>
      </c>
      <c r="L43" s="100">
        <v>604.76</v>
      </c>
      <c r="M43" s="101" t="s">
        <v>33</v>
      </c>
      <c r="N43" s="102" t="s">
        <v>33</v>
      </c>
      <c r="U43" s="68" t="s">
        <v>772</v>
      </c>
    </row>
    <row r="44" spans="1:24" s="63" customFormat="1" ht="22.5" x14ac:dyDescent="0.2">
      <c r="A44" s="98"/>
      <c r="B44" s="97" t="s">
        <v>773</v>
      </c>
      <c r="C44" s="767" t="s">
        <v>774</v>
      </c>
      <c r="D44" s="767"/>
      <c r="E44" s="767"/>
      <c r="F44" s="99" t="s">
        <v>186</v>
      </c>
      <c r="G44" s="99" t="s">
        <v>775</v>
      </c>
      <c r="H44" s="99" t="s">
        <v>33</v>
      </c>
      <c r="I44" s="99" t="s">
        <v>775</v>
      </c>
      <c r="J44" s="100" t="s">
        <v>33</v>
      </c>
      <c r="K44" s="99" t="s">
        <v>33</v>
      </c>
      <c r="L44" s="100">
        <v>453.57</v>
      </c>
      <c r="M44" s="101" t="s">
        <v>33</v>
      </c>
      <c r="N44" s="102" t="s">
        <v>33</v>
      </c>
      <c r="U44" s="68" t="s">
        <v>774</v>
      </c>
    </row>
    <row r="45" spans="1:24" s="63" customFormat="1" x14ac:dyDescent="0.2">
      <c r="A45" s="103"/>
      <c r="B45" s="104"/>
      <c r="C45" s="780" t="s">
        <v>191</v>
      </c>
      <c r="D45" s="780"/>
      <c r="E45" s="780"/>
      <c r="F45" s="105" t="s">
        <v>33</v>
      </c>
      <c r="G45" s="105" t="s">
        <v>33</v>
      </c>
      <c r="H45" s="105" t="s">
        <v>33</v>
      </c>
      <c r="I45" s="105" t="s">
        <v>33</v>
      </c>
      <c r="J45" s="106" t="s">
        <v>33</v>
      </c>
      <c r="K45" s="105" t="s">
        <v>33</v>
      </c>
      <c r="L45" s="106">
        <v>3218.58</v>
      </c>
      <c r="M45" s="92" t="s">
        <v>33</v>
      </c>
      <c r="N45" s="107" t="s">
        <v>33</v>
      </c>
      <c r="W45" s="68" t="s">
        <v>191</v>
      </c>
    </row>
    <row r="46" spans="1:24" s="63" customFormat="1" ht="22.5" x14ac:dyDescent="0.2">
      <c r="A46" s="88" t="s">
        <v>173</v>
      </c>
      <c r="B46" s="89" t="s">
        <v>1067</v>
      </c>
      <c r="C46" s="776" t="s">
        <v>3876</v>
      </c>
      <c r="D46" s="776"/>
      <c r="E46" s="776"/>
      <c r="F46" s="90" t="s">
        <v>484</v>
      </c>
      <c r="G46" s="90" t="s">
        <v>33</v>
      </c>
      <c r="H46" s="90" t="s">
        <v>33</v>
      </c>
      <c r="I46" s="90" t="s">
        <v>274</v>
      </c>
      <c r="J46" s="91">
        <v>8201.75</v>
      </c>
      <c r="K46" s="90" t="s">
        <v>778</v>
      </c>
      <c r="L46" s="91">
        <v>107902.22</v>
      </c>
      <c r="M46" s="92" t="s">
        <v>33</v>
      </c>
      <c r="N46" s="93" t="s">
        <v>33</v>
      </c>
      <c r="R46" s="68" t="s">
        <v>3876</v>
      </c>
    </row>
    <row r="47" spans="1:24" s="63" customFormat="1" x14ac:dyDescent="0.2">
      <c r="A47" s="94"/>
      <c r="B47" s="95"/>
      <c r="C47" s="767" t="s">
        <v>3877</v>
      </c>
      <c r="D47" s="767"/>
      <c r="E47" s="767"/>
      <c r="F47" s="767"/>
      <c r="G47" s="767"/>
      <c r="H47" s="767"/>
      <c r="I47" s="767"/>
      <c r="J47" s="767"/>
      <c r="K47" s="767"/>
      <c r="L47" s="767"/>
      <c r="M47" s="767"/>
      <c r="N47" s="781"/>
      <c r="X47" s="68" t="s">
        <v>3877</v>
      </c>
    </row>
    <row r="48" spans="1:24" s="63" customFormat="1" ht="22.5" x14ac:dyDescent="0.2">
      <c r="A48" s="96"/>
      <c r="B48" s="97" t="s">
        <v>780</v>
      </c>
      <c r="C48" s="767" t="s">
        <v>781</v>
      </c>
      <c r="D48" s="767"/>
      <c r="E48" s="767"/>
      <c r="F48" s="767"/>
      <c r="G48" s="767"/>
      <c r="H48" s="767"/>
      <c r="I48" s="767"/>
      <c r="J48" s="767"/>
      <c r="K48" s="767"/>
      <c r="L48" s="767"/>
      <c r="M48" s="767"/>
      <c r="N48" s="781"/>
      <c r="S48" s="68" t="s">
        <v>781</v>
      </c>
    </row>
    <row r="49" spans="1:23" s="63" customFormat="1" ht="33.75" x14ac:dyDescent="0.2">
      <c r="A49" s="88" t="s">
        <v>176</v>
      </c>
      <c r="B49" s="89" t="s">
        <v>1014</v>
      </c>
      <c r="C49" s="776" t="s">
        <v>1015</v>
      </c>
      <c r="D49" s="776"/>
      <c r="E49" s="776"/>
      <c r="F49" s="90" t="s">
        <v>484</v>
      </c>
      <c r="G49" s="90" t="s">
        <v>33</v>
      </c>
      <c r="H49" s="90" t="s">
        <v>33</v>
      </c>
      <c r="I49" s="90" t="s">
        <v>704</v>
      </c>
      <c r="J49" s="91" t="s">
        <v>33</v>
      </c>
      <c r="K49" s="90" t="s">
        <v>33</v>
      </c>
      <c r="L49" s="91" t="s">
        <v>33</v>
      </c>
      <c r="M49" s="92" t="s">
        <v>33</v>
      </c>
      <c r="N49" s="93" t="s">
        <v>33</v>
      </c>
      <c r="R49" s="68" t="s">
        <v>1015</v>
      </c>
    </row>
    <row r="50" spans="1:23" s="63" customFormat="1" ht="33.75" x14ac:dyDescent="0.2">
      <c r="A50" s="96"/>
      <c r="B50" s="97" t="s">
        <v>890</v>
      </c>
      <c r="C50" s="767" t="s">
        <v>559</v>
      </c>
      <c r="D50" s="767"/>
      <c r="E50" s="767"/>
      <c r="F50" s="767"/>
      <c r="G50" s="767"/>
      <c r="H50" s="767"/>
      <c r="I50" s="767"/>
      <c r="J50" s="767"/>
      <c r="K50" s="767"/>
      <c r="L50" s="767"/>
      <c r="M50" s="767"/>
      <c r="N50" s="781"/>
      <c r="S50" s="68" t="s">
        <v>559</v>
      </c>
    </row>
    <row r="51" spans="1:23" s="63" customFormat="1" x14ac:dyDescent="0.2">
      <c r="A51" s="98"/>
      <c r="B51" s="97" t="s">
        <v>165</v>
      </c>
      <c r="C51" s="767" t="s">
        <v>251</v>
      </c>
      <c r="D51" s="767"/>
      <c r="E51" s="767"/>
      <c r="F51" s="99" t="s">
        <v>33</v>
      </c>
      <c r="G51" s="99" t="s">
        <v>33</v>
      </c>
      <c r="H51" s="99" t="s">
        <v>33</v>
      </c>
      <c r="I51" s="99" t="s">
        <v>33</v>
      </c>
      <c r="J51" s="100">
        <v>55.41</v>
      </c>
      <c r="K51" s="99" t="s">
        <v>175</v>
      </c>
      <c r="L51" s="100">
        <v>1800.83</v>
      </c>
      <c r="M51" s="101" t="s">
        <v>33</v>
      </c>
      <c r="N51" s="102" t="s">
        <v>33</v>
      </c>
      <c r="T51" s="68" t="s">
        <v>251</v>
      </c>
    </row>
    <row r="52" spans="1:23" s="63" customFormat="1" x14ac:dyDescent="0.2">
      <c r="A52" s="98"/>
      <c r="B52" s="97" t="s">
        <v>212</v>
      </c>
      <c r="C52" s="767" t="s">
        <v>252</v>
      </c>
      <c r="D52" s="767"/>
      <c r="E52" s="767"/>
      <c r="F52" s="99" t="s">
        <v>33</v>
      </c>
      <c r="G52" s="99" t="s">
        <v>33</v>
      </c>
      <c r="H52" s="99" t="s">
        <v>33</v>
      </c>
      <c r="I52" s="99" t="s">
        <v>33</v>
      </c>
      <c r="J52" s="100">
        <v>4.3</v>
      </c>
      <c r="K52" s="99" t="s">
        <v>33</v>
      </c>
      <c r="L52" s="100">
        <v>111.8</v>
      </c>
      <c r="M52" s="101" t="s">
        <v>33</v>
      </c>
      <c r="N52" s="102" t="s">
        <v>33</v>
      </c>
      <c r="T52" s="68" t="s">
        <v>252</v>
      </c>
    </row>
    <row r="53" spans="1:23" s="63" customFormat="1" x14ac:dyDescent="0.2">
      <c r="A53" s="98"/>
      <c r="B53" s="97" t="s">
        <v>33</v>
      </c>
      <c r="C53" s="767" t="s">
        <v>253</v>
      </c>
      <c r="D53" s="767"/>
      <c r="E53" s="767"/>
      <c r="F53" s="99" t="s">
        <v>179</v>
      </c>
      <c r="G53" s="99" t="s">
        <v>1016</v>
      </c>
      <c r="H53" s="99" t="s">
        <v>175</v>
      </c>
      <c r="I53" s="99" t="s">
        <v>3878</v>
      </c>
      <c r="J53" s="100" t="s">
        <v>33</v>
      </c>
      <c r="K53" s="99" t="s">
        <v>33</v>
      </c>
      <c r="L53" s="100" t="s">
        <v>33</v>
      </c>
      <c r="M53" s="101" t="s">
        <v>33</v>
      </c>
      <c r="N53" s="102" t="s">
        <v>33</v>
      </c>
      <c r="U53" s="68" t="s">
        <v>253</v>
      </c>
    </row>
    <row r="54" spans="1:23" s="63" customFormat="1" x14ac:dyDescent="0.2">
      <c r="A54" s="98"/>
      <c r="B54" s="97" t="s">
        <v>33</v>
      </c>
      <c r="C54" s="776" t="s">
        <v>182</v>
      </c>
      <c r="D54" s="776"/>
      <c r="E54" s="776"/>
      <c r="F54" s="90" t="s">
        <v>33</v>
      </c>
      <c r="G54" s="90" t="s">
        <v>33</v>
      </c>
      <c r="H54" s="90" t="s">
        <v>33</v>
      </c>
      <c r="I54" s="90" t="s">
        <v>33</v>
      </c>
      <c r="J54" s="91">
        <v>59.71</v>
      </c>
      <c r="K54" s="90" t="s">
        <v>33</v>
      </c>
      <c r="L54" s="91">
        <v>1912.63</v>
      </c>
      <c r="M54" s="92" t="s">
        <v>33</v>
      </c>
      <c r="N54" s="93" t="s">
        <v>33</v>
      </c>
      <c r="V54" s="68" t="s">
        <v>182</v>
      </c>
    </row>
    <row r="55" spans="1:23" s="63" customFormat="1" x14ac:dyDescent="0.2">
      <c r="A55" s="98"/>
      <c r="B55" s="97" t="s">
        <v>33</v>
      </c>
      <c r="C55" s="767" t="s">
        <v>183</v>
      </c>
      <c r="D55" s="767"/>
      <c r="E55" s="767"/>
      <c r="F55" s="99" t="s">
        <v>33</v>
      </c>
      <c r="G55" s="99" t="s">
        <v>33</v>
      </c>
      <c r="H55" s="99" t="s">
        <v>33</v>
      </c>
      <c r="I55" s="99" t="s">
        <v>33</v>
      </c>
      <c r="J55" s="100" t="s">
        <v>33</v>
      </c>
      <c r="K55" s="99" t="s">
        <v>33</v>
      </c>
      <c r="L55" s="100">
        <v>1800.83</v>
      </c>
      <c r="M55" s="101" t="s">
        <v>33</v>
      </c>
      <c r="N55" s="102" t="s">
        <v>33</v>
      </c>
      <c r="U55" s="68" t="s">
        <v>183</v>
      </c>
    </row>
    <row r="56" spans="1:23" s="63" customFormat="1" ht="22.5" x14ac:dyDescent="0.2">
      <c r="A56" s="98"/>
      <c r="B56" s="97" t="s">
        <v>771</v>
      </c>
      <c r="C56" s="767" t="s">
        <v>772</v>
      </c>
      <c r="D56" s="767"/>
      <c r="E56" s="767"/>
      <c r="F56" s="99" t="s">
        <v>186</v>
      </c>
      <c r="G56" s="99" t="s">
        <v>341</v>
      </c>
      <c r="H56" s="99" t="s">
        <v>33</v>
      </c>
      <c r="I56" s="99" t="s">
        <v>341</v>
      </c>
      <c r="J56" s="100" t="s">
        <v>33</v>
      </c>
      <c r="K56" s="99" t="s">
        <v>33</v>
      </c>
      <c r="L56" s="100">
        <v>1440.66</v>
      </c>
      <c r="M56" s="101" t="s">
        <v>33</v>
      </c>
      <c r="N56" s="102" t="s">
        <v>33</v>
      </c>
      <c r="U56" s="68" t="s">
        <v>772</v>
      </c>
    </row>
    <row r="57" spans="1:23" s="63" customFormat="1" ht="22.5" x14ac:dyDescent="0.2">
      <c r="A57" s="98"/>
      <c r="B57" s="97" t="s">
        <v>773</v>
      </c>
      <c r="C57" s="767" t="s">
        <v>774</v>
      </c>
      <c r="D57" s="767"/>
      <c r="E57" s="767"/>
      <c r="F57" s="99" t="s">
        <v>186</v>
      </c>
      <c r="G57" s="99" t="s">
        <v>775</v>
      </c>
      <c r="H57" s="99" t="s">
        <v>33</v>
      </c>
      <c r="I57" s="99" t="s">
        <v>775</v>
      </c>
      <c r="J57" s="100" t="s">
        <v>33</v>
      </c>
      <c r="K57" s="99" t="s">
        <v>33</v>
      </c>
      <c r="L57" s="100">
        <v>1080.5</v>
      </c>
      <c r="M57" s="101" t="s">
        <v>33</v>
      </c>
      <c r="N57" s="102" t="s">
        <v>33</v>
      </c>
      <c r="U57" s="68" t="s">
        <v>774</v>
      </c>
    </row>
    <row r="58" spans="1:23" s="63" customFormat="1" x14ac:dyDescent="0.2">
      <c r="A58" s="103"/>
      <c r="B58" s="104"/>
      <c r="C58" s="780" t="s">
        <v>191</v>
      </c>
      <c r="D58" s="780"/>
      <c r="E58" s="780"/>
      <c r="F58" s="105" t="s">
        <v>33</v>
      </c>
      <c r="G58" s="105" t="s">
        <v>33</v>
      </c>
      <c r="H58" s="105" t="s">
        <v>33</v>
      </c>
      <c r="I58" s="105" t="s">
        <v>33</v>
      </c>
      <c r="J58" s="106" t="s">
        <v>33</v>
      </c>
      <c r="K58" s="105" t="s">
        <v>33</v>
      </c>
      <c r="L58" s="106">
        <v>4433.79</v>
      </c>
      <c r="M58" s="92" t="s">
        <v>33</v>
      </c>
      <c r="N58" s="107" t="s">
        <v>33</v>
      </c>
      <c r="W58" s="68" t="s">
        <v>191</v>
      </c>
    </row>
    <row r="59" spans="1:23" s="63" customFormat="1" ht="22.5" x14ac:dyDescent="0.2">
      <c r="A59" s="88" t="s">
        <v>212</v>
      </c>
      <c r="B59" s="89" t="s">
        <v>3879</v>
      </c>
      <c r="C59" s="776" t="s">
        <v>3880</v>
      </c>
      <c r="D59" s="776"/>
      <c r="E59" s="776"/>
      <c r="F59" s="90" t="s">
        <v>484</v>
      </c>
      <c r="G59" s="90" t="s">
        <v>33</v>
      </c>
      <c r="H59" s="90" t="s">
        <v>33</v>
      </c>
      <c r="I59" s="90" t="s">
        <v>704</v>
      </c>
      <c r="J59" s="91">
        <v>4038.63</v>
      </c>
      <c r="K59" s="90" t="s">
        <v>33</v>
      </c>
      <c r="L59" s="91">
        <v>105004.38</v>
      </c>
      <c r="M59" s="92" t="s">
        <v>33</v>
      </c>
      <c r="N59" s="93" t="s">
        <v>33</v>
      </c>
      <c r="R59" s="68" t="s">
        <v>3880</v>
      </c>
    </row>
    <row r="60" spans="1:23" s="63" customFormat="1" ht="33.75" x14ac:dyDescent="0.2">
      <c r="A60" s="88" t="s">
        <v>219</v>
      </c>
      <c r="B60" s="89" t="s">
        <v>1035</v>
      </c>
      <c r="C60" s="776" t="s">
        <v>1036</v>
      </c>
      <c r="D60" s="776"/>
      <c r="E60" s="776"/>
      <c r="F60" s="90" t="s">
        <v>484</v>
      </c>
      <c r="G60" s="90" t="s">
        <v>33</v>
      </c>
      <c r="H60" s="90" t="s">
        <v>33</v>
      </c>
      <c r="I60" s="90" t="s">
        <v>274</v>
      </c>
      <c r="J60" s="91" t="s">
        <v>33</v>
      </c>
      <c r="K60" s="90" t="s">
        <v>33</v>
      </c>
      <c r="L60" s="91" t="s">
        <v>33</v>
      </c>
      <c r="M60" s="92" t="s">
        <v>33</v>
      </c>
      <c r="N60" s="93" t="s">
        <v>33</v>
      </c>
      <c r="R60" s="68" t="s">
        <v>1036</v>
      </c>
    </row>
    <row r="61" spans="1:23" s="63" customFormat="1" ht="33.75" x14ac:dyDescent="0.2">
      <c r="A61" s="96"/>
      <c r="B61" s="97" t="s">
        <v>890</v>
      </c>
      <c r="C61" s="767" t="s">
        <v>559</v>
      </c>
      <c r="D61" s="767"/>
      <c r="E61" s="767"/>
      <c r="F61" s="767"/>
      <c r="G61" s="767"/>
      <c r="H61" s="767"/>
      <c r="I61" s="767"/>
      <c r="J61" s="767"/>
      <c r="K61" s="767"/>
      <c r="L61" s="767"/>
      <c r="M61" s="767"/>
      <c r="N61" s="781"/>
      <c r="S61" s="68" t="s">
        <v>559</v>
      </c>
    </row>
    <row r="62" spans="1:23" s="63" customFormat="1" x14ac:dyDescent="0.2">
      <c r="A62" s="98"/>
      <c r="B62" s="97" t="s">
        <v>165</v>
      </c>
      <c r="C62" s="767" t="s">
        <v>251</v>
      </c>
      <c r="D62" s="767"/>
      <c r="E62" s="767"/>
      <c r="F62" s="99" t="s">
        <v>33</v>
      </c>
      <c r="G62" s="99" t="s">
        <v>33</v>
      </c>
      <c r="H62" s="99" t="s">
        <v>33</v>
      </c>
      <c r="I62" s="99" t="s">
        <v>33</v>
      </c>
      <c r="J62" s="100">
        <v>8.08</v>
      </c>
      <c r="K62" s="99" t="s">
        <v>175</v>
      </c>
      <c r="L62" s="100">
        <v>131.30000000000001</v>
      </c>
      <c r="M62" s="101" t="s">
        <v>33</v>
      </c>
      <c r="N62" s="102" t="s">
        <v>33</v>
      </c>
      <c r="T62" s="68" t="s">
        <v>251</v>
      </c>
    </row>
    <row r="63" spans="1:23" s="63" customFormat="1" x14ac:dyDescent="0.2">
      <c r="A63" s="98"/>
      <c r="B63" s="97" t="s">
        <v>212</v>
      </c>
      <c r="C63" s="767" t="s">
        <v>252</v>
      </c>
      <c r="D63" s="767"/>
      <c r="E63" s="767"/>
      <c r="F63" s="99" t="s">
        <v>33</v>
      </c>
      <c r="G63" s="99" t="s">
        <v>33</v>
      </c>
      <c r="H63" s="99" t="s">
        <v>33</v>
      </c>
      <c r="I63" s="99" t="s">
        <v>33</v>
      </c>
      <c r="J63" s="100">
        <v>1.88</v>
      </c>
      <c r="K63" s="99" t="s">
        <v>33</v>
      </c>
      <c r="L63" s="100">
        <v>24.44</v>
      </c>
      <c r="M63" s="101" t="s">
        <v>33</v>
      </c>
      <c r="N63" s="102" t="s">
        <v>33</v>
      </c>
      <c r="T63" s="68" t="s">
        <v>252</v>
      </c>
    </row>
    <row r="64" spans="1:23" s="63" customFormat="1" x14ac:dyDescent="0.2">
      <c r="A64" s="98"/>
      <c r="B64" s="97" t="s">
        <v>33</v>
      </c>
      <c r="C64" s="767" t="s">
        <v>253</v>
      </c>
      <c r="D64" s="767"/>
      <c r="E64" s="767"/>
      <c r="F64" s="99" t="s">
        <v>179</v>
      </c>
      <c r="G64" s="99" t="s">
        <v>1030</v>
      </c>
      <c r="H64" s="99" t="s">
        <v>175</v>
      </c>
      <c r="I64" s="99" t="s">
        <v>3881</v>
      </c>
      <c r="J64" s="100" t="s">
        <v>33</v>
      </c>
      <c r="K64" s="99" t="s">
        <v>33</v>
      </c>
      <c r="L64" s="100" t="s">
        <v>33</v>
      </c>
      <c r="M64" s="101" t="s">
        <v>33</v>
      </c>
      <c r="N64" s="102" t="s">
        <v>33</v>
      </c>
      <c r="U64" s="68" t="s">
        <v>253</v>
      </c>
    </row>
    <row r="65" spans="1:24" s="63" customFormat="1" x14ac:dyDescent="0.2">
      <c r="A65" s="98"/>
      <c r="B65" s="97" t="s">
        <v>33</v>
      </c>
      <c r="C65" s="776" t="s">
        <v>182</v>
      </c>
      <c r="D65" s="776"/>
      <c r="E65" s="776"/>
      <c r="F65" s="90" t="s">
        <v>33</v>
      </c>
      <c r="G65" s="90" t="s">
        <v>33</v>
      </c>
      <c r="H65" s="90" t="s">
        <v>33</v>
      </c>
      <c r="I65" s="90" t="s">
        <v>33</v>
      </c>
      <c r="J65" s="91">
        <v>9.9600000000000009</v>
      </c>
      <c r="K65" s="90" t="s">
        <v>33</v>
      </c>
      <c r="L65" s="91">
        <v>155.74</v>
      </c>
      <c r="M65" s="92" t="s">
        <v>33</v>
      </c>
      <c r="N65" s="93" t="s">
        <v>33</v>
      </c>
      <c r="V65" s="68" t="s">
        <v>182</v>
      </c>
    </row>
    <row r="66" spans="1:24" s="63" customFormat="1" x14ac:dyDescent="0.2">
      <c r="A66" s="98"/>
      <c r="B66" s="97" t="s">
        <v>33</v>
      </c>
      <c r="C66" s="767" t="s">
        <v>183</v>
      </c>
      <c r="D66" s="767"/>
      <c r="E66" s="767"/>
      <c r="F66" s="99" t="s">
        <v>33</v>
      </c>
      <c r="G66" s="99" t="s">
        <v>33</v>
      </c>
      <c r="H66" s="99" t="s">
        <v>33</v>
      </c>
      <c r="I66" s="99" t="s">
        <v>33</v>
      </c>
      <c r="J66" s="100" t="s">
        <v>33</v>
      </c>
      <c r="K66" s="99" t="s">
        <v>33</v>
      </c>
      <c r="L66" s="100">
        <v>131.30000000000001</v>
      </c>
      <c r="M66" s="101" t="s">
        <v>33</v>
      </c>
      <c r="N66" s="102" t="s">
        <v>33</v>
      </c>
      <c r="U66" s="68" t="s">
        <v>183</v>
      </c>
    </row>
    <row r="67" spans="1:24" s="63" customFormat="1" ht="22.5" x14ac:dyDescent="0.2">
      <c r="A67" s="98"/>
      <c r="B67" s="97" t="s">
        <v>771</v>
      </c>
      <c r="C67" s="767" t="s">
        <v>772</v>
      </c>
      <c r="D67" s="767"/>
      <c r="E67" s="767"/>
      <c r="F67" s="99" t="s">
        <v>186</v>
      </c>
      <c r="G67" s="99" t="s">
        <v>341</v>
      </c>
      <c r="H67" s="99" t="s">
        <v>33</v>
      </c>
      <c r="I67" s="99" t="s">
        <v>341</v>
      </c>
      <c r="J67" s="100" t="s">
        <v>33</v>
      </c>
      <c r="K67" s="99" t="s">
        <v>33</v>
      </c>
      <c r="L67" s="100">
        <v>105.04</v>
      </c>
      <c r="M67" s="101" t="s">
        <v>33</v>
      </c>
      <c r="N67" s="102" t="s">
        <v>33</v>
      </c>
      <c r="U67" s="68" t="s">
        <v>772</v>
      </c>
    </row>
    <row r="68" spans="1:24" s="63" customFormat="1" ht="22.5" x14ac:dyDescent="0.2">
      <c r="A68" s="98"/>
      <c r="B68" s="97" t="s">
        <v>773</v>
      </c>
      <c r="C68" s="767" t="s">
        <v>774</v>
      </c>
      <c r="D68" s="767"/>
      <c r="E68" s="767"/>
      <c r="F68" s="99" t="s">
        <v>186</v>
      </c>
      <c r="G68" s="99" t="s">
        <v>775</v>
      </c>
      <c r="H68" s="99" t="s">
        <v>33</v>
      </c>
      <c r="I68" s="99" t="s">
        <v>775</v>
      </c>
      <c r="J68" s="100" t="s">
        <v>33</v>
      </c>
      <c r="K68" s="99" t="s">
        <v>33</v>
      </c>
      <c r="L68" s="100">
        <v>78.78</v>
      </c>
      <c r="M68" s="101" t="s">
        <v>33</v>
      </c>
      <c r="N68" s="102" t="s">
        <v>33</v>
      </c>
      <c r="U68" s="68" t="s">
        <v>774</v>
      </c>
    </row>
    <row r="69" spans="1:24" s="63" customFormat="1" x14ac:dyDescent="0.2">
      <c r="A69" s="103"/>
      <c r="B69" s="104"/>
      <c r="C69" s="780" t="s">
        <v>191</v>
      </c>
      <c r="D69" s="780"/>
      <c r="E69" s="780"/>
      <c r="F69" s="105" t="s">
        <v>33</v>
      </c>
      <c r="G69" s="105" t="s">
        <v>33</v>
      </c>
      <c r="H69" s="105" t="s">
        <v>33</v>
      </c>
      <c r="I69" s="105" t="s">
        <v>33</v>
      </c>
      <c r="J69" s="106" t="s">
        <v>33</v>
      </c>
      <c r="K69" s="105" t="s">
        <v>33</v>
      </c>
      <c r="L69" s="106">
        <v>339.56</v>
      </c>
      <c r="M69" s="92" t="s">
        <v>33</v>
      </c>
      <c r="N69" s="107" t="s">
        <v>33</v>
      </c>
      <c r="W69" s="68" t="s">
        <v>191</v>
      </c>
    </row>
    <row r="70" spans="1:24" s="63" customFormat="1" ht="22.5" x14ac:dyDescent="0.2">
      <c r="A70" s="88" t="s">
        <v>228</v>
      </c>
      <c r="B70" s="89" t="s">
        <v>3882</v>
      </c>
      <c r="C70" s="776" t="s">
        <v>3883</v>
      </c>
      <c r="D70" s="776"/>
      <c r="E70" s="776"/>
      <c r="F70" s="90" t="s">
        <v>484</v>
      </c>
      <c r="G70" s="90" t="s">
        <v>33</v>
      </c>
      <c r="H70" s="90" t="s">
        <v>33</v>
      </c>
      <c r="I70" s="90" t="s">
        <v>274</v>
      </c>
      <c r="J70" s="91">
        <v>114.19</v>
      </c>
      <c r="K70" s="90" t="s">
        <v>778</v>
      </c>
      <c r="L70" s="91">
        <v>1502.28</v>
      </c>
      <c r="M70" s="92" t="s">
        <v>33</v>
      </c>
      <c r="N70" s="93" t="s">
        <v>33</v>
      </c>
      <c r="R70" s="68" t="s">
        <v>3883</v>
      </c>
    </row>
    <row r="71" spans="1:24" s="63" customFormat="1" x14ac:dyDescent="0.2">
      <c r="A71" s="94"/>
      <c r="B71" s="95"/>
      <c r="C71" s="767" t="s">
        <v>3884</v>
      </c>
      <c r="D71" s="767"/>
      <c r="E71" s="767"/>
      <c r="F71" s="767"/>
      <c r="G71" s="767"/>
      <c r="H71" s="767"/>
      <c r="I71" s="767"/>
      <c r="J71" s="767"/>
      <c r="K71" s="767"/>
      <c r="L71" s="767"/>
      <c r="M71" s="767"/>
      <c r="N71" s="781"/>
      <c r="X71" s="68" t="s">
        <v>3884</v>
      </c>
    </row>
    <row r="72" spans="1:24" s="63" customFormat="1" ht="22.5" x14ac:dyDescent="0.2">
      <c r="A72" s="96"/>
      <c r="B72" s="97" t="s">
        <v>780</v>
      </c>
      <c r="C72" s="767" t="s">
        <v>781</v>
      </c>
      <c r="D72" s="767"/>
      <c r="E72" s="767"/>
      <c r="F72" s="767"/>
      <c r="G72" s="767"/>
      <c r="H72" s="767"/>
      <c r="I72" s="767"/>
      <c r="J72" s="767"/>
      <c r="K72" s="767"/>
      <c r="L72" s="767"/>
      <c r="M72" s="767"/>
      <c r="N72" s="781"/>
      <c r="S72" s="68" t="s">
        <v>781</v>
      </c>
    </row>
    <row r="73" spans="1:24" s="63" customFormat="1" ht="22.5" x14ac:dyDescent="0.2">
      <c r="A73" s="88" t="s">
        <v>235</v>
      </c>
      <c r="B73" s="89" t="s">
        <v>1389</v>
      </c>
      <c r="C73" s="776" t="s">
        <v>1390</v>
      </c>
      <c r="D73" s="776"/>
      <c r="E73" s="776"/>
      <c r="F73" s="90" t="s">
        <v>484</v>
      </c>
      <c r="G73" s="90" t="s">
        <v>33</v>
      </c>
      <c r="H73" s="90" t="s">
        <v>33</v>
      </c>
      <c r="I73" s="90" t="s">
        <v>274</v>
      </c>
      <c r="J73" s="91" t="s">
        <v>33</v>
      </c>
      <c r="K73" s="90" t="s">
        <v>33</v>
      </c>
      <c r="L73" s="91" t="s">
        <v>33</v>
      </c>
      <c r="M73" s="92" t="s">
        <v>33</v>
      </c>
      <c r="N73" s="93" t="s">
        <v>33</v>
      </c>
      <c r="R73" s="68" t="s">
        <v>1390</v>
      </c>
    </row>
    <row r="74" spans="1:24" s="63" customFormat="1" ht="33.75" x14ac:dyDescent="0.2">
      <c r="A74" s="96"/>
      <c r="B74" s="97" t="s">
        <v>890</v>
      </c>
      <c r="C74" s="767" t="s">
        <v>559</v>
      </c>
      <c r="D74" s="767"/>
      <c r="E74" s="767"/>
      <c r="F74" s="767"/>
      <c r="G74" s="767"/>
      <c r="H74" s="767"/>
      <c r="I74" s="767"/>
      <c r="J74" s="767"/>
      <c r="K74" s="767"/>
      <c r="L74" s="767"/>
      <c r="M74" s="767"/>
      <c r="N74" s="781"/>
      <c r="S74" s="68" t="s">
        <v>559</v>
      </c>
    </row>
    <row r="75" spans="1:24" s="63" customFormat="1" x14ac:dyDescent="0.2">
      <c r="A75" s="98"/>
      <c r="B75" s="97" t="s">
        <v>165</v>
      </c>
      <c r="C75" s="767" t="s">
        <v>251</v>
      </c>
      <c r="D75" s="767"/>
      <c r="E75" s="767"/>
      <c r="F75" s="99" t="s">
        <v>33</v>
      </c>
      <c r="G75" s="99" t="s">
        <v>33</v>
      </c>
      <c r="H75" s="99" t="s">
        <v>33</v>
      </c>
      <c r="I75" s="99" t="s">
        <v>33</v>
      </c>
      <c r="J75" s="100">
        <v>59</v>
      </c>
      <c r="K75" s="99" t="s">
        <v>175</v>
      </c>
      <c r="L75" s="100">
        <v>958.75</v>
      </c>
      <c r="M75" s="101" t="s">
        <v>33</v>
      </c>
      <c r="N75" s="102" t="s">
        <v>33</v>
      </c>
      <c r="T75" s="68" t="s">
        <v>251</v>
      </c>
    </row>
    <row r="76" spans="1:24" s="63" customFormat="1" x14ac:dyDescent="0.2">
      <c r="A76" s="98"/>
      <c r="B76" s="97" t="s">
        <v>212</v>
      </c>
      <c r="C76" s="767" t="s">
        <v>252</v>
      </c>
      <c r="D76" s="767"/>
      <c r="E76" s="767"/>
      <c r="F76" s="99" t="s">
        <v>33</v>
      </c>
      <c r="G76" s="99" t="s">
        <v>33</v>
      </c>
      <c r="H76" s="99" t="s">
        <v>33</v>
      </c>
      <c r="I76" s="99" t="s">
        <v>33</v>
      </c>
      <c r="J76" s="100">
        <v>4.38</v>
      </c>
      <c r="K76" s="99" t="s">
        <v>33</v>
      </c>
      <c r="L76" s="100">
        <v>56.94</v>
      </c>
      <c r="M76" s="101" t="s">
        <v>33</v>
      </c>
      <c r="N76" s="102" t="s">
        <v>33</v>
      </c>
      <c r="T76" s="68" t="s">
        <v>252</v>
      </c>
    </row>
    <row r="77" spans="1:24" s="63" customFormat="1" x14ac:dyDescent="0.2">
      <c r="A77" s="98"/>
      <c r="B77" s="97" t="s">
        <v>33</v>
      </c>
      <c r="C77" s="767" t="s">
        <v>253</v>
      </c>
      <c r="D77" s="767"/>
      <c r="E77" s="767"/>
      <c r="F77" s="99" t="s">
        <v>179</v>
      </c>
      <c r="G77" s="99" t="s">
        <v>1120</v>
      </c>
      <c r="H77" s="99" t="s">
        <v>175</v>
      </c>
      <c r="I77" s="99" t="s">
        <v>3885</v>
      </c>
      <c r="J77" s="100" t="s">
        <v>33</v>
      </c>
      <c r="K77" s="99" t="s">
        <v>33</v>
      </c>
      <c r="L77" s="100" t="s">
        <v>33</v>
      </c>
      <c r="M77" s="101" t="s">
        <v>33</v>
      </c>
      <c r="N77" s="102" t="s">
        <v>33</v>
      </c>
      <c r="U77" s="68" t="s">
        <v>253</v>
      </c>
    </row>
    <row r="78" spans="1:24" s="63" customFormat="1" x14ac:dyDescent="0.2">
      <c r="A78" s="98"/>
      <c r="B78" s="97" t="s">
        <v>33</v>
      </c>
      <c r="C78" s="776" t="s">
        <v>182</v>
      </c>
      <c r="D78" s="776"/>
      <c r="E78" s="776"/>
      <c r="F78" s="90" t="s">
        <v>33</v>
      </c>
      <c r="G78" s="90" t="s">
        <v>33</v>
      </c>
      <c r="H78" s="90" t="s">
        <v>33</v>
      </c>
      <c r="I78" s="90" t="s">
        <v>33</v>
      </c>
      <c r="J78" s="91">
        <v>63.38</v>
      </c>
      <c r="K78" s="90" t="s">
        <v>33</v>
      </c>
      <c r="L78" s="91">
        <v>1015.69</v>
      </c>
      <c r="M78" s="92" t="s">
        <v>33</v>
      </c>
      <c r="N78" s="93" t="s">
        <v>33</v>
      </c>
      <c r="V78" s="68" t="s">
        <v>182</v>
      </c>
    </row>
    <row r="79" spans="1:24" s="63" customFormat="1" x14ac:dyDescent="0.2">
      <c r="A79" s="98"/>
      <c r="B79" s="97" t="s">
        <v>33</v>
      </c>
      <c r="C79" s="767" t="s">
        <v>183</v>
      </c>
      <c r="D79" s="767"/>
      <c r="E79" s="767"/>
      <c r="F79" s="99" t="s">
        <v>33</v>
      </c>
      <c r="G79" s="99" t="s">
        <v>33</v>
      </c>
      <c r="H79" s="99" t="s">
        <v>33</v>
      </c>
      <c r="I79" s="99" t="s">
        <v>33</v>
      </c>
      <c r="J79" s="100" t="s">
        <v>33</v>
      </c>
      <c r="K79" s="99" t="s">
        <v>33</v>
      </c>
      <c r="L79" s="100">
        <v>958.75</v>
      </c>
      <c r="M79" s="101" t="s">
        <v>33</v>
      </c>
      <c r="N79" s="102" t="s">
        <v>33</v>
      </c>
      <c r="U79" s="68" t="s">
        <v>183</v>
      </c>
    </row>
    <row r="80" spans="1:24" s="63" customFormat="1" ht="22.5" x14ac:dyDescent="0.2">
      <c r="A80" s="98"/>
      <c r="B80" s="97" t="s">
        <v>771</v>
      </c>
      <c r="C80" s="767" t="s">
        <v>772</v>
      </c>
      <c r="D80" s="767"/>
      <c r="E80" s="767"/>
      <c r="F80" s="99" t="s">
        <v>186</v>
      </c>
      <c r="G80" s="99" t="s">
        <v>341</v>
      </c>
      <c r="H80" s="99" t="s">
        <v>33</v>
      </c>
      <c r="I80" s="99" t="s">
        <v>341</v>
      </c>
      <c r="J80" s="100" t="s">
        <v>33</v>
      </c>
      <c r="K80" s="99" t="s">
        <v>33</v>
      </c>
      <c r="L80" s="100">
        <v>767</v>
      </c>
      <c r="M80" s="101" t="s">
        <v>33</v>
      </c>
      <c r="N80" s="102" t="s">
        <v>33</v>
      </c>
      <c r="U80" s="68" t="s">
        <v>772</v>
      </c>
    </row>
    <row r="81" spans="1:25" s="63" customFormat="1" ht="22.5" x14ac:dyDescent="0.2">
      <c r="A81" s="98"/>
      <c r="B81" s="97" t="s">
        <v>773</v>
      </c>
      <c r="C81" s="767" t="s">
        <v>774</v>
      </c>
      <c r="D81" s="767"/>
      <c r="E81" s="767"/>
      <c r="F81" s="99" t="s">
        <v>186</v>
      </c>
      <c r="G81" s="99" t="s">
        <v>775</v>
      </c>
      <c r="H81" s="99" t="s">
        <v>33</v>
      </c>
      <c r="I81" s="99" t="s">
        <v>775</v>
      </c>
      <c r="J81" s="100" t="s">
        <v>33</v>
      </c>
      <c r="K81" s="99" t="s">
        <v>33</v>
      </c>
      <c r="L81" s="100">
        <v>575.25</v>
      </c>
      <c r="M81" s="101" t="s">
        <v>33</v>
      </c>
      <c r="N81" s="102" t="s">
        <v>33</v>
      </c>
      <c r="U81" s="68" t="s">
        <v>774</v>
      </c>
    </row>
    <row r="82" spans="1:25" s="63" customFormat="1" x14ac:dyDescent="0.2">
      <c r="A82" s="103"/>
      <c r="B82" s="104"/>
      <c r="C82" s="780" t="s">
        <v>191</v>
      </c>
      <c r="D82" s="780"/>
      <c r="E82" s="780"/>
      <c r="F82" s="105" t="s">
        <v>33</v>
      </c>
      <c r="G82" s="105" t="s">
        <v>33</v>
      </c>
      <c r="H82" s="105" t="s">
        <v>33</v>
      </c>
      <c r="I82" s="105" t="s">
        <v>33</v>
      </c>
      <c r="J82" s="106" t="s">
        <v>33</v>
      </c>
      <c r="K82" s="105" t="s">
        <v>33</v>
      </c>
      <c r="L82" s="106">
        <v>2357.94</v>
      </c>
      <c r="M82" s="92" t="s">
        <v>33</v>
      </c>
      <c r="N82" s="107" t="s">
        <v>33</v>
      </c>
      <c r="W82" s="68" t="s">
        <v>191</v>
      </c>
    </row>
    <row r="83" spans="1:25" s="63" customFormat="1" ht="22.5" x14ac:dyDescent="0.2">
      <c r="A83" s="88" t="s">
        <v>240</v>
      </c>
      <c r="B83" s="89" t="s">
        <v>3886</v>
      </c>
      <c r="C83" s="776" t="s">
        <v>3887</v>
      </c>
      <c r="D83" s="776"/>
      <c r="E83" s="776"/>
      <c r="F83" s="90" t="s">
        <v>484</v>
      </c>
      <c r="G83" s="90" t="s">
        <v>33</v>
      </c>
      <c r="H83" s="90" t="s">
        <v>33</v>
      </c>
      <c r="I83" s="90" t="s">
        <v>274</v>
      </c>
      <c r="J83" s="91">
        <v>400.75</v>
      </c>
      <c r="K83" s="90" t="s">
        <v>33</v>
      </c>
      <c r="L83" s="91">
        <v>5209.75</v>
      </c>
      <c r="M83" s="92" t="s">
        <v>33</v>
      </c>
      <c r="N83" s="93" t="s">
        <v>33</v>
      </c>
      <c r="R83" s="68" t="s">
        <v>3887</v>
      </c>
    </row>
    <row r="84" spans="1:25" s="63" customFormat="1" ht="22.5" x14ac:dyDescent="0.2">
      <c r="A84" s="88" t="s">
        <v>246</v>
      </c>
      <c r="B84" s="89" t="s">
        <v>1051</v>
      </c>
      <c r="C84" s="776" t="s">
        <v>1052</v>
      </c>
      <c r="D84" s="776"/>
      <c r="E84" s="776"/>
      <c r="F84" s="90" t="s">
        <v>484</v>
      </c>
      <c r="G84" s="90" t="s">
        <v>33</v>
      </c>
      <c r="H84" s="90" t="s">
        <v>33</v>
      </c>
      <c r="I84" s="90" t="s">
        <v>274</v>
      </c>
      <c r="J84" s="91" t="s">
        <v>33</v>
      </c>
      <c r="K84" s="90" t="s">
        <v>33</v>
      </c>
      <c r="L84" s="91" t="s">
        <v>33</v>
      </c>
      <c r="M84" s="92" t="s">
        <v>33</v>
      </c>
      <c r="N84" s="93" t="s">
        <v>33</v>
      </c>
      <c r="R84" s="68" t="s">
        <v>1052</v>
      </c>
    </row>
    <row r="85" spans="1:25" s="63" customFormat="1" ht="33.75" x14ac:dyDescent="0.2">
      <c r="A85" s="96"/>
      <c r="B85" s="97" t="s">
        <v>890</v>
      </c>
      <c r="C85" s="767" t="s">
        <v>559</v>
      </c>
      <c r="D85" s="767"/>
      <c r="E85" s="767"/>
      <c r="F85" s="767"/>
      <c r="G85" s="767"/>
      <c r="H85" s="767"/>
      <c r="I85" s="767"/>
      <c r="J85" s="767"/>
      <c r="K85" s="767"/>
      <c r="L85" s="767"/>
      <c r="M85" s="767"/>
      <c r="N85" s="781"/>
      <c r="S85" s="68" t="s">
        <v>559</v>
      </c>
    </row>
    <row r="86" spans="1:25" s="63" customFormat="1" x14ac:dyDescent="0.2">
      <c r="A86" s="98"/>
      <c r="B86" s="97" t="s">
        <v>165</v>
      </c>
      <c r="C86" s="767" t="s">
        <v>251</v>
      </c>
      <c r="D86" s="767"/>
      <c r="E86" s="767"/>
      <c r="F86" s="99" t="s">
        <v>33</v>
      </c>
      <c r="G86" s="99" t="s">
        <v>33</v>
      </c>
      <c r="H86" s="99" t="s">
        <v>33</v>
      </c>
      <c r="I86" s="99" t="s">
        <v>33</v>
      </c>
      <c r="J86" s="100">
        <v>12.25</v>
      </c>
      <c r="K86" s="99" t="s">
        <v>175</v>
      </c>
      <c r="L86" s="100">
        <v>199.06</v>
      </c>
      <c r="M86" s="101" t="s">
        <v>33</v>
      </c>
      <c r="N86" s="102" t="s">
        <v>33</v>
      </c>
      <c r="T86" s="68" t="s">
        <v>251</v>
      </c>
    </row>
    <row r="87" spans="1:25" s="63" customFormat="1" x14ac:dyDescent="0.2">
      <c r="A87" s="98"/>
      <c r="B87" s="97" t="s">
        <v>212</v>
      </c>
      <c r="C87" s="767" t="s">
        <v>252</v>
      </c>
      <c r="D87" s="767"/>
      <c r="E87" s="767"/>
      <c r="F87" s="99" t="s">
        <v>33</v>
      </c>
      <c r="G87" s="99" t="s">
        <v>33</v>
      </c>
      <c r="H87" s="99" t="s">
        <v>33</v>
      </c>
      <c r="I87" s="99" t="s">
        <v>33</v>
      </c>
      <c r="J87" s="100">
        <v>3.44</v>
      </c>
      <c r="K87" s="99" t="s">
        <v>33</v>
      </c>
      <c r="L87" s="100">
        <v>44.72</v>
      </c>
      <c r="M87" s="101" t="s">
        <v>33</v>
      </c>
      <c r="N87" s="102" t="s">
        <v>33</v>
      </c>
      <c r="T87" s="68" t="s">
        <v>252</v>
      </c>
    </row>
    <row r="88" spans="1:25" s="63" customFormat="1" x14ac:dyDescent="0.2">
      <c r="A88" s="98"/>
      <c r="B88" s="97" t="s">
        <v>33</v>
      </c>
      <c r="C88" s="767" t="s">
        <v>253</v>
      </c>
      <c r="D88" s="767"/>
      <c r="E88" s="767"/>
      <c r="F88" s="99" t="s">
        <v>179</v>
      </c>
      <c r="G88" s="99" t="s">
        <v>1053</v>
      </c>
      <c r="H88" s="99" t="s">
        <v>175</v>
      </c>
      <c r="I88" s="99" t="s">
        <v>3888</v>
      </c>
      <c r="J88" s="100" t="s">
        <v>33</v>
      </c>
      <c r="K88" s="99" t="s">
        <v>33</v>
      </c>
      <c r="L88" s="100" t="s">
        <v>33</v>
      </c>
      <c r="M88" s="101" t="s">
        <v>33</v>
      </c>
      <c r="N88" s="102" t="s">
        <v>33</v>
      </c>
      <c r="U88" s="68" t="s">
        <v>253</v>
      </c>
    </row>
    <row r="89" spans="1:25" s="63" customFormat="1" x14ac:dyDescent="0.2">
      <c r="A89" s="98"/>
      <c r="B89" s="97" t="s">
        <v>33</v>
      </c>
      <c r="C89" s="776" t="s">
        <v>182</v>
      </c>
      <c r="D89" s="776"/>
      <c r="E89" s="776"/>
      <c r="F89" s="90" t="s">
        <v>33</v>
      </c>
      <c r="G89" s="90" t="s">
        <v>33</v>
      </c>
      <c r="H89" s="90" t="s">
        <v>33</v>
      </c>
      <c r="I89" s="90" t="s">
        <v>33</v>
      </c>
      <c r="J89" s="91">
        <v>15.69</v>
      </c>
      <c r="K89" s="90" t="s">
        <v>33</v>
      </c>
      <c r="L89" s="91">
        <v>243.78</v>
      </c>
      <c r="M89" s="92" t="s">
        <v>33</v>
      </c>
      <c r="N89" s="93" t="s">
        <v>33</v>
      </c>
      <c r="V89" s="68" t="s">
        <v>182</v>
      </c>
    </row>
    <row r="90" spans="1:25" s="63" customFormat="1" x14ac:dyDescent="0.2">
      <c r="A90" s="98"/>
      <c r="B90" s="97" t="s">
        <v>33</v>
      </c>
      <c r="C90" s="767" t="s">
        <v>183</v>
      </c>
      <c r="D90" s="767"/>
      <c r="E90" s="767"/>
      <c r="F90" s="99" t="s">
        <v>33</v>
      </c>
      <c r="G90" s="99" t="s">
        <v>33</v>
      </c>
      <c r="H90" s="99" t="s">
        <v>33</v>
      </c>
      <c r="I90" s="99" t="s">
        <v>33</v>
      </c>
      <c r="J90" s="100" t="s">
        <v>33</v>
      </c>
      <c r="K90" s="99" t="s">
        <v>33</v>
      </c>
      <c r="L90" s="100">
        <v>199.06</v>
      </c>
      <c r="M90" s="101" t="s">
        <v>33</v>
      </c>
      <c r="N90" s="102" t="s">
        <v>33</v>
      </c>
      <c r="U90" s="68" t="s">
        <v>183</v>
      </c>
    </row>
    <row r="91" spans="1:25" s="63" customFormat="1" ht="22.5" x14ac:dyDescent="0.2">
      <c r="A91" s="98"/>
      <c r="B91" s="97" t="s">
        <v>771</v>
      </c>
      <c r="C91" s="767" t="s">
        <v>772</v>
      </c>
      <c r="D91" s="767"/>
      <c r="E91" s="767"/>
      <c r="F91" s="99" t="s">
        <v>186</v>
      </c>
      <c r="G91" s="99" t="s">
        <v>341</v>
      </c>
      <c r="H91" s="99" t="s">
        <v>33</v>
      </c>
      <c r="I91" s="99" t="s">
        <v>341</v>
      </c>
      <c r="J91" s="100" t="s">
        <v>33</v>
      </c>
      <c r="K91" s="99" t="s">
        <v>33</v>
      </c>
      <c r="L91" s="100">
        <v>159.25</v>
      </c>
      <c r="M91" s="101" t="s">
        <v>33</v>
      </c>
      <c r="N91" s="102" t="s">
        <v>33</v>
      </c>
      <c r="U91" s="68" t="s">
        <v>772</v>
      </c>
    </row>
    <row r="92" spans="1:25" s="63" customFormat="1" ht="22.5" x14ac:dyDescent="0.2">
      <c r="A92" s="98"/>
      <c r="B92" s="97" t="s">
        <v>773</v>
      </c>
      <c r="C92" s="767" t="s">
        <v>774</v>
      </c>
      <c r="D92" s="767"/>
      <c r="E92" s="767"/>
      <c r="F92" s="99" t="s">
        <v>186</v>
      </c>
      <c r="G92" s="99" t="s">
        <v>775</v>
      </c>
      <c r="H92" s="99" t="s">
        <v>33</v>
      </c>
      <c r="I92" s="99" t="s">
        <v>775</v>
      </c>
      <c r="J92" s="100" t="s">
        <v>33</v>
      </c>
      <c r="K92" s="99" t="s">
        <v>33</v>
      </c>
      <c r="L92" s="100">
        <v>119.44</v>
      </c>
      <c r="M92" s="101" t="s">
        <v>33</v>
      </c>
      <c r="N92" s="102" t="s">
        <v>33</v>
      </c>
      <c r="U92" s="68" t="s">
        <v>774</v>
      </c>
    </row>
    <row r="93" spans="1:25" s="63" customFormat="1" x14ac:dyDescent="0.2">
      <c r="A93" s="103"/>
      <c r="B93" s="104"/>
      <c r="C93" s="780" t="s">
        <v>191</v>
      </c>
      <c r="D93" s="780"/>
      <c r="E93" s="780"/>
      <c r="F93" s="105" t="s">
        <v>33</v>
      </c>
      <c r="G93" s="105" t="s">
        <v>33</v>
      </c>
      <c r="H93" s="105" t="s">
        <v>33</v>
      </c>
      <c r="I93" s="105" t="s">
        <v>33</v>
      </c>
      <c r="J93" s="106" t="s">
        <v>33</v>
      </c>
      <c r="K93" s="105" t="s">
        <v>33</v>
      </c>
      <c r="L93" s="106">
        <v>522.47</v>
      </c>
      <c r="M93" s="92" t="s">
        <v>33</v>
      </c>
      <c r="N93" s="107" t="s">
        <v>33</v>
      </c>
      <c r="W93" s="68" t="s">
        <v>191</v>
      </c>
    </row>
    <row r="94" spans="1:25" s="63" customFormat="1" ht="22.5" x14ac:dyDescent="0.2">
      <c r="A94" s="88" t="s">
        <v>258</v>
      </c>
      <c r="B94" s="89" t="s">
        <v>1055</v>
      </c>
      <c r="C94" s="776" t="s">
        <v>1056</v>
      </c>
      <c r="D94" s="776"/>
      <c r="E94" s="776"/>
      <c r="F94" s="90" t="s">
        <v>484</v>
      </c>
      <c r="G94" s="90" t="s">
        <v>33</v>
      </c>
      <c r="H94" s="90" t="s">
        <v>33</v>
      </c>
      <c r="I94" s="90" t="s">
        <v>274</v>
      </c>
      <c r="J94" s="91">
        <v>386.3</v>
      </c>
      <c r="K94" s="90" t="s">
        <v>33</v>
      </c>
      <c r="L94" s="91">
        <v>5021.8999999999996</v>
      </c>
      <c r="M94" s="92" t="s">
        <v>33</v>
      </c>
      <c r="N94" s="93" t="s">
        <v>33</v>
      </c>
      <c r="R94" s="68" t="s">
        <v>1056</v>
      </c>
    </row>
    <row r="95" spans="1:25" s="63" customFormat="1" ht="33.75" x14ac:dyDescent="0.2">
      <c r="A95" s="88" t="s">
        <v>262</v>
      </c>
      <c r="B95" s="89" t="s">
        <v>3889</v>
      </c>
      <c r="C95" s="776" t="s">
        <v>3890</v>
      </c>
      <c r="D95" s="776"/>
      <c r="E95" s="776"/>
      <c r="F95" s="90" t="s">
        <v>334</v>
      </c>
      <c r="G95" s="90" t="s">
        <v>33</v>
      </c>
      <c r="H95" s="90" t="s">
        <v>33</v>
      </c>
      <c r="I95" s="90" t="s">
        <v>2193</v>
      </c>
      <c r="J95" s="91" t="s">
        <v>33</v>
      </c>
      <c r="K95" s="90" t="s">
        <v>33</v>
      </c>
      <c r="L95" s="91" t="s">
        <v>33</v>
      </c>
      <c r="M95" s="92" t="s">
        <v>33</v>
      </c>
      <c r="N95" s="93" t="s">
        <v>33</v>
      </c>
      <c r="R95" s="68" t="s">
        <v>3890</v>
      </c>
    </row>
    <row r="96" spans="1:25" s="63" customFormat="1" x14ac:dyDescent="0.2">
      <c r="A96" s="94"/>
      <c r="B96" s="95"/>
      <c r="C96" s="767" t="s">
        <v>3891</v>
      </c>
      <c r="D96" s="767"/>
      <c r="E96" s="767"/>
      <c r="F96" s="767"/>
      <c r="G96" s="767"/>
      <c r="H96" s="767"/>
      <c r="I96" s="767"/>
      <c r="J96" s="767"/>
      <c r="K96" s="767"/>
      <c r="L96" s="767"/>
      <c r="M96" s="767"/>
      <c r="N96" s="781"/>
      <c r="Y96" s="68" t="s">
        <v>3891</v>
      </c>
    </row>
    <row r="97" spans="1:24" s="63" customFormat="1" ht="33.75" x14ac:dyDescent="0.2">
      <c r="A97" s="96"/>
      <c r="B97" s="97" t="s">
        <v>890</v>
      </c>
      <c r="C97" s="767" t="s">
        <v>559</v>
      </c>
      <c r="D97" s="767"/>
      <c r="E97" s="767"/>
      <c r="F97" s="767"/>
      <c r="G97" s="767"/>
      <c r="H97" s="767"/>
      <c r="I97" s="767"/>
      <c r="J97" s="767"/>
      <c r="K97" s="767"/>
      <c r="L97" s="767"/>
      <c r="M97" s="767"/>
      <c r="N97" s="781"/>
      <c r="S97" s="68" t="s">
        <v>559</v>
      </c>
    </row>
    <row r="98" spans="1:24" s="63" customFormat="1" x14ac:dyDescent="0.2">
      <c r="A98" s="98"/>
      <c r="B98" s="97" t="s">
        <v>165</v>
      </c>
      <c r="C98" s="767" t="s">
        <v>251</v>
      </c>
      <c r="D98" s="767"/>
      <c r="E98" s="767"/>
      <c r="F98" s="99" t="s">
        <v>33</v>
      </c>
      <c r="G98" s="99" t="s">
        <v>33</v>
      </c>
      <c r="H98" s="99" t="s">
        <v>33</v>
      </c>
      <c r="I98" s="99" t="s">
        <v>33</v>
      </c>
      <c r="J98" s="100">
        <v>1491.97</v>
      </c>
      <c r="K98" s="99" t="s">
        <v>175</v>
      </c>
      <c r="L98" s="100">
        <v>484.89</v>
      </c>
      <c r="M98" s="101" t="s">
        <v>33</v>
      </c>
      <c r="N98" s="102" t="s">
        <v>33</v>
      </c>
      <c r="T98" s="68" t="s">
        <v>251</v>
      </c>
    </row>
    <row r="99" spans="1:24" s="63" customFormat="1" x14ac:dyDescent="0.2">
      <c r="A99" s="98"/>
      <c r="B99" s="97" t="s">
        <v>173</v>
      </c>
      <c r="C99" s="767" t="s">
        <v>174</v>
      </c>
      <c r="D99" s="767"/>
      <c r="E99" s="767"/>
      <c r="F99" s="99" t="s">
        <v>33</v>
      </c>
      <c r="G99" s="99" t="s">
        <v>33</v>
      </c>
      <c r="H99" s="99" t="s">
        <v>33</v>
      </c>
      <c r="I99" s="99" t="s">
        <v>33</v>
      </c>
      <c r="J99" s="100">
        <v>396.74</v>
      </c>
      <c r="K99" s="99" t="s">
        <v>175</v>
      </c>
      <c r="L99" s="100">
        <v>128.94</v>
      </c>
      <c r="M99" s="101" t="s">
        <v>33</v>
      </c>
      <c r="N99" s="102" t="s">
        <v>33</v>
      </c>
      <c r="T99" s="68" t="s">
        <v>174</v>
      </c>
    </row>
    <row r="100" spans="1:24" s="63" customFormat="1" x14ac:dyDescent="0.2">
      <c r="A100" s="98"/>
      <c r="B100" s="97" t="s">
        <v>176</v>
      </c>
      <c r="C100" s="767" t="s">
        <v>177</v>
      </c>
      <c r="D100" s="767"/>
      <c r="E100" s="767"/>
      <c r="F100" s="99" t="s">
        <v>33</v>
      </c>
      <c r="G100" s="99" t="s">
        <v>33</v>
      </c>
      <c r="H100" s="99" t="s">
        <v>33</v>
      </c>
      <c r="I100" s="99" t="s">
        <v>33</v>
      </c>
      <c r="J100" s="100">
        <v>45.44</v>
      </c>
      <c r="K100" s="99" t="s">
        <v>175</v>
      </c>
      <c r="L100" s="100">
        <v>14.77</v>
      </c>
      <c r="M100" s="101" t="s">
        <v>33</v>
      </c>
      <c r="N100" s="102" t="s">
        <v>33</v>
      </c>
      <c r="T100" s="68" t="s">
        <v>177</v>
      </c>
    </row>
    <row r="101" spans="1:24" s="63" customFormat="1" x14ac:dyDescent="0.2">
      <c r="A101" s="98"/>
      <c r="B101" s="97" t="s">
        <v>212</v>
      </c>
      <c r="C101" s="767" t="s">
        <v>252</v>
      </c>
      <c r="D101" s="767"/>
      <c r="E101" s="767"/>
      <c r="F101" s="99" t="s">
        <v>33</v>
      </c>
      <c r="G101" s="99" t="s">
        <v>33</v>
      </c>
      <c r="H101" s="99" t="s">
        <v>33</v>
      </c>
      <c r="I101" s="99" t="s">
        <v>33</v>
      </c>
      <c r="J101" s="100">
        <v>1262.8800000000001</v>
      </c>
      <c r="K101" s="99" t="s">
        <v>33</v>
      </c>
      <c r="L101" s="100">
        <v>328.35</v>
      </c>
      <c r="M101" s="101" t="s">
        <v>33</v>
      </c>
      <c r="N101" s="102" t="s">
        <v>33</v>
      </c>
      <c r="T101" s="68" t="s">
        <v>252</v>
      </c>
    </row>
    <row r="102" spans="1:24" s="63" customFormat="1" x14ac:dyDescent="0.2">
      <c r="A102" s="98"/>
      <c r="B102" s="97" t="s">
        <v>33</v>
      </c>
      <c r="C102" s="767" t="s">
        <v>253</v>
      </c>
      <c r="D102" s="767"/>
      <c r="E102" s="767"/>
      <c r="F102" s="99" t="s">
        <v>179</v>
      </c>
      <c r="G102" s="99" t="s">
        <v>3892</v>
      </c>
      <c r="H102" s="99" t="s">
        <v>175</v>
      </c>
      <c r="I102" s="99" t="s">
        <v>3893</v>
      </c>
      <c r="J102" s="100" t="s">
        <v>33</v>
      </c>
      <c r="K102" s="99" t="s">
        <v>33</v>
      </c>
      <c r="L102" s="100" t="s">
        <v>33</v>
      </c>
      <c r="M102" s="101" t="s">
        <v>33</v>
      </c>
      <c r="N102" s="102" t="s">
        <v>33</v>
      </c>
      <c r="U102" s="68" t="s">
        <v>253</v>
      </c>
    </row>
    <row r="103" spans="1:24" s="63" customFormat="1" x14ac:dyDescent="0.2">
      <c r="A103" s="98"/>
      <c r="B103" s="97" t="s">
        <v>33</v>
      </c>
      <c r="C103" s="767" t="s">
        <v>178</v>
      </c>
      <c r="D103" s="767"/>
      <c r="E103" s="767"/>
      <c r="F103" s="99" t="s">
        <v>179</v>
      </c>
      <c r="G103" s="99" t="s">
        <v>3894</v>
      </c>
      <c r="H103" s="99" t="s">
        <v>175</v>
      </c>
      <c r="I103" s="99" t="s">
        <v>3895</v>
      </c>
      <c r="J103" s="100" t="s">
        <v>33</v>
      </c>
      <c r="K103" s="99" t="s">
        <v>33</v>
      </c>
      <c r="L103" s="100" t="s">
        <v>33</v>
      </c>
      <c r="M103" s="101" t="s">
        <v>33</v>
      </c>
      <c r="N103" s="102" t="s">
        <v>33</v>
      </c>
      <c r="U103" s="68" t="s">
        <v>178</v>
      </c>
    </row>
    <row r="104" spans="1:24" s="63" customFormat="1" x14ac:dyDescent="0.2">
      <c r="A104" s="98"/>
      <c r="B104" s="97" t="s">
        <v>33</v>
      </c>
      <c r="C104" s="776" t="s">
        <v>182</v>
      </c>
      <c r="D104" s="776"/>
      <c r="E104" s="776"/>
      <c r="F104" s="90" t="s">
        <v>33</v>
      </c>
      <c r="G104" s="90" t="s">
        <v>33</v>
      </c>
      <c r="H104" s="90" t="s">
        <v>33</v>
      </c>
      <c r="I104" s="90" t="s">
        <v>33</v>
      </c>
      <c r="J104" s="91">
        <v>3151.59</v>
      </c>
      <c r="K104" s="90" t="s">
        <v>33</v>
      </c>
      <c r="L104" s="91">
        <v>942.18</v>
      </c>
      <c r="M104" s="92" t="s">
        <v>33</v>
      </c>
      <c r="N104" s="93" t="s">
        <v>33</v>
      </c>
      <c r="V104" s="68" t="s">
        <v>182</v>
      </c>
    </row>
    <row r="105" spans="1:24" s="63" customFormat="1" x14ac:dyDescent="0.2">
      <c r="A105" s="98"/>
      <c r="B105" s="97" t="s">
        <v>33</v>
      </c>
      <c r="C105" s="767" t="s">
        <v>183</v>
      </c>
      <c r="D105" s="767"/>
      <c r="E105" s="767"/>
      <c r="F105" s="99" t="s">
        <v>33</v>
      </c>
      <c r="G105" s="99" t="s">
        <v>33</v>
      </c>
      <c r="H105" s="99" t="s">
        <v>33</v>
      </c>
      <c r="I105" s="99" t="s">
        <v>33</v>
      </c>
      <c r="J105" s="100" t="s">
        <v>33</v>
      </c>
      <c r="K105" s="99" t="s">
        <v>33</v>
      </c>
      <c r="L105" s="100">
        <v>499.66</v>
      </c>
      <c r="M105" s="101" t="s">
        <v>33</v>
      </c>
      <c r="N105" s="102" t="s">
        <v>33</v>
      </c>
      <c r="U105" s="68" t="s">
        <v>183</v>
      </c>
    </row>
    <row r="106" spans="1:24" s="63" customFormat="1" ht="22.5" x14ac:dyDescent="0.2">
      <c r="A106" s="98"/>
      <c r="B106" s="97" t="s">
        <v>959</v>
      </c>
      <c r="C106" s="767" t="s">
        <v>960</v>
      </c>
      <c r="D106" s="767"/>
      <c r="E106" s="767"/>
      <c r="F106" s="99" t="s">
        <v>186</v>
      </c>
      <c r="G106" s="99" t="s">
        <v>187</v>
      </c>
      <c r="H106" s="99" t="s">
        <v>33</v>
      </c>
      <c r="I106" s="99" t="s">
        <v>187</v>
      </c>
      <c r="J106" s="100" t="s">
        <v>33</v>
      </c>
      <c r="K106" s="99" t="s">
        <v>33</v>
      </c>
      <c r="L106" s="100">
        <v>474.68</v>
      </c>
      <c r="M106" s="101" t="s">
        <v>33</v>
      </c>
      <c r="N106" s="102" t="s">
        <v>33</v>
      </c>
      <c r="U106" s="68" t="s">
        <v>960</v>
      </c>
    </row>
    <row r="107" spans="1:24" s="63" customFormat="1" ht="22.5" x14ac:dyDescent="0.2">
      <c r="A107" s="98"/>
      <c r="B107" s="97" t="s">
        <v>961</v>
      </c>
      <c r="C107" s="767" t="s">
        <v>962</v>
      </c>
      <c r="D107" s="767"/>
      <c r="E107" s="767"/>
      <c r="F107" s="99" t="s">
        <v>186</v>
      </c>
      <c r="G107" s="99" t="s">
        <v>594</v>
      </c>
      <c r="H107" s="99" t="s">
        <v>33</v>
      </c>
      <c r="I107" s="99" t="s">
        <v>594</v>
      </c>
      <c r="J107" s="100" t="s">
        <v>33</v>
      </c>
      <c r="K107" s="99" t="s">
        <v>33</v>
      </c>
      <c r="L107" s="100">
        <v>324.77999999999997</v>
      </c>
      <c r="M107" s="101" t="s">
        <v>33</v>
      </c>
      <c r="N107" s="102" t="s">
        <v>33</v>
      </c>
      <c r="U107" s="68" t="s">
        <v>962</v>
      </c>
    </row>
    <row r="108" spans="1:24" s="63" customFormat="1" x14ac:dyDescent="0.2">
      <c r="A108" s="103"/>
      <c r="B108" s="104"/>
      <c r="C108" s="780" t="s">
        <v>191</v>
      </c>
      <c r="D108" s="780"/>
      <c r="E108" s="780"/>
      <c r="F108" s="105" t="s">
        <v>33</v>
      </c>
      <c r="G108" s="105" t="s">
        <v>33</v>
      </c>
      <c r="H108" s="105" t="s">
        <v>33</v>
      </c>
      <c r="I108" s="105" t="s">
        <v>33</v>
      </c>
      <c r="J108" s="106" t="s">
        <v>33</v>
      </c>
      <c r="K108" s="105" t="s">
        <v>33</v>
      </c>
      <c r="L108" s="106">
        <v>1741.64</v>
      </c>
      <c r="M108" s="92" t="s">
        <v>33</v>
      </c>
      <c r="N108" s="107" t="s">
        <v>33</v>
      </c>
      <c r="W108" s="68" t="s">
        <v>191</v>
      </c>
    </row>
    <row r="109" spans="1:24" s="63" customFormat="1" ht="33.75" x14ac:dyDescent="0.2">
      <c r="A109" s="88" t="s">
        <v>267</v>
      </c>
      <c r="B109" s="89" t="s">
        <v>3896</v>
      </c>
      <c r="C109" s="776" t="s">
        <v>3897</v>
      </c>
      <c r="D109" s="776"/>
      <c r="E109" s="776"/>
      <c r="F109" s="90" t="s">
        <v>484</v>
      </c>
      <c r="G109" s="90" t="s">
        <v>33</v>
      </c>
      <c r="H109" s="90" t="s">
        <v>33</v>
      </c>
      <c r="I109" s="90" t="s">
        <v>704</v>
      </c>
      <c r="J109" s="91">
        <v>928.88</v>
      </c>
      <c r="K109" s="90" t="s">
        <v>856</v>
      </c>
      <c r="L109" s="91">
        <v>24633.9</v>
      </c>
      <c r="M109" s="92" t="s">
        <v>33</v>
      </c>
      <c r="N109" s="93" t="s">
        <v>33</v>
      </c>
      <c r="R109" s="68" t="s">
        <v>3897</v>
      </c>
    </row>
    <row r="110" spans="1:24" s="63" customFormat="1" x14ac:dyDescent="0.2">
      <c r="A110" s="94"/>
      <c r="B110" s="95"/>
      <c r="C110" s="767" t="s">
        <v>3898</v>
      </c>
      <c r="D110" s="767"/>
      <c r="E110" s="767"/>
      <c r="F110" s="767"/>
      <c r="G110" s="767"/>
      <c r="H110" s="767"/>
      <c r="I110" s="767"/>
      <c r="J110" s="767"/>
      <c r="K110" s="767"/>
      <c r="L110" s="767"/>
      <c r="M110" s="767"/>
      <c r="N110" s="781"/>
      <c r="X110" s="68" t="s">
        <v>3898</v>
      </c>
    </row>
    <row r="111" spans="1:24" s="63" customFormat="1" ht="22.5" x14ac:dyDescent="0.2">
      <c r="A111" s="96"/>
      <c r="B111" s="97" t="s">
        <v>858</v>
      </c>
      <c r="C111" s="767" t="s">
        <v>859</v>
      </c>
      <c r="D111" s="767"/>
      <c r="E111" s="767"/>
      <c r="F111" s="767"/>
      <c r="G111" s="767"/>
      <c r="H111" s="767"/>
      <c r="I111" s="767"/>
      <c r="J111" s="767"/>
      <c r="K111" s="767"/>
      <c r="L111" s="767"/>
      <c r="M111" s="767"/>
      <c r="N111" s="781"/>
      <c r="S111" s="68" t="s">
        <v>859</v>
      </c>
    </row>
    <row r="112" spans="1:24" s="63" customFormat="1" x14ac:dyDescent="0.2">
      <c r="A112" s="88" t="s">
        <v>274</v>
      </c>
      <c r="B112" s="89" t="s">
        <v>888</v>
      </c>
      <c r="C112" s="776" t="s">
        <v>889</v>
      </c>
      <c r="D112" s="776"/>
      <c r="E112" s="776"/>
      <c r="F112" s="90" t="s">
        <v>484</v>
      </c>
      <c r="G112" s="90" t="s">
        <v>33</v>
      </c>
      <c r="H112" s="90" t="s">
        <v>33</v>
      </c>
      <c r="I112" s="90" t="s">
        <v>1716</v>
      </c>
      <c r="J112" s="91" t="s">
        <v>33</v>
      </c>
      <c r="K112" s="90" t="s">
        <v>33</v>
      </c>
      <c r="L112" s="91" t="s">
        <v>33</v>
      </c>
      <c r="M112" s="92" t="s">
        <v>33</v>
      </c>
      <c r="N112" s="93" t="s">
        <v>33</v>
      </c>
      <c r="R112" s="68" t="s">
        <v>889</v>
      </c>
    </row>
    <row r="113" spans="1:24" s="63" customFormat="1" ht="33.75" x14ac:dyDescent="0.2">
      <c r="A113" s="96"/>
      <c r="B113" s="97" t="s">
        <v>890</v>
      </c>
      <c r="C113" s="767" t="s">
        <v>559</v>
      </c>
      <c r="D113" s="767"/>
      <c r="E113" s="767"/>
      <c r="F113" s="767"/>
      <c r="G113" s="767"/>
      <c r="H113" s="767"/>
      <c r="I113" s="767"/>
      <c r="J113" s="767"/>
      <c r="K113" s="767"/>
      <c r="L113" s="767"/>
      <c r="M113" s="767"/>
      <c r="N113" s="781"/>
      <c r="S113" s="68" t="s">
        <v>559</v>
      </c>
    </row>
    <row r="114" spans="1:24" s="63" customFormat="1" x14ac:dyDescent="0.2">
      <c r="A114" s="98"/>
      <c r="B114" s="97" t="s">
        <v>165</v>
      </c>
      <c r="C114" s="767" t="s">
        <v>251</v>
      </c>
      <c r="D114" s="767"/>
      <c r="E114" s="767"/>
      <c r="F114" s="99" t="s">
        <v>33</v>
      </c>
      <c r="G114" s="99" t="s">
        <v>33</v>
      </c>
      <c r="H114" s="99" t="s">
        <v>33</v>
      </c>
      <c r="I114" s="99" t="s">
        <v>33</v>
      </c>
      <c r="J114" s="100">
        <v>29.21</v>
      </c>
      <c r="K114" s="99" t="s">
        <v>175</v>
      </c>
      <c r="L114" s="100">
        <v>1423.99</v>
      </c>
      <c r="M114" s="101" t="s">
        <v>33</v>
      </c>
      <c r="N114" s="102" t="s">
        <v>33</v>
      </c>
      <c r="T114" s="68" t="s">
        <v>251</v>
      </c>
    </row>
    <row r="115" spans="1:24" s="63" customFormat="1" x14ac:dyDescent="0.2">
      <c r="A115" s="98"/>
      <c r="B115" s="97" t="s">
        <v>212</v>
      </c>
      <c r="C115" s="767" t="s">
        <v>252</v>
      </c>
      <c r="D115" s="767"/>
      <c r="E115" s="767"/>
      <c r="F115" s="99" t="s">
        <v>33</v>
      </c>
      <c r="G115" s="99" t="s">
        <v>33</v>
      </c>
      <c r="H115" s="99" t="s">
        <v>33</v>
      </c>
      <c r="I115" s="99" t="s">
        <v>33</v>
      </c>
      <c r="J115" s="100">
        <v>0.57999999999999996</v>
      </c>
      <c r="K115" s="99" t="s">
        <v>33</v>
      </c>
      <c r="L115" s="100">
        <v>22.62</v>
      </c>
      <c r="M115" s="101" t="s">
        <v>33</v>
      </c>
      <c r="N115" s="102" t="s">
        <v>33</v>
      </c>
      <c r="T115" s="68" t="s">
        <v>252</v>
      </c>
    </row>
    <row r="116" spans="1:24" s="63" customFormat="1" x14ac:dyDescent="0.2">
      <c r="A116" s="98"/>
      <c r="B116" s="97" t="s">
        <v>33</v>
      </c>
      <c r="C116" s="767" t="s">
        <v>253</v>
      </c>
      <c r="D116" s="767"/>
      <c r="E116" s="767"/>
      <c r="F116" s="99" t="s">
        <v>179</v>
      </c>
      <c r="G116" s="99" t="s">
        <v>891</v>
      </c>
      <c r="H116" s="99" t="s">
        <v>175</v>
      </c>
      <c r="I116" s="99" t="s">
        <v>3899</v>
      </c>
      <c r="J116" s="100" t="s">
        <v>33</v>
      </c>
      <c r="K116" s="99" t="s">
        <v>33</v>
      </c>
      <c r="L116" s="100" t="s">
        <v>33</v>
      </c>
      <c r="M116" s="101" t="s">
        <v>33</v>
      </c>
      <c r="N116" s="102" t="s">
        <v>33</v>
      </c>
      <c r="U116" s="68" t="s">
        <v>253</v>
      </c>
    </row>
    <row r="117" spans="1:24" s="63" customFormat="1" x14ac:dyDescent="0.2">
      <c r="A117" s="98"/>
      <c r="B117" s="97" t="s">
        <v>33</v>
      </c>
      <c r="C117" s="776" t="s">
        <v>182</v>
      </c>
      <c r="D117" s="776"/>
      <c r="E117" s="776"/>
      <c r="F117" s="90" t="s">
        <v>33</v>
      </c>
      <c r="G117" s="90" t="s">
        <v>33</v>
      </c>
      <c r="H117" s="90" t="s">
        <v>33</v>
      </c>
      <c r="I117" s="90" t="s">
        <v>33</v>
      </c>
      <c r="J117" s="91">
        <v>29.79</v>
      </c>
      <c r="K117" s="90" t="s">
        <v>33</v>
      </c>
      <c r="L117" s="91">
        <v>1446.61</v>
      </c>
      <c r="M117" s="92" t="s">
        <v>33</v>
      </c>
      <c r="N117" s="93" t="s">
        <v>33</v>
      </c>
      <c r="V117" s="68" t="s">
        <v>182</v>
      </c>
    </row>
    <row r="118" spans="1:24" s="63" customFormat="1" x14ac:dyDescent="0.2">
      <c r="A118" s="98"/>
      <c r="B118" s="97" t="s">
        <v>33</v>
      </c>
      <c r="C118" s="767" t="s">
        <v>183</v>
      </c>
      <c r="D118" s="767"/>
      <c r="E118" s="767"/>
      <c r="F118" s="99" t="s">
        <v>33</v>
      </c>
      <c r="G118" s="99" t="s">
        <v>33</v>
      </c>
      <c r="H118" s="99" t="s">
        <v>33</v>
      </c>
      <c r="I118" s="99" t="s">
        <v>33</v>
      </c>
      <c r="J118" s="100" t="s">
        <v>33</v>
      </c>
      <c r="K118" s="99" t="s">
        <v>33</v>
      </c>
      <c r="L118" s="100">
        <v>1423.99</v>
      </c>
      <c r="M118" s="101" t="s">
        <v>33</v>
      </c>
      <c r="N118" s="102" t="s">
        <v>33</v>
      </c>
      <c r="U118" s="68" t="s">
        <v>183</v>
      </c>
    </row>
    <row r="119" spans="1:24" s="63" customFormat="1" ht="22.5" x14ac:dyDescent="0.2">
      <c r="A119" s="98"/>
      <c r="B119" s="97" t="s">
        <v>771</v>
      </c>
      <c r="C119" s="767" t="s">
        <v>772</v>
      </c>
      <c r="D119" s="767"/>
      <c r="E119" s="767"/>
      <c r="F119" s="99" t="s">
        <v>186</v>
      </c>
      <c r="G119" s="99" t="s">
        <v>341</v>
      </c>
      <c r="H119" s="99" t="s">
        <v>33</v>
      </c>
      <c r="I119" s="99" t="s">
        <v>341</v>
      </c>
      <c r="J119" s="100" t="s">
        <v>33</v>
      </c>
      <c r="K119" s="99" t="s">
        <v>33</v>
      </c>
      <c r="L119" s="100">
        <v>1139.19</v>
      </c>
      <c r="M119" s="101" t="s">
        <v>33</v>
      </c>
      <c r="N119" s="102" t="s">
        <v>33</v>
      </c>
      <c r="U119" s="68" t="s">
        <v>772</v>
      </c>
    </row>
    <row r="120" spans="1:24" s="63" customFormat="1" ht="22.5" x14ac:dyDescent="0.2">
      <c r="A120" s="98"/>
      <c r="B120" s="97" t="s">
        <v>773</v>
      </c>
      <c r="C120" s="767" t="s">
        <v>774</v>
      </c>
      <c r="D120" s="767"/>
      <c r="E120" s="767"/>
      <c r="F120" s="99" t="s">
        <v>186</v>
      </c>
      <c r="G120" s="99" t="s">
        <v>775</v>
      </c>
      <c r="H120" s="99" t="s">
        <v>33</v>
      </c>
      <c r="I120" s="99" t="s">
        <v>775</v>
      </c>
      <c r="J120" s="100" t="s">
        <v>33</v>
      </c>
      <c r="K120" s="99" t="s">
        <v>33</v>
      </c>
      <c r="L120" s="100">
        <v>854.39</v>
      </c>
      <c r="M120" s="101" t="s">
        <v>33</v>
      </c>
      <c r="N120" s="102" t="s">
        <v>33</v>
      </c>
      <c r="U120" s="68" t="s">
        <v>774</v>
      </c>
    </row>
    <row r="121" spans="1:24" s="63" customFormat="1" x14ac:dyDescent="0.2">
      <c r="A121" s="103"/>
      <c r="B121" s="104"/>
      <c r="C121" s="780" t="s">
        <v>191</v>
      </c>
      <c r="D121" s="780"/>
      <c r="E121" s="780"/>
      <c r="F121" s="105" t="s">
        <v>33</v>
      </c>
      <c r="G121" s="105" t="s">
        <v>33</v>
      </c>
      <c r="H121" s="105" t="s">
        <v>33</v>
      </c>
      <c r="I121" s="105" t="s">
        <v>33</v>
      </c>
      <c r="J121" s="106" t="s">
        <v>33</v>
      </c>
      <c r="K121" s="105" t="s">
        <v>33</v>
      </c>
      <c r="L121" s="106">
        <v>3440.19</v>
      </c>
      <c r="M121" s="92" t="s">
        <v>33</v>
      </c>
      <c r="N121" s="107" t="s">
        <v>33</v>
      </c>
      <c r="W121" s="68" t="s">
        <v>191</v>
      </c>
    </row>
    <row r="122" spans="1:24" s="63" customFormat="1" ht="22.5" x14ac:dyDescent="0.2">
      <c r="A122" s="88" t="s">
        <v>282</v>
      </c>
      <c r="B122" s="89" t="s">
        <v>3900</v>
      </c>
      <c r="C122" s="776" t="s">
        <v>3901</v>
      </c>
      <c r="D122" s="776"/>
      <c r="E122" s="776"/>
      <c r="F122" s="90" t="s">
        <v>484</v>
      </c>
      <c r="G122" s="90" t="s">
        <v>33</v>
      </c>
      <c r="H122" s="90" t="s">
        <v>33</v>
      </c>
      <c r="I122" s="90" t="s">
        <v>1716</v>
      </c>
      <c r="J122" s="91">
        <v>1695.62</v>
      </c>
      <c r="K122" s="90" t="s">
        <v>33</v>
      </c>
      <c r="L122" s="91">
        <v>66129.179999999993</v>
      </c>
      <c r="M122" s="92" t="s">
        <v>33</v>
      </c>
      <c r="N122" s="93" t="s">
        <v>33</v>
      </c>
      <c r="R122" s="68" t="s">
        <v>3901</v>
      </c>
    </row>
    <row r="123" spans="1:24" s="63" customFormat="1" ht="22.5" x14ac:dyDescent="0.2">
      <c r="A123" s="88" t="s">
        <v>287</v>
      </c>
      <c r="B123" s="89" t="s">
        <v>901</v>
      </c>
      <c r="C123" s="776" t="s">
        <v>3902</v>
      </c>
      <c r="D123" s="776"/>
      <c r="E123" s="776"/>
      <c r="F123" s="90" t="s">
        <v>484</v>
      </c>
      <c r="G123" s="90" t="s">
        <v>33</v>
      </c>
      <c r="H123" s="90" t="s">
        <v>33</v>
      </c>
      <c r="I123" s="90" t="s">
        <v>274</v>
      </c>
      <c r="J123" s="91">
        <v>1236.49</v>
      </c>
      <c r="K123" s="90" t="s">
        <v>778</v>
      </c>
      <c r="L123" s="91">
        <v>16267.26</v>
      </c>
      <c r="M123" s="92" t="s">
        <v>33</v>
      </c>
      <c r="N123" s="93" t="s">
        <v>33</v>
      </c>
      <c r="R123" s="68" t="s">
        <v>3902</v>
      </c>
    </row>
    <row r="124" spans="1:24" s="63" customFormat="1" x14ac:dyDescent="0.2">
      <c r="A124" s="94"/>
      <c r="B124" s="95"/>
      <c r="C124" s="767" t="s">
        <v>3903</v>
      </c>
      <c r="D124" s="767"/>
      <c r="E124" s="767"/>
      <c r="F124" s="767"/>
      <c r="G124" s="767"/>
      <c r="H124" s="767"/>
      <c r="I124" s="767"/>
      <c r="J124" s="767"/>
      <c r="K124" s="767"/>
      <c r="L124" s="767"/>
      <c r="M124" s="767"/>
      <c r="N124" s="781"/>
      <c r="X124" s="68" t="s">
        <v>3903</v>
      </c>
    </row>
    <row r="125" spans="1:24" s="63" customFormat="1" ht="22.5" x14ac:dyDescent="0.2">
      <c r="A125" s="96"/>
      <c r="B125" s="97" t="s">
        <v>780</v>
      </c>
      <c r="C125" s="767" t="s">
        <v>781</v>
      </c>
      <c r="D125" s="767"/>
      <c r="E125" s="767"/>
      <c r="F125" s="767"/>
      <c r="G125" s="767"/>
      <c r="H125" s="767"/>
      <c r="I125" s="767"/>
      <c r="J125" s="767"/>
      <c r="K125" s="767"/>
      <c r="L125" s="767"/>
      <c r="M125" s="767"/>
      <c r="N125" s="781"/>
      <c r="S125" s="68" t="s">
        <v>781</v>
      </c>
    </row>
    <row r="126" spans="1:24" s="63" customFormat="1" ht="22.5" x14ac:dyDescent="0.2">
      <c r="A126" s="88" t="s">
        <v>217</v>
      </c>
      <c r="B126" s="89" t="s">
        <v>904</v>
      </c>
      <c r="C126" s="776" t="s">
        <v>905</v>
      </c>
      <c r="D126" s="776"/>
      <c r="E126" s="776"/>
      <c r="F126" s="90" t="s">
        <v>484</v>
      </c>
      <c r="G126" s="90" t="s">
        <v>33</v>
      </c>
      <c r="H126" s="90" t="s">
        <v>33</v>
      </c>
      <c r="I126" s="90" t="s">
        <v>274</v>
      </c>
      <c r="J126" s="91" t="s">
        <v>33</v>
      </c>
      <c r="K126" s="90" t="s">
        <v>33</v>
      </c>
      <c r="L126" s="91" t="s">
        <v>33</v>
      </c>
      <c r="M126" s="92" t="s">
        <v>33</v>
      </c>
      <c r="N126" s="93" t="s">
        <v>33</v>
      </c>
      <c r="R126" s="68" t="s">
        <v>905</v>
      </c>
    </row>
    <row r="127" spans="1:24" s="63" customFormat="1" ht="33.75" x14ac:dyDescent="0.2">
      <c r="A127" s="96"/>
      <c r="B127" s="97" t="s">
        <v>890</v>
      </c>
      <c r="C127" s="767" t="s">
        <v>559</v>
      </c>
      <c r="D127" s="767"/>
      <c r="E127" s="767"/>
      <c r="F127" s="767"/>
      <c r="G127" s="767"/>
      <c r="H127" s="767"/>
      <c r="I127" s="767"/>
      <c r="J127" s="767"/>
      <c r="K127" s="767"/>
      <c r="L127" s="767"/>
      <c r="M127" s="767"/>
      <c r="N127" s="781"/>
      <c r="S127" s="68" t="s">
        <v>559</v>
      </c>
    </row>
    <row r="128" spans="1:24" s="63" customFormat="1" x14ac:dyDescent="0.2">
      <c r="A128" s="98"/>
      <c r="B128" s="97" t="s">
        <v>165</v>
      </c>
      <c r="C128" s="767" t="s">
        <v>251</v>
      </c>
      <c r="D128" s="767"/>
      <c r="E128" s="767"/>
      <c r="F128" s="99" t="s">
        <v>33</v>
      </c>
      <c r="G128" s="99" t="s">
        <v>33</v>
      </c>
      <c r="H128" s="99" t="s">
        <v>33</v>
      </c>
      <c r="I128" s="99" t="s">
        <v>33</v>
      </c>
      <c r="J128" s="100">
        <v>4.54</v>
      </c>
      <c r="K128" s="99" t="s">
        <v>175</v>
      </c>
      <c r="L128" s="100">
        <v>73.78</v>
      </c>
      <c r="M128" s="101" t="s">
        <v>33</v>
      </c>
      <c r="N128" s="102" t="s">
        <v>33</v>
      </c>
      <c r="T128" s="68" t="s">
        <v>251</v>
      </c>
    </row>
    <row r="129" spans="1:25" s="63" customFormat="1" x14ac:dyDescent="0.2">
      <c r="A129" s="98"/>
      <c r="B129" s="97" t="s">
        <v>212</v>
      </c>
      <c r="C129" s="767" t="s">
        <v>252</v>
      </c>
      <c r="D129" s="767"/>
      <c r="E129" s="767"/>
      <c r="F129" s="99" t="s">
        <v>33</v>
      </c>
      <c r="G129" s="99" t="s">
        <v>33</v>
      </c>
      <c r="H129" s="99" t="s">
        <v>33</v>
      </c>
      <c r="I129" s="99" t="s">
        <v>33</v>
      </c>
      <c r="J129" s="100">
        <v>0.09</v>
      </c>
      <c r="K129" s="99" t="s">
        <v>33</v>
      </c>
      <c r="L129" s="100">
        <v>1.17</v>
      </c>
      <c r="M129" s="101" t="s">
        <v>33</v>
      </c>
      <c r="N129" s="102" t="s">
        <v>33</v>
      </c>
      <c r="T129" s="68" t="s">
        <v>252</v>
      </c>
    </row>
    <row r="130" spans="1:25" s="63" customFormat="1" x14ac:dyDescent="0.2">
      <c r="A130" s="98"/>
      <c r="B130" s="97" t="s">
        <v>33</v>
      </c>
      <c r="C130" s="767" t="s">
        <v>253</v>
      </c>
      <c r="D130" s="767"/>
      <c r="E130" s="767"/>
      <c r="F130" s="99" t="s">
        <v>179</v>
      </c>
      <c r="G130" s="99" t="s">
        <v>690</v>
      </c>
      <c r="H130" s="99" t="s">
        <v>175</v>
      </c>
      <c r="I130" s="99" t="s">
        <v>3904</v>
      </c>
      <c r="J130" s="100" t="s">
        <v>33</v>
      </c>
      <c r="K130" s="99" t="s">
        <v>33</v>
      </c>
      <c r="L130" s="100" t="s">
        <v>33</v>
      </c>
      <c r="M130" s="101" t="s">
        <v>33</v>
      </c>
      <c r="N130" s="102" t="s">
        <v>33</v>
      </c>
      <c r="U130" s="68" t="s">
        <v>253</v>
      </c>
    </row>
    <row r="131" spans="1:25" s="63" customFormat="1" x14ac:dyDescent="0.2">
      <c r="A131" s="98"/>
      <c r="B131" s="97" t="s">
        <v>33</v>
      </c>
      <c r="C131" s="776" t="s">
        <v>182</v>
      </c>
      <c r="D131" s="776"/>
      <c r="E131" s="776"/>
      <c r="F131" s="90" t="s">
        <v>33</v>
      </c>
      <c r="G131" s="90" t="s">
        <v>33</v>
      </c>
      <c r="H131" s="90" t="s">
        <v>33</v>
      </c>
      <c r="I131" s="90" t="s">
        <v>33</v>
      </c>
      <c r="J131" s="91">
        <v>4.63</v>
      </c>
      <c r="K131" s="90" t="s">
        <v>33</v>
      </c>
      <c r="L131" s="91">
        <v>74.95</v>
      </c>
      <c r="M131" s="92" t="s">
        <v>33</v>
      </c>
      <c r="N131" s="93" t="s">
        <v>33</v>
      </c>
      <c r="V131" s="68" t="s">
        <v>182</v>
      </c>
    </row>
    <row r="132" spans="1:25" s="63" customFormat="1" x14ac:dyDescent="0.2">
      <c r="A132" s="98"/>
      <c r="B132" s="97" t="s">
        <v>33</v>
      </c>
      <c r="C132" s="767" t="s">
        <v>183</v>
      </c>
      <c r="D132" s="767"/>
      <c r="E132" s="767"/>
      <c r="F132" s="99" t="s">
        <v>33</v>
      </c>
      <c r="G132" s="99" t="s">
        <v>33</v>
      </c>
      <c r="H132" s="99" t="s">
        <v>33</v>
      </c>
      <c r="I132" s="99" t="s">
        <v>33</v>
      </c>
      <c r="J132" s="100" t="s">
        <v>33</v>
      </c>
      <c r="K132" s="99" t="s">
        <v>33</v>
      </c>
      <c r="L132" s="100">
        <v>73.78</v>
      </c>
      <c r="M132" s="101" t="s">
        <v>33</v>
      </c>
      <c r="N132" s="102" t="s">
        <v>33</v>
      </c>
      <c r="U132" s="68" t="s">
        <v>183</v>
      </c>
    </row>
    <row r="133" spans="1:25" s="63" customFormat="1" ht="22.5" x14ac:dyDescent="0.2">
      <c r="A133" s="98"/>
      <c r="B133" s="97" t="s">
        <v>907</v>
      </c>
      <c r="C133" s="767" t="s">
        <v>908</v>
      </c>
      <c r="D133" s="767"/>
      <c r="E133" s="767"/>
      <c r="F133" s="99" t="s">
        <v>186</v>
      </c>
      <c r="G133" s="99" t="s">
        <v>909</v>
      </c>
      <c r="H133" s="99" t="s">
        <v>33</v>
      </c>
      <c r="I133" s="99" t="s">
        <v>909</v>
      </c>
      <c r="J133" s="100" t="s">
        <v>33</v>
      </c>
      <c r="K133" s="99" t="s">
        <v>33</v>
      </c>
      <c r="L133" s="100">
        <v>67.88</v>
      </c>
      <c r="M133" s="101" t="s">
        <v>33</v>
      </c>
      <c r="N133" s="102" t="s">
        <v>33</v>
      </c>
      <c r="U133" s="68" t="s">
        <v>908</v>
      </c>
    </row>
    <row r="134" spans="1:25" s="63" customFormat="1" ht="22.5" x14ac:dyDescent="0.2">
      <c r="A134" s="98"/>
      <c r="B134" s="97" t="s">
        <v>910</v>
      </c>
      <c r="C134" s="767" t="s">
        <v>911</v>
      </c>
      <c r="D134" s="767"/>
      <c r="E134" s="767"/>
      <c r="F134" s="99" t="s">
        <v>186</v>
      </c>
      <c r="G134" s="99" t="s">
        <v>594</v>
      </c>
      <c r="H134" s="99" t="s">
        <v>33</v>
      </c>
      <c r="I134" s="99" t="s">
        <v>594</v>
      </c>
      <c r="J134" s="100" t="s">
        <v>33</v>
      </c>
      <c r="K134" s="99" t="s">
        <v>33</v>
      </c>
      <c r="L134" s="100">
        <v>47.96</v>
      </c>
      <c r="M134" s="101" t="s">
        <v>33</v>
      </c>
      <c r="N134" s="102" t="s">
        <v>33</v>
      </c>
      <c r="U134" s="68" t="s">
        <v>911</v>
      </c>
    </row>
    <row r="135" spans="1:25" s="63" customFormat="1" x14ac:dyDescent="0.2">
      <c r="A135" s="103"/>
      <c r="B135" s="104"/>
      <c r="C135" s="780" t="s">
        <v>191</v>
      </c>
      <c r="D135" s="780"/>
      <c r="E135" s="780"/>
      <c r="F135" s="105" t="s">
        <v>33</v>
      </c>
      <c r="G135" s="105" t="s">
        <v>33</v>
      </c>
      <c r="H135" s="105" t="s">
        <v>33</v>
      </c>
      <c r="I135" s="105" t="s">
        <v>33</v>
      </c>
      <c r="J135" s="106" t="s">
        <v>33</v>
      </c>
      <c r="K135" s="105" t="s">
        <v>33</v>
      </c>
      <c r="L135" s="106">
        <v>190.79</v>
      </c>
      <c r="M135" s="92" t="s">
        <v>33</v>
      </c>
      <c r="N135" s="107" t="s">
        <v>33</v>
      </c>
      <c r="W135" s="68" t="s">
        <v>191</v>
      </c>
    </row>
    <row r="136" spans="1:25" s="63" customFormat="1" ht="22.5" x14ac:dyDescent="0.2">
      <c r="A136" s="88" t="s">
        <v>291</v>
      </c>
      <c r="B136" s="89" t="s">
        <v>912</v>
      </c>
      <c r="C136" s="776" t="s">
        <v>913</v>
      </c>
      <c r="D136" s="776"/>
      <c r="E136" s="776"/>
      <c r="F136" s="90" t="s">
        <v>484</v>
      </c>
      <c r="G136" s="90" t="s">
        <v>33</v>
      </c>
      <c r="H136" s="90" t="s">
        <v>33</v>
      </c>
      <c r="I136" s="90" t="s">
        <v>274</v>
      </c>
      <c r="J136" s="91">
        <v>223.62</v>
      </c>
      <c r="K136" s="90" t="s">
        <v>778</v>
      </c>
      <c r="L136" s="91">
        <v>2941.94</v>
      </c>
      <c r="M136" s="92" t="s">
        <v>33</v>
      </c>
      <c r="N136" s="93" t="s">
        <v>33</v>
      </c>
      <c r="R136" s="68" t="s">
        <v>913</v>
      </c>
    </row>
    <row r="137" spans="1:25" s="63" customFormat="1" x14ac:dyDescent="0.2">
      <c r="A137" s="94"/>
      <c r="B137" s="95"/>
      <c r="C137" s="767" t="s">
        <v>914</v>
      </c>
      <c r="D137" s="767"/>
      <c r="E137" s="767"/>
      <c r="F137" s="767"/>
      <c r="G137" s="767"/>
      <c r="H137" s="767"/>
      <c r="I137" s="767"/>
      <c r="J137" s="767"/>
      <c r="K137" s="767"/>
      <c r="L137" s="767"/>
      <c r="M137" s="767"/>
      <c r="N137" s="781"/>
      <c r="X137" s="68" t="s">
        <v>914</v>
      </c>
    </row>
    <row r="138" spans="1:25" s="63" customFormat="1" ht="22.5" x14ac:dyDescent="0.2">
      <c r="A138" s="96"/>
      <c r="B138" s="97" t="s">
        <v>780</v>
      </c>
      <c r="C138" s="767" t="s">
        <v>781</v>
      </c>
      <c r="D138" s="767"/>
      <c r="E138" s="767"/>
      <c r="F138" s="767"/>
      <c r="G138" s="767"/>
      <c r="H138" s="767"/>
      <c r="I138" s="767"/>
      <c r="J138" s="767"/>
      <c r="K138" s="767"/>
      <c r="L138" s="767"/>
      <c r="M138" s="767"/>
      <c r="N138" s="781"/>
      <c r="S138" s="68" t="s">
        <v>781</v>
      </c>
    </row>
    <row r="139" spans="1:25" s="63" customFormat="1" ht="33.75" x14ac:dyDescent="0.2">
      <c r="A139" s="88" t="s">
        <v>293</v>
      </c>
      <c r="B139" s="89" t="s">
        <v>942</v>
      </c>
      <c r="C139" s="776" t="s">
        <v>943</v>
      </c>
      <c r="D139" s="776"/>
      <c r="E139" s="776"/>
      <c r="F139" s="90" t="s">
        <v>484</v>
      </c>
      <c r="G139" s="90" t="s">
        <v>33</v>
      </c>
      <c r="H139" s="90" t="s">
        <v>33</v>
      </c>
      <c r="I139" s="90" t="s">
        <v>704</v>
      </c>
      <c r="J139" s="91" t="s">
        <v>33</v>
      </c>
      <c r="K139" s="90" t="s">
        <v>33</v>
      </c>
      <c r="L139" s="91" t="s">
        <v>33</v>
      </c>
      <c r="M139" s="92" t="s">
        <v>33</v>
      </c>
      <c r="N139" s="93" t="s">
        <v>33</v>
      </c>
      <c r="R139" s="68" t="s">
        <v>943</v>
      </c>
    </row>
    <row r="140" spans="1:25" s="63" customFormat="1" x14ac:dyDescent="0.2">
      <c r="A140" s="94"/>
      <c r="B140" s="95"/>
      <c r="C140" s="767" t="s">
        <v>3905</v>
      </c>
      <c r="D140" s="767"/>
      <c r="E140" s="767"/>
      <c r="F140" s="767"/>
      <c r="G140" s="767"/>
      <c r="H140" s="767"/>
      <c r="I140" s="767"/>
      <c r="J140" s="767"/>
      <c r="K140" s="767"/>
      <c r="L140" s="767"/>
      <c r="M140" s="767"/>
      <c r="N140" s="781"/>
      <c r="Y140" s="68" t="s">
        <v>3905</v>
      </c>
    </row>
    <row r="141" spans="1:25" s="63" customFormat="1" ht="33.75" x14ac:dyDescent="0.2">
      <c r="A141" s="96"/>
      <c r="B141" s="97" t="s">
        <v>890</v>
      </c>
      <c r="C141" s="767" t="s">
        <v>559</v>
      </c>
      <c r="D141" s="767"/>
      <c r="E141" s="767"/>
      <c r="F141" s="767"/>
      <c r="G141" s="767"/>
      <c r="H141" s="767"/>
      <c r="I141" s="767"/>
      <c r="J141" s="767"/>
      <c r="K141" s="767"/>
      <c r="L141" s="767"/>
      <c r="M141" s="767"/>
      <c r="N141" s="781"/>
      <c r="S141" s="68" t="s">
        <v>559</v>
      </c>
    </row>
    <row r="142" spans="1:25" s="63" customFormat="1" x14ac:dyDescent="0.2">
      <c r="A142" s="98"/>
      <c r="B142" s="97" t="s">
        <v>165</v>
      </c>
      <c r="C142" s="767" t="s">
        <v>251</v>
      </c>
      <c r="D142" s="767"/>
      <c r="E142" s="767"/>
      <c r="F142" s="99" t="s">
        <v>33</v>
      </c>
      <c r="G142" s="99" t="s">
        <v>33</v>
      </c>
      <c r="H142" s="99" t="s">
        <v>33</v>
      </c>
      <c r="I142" s="99" t="s">
        <v>33</v>
      </c>
      <c r="J142" s="100">
        <v>5.16</v>
      </c>
      <c r="K142" s="99" t="s">
        <v>175</v>
      </c>
      <c r="L142" s="100">
        <v>167.7</v>
      </c>
      <c r="M142" s="101" t="s">
        <v>33</v>
      </c>
      <c r="N142" s="102" t="s">
        <v>33</v>
      </c>
      <c r="T142" s="68" t="s">
        <v>251</v>
      </c>
    </row>
    <row r="143" spans="1:25" s="63" customFormat="1" x14ac:dyDescent="0.2">
      <c r="A143" s="98"/>
      <c r="B143" s="97" t="s">
        <v>212</v>
      </c>
      <c r="C143" s="767" t="s">
        <v>252</v>
      </c>
      <c r="D143" s="767"/>
      <c r="E143" s="767"/>
      <c r="F143" s="99" t="s">
        <v>33</v>
      </c>
      <c r="G143" s="99" t="s">
        <v>33</v>
      </c>
      <c r="H143" s="99" t="s">
        <v>33</v>
      </c>
      <c r="I143" s="99" t="s">
        <v>33</v>
      </c>
      <c r="J143" s="100">
        <v>1.0900000000000001</v>
      </c>
      <c r="K143" s="99" t="s">
        <v>33</v>
      </c>
      <c r="L143" s="100">
        <v>28.34</v>
      </c>
      <c r="M143" s="101" t="s">
        <v>33</v>
      </c>
      <c r="N143" s="102" t="s">
        <v>33</v>
      </c>
      <c r="T143" s="68" t="s">
        <v>252</v>
      </c>
    </row>
    <row r="144" spans="1:25" s="63" customFormat="1" x14ac:dyDescent="0.2">
      <c r="A144" s="98"/>
      <c r="B144" s="97" t="s">
        <v>33</v>
      </c>
      <c r="C144" s="767" t="s">
        <v>253</v>
      </c>
      <c r="D144" s="767"/>
      <c r="E144" s="767"/>
      <c r="F144" s="99" t="s">
        <v>179</v>
      </c>
      <c r="G144" s="99" t="s">
        <v>944</v>
      </c>
      <c r="H144" s="99" t="s">
        <v>175</v>
      </c>
      <c r="I144" s="99" t="s">
        <v>3906</v>
      </c>
      <c r="J144" s="100" t="s">
        <v>33</v>
      </c>
      <c r="K144" s="99" t="s">
        <v>33</v>
      </c>
      <c r="L144" s="100" t="s">
        <v>33</v>
      </c>
      <c r="M144" s="101" t="s">
        <v>33</v>
      </c>
      <c r="N144" s="102" t="s">
        <v>33</v>
      </c>
      <c r="U144" s="68" t="s">
        <v>253</v>
      </c>
    </row>
    <row r="145" spans="1:23" s="63" customFormat="1" x14ac:dyDescent="0.2">
      <c r="A145" s="98"/>
      <c r="B145" s="97" t="s">
        <v>33</v>
      </c>
      <c r="C145" s="776" t="s">
        <v>182</v>
      </c>
      <c r="D145" s="776"/>
      <c r="E145" s="776"/>
      <c r="F145" s="90" t="s">
        <v>33</v>
      </c>
      <c r="G145" s="90" t="s">
        <v>33</v>
      </c>
      <c r="H145" s="90" t="s">
        <v>33</v>
      </c>
      <c r="I145" s="90" t="s">
        <v>33</v>
      </c>
      <c r="J145" s="91">
        <v>6.25</v>
      </c>
      <c r="K145" s="90" t="s">
        <v>33</v>
      </c>
      <c r="L145" s="91">
        <v>196.04</v>
      </c>
      <c r="M145" s="92" t="s">
        <v>33</v>
      </c>
      <c r="N145" s="93" t="s">
        <v>33</v>
      </c>
      <c r="V145" s="68" t="s">
        <v>182</v>
      </c>
    </row>
    <row r="146" spans="1:23" s="63" customFormat="1" x14ac:dyDescent="0.2">
      <c r="A146" s="98"/>
      <c r="B146" s="97" t="s">
        <v>33</v>
      </c>
      <c r="C146" s="767" t="s">
        <v>183</v>
      </c>
      <c r="D146" s="767"/>
      <c r="E146" s="767"/>
      <c r="F146" s="99" t="s">
        <v>33</v>
      </c>
      <c r="G146" s="99" t="s">
        <v>33</v>
      </c>
      <c r="H146" s="99" t="s">
        <v>33</v>
      </c>
      <c r="I146" s="99" t="s">
        <v>33</v>
      </c>
      <c r="J146" s="100" t="s">
        <v>33</v>
      </c>
      <c r="K146" s="99" t="s">
        <v>33</v>
      </c>
      <c r="L146" s="100">
        <v>167.7</v>
      </c>
      <c r="M146" s="101" t="s">
        <v>33</v>
      </c>
      <c r="N146" s="102" t="s">
        <v>33</v>
      </c>
      <c r="U146" s="68" t="s">
        <v>183</v>
      </c>
    </row>
    <row r="147" spans="1:23" s="63" customFormat="1" ht="22.5" x14ac:dyDescent="0.2">
      <c r="A147" s="98"/>
      <c r="B147" s="97" t="s">
        <v>771</v>
      </c>
      <c r="C147" s="767" t="s">
        <v>772</v>
      </c>
      <c r="D147" s="767"/>
      <c r="E147" s="767"/>
      <c r="F147" s="99" t="s">
        <v>186</v>
      </c>
      <c r="G147" s="99" t="s">
        <v>341</v>
      </c>
      <c r="H147" s="99" t="s">
        <v>33</v>
      </c>
      <c r="I147" s="99" t="s">
        <v>341</v>
      </c>
      <c r="J147" s="100" t="s">
        <v>33</v>
      </c>
      <c r="K147" s="99" t="s">
        <v>33</v>
      </c>
      <c r="L147" s="100">
        <v>134.16</v>
      </c>
      <c r="M147" s="101" t="s">
        <v>33</v>
      </c>
      <c r="N147" s="102" t="s">
        <v>33</v>
      </c>
      <c r="U147" s="68" t="s">
        <v>772</v>
      </c>
    </row>
    <row r="148" spans="1:23" s="63" customFormat="1" ht="22.5" x14ac:dyDescent="0.2">
      <c r="A148" s="98"/>
      <c r="B148" s="97" t="s">
        <v>773</v>
      </c>
      <c r="C148" s="767" t="s">
        <v>774</v>
      </c>
      <c r="D148" s="767"/>
      <c r="E148" s="767"/>
      <c r="F148" s="99" t="s">
        <v>186</v>
      </c>
      <c r="G148" s="99" t="s">
        <v>775</v>
      </c>
      <c r="H148" s="99" t="s">
        <v>33</v>
      </c>
      <c r="I148" s="99" t="s">
        <v>775</v>
      </c>
      <c r="J148" s="100" t="s">
        <v>33</v>
      </c>
      <c r="K148" s="99" t="s">
        <v>33</v>
      </c>
      <c r="L148" s="100">
        <v>100.62</v>
      </c>
      <c r="M148" s="101" t="s">
        <v>33</v>
      </c>
      <c r="N148" s="102" t="s">
        <v>33</v>
      </c>
      <c r="U148" s="68" t="s">
        <v>774</v>
      </c>
    </row>
    <row r="149" spans="1:23" s="63" customFormat="1" x14ac:dyDescent="0.2">
      <c r="A149" s="103"/>
      <c r="B149" s="104"/>
      <c r="C149" s="780" t="s">
        <v>191</v>
      </c>
      <c r="D149" s="780"/>
      <c r="E149" s="780"/>
      <c r="F149" s="105" t="s">
        <v>33</v>
      </c>
      <c r="G149" s="105" t="s">
        <v>33</v>
      </c>
      <c r="H149" s="105" t="s">
        <v>33</v>
      </c>
      <c r="I149" s="105" t="s">
        <v>33</v>
      </c>
      <c r="J149" s="106" t="s">
        <v>33</v>
      </c>
      <c r="K149" s="105" t="s">
        <v>33</v>
      </c>
      <c r="L149" s="106">
        <v>430.82</v>
      </c>
      <c r="M149" s="92" t="s">
        <v>33</v>
      </c>
      <c r="N149" s="107" t="s">
        <v>33</v>
      </c>
      <c r="W149" s="68" t="s">
        <v>191</v>
      </c>
    </row>
    <row r="150" spans="1:23" s="63" customFormat="1" ht="22.5" x14ac:dyDescent="0.2">
      <c r="A150" s="88" t="s">
        <v>301</v>
      </c>
      <c r="B150" s="89" t="s">
        <v>3907</v>
      </c>
      <c r="C150" s="776" t="s">
        <v>3908</v>
      </c>
      <c r="D150" s="776"/>
      <c r="E150" s="776"/>
      <c r="F150" s="90" t="s">
        <v>484</v>
      </c>
      <c r="G150" s="90" t="s">
        <v>33</v>
      </c>
      <c r="H150" s="90" t="s">
        <v>33</v>
      </c>
      <c r="I150" s="90" t="s">
        <v>704</v>
      </c>
      <c r="J150" s="91">
        <v>211.77</v>
      </c>
      <c r="K150" s="90" t="s">
        <v>33</v>
      </c>
      <c r="L150" s="91">
        <v>5506.02</v>
      </c>
      <c r="M150" s="92" t="s">
        <v>33</v>
      </c>
      <c r="N150" s="93" t="s">
        <v>33</v>
      </c>
      <c r="R150" s="68" t="s">
        <v>3908</v>
      </c>
    </row>
    <row r="151" spans="1:23" s="63" customFormat="1" ht="33.75" x14ac:dyDescent="0.2">
      <c r="A151" s="88" t="s">
        <v>308</v>
      </c>
      <c r="B151" s="89" t="s">
        <v>942</v>
      </c>
      <c r="C151" s="776" t="s">
        <v>943</v>
      </c>
      <c r="D151" s="776"/>
      <c r="E151" s="776"/>
      <c r="F151" s="90" t="s">
        <v>484</v>
      </c>
      <c r="G151" s="90" t="s">
        <v>33</v>
      </c>
      <c r="H151" s="90" t="s">
        <v>33</v>
      </c>
      <c r="I151" s="90" t="s">
        <v>274</v>
      </c>
      <c r="J151" s="91" t="s">
        <v>33</v>
      </c>
      <c r="K151" s="90" t="s">
        <v>33</v>
      </c>
      <c r="L151" s="91" t="s">
        <v>33</v>
      </c>
      <c r="M151" s="92" t="s">
        <v>33</v>
      </c>
      <c r="N151" s="93" t="s">
        <v>33</v>
      </c>
      <c r="R151" s="68" t="s">
        <v>943</v>
      </c>
    </row>
    <row r="152" spans="1:23" s="63" customFormat="1" ht="33.75" x14ac:dyDescent="0.2">
      <c r="A152" s="96"/>
      <c r="B152" s="97" t="s">
        <v>890</v>
      </c>
      <c r="C152" s="767" t="s">
        <v>559</v>
      </c>
      <c r="D152" s="767"/>
      <c r="E152" s="767"/>
      <c r="F152" s="767"/>
      <c r="G152" s="767"/>
      <c r="H152" s="767"/>
      <c r="I152" s="767"/>
      <c r="J152" s="767"/>
      <c r="K152" s="767"/>
      <c r="L152" s="767"/>
      <c r="M152" s="767"/>
      <c r="N152" s="781"/>
      <c r="S152" s="68" t="s">
        <v>559</v>
      </c>
    </row>
    <row r="153" spans="1:23" s="63" customFormat="1" x14ac:dyDescent="0.2">
      <c r="A153" s="98"/>
      <c r="B153" s="97" t="s">
        <v>165</v>
      </c>
      <c r="C153" s="767" t="s">
        <v>251</v>
      </c>
      <c r="D153" s="767"/>
      <c r="E153" s="767"/>
      <c r="F153" s="99" t="s">
        <v>33</v>
      </c>
      <c r="G153" s="99" t="s">
        <v>33</v>
      </c>
      <c r="H153" s="99" t="s">
        <v>33</v>
      </c>
      <c r="I153" s="99" t="s">
        <v>33</v>
      </c>
      <c r="J153" s="100">
        <v>5.16</v>
      </c>
      <c r="K153" s="99" t="s">
        <v>175</v>
      </c>
      <c r="L153" s="100">
        <v>83.85</v>
      </c>
      <c r="M153" s="101" t="s">
        <v>33</v>
      </c>
      <c r="N153" s="102" t="s">
        <v>33</v>
      </c>
      <c r="T153" s="68" t="s">
        <v>251</v>
      </c>
    </row>
    <row r="154" spans="1:23" s="63" customFormat="1" x14ac:dyDescent="0.2">
      <c r="A154" s="98"/>
      <c r="B154" s="97" t="s">
        <v>212</v>
      </c>
      <c r="C154" s="767" t="s">
        <v>252</v>
      </c>
      <c r="D154" s="767"/>
      <c r="E154" s="767"/>
      <c r="F154" s="99" t="s">
        <v>33</v>
      </c>
      <c r="G154" s="99" t="s">
        <v>33</v>
      </c>
      <c r="H154" s="99" t="s">
        <v>33</v>
      </c>
      <c r="I154" s="99" t="s">
        <v>33</v>
      </c>
      <c r="J154" s="100">
        <v>1.0900000000000001</v>
      </c>
      <c r="K154" s="99" t="s">
        <v>33</v>
      </c>
      <c r="L154" s="100">
        <v>14.17</v>
      </c>
      <c r="M154" s="101" t="s">
        <v>33</v>
      </c>
      <c r="N154" s="102" t="s">
        <v>33</v>
      </c>
      <c r="T154" s="68" t="s">
        <v>252</v>
      </c>
    </row>
    <row r="155" spans="1:23" s="63" customFormat="1" x14ac:dyDescent="0.2">
      <c r="A155" s="98"/>
      <c r="B155" s="97" t="s">
        <v>33</v>
      </c>
      <c r="C155" s="767" t="s">
        <v>253</v>
      </c>
      <c r="D155" s="767"/>
      <c r="E155" s="767"/>
      <c r="F155" s="99" t="s">
        <v>179</v>
      </c>
      <c r="G155" s="99" t="s">
        <v>944</v>
      </c>
      <c r="H155" s="99" t="s">
        <v>175</v>
      </c>
      <c r="I155" s="99" t="s">
        <v>3909</v>
      </c>
      <c r="J155" s="100" t="s">
        <v>33</v>
      </c>
      <c r="K155" s="99" t="s">
        <v>33</v>
      </c>
      <c r="L155" s="100" t="s">
        <v>33</v>
      </c>
      <c r="M155" s="101" t="s">
        <v>33</v>
      </c>
      <c r="N155" s="102" t="s">
        <v>33</v>
      </c>
      <c r="U155" s="68" t="s">
        <v>253</v>
      </c>
    </row>
    <row r="156" spans="1:23" s="63" customFormat="1" x14ac:dyDescent="0.2">
      <c r="A156" s="98"/>
      <c r="B156" s="97" t="s">
        <v>33</v>
      </c>
      <c r="C156" s="776" t="s">
        <v>182</v>
      </c>
      <c r="D156" s="776"/>
      <c r="E156" s="776"/>
      <c r="F156" s="90" t="s">
        <v>33</v>
      </c>
      <c r="G156" s="90" t="s">
        <v>33</v>
      </c>
      <c r="H156" s="90" t="s">
        <v>33</v>
      </c>
      <c r="I156" s="90" t="s">
        <v>33</v>
      </c>
      <c r="J156" s="91">
        <v>6.25</v>
      </c>
      <c r="K156" s="90" t="s">
        <v>33</v>
      </c>
      <c r="L156" s="91">
        <v>98.02</v>
      </c>
      <c r="M156" s="92" t="s">
        <v>33</v>
      </c>
      <c r="N156" s="93" t="s">
        <v>33</v>
      </c>
      <c r="V156" s="68" t="s">
        <v>182</v>
      </c>
    </row>
    <row r="157" spans="1:23" s="63" customFormat="1" x14ac:dyDescent="0.2">
      <c r="A157" s="98"/>
      <c r="B157" s="97" t="s">
        <v>33</v>
      </c>
      <c r="C157" s="767" t="s">
        <v>183</v>
      </c>
      <c r="D157" s="767"/>
      <c r="E157" s="767"/>
      <c r="F157" s="99" t="s">
        <v>33</v>
      </c>
      <c r="G157" s="99" t="s">
        <v>33</v>
      </c>
      <c r="H157" s="99" t="s">
        <v>33</v>
      </c>
      <c r="I157" s="99" t="s">
        <v>33</v>
      </c>
      <c r="J157" s="100" t="s">
        <v>33</v>
      </c>
      <c r="K157" s="99" t="s">
        <v>33</v>
      </c>
      <c r="L157" s="100">
        <v>83.85</v>
      </c>
      <c r="M157" s="101" t="s">
        <v>33</v>
      </c>
      <c r="N157" s="102" t="s">
        <v>33</v>
      </c>
      <c r="U157" s="68" t="s">
        <v>183</v>
      </c>
    </row>
    <row r="158" spans="1:23" s="63" customFormat="1" ht="22.5" x14ac:dyDescent="0.2">
      <c r="A158" s="98"/>
      <c r="B158" s="97" t="s">
        <v>771</v>
      </c>
      <c r="C158" s="767" t="s">
        <v>772</v>
      </c>
      <c r="D158" s="767"/>
      <c r="E158" s="767"/>
      <c r="F158" s="99" t="s">
        <v>186</v>
      </c>
      <c r="G158" s="99" t="s">
        <v>341</v>
      </c>
      <c r="H158" s="99" t="s">
        <v>33</v>
      </c>
      <c r="I158" s="99" t="s">
        <v>341</v>
      </c>
      <c r="J158" s="100" t="s">
        <v>33</v>
      </c>
      <c r="K158" s="99" t="s">
        <v>33</v>
      </c>
      <c r="L158" s="100">
        <v>67.08</v>
      </c>
      <c r="M158" s="101" t="s">
        <v>33</v>
      </c>
      <c r="N158" s="102" t="s">
        <v>33</v>
      </c>
      <c r="U158" s="68" t="s">
        <v>772</v>
      </c>
    </row>
    <row r="159" spans="1:23" s="63" customFormat="1" ht="22.5" x14ac:dyDescent="0.2">
      <c r="A159" s="98"/>
      <c r="B159" s="97" t="s">
        <v>773</v>
      </c>
      <c r="C159" s="767" t="s">
        <v>774</v>
      </c>
      <c r="D159" s="767"/>
      <c r="E159" s="767"/>
      <c r="F159" s="99" t="s">
        <v>186</v>
      </c>
      <c r="G159" s="99" t="s">
        <v>775</v>
      </c>
      <c r="H159" s="99" t="s">
        <v>33</v>
      </c>
      <c r="I159" s="99" t="s">
        <v>775</v>
      </c>
      <c r="J159" s="100" t="s">
        <v>33</v>
      </c>
      <c r="K159" s="99" t="s">
        <v>33</v>
      </c>
      <c r="L159" s="100">
        <v>50.31</v>
      </c>
      <c r="M159" s="101" t="s">
        <v>33</v>
      </c>
      <c r="N159" s="102" t="s">
        <v>33</v>
      </c>
      <c r="U159" s="68" t="s">
        <v>774</v>
      </c>
    </row>
    <row r="160" spans="1:23" s="63" customFormat="1" x14ac:dyDescent="0.2">
      <c r="A160" s="103"/>
      <c r="B160" s="104"/>
      <c r="C160" s="780" t="s">
        <v>191</v>
      </c>
      <c r="D160" s="780"/>
      <c r="E160" s="780"/>
      <c r="F160" s="105" t="s">
        <v>33</v>
      </c>
      <c r="G160" s="105" t="s">
        <v>33</v>
      </c>
      <c r="H160" s="105" t="s">
        <v>33</v>
      </c>
      <c r="I160" s="105" t="s">
        <v>33</v>
      </c>
      <c r="J160" s="106" t="s">
        <v>33</v>
      </c>
      <c r="K160" s="105" t="s">
        <v>33</v>
      </c>
      <c r="L160" s="106">
        <v>215.41</v>
      </c>
      <c r="M160" s="92" t="s">
        <v>33</v>
      </c>
      <c r="N160" s="107" t="s">
        <v>33</v>
      </c>
      <c r="W160" s="68" t="s">
        <v>191</v>
      </c>
    </row>
    <row r="161" spans="1:24" s="63" customFormat="1" ht="22.5" x14ac:dyDescent="0.2">
      <c r="A161" s="88" t="s">
        <v>312</v>
      </c>
      <c r="B161" s="89" t="s">
        <v>912</v>
      </c>
      <c r="C161" s="776" t="s">
        <v>3910</v>
      </c>
      <c r="D161" s="776"/>
      <c r="E161" s="776"/>
      <c r="F161" s="90" t="s">
        <v>484</v>
      </c>
      <c r="G161" s="90" t="s">
        <v>33</v>
      </c>
      <c r="H161" s="90" t="s">
        <v>33</v>
      </c>
      <c r="I161" s="90" t="s">
        <v>274</v>
      </c>
      <c r="J161" s="91">
        <v>873.56</v>
      </c>
      <c r="K161" s="90" t="s">
        <v>778</v>
      </c>
      <c r="L161" s="91">
        <v>11492.56</v>
      </c>
      <c r="M161" s="92" t="s">
        <v>33</v>
      </c>
      <c r="N161" s="93" t="s">
        <v>33</v>
      </c>
      <c r="R161" s="68" t="s">
        <v>3910</v>
      </c>
    </row>
    <row r="162" spans="1:24" s="63" customFormat="1" x14ac:dyDescent="0.2">
      <c r="A162" s="94"/>
      <c r="B162" s="95"/>
      <c r="C162" s="767" t="s">
        <v>3911</v>
      </c>
      <c r="D162" s="767"/>
      <c r="E162" s="767"/>
      <c r="F162" s="767"/>
      <c r="G162" s="767"/>
      <c r="H162" s="767"/>
      <c r="I162" s="767"/>
      <c r="J162" s="767"/>
      <c r="K162" s="767"/>
      <c r="L162" s="767"/>
      <c r="M162" s="767"/>
      <c r="N162" s="781"/>
      <c r="X162" s="68" t="s">
        <v>3911</v>
      </c>
    </row>
    <row r="163" spans="1:24" s="63" customFormat="1" ht="22.5" x14ac:dyDescent="0.2">
      <c r="A163" s="96"/>
      <c r="B163" s="97" t="s">
        <v>780</v>
      </c>
      <c r="C163" s="767" t="s">
        <v>781</v>
      </c>
      <c r="D163" s="767"/>
      <c r="E163" s="767"/>
      <c r="F163" s="767"/>
      <c r="G163" s="767"/>
      <c r="H163" s="767"/>
      <c r="I163" s="767"/>
      <c r="J163" s="767"/>
      <c r="K163" s="767"/>
      <c r="L163" s="767"/>
      <c r="M163" s="767"/>
      <c r="N163" s="781"/>
      <c r="S163" s="68" t="s">
        <v>781</v>
      </c>
    </row>
    <row r="164" spans="1:24" s="63" customFormat="1" ht="22.5" x14ac:dyDescent="0.2">
      <c r="A164" s="88" t="s">
        <v>316</v>
      </c>
      <c r="B164" s="89" t="s">
        <v>3912</v>
      </c>
      <c r="C164" s="776" t="s">
        <v>3913</v>
      </c>
      <c r="D164" s="776"/>
      <c r="E164" s="776"/>
      <c r="F164" s="90" t="s">
        <v>484</v>
      </c>
      <c r="G164" s="90" t="s">
        <v>33</v>
      </c>
      <c r="H164" s="90" t="s">
        <v>33</v>
      </c>
      <c r="I164" s="90" t="s">
        <v>274</v>
      </c>
      <c r="J164" s="91" t="s">
        <v>33</v>
      </c>
      <c r="K164" s="90" t="s">
        <v>33</v>
      </c>
      <c r="L164" s="91" t="s">
        <v>33</v>
      </c>
      <c r="M164" s="92" t="s">
        <v>33</v>
      </c>
      <c r="N164" s="93" t="s">
        <v>33</v>
      </c>
      <c r="R164" s="68" t="s">
        <v>3913</v>
      </c>
    </row>
    <row r="165" spans="1:24" s="63" customFormat="1" ht="33.75" x14ac:dyDescent="0.2">
      <c r="A165" s="96"/>
      <c r="B165" s="97" t="s">
        <v>890</v>
      </c>
      <c r="C165" s="767" t="s">
        <v>559</v>
      </c>
      <c r="D165" s="767"/>
      <c r="E165" s="767"/>
      <c r="F165" s="767"/>
      <c r="G165" s="767"/>
      <c r="H165" s="767"/>
      <c r="I165" s="767"/>
      <c r="J165" s="767"/>
      <c r="K165" s="767"/>
      <c r="L165" s="767"/>
      <c r="M165" s="767"/>
      <c r="N165" s="781"/>
      <c r="S165" s="68" t="s">
        <v>559</v>
      </c>
    </row>
    <row r="166" spans="1:24" s="63" customFormat="1" x14ac:dyDescent="0.2">
      <c r="A166" s="98"/>
      <c r="B166" s="97" t="s">
        <v>165</v>
      </c>
      <c r="C166" s="767" t="s">
        <v>251</v>
      </c>
      <c r="D166" s="767"/>
      <c r="E166" s="767"/>
      <c r="F166" s="99" t="s">
        <v>33</v>
      </c>
      <c r="G166" s="99" t="s">
        <v>33</v>
      </c>
      <c r="H166" s="99" t="s">
        <v>33</v>
      </c>
      <c r="I166" s="99" t="s">
        <v>33</v>
      </c>
      <c r="J166" s="100">
        <v>17.059999999999999</v>
      </c>
      <c r="K166" s="99" t="s">
        <v>175</v>
      </c>
      <c r="L166" s="100">
        <v>277.23</v>
      </c>
      <c r="M166" s="101" t="s">
        <v>33</v>
      </c>
      <c r="N166" s="102" t="s">
        <v>33</v>
      </c>
      <c r="T166" s="68" t="s">
        <v>251</v>
      </c>
    </row>
    <row r="167" spans="1:24" s="63" customFormat="1" x14ac:dyDescent="0.2">
      <c r="A167" s="98"/>
      <c r="B167" s="97" t="s">
        <v>212</v>
      </c>
      <c r="C167" s="767" t="s">
        <v>252</v>
      </c>
      <c r="D167" s="767"/>
      <c r="E167" s="767"/>
      <c r="F167" s="99" t="s">
        <v>33</v>
      </c>
      <c r="G167" s="99" t="s">
        <v>33</v>
      </c>
      <c r="H167" s="99" t="s">
        <v>33</v>
      </c>
      <c r="I167" s="99" t="s">
        <v>33</v>
      </c>
      <c r="J167" s="100">
        <v>0.34</v>
      </c>
      <c r="K167" s="99" t="s">
        <v>33</v>
      </c>
      <c r="L167" s="100">
        <v>4.42</v>
      </c>
      <c r="M167" s="101" t="s">
        <v>33</v>
      </c>
      <c r="N167" s="102" t="s">
        <v>33</v>
      </c>
      <c r="T167" s="68" t="s">
        <v>252</v>
      </c>
    </row>
    <row r="168" spans="1:24" s="63" customFormat="1" x14ac:dyDescent="0.2">
      <c r="A168" s="98"/>
      <c r="B168" s="97" t="s">
        <v>33</v>
      </c>
      <c r="C168" s="767" t="s">
        <v>253</v>
      </c>
      <c r="D168" s="767"/>
      <c r="E168" s="767"/>
      <c r="F168" s="99" t="s">
        <v>179</v>
      </c>
      <c r="G168" s="99" t="s">
        <v>173</v>
      </c>
      <c r="H168" s="99" t="s">
        <v>175</v>
      </c>
      <c r="I168" s="99" t="s">
        <v>3914</v>
      </c>
      <c r="J168" s="100" t="s">
        <v>33</v>
      </c>
      <c r="K168" s="99" t="s">
        <v>33</v>
      </c>
      <c r="L168" s="100" t="s">
        <v>33</v>
      </c>
      <c r="M168" s="101" t="s">
        <v>33</v>
      </c>
      <c r="N168" s="102" t="s">
        <v>33</v>
      </c>
      <c r="U168" s="68" t="s">
        <v>253</v>
      </c>
    </row>
    <row r="169" spans="1:24" s="63" customFormat="1" x14ac:dyDescent="0.2">
      <c r="A169" s="98"/>
      <c r="B169" s="97" t="s">
        <v>33</v>
      </c>
      <c r="C169" s="776" t="s">
        <v>182</v>
      </c>
      <c r="D169" s="776"/>
      <c r="E169" s="776"/>
      <c r="F169" s="90" t="s">
        <v>33</v>
      </c>
      <c r="G169" s="90" t="s">
        <v>33</v>
      </c>
      <c r="H169" s="90" t="s">
        <v>33</v>
      </c>
      <c r="I169" s="90" t="s">
        <v>33</v>
      </c>
      <c r="J169" s="91">
        <v>17.399999999999999</v>
      </c>
      <c r="K169" s="90" t="s">
        <v>33</v>
      </c>
      <c r="L169" s="91">
        <v>281.64999999999998</v>
      </c>
      <c r="M169" s="92" t="s">
        <v>33</v>
      </c>
      <c r="N169" s="93" t="s">
        <v>33</v>
      </c>
      <c r="V169" s="68" t="s">
        <v>182</v>
      </c>
    </row>
    <row r="170" spans="1:24" s="63" customFormat="1" x14ac:dyDescent="0.2">
      <c r="A170" s="98"/>
      <c r="B170" s="97" t="s">
        <v>33</v>
      </c>
      <c r="C170" s="767" t="s">
        <v>183</v>
      </c>
      <c r="D170" s="767"/>
      <c r="E170" s="767"/>
      <c r="F170" s="99" t="s">
        <v>33</v>
      </c>
      <c r="G170" s="99" t="s">
        <v>33</v>
      </c>
      <c r="H170" s="99" t="s">
        <v>33</v>
      </c>
      <c r="I170" s="99" t="s">
        <v>33</v>
      </c>
      <c r="J170" s="100" t="s">
        <v>33</v>
      </c>
      <c r="K170" s="99" t="s">
        <v>33</v>
      </c>
      <c r="L170" s="100">
        <v>277.23</v>
      </c>
      <c r="M170" s="101" t="s">
        <v>33</v>
      </c>
      <c r="N170" s="102" t="s">
        <v>33</v>
      </c>
      <c r="U170" s="68" t="s">
        <v>183</v>
      </c>
    </row>
    <row r="171" spans="1:24" s="63" customFormat="1" ht="22.5" x14ac:dyDescent="0.2">
      <c r="A171" s="98"/>
      <c r="B171" s="97" t="s">
        <v>771</v>
      </c>
      <c r="C171" s="767" t="s">
        <v>772</v>
      </c>
      <c r="D171" s="767"/>
      <c r="E171" s="767"/>
      <c r="F171" s="99" t="s">
        <v>186</v>
      </c>
      <c r="G171" s="99" t="s">
        <v>341</v>
      </c>
      <c r="H171" s="99" t="s">
        <v>33</v>
      </c>
      <c r="I171" s="99" t="s">
        <v>341</v>
      </c>
      <c r="J171" s="100" t="s">
        <v>33</v>
      </c>
      <c r="K171" s="99" t="s">
        <v>33</v>
      </c>
      <c r="L171" s="100">
        <v>221.78</v>
      </c>
      <c r="M171" s="101" t="s">
        <v>33</v>
      </c>
      <c r="N171" s="102" t="s">
        <v>33</v>
      </c>
      <c r="U171" s="68" t="s">
        <v>772</v>
      </c>
    </row>
    <row r="172" spans="1:24" s="63" customFormat="1" ht="22.5" x14ac:dyDescent="0.2">
      <c r="A172" s="98"/>
      <c r="B172" s="97" t="s">
        <v>773</v>
      </c>
      <c r="C172" s="767" t="s">
        <v>774</v>
      </c>
      <c r="D172" s="767"/>
      <c r="E172" s="767"/>
      <c r="F172" s="99" t="s">
        <v>186</v>
      </c>
      <c r="G172" s="99" t="s">
        <v>775</v>
      </c>
      <c r="H172" s="99" t="s">
        <v>33</v>
      </c>
      <c r="I172" s="99" t="s">
        <v>775</v>
      </c>
      <c r="J172" s="100" t="s">
        <v>33</v>
      </c>
      <c r="K172" s="99" t="s">
        <v>33</v>
      </c>
      <c r="L172" s="100">
        <v>166.34</v>
      </c>
      <c r="M172" s="101" t="s">
        <v>33</v>
      </c>
      <c r="N172" s="102" t="s">
        <v>33</v>
      </c>
      <c r="U172" s="68" t="s">
        <v>774</v>
      </c>
    </row>
    <row r="173" spans="1:24" s="63" customFormat="1" x14ac:dyDescent="0.2">
      <c r="A173" s="103"/>
      <c r="B173" s="104"/>
      <c r="C173" s="780" t="s">
        <v>191</v>
      </c>
      <c r="D173" s="780"/>
      <c r="E173" s="780"/>
      <c r="F173" s="105" t="s">
        <v>33</v>
      </c>
      <c r="G173" s="105" t="s">
        <v>33</v>
      </c>
      <c r="H173" s="105" t="s">
        <v>33</v>
      </c>
      <c r="I173" s="105" t="s">
        <v>33</v>
      </c>
      <c r="J173" s="106" t="s">
        <v>33</v>
      </c>
      <c r="K173" s="105" t="s">
        <v>33</v>
      </c>
      <c r="L173" s="106">
        <v>669.77</v>
      </c>
      <c r="M173" s="92" t="s">
        <v>33</v>
      </c>
      <c r="N173" s="107" t="s">
        <v>33</v>
      </c>
      <c r="W173" s="68" t="s">
        <v>191</v>
      </c>
    </row>
    <row r="174" spans="1:24" s="63" customFormat="1" ht="22.5" x14ac:dyDescent="0.2">
      <c r="A174" s="88" t="s">
        <v>689</v>
      </c>
      <c r="B174" s="89" t="s">
        <v>3915</v>
      </c>
      <c r="C174" s="776" t="s">
        <v>3916</v>
      </c>
      <c r="D174" s="776"/>
      <c r="E174" s="776"/>
      <c r="F174" s="90" t="s">
        <v>484</v>
      </c>
      <c r="G174" s="90" t="s">
        <v>33</v>
      </c>
      <c r="H174" s="90" t="s">
        <v>33</v>
      </c>
      <c r="I174" s="90" t="s">
        <v>274</v>
      </c>
      <c r="J174" s="91">
        <v>362.2</v>
      </c>
      <c r="K174" s="90" t="s">
        <v>778</v>
      </c>
      <c r="L174" s="91">
        <v>4765.1000000000004</v>
      </c>
      <c r="M174" s="92" t="s">
        <v>33</v>
      </c>
      <c r="N174" s="93" t="s">
        <v>33</v>
      </c>
      <c r="R174" s="68" t="s">
        <v>3916</v>
      </c>
    </row>
    <row r="175" spans="1:24" s="63" customFormat="1" x14ac:dyDescent="0.2">
      <c r="A175" s="94"/>
      <c r="B175" s="95"/>
      <c r="C175" s="767" t="s">
        <v>3917</v>
      </c>
      <c r="D175" s="767"/>
      <c r="E175" s="767"/>
      <c r="F175" s="767"/>
      <c r="G175" s="767"/>
      <c r="H175" s="767"/>
      <c r="I175" s="767"/>
      <c r="J175" s="767"/>
      <c r="K175" s="767"/>
      <c r="L175" s="767"/>
      <c r="M175" s="767"/>
      <c r="N175" s="781"/>
      <c r="X175" s="68" t="s">
        <v>3917</v>
      </c>
    </row>
    <row r="176" spans="1:24" s="63" customFormat="1" ht="22.5" x14ac:dyDescent="0.2">
      <c r="A176" s="96"/>
      <c r="B176" s="97" t="s">
        <v>780</v>
      </c>
      <c r="C176" s="767" t="s">
        <v>781</v>
      </c>
      <c r="D176" s="767"/>
      <c r="E176" s="767"/>
      <c r="F176" s="767"/>
      <c r="G176" s="767"/>
      <c r="H176" s="767"/>
      <c r="I176" s="767"/>
      <c r="J176" s="767"/>
      <c r="K176" s="767"/>
      <c r="L176" s="767"/>
      <c r="M176" s="767"/>
      <c r="N176" s="781"/>
      <c r="S176" s="68" t="s">
        <v>781</v>
      </c>
    </row>
    <row r="177" spans="1:25" s="63" customFormat="1" ht="22.5" x14ac:dyDescent="0.2">
      <c r="A177" s="88" t="s">
        <v>692</v>
      </c>
      <c r="B177" s="89" t="s">
        <v>915</v>
      </c>
      <c r="C177" s="776" t="s">
        <v>916</v>
      </c>
      <c r="D177" s="776"/>
      <c r="E177" s="776"/>
      <c r="F177" s="90" t="s">
        <v>917</v>
      </c>
      <c r="G177" s="90" t="s">
        <v>33</v>
      </c>
      <c r="H177" s="90" t="s">
        <v>33</v>
      </c>
      <c r="I177" s="90" t="s">
        <v>274</v>
      </c>
      <c r="J177" s="91" t="s">
        <v>33</v>
      </c>
      <c r="K177" s="90" t="s">
        <v>33</v>
      </c>
      <c r="L177" s="91" t="s">
        <v>33</v>
      </c>
      <c r="M177" s="92" t="s">
        <v>33</v>
      </c>
      <c r="N177" s="93" t="s">
        <v>33</v>
      </c>
      <c r="R177" s="68" t="s">
        <v>916</v>
      </c>
    </row>
    <row r="178" spans="1:25" s="63" customFormat="1" ht="33.75" x14ac:dyDescent="0.2">
      <c r="A178" s="96"/>
      <c r="B178" s="97" t="s">
        <v>890</v>
      </c>
      <c r="C178" s="767" t="s">
        <v>559</v>
      </c>
      <c r="D178" s="767"/>
      <c r="E178" s="767"/>
      <c r="F178" s="767"/>
      <c r="G178" s="767"/>
      <c r="H178" s="767"/>
      <c r="I178" s="767"/>
      <c r="J178" s="767"/>
      <c r="K178" s="767"/>
      <c r="L178" s="767"/>
      <c r="M178" s="767"/>
      <c r="N178" s="781"/>
      <c r="S178" s="68" t="s">
        <v>559</v>
      </c>
    </row>
    <row r="179" spans="1:25" s="63" customFormat="1" x14ac:dyDescent="0.2">
      <c r="A179" s="98"/>
      <c r="B179" s="97" t="s">
        <v>165</v>
      </c>
      <c r="C179" s="767" t="s">
        <v>251</v>
      </c>
      <c r="D179" s="767"/>
      <c r="E179" s="767"/>
      <c r="F179" s="99" t="s">
        <v>33</v>
      </c>
      <c r="G179" s="99" t="s">
        <v>33</v>
      </c>
      <c r="H179" s="99" t="s">
        <v>33</v>
      </c>
      <c r="I179" s="99" t="s">
        <v>33</v>
      </c>
      <c r="J179" s="100">
        <v>28.86</v>
      </c>
      <c r="K179" s="99" t="s">
        <v>175</v>
      </c>
      <c r="L179" s="100">
        <v>468.98</v>
      </c>
      <c r="M179" s="101" t="s">
        <v>33</v>
      </c>
      <c r="N179" s="102" t="s">
        <v>33</v>
      </c>
      <c r="T179" s="68" t="s">
        <v>251</v>
      </c>
    </row>
    <row r="180" spans="1:25" s="63" customFormat="1" x14ac:dyDescent="0.2">
      <c r="A180" s="98"/>
      <c r="B180" s="97" t="s">
        <v>212</v>
      </c>
      <c r="C180" s="767" t="s">
        <v>252</v>
      </c>
      <c r="D180" s="767"/>
      <c r="E180" s="767"/>
      <c r="F180" s="99" t="s">
        <v>33</v>
      </c>
      <c r="G180" s="99" t="s">
        <v>33</v>
      </c>
      <c r="H180" s="99" t="s">
        <v>33</v>
      </c>
      <c r="I180" s="99" t="s">
        <v>33</v>
      </c>
      <c r="J180" s="100">
        <v>54.72</v>
      </c>
      <c r="K180" s="99" t="s">
        <v>33</v>
      </c>
      <c r="L180" s="100">
        <v>711.36</v>
      </c>
      <c r="M180" s="101" t="s">
        <v>33</v>
      </c>
      <c r="N180" s="102" t="s">
        <v>33</v>
      </c>
      <c r="T180" s="68" t="s">
        <v>252</v>
      </c>
    </row>
    <row r="181" spans="1:25" s="63" customFormat="1" x14ac:dyDescent="0.2">
      <c r="A181" s="98"/>
      <c r="B181" s="97" t="s">
        <v>33</v>
      </c>
      <c r="C181" s="767" t="s">
        <v>253</v>
      </c>
      <c r="D181" s="767"/>
      <c r="E181" s="767"/>
      <c r="F181" s="99" t="s">
        <v>179</v>
      </c>
      <c r="G181" s="99" t="s">
        <v>176</v>
      </c>
      <c r="H181" s="99" t="s">
        <v>175</v>
      </c>
      <c r="I181" s="99" t="s">
        <v>3918</v>
      </c>
      <c r="J181" s="100" t="s">
        <v>33</v>
      </c>
      <c r="K181" s="99" t="s">
        <v>33</v>
      </c>
      <c r="L181" s="100" t="s">
        <v>33</v>
      </c>
      <c r="M181" s="101" t="s">
        <v>33</v>
      </c>
      <c r="N181" s="102" t="s">
        <v>33</v>
      </c>
      <c r="U181" s="68" t="s">
        <v>253</v>
      </c>
    </row>
    <row r="182" spans="1:25" s="63" customFormat="1" x14ac:dyDescent="0.2">
      <c r="A182" s="98"/>
      <c r="B182" s="97" t="s">
        <v>33</v>
      </c>
      <c r="C182" s="776" t="s">
        <v>182</v>
      </c>
      <c r="D182" s="776"/>
      <c r="E182" s="776"/>
      <c r="F182" s="90" t="s">
        <v>33</v>
      </c>
      <c r="G182" s="90" t="s">
        <v>33</v>
      </c>
      <c r="H182" s="90" t="s">
        <v>33</v>
      </c>
      <c r="I182" s="90" t="s">
        <v>33</v>
      </c>
      <c r="J182" s="91">
        <v>83.58</v>
      </c>
      <c r="K182" s="90" t="s">
        <v>33</v>
      </c>
      <c r="L182" s="91">
        <v>1180.3399999999999</v>
      </c>
      <c r="M182" s="92" t="s">
        <v>33</v>
      </c>
      <c r="N182" s="93" t="s">
        <v>33</v>
      </c>
      <c r="V182" s="68" t="s">
        <v>182</v>
      </c>
    </row>
    <row r="183" spans="1:25" s="63" customFormat="1" x14ac:dyDescent="0.2">
      <c r="A183" s="98"/>
      <c r="B183" s="97" t="s">
        <v>33</v>
      </c>
      <c r="C183" s="767" t="s">
        <v>183</v>
      </c>
      <c r="D183" s="767"/>
      <c r="E183" s="767"/>
      <c r="F183" s="99" t="s">
        <v>33</v>
      </c>
      <c r="G183" s="99" t="s">
        <v>33</v>
      </c>
      <c r="H183" s="99" t="s">
        <v>33</v>
      </c>
      <c r="I183" s="99" t="s">
        <v>33</v>
      </c>
      <c r="J183" s="100" t="s">
        <v>33</v>
      </c>
      <c r="K183" s="99" t="s">
        <v>33</v>
      </c>
      <c r="L183" s="100">
        <v>468.98</v>
      </c>
      <c r="M183" s="101" t="s">
        <v>33</v>
      </c>
      <c r="N183" s="102" t="s">
        <v>33</v>
      </c>
      <c r="U183" s="68" t="s">
        <v>183</v>
      </c>
    </row>
    <row r="184" spans="1:25" s="63" customFormat="1" ht="22.5" x14ac:dyDescent="0.2">
      <c r="A184" s="98"/>
      <c r="B184" s="97" t="s">
        <v>771</v>
      </c>
      <c r="C184" s="767" t="s">
        <v>772</v>
      </c>
      <c r="D184" s="767"/>
      <c r="E184" s="767"/>
      <c r="F184" s="99" t="s">
        <v>186</v>
      </c>
      <c r="G184" s="99" t="s">
        <v>341</v>
      </c>
      <c r="H184" s="99" t="s">
        <v>33</v>
      </c>
      <c r="I184" s="99" t="s">
        <v>341</v>
      </c>
      <c r="J184" s="100" t="s">
        <v>33</v>
      </c>
      <c r="K184" s="99" t="s">
        <v>33</v>
      </c>
      <c r="L184" s="100">
        <v>375.18</v>
      </c>
      <c r="M184" s="101" t="s">
        <v>33</v>
      </c>
      <c r="N184" s="102" t="s">
        <v>33</v>
      </c>
      <c r="U184" s="68" t="s">
        <v>772</v>
      </c>
    </row>
    <row r="185" spans="1:25" s="63" customFormat="1" ht="22.5" x14ac:dyDescent="0.2">
      <c r="A185" s="98"/>
      <c r="B185" s="97" t="s">
        <v>773</v>
      </c>
      <c r="C185" s="767" t="s">
        <v>774</v>
      </c>
      <c r="D185" s="767"/>
      <c r="E185" s="767"/>
      <c r="F185" s="99" t="s">
        <v>186</v>
      </c>
      <c r="G185" s="99" t="s">
        <v>775</v>
      </c>
      <c r="H185" s="99" t="s">
        <v>33</v>
      </c>
      <c r="I185" s="99" t="s">
        <v>775</v>
      </c>
      <c r="J185" s="100" t="s">
        <v>33</v>
      </c>
      <c r="K185" s="99" t="s">
        <v>33</v>
      </c>
      <c r="L185" s="100">
        <v>281.39</v>
      </c>
      <c r="M185" s="101" t="s">
        <v>33</v>
      </c>
      <c r="N185" s="102" t="s">
        <v>33</v>
      </c>
      <c r="U185" s="68" t="s">
        <v>774</v>
      </c>
    </row>
    <row r="186" spans="1:25" s="63" customFormat="1" x14ac:dyDescent="0.2">
      <c r="A186" s="103"/>
      <c r="B186" s="104"/>
      <c r="C186" s="780" t="s">
        <v>191</v>
      </c>
      <c r="D186" s="780"/>
      <c r="E186" s="780"/>
      <c r="F186" s="105" t="s">
        <v>33</v>
      </c>
      <c r="G186" s="105" t="s">
        <v>33</v>
      </c>
      <c r="H186" s="105" t="s">
        <v>33</v>
      </c>
      <c r="I186" s="105" t="s">
        <v>33</v>
      </c>
      <c r="J186" s="106" t="s">
        <v>33</v>
      </c>
      <c r="K186" s="105" t="s">
        <v>33</v>
      </c>
      <c r="L186" s="106">
        <v>1836.91</v>
      </c>
      <c r="M186" s="92" t="s">
        <v>33</v>
      </c>
      <c r="N186" s="107" t="s">
        <v>33</v>
      </c>
      <c r="W186" s="68" t="s">
        <v>191</v>
      </c>
    </row>
    <row r="187" spans="1:25" s="63" customFormat="1" ht="22.5" x14ac:dyDescent="0.2">
      <c r="A187" s="88" t="s">
        <v>233</v>
      </c>
      <c r="B187" s="89" t="s">
        <v>918</v>
      </c>
      <c r="C187" s="776" t="s">
        <v>919</v>
      </c>
      <c r="D187" s="776"/>
      <c r="E187" s="776"/>
      <c r="F187" s="90" t="s">
        <v>484</v>
      </c>
      <c r="G187" s="90" t="s">
        <v>33</v>
      </c>
      <c r="H187" s="90" t="s">
        <v>33</v>
      </c>
      <c r="I187" s="90" t="s">
        <v>274</v>
      </c>
      <c r="J187" s="91">
        <v>7184.82</v>
      </c>
      <c r="K187" s="90" t="s">
        <v>778</v>
      </c>
      <c r="L187" s="91">
        <v>94523.49</v>
      </c>
      <c r="M187" s="92" t="s">
        <v>33</v>
      </c>
      <c r="N187" s="93" t="s">
        <v>33</v>
      </c>
      <c r="R187" s="68" t="s">
        <v>919</v>
      </c>
    </row>
    <row r="188" spans="1:25" s="63" customFormat="1" x14ac:dyDescent="0.2">
      <c r="A188" s="94"/>
      <c r="B188" s="95"/>
      <c r="C188" s="767" t="s">
        <v>920</v>
      </c>
      <c r="D188" s="767"/>
      <c r="E188" s="767"/>
      <c r="F188" s="767"/>
      <c r="G188" s="767"/>
      <c r="H188" s="767"/>
      <c r="I188" s="767"/>
      <c r="J188" s="767"/>
      <c r="K188" s="767"/>
      <c r="L188" s="767"/>
      <c r="M188" s="767"/>
      <c r="N188" s="781"/>
      <c r="X188" s="68" t="s">
        <v>920</v>
      </c>
    </row>
    <row r="189" spans="1:25" s="63" customFormat="1" ht="22.5" x14ac:dyDescent="0.2">
      <c r="A189" s="96"/>
      <c r="B189" s="97" t="s">
        <v>780</v>
      </c>
      <c r="C189" s="767" t="s">
        <v>781</v>
      </c>
      <c r="D189" s="767"/>
      <c r="E189" s="767"/>
      <c r="F189" s="767"/>
      <c r="G189" s="767"/>
      <c r="H189" s="767"/>
      <c r="I189" s="767"/>
      <c r="J189" s="767"/>
      <c r="K189" s="767"/>
      <c r="L189" s="767"/>
      <c r="M189" s="767"/>
      <c r="N189" s="781"/>
      <c r="S189" s="68" t="s">
        <v>781</v>
      </c>
    </row>
    <row r="190" spans="1:25" s="63" customFormat="1" x14ac:dyDescent="0.2">
      <c r="A190" s="783" t="s">
        <v>950</v>
      </c>
      <c r="B190" s="784"/>
      <c r="C190" s="784"/>
      <c r="D190" s="784"/>
      <c r="E190" s="784"/>
      <c r="F190" s="784"/>
      <c r="G190" s="784"/>
      <c r="H190" s="784"/>
      <c r="I190" s="784"/>
      <c r="J190" s="784"/>
      <c r="K190" s="784"/>
      <c r="L190" s="784"/>
      <c r="M190" s="784"/>
      <c r="N190" s="785"/>
      <c r="Q190" s="68" t="s">
        <v>950</v>
      </c>
    </row>
    <row r="191" spans="1:25" s="63" customFormat="1" ht="22.5" x14ac:dyDescent="0.2">
      <c r="A191" s="88" t="s">
        <v>704</v>
      </c>
      <c r="B191" s="89" t="s">
        <v>3919</v>
      </c>
      <c r="C191" s="776" t="s">
        <v>3920</v>
      </c>
      <c r="D191" s="776"/>
      <c r="E191" s="776"/>
      <c r="F191" s="90" t="s">
        <v>711</v>
      </c>
      <c r="G191" s="90" t="s">
        <v>33</v>
      </c>
      <c r="H191" s="90" t="s">
        <v>33</v>
      </c>
      <c r="I191" s="90" t="s">
        <v>3921</v>
      </c>
      <c r="J191" s="91" t="s">
        <v>33</v>
      </c>
      <c r="K191" s="90" t="s">
        <v>33</v>
      </c>
      <c r="L191" s="91" t="s">
        <v>33</v>
      </c>
      <c r="M191" s="92" t="s">
        <v>33</v>
      </c>
      <c r="N191" s="93" t="s">
        <v>33</v>
      </c>
      <c r="R191" s="68" t="s">
        <v>3920</v>
      </c>
    </row>
    <row r="192" spans="1:25" s="63" customFormat="1" x14ac:dyDescent="0.2">
      <c r="A192" s="94"/>
      <c r="B192" s="95"/>
      <c r="C192" s="767" t="s">
        <v>3922</v>
      </c>
      <c r="D192" s="767"/>
      <c r="E192" s="767"/>
      <c r="F192" s="767"/>
      <c r="G192" s="767"/>
      <c r="H192" s="767"/>
      <c r="I192" s="767"/>
      <c r="J192" s="767"/>
      <c r="K192" s="767"/>
      <c r="L192" s="767"/>
      <c r="M192" s="767"/>
      <c r="N192" s="781"/>
      <c r="Y192" s="68" t="s">
        <v>3922</v>
      </c>
    </row>
    <row r="193" spans="1:25" s="63" customFormat="1" ht="33.75" x14ac:dyDescent="0.2">
      <c r="A193" s="96"/>
      <c r="B193" s="97" t="s">
        <v>890</v>
      </c>
      <c r="C193" s="767" t="s">
        <v>559</v>
      </c>
      <c r="D193" s="767"/>
      <c r="E193" s="767"/>
      <c r="F193" s="767"/>
      <c r="G193" s="767"/>
      <c r="H193" s="767"/>
      <c r="I193" s="767"/>
      <c r="J193" s="767"/>
      <c r="K193" s="767"/>
      <c r="L193" s="767"/>
      <c r="M193" s="767"/>
      <c r="N193" s="781"/>
      <c r="S193" s="68" t="s">
        <v>559</v>
      </c>
    </row>
    <row r="194" spans="1:25" s="63" customFormat="1" x14ac:dyDescent="0.2">
      <c r="A194" s="98"/>
      <c r="B194" s="97" t="s">
        <v>165</v>
      </c>
      <c r="C194" s="767" t="s">
        <v>251</v>
      </c>
      <c r="D194" s="767"/>
      <c r="E194" s="767"/>
      <c r="F194" s="99" t="s">
        <v>33</v>
      </c>
      <c r="G194" s="99" t="s">
        <v>33</v>
      </c>
      <c r="H194" s="99" t="s">
        <v>33</v>
      </c>
      <c r="I194" s="99" t="s">
        <v>33</v>
      </c>
      <c r="J194" s="100">
        <v>260.94</v>
      </c>
      <c r="K194" s="99" t="s">
        <v>175</v>
      </c>
      <c r="L194" s="100">
        <v>2120.14</v>
      </c>
      <c r="M194" s="101" t="s">
        <v>33</v>
      </c>
      <c r="N194" s="102" t="s">
        <v>33</v>
      </c>
      <c r="T194" s="68" t="s">
        <v>251</v>
      </c>
    </row>
    <row r="195" spans="1:25" s="63" customFormat="1" x14ac:dyDescent="0.2">
      <c r="A195" s="98"/>
      <c r="B195" s="97" t="s">
        <v>173</v>
      </c>
      <c r="C195" s="767" t="s">
        <v>174</v>
      </c>
      <c r="D195" s="767"/>
      <c r="E195" s="767"/>
      <c r="F195" s="99" t="s">
        <v>33</v>
      </c>
      <c r="G195" s="99" t="s">
        <v>33</v>
      </c>
      <c r="H195" s="99" t="s">
        <v>33</v>
      </c>
      <c r="I195" s="99" t="s">
        <v>33</v>
      </c>
      <c r="J195" s="100">
        <v>148.59</v>
      </c>
      <c r="K195" s="99" t="s">
        <v>175</v>
      </c>
      <c r="L195" s="100">
        <v>1207.29</v>
      </c>
      <c r="M195" s="101" t="s">
        <v>33</v>
      </c>
      <c r="N195" s="102" t="s">
        <v>33</v>
      </c>
      <c r="T195" s="68" t="s">
        <v>174</v>
      </c>
    </row>
    <row r="196" spans="1:25" s="63" customFormat="1" x14ac:dyDescent="0.2">
      <c r="A196" s="98"/>
      <c r="B196" s="97" t="s">
        <v>176</v>
      </c>
      <c r="C196" s="767" t="s">
        <v>177</v>
      </c>
      <c r="D196" s="767"/>
      <c r="E196" s="767"/>
      <c r="F196" s="99" t="s">
        <v>33</v>
      </c>
      <c r="G196" s="99" t="s">
        <v>33</v>
      </c>
      <c r="H196" s="99" t="s">
        <v>33</v>
      </c>
      <c r="I196" s="99" t="s">
        <v>33</v>
      </c>
      <c r="J196" s="100">
        <v>4.5199999999999996</v>
      </c>
      <c r="K196" s="99" t="s">
        <v>175</v>
      </c>
      <c r="L196" s="100">
        <v>36.729999999999997</v>
      </c>
      <c r="M196" s="101" t="s">
        <v>33</v>
      </c>
      <c r="N196" s="102" t="s">
        <v>33</v>
      </c>
      <c r="T196" s="68" t="s">
        <v>177</v>
      </c>
    </row>
    <row r="197" spans="1:25" s="63" customFormat="1" x14ac:dyDescent="0.2">
      <c r="A197" s="98"/>
      <c r="B197" s="97" t="s">
        <v>212</v>
      </c>
      <c r="C197" s="767" t="s">
        <v>252</v>
      </c>
      <c r="D197" s="767"/>
      <c r="E197" s="767"/>
      <c r="F197" s="99" t="s">
        <v>33</v>
      </c>
      <c r="G197" s="99" t="s">
        <v>33</v>
      </c>
      <c r="H197" s="99" t="s">
        <v>33</v>
      </c>
      <c r="I197" s="99" t="s">
        <v>33</v>
      </c>
      <c r="J197" s="100">
        <v>600.62</v>
      </c>
      <c r="K197" s="99" t="s">
        <v>33</v>
      </c>
      <c r="L197" s="100">
        <v>3904.03</v>
      </c>
      <c r="M197" s="101" t="s">
        <v>33</v>
      </c>
      <c r="N197" s="102" t="s">
        <v>33</v>
      </c>
      <c r="T197" s="68" t="s">
        <v>252</v>
      </c>
    </row>
    <row r="198" spans="1:25" s="63" customFormat="1" x14ac:dyDescent="0.2">
      <c r="A198" s="98"/>
      <c r="B198" s="97" t="s">
        <v>33</v>
      </c>
      <c r="C198" s="767" t="s">
        <v>253</v>
      </c>
      <c r="D198" s="767"/>
      <c r="E198" s="767"/>
      <c r="F198" s="99" t="s">
        <v>179</v>
      </c>
      <c r="G198" s="99" t="s">
        <v>3923</v>
      </c>
      <c r="H198" s="99" t="s">
        <v>175</v>
      </c>
      <c r="I198" s="99" t="s">
        <v>3924</v>
      </c>
      <c r="J198" s="100" t="s">
        <v>33</v>
      </c>
      <c r="K198" s="99" t="s">
        <v>33</v>
      </c>
      <c r="L198" s="100" t="s">
        <v>33</v>
      </c>
      <c r="M198" s="101" t="s">
        <v>33</v>
      </c>
      <c r="N198" s="102" t="s">
        <v>33</v>
      </c>
      <c r="U198" s="68" t="s">
        <v>253</v>
      </c>
    </row>
    <row r="199" spans="1:25" s="63" customFormat="1" x14ac:dyDescent="0.2">
      <c r="A199" s="98"/>
      <c r="B199" s="97" t="s">
        <v>33</v>
      </c>
      <c r="C199" s="767" t="s">
        <v>178</v>
      </c>
      <c r="D199" s="767"/>
      <c r="E199" s="767"/>
      <c r="F199" s="99" t="s">
        <v>179</v>
      </c>
      <c r="G199" s="99" t="s">
        <v>3925</v>
      </c>
      <c r="H199" s="99" t="s">
        <v>175</v>
      </c>
      <c r="I199" s="99" t="s">
        <v>3926</v>
      </c>
      <c r="J199" s="100" t="s">
        <v>33</v>
      </c>
      <c r="K199" s="99" t="s">
        <v>33</v>
      </c>
      <c r="L199" s="100" t="s">
        <v>33</v>
      </c>
      <c r="M199" s="101" t="s">
        <v>33</v>
      </c>
      <c r="N199" s="102" t="s">
        <v>33</v>
      </c>
      <c r="U199" s="68" t="s">
        <v>178</v>
      </c>
    </row>
    <row r="200" spans="1:25" s="63" customFormat="1" x14ac:dyDescent="0.2">
      <c r="A200" s="98"/>
      <c r="B200" s="97" t="s">
        <v>33</v>
      </c>
      <c r="C200" s="776" t="s">
        <v>182</v>
      </c>
      <c r="D200" s="776"/>
      <c r="E200" s="776"/>
      <c r="F200" s="90" t="s">
        <v>33</v>
      </c>
      <c r="G200" s="90" t="s">
        <v>33</v>
      </c>
      <c r="H200" s="90" t="s">
        <v>33</v>
      </c>
      <c r="I200" s="90" t="s">
        <v>33</v>
      </c>
      <c r="J200" s="91">
        <v>1010.15</v>
      </c>
      <c r="K200" s="90" t="s">
        <v>33</v>
      </c>
      <c r="L200" s="91">
        <v>7231.46</v>
      </c>
      <c r="M200" s="92" t="s">
        <v>33</v>
      </c>
      <c r="N200" s="93" t="s">
        <v>33</v>
      </c>
      <c r="V200" s="68" t="s">
        <v>182</v>
      </c>
    </row>
    <row r="201" spans="1:25" s="63" customFormat="1" x14ac:dyDescent="0.2">
      <c r="A201" s="98"/>
      <c r="B201" s="97" t="s">
        <v>33</v>
      </c>
      <c r="C201" s="767" t="s">
        <v>183</v>
      </c>
      <c r="D201" s="767"/>
      <c r="E201" s="767"/>
      <c r="F201" s="99" t="s">
        <v>33</v>
      </c>
      <c r="G201" s="99" t="s">
        <v>33</v>
      </c>
      <c r="H201" s="99" t="s">
        <v>33</v>
      </c>
      <c r="I201" s="99" t="s">
        <v>33</v>
      </c>
      <c r="J201" s="100" t="s">
        <v>33</v>
      </c>
      <c r="K201" s="99" t="s">
        <v>33</v>
      </c>
      <c r="L201" s="100">
        <v>2156.87</v>
      </c>
      <c r="M201" s="101" t="s">
        <v>33</v>
      </c>
      <c r="N201" s="102" t="s">
        <v>33</v>
      </c>
      <c r="U201" s="68" t="s">
        <v>183</v>
      </c>
    </row>
    <row r="202" spans="1:25" s="63" customFormat="1" ht="22.5" x14ac:dyDescent="0.2">
      <c r="A202" s="98"/>
      <c r="B202" s="97" t="s">
        <v>959</v>
      </c>
      <c r="C202" s="767" t="s">
        <v>960</v>
      </c>
      <c r="D202" s="767"/>
      <c r="E202" s="767"/>
      <c r="F202" s="99" t="s">
        <v>186</v>
      </c>
      <c r="G202" s="99" t="s">
        <v>187</v>
      </c>
      <c r="H202" s="99" t="s">
        <v>33</v>
      </c>
      <c r="I202" s="99" t="s">
        <v>187</v>
      </c>
      <c r="J202" s="100" t="s">
        <v>33</v>
      </c>
      <c r="K202" s="99" t="s">
        <v>33</v>
      </c>
      <c r="L202" s="100">
        <v>2049.0300000000002</v>
      </c>
      <c r="M202" s="101" t="s">
        <v>33</v>
      </c>
      <c r="N202" s="102" t="s">
        <v>33</v>
      </c>
      <c r="U202" s="68" t="s">
        <v>960</v>
      </c>
    </row>
    <row r="203" spans="1:25" s="63" customFormat="1" ht="22.5" x14ac:dyDescent="0.2">
      <c r="A203" s="98"/>
      <c r="B203" s="97" t="s">
        <v>961</v>
      </c>
      <c r="C203" s="767" t="s">
        <v>962</v>
      </c>
      <c r="D203" s="767"/>
      <c r="E203" s="767"/>
      <c r="F203" s="99" t="s">
        <v>186</v>
      </c>
      <c r="G203" s="99" t="s">
        <v>594</v>
      </c>
      <c r="H203" s="99" t="s">
        <v>33</v>
      </c>
      <c r="I203" s="99" t="s">
        <v>594</v>
      </c>
      <c r="J203" s="100" t="s">
        <v>33</v>
      </c>
      <c r="K203" s="99" t="s">
        <v>33</v>
      </c>
      <c r="L203" s="100">
        <v>1401.97</v>
      </c>
      <c r="M203" s="101" t="s">
        <v>33</v>
      </c>
      <c r="N203" s="102" t="s">
        <v>33</v>
      </c>
      <c r="U203" s="68" t="s">
        <v>962</v>
      </c>
    </row>
    <row r="204" spans="1:25" s="63" customFormat="1" x14ac:dyDescent="0.2">
      <c r="A204" s="103"/>
      <c r="B204" s="104"/>
      <c r="C204" s="780" t="s">
        <v>191</v>
      </c>
      <c r="D204" s="780"/>
      <c r="E204" s="780"/>
      <c r="F204" s="105" t="s">
        <v>33</v>
      </c>
      <c r="G204" s="105" t="s">
        <v>33</v>
      </c>
      <c r="H204" s="105" t="s">
        <v>33</v>
      </c>
      <c r="I204" s="105" t="s">
        <v>33</v>
      </c>
      <c r="J204" s="106" t="s">
        <v>33</v>
      </c>
      <c r="K204" s="105" t="s">
        <v>33</v>
      </c>
      <c r="L204" s="106">
        <v>10682.46</v>
      </c>
      <c r="M204" s="92" t="s">
        <v>33</v>
      </c>
      <c r="N204" s="107" t="s">
        <v>33</v>
      </c>
      <c r="W204" s="68" t="s">
        <v>191</v>
      </c>
    </row>
    <row r="205" spans="1:25" s="63" customFormat="1" ht="45" x14ac:dyDescent="0.2">
      <c r="A205" s="88" t="s">
        <v>309</v>
      </c>
      <c r="B205" s="89" t="s">
        <v>3927</v>
      </c>
      <c r="C205" s="776" t="s">
        <v>3928</v>
      </c>
      <c r="D205" s="776"/>
      <c r="E205" s="776"/>
      <c r="F205" s="90" t="s">
        <v>815</v>
      </c>
      <c r="G205" s="90" t="s">
        <v>33</v>
      </c>
      <c r="H205" s="90" t="s">
        <v>33</v>
      </c>
      <c r="I205" s="90" t="s">
        <v>3929</v>
      </c>
      <c r="J205" s="91">
        <v>9.18</v>
      </c>
      <c r="K205" s="90" t="s">
        <v>33</v>
      </c>
      <c r="L205" s="91">
        <v>6146.01</v>
      </c>
      <c r="M205" s="92" t="s">
        <v>33</v>
      </c>
      <c r="N205" s="93" t="s">
        <v>33</v>
      </c>
      <c r="R205" s="68" t="s">
        <v>3928</v>
      </c>
    </row>
    <row r="206" spans="1:25" s="63" customFormat="1" x14ac:dyDescent="0.2">
      <c r="A206" s="94"/>
      <c r="B206" s="95"/>
      <c r="C206" s="767" t="s">
        <v>3930</v>
      </c>
      <c r="D206" s="767"/>
      <c r="E206" s="767"/>
      <c r="F206" s="767"/>
      <c r="G206" s="767"/>
      <c r="H206" s="767"/>
      <c r="I206" s="767"/>
      <c r="J206" s="767"/>
      <c r="K206" s="767"/>
      <c r="L206" s="767"/>
      <c r="M206" s="767"/>
      <c r="N206" s="781"/>
      <c r="Y206" s="68" t="s">
        <v>3930</v>
      </c>
    </row>
    <row r="207" spans="1:25" s="63" customFormat="1" ht="45" x14ac:dyDescent="0.2">
      <c r="A207" s="88" t="s">
        <v>722</v>
      </c>
      <c r="B207" s="89" t="s">
        <v>1341</v>
      </c>
      <c r="C207" s="776" t="s">
        <v>1342</v>
      </c>
      <c r="D207" s="776"/>
      <c r="E207" s="776"/>
      <c r="F207" s="90" t="s">
        <v>711</v>
      </c>
      <c r="G207" s="90" t="s">
        <v>33</v>
      </c>
      <c r="H207" s="90" t="s">
        <v>33</v>
      </c>
      <c r="I207" s="90" t="s">
        <v>3921</v>
      </c>
      <c r="J207" s="91" t="s">
        <v>33</v>
      </c>
      <c r="K207" s="90" t="s">
        <v>33</v>
      </c>
      <c r="L207" s="91" t="s">
        <v>33</v>
      </c>
      <c r="M207" s="92" t="s">
        <v>33</v>
      </c>
      <c r="N207" s="93" t="s">
        <v>33</v>
      </c>
      <c r="R207" s="68" t="s">
        <v>1342</v>
      </c>
    </row>
    <row r="208" spans="1:25" s="63" customFormat="1" x14ac:dyDescent="0.2">
      <c r="A208" s="94"/>
      <c r="B208" s="95"/>
      <c r="C208" s="767" t="s">
        <v>3922</v>
      </c>
      <c r="D208" s="767"/>
      <c r="E208" s="767"/>
      <c r="F208" s="767"/>
      <c r="G208" s="767"/>
      <c r="H208" s="767"/>
      <c r="I208" s="767"/>
      <c r="J208" s="767"/>
      <c r="K208" s="767"/>
      <c r="L208" s="767"/>
      <c r="M208" s="767"/>
      <c r="N208" s="781"/>
      <c r="Y208" s="68" t="s">
        <v>3922</v>
      </c>
    </row>
    <row r="209" spans="1:25" s="63" customFormat="1" ht="33.75" x14ac:dyDescent="0.2">
      <c r="A209" s="96"/>
      <c r="B209" s="97" t="s">
        <v>890</v>
      </c>
      <c r="C209" s="767" t="s">
        <v>559</v>
      </c>
      <c r="D209" s="767"/>
      <c r="E209" s="767"/>
      <c r="F209" s="767"/>
      <c r="G209" s="767"/>
      <c r="H209" s="767"/>
      <c r="I209" s="767"/>
      <c r="J209" s="767"/>
      <c r="K209" s="767"/>
      <c r="L209" s="767"/>
      <c r="M209" s="767"/>
      <c r="N209" s="781"/>
      <c r="S209" s="68" t="s">
        <v>559</v>
      </c>
    </row>
    <row r="210" spans="1:25" s="63" customFormat="1" x14ac:dyDescent="0.2">
      <c r="A210" s="98"/>
      <c r="B210" s="97" t="s">
        <v>165</v>
      </c>
      <c r="C210" s="767" t="s">
        <v>251</v>
      </c>
      <c r="D210" s="767"/>
      <c r="E210" s="767"/>
      <c r="F210" s="99" t="s">
        <v>33</v>
      </c>
      <c r="G210" s="99" t="s">
        <v>33</v>
      </c>
      <c r="H210" s="99" t="s">
        <v>33</v>
      </c>
      <c r="I210" s="99" t="s">
        <v>33</v>
      </c>
      <c r="J210" s="100">
        <v>42.21</v>
      </c>
      <c r="K210" s="99" t="s">
        <v>175</v>
      </c>
      <c r="L210" s="100">
        <v>342.96</v>
      </c>
      <c r="M210" s="101" t="s">
        <v>33</v>
      </c>
      <c r="N210" s="102" t="s">
        <v>33</v>
      </c>
      <c r="T210" s="68" t="s">
        <v>251</v>
      </c>
    </row>
    <row r="211" spans="1:25" s="63" customFormat="1" x14ac:dyDescent="0.2">
      <c r="A211" s="98"/>
      <c r="B211" s="97" t="s">
        <v>173</v>
      </c>
      <c r="C211" s="767" t="s">
        <v>174</v>
      </c>
      <c r="D211" s="767"/>
      <c r="E211" s="767"/>
      <c r="F211" s="99" t="s">
        <v>33</v>
      </c>
      <c r="G211" s="99" t="s">
        <v>33</v>
      </c>
      <c r="H211" s="99" t="s">
        <v>33</v>
      </c>
      <c r="I211" s="99" t="s">
        <v>33</v>
      </c>
      <c r="J211" s="100">
        <v>1.81</v>
      </c>
      <c r="K211" s="99" t="s">
        <v>175</v>
      </c>
      <c r="L211" s="100">
        <v>14.71</v>
      </c>
      <c r="M211" s="101" t="s">
        <v>33</v>
      </c>
      <c r="N211" s="102" t="s">
        <v>33</v>
      </c>
      <c r="T211" s="68" t="s">
        <v>174</v>
      </c>
    </row>
    <row r="212" spans="1:25" s="63" customFormat="1" x14ac:dyDescent="0.2">
      <c r="A212" s="98"/>
      <c r="B212" s="97" t="s">
        <v>176</v>
      </c>
      <c r="C212" s="767" t="s">
        <v>177</v>
      </c>
      <c r="D212" s="767"/>
      <c r="E212" s="767"/>
      <c r="F212" s="99" t="s">
        <v>33</v>
      </c>
      <c r="G212" s="99" t="s">
        <v>33</v>
      </c>
      <c r="H212" s="99" t="s">
        <v>33</v>
      </c>
      <c r="I212" s="99" t="s">
        <v>33</v>
      </c>
      <c r="J212" s="100">
        <v>0.26</v>
      </c>
      <c r="K212" s="99" t="s">
        <v>175</v>
      </c>
      <c r="L212" s="100">
        <v>2.11</v>
      </c>
      <c r="M212" s="101" t="s">
        <v>33</v>
      </c>
      <c r="N212" s="102" t="s">
        <v>33</v>
      </c>
      <c r="T212" s="68" t="s">
        <v>177</v>
      </c>
    </row>
    <row r="213" spans="1:25" s="63" customFormat="1" x14ac:dyDescent="0.2">
      <c r="A213" s="98"/>
      <c r="B213" s="97" t="s">
        <v>212</v>
      </c>
      <c r="C213" s="767" t="s">
        <v>252</v>
      </c>
      <c r="D213" s="767"/>
      <c r="E213" s="767"/>
      <c r="F213" s="99" t="s">
        <v>33</v>
      </c>
      <c r="G213" s="99" t="s">
        <v>33</v>
      </c>
      <c r="H213" s="99" t="s">
        <v>33</v>
      </c>
      <c r="I213" s="99" t="s">
        <v>33</v>
      </c>
      <c r="J213" s="100">
        <v>11.27</v>
      </c>
      <c r="K213" s="99" t="s">
        <v>33</v>
      </c>
      <c r="L213" s="100">
        <v>73.260000000000005</v>
      </c>
      <c r="M213" s="101" t="s">
        <v>33</v>
      </c>
      <c r="N213" s="102" t="s">
        <v>33</v>
      </c>
      <c r="T213" s="68" t="s">
        <v>252</v>
      </c>
    </row>
    <row r="214" spans="1:25" s="63" customFormat="1" x14ac:dyDescent="0.2">
      <c r="A214" s="98"/>
      <c r="B214" s="97" t="s">
        <v>33</v>
      </c>
      <c r="C214" s="767" t="s">
        <v>253</v>
      </c>
      <c r="D214" s="767"/>
      <c r="E214" s="767"/>
      <c r="F214" s="99" t="s">
        <v>179</v>
      </c>
      <c r="G214" s="99" t="s">
        <v>1343</v>
      </c>
      <c r="H214" s="99" t="s">
        <v>175</v>
      </c>
      <c r="I214" s="99" t="s">
        <v>3931</v>
      </c>
      <c r="J214" s="100" t="s">
        <v>33</v>
      </c>
      <c r="K214" s="99" t="s">
        <v>33</v>
      </c>
      <c r="L214" s="100" t="s">
        <v>33</v>
      </c>
      <c r="M214" s="101" t="s">
        <v>33</v>
      </c>
      <c r="N214" s="102" t="s">
        <v>33</v>
      </c>
      <c r="U214" s="68" t="s">
        <v>253</v>
      </c>
    </row>
    <row r="215" spans="1:25" s="63" customFormat="1" x14ac:dyDescent="0.2">
      <c r="A215" s="98"/>
      <c r="B215" s="97" t="s">
        <v>33</v>
      </c>
      <c r="C215" s="767" t="s">
        <v>178</v>
      </c>
      <c r="D215" s="767"/>
      <c r="E215" s="767"/>
      <c r="F215" s="99" t="s">
        <v>179</v>
      </c>
      <c r="G215" s="99" t="s">
        <v>981</v>
      </c>
      <c r="H215" s="99" t="s">
        <v>175</v>
      </c>
      <c r="I215" s="99" t="s">
        <v>1729</v>
      </c>
      <c r="J215" s="100" t="s">
        <v>33</v>
      </c>
      <c r="K215" s="99" t="s">
        <v>33</v>
      </c>
      <c r="L215" s="100" t="s">
        <v>33</v>
      </c>
      <c r="M215" s="101" t="s">
        <v>33</v>
      </c>
      <c r="N215" s="102" t="s">
        <v>33</v>
      </c>
      <c r="U215" s="68" t="s">
        <v>178</v>
      </c>
    </row>
    <row r="216" spans="1:25" s="63" customFormat="1" x14ac:dyDescent="0.2">
      <c r="A216" s="98"/>
      <c r="B216" s="97" t="s">
        <v>33</v>
      </c>
      <c r="C216" s="776" t="s">
        <v>182</v>
      </c>
      <c r="D216" s="776"/>
      <c r="E216" s="776"/>
      <c r="F216" s="90" t="s">
        <v>33</v>
      </c>
      <c r="G216" s="90" t="s">
        <v>33</v>
      </c>
      <c r="H216" s="90" t="s">
        <v>33</v>
      </c>
      <c r="I216" s="90" t="s">
        <v>33</v>
      </c>
      <c r="J216" s="91">
        <v>55.29</v>
      </c>
      <c r="K216" s="90" t="s">
        <v>33</v>
      </c>
      <c r="L216" s="91">
        <v>430.93</v>
      </c>
      <c r="M216" s="92" t="s">
        <v>33</v>
      </c>
      <c r="N216" s="93" t="s">
        <v>33</v>
      </c>
      <c r="V216" s="68" t="s">
        <v>182</v>
      </c>
    </row>
    <row r="217" spans="1:25" s="63" customFormat="1" x14ac:dyDescent="0.2">
      <c r="A217" s="98"/>
      <c r="B217" s="97" t="s">
        <v>33</v>
      </c>
      <c r="C217" s="767" t="s">
        <v>183</v>
      </c>
      <c r="D217" s="767"/>
      <c r="E217" s="767"/>
      <c r="F217" s="99" t="s">
        <v>33</v>
      </c>
      <c r="G217" s="99" t="s">
        <v>33</v>
      </c>
      <c r="H217" s="99" t="s">
        <v>33</v>
      </c>
      <c r="I217" s="99" t="s">
        <v>33</v>
      </c>
      <c r="J217" s="100" t="s">
        <v>33</v>
      </c>
      <c r="K217" s="99" t="s">
        <v>33</v>
      </c>
      <c r="L217" s="100">
        <v>345.07</v>
      </c>
      <c r="M217" s="101" t="s">
        <v>33</v>
      </c>
      <c r="N217" s="102" t="s">
        <v>33</v>
      </c>
      <c r="U217" s="68" t="s">
        <v>183</v>
      </c>
    </row>
    <row r="218" spans="1:25" s="63" customFormat="1" ht="22.5" x14ac:dyDescent="0.2">
      <c r="A218" s="98"/>
      <c r="B218" s="97" t="s">
        <v>959</v>
      </c>
      <c r="C218" s="767" t="s">
        <v>960</v>
      </c>
      <c r="D218" s="767"/>
      <c r="E218" s="767"/>
      <c r="F218" s="99" t="s">
        <v>186</v>
      </c>
      <c r="G218" s="99" t="s">
        <v>187</v>
      </c>
      <c r="H218" s="99" t="s">
        <v>33</v>
      </c>
      <c r="I218" s="99" t="s">
        <v>187</v>
      </c>
      <c r="J218" s="100" t="s">
        <v>33</v>
      </c>
      <c r="K218" s="99" t="s">
        <v>33</v>
      </c>
      <c r="L218" s="100">
        <v>327.82</v>
      </c>
      <c r="M218" s="101" t="s">
        <v>33</v>
      </c>
      <c r="N218" s="102" t="s">
        <v>33</v>
      </c>
      <c r="U218" s="68" t="s">
        <v>960</v>
      </c>
    </row>
    <row r="219" spans="1:25" s="63" customFormat="1" ht="22.5" x14ac:dyDescent="0.2">
      <c r="A219" s="98"/>
      <c r="B219" s="97" t="s">
        <v>961</v>
      </c>
      <c r="C219" s="767" t="s">
        <v>962</v>
      </c>
      <c r="D219" s="767"/>
      <c r="E219" s="767"/>
      <c r="F219" s="99" t="s">
        <v>186</v>
      </c>
      <c r="G219" s="99" t="s">
        <v>594</v>
      </c>
      <c r="H219" s="99" t="s">
        <v>33</v>
      </c>
      <c r="I219" s="99" t="s">
        <v>594</v>
      </c>
      <c r="J219" s="100" t="s">
        <v>33</v>
      </c>
      <c r="K219" s="99" t="s">
        <v>33</v>
      </c>
      <c r="L219" s="100">
        <v>224.3</v>
      </c>
      <c r="M219" s="101" t="s">
        <v>33</v>
      </c>
      <c r="N219" s="102" t="s">
        <v>33</v>
      </c>
      <c r="U219" s="68" t="s">
        <v>962</v>
      </c>
    </row>
    <row r="220" spans="1:25" s="63" customFormat="1" x14ac:dyDescent="0.2">
      <c r="A220" s="103"/>
      <c r="B220" s="104"/>
      <c r="C220" s="780" t="s">
        <v>191</v>
      </c>
      <c r="D220" s="780"/>
      <c r="E220" s="780"/>
      <c r="F220" s="105" t="s">
        <v>33</v>
      </c>
      <c r="G220" s="105" t="s">
        <v>33</v>
      </c>
      <c r="H220" s="105" t="s">
        <v>33</v>
      </c>
      <c r="I220" s="105" t="s">
        <v>33</v>
      </c>
      <c r="J220" s="106" t="s">
        <v>33</v>
      </c>
      <c r="K220" s="105" t="s">
        <v>33</v>
      </c>
      <c r="L220" s="106">
        <v>983.05</v>
      </c>
      <c r="M220" s="92" t="s">
        <v>33</v>
      </c>
      <c r="N220" s="107" t="s">
        <v>33</v>
      </c>
      <c r="W220" s="68" t="s">
        <v>191</v>
      </c>
    </row>
    <row r="221" spans="1:25" s="63" customFormat="1" ht="56.25" x14ac:dyDescent="0.2">
      <c r="A221" s="88" t="s">
        <v>736</v>
      </c>
      <c r="B221" s="89" t="s">
        <v>1345</v>
      </c>
      <c r="C221" s="776" t="s">
        <v>1346</v>
      </c>
      <c r="D221" s="776"/>
      <c r="E221" s="776"/>
      <c r="F221" s="90" t="s">
        <v>711</v>
      </c>
      <c r="G221" s="90" t="s">
        <v>33</v>
      </c>
      <c r="H221" s="90" t="s">
        <v>33</v>
      </c>
      <c r="I221" s="90" t="s">
        <v>3932</v>
      </c>
      <c r="J221" s="91" t="s">
        <v>33</v>
      </c>
      <c r="K221" s="90" t="s">
        <v>33</v>
      </c>
      <c r="L221" s="91" t="s">
        <v>33</v>
      </c>
      <c r="M221" s="92" t="s">
        <v>33</v>
      </c>
      <c r="N221" s="93" t="s">
        <v>33</v>
      </c>
      <c r="R221" s="68" t="s">
        <v>1346</v>
      </c>
    </row>
    <row r="222" spans="1:25" s="63" customFormat="1" x14ac:dyDescent="0.2">
      <c r="A222" s="94"/>
      <c r="B222" s="95"/>
      <c r="C222" s="767" t="s">
        <v>3933</v>
      </c>
      <c r="D222" s="767"/>
      <c r="E222" s="767"/>
      <c r="F222" s="767"/>
      <c r="G222" s="767"/>
      <c r="H222" s="767"/>
      <c r="I222" s="767"/>
      <c r="J222" s="767"/>
      <c r="K222" s="767"/>
      <c r="L222" s="767"/>
      <c r="M222" s="767"/>
      <c r="N222" s="781"/>
      <c r="Y222" s="68" t="s">
        <v>3933</v>
      </c>
    </row>
    <row r="223" spans="1:25" s="63" customFormat="1" ht="33.75" x14ac:dyDescent="0.2">
      <c r="A223" s="96"/>
      <c r="B223" s="97" t="s">
        <v>890</v>
      </c>
      <c r="C223" s="767" t="s">
        <v>559</v>
      </c>
      <c r="D223" s="767"/>
      <c r="E223" s="767"/>
      <c r="F223" s="767"/>
      <c r="G223" s="767"/>
      <c r="H223" s="767"/>
      <c r="I223" s="767"/>
      <c r="J223" s="767"/>
      <c r="K223" s="767"/>
      <c r="L223" s="767"/>
      <c r="M223" s="767"/>
      <c r="N223" s="781"/>
      <c r="S223" s="68" t="s">
        <v>559</v>
      </c>
    </row>
    <row r="224" spans="1:25" s="63" customFormat="1" x14ac:dyDescent="0.2">
      <c r="A224" s="98"/>
      <c r="B224" s="97" t="s">
        <v>165</v>
      </c>
      <c r="C224" s="767" t="s">
        <v>251</v>
      </c>
      <c r="D224" s="767"/>
      <c r="E224" s="767"/>
      <c r="F224" s="99" t="s">
        <v>33</v>
      </c>
      <c r="G224" s="99" t="s">
        <v>33</v>
      </c>
      <c r="H224" s="99" t="s">
        <v>33</v>
      </c>
      <c r="I224" s="99" t="s">
        <v>33</v>
      </c>
      <c r="J224" s="100">
        <v>17.2</v>
      </c>
      <c r="K224" s="99" t="s">
        <v>175</v>
      </c>
      <c r="L224" s="100">
        <v>257.14</v>
      </c>
      <c r="M224" s="101" t="s">
        <v>33</v>
      </c>
      <c r="N224" s="102" t="s">
        <v>33</v>
      </c>
      <c r="T224" s="68" t="s">
        <v>251</v>
      </c>
    </row>
    <row r="225" spans="1:25" s="63" customFormat="1" x14ac:dyDescent="0.2">
      <c r="A225" s="98"/>
      <c r="B225" s="97" t="s">
        <v>173</v>
      </c>
      <c r="C225" s="767" t="s">
        <v>174</v>
      </c>
      <c r="D225" s="767"/>
      <c r="E225" s="767"/>
      <c r="F225" s="99" t="s">
        <v>33</v>
      </c>
      <c r="G225" s="99" t="s">
        <v>33</v>
      </c>
      <c r="H225" s="99" t="s">
        <v>33</v>
      </c>
      <c r="I225" s="99" t="s">
        <v>33</v>
      </c>
      <c r="J225" s="100">
        <v>1.81</v>
      </c>
      <c r="K225" s="99" t="s">
        <v>175</v>
      </c>
      <c r="L225" s="100">
        <v>27.06</v>
      </c>
      <c r="M225" s="101" t="s">
        <v>33</v>
      </c>
      <c r="N225" s="102" t="s">
        <v>33</v>
      </c>
      <c r="T225" s="68" t="s">
        <v>174</v>
      </c>
    </row>
    <row r="226" spans="1:25" s="63" customFormat="1" x14ac:dyDescent="0.2">
      <c r="A226" s="98"/>
      <c r="B226" s="97" t="s">
        <v>176</v>
      </c>
      <c r="C226" s="767" t="s">
        <v>177</v>
      </c>
      <c r="D226" s="767"/>
      <c r="E226" s="767"/>
      <c r="F226" s="99" t="s">
        <v>33</v>
      </c>
      <c r="G226" s="99" t="s">
        <v>33</v>
      </c>
      <c r="H226" s="99" t="s">
        <v>33</v>
      </c>
      <c r="I226" s="99" t="s">
        <v>33</v>
      </c>
      <c r="J226" s="100">
        <v>0.26</v>
      </c>
      <c r="K226" s="99" t="s">
        <v>175</v>
      </c>
      <c r="L226" s="100">
        <v>3.89</v>
      </c>
      <c r="M226" s="101" t="s">
        <v>33</v>
      </c>
      <c r="N226" s="102" t="s">
        <v>33</v>
      </c>
      <c r="T226" s="68" t="s">
        <v>177</v>
      </c>
    </row>
    <row r="227" spans="1:25" s="63" customFormat="1" x14ac:dyDescent="0.2">
      <c r="A227" s="98"/>
      <c r="B227" s="97" t="s">
        <v>212</v>
      </c>
      <c r="C227" s="767" t="s">
        <v>252</v>
      </c>
      <c r="D227" s="767"/>
      <c r="E227" s="767"/>
      <c r="F227" s="99" t="s">
        <v>33</v>
      </c>
      <c r="G227" s="99" t="s">
        <v>33</v>
      </c>
      <c r="H227" s="99" t="s">
        <v>33</v>
      </c>
      <c r="I227" s="99" t="s">
        <v>33</v>
      </c>
      <c r="J227" s="100">
        <v>8.31</v>
      </c>
      <c r="K227" s="99" t="s">
        <v>33</v>
      </c>
      <c r="L227" s="100">
        <v>99.39</v>
      </c>
      <c r="M227" s="101" t="s">
        <v>33</v>
      </c>
      <c r="N227" s="102" t="s">
        <v>33</v>
      </c>
      <c r="T227" s="68" t="s">
        <v>252</v>
      </c>
    </row>
    <row r="228" spans="1:25" s="63" customFormat="1" x14ac:dyDescent="0.2">
      <c r="A228" s="98"/>
      <c r="B228" s="97" t="s">
        <v>33</v>
      </c>
      <c r="C228" s="767" t="s">
        <v>253</v>
      </c>
      <c r="D228" s="767"/>
      <c r="E228" s="767"/>
      <c r="F228" s="99" t="s">
        <v>179</v>
      </c>
      <c r="G228" s="99" t="s">
        <v>1348</v>
      </c>
      <c r="H228" s="99" t="s">
        <v>175</v>
      </c>
      <c r="I228" s="99" t="s">
        <v>3934</v>
      </c>
      <c r="J228" s="100" t="s">
        <v>33</v>
      </c>
      <c r="K228" s="99" t="s">
        <v>33</v>
      </c>
      <c r="L228" s="100" t="s">
        <v>33</v>
      </c>
      <c r="M228" s="101" t="s">
        <v>33</v>
      </c>
      <c r="N228" s="102" t="s">
        <v>33</v>
      </c>
      <c r="U228" s="68" t="s">
        <v>253</v>
      </c>
    </row>
    <row r="229" spans="1:25" s="63" customFormat="1" x14ac:dyDescent="0.2">
      <c r="A229" s="98"/>
      <c r="B229" s="97" t="s">
        <v>33</v>
      </c>
      <c r="C229" s="767" t="s">
        <v>178</v>
      </c>
      <c r="D229" s="767"/>
      <c r="E229" s="767"/>
      <c r="F229" s="99" t="s">
        <v>179</v>
      </c>
      <c r="G229" s="99" t="s">
        <v>981</v>
      </c>
      <c r="H229" s="99" t="s">
        <v>175</v>
      </c>
      <c r="I229" s="99" t="s">
        <v>3935</v>
      </c>
      <c r="J229" s="100" t="s">
        <v>33</v>
      </c>
      <c r="K229" s="99" t="s">
        <v>33</v>
      </c>
      <c r="L229" s="100" t="s">
        <v>33</v>
      </c>
      <c r="M229" s="101" t="s">
        <v>33</v>
      </c>
      <c r="N229" s="102" t="s">
        <v>33</v>
      </c>
      <c r="U229" s="68" t="s">
        <v>178</v>
      </c>
    </row>
    <row r="230" spans="1:25" s="63" customFormat="1" x14ac:dyDescent="0.2">
      <c r="A230" s="98"/>
      <c r="B230" s="97" t="s">
        <v>33</v>
      </c>
      <c r="C230" s="776" t="s">
        <v>182</v>
      </c>
      <c r="D230" s="776"/>
      <c r="E230" s="776"/>
      <c r="F230" s="90" t="s">
        <v>33</v>
      </c>
      <c r="G230" s="90" t="s">
        <v>33</v>
      </c>
      <c r="H230" s="90" t="s">
        <v>33</v>
      </c>
      <c r="I230" s="90" t="s">
        <v>33</v>
      </c>
      <c r="J230" s="91">
        <v>27.32</v>
      </c>
      <c r="K230" s="90" t="s">
        <v>33</v>
      </c>
      <c r="L230" s="91">
        <v>383.59</v>
      </c>
      <c r="M230" s="92" t="s">
        <v>33</v>
      </c>
      <c r="N230" s="93" t="s">
        <v>33</v>
      </c>
      <c r="V230" s="68" t="s">
        <v>182</v>
      </c>
    </row>
    <row r="231" spans="1:25" s="63" customFormat="1" x14ac:dyDescent="0.2">
      <c r="A231" s="98"/>
      <c r="B231" s="97" t="s">
        <v>33</v>
      </c>
      <c r="C231" s="767" t="s">
        <v>183</v>
      </c>
      <c r="D231" s="767"/>
      <c r="E231" s="767"/>
      <c r="F231" s="99" t="s">
        <v>33</v>
      </c>
      <c r="G231" s="99" t="s">
        <v>33</v>
      </c>
      <c r="H231" s="99" t="s">
        <v>33</v>
      </c>
      <c r="I231" s="99" t="s">
        <v>33</v>
      </c>
      <c r="J231" s="100" t="s">
        <v>33</v>
      </c>
      <c r="K231" s="99" t="s">
        <v>33</v>
      </c>
      <c r="L231" s="100">
        <v>261.02999999999997</v>
      </c>
      <c r="M231" s="101" t="s">
        <v>33</v>
      </c>
      <c r="N231" s="102" t="s">
        <v>33</v>
      </c>
      <c r="U231" s="68" t="s">
        <v>183</v>
      </c>
    </row>
    <row r="232" spans="1:25" s="63" customFormat="1" ht="22.5" x14ac:dyDescent="0.2">
      <c r="A232" s="98"/>
      <c r="B232" s="97" t="s">
        <v>959</v>
      </c>
      <c r="C232" s="767" t="s">
        <v>960</v>
      </c>
      <c r="D232" s="767"/>
      <c r="E232" s="767"/>
      <c r="F232" s="99" t="s">
        <v>186</v>
      </c>
      <c r="G232" s="99" t="s">
        <v>187</v>
      </c>
      <c r="H232" s="99" t="s">
        <v>33</v>
      </c>
      <c r="I232" s="99" t="s">
        <v>187</v>
      </c>
      <c r="J232" s="100" t="s">
        <v>33</v>
      </c>
      <c r="K232" s="99" t="s">
        <v>33</v>
      </c>
      <c r="L232" s="100">
        <v>247.98</v>
      </c>
      <c r="M232" s="101" t="s">
        <v>33</v>
      </c>
      <c r="N232" s="102" t="s">
        <v>33</v>
      </c>
      <c r="U232" s="68" t="s">
        <v>960</v>
      </c>
    </row>
    <row r="233" spans="1:25" s="63" customFormat="1" ht="22.5" x14ac:dyDescent="0.2">
      <c r="A233" s="98"/>
      <c r="B233" s="97" t="s">
        <v>961</v>
      </c>
      <c r="C233" s="767" t="s">
        <v>962</v>
      </c>
      <c r="D233" s="767"/>
      <c r="E233" s="767"/>
      <c r="F233" s="99" t="s">
        <v>186</v>
      </c>
      <c r="G233" s="99" t="s">
        <v>594</v>
      </c>
      <c r="H233" s="99" t="s">
        <v>33</v>
      </c>
      <c r="I233" s="99" t="s">
        <v>594</v>
      </c>
      <c r="J233" s="100" t="s">
        <v>33</v>
      </c>
      <c r="K233" s="99" t="s">
        <v>33</v>
      </c>
      <c r="L233" s="100">
        <v>169.67</v>
      </c>
      <c r="M233" s="101" t="s">
        <v>33</v>
      </c>
      <c r="N233" s="102" t="s">
        <v>33</v>
      </c>
      <c r="U233" s="68" t="s">
        <v>962</v>
      </c>
    </row>
    <row r="234" spans="1:25" s="63" customFormat="1" x14ac:dyDescent="0.2">
      <c r="A234" s="103"/>
      <c r="B234" s="104"/>
      <c r="C234" s="780" t="s">
        <v>191</v>
      </c>
      <c r="D234" s="780"/>
      <c r="E234" s="780"/>
      <c r="F234" s="105" t="s">
        <v>33</v>
      </c>
      <c r="G234" s="105" t="s">
        <v>33</v>
      </c>
      <c r="H234" s="105" t="s">
        <v>33</v>
      </c>
      <c r="I234" s="105" t="s">
        <v>33</v>
      </c>
      <c r="J234" s="106" t="s">
        <v>33</v>
      </c>
      <c r="K234" s="105" t="s">
        <v>33</v>
      </c>
      <c r="L234" s="106">
        <v>801.24</v>
      </c>
      <c r="M234" s="92" t="s">
        <v>33</v>
      </c>
      <c r="N234" s="107" t="s">
        <v>33</v>
      </c>
      <c r="W234" s="68" t="s">
        <v>191</v>
      </c>
    </row>
    <row r="235" spans="1:25" s="63" customFormat="1" ht="22.5" x14ac:dyDescent="0.2">
      <c r="A235" s="88" t="s">
        <v>741</v>
      </c>
      <c r="B235" s="89" t="s">
        <v>3936</v>
      </c>
      <c r="C235" s="776" t="s">
        <v>3937</v>
      </c>
      <c r="D235" s="776"/>
      <c r="E235" s="776"/>
      <c r="F235" s="90" t="s">
        <v>1092</v>
      </c>
      <c r="G235" s="90" t="s">
        <v>33</v>
      </c>
      <c r="H235" s="90" t="s">
        <v>33</v>
      </c>
      <c r="I235" s="90" t="s">
        <v>3938</v>
      </c>
      <c r="J235" s="91">
        <v>1180</v>
      </c>
      <c r="K235" s="90" t="s">
        <v>33</v>
      </c>
      <c r="L235" s="91">
        <v>704.11</v>
      </c>
      <c r="M235" s="92" t="s">
        <v>33</v>
      </c>
      <c r="N235" s="93" t="s">
        <v>33</v>
      </c>
      <c r="R235" s="68" t="s">
        <v>3937</v>
      </c>
    </row>
    <row r="236" spans="1:25" s="63" customFormat="1" x14ac:dyDescent="0.2">
      <c r="A236" s="94"/>
      <c r="B236" s="95"/>
      <c r="C236" s="767" t="s">
        <v>3939</v>
      </c>
      <c r="D236" s="767"/>
      <c r="E236" s="767"/>
      <c r="F236" s="767"/>
      <c r="G236" s="767"/>
      <c r="H236" s="767"/>
      <c r="I236" s="767"/>
      <c r="J236" s="767"/>
      <c r="K236" s="767"/>
      <c r="L236" s="767"/>
      <c r="M236" s="767"/>
      <c r="N236" s="781"/>
      <c r="Y236" s="68" t="s">
        <v>3939</v>
      </c>
    </row>
    <row r="237" spans="1:25" s="63" customFormat="1" ht="22.5" x14ac:dyDescent="0.2">
      <c r="A237" s="88" t="s">
        <v>745</v>
      </c>
      <c r="B237" s="89" t="s">
        <v>1090</v>
      </c>
      <c r="C237" s="776" t="s">
        <v>1091</v>
      </c>
      <c r="D237" s="776"/>
      <c r="E237" s="776"/>
      <c r="F237" s="90" t="s">
        <v>1092</v>
      </c>
      <c r="G237" s="90" t="s">
        <v>33</v>
      </c>
      <c r="H237" s="90" t="s">
        <v>33</v>
      </c>
      <c r="I237" s="90" t="s">
        <v>3940</v>
      </c>
      <c r="J237" s="91">
        <v>2605.5500000000002</v>
      </c>
      <c r="K237" s="90" t="s">
        <v>33</v>
      </c>
      <c r="L237" s="91">
        <v>69.099999999999994</v>
      </c>
      <c r="M237" s="92" t="s">
        <v>33</v>
      </c>
      <c r="N237" s="93" t="s">
        <v>33</v>
      </c>
      <c r="R237" s="68" t="s">
        <v>1091</v>
      </c>
    </row>
    <row r="238" spans="1:25" s="63" customFormat="1" x14ac:dyDescent="0.2">
      <c r="A238" s="94"/>
      <c r="B238" s="95"/>
      <c r="C238" s="767" t="s">
        <v>3941</v>
      </c>
      <c r="D238" s="767"/>
      <c r="E238" s="767"/>
      <c r="F238" s="767"/>
      <c r="G238" s="767"/>
      <c r="H238" s="767"/>
      <c r="I238" s="767"/>
      <c r="J238" s="767"/>
      <c r="K238" s="767"/>
      <c r="L238" s="767"/>
      <c r="M238" s="767"/>
      <c r="N238" s="781"/>
      <c r="Y238" s="68" t="s">
        <v>3941</v>
      </c>
    </row>
    <row r="239" spans="1:25" s="63" customFormat="1" ht="22.5" x14ac:dyDescent="0.2">
      <c r="A239" s="88" t="s">
        <v>749</v>
      </c>
      <c r="B239" s="89" t="s">
        <v>3942</v>
      </c>
      <c r="C239" s="776" t="s">
        <v>3943</v>
      </c>
      <c r="D239" s="776"/>
      <c r="E239" s="776"/>
      <c r="F239" s="90" t="s">
        <v>1092</v>
      </c>
      <c r="G239" s="90" t="s">
        <v>33</v>
      </c>
      <c r="H239" s="90" t="s">
        <v>33</v>
      </c>
      <c r="I239" s="90" t="s">
        <v>3944</v>
      </c>
      <c r="J239" s="91">
        <v>4863.9799999999996</v>
      </c>
      <c r="K239" s="90" t="s">
        <v>33</v>
      </c>
      <c r="L239" s="91">
        <v>1934.89</v>
      </c>
      <c r="M239" s="92" t="s">
        <v>33</v>
      </c>
      <c r="N239" s="93" t="s">
        <v>33</v>
      </c>
      <c r="R239" s="68" t="s">
        <v>3943</v>
      </c>
    </row>
    <row r="240" spans="1:25" s="63" customFormat="1" x14ac:dyDescent="0.2">
      <c r="A240" s="94"/>
      <c r="B240" s="95"/>
      <c r="C240" s="767" t="s">
        <v>3945</v>
      </c>
      <c r="D240" s="767"/>
      <c r="E240" s="767"/>
      <c r="F240" s="767"/>
      <c r="G240" s="767"/>
      <c r="H240" s="767"/>
      <c r="I240" s="767"/>
      <c r="J240" s="767"/>
      <c r="K240" s="767"/>
      <c r="L240" s="767"/>
      <c r="M240" s="767"/>
      <c r="N240" s="781"/>
      <c r="Y240" s="68" t="s">
        <v>3945</v>
      </c>
    </row>
    <row r="241" spans="1:25" s="63" customFormat="1" ht="22.5" x14ac:dyDescent="0.2">
      <c r="A241" s="88" t="s">
        <v>306</v>
      </c>
      <c r="B241" s="89" t="s">
        <v>3946</v>
      </c>
      <c r="C241" s="776" t="s">
        <v>3947</v>
      </c>
      <c r="D241" s="776"/>
      <c r="E241" s="776"/>
      <c r="F241" s="90" t="s">
        <v>1092</v>
      </c>
      <c r="G241" s="90" t="s">
        <v>33</v>
      </c>
      <c r="H241" s="90" t="s">
        <v>33</v>
      </c>
      <c r="I241" s="90" t="s">
        <v>3948</v>
      </c>
      <c r="J241" s="91">
        <v>4832.12</v>
      </c>
      <c r="K241" s="90" t="s">
        <v>33</v>
      </c>
      <c r="L241" s="91">
        <v>4164.8</v>
      </c>
      <c r="M241" s="92" t="s">
        <v>33</v>
      </c>
      <c r="N241" s="93" t="s">
        <v>33</v>
      </c>
      <c r="R241" s="68" t="s">
        <v>3947</v>
      </c>
    </row>
    <row r="242" spans="1:25" s="63" customFormat="1" x14ac:dyDescent="0.2">
      <c r="A242" s="94"/>
      <c r="B242" s="95"/>
      <c r="C242" s="767" t="s">
        <v>3949</v>
      </c>
      <c r="D242" s="767"/>
      <c r="E242" s="767"/>
      <c r="F242" s="767"/>
      <c r="G242" s="767"/>
      <c r="H242" s="767"/>
      <c r="I242" s="767"/>
      <c r="J242" s="767"/>
      <c r="K242" s="767"/>
      <c r="L242" s="767"/>
      <c r="M242" s="767"/>
      <c r="N242" s="781"/>
      <c r="Y242" s="68" t="s">
        <v>3949</v>
      </c>
    </row>
    <row r="243" spans="1:25" s="63" customFormat="1" ht="22.5" x14ac:dyDescent="0.2">
      <c r="A243" s="88" t="s">
        <v>1273</v>
      </c>
      <c r="B243" s="89" t="s">
        <v>1105</v>
      </c>
      <c r="C243" s="776" t="s">
        <v>1106</v>
      </c>
      <c r="D243" s="776"/>
      <c r="E243" s="776"/>
      <c r="F243" s="90" t="s">
        <v>1107</v>
      </c>
      <c r="G243" s="90" t="s">
        <v>33</v>
      </c>
      <c r="H243" s="90" t="s">
        <v>33</v>
      </c>
      <c r="I243" s="90" t="s">
        <v>258</v>
      </c>
      <c r="J243" s="91" t="s">
        <v>33</v>
      </c>
      <c r="K243" s="90" t="s">
        <v>33</v>
      </c>
      <c r="L243" s="91" t="s">
        <v>33</v>
      </c>
      <c r="M243" s="92" t="s">
        <v>33</v>
      </c>
      <c r="N243" s="93" t="s">
        <v>33</v>
      </c>
      <c r="R243" s="68" t="s">
        <v>1106</v>
      </c>
    </row>
    <row r="244" spans="1:25" s="63" customFormat="1" x14ac:dyDescent="0.2">
      <c r="A244" s="94"/>
      <c r="B244" s="95"/>
      <c r="C244" s="767" t="s">
        <v>3950</v>
      </c>
      <c r="D244" s="767"/>
      <c r="E244" s="767"/>
      <c r="F244" s="767"/>
      <c r="G244" s="767"/>
      <c r="H244" s="767"/>
      <c r="I244" s="767"/>
      <c r="J244" s="767"/>
      <c r="K244" s="767"/>
      <c r="L244" s="767"/>
      <c r="M244" s="767"/>
      <c r="N244" s="781"/>
      <c r="Y244" s="68" t="s">
        <v>3950</v>
      </c>
    </row>
    <row r="245" spans="1:25" s="63" customFormat="1" ht="33.75" x14ac:dyDescent="0.2">
      <c r="A245" s="96"/>
      <c r="B245" s="97" t="s">
        <v>890</v>
      </c>
      <c r="C245" s="767" t="s">
        <v>559</v>
      </c>
      <c r="D245" s="767"/>
      <c r="E245" s="767"/>
      <c r="F245" s="767"/>
      <c r="G245" s="767"/>
      <c r="H245" s="767"/>
      <c r="I245" s="767"/>
      <c r="J245" s="767"/>
      <c r="K245" s="767"/>
      <c r="L245" s="767"/>
      <c r="M245" s="767"/>
      <c r="N245" s="781"/>
      <c r="S245" s="68" t="s">
        <v>559</v>
      </c>
    </row>
    <row r="246" spans="1:25" s="63" customFormat="1" x14ac:dyDescent="0.2">
      <c r="A246" s="98"/>
      <c r="B246" s="97" t="s">
        <v>165</v>
      </c>
      <c r="C246" s="767" t="s">
        <v>251</v>
      </c>
      <c r="D246" s="767"/>
      <c r="E246" s="767"/>
      <c r="F246" s="99" t="s">
        <v>33</v>
      </c>
      <c r="G246" s="99" t="s">
        <v>33</v>
      </c>
      <c r="H246" s="99" t="s">
        <v>33</v>
      </c>
      <c r="I246" s="99" t="s">
        <v>33</v>
      </c>
      <c r="J246" s="100">
        <v>49.06</v>
      </c>
      <c r="K246" s="99" t="s">
        <v>175</v>
      </c>
      <c r="L246" s="100">
        <v>613.25</v>
      </c>
      <c r="M246" s="101" t="s">
        <v>33</v>
      </c>
      <c r="N246" s="102" t="s">
        <v>33</v>
      </c>
      <c r="T246" s="68" t="s">
        <v>251</v>
      </c>
    </row>
    <row r="247" spans="1:25" s="63" customFormat="1" x14ac:dyDescent="0.2">
      <c r="A247" s="98"/>
      <c r="B247" s="97" t="s">
        <v>212</v>
      </c>
      <c r="C247" s="767" t="s">
        <v>252</v>
      </c>
      <c r="D247" s="767"/>
      <c r="E247" s="767"/>
      <c r="F247" s="99" t="s">
        <v>33</v>
      </c>
      <c r="G247" s="99" t="s">
        <v>33</v>
      </c>
      <c r="H247" s="99" t="s">
        <v>33</v>
      </c>
      <c r="I247" s="99" t="s">
        <v>33</v>
      </c>
      <c r="J247" s="100">
        <v>5.35</v>
      </c>
      <c r="K247" s="99" t="s">
        <v>33</v>
      </c>
      <c r="L247" s="100">
        <v>53.5</v>
      </c>
      <c r="M247" s="101" t="s">
        <v>33</v>
      </c>
      <c r="N247" s="102" t="s">
        <v>33</v>
      </c>
      <c r="T247" s="68" t="s">
        <v>252</v>
      </c>
    </row>
    <row r="248" spans="1:25" s="63" customFormat="1" x14ac:dyDescent="0.2">
      <c r="A248" s="98"/>
      <c r="B248" s="97" t="s">
        <v>33</v>
      </c>
      <c r="C248" s="767" t="s">
        <v>253</v>
      </c>
      <c r="D248" s="767"/>
      <c r="E248" s="767"/>
      <c r="F248" s="99" t="s">
        <v>179</v>
      </c>
      <c r="G248" s="99" t="s">
        <v>1109</v>
      </c>
      <c r="H248" s="99" t="s">
        <v>175</v>
      </c>
      <c r="I248" s="99" t="s">
        <v>3951</v>
      </c>
      <c r="J248" s="100" t="s">
        <v>33</v>
      </c>
      <c r="K248" s="99" t="s">
        <v>33</v>
      </c>
      <c r="L248" s="100" t="s">
        <v>33</v>
      </c>
      <c r="M248" s="101" t="s">
        <v>33</v>
      </c>
      <c r="N248" s="102" t="s">
        <v>33</v>
      </c>
      <c r="U248" s="68" t="s">
        <v>253</v>
      </c>
    </row>
    <row r="249" spans="1:25" s="63" customFormat="1" x14ac:dyDescent="0.2">
      <c r="A249" s="98"/>
      <c r="B249" s="97" t="s">
        <v>33</v>
      </c>
      <c r="C249" s="776" t="s">
        <v>182</v>
      </c>
      <c r="D249" s="776"/>
      <c r="E249" s="776"/>
      <c r="F249" s="90" t="s">
        <v>33</v>
      </c>
      <c r="G249" s="90" t="s">
        <v>33</v>
      </c>
      <c r="H249" s="90" t="s">
        <v>33</v>
      </c>
      <c r="I249" s="90" t="s">
        <v>33</v>
      </c>
      <c r="J249" s="91">
        <v>54.41</v>
      </c>
      <c r="K249" s="90" t="s">
        <v>33</v>
      </c>
      <c r="L249" s="91">
        <v>666.75</v>
      </c>
      <c r="M249" s="92" t="s">
        <v>33</v>
      </c>
      <c r="N249" s="93" t="s">
        <v>33</v>
      </c>
      <c r="V249" s="68" t="s">
        <v>182</v>
      </c>
    </row>
    <row r="250" spans="1:25" s="63" customFormat="1" x14ac:dyDescent="0.2">
      <c r="A250" s="98"/>
      <c r="B250" s="97" t="s">
        <v>33</v>
      </c>
      <c r="C250" s="767" t="s">
        <v>183</v>
      </c>
      <c r="D250" s="767"/>
      <c r="E250" s="767"/>
      <c r="F250" s="99" t="s">
        <v>33</v>
      </c>
      <c r="G250" s="99" t="s">
        <v>33</v>
      </c>
      <c r="H250" s="99" t="s">
        <v>33</v>
      </c>
      <c r="I250" s="99" t="s">
        <v>33</v>
      </c>
      <c r="J250" s="100" t="s">
        <v>33</v>
      </c>
      <c r="K250" s="99" t="s">
        <v>33</v>
      </c>
      <c r="L250" s="100">
        <v>613.25</v>
      </c>
      <c r="M250" s="101" t="s">
        <v>33</v>
      </c>
      <c r="N250" s="102" t="s">
        <v>33</v>
      </c>
      <c r="U250" s="68" t="s">
        <v>183</v>
      </c>
    </row>
    <row r="251" spans="1:25" s="63" customFormat="1" ht="22.5" x14ac:dyDescent="0.2">
      <c r="A251" s="98"/>
      <c r="B251" s="97" t="s">
        <v>771</v>
      </c>
      <c r="C251" s="767" t="s">
        <v>772</v>
      </c>
      <c r="D251" s="767"/>
      <c r="E251" s="767"/>
      <c r="F251" s="99" t="s">
        <v>186</v>
      </c>
      <c r="G251" s="99" t="s">
        <v>341</v>
      </c>
      <c r="H251" s="99" t="s">
        <v>33</v>
      </c>
      <c r="I251" s="99" t="s">
        <v>341</v>
      </c>
      <c r="J251" s="100" t="s">
        <v>33</v>
      </c>
      <c r="K251" s="99" t="s">
        <v>33</v>
      </c>
      <c r="L251" s="100">
        <v>490.6</v>
      </c>
      <c r="M251" s="101" t="s">
        <v>33</v>
      </c>
      <c r="N251" s="102" t="s">
        <v>33</v>
      </c>
      <c r="U251" s="68" t="s">
        <v>772</v>
      </c>
    </row>
    <row r="252" spans="1:25" s="63" customFormat="1" ht="22.5" x14ac:dyDescent="0.2">
      <c r="A252" s="98"/>
      <c r="B252" s="97" t="s">
        <v>773</v>
      </c>
      <c r="C252" s="767" t="s">
        <v>774</v>
      </c>
      <c r="D252" s="767"/>
      <c r="E252" s="767"/>
      <c r="F252" s="99" t="s">
        <v>186</v>
      </c>
      <c r="G252" s="99" t="s">
        <v>775</v>
      </c>
      <c r="H252" s="99" t="s">
        <v>33</v>
      </c>
      <c r="I252" s="99" t="s">
        <v>775</v>
      </c>
      <c r="J252" s="100" t="s">
        <v>33</v>
      </c>
      <c r="K252" s="99" t="s">
        <v>33</v>
      </c>
      <c r="L252" s="100">
        <v>367.95</v>
      </c>
      <c r="M252" s="101" t="s">
        <v>33</v>
      </c>
      <c r="N252" s="102" t="s">
        <v>33</v>
      </c>
      <c r="U252" s="68" t="s">
        <v>774</v>
      </c>
    </row>
    <row r="253" spans="1:25" s="63" customFormat="1" x14ac:dyDescent="0.2">
      <c r="A253" s="103"/>
      <c r="B253" s="104"/>
      <c r="C253" s="780" t="s">
        <v>191</v>
      </c>
      <c r="D253" s="780"/>
      <c r="E253" s="780"/>
      <c r="F253" s="105" t="s">
        <v>33</v>
      </c>
      <c r="G253" s="105" t="s">
        <v>33</v>
      </c>
      <c r="H253" s="105" t="s">
        <v>33</v>
      </c>
      <c r="I253" s="105" t="s">
        <v>33</v>
      </c>
      <c r="J253" s="106" t="s">
        <v>33</v>
      </c>
      <c r="K253" s="105" t="s">
        <v>33</v>
      </c>
      <c r="L253" s="106">
        <v>1525.3</v>
      </c>
      <c r="M253" s="92" t="s">
        <v>33</v>
      </c>
      <c r="N253" s="107" t="s">
        <v>33</v>
      </c>
      <c r="W253" s="68" t="s">
        <v>191</v>
      </c>
    </row>
    <row r="254" spans="1:25" s="63" customFormat="1" ht="22.5" x14ac:dyDescent="0.2">
      <c r="A254" s="88" t="s">
        <v>194</v>
      </c>
      <c r="B254" s="89" t="s">
        <v>997</v>
      </c>
      <c r="C254" s="776" t="s">
        <v>998</v>
      </c>
      <c r="D254" s="776"/>
      <c r="E254" s="776"/>
      <c r="F254" s="90" t="s">
        <v>334</v>
      </c>
      <c r="G254" s="90" t="s">
        <v>33</v>
      </c>
      <c r="H254" s="90" t="s">
        <v>33</v>
      </c>
      <c r="I254" s="90" t="s">
        <v>165</v>
      </c>
      <c r="J254" s="91">
        <v>343.28</v>
      </c>
      <c r="K254" s="90" t="s">
        <v>33</v>
      </c>
      <c r="L254" s="91">
        <v>343.28</v>
      </c>
      <c r="M254" s="92" t="s">
        <v>33</v>
      </c>
      <c r="N254" s="93" t="s">
        <v>33</v>
      </c>
      <c r="R254" s="68" t="s">
        <v>998</v>
      </c>
    </row>
    <row r="255" spans="1:25" s="63" customFormat="1" x14ac:dyDescent="0.2">
      <c r="A255" s="94"/>
      <c r="B255" s="95"/>
      <c r="C255" s="767" t="s">
        <v>1263</v>
      </c>
      <c r="D255" s="767"/>
      <c r="E255" s="767"/>
      <c r="F255" s="767"/>
      <c r="G255" s="767"/>
      <c r="H255" s="767"/>
      <c r="I255" s="767"/>
      <c r="J255" s="767"/>
      <c r="K255" s="767"/>
      <c r="L255" s="767"/>
      <c r="M255" s="767"/>
      <c r="N255" s="781"/>
      <c r="Y255" s="68" t="s">
        <v>1263</v>
      </c>
    </row>
    <row r="256" spans="1:25" s="63" customFormat="1" ht="1.5" customHeight="1" x14ac:dyDescent="0.2">
      <c r="A256" s="108"/>
      <c r="B256" s="104"/>
      <c r="C256" s="104"/>
      <c r="D256" s="104"/>
      <c r="E256" s="104"/>
      <c r="F256" s="108"/>
      <c r="G256" s="108"/>
      <c r="H256" s="108"/>
      <c r="I256" s="108"/>
      <c r="J256" s="109"/>
      <c r="K256" s="108"/>
      <c r="L256" s="109"/>
      <c r="M256" s="99"/>
      <c r="N256" s="109"/>
    </row>
    <row r="257" spans="1:28" ht="2.25" customHeight="1" x14ac:dyDescent="0.2">
      <c r="B257" s="67"/>
      <c r="C257" s="67"/>
      <c r="D257" s="67"/>
      <c r="E257" s="67"/>
      <c r="F257" s="67"/>
      <c r="G257" s="67"/>
      <c r="H257" s="67"/>
      <c r="I257" s="67"/>
      <c r="J257" s="67"/>
      <c r="K257" s="67"/>
      <c r="L257" s="122"/>
      <c r="M257" s="123"/>
      <c r="N257" s="124"/>
      <c r="O257" s="63"/>
      <c r="P257" s="63"/>
      <c r="Q257" s="63"/>
      <c r="R257" s="63"/>
      <c r="S257" s="63"/>
      <c r="T257" s="63"/>
      <c r="U257" s="63"/>
      <c r="V257" s="63"/>
      <c r="W257" s="63"/>
      <c r="X257" s="63"/>
      <c r="Y257" s="63"/>
      <c r="Z257" s="63"/>
      <c r="AA257" s="63"/>
      <c r="AB257" s="63"/>
    </row>
    <row r="258" spans="1:28" x14ac:dyDescent="0.2">
      <c r="A258" s="110"/>
      <c r="B258" s="111" t="s">
        <v>33</v>
      </c>
      <c r="C258" s="780" t="s">
        <v>321</v>
      </c>
      <c r="D258" s="780"/>
      <c r="E258" s="780"/>
      <c r="F258" s="780"/>
      <c r="G258" s="780"/>
      <c r="H258" s="780"/>
      <c r="I258" s="780"/>
      <c r="J258" s="780"/>
      <c r="K258" s="780"/>
      <c r="L258" s="112" t="s">
        <v>33</v>
      </c>
      <c r="M258" s="113" t="s">
        <v>33</v>
      </c>
      <c r="N258" s="114" t="s">
        <v>33</v>
      </c>
      <c r="O258" s="63"/>
      <c r="P258" s="63"/>
      <c r="Q258" s="63"/>
      <c r="R258" s="63"/>
      <c r="S258" s="63"/>
      <c r="T258" s="63"/>
      <c r="U258" s="63"/>
      <c r="V258" s="63"/>
      <c r="W258" s="63"/>
      <c r="X258" s="63"/>
      <c r="Y258" s="63"/>
      <c r="Z258" s="68" t="s">
        <v>321</v>
      </c>
      <c r="AA258" s="63"/>
      <c r="AB258" s="63"/>
    </row>
    <row r="259" spans="1:28" x14ac:dyDescent="0.2">
      <c r="A259" s="115"/>
      <c r="B259" s="97" t="s">
        <v>165</v>
      </c>
      <c r="C259" s="767" t="s">
        <v>876</v>
      </c>
      <c r="D259" s="767"/>
      <c r="E259" s="767"/>
      <c r="F259" s="767"/>
      <c r="G259" s="767"/>
      <c r="H259" s="767"/>
      <c r="I259" s="767"/>
      <c r="J259" s="767"/>
      <c r="K259" s="767"/>
      <c r="L259" s="116">
        <v>71386.009999999995</v>
      </c>
      <c r="M259" s="117">
        <v>7.3</v>
      </c>
      <c r="N259" s="118">
        <v>521118</v>
      </c>
      <c r="O259" s="63"/>
      <c r="P259" s="63"/>
      <c r="Q259" s="63"/>
      <c r="R259" s="63"/>
      <c r="S259" s="63"/>
      <c r="T259" s="63"/>
      <c r="U259" s="63"/>
      <c r="V259" s="63"/>
      <c r="W259" s="63"/>
      <c r="X259" s="63"/>
      <c r="Y259" s="63"/>
      <c r="Z259" s="63"/>
      <c r="AA259" s="68" t="s">
        <v>876</v>
      </c>
      <c r="AB259" s="63"/>
    </row>
    <row r="260" spans="1:28" x14ac:dyDescent="0.2">
      <c r="A260" s="115"/>
      <c r="B260" s="97" t="s">
        <v>33</v>
      </c>
      <c r="C260" s="767" t="s">
        <v>203</v>
      </c>
      <c r="D260" s="767"/>
      <c r="E260" s="767"/>
      <c r="F260" s="767"/>
      <c r="G260" s="767"/>
      <c r="H260" s="767"/>
      <c r="I260" s="767"/>
      <c r="J260" s="767"/>
      <c r="K260" s="767"/>
      <c r="L260" s="116" t="s">
        <v>33</v>
      </c>
      <c r="M260" s="117" t="s">
        <v>33</v>
      </c>
      <c r="N260" s="118" t="s">
        <v>33</v>
      </c>
      <c r="O260" s="63"/>
      <c r="P260" s="63"/>
      <c r="Q260" s="63"/>
      <c r="R260" s="63"/>
      <c r="S260" s="63"/>
      <c r="T260" s="63"/>
      <c r="U260" s="63"/>
      <c r="V260" s="63"/>
      <c r="W260" s="63"/>
      <c r="X260" s="63"/>
      <c r="Y260" s="63"/>
      <c r="Z260" s="63"/>
      <c r="AA260" s="68" t="s">
        <v>203</v>
      </c>
      <c r="AB260" s="63"/>
    </row>
    <row r="261" spans="1:28" x14ac:dyDescent="0.2">
      <c r="A261" s="115"/>
      <c r="B261" s="97" t="s">
        <v>33</v>
      </c>
      <c r="C261" s="767" t="s">
        <v>296</v>
      </c>
      <c r="D261" s="767"/>
      <c r="E261" s="767"/>
      <c r="F261" s="767"/>
      <c r="G261" s="767"/>
      <c r="H261" s="767"/>
      <c r="I261" s="767"/>
      <c r="J261" s="767"/>
      <c r="K261" s="767"/>
      <c r="L261" s="116">
        <v>10145.34</v>
      </c>
      <c r="M261" s="117" t="s">
        <v>33</v>
      </c>
      <c r="N261" s="118" t="s">
        <v>33</v>
      </c>
      <c r="O261" s="63"/>
      <c r="P261" s="63"/>
      <c r="Q261" s="63"/>
      <c r="R261" s="63"/>
      <c r="S261" s="63"/>
      <c r="T261" s="63"/>
      <c r="U261" s="63"/>
      <c r="V261" s="63"/>
      <c r="W261" s="63"/>
      <c r="X261" s="63"/>
      <c r="Y261" s="63"/>
      <c r="Z261" s="63"/>
      <c r="AA261" s="68" t="s">
        <v>296</v>
      </c>
      <c r="AB261" s="63"/>
    </row>
    <row r="262" spans="1:28" x14ac:dyDescent="0.2">
      <c r="A262" s="115"/>
      <c r="B262" s="97" t="s">
        <v>33</v>
      </c>
      <c r="C262" s="767" t="s">
        <v>204</v>
      </c>
      <c r="D262" s="767"/>
      <c r="E262" s="767"/>
      <c r="F262" s="767"/>
      <c r="G262" s="767"/>
      <c r="H262" s="767"/>
      <c r="I262" s="767"/>
      <c r="J262" s="767"/>
      <c r="K262" s="767"/>
      <c r="L262" s="116">
        <v>1529.13</v>
      </c>
      <c r="M262" s="117" t="s">
        <v>33</v>
      </c>
      <c r="N262" s="118" t="s">
        <v>33</v>
      </c>
      <c r="O262" s="63"/>
      <c r="P262" s="63"/>
      <c r="Q262" s="63"/>
      <c r="R262" s="63"/>
      <c r="S262" s="63"/>
      <c r="T262" s="63"/>
      <c r="U262" s="63"/>
      <c r="V262" s="63"/>
      <c r="W262" s="63"/>
      <c r="X262" s="63"/>
      <c r="Y262" s="63"/>
      <c r="Z262" s="63"/>
      <c r="AA262" s="68" t="s">
        <v>204</v>
      </c>
      <c r="AB262" s="63"/>
    </row>
    <row r="263" spans="1:28" x14ac:dyDescent="0.2">
      <c r="A263" s="115"/>
      <c r="B263" s="97" t="s">
        <v>33</v>
      </c>
      <c r="C263" s="767" t="s">
        <v>297</v>
      </c>
      <c r="D263" s="767"/>
      <c r="E263" s="767"/>
      <c r="F263" s="767"/>
      <c r="G263" s="767"/>
      <c r="H263" s="767"/>
      <c r="I263" s="767"/>
      <c r="J263" s="767"/>
      <c r="K263" s="767"/>
      <c r="L263" s="116">
        <v>44742.23</v>
      </c>
      <c r="M263" s="117" t="s">
        <v>33</v>
      </c>
      <c r="N263" s="118" t="s">
        <v>33</v>
      </c>
      <c r="O263" s="63"/>
      <c r="P263" s="63"/>
      <c r="Q263" s="63"/>
      <c r="R263" s="63"/>
      <c r="S263" s="63"/>
      <c r="T263" s="63"/>
      <c r="U263" s="63"/>
      <c r="V263" s="63"/>
      <c r="W263" s="63"/>
      <c r="X263" s="63"/>
      <c r="Y263" s="63"/>
      <c r="Z263" s="63"/>
      <c r="AA263" s="68" t="s">
        <v>297</v>
      </c>
      <c r="AB263" s="63"/>
    </row>
    <row r="264" spans="1:28" x14ac:dyDescent="0.2">
      <c r="A264" s="115"/>
      <c r="B264" s="97" t="s">
        <v>33</v>
      </c>
      <c r="C264" s="767" t="s">
        <v>205</v>
      </c>
      <c r="D264" s="767"/>
      <c r="E264" s="767"/>
      <c r="F264" s="767"/>
      <c r="G264" s="767"/>
      <c r="H264" s="767"/>
      <c r="I264" s="767"/>
      <c r="J264" s="767"/>
      <c r="K264" s="767"/>
      <c r="L264" s="116">
        <v>8672.09</v>
      </c>
      <c r="M264" s="117" t="s">
        <v>33</v>
      </c>
      <c r="N264" s="118" t="s">
        <v>33</v>
      </c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3"/>
      <c r="AA264" s="68" t="s">
        <v>205</v>
      </c>
      <c r="AB264" s="63"/>
    </row>
    <row r="265" spans="1:28" x14ac:dyDescent="0.2">
      <c r="A265" s="115"/>
      <c r="B265" s="97" t="s">
        <v>33</v>
      </c>
      <c r="C265" s="767" t="s">
        <v>206</v>
      </c>
      <c r="D265" s="767"/>
      <c r="E265" s="767"/>
      <c r="F265" s="767"/>
      <c r="G265" s="767"/>
      <c r="H265" s="767"/>
      <c r="I265" s="767"/>
      <c r="J265" s="767"/>
      <c r="K265" s="767"/>
      <c r="L265" s="116">
        <v>6297.22</v>
      </c>
      <c r="M265" s="117" t="s">
        <v>33</v>
      </c>
      <c r="N265" s="118" t="s">
        <v>33</v>
      </c>
      <c r="O265" s="63"/>
      <c r="P265" s="63"/>
      <c r="Q265" s="63"/>
      <c r="R265" s="63"/>
      <c r="S265" s="63"/>
      <c r="T265" s="63"/>
      <c r="U265" s="63"/>
      <c r="V265" s="63"/>
      <c r="W265" s="63"/>
      <c r="X265" s="63"/>
      <c r="Y265" s="63"/>
      <c r="Z265" s="63"/>
      <c r="AA265" s="68" t="s">
        <v>206</v>
      </c>
      <c r="AB265" s="63"/>
    </row>
    <row r="266" spans="1:28" x14ac:dyDescent="0.2">
      <c r="A266" s="115"/>
      <c r="B266" s="97" t="s">
        <v>33</v>
      </c>
      <c r="C266" s="767" t="s">
        <v>877</v>
      </c>
      <c r="D266" s="767"/>
      <c r="E266" s="767"/>
      <c r="F266" s="767"/>
      <c r="G266" s="767"/>
      <c r="H266" s="767"/>
      <c r="I266" s="767"/>
      <c r="J266" s="767"/>
      <c r="K266" s="767"/>
      <c r="L266" s="116">
        <v>426266.08</v>
      </c>
      <c r="M266" s="117" t="s">
        <v>33</v>
      </c>
      <c r="N266" s="118">
        <v>1922460</v>
      </c>
      <c r="O266" s="63"/>
      <c r="P266" s="63"/>
      <c r="Q266" s="63"/>
      <c r="R266" s="63"/>
      <c r="S266" s="63"/>
      <c r="T266" s="63"/>
      <c r="U266" s="63"/>
      <c r="V266" s="63"/>
      <c r="W266" s="63"/>
      <c r="X266" s="63"/>
      <c r="Y266" s="63"/>
      <c r="Z266" s="63"/>
      <c r="AA266" s="68" t="s">
        <v>877</v>
      </c>
      <c r="AB266" s="63"/>
    </row>
    <row r="267" spans="1:28" x14ac:dyDescent="0.2">
      <c r="A267" s="115"/>
      <c r="B267" s="97" t="s">
        <v>173</v>
      </c>
      <c r="C267" s="767" t="s">
        <v>1005</v>
      </c>
      <c r="D267" s="767"/>
      <c r="E267" s="767"/>
      <c r="F267" s="767"/>
      <c r="G267" s="767"/>
      <c r="H267" s="767"/>
      <c r="I267" s="767"/>
      <c r="J267" s="767"/>
      <c r="K267" s="767"/>
      <c r="L267" s="116">
        <v>239394.85</v>
      </c>
      <c r="M267" s="117">
        <v>4.51</v>
      </c>
      <c r="N267" s="118">
        <v>1079671</v>
      </c>
      <c r="O267" s="63"/>
      <c r="P267" s="63"/>
      <c r="Q267" s="63"/>
      <c r="R267" s="63"/>
      <c r="S267" s="63"/>
      <c r="T267" s="63"/>
      <c r="U267" s="63"/>
      <c r="V267" s="63"/>
      <c r="W267" s="63"/>
      <c r="X267" s="63"/>
      <c r="Y267" s="63"/>
      <c r="Z267" s="63"/>
      <c r="AA267" s="68" t="s">
        <v>1005</v>
      </c>
      <c r="AB267" s="63"/>
    </row>
    <row r="268" spans="1:28" x14ac:dyDescent="0.2">
      <c r="A268" s="115"/>
      <c r="B268" s="97" t="s">
        <v>173</v>
      </c>
      <c r="C268" s="767" t="s">
        <v>1006</v>
      </c>
      <c r="D268" s="767"/>
      <c r="E268" s="767"/>
      <c r="F268" s="767"/>
      <c r="G268" s="767"/>
      <c r="H268" s="767"/>
      <c r="I268" s="767"/>
      <c r="J268" s="767"/>
      <c r="K268" s="767"/>
      <c r="L268" s="116">
        <v>186871.23</v>
      </c>
      <c r="M268" s="117">
        <v>4.51</v>
      </c>
      <c r="N268" s="118">
        <v>842789</v>
      </c>
      <c r="O268" s="63"/>
      <c r="P268" s="63"/>
      <c r="Q268" s="63"/>
      <c r="R268" s="63"/>
      <c r="S268" s="63"/>
      <c r="T268" s="63"/>
      <c r="U268" s="63"/>
      <c r="V268" s="63"/>
      <c r="W268" s="63"/>
      <c r="X268" s="63"/>
      <c r="Y268" s="63"/>
      <c r="Z268" s="63"/>
      <c r="AA268" s="68" t="s">
        <v>1006</v>
      </c>
      <c r="AB268" s="63"/>
    </row>
    <row r="269" spans="1:28" x14ac:dyDescent="0.2">
      <c r="A269" s="115"/>
      <c r="B269" s="97" t="s">
        <v>33</v>
      </c>
      <c r="C269" s="767" t="s">
        <v>207</v>
      </c>
      <c r="D269" s="767"/>
      <c r="E269" s="767"/>
      <c r="F269" s="767"/>
      <c r="G269" s="767"/>
      <c r="H269" s="767"/>
      <c r="I269" s="767"/>
      <c r="J269" s="767"/>
      <c r="K269" s="767"/>
      <c r="L269" s="116">
        <v>10217.299999999999</v>
      </c>
      <c r="M269" s="117" t="s">
        <v>33</v>
      </c>
      <c r="N269" s="118" t="s">
        <v>33</v>
      </c>
      <c r="O269" s="63"/>
      <c r="P269" s="63"/>
      <c r="Q269" s="63"/>
      <c r="R269" s="63"/>
      <c r="S269" s="63"/>
      <c r="T269" s="63"/>
      <c r="U269" s="63"/>
      <c r="V269" s="63"/>
      <c r="W269" s="63"/>
      <c r="X269" s="63"/>
      <c r="Y269" s="63"/>
      <c r="Z269" s="63"/>
      <c r="AA269" s="68" t="s">
        <v>207</v>
      </c>
      <c r="AB269" s="63"/>
    </row>
    <row r="270" spans="1:28" x14ac:dyDescent="0.2">
      <c r="A270" s="115"/>
      <c r="B270" s="97" t="s">
        <v>33</v>
      </c>
      <c r="C270" s="767" t="s">
        <v>208</v>
      </c>
      <c r="D270" s="767"/>
      <c r="E270" s="767"/>
      <c r="F270" s="767"/>
      <c r="G270" s="767"/>
      <c r="H270" s="767"/>
      <c r="I270" s="767"/>
      <c r="J270" s="767"/>
      <c r="K270" s="767"/>
      <c r="L270" s="116">
        <v>8672.09</v>
      </c>
      <c r="M270" s="117" t="s">
        <v>33</v>
      </c>
      <c r="N270" s="118" t="s">
        <v>33</v>
      </c>
      <c r="O270" s="63"/>
      <c r="P270" s="63"/>
      <c r="Q270" s="63"/>
      <c r="R270" s="63"/>
      <c r="S270" s="63"/>
      <c r="T270" s="63"/>
      <c r="U270" s="63"/>
      <c r="V270" s="63"/>
      <c r="W270" s="63"/>
      <c r="X270" s="63"/>
      <c r="Y270" s="63"/>
      <c r="Z270" s="63"/>
      <c r="AA270" s="68" t="s">
        <v>208</v>
      </c>
      <c r="AB270" s="63"/>
    </row>
    <row r="271" spans="1:28" x14ac:dyDescent="0.2">
      <c r="A271" s="115"/>
      <c r="B271" s="97" t="s">
        <v>33</v>
      </c>
      <c r="C271" s="767" t="s">
        <v>209</v>
      </c>
      <c r="D271" s="767"/>
      <c r="E271" s="767"/>
      <c r="F271" s="767"/>
      <c r="G271" s="767"/>
      <c r="H271" s="767"/>
      <c r="I271" s="767"/>
      <c r="J271" s="767"/>
      <c r="K271" s="767"/>
      <c r="L271" s="116">
        <v>6297.22</v>
      </c>
      <c r="M271" s="117" t="s">
        <v>33</v>
      </c>
      <c r="N271" s="118" t="s">
        <v>33</v>
      </c>
      <c r="O271" s="63"/>
      <c r="P271" s="63"/>
      <c r="Q271" s="63"/>
      <c r="R271" s="63"/>
      <c r="S271" s="63"/>
      <c r="T271" s="63"/>
      <c r="U271" s="63"/>
      <c r="V271" s="63"/>
      <c r="W271" s="63"/>
      <c r="X271" s="63"/>
      <c r="Y271" s="63"/>
      <c r="Z271" s="63"/>
      <c r="AA271" s="68" t="s">
        <v>209</v>
      </c>
      <c r="AB271" s="63"/>
    </row>
    <row r="272" spans="1:28" x14ac:dyDescent="0.2">
      <c r="A272" s="115"/>
      <c r="B272" s="109" t="s">
        <v>33</v>
      </c>
      <c r="C272" s="782" t="s">
        <v>322</v>
      </c>
      <c r="D272" s="782"/>
      <c r="E272" s="782"/>
      <c r="F272" s="782"/>
      <c r="G272" s="782"/>
      <c r="H272" s="782"/>
      <c r="I272" s="782"/>
      <c r="J272" s="782"/>
      <c r="K272" s="782"/>
      <c r="L272" s="119">
        <v>497652.09</v>
      </c>
      <c r="M272" s="120" t="s">
        <v>33</v>
      </c>
      <c r="N272" s="125">
        <v>2443578</v>
      </c>
      <c r="O272" s="63"/>
      <c r="P272" s="63"/>
      <c r="Q272" s="63"/>
      <c r="R272" s="63"/>
      <c r="S272" s="63"/>
      <c r="T272" s="63"/>
      <c r="U272" s="63"/>
      <c r="V272" s="63"/>
      <c r="W272" s="63"/>
      <c r="X272" s="63"/>
      <c r="Y272" s="63"/>
      <c r="Z272" s="63"/>
      <c r="AA272" s="63"/>
      <c r="AB272" s="68" t="s">
        <v>322</v>
      </c>
    </row>
    <row r="273" spans="1:14" s="63" customFormat="1" ht="1.5" customHeight="1" x14ac:dyDescent="0.2">
      <c r="B273" s="109"/>
      <c r="C273" s="104"/>
      <c r="D273" s="104"/>
      <c r="E273" s="104"/>
      <c r="F273" s="104"/>
      <c r="G273" s="104"/>
      <c r="H273" s="104"/>
      <c r="I273" s="104"/>
      <c r="J273" s="104"/>
      <c r="K273" s="104"/>
      <c r="L273" s="119"/>
      <c r="M273" s="120"/>
      <c r="N273" s="126"/>
    </row>
    <row r="274" spans="1:14" s="63" customFormat="1" ht="53.25" customHeight="1" x14ac:dyDescent="0.2">
      <c r="A274" s="127"/>
      <c r="B274" s="127"/>
      <c r="C274" s="127"/>
      <c r="D274" s="127"/>
      <c r="E274" s="127"/>
      <c r="F274" s="127"/>
      <c r="G274" s="127"/>
      <c r="H274" s="127"/>
      <c r="I274" s="127"/>
      <c r="J274" s="127"/>
      <c r="K274" s="127"/>
      <c r="L274" s="127"/>
      <c r="M274" s="127"/>
      <c r="N274" s="127"/>
    </row>
    <row r="275" spans="1:14" s="63" customFormat="1" x14ac:dyDescent="0.2">
      <c r="B275" s="128" t="s">
        <v>323</v>
      </c>
      <c r="C275" s="786" t="s">
        <v>33</v>
      </c>
      <c r="D275" s="786"/>
      <c r="E275" s="786"/>
      <c r="F275" s="786"/>
      <c r="G275" s="786"/>
      <c r="H275" s="786"/>
      <c r="I275" s="786"/>
      <c r="J275" s="786"/>
      <c r="K275" s="786"/>
      <c r="L275" s="786"/>
    </row>
    <row r="276" spans="1:14" s="63" customFormat="1" ht="13.5" customHeight="1" x14ac:dyDescent="0.2">
      <c r="B276" s="64"/>
      <c r="C276" s="787" t="s">
        <v>11</v>
      </c>
      <c r="D276" s="787"/>
      <c r="E276" s="787"/>
      <c r="F276" s="787"/>
      <c r="G276" s="787"/>
      <c r="H276" s="787"/>
      <c r="I276" s="787"/>
      <c r="J276" s="787"/>
      <c r="K276" s="787"/>
      <c r="L276" s="787"/>
    </row>
    <row r="277" spans="1:14" s="63" customFormat="1" ht="12.75" customHeight="1" x14ac:dyDescent="0.2">
      <c r="B277" s="128" t="s">
        <v>324</v>
      </c>
      <c r="C277" s="786" t="s">
        <v>33</v>
      </c>
      <c r="D277" s="786"/>
      <c r="E277" s="786"/>
      <c r="F277" s="786"/>
      <c r="G277" s="786"/>
      <c r="H277" s="786"/>
      <c r="I277" s="786"/>
      <c r="J277" s="786"/>
      <c r="K277" s="786"/>
      <c r="L277" s="786"/>
    </row>
    <row r="278" spans="1:14" s="63" customFormat="1" ht="13.5" customHeight="1" x14ac:dyDescent="0.2">
      <c r="C278" s="787" t="s">
        <v>11</v>
      </c>
      <c r="D278" s="787"/>
      <c r="E278" s="787"/>
      <c r="F278" s="787"/>
      <c r="G278" s="787"/>
      <c r="H278" s="787"/>
      <c r="I278" s="787"/>
      <c r="J278" s="787"/>
      <c r="K278" s="787"/>
      <c r="L278" s="787"/>
    </row>
    <row r="292" s="63" customFormat="1" x14ac:dyDescent="0.2"/>
  </sheetData>
  <mergeCells count="264">
    <mergeCell ref="C277:L277"/>
    <mergeCell ref="C278:L278"/>
    <mergeCell ref="C269:K269"/>
    <mergeCell ref="C270:K270"/>
    <mergeCell ref="C271:K271"/>
    <mergeCell ref="C272:K272"/>
    <mergeCell ref="C275:L275"/>
    <mergeCell ref="C276:L276"/>
    <mergeCell ref="C263:K263"/>
    <mergeCell ref="C264:K264"/>
    <mergeCell ref="C265:K265"/>
    <mergeCell ref="C266:K266"/>
    <mergeCell ref="C267:K267"/>
    <mergeCell ref="C268:K268"/>
    <mergeCell ref="C255:N255"/>
    <mergeCell ref="C258:K258"/>
    <mergeCell ref="C259:K259"/>
    <mergeCell ref="C260:K260"/>
    <mergeCell ref="C261:K261"/>
    <mergeCell ref="C262:K262"/>
    <mergeCell ref="C249:E249"/>
    <mergeCell ref="C250:E250"/>
    <mergeCell ref="C251:E251"/>
    <mergeCell ref="C252:E252"/>
    <mergeCell ref="C253:E253"/>
    <mergeCell ref="C254:E254"/>
    <mergeCell ref="C243:E243"/>
    <mergeCell ref="C244:N244"/>
    <mergeCell ref="C245:N245"/>
    <mergeCell ref="C246:E246"/>
    <mergeCell ref="C247:E247"/>
    <mergeCell ref="C248:E248"/>
    <mergeCell ref="C237:E237"/>
    <mergeCell ref="C238:N238"/>
    <mergeCell ref="C239:E239"/>
    <mergeCell ref="C240:N240"/>
    <mergeCell ref="C241:E241"/>
    <mergeCell ref="C242:N242"/>
    <mergeCell ref="C231:E231"/>
    <mergeCell ref="C232:E232"/>
    <mergeCell ref="C233:E233"/>
    <mergeCell ref="C234:E234"/>
    <mergeCell ref="C235:E235"/>
    <mergeCell ref="C236:N236"/>
    <mergeCell ref="C225:E225"/>
    <mergeCell ref="C226:E226"/>
    <mergeCell ref="C227:E227"/>
    <mergeCell ref="C228:E228"/>
    <mergeCell ref="C229:E229"/>
    <mergeCell ref="C230:E230"/>
    <mergeCell ref="C219:E219"/>
    <mergeCell ref="C220:E220"/>
    <mergeCell ref="C221:E221"/>
    <mergeCell ref="C222:N222"/>
    <mergeCell ref="C223:N223"/>
    <mergeCell ref="C224:E224"/>
    <mergeCell ref="C213:E213"/>
    <mergeCell ref="C214:E214"/>
    <mergeCell ref="C215:E215"/>
    <mergeCell ref="C216:E216"/>
    <mergeCell ref="C217:E217"/>
    <mergeCell ref="C218:E218"/>
    <mergeCell ref="C207:E207"/>
    <mergeCell ref="C208:N208"/>
    <mergeCell ref="C209:N209"/>
    <mergeCell ref="C210:E210"/>
    <mergeCell ref="C211:E211"/>
    <mergeCell ref="C212:E212"/>
    <mergeCell ref="C201:E201"/>
    <mergeCell ref="C202:E202"/>
    <mergeCell ref="C203:E203"/>
    <mergeCell ref="C204:E204"/>
    <mergeCell ref="C205:E205"/>
    <mergeCell ref="C206:N206"/>
    <mergeCell ref="C195:E195"/>
    <mergeCell ref="C196:E196"/>
    <mergeCell ref="C197:E197"/>
    <mergeCell ref="C198:E198"/>
    <mergeCell ref="C199:E199"/>
    <mergeCell ref="C200:E200"/>
    <mergeCell ref="C189:N189"/>
    <mergeCell ref="A190:N190"/>
    <mergeCell ref="C191:E191"/>
    <mergeCell ref="C192:N192"/>
    <mergeCell ref="C193:N193"/>
    <mergeCell ref="C194:E194"/>
    <mergeCell ref="C183:E183"/>
    <mergeCell ref="C184:E184"/>
    <mergeCell ref="C185:E185"/>
    <mergeCell ref="C186:E186"/>
    <mergeCell ref="C187:E187"/>
    <mergeCell ref="C188:N188"/>
    <mergeCell ref="C177:E177"/>
    <mergeCell ref="C178:N178"/>
    <mergeCell ref="C179:E179"/>
    <mergeCell ref="C180:E180"/>
    <mergeCell ref="C181:E181"/>
    <mergeCell ref="C182:E182"/>
    <mergeCell ref="C171:E171"/>
    <mergeCell ref="C172:E172"/>
    <mergeCell ref="C173:E173"/>
    <mergeCell ref="C174:E174"/>
    <mergeCell ref="C175:N175"/>
    <mergeCell ref="C176:N176"/>
    <mergeCell ref="C165:N165"/>
    <mergeCell ref="C166:E166"/>
    <mergeCell ref="C167:E167"/>
    <mergeCell ref="C168:E168"/>
    <mergeCell ref="C169:E169"/>
    <mergeCell ref="C170:E170"/>
    <mergeCell ref="C159:E159"/>
    <mergeCell ref="C160:E160"/>
    <mergeCell ref="C161:E161"/>
    <mergeCell ref="C162:N162"/>
    <mergeCell ref="C163:N163"/>
    <mergeCell ref="C164:E164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C150:E150"/>
    <mergeCell ref="C151:E151"/>
    <mergeCell ref="C152:N152"/>
    <mergeCell ref="C141:N141"/>
    <mergeCell ref="C142:E142"/>
    <mergeCell ref="C143:E143"/>
    <mergeCell ref="C144:E144"/>
    <mergeCell ref="C145:E145"/>
    <mergeCell ref="C146:E146"/>
    <mergeCell ref="C135:E135"/>
    <mergeCell ref="C136:E136"/>
    <mergeCell ref="C137:N137"/>
    <mergeCell ref="C138:N138"/>
    <mergeCell ref="C139:E139"/>
    <mergeCell ref="C140:N140"/>
    <mergeCell ref="C129:E129"/>
    <mergeCell ref="C130:E130"/>
    <mergeCell ref="C131:E131"/>
    <mergeCell ref="C132:E132"/>
    <mergeCell ref="C133:E133"/>
    <mergeCell ref="C134:E134"/>
    <mergeCell ref="C123:E123"/>
    <mergeCell ref="C124:N124"/>
    <mergeCell ref="C125:N125"/>
    <mergeCell ref="C126:E126"/>
    <mergeCell ref="C127:N127"/>
    <mergeCell ref="C128:E128"/>
    <mergeCell ref="C117:E117"/>
    <mergeCell ref="C118:E118"/>
    <mergeCell ref="C119:E119"/>
    <mergeCell ref="C120:E120"/>
    <mergeCell ref="C121:E121"/>
    <mergeCell ref="C122:E122"/>
    <mergeCell ref="C111:N111"/>
    <mergeCell ref="C112:E112"/>
    <mergeCell ref="C113:N113"/>
    <mergeCell ref="C114:E114"/>
    <mergeCell ref="C115:E115"/>
    <mergeCell ref="C116:E116"/>
    <mergeCell ref="C105:E105"/>
    <mergeCell ref="C106:E106"/>
    <mergeCell ref="C107:E107"/>
    <mergeCell ref="C108:E108"/>
    <mergeCell ref="C109:E109"/>
    <mergeCell ref="C110:N110"/>
    <mergeCell ref="C99:E99"/>
    <mergeCell ref="C100:E100"/>
    <mergeCell ref="C101:E101"/>
    <mergeCell ref="C102:E102"/>
    <mergeCell ref="C103:E103"/>
    <mergeCell ref="C104:E104"/>
    <mergeCell ref="C93:E93"/>
    <mergeCell ref="C94:E94"/>
    <mergeCell ref="C95:E95"/>
    <mergeCell ref="C96:N96"/>
    <mergeCell ref="C97:N97"/>
    <mergeCell ref="C98:E98"/>
    <mergeCell ref="C87:E87"/>
    <mergeCell ref="C88:E88"/>
    <mergeCell ref="C89:E89"/>
    <mergeCell ref="C90:E90"/>
    <mergeCell ref="C91:E91"/>
    <mergeCell ref="C92:E92"/>
    <mergeCell ref="C81:E81"/>
    <mergeCell ref="C82:E82"/>
    <mergeCell ref="C83:E83"/>
    <mergeCell ref="C84:E84"/>
    <mergeCell ref="C85:N85"/>
    <mergeCell ref="C86:E86"/>
    <mergeCell ref="C75:E75"/>
    <mergeCell ref="C76:E76"/>
    <mergeCell ref="C77:E77"/>
    <mergeCell ref="C78:E78"/>
    <mergeCell ref="C79:E79"/>
    <mergeCell ref="C80:E80"/>
    <mergeCell ref="C69:E69"/>
    <mergeCell ref="C70:E70"/>
    <mergeCell ref="C71:N71"/>
    <mergeCell ref="C72:N72"/>
    <mergeCell ref="C73:E73"/>
    <mergeCell ref="C74:N74"/>
    <mergeCell ref="C63:E63"/>
    <mergeCell ref="C64:E64"/>
    <mergeCell ref="C65:E65"/>
    <mergeCell ref="C66:E66"/>
    <mergeCell ref="C67:E67"/>
    <mergeCell ref="C68:E68"/>
    <mergeCell ref="C57:E57"/>
    <mergeCell ref="C58:E58"/>
    <mergeCell ref="C59:E59"/>
    <mergeCell ref="C60:E60"/>
    <mergeCell ref="C61:N61"/>
    <mergeCell ref="C62:E62"/>
    <mergeCell ref="C51:E51"/>
    <mergeCell ref="C52:E52"/>
    <mergeCell ref="C53:E53"/>
    <mergeCell ref="C54:E54"/>
    <mergeCell ref="C55:E55"/>
    <mergeCell ref="C56:E56"/>
    <mergeCell ref="C45:E45"/>
    <mergeCell ref="C46:E46"/>
    <mergeCell ref="C47:N47"/>
    <mergeCell ref="C48:N48"/>
    <mergeCell ref="C49:E49"/>
    <mergeCell ref="C50:N50"/>
    <mergeCell ref="C39:E39"/>
    <mergeCell ref="C40:E40"/>
    <mergeCell ref="C41:E41"/>
    <mergeCell ref="C42:E42"/>
    <mergeCell ref="C43:E43"/>
    <mergeCell ref="C44:E44"/>
    <mergeCell ref="C33:E33"/>
    <mergeCell ref="C34:N34"/>
    <mergeCell ref="C35:E35"/>
    <mergeCell ref="C36:E36"/>
    <mergeCell ref="C37:E37"/>
    <mergeCell ref="C38:E38"/>
    <mergeCell ref="C30:E30"/>
    <mergeCell ref="A31:N31"/>
    <mergeCell ref="A32:N32"/>
    <mergeCell ref="A12:N12"/>
    <mergeCell ref="A13:N13"/>
    <mergeCell ref="B15:F15"/>
    <mergeCell ref="B16:F16"/>
    <mergeCell ref="L25:M25"/>
    <mergeCell ref="A27:A29"/>
    <mergeCell ref="B27:B29"/>
    <mergeCell ref="C27:E29"/>
    <mergeCell ref="F27:F29"/>
    <mergeCell ref="G27:I28"/>
    <mergeCell ref="D5:N5"/>
    <mergeCell ref="A7:N7"/>
    <mergeCell ref="A8:N8"/>
    <mergeCell ref="A9:N9"/>
    <mergeCell ref="A10:N10"/>
    <mergeCell ref="A11:N11"/>
    <mergeCell ref="J27:L28"/>
    <mergeCell ref="M27:M29"/>
    <mergeCell ref="N27:N29"/>
  </mergeCells>
  <printOptions horizontalCentered="1"/>
  <pageMargins left="0.39370077848434398" right="0.39370077848434398" top="0.78740155696868896" bottom="0.74803149700164795" header="0.118110239505768" footer="0.118110239505768"/>
  <pageSetup paperSize="9" orientation="landscape"/>
  <headerFooter>
    <oddHeader>&amp;LГРАНД-Смета 2021</oddHeader>
  </headerFooter>
  <rowBreaks count="1" manualBreakCount="1">
    <brk id="26" max="291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670"/>
  <sheetViews>
    <sheetView topLeftCell="A592" zoomScale="115" zoomScaleNormal="115" workbookViewId="0">
      <selection activeCell="AG623" sqref="AG623"/>
    </sheetView>
  </sheetViews>
  <sheetFormatPr defaultColWidth="9.140625" defaultRowHeight="11.25" customHeight="1" x14ac:dyDescent="0.2"/>
  <cols>
    <col min="1" max="1" width="8.140625" style="63" customWidth="1"/>
    <col min="2" max="2" width="20.140625" style="63" customWidth="1"/>
    <col min="3" max="4" width="10.42578125" style="63" customWidth="1"/>
    <col min="5" max="5" width="13.28515625" style="63" customWidth="1"/>
    <col min="6" max="6" width="8.5703125" style="63" customWidth="1"/>
    <col min="7" max="7" width="7.85546875" style="63" customWidth="1"/>
    <col min="8" max="8" width="8.42578125" style="63" customWidth="1"/>
    <col min="9" max="9" width="8.7109375" style="63" customWidth="1"/>
    <col min="10" max="10" width="8.140625" style="63" customWidth="1"/>
    <col min="11" max="11" width="8.5703125" style="63" customWidth="1"/>
    <col min="12" max="12" width="11.7109375" style="63" customWidth="1"/>
    <col min="13" max="13" width="6" style="63" customWidth="1"/>
    <col min="14" max="14" width="11.7109375" style="63" customWidth="1"/>
    <col min="15" max="15" width="99.7109375" style="68" hidden="1" customWidth="1"/>
    <col min="16" max="16" width="138.42578125" style="68" hidden="1" customWidth="1"/>
    <col min="17" max="17" width="34.140625" style="68" hidden="1" customWidth="1"/>
    <col min="18" max="19" width="110.140625" style="68" hidden="1" customWidth="1"/>
    <col min="20" max="23" width="34.140625" style="68" hidden="1" customWidth="1"/>
    <col min="24" max="26" width="84.42578125" style="68" hidden="1" customWidth="1"/>
    <col min="27" max="27" width="138.42578125" style="68" hidden="1" customWidth="1"/>
    <col min="28" max="28" width="110.140625" style="68" hidden="1" customWidth="1"/>
    <col min="29" max="31" width="84.42578125" style="68" hidden="1" customWidth="1"/>
    <col min="32" max="16384" width="9.140625" style="63"/>
  </cols>
  <sheetData>
    <row r="1" spans="1:15" s="63" customFormat="1" x14ac:dyDescent="0.2">
      <c r="N1" s="64" t="s">
        <v>128</v>
      </c>
    </row>
    <row r="2" spans="1:15" s="63" customFormat="1" x14ac:dyDescent="0.2">
      <c r="N2" s="64" t="s">
        <v>12</v>
      </c>
    </row>
    <row r="3" spans="1:15" s="63" customFormat="1" x14ac:dyDescent="0.2">
      <c r="N3" s="64"/>
    </row>
    <row r="4" spans="1:15" s="63" customFormat="1" x14ac:dyDescent="0.2">
      <c r="F4" s="65"/>
    </row>
    <row r="5" spans="1:15" s="63" customFormat="1" ht="33.75" x14ac:dyDescent="0.2">
      <c r="A5" s="66" t="s">
        <v>129</v>
      </c>
      <c r="B5" s="67"/>
      <c r="D5" s="767" t="s">
        <v>550</v>
      </c>
      <c r="E5" s="767"/>
      <c r="F5" s="767"/>
      <c r="G5" s="767"/>
      <c r="H5" s="767"/>
      <c r="I5" s="767"/>
      <c r="J5" s="767"/>
      <c r="K5" s="767"/>
      <c r="L5" s="767"/>
      <c r="M5" s="767"/>
      <c r="N5" s="767"/>
      <c r="O5" s="68" t="s">
        <v>550</v>
      </c>
    </row>
    <row r="6" spans="1:15" s="63" customFormat="1" ht="15" customHeight="1" x14ac:dyDescent="0.2">
      <c r="A6" s="69" t="s">
        <v>130</v>
      </c>
      <c r="D6" s="70" t="s">
        <v>131</v>
      </c>
      <c r="E6" s="70"/>
      <c r="F6" s="71"/>
      <c r="G6" s="71"/>
      <c r="H6" s="71"/>
      <c r="I6" s="71"/>
      <c r="J6" s="71"/>
      <c r="K6" s="71"/>
      <c r="L6" s="71"/>
      <c r="M6" s="71"/>
      <c r="N6" s="71"/>
    </row>
    <row r="7" spans="1:15" s="63" customFormat="1" ht="43.5" customHeight="1" x14ac:dyDescent="0.2">
      <c r="A7" s="768" t="s">
        <v>24</v>
      </c>
      <c r="B7" s="768"/>
      <c r="C7" s="768"/>
      <c r="D7" s="768"/>
      <c r="E7" s="768"/>
      <c r="F7" s="768"/>
      <c r="G7" s="768"/>
      <c r="H7" s="768"/>
      <c r="I7" s="768"/>
      <c r="J7" s="768"/>
      <c r="K7" s="768"/>
      <c r="L7" s="768"/>
      <c r="M7" s="768"/>
      <c r="N7" s="768"/>
    </row>
    <row r="8" spans="1:15" s="63" customFormat="1" x14ac:dyDescent="0.2">
      <c r="A8" s="769" t="s">
        <v>3</v>
      </c>
      <c r="B8" s="769"/>
      <c r="C8" s="769"/>
      <c r="D8" s="769"/>
      <c r="E8" s="769"/>
      <c r="F8" s="769"/>
      <c r="G8" s="769"/>
      <c r="H8" s="769"/>
      <c r="I8" s="769"/>
      <c r="J8" s="769"/>
      <c r="K8" s="769"/>
      <c r="L8" s="769"/>
      <c r="M8" s="769"/>
      <c r="N8" s="769"/>
    </row>
    <row r="9" spans="1:15" s="63" customFormat="1" ht="30" customHeight="1" x14ac:dyDescent="0.2">
      <c r="A9" s="768" t="s">
        <v>3952</v>
      </c>
      <c r="B9" s="768"/>
      <c r="C9" s="768"/>
      <c r="D9" s="768"/>
      <c r="E9" s="768"/>
      <c r="F9" s="768"/>
      <c r="G9" s="768"/>
      <c r="H9" s="768"/>
      <c r="I9" s="768"/>
      <c r="J9" s="768"/>
      <c r="K9" s="768"/>
      <c r="L9" s="768"/>
      <c r="M9" s="768"/>
      <c r="N9" s="768"/>
    </row>
    <row r="10" spans="1:15" s="63" customFormat="1" x14ac:dyDescent="0.2">
      <c r="A10" s="769" t="s">
        <v>132</v>
      </c>
      <c r="B10" s="769"/>
      <c r="C10" s="769"/>
      <c r="D10" s="769"/>
      <c r="E10" s="769"/>
      <c r="F10" s="769"/>
      <c r="G10" s="769"/>
      <c r="H10" s="769"/>
      <c r="I10" s="769"/>
      <c r="J10" s="769"/>
      <c r="K10" s="769"/>
      <c r="L10" s="769"/>
      <c r="M10" s="769"/>
      <c r="N10" s="769"/>
    </row>
    <row r="11" spans="1:15" s="63" customFormat="1" ht="28.5" customHeight="1" x14ac:dyDescent="0.25">
      <c r="A11" s="770" t="s">
        <v>3953</v>
      </c>
      <c r="B11" s="770"/>
      <c r="C11" s="770"/>
      <c r="D11" s="770"/>
      <c r="E11" s="770"/>
      <c r="F11" s="770"/>
      <c r="G11" s="770"/>
      <c r="H11" s="770"/>
      <c r="I11" s="770"/>
      <c r="J11" s="770"/>
      <c r="K11" s="770"/>
      <c r="L11" s="770"/>
      <c r="M11" s="770"/>
      <c r="N11" s="770"/>
    </row>
    <row r="12" spans="1:15" s="63" customFormat="1" ht="29.25" customHeight="1" x14ac:dyDescent="0.2">
      <c r="A12" s="768" t="s">
        <v>2775</v>
      </c>
      <c r="B12" s="768"/>
      <c r="C12" s="768"/>
      <c r="D12" s="768"/>
      <c r="E12" s="768"/>
      <c r="F12" s="768"/>
      <c r="G12" s="768"/>
      <c r="H12" s="768"/>
      <c r="I12" s="768"/>
      <c r="J12" s="768"/>
      <c r="K12" s="768"/>
      <c r="L12" s="768"/>
      <c r="M12" s="768"/>
      <c r="N12" s="768"/>
    </row>
    <row r="13" spans="1:15" s="63" customFormat="1" ht="33.75" customHeight="1" x14ac:dyDescent="0.2">
      <c r="A13" s="769" t="s">
        <v>134</v>
      </c>
      <c r="B13" s="769"/>
      <c r="C13" s="769"/>
      <c r="D13" s="769"/>
      <c r="E13" s="769"/>
      <c r="F13" s="769"/>
      <c r="G13" s="769"/>
      <c r="H13" s="769"/>
      <c r="I13" s="769"/>
      <c r="J13" s="769"/>
      <c r="K13" s="769"/>
      <c r="L13" s="769"/>
      <c r="M13" s="769"/>
      <c r="N13" s="769"/>
    </row>
    <row r="14" spans="1:15" s="63" customFormat="1" ht="18" customHeight="1" x14ac:dyDescent="0.2">
      <c r="A14" s="63" t="s">
        <v>135</v>
      </c>
      <c r="B14" s="72" t="s">
        <v>136</v>
      </c>
      <c r="C14" s="63" t="s">
        <v>137</v>
      </c>
      <c r="F14" s="68"/>
      <c r="G14" s="68"/>
      <c r="H14" s="68"/>
      <c r="I14" s="68"/>
      <c r="J14" s="68"/>
      <c r="K14" s="68"/>
      <c r="L14" s="68"/>
      <c r="M14" s="68"/>
      <c r="N14" s="68"/>
    </row>
    <row r="15" spans="1:15" s="63" customFormat="1" ht="30.75" customHeight="1" x14ac:dyDescent="0.2">
      <c r="A15" s="63" t="s">
        <v>138</v>
      </c>
      <c r="B15" s="777" t="s">
        <v>3954</v>
      </c>
      <c r="C15" s="777"/>
      <c r="D15" s="777"/>
      <c r="E15" s="777"/>
      <c r="F15" s="777"/>
      <c r="G15" s="68"/>
      <c r="H15" s="68"/>
      <c r="I15" s="68"/>
      <c r="J15" s="68"/>
      <c r="K15" s="68"/>
      <c r="L15" s="68"/>
      <c r="M15" s="68"/>
      <c r="N15" s="68"/>
    </row>
    <row r="16" spans="1:15" s="63" customFormat="1" x14ac:dyDescent="0.2">
      <c r="B16" s="778" t="s">
        <v>140</v>
      </c>
      <c r="C16" s="778"/>
      <c r="D16" s="778"/>
      <c r="E16" s="778"/>
      <c r="F16" s="778"/>
      <c r="G16" s="73"/>
      <c r="H16" s="73"/>
      <c r="I16" s="73"/>
      <c r="J16" s="73"/>
      <c r="K16" s="73"/>
      <c r="L16" s="73"/>
      <c r="M16" s="74"/>
      <c r="N16" s="73"/>
    </row>
    <row r="17" spans="1:17" s="63" customFormat="1" ht="25.5" customHeight="1" x14ac:dyDescent="0.2">
      <c r="D17" s="75"/>
      <c r="E17" s="75"/>
      <c r="F17" s="75"/>
      <c r="G17" s="75"/>
      <c r="H17" s="75"/>
      <c r="I17" s="75"/>
      <c r="J17" s="75"/>
      <c r="K17" s="75"/>
      <c r="L17" s="75"/>
      <c r="M17" s="73"/>
      <c r="N17" s="73"/>
    </row>
    <row r="18" spans="1:17" s="63" customFormat="1" x14ac:dyDescent="0.2">
      <c r="A18" s="76" t="s">
        <v>141</v>
      </c>
      <c r="D18" s="70" t="s">
        <v>33</v>
      </c>
      <c r="F18" s="77"/>
      <c r="G18" s="77"/>
      <c r="H18" s="77"/>
      <c r="I18" s="77"/>
      <c r="J18" s="77"/>
      <c r="K18" s="77"/>
      <c r="L18" s="77"/>
      <c r="M18" s="77"/>
      <c r="N18" s="77"/>
    </row>
    <row r="19" spans="1:17" s="63" customFormat="1" ht="25.5" customHeight="1" x14ac:dyDescent="0.2"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</row>
    <row r="20" spans="1:17" s="63" customFormat="1" ht="12.75" customHeight="1" x14ac:dyDescent="0.2">
      <c r="A20" s="76" t="s">
        <v>142</v>
      </c>
      <c r="C20" s="78">
        <v>771289.14</v>
      </c>
      <c r="D20" s="79" t="s">
        <v>3955</v>
      </c>
      <c r="E20" s="66" t="s">
        <v>144</v>
      </c>
      <c r="L20" s="80"/>
      <c r="M20" s="80"/>
    </row>
    <row r="21" spans="1:17" s="63" customFormat="1" ht="12.75" customHeight="1" x14ac:dyDescent="0.2">
      <c r="B21" s="63" t="s">
        <v>145</v>
      </c>
      <c r="C21" s="81"/>
      <c r="D21" s="82"/>
      <c r="E21" s="66"/>
    </row>
    <row r="22" spans="1:17" s="63" customFormat="1" ht="12.75" customHeight="1" x14ac:dyDescent="0.2">
      <c r="B22" s="63" t="s">
        <v>146</v>
      </c>
      <c r="C22" s="78">
        <v>3105.68</v>
      </c>
      <c r="D22" s="79" t="s">
        <v>3956</v>
      </c>
      <c r="E22" s="66" t="s">
        <v>144</v>
      </c>
      <c r="G22" s="63" t="s">
        <v>147</v>
      </c>
      <c r="L22" s="78">
        <v>0</v>
      </c>
      <c r="M22" s="79" t="s">
        <v>3957</v>
      </c>
      <c r="N22" s="66" t="s">
        <v>144</v>
      </c>
    </row>
    <row r="23" spans="1:17" s="63" customFormat="1" ht="12.75" customHeight="1" x14ac:dyDescent="0.2">
      <c r="B23" s="63" t="s">
        <v>5</v>
      </c>
      <c r="C23" s="78">
        <v>6322.03</v>
      </c>
      <c r="D23" s="83" t="s">
        <v>3958</v>
      </c>
      <c r="E23" s="66" t="s">
        <v>144</v>
      </c>
      <c r="G23" s="63" t="s">
        <v>150</v>
      </c>
      <c r="L23" s="84"/>
      <c r="M23" s="84">
        <v>27494.12</v>
      </c>
      <c r="N23" s="69" t="s">
        <v>151</v>
      </c>
    </row>
    <row r="24" spans="1:17" s="63" customFormat="1" ht="12.75" customHeight="1" x14ac:dyDescent="0.2">
      <c r="B24" s="63" t="s">
        <v>18</v>
      </c>
      <c r="C24" s="78">
        <v>761861.43</v>
      </c>
      <c r="D24" s="83" t="s">
        <v>3959</v>
      </c>
      <c r="E24" s="66" t="s">
        <v>144</v>
      </c>
      <c r="G24" s="63" t="s">
        <v>152</v>
      </c>
      <c r="L24" s="84"/>
      <c r="M24" s="84">
        <v>4427.43</v>
      </c>
      <c r="N24" s="69" t="s">
        <v>151</v>
      </c>
    </row>
    <row r="25" spans="1:17" s="63" customFormat="1" ht="12.75" customHeight="1" x14ac:dyDescent="0.2">
      <c r="B25" s="63" t="s">
        <v>19</v>
      </c>
      <c r="C25" s="78">
        <v>0</v>
      </c>
      <c r="D25" s="79" t="s">
        <v>149</v>
      </c>
      <c r="E25" s="66" t="s">
        <v>144</v>
      </c>
      <c r="G25" s="63" t="s">
        <v>153</v>
      </c>
      <c r="L25" s="779" t="s">
        <v>33</v>
      </c>
      <c r="M25" s="779"/>
    </row>
    <row r="26" spans="1:17" s="63" customFormat="1" x14ac:dyDescent="0.2">
      <c r="A26" s="85"/>
    </row>
    <row r="27" spans="1:17" s="63" customFormat="1" ht="36" customHeight="1" x14ac:dyDescent="0.2">
      <c r="A27" s="771" t="s">
        <v>154</v>
      </c>
      <c r="B27" s="771" t="s">
        <v>15</v>
      </c>
      <c r="C27" s="771" t="s">
        <v>155</v>
      </c>
      <c r="D27" s="771"/>
      <c r="E27" s="771"/>
      <c r="F27" s="771" t="s">
        <v>156</v>
      </c>
      <c r="G27" s="771" t="s">
        <v>157</v>
      </c>
      <c r="H27" s="771"/>
      <c r="I27" s="771"/>
      <c r="J27" s="771" t="s">
        <v>158</v>
      </c>
      <c r="K27" s="771"/>
      <c r="L27" s="771"/>
      <c r="M27" s="771" t="s">
        <v>159</v>
      </c>
      <c r="N27" s="771" t="s">
        <v>160</v>
      </c>
    </row>
    <row r="28" spans="1:17" s="63" customFormat="1" ht="36.75" customHeight="1" x14ac:dyDescent="0.2">
      <c r="A28" s="771"/>
      <c r="B28" s="771"/>
      <c r="C28" s="771"/>
      <c r="D28" s="771"/>
      <c r="E28" s="771"/>
      <c r="F28" s="771"/>
      <c r="G28" s="771"/>
      <c r="H28" s="771"/>
      <c r="I28" s="771"/>
      <c r="J28" s="771"/>
      <c r="K28" s="771"/>
      <c r="L28" s="771"/>
      <c r="M28" s="771"/>
      <c r="N28" s="771"/>
    </row>
    <row r="29" spans="1:17" s="63" customFormat="1" ht="42.75" customHeight="1" x14ac:dyDescent="0.2">
      <c r="A29" s="771"/>
      <c r="B29" s="771"/>
      <c r="C29" s="771"/>
      <c r="D29" s="771"/>
      <c r="E29" s="771"/>
      <c r="F29" s="771"/>
      <c r="G29" s="86" t="s">
        <v>161</v>
      </c>
      <c r="H29" s="86" t="s">
        <v>162</v>
      </c>
      <c r="I29" s="86" t="s">
        <v>163</v>
      </c>
      <c r="J29" s="86" t="s">
        <v>161</v>
      </c>
      <c r="K29" s="86" t="s">
        <v>162</v>
      </c>
      <c r="L29" s="86" t="s">
        <v>20</v>
      </c>
      <c r="M29" s="771"/>
      <c r="N29" s="771"/>
    </row>
    <row r="30" spans="1:17" s="63" customFormat="1" x14ac:dyDescent="0.2">
      <c r="A30" s="87">
        <v>1</v>
      </c>
      <c r="B30" s="87">
        <v>2</v>
      </c>
      <c r="C30" s="772">
        <v>3</v>
      </c>
      <c r="D30" s="772"/>
      <c r="E30" s="772"/>
      <c r="F30" s="87">
        <v>4</v>
      </c>
      <c r="G30" s="87">
        <v>5</v>
      </c>
      <c r="H30" s="87">
        <v>6</v>
      </c>
      <c r="I30" s="87">
        <v>7</v>
      </c>
      <c r="J30" s="87">
        <v>8</v>
      </c>
      <c r="K30" s="87">
        <v>9</v>
      </c>
      <c r="L30" s="87">
        <v>10</v>
      </c>
      <c r="M30" s="87">
        <v>11</v>
      </c>
      <c r="N30" s="87">
        <v>12</v>
      </c>
    </row>
    <row r="31" spans="1:17" s="63" customFormat="1" x14ac:dyDescent="0.2">
      <c r="A31" s="773" t="s">
        <v>3960</v>
      </c>
      <c r="B31" s="774"/>
      <c r="C31" s="774"/>
      <c r="D31" s="774"/>
      <c r="E31" s="774"/>
      <c r="F31" s="774"/>
      <c r="G31" s="774"/>
      <c r="H31" s="774"/>
      <c r="I31" s="774"/>
      <c r="J31" s="774"/>
      <c r="K31" s="774"/>
      <c r="L31" s="774"/>
      <c r="M31" s="774"/>
      <c r="N31" s="775"/>
      <c r="P31" s="68" t="s">
        <v>3960</v>
      </c>
    </row>
    <row r="32" spans="1:17" s="63" customFormat="1" ht="22.5" x14ac:dyDescent="0.2">
      <c r="A32" s="88" t="s">
        <v>165</v>
      </c>
      <c r="B32" s="89" t="s">
        <v>3961</v>
      </c>
      <c r="C32" s="776" t="s">
        <v>3962</v>
      </c>
      <c r="D32" s="776"/>
      <c r="E32" s="776"/>
      <c r="F32" s="90" t="s">
        <v>604</v>
      </c>
      <c r="G32" s="90" t="s">
        <v>33</v>
      </c>
      <c r="H32" s="90" t="s">
        <v>33</v>
      </c>
      <c r="I32" s="90" t="s">
        <v>3963</v>
      </c>
      <c r="J32" s="91" t="s">
        <v>33</v>
      </c>
      <c r="K32" s="90" t="s">
        <v>33</v>
      </c>
      <c r="L32" s="91" t="s">
        <v>33</v>
      </c>
      <c r="M32" s="92" t="s">
        <v>33</v>
      </c>
      <c r="N32" s="93" t="s">
        <v>33</v>
      </c>
      <c r="Q32" s="68" t="s">
        <v>3962</v>
      </c>
    </row>
    <row r="33" spans="1:23" s="63" customFormat="1" x14ac:dyDescent="0.2">
      <c r="A33" s="94"/>
      <c r="B33" s="95"/>
      <c r="C33" s="767" t="s">
        <v>3964</v>
      </c>
      <c r="D33" s="767"/>
      <c r="E33" s="767"/>
      <c r="F33" s="767"/>
      <c r="G33" s="767"/>
      <c r="H33" s="767"/>
      <c r="I33" s="767"/>
      <c r="J33" s="767"/>
      <c r="K33" s="767"/>
      <c r="L33" s="767"/>
      <c r="M33" s="767"/>
      <c r="N33" s="781"/>
      <c r="R33" s="68" t="s">
        <v>3964</v>
      </c>
    </row>
    <row r="34" spans="1:23" s="63" customFormat="1" x14ac:dyDescent="0.2">
      <c r="A34" s="96"/>
      <c r="B34" s="97" t="s">
        <v>3965</v>
      </c>
      <c r="C34" s="767" t="s">
        <v>3966</v>
      </c>
      <c r="D34" s="767"/>
      <c r="E34" s="767"/>
      <c r="F34" s="767"/>
      <c r="G34" s="767"/>
      <c r="H34" s="767"/>
      <c r="I34" s="767"/>
      <c r="J34" s="767"/>
      <c r="K34" s="767"/>
      <c r="L34" s="767"/>
      <c r="M34" s="767"/>
      <c r="N34" s="781"/>
      <c r="S34" s="68" t="s">
        <v>3966</v>
      </c>
    </row>
    <row r="35" spans="1:23" s="63" customFormat="1" x14ac:dyDescent="0.2">
      <c r="A35" s="98"/>
      <c r="B35" s="97" t="s">
        <v>165</v>
      </c>
      <c r="C35" s="767" t="s">
        <v>251</v>
      </c>
      <c r="D35" s="767"/>
      <c r="E35" s="767"/>
      <c r="F35" s="99" t="s">
        <v>33</v>
      </c>
      <c r="G35" s="99" t="s">
        <v>33</v>
      </c>
      <c r="H35" s="99" t="s">
        <v>33</v>
      </c>
      <c r="I35" s="99" t="s">
        <v>33</v>
      </c>
      <c r="J35" s="100">
        <v>930.25</v>
      </c>
      <c r="K35" s="99" t="s">
        <v>2231</v>
      </c>
      <c r="L35" s="100">
        <v>41255.32</v>
      </c>
      <c r="M35" s="101" t="s">
        <v>33</v>
      </c>
      <c r="N35" s="102" t="s">
        <v>33</v>
      </c>
      <c r="T35" s="68" t="s">
        <v>251</v>
      </c>
    </row>
    <row r="36" spans="1:23" s="63" customFormat="1" x14ac:dyDescent="0.2">
      <c r="A36" s="98"/>
      <c r="B36" s="97" t="s">
        <v>173</v>
      </c>
      <c r="C36" s="767" t="s">
        <v>174</v>
      </c>
      <c r="D36" s="767"/>
      <c r="E36" s="767"/>
      <c r="F36" s="99" t="s">
        <v>33</v>
      </c>
      <c r="G36" s="99" t="s">
        <v>33</v>
      </c>
      <c r="H36" s="99" t="s">
        <v>33</v>
      </c>
      <c r="I36" s="99" t="s">
        <v>33</v>
      </c>
      <c r="J36" s="100">
        <v>683.6</v>
      </c>
      <c r="K36" s="99" t="s">
        <v>2231</v>
      </c>
      <c r="L36" s="100">
        <v>30316.73</v>
      </c>
      <c r="M36" s="101" t="s">
        <v>33</v>
      </c>
      <c r="N36" s="102" t="s">
        <v>33</v>
      </c>
      <c r="T36" s="68" t="s">
        <v>174</v>
      </c>
    </row>
    <row r="37" spans="1:23" s="63" customFormat="1" x14ac:dyDescent="0.2">
      <c r="A37" s="98"/>
      <c r="B37" s="97" t="s">
        <v>176</v>
      </c>
      <c r="C37" s="767" t="s">
        <v>177</v>
      </c>
      <c r="D37" s="767"/>
      <c r="E37" s="767"/>
      <c r="F37" s="99" t="s">
        <v>33</v>
      </c>
      <c r="G37" s="99" t="s">
        <v>33</v>
      </c>
      <c r="H37" s="99" t="s">
        <v>33</v>
      </c>
      <c r="I37" s="99" t="s">
        <v>33</v>
      </c>
      <c r="J37" s="100">
        <v>159.47</v>
      </c>
      <c r="K37" s="99" t="s">
        <v>2231</v>
      </c>
      <c r="L37" s="100">
        <v>7072.28</v>
      </c>
      <c r="M37" s="101" t="s">
        <v>33</v>
      </c>
      <c r="N37" s="102" t="s">
        <v>33</v>
      </c>
      <c r="T37" s="68" t="s">
        <v>177</v>
      </c>
    </row>
    <row r="38" spans="1:23" s="63" customFormat="1" x14ac:dyDescent="0.2">
      <c r="A38" s="98"/>
      <c r="B38" s="97" t="s">
        <v>212</v>
      </c>
      <c r="C38" s="767" t="s">
        <v>252</v>
      </c>
      <c r="D38" s="767"/>
      <c r="E38" s="767"/>
      <c r="F38" s="99" t="s">
        <v>33</v>
      </c>
      <c r="G38" s="99" t="s">
        <v>33</v>
      </c>
      <c r="H38" s="99" t="s">
        <v>33</v>
      </c>
      <c r="I38" s="99" t="s">
        <v>33</v>
      </c>
      <c r="J38" s="100">
        <v>999.15</v>
      </c>
      <c r="K38" s="99" t="s">
        <v>33</v>
      </c>
      <c r="L38" s="100">
        <v>39563.339999999997</v>
      </c>
      <c r="M38" s="101" t="s">
        <v>33</v>
      </c>
      <c r="N38" s="102" t="s">
        <v>33</v>
      </c>
      <c r="T38" s="68" t="s">
        <v>252</v>
      </c>
    </row>
    <row r="39" spans="1:23" s="63" customFormat="1" ht="22.5" x14ac:dyDescent="0.2">
      <c r="A39" s="98"/>
      <c r="B39" s="97" t="s">
        <v>33</v>
      </c>
      <c r="C39" s="767" t="s">
        <v>253</v>
      </c>
      <c r="D39" s="767"/>
      <c r="E39" s="767"/>
      <c r="F39" s="99" t="s">
        <v>179</v>
      </c>
      <c r="G39" s="99" t="s">
        <v>3967</v>
      </c>
      <c r="H39" s="99" t="s">
        <v>2231</v>
      </c>
      <c r="I39" s="99" t="s">
        <v>3968</v>
      </c>
      <c r="J39" s="100" t="s">
        <v>33</v>
      </c>
      <c r="K39" s="99" t="s">
        <v>33</v>
      </c>
      <c r="L39" s="100" t="s">
        <v>33</v>
      </c>
      <c r="M39" s="101" t="s">
        <v>33</v>
      </c>
      <c r="N39" s="102" t="s">
        <v>33</v>
      </c>
      <c r="U39" s="68" t="s">
        <v>253</v>
      </c>
    </row>
    <row r="40" spans="1:23" s="63" customFormat="1" ht="22.5" x14ac:dyDescent="0.2">
      <c r="A40" s="98"/>
      <c r="B40" s="97" t="s">
        <v>33</v>
      </c>
      <c r="C40" s="767" t="s">
        <v>178</v>
      </c>
      <c r="D40" s="767"/>
      <c r="E40" s="767"/>
      <c r="F40" s="99" t="s">
        <v>179</v>
      </c>
      <c r="G40" s="99" t="s">
        <v>3969</v>
      </c>
      <c r="H40" s="99" t="s">
        <v>2231</v>
      </c>
      <c r="I40" s="99" t="s">
        <v>3970</v>
      </c>
      <c r="J40" s="100" t="s">
        <v>33</v>
      </c>
      <c r="K40" s="99" t="s">
        <v>33</v>
      </c>
      <c r="L40" s="100" t="s">
        <v>33</v>
      </c>
      <c r="M40" s="101" t="s">
        <v>33</v>
      </c>
      <c r="N40" s="102" t="s">
        <v>33</v>
      </c>
      <c r="U40" s="68" t="s">
        <v>178</v>
      </c>
    </row>
    <row r="41" spans="1:23" s="63" customFormat="1" x14ac:dyDescent="0.2">
      <c r="A41" s="98"/>
      <c r="B41" s="97" t="s">
        <v>33</v>
      </c>
      <c r="C41" s="776" t="s">
        <v>182</v>
      </c>
      <c r="D41" s="776"/>
      <c r="E41" s="776"/>
      <c r="F41" s="90" t="s">
        <v>33</v>
      </c>
      <c r="G41" s="90" t="s">
        <v>33</v>
      </c>
      <c r="H41" s="90" t="s">
        <v>33</v>
      </c>
      <c r="I41" s="90" t="s">
        <v>33</v>
      </c>
      <c r="J41" s="91">
        <v>2613</v>
      </c>
      <c r="K41" s="90" t="s">
        <v>33</v>
      </c>
      <c r="L41" s="91">
        <v>111135.39</v>
      </c>
      <c r="M41" s="92" t="s">
        <v>33</v>
      </c>
      <c r="N41" s="93" t="s">
        <v>33</v>
      </c>
      <c r="V41" s="68" t="s">
        <v>182</v>
      </c>
    </row>
    <row r="42" spans="1:23" s="63" customFormat="1" x14ac:dyDescent="0.2">
      <c r="A42" s="98"/>
      <c r="B42" s="97" t="s">
        <v>33</v>
      </c>
      <c r="C42" s="767" t="s">
        <v>183</v>
      </c>
      <c r="D42" s="767"/>
      <c r="E42" s="767"/>
      <c r="F42" s="99" t="s">
        <v>33</v>
      </c>
      <c r="G42" s="99" t="s">
        <v>33</v>
      </c>
      <c r="H42" s="99" t="s">
        <v>33</v>
      </c>
      <c r="I42" s="99" t="s">
        <v>33</v>
      </c>
      <c r="J42" s="100" t="s">
        <v>33</v>
      </c>
      <c r="K42" s="99" t="s">
        <v>33</v>
      </c>
      <c r="L42" s="100">
        <v>48327.6</v>
      </c>
      <c r="M42" s="101" t="s">
        <v>33</v>
      </c>
      <c r="N42" s="102" t="s">
        <v>33</v>
      </c>
      <c r="U42" s="68" t="s">
        <v>183</v>
      </c>
    </row>
    <row r="43" spans="1:23" s="63" customFormat="1" ht="22.5" x14ac:dyDescent="0.2">
      <c r="A43" s="98"/>
      <c r="B43" s="97" t="s">
        <v>771</v>
      </c>
      <c r="C43" s="767" t="s">
        <v>772</v>
      </c>
      <c r="D43" s="767"/>
      <c r="E43" s="767"/>
      <c r="F43" s="99" t="s">
        <v>186</v>
      </c>
      <c r="G43" s="99" t="s">
        <v>341</v>
      </c>
      <c r="H43" s="99" t="s">
        <v>33</v>
      </c>
      <c r="I43" s="99" t="s">
        <v>341</v>
      </c>
      <c r="J43" s="100" t="s">
        <v>33</v>
      </c>
      <c r="K43" s="99" t="s">
        <v>33</v>
      </c>
      <c r="L43" s="100">
        <v>38662.080000000002</v>
      </c>
      <c r="M43" s="101" t="s">
        <v>33</v>
      </c>
      <c r="N43" s="102" t="s">
        <v>33</v>
      </c>
      <c r="U43" s="68" t="s">
        <v>772</v>
      </c>
    </row>
    <row r="44" spans="1:23" s="63" customFormat="1" ht="22.5" x14ac:dyDescent="0.2">
      <c r="A44" s="98"/>
      <c r="B44" s="97" t="s">
        <v>773</v>
      </c>
      <c r="C44" s="767" t="s">
        <v>774</v>
      </c>
      <c r="D44" s="767"/>
      <c r="E44" s="767"/>
      <c r="F44" s="99" t="s">
        <v>186</v>
      </c>
      <c r="G44" s="99" t="s">
        <v>775</v>
      </c>
      <c r="H44" s="99" t="s">
        <v>33</v>
      </c>
      <c r="I44" s="99" t="s">
        <v>775</v>
      </c>
      <c r="J44" s="100" t="s">
        <v>33</v>
      </c>
      <c r="K44" s="99" t="s">
        <v>33</v>
      </c>
      <c r="L44" s="100">
        <v>28996.560000000001</v>
      </c>
      <c r="M44" s="101" t="s">
        <v>33</v>
      </c>
      <c r="N44" s="102" t="s">
        <v>33</v>
      </c>
      <c r="U44" s="68" t="s">
        <v>774</v>
      </c>
    </row>
    <row r="45" spans="1:23" s="63" customFormat="1" x14ac:dyDescent="0.2">
      <c r="A45" s="103"/>
      <c r="B45" s="104"/>
      <c r="C45" s="780" t="s">
        <v>191</v>
      </c>
      <c r="D45" s="780"/>
      <c r="E45" s="780"/>
      <c r="F45" s="105" t="s">
        <v>33</v>
      </c>
      <c r="G45" s="105" t="s">
        <v>33</v>
      </c>
      <c r="H45" s="105" t="s">
        <v>33</v>
      </c>
      <c r="I45" s="105" t="s">
        <v>33</v>
      </c>
      <c r="J45" s="106" t="s">
        <v>33</v>
      </c>
      <c r="K45" s="105" t="s">
        <v>33</v>
      </c>
      <c r="L45" s="106">
        <v>178794.03</v>
      </c>
      <c r="M45" s="92" t="s">
        <v>33</v>
      </c>
      <c r="N45" s="107" t="s">
        <v>33</v>
      </c>
      <c r="W45" s="68" t="s">
        <v>191</v>
      </c>
    </row>
    <row r="46" spans="1:23" s="63" customFormat="1" ht="33.75" x14ac:dyDescent="0.2">
      <c r="A46" s="88" t="s">
        <v>173</v>
      </c>
      <c r="B46" s="89" t="s">
        <v>3971</v>
      </c>
      <c r="C46" s="776" t="s">
        <v>3972</v>
      </c>
      <c r="D46" s="776"/>
      <c r="E46" s="776"/>
      <c r="F46" s="90" t="s">
        <v>484</v>
      </c>
      <c r="G46" s="90" t="s">
        <v>33</v>
      </c>
      <c r="H46" s="90" t="s">
        <v>33</v>
      </c>
      <c r="I46" s="90" t="s">
        <v>165</v>
      </c>
      <c r="J46" s="91" t="s">
        <v>33</v>
      </c>
      <c r="K46" s="90" t="s">
        <v>33</v>
      </c>
      <c r="L46" s="91" t="s">
        <v>33</v>
      </c>
      <c r="M46" s="92" t="s">
        <v>33</v>
      </c>
      <c r="N46" s="93" t="s">
        <v>33</v>
      </c>
      <c r="Q46" s="68" t="s">
        <v>3972</v>
      </c>
    </row>
    <row r="47" spans="1:23" s="63" customFormat="1" x14ac:dyDescent="0.2">
      <c r="A47" s="96"/>
      <c r="B47" s="97" t="s">
        <v>3965</v>
      </c>
      <c r="C47" s="767" t="s">
        <v>3966</v>
      </c>
      <c r="D47" s="767"/>
      <c r="E47" s="767"/>
      <c r="F47" s="767"/>
      <c r="G47" s="767"/>
      <c r="H47" s="767"/>
      <c r="I47" s="767"/>
      <c r="J47" s="767"/>
      <c r="K47" s="767"/>
      <c r="L47" s="767"/>
      <c r="M47" s="767"/>
      <c r="N47" s="781"/>
      <c r="S47" s="68" t="s">
        <v>3966</v>
      </c>
    </row>
    <row r="48" spans="1:23" s="63" customFormat="1" ht="22.5" x14ac:dyDescent="0.2">
      <c r="A48" s="96"/>
      <c r="B48" s="97" t="s">
        <v>783</v>
      </c>
      <c r="C48" s="767" t="s">
        <v>3973</v>
      </c>
      <c r="D48" s="767"/>
      <c r="E48" s="767"/>
      <c r="F48" s="767"/>
      <c r="G48" s="767"/>
      <c r="H48" s="767"/>
      <c r="I48" s="767"/>
      <c r="J48" s="767"/>
      <c r="K48" s="767"/>
      <c r="L48" s="767"/>
      <c r="M48" s="767"/>
      <c r="N48" s="781"/>
      <c r="S48" s="68" t="s">
        <v>3973</v>
      </c>
    </row>
    <row r="49" spans="1:25" s="63" customFormat="1" x14ac:dyDescent="0.2">
      <c r="A49" s="98"/>
      <c r="B49" s="97" t="s">
        <v>165</v>
      </c>
      <c r="C49" s="767" t="s">
        <v>251</v>
      </c>
      <c r="D49" s="767"/>
      <c r="E49" s="767"/>
      <c r="F49" s="99" t="s">
        <v>33</v>
      </c>
      <c r="G49" s="99" t="s">
        <v>33</v>
      </c>
      <c r="H49" s="99" t="s">
        <v>33</v>
      </c>
      <c r="I49" s="99" t="s">
        <v>33</v>
      </c>
      <c r="J49" s="100">
        <v>696.15</v>
      </c>
      <c r="K49" s="99" t="s">
        <v>3974</v>
      </c>
      <c r="L49" s="100">
        <v>896.64</v>
      </c>
      <c r="M49" s="101" t="s">
        <v>33</v>
      </c>
      <c r="N49" s="102" t="s">
        <v>33</v>
      </c>
      <c r="T49" s="68" t="s">
        <v>251</v>
      </c>
    </row>
    <row r="50" spans="1:25" s="63" customFormat="1" x14ac:dyDescent="0.2">
      <c r="A50" s="98"/>
      <c r="B50" s="97" t="s">
        <v>173</v>
      </c>
      <c r="C50" s="767" t="s">
        <v>174</v>
      </c>
      <c r="D50" s="767"/>
      <c r="E50" s="767"/>
      <c r="F50" s="99" t="s">
        <v>33</v>
      </c>
      <c r="G50" s="99" t="s">
        <v>33</v>
      </c>
      <c r="H50" s="99" t="s">
        <v>33</v>
      </c>
      <c r="I50" s="99" t="s">
        <v>33</v>
      </c>
      <c r="J50" s="100">
        <v>2441.92</v>
      </c>
      <c r="K50" s="99" t="s">
        <v>3974</v>
      </c>
      <c r="L50" s="100">
        <v>3145.19</v>
      </c>
      <c r="M50" s="101" t="s">
        <v>33</v>
      </c>
      <c r="N50" s="102" t="s">
        <v>33</v>
      </c>
      <c r="T50" s="68" t="s">
        <v>174</v>
      </c>
    </row>
    <row r="51" spans="1:25" s="63" customFormat="1" x14ac:dyDescent="0.2">
      <c r="A51" s="98"/>
      <c r="B51" s="97" t="s">
        <v>176</v>
      </c>
      <c r="C51" s="767" t="s">
        <v>177</v>
      </c>
      <c r="D51" s="767"/>
      <c r="E51" s="767"/>
      <c r="F51" s="99" t="s">
        <v>33</v>
      </c>
      <c r="G51" s="99" t="s">
        <v>33</v>
      </c>
      <c r="H51" s="99" t="s">
        <v>33</v>
      </c>
      <c r="I51" s="99" t="s">
        <v>33</v>
      </c>
      <c r="J51" s="100">
        <v>289.42</v>
      </c>
      <c r="K51" s="99" t="s">
        <v>3974</v>
      </c>
      <c r="L51" s="100">
        <v>372.77</v>
      </c>
      <c r="M51" s="101" t="s">
        <v>33</v>
      </c>
      <c r="N51" s="102" t="s">
        <v>33</v>
      </c>
      <c r="T51" s="68" t="s">
        <v>177</v>
      </c>
    </row>
    <row r="52" spans="1:25" s="63" customFormat="1" x14ac:dyDescent="0.2">
      <c r="A52" s="98"/>
      <c r="B52" s="97" t="s">
        <v>212</v>
      </c>
      <c r="C52" s="767" t="s">
        <v>252</v>
      </c>
      <c r="D52" s="767"/>
      <c r="E52" s="767"/>
      <c r="F52" s="99" t="s">
        <v>33</v>
      </c>
      <c r="G52" s="99" t="s">
        <v>33</v>
      </c>
      <c r="H52" s="99" t="s">
        <v>33</v>
      </c>
      <c r="I52" s="99" t="s">
        <v>33</v>
      </c>
      <c r="J52" s="100">
        <v>577.54</v>
      </c>
      <c r="K52" s="99" t="s">
        <v>3975</v>
      </c>
      <c r="L52" s="100">
        <v>664.17</v>
      </c>
      <c r="M52" s="101" t="s">
        <v>33</v>
      </c>
      <c r="N52" s="102" t="s">
        <v>33</v>
      </c>
      <c r="T52" s="68" t="s">
        <v>252</v>
      </c>
    </row>
    <row r="53" spans="1:25" s="63" customFormat="1" x14ac:dyDescent="0.2">
      <c r="A53" s="98"/>
      <c r="B53" s="97" t="s">
        <v>33</v>
      </c>
      <c r="C53" s="767" t="s">
        <v>253</v>
      </c>
      <c r="D53" s="767"/>
      <c r="E53" s="767"/>
      <c r="F53" s="99" t="s">
        <v>179</v>
      </c>
      <c r="G53" s="99" t="s">
        <v>3976</v>
      </c>
      <c r="H53" s="99" t="s">
        <v>3974</v>
      </c>
      <c r="I53" s="99" t="s">
        <v>3977</v>
      </c>
      <c r="J53" s="100" t="s">
        <v>33</v>
      </c>
      <c r="K53" s="99" t="s">
        <v>33</v>
      </c>
      <c r="L53" s="100" t="s">
        <v>33</v>
      </c>
      <c r="M53" s="101" t="s">
        <v>33</v>
      </c>
      <c r="N53" s="102" t="s">
        <v>33</v>
      </c>
      <c r="U53" s="68" t="s">
        <v>253</v>
      </c>
    </row>
    <row r="54" spans="1:25" s="63" customFormat="1" x14ac:dyDescent="0.2">
      <c r="A54" s="98"/>
      <c r="B54" s="97" t="s">
        <v>33</v>
      </c>
      <c r="C54" s="767" t="s">
        <v>178</v>
      </c>
      <c r="D54" s="767"/>
      <c r="E54" s="767"/>
      <c r="F54" s="99" t="s">
        <v>179</v>
      </c>
      <c r="G54" s="99" t="s">
        <v>3978</v>
      </c>
      <c r="H54" s="99" t="s">
        <v>3974</v>
      </c>
      <c r="I54" s="99" t="s">
        <v>3979</v>
      </c>
      <c r="J54" s="100" t="s">
        <v>33</v>
      </c>
      <c r="K54" s="99" t="s">
        <v>33</v>
      </c>
      <c r="L54" s="100" t="s">
        <v>33</v>
      </c>
      <c r="M54" s="101" t="s">
        <v>33</v>
      </c>
      <c r="N54" s="102" t="s">
        <v>33</v>
      </c>
      <c r="U54" s="68" t="s">
        <v>178</v>
      </c>
    </row>
    <row r="55" spans="1:25" s="63" customFormat="1" x14ac:dyDescent="0.2">
      <c r="A55" s="98"/>
      <c r="B55" s="97" t="s">
        <v>33</v>
      </c>
      <c r="C55" s="776" t="s">
        <v>182</v>
      </c>
      <c r="D55" s="776"/>
      <c r="E55" s="776"/>
      <c r="F55" s="90" t="s">
        <v>33</v>
      </c>
      <c r="G55" s="90" t="s">
        <v>33</v>
      </c>
      <c r="H55" s="90" t="s">
        <v>33</v>
      </c>
      <c r="I55" s="90" t="s">
        <v>33</v>
      </c>
      <c r="J55" s="91">
        <v>3715.61</v>
      </c>
      <c r="K55" s="90" t="s">
        <v>33</v>
      </c>
      <c r="L55" s="91">
        <v>4706</v>
      </c>
      <c r="M55" s="92" t="s">
        <v>33</v>
      </c>
      <c r="N55" s="93" t="s">
        <v>33</v>
      </c>
      <c r="V55" s="68" t="s">
        <v>182</v>
      </c>
    </row>
    <row r="56" spans="1:25" s="63" customFormat="1" x14ac:dyDescent="0.2">
      <c r="A56" s="98"/>
      <c r="B56" s="97" t="s">
        <v>33</v>
      </c>
      <c r="C56" s="767" t="s">
        <v>183</v>
      </c>
      <c r="D56" s="767"/>
      <c r="E56" s="767"/>
      <c r="F56" s="99" t="s">
        <v>33</v>
      </c>
      <c r="G56" s="99" t="s">
        <v>33</v>
      </c>
      <c r="H56" s="99" t="s">
        <v>33</v>
      </c>
      <c r="I56" s="99" t="s">
        <v>33</v>
      </c>
      <c r="J56" s="100" t="s">
        <v>33</v>
      </c>
      <c r="K56" s="99" t="s">
        <v>33</v>
      </c>
      <c r="L56" s="100">
        <v>1269.4100000000001</v>
      </c>
      <c r="M56" s="101" t="s">
        <v>33</v>
      </c>
      <c r="N56" s="102" t="s">
        <v>33</v>
      </c>
      <c r="U56" s="68" t="s">
        <v>183</v>
      </c>
    </row>
    <row r="57" spans="1:25" s="63" customFormat="1" ht="22.5" x14ac:dyDescent="0.2">
      <c r="A57" s="98"/>
      <c r="B57" s="97" t="s">
        <v>771</v>
      </c>
      <c r="C57" s="767" t="s">
        <v>772</v>
      </c>
      <c r="D57" s="767"/>
      <c r="E57" s="767"/>
      <c r="F57" s="99" t="s">
        <v>186</v>
      </c>
      <c r="G57" s="99" t="s">
        <v>341</v>
      </c>
      <c r="H57" s="99" t="s">
        <v>33</v>
      </c>
      <c r="I57" s="99" t="s">
        <v>341</v>
      </c>
      <c r="J57" s="100" t="s">
        <v>33</v>
      </c>
      <c r="K57" s="99" t="s">
        <v>33</v>
      </c>
      <c r="L57" s="100">
        <v>1015.53</v>
      </c>
      <c r="M57" s="101" t="s">
        <v>33</v>
      </c>
      <c r="N57" s="102" t="s">
        <v>33</v>
      </c>
      <c r="U57" s="68" t="s">
        <v>772</v>
      </c>
    </row>
    <row r="58" spans="1:25" s="63" customFormat="1" ht="22.5" x14ac:dyDescent="0.2">
      <c r="A58" s="98"/>
      <c r="B58" s="97" t="s">
        <v>773</v>
      </c>
      <c r="C58" s="767" t="s">
        <v>774</v>
      </c>
      <c r="D58" s="767"/>
      <c r="E58" s="767"/>
      <c r="F58" s="99" t="s">
        <v>186</v>
      </c>
      <c r="G58" s="99" t="s">
        <v>775</v>
      </c>
      <c r="H58" s="99" t="s">
        <v>33</v>
      </c>
      <c r="I58" s="99" t="s">
        <v>775</v>
      </c>
      <c r="J58" s="100" t="s">
        <v>33</v>
      </c>
      <c r="K58" s="99" t="s">
        <v>33</v>
      </c>
      <c r="L58" s="100">
        <v>761.65</v>
      </c>
      <c r="M58" s="101" t="s">
        <v>33</v>
      </c>
      <c r="N58" s="102" t="s">
        <v>33</v>
      </c>
      <c r="U58" s="68" t="s">
        <v>774</v>
      </c>
    </row>
    <row r="59" spans="1:25" s="63" customFormat="1" x14ac:dyDescent="0.2">
      <c r="A59" s="103"/>
      <c r="B59" s="104"/>
      <c r="C59" s="780" t="s">
        <v>191</v>
      </c>
      <c r="D59" s="780"/>
      <c r="E59" s="780"/>
      <c r="F59" s="105" t="s">
        <v>33</v>
      </c>
      <c r="G59" s="105" t="s">
        <v>33</v>
      </c>
      <c r="H59" s="105" t="s">
        <v>33</v>
      </c>
      <c r="I59" s="105" t="s">
        <v>33</v>
      </c>
      <c r="J59" s="106" t="s">
        <v>33</v>
      </c>
      <c r="K59" s="105" t="s">
        <v>33</v>
      </c>
      <c r="L59" s="106">
        <v>6483.18</v>
      </c>
      <c r="M59" s="92" t="s">
        <v>33</v>
      </c>
      <c r="N59" s="107" t="s">
        <v>33</v>
      </c>
      <c r="W59" s="68" t="s">
        <v>191</v>
      </c>
    </row>
    <row r="60" spans="1:25" s="63" customFormat="1" ht="1.5" customHeight="1" x14ac:dyDescent="0.2">
      <c r="A60" s="108"/>
      <c r="B60" s="104"/>
      <c r="C60" s="104"/>
      <c r="D60" s="104"/>
      <c r="E60" s="104"/>
      <c r="F60" s="108"/>
      <c r="G60" s="108"/>
      <c r="H60" s="108"/>
      <c r="I60" s="108"/>
      <c r="J60" s="109"/>
      <c r="K60" s="108"/>
      <c r="L60" s="109"/>
      <c r="M60" s="99"/>
      <c r="N60" s="109"/>
    </row>
    <row r="61" spans="1:25" s="63" customFormat="1" x14ac:dyDescent="0.2">
      <c r="A61" s="110"/>
      <c r="B61" s="111" t="s">
        <v>33</v>
      </c>
      <c r="C61" s="780" t="s">
        <v>3980</v>
      </c>
      <c r="D61" s="780"/>
      <c r="E61" s="780"/>
      <c r="F61" s="780"/>
      <c r="G61" s="780"/>
      <c r="H61" s="780"/>
      <c r="I61" s="780"/>
      <c r="J61" s="780"/>
      <c r="K61" s="780"/>
      <c r="L61" s="112" t="s">
        <v>33</v>
      </c>
      <c r="M61" s="113"/>
      <c r="N61" s="114"/>
      <c r="X61" s="68" t="s">
        <v>3980</v>
      </c>
    </row>
    <row r="62" spans="1:25" s="63" customFormat="1" x14ac:dyDescent="0.2">
      <c r="A62" s="115"/>
      <c r="B62" s="97" t="s">
        <v>165</v>
      </c>
      <c r="C62" s="767" t="s">
        <v>876</v>
      </c>
      <c r="D62" s="767"/>
      <c r="E62" s="767"/>
      <c r="F62" s="767"/>
      <c r="G62" s="767"/>
      <c r="H62" s="767"/>
      <c r="I62" s="767"/>
      <c r="J62" s="767"/>
      <c r="K62" s="767"/>
      <c r="L62" s="116">
        <v>185277.21</v>
      </c>
      <c r="M62" s="117"/>
      <c r="N62" s="118" t="s">
        <v>33</v>
      </c>
      <c r="Y62" s="68" t="s">
        <v>876</v>
      </c>
    </row>
    <row r="63" spans="1:25" s="63" customFormat="1" x14ac:dyDescent="0.2">
      <c r="A63" s="115"/>
      <c r="B63" s="97" t="s">
        <v>33</v>
      </c>
      <c r="C63" s="767" t="s">
        <v>203</v>
      </c>
      <c r="D63" s="767"/>
      <c r="E63" s="767"/>
      <c r="F63" s="767"/>
      <c r="G63" s="767"/>
      <c r="H63" s="767"/>
      <c r="I63" s="767"/>
      <c r="J63" s="767"/>
      <c r="K63" s="767"/>
      <c r="L63" s="116" t="s">
        <v>33</v>
      </c>
      <c r="M63" s="117"/>
      <c r="N63" s="118" t="s">
        <v>33</v>
      </c>
      <c r="Y63" s="68" t="s">
        <v>203</v>
      </c>
    </row>
    <row r="64" spans="1:25" s="63" customFormat="1" x14ac:dyDescent="0.2">
      <c r="A64" s="115"/>
      <c r="B64" s="97" t="s">
        <v>33</v>
      </c>
      <c r="C64" s="767" t="s">
        <v>296</v>
      </c>
      <c r="D64" s="767"/>
      <c r="E64" s="767"/>
      <c r="F64" s="767"/>
      <c r="G64" s="767"/>
      <c r="H64" s="767"/>
      <c r="I64" s="767"/>
      <c r="J64" s="767"/>
      <c r="K64" s="767"/>
      <c r="L64" s="116">
        <v>42151.96</v>
      </c>
      <c r="M64" s="117"/>
      <c r="N64" s="118" t="s">
        <v>33</v>
      </c>
      <c r="Y64" s="68" t="s">
        <v>296</v>
      </c>
    </row>
    <row r="65" spans="1:26" s="63" customFormat="1" x14ac:dyDescent="0.2">
      <c r="A65" s="115"/>
      <c r="B65" s="97" t="s">
        <v>33</v>
      </c>
      <c r="C65" s="767" t="s">
        <v>204</v>
      </c>
      <c r="D65" s="767"/>
      <c r="E65" s="767"/>
      <c r="F65" s="767"/>
      <c r="G65" s="767"/>
      <c r="H65" s="767"/>
      <c r="I65" s="767"/>
      <c r="J65" s="767"/>
      <c r="K65" s="767"/>
      <c r="L65" s="116">
        <v>33461.919999999998</v>
      </c>
      <c r="M65" s="117"/>
      <c r="N65" s="118" t="s">
        <v>33</v>
      </c>
      <c r="Y65" s="68" t="s">
        <v>204</v>
      </c>
    </row>
    <row r="66" spans="1:26" s="63" customFormat="1" x14ac:dyDescent="0.2">
      <c r="A66" s="115"/>
      <c r="B66" s="97" t="s">
        <v>33</v>
      </c>
      <c r="C66" s="767" t="s">
        <v>297</v>
      </c>
      <c r="D66" s="767"/>
      <c r="E66" s="767"/>
      <c r="F66" s="767"/>
      <c r="G66" s="767"/>
      <c r="H66" s="767"/>
      <c r="I66" s="767"/>
      <c r="J66" s="767"/>
      <c r="K66" s="767"/>
      <c r="L66" s="116">
        <v>40227.51</v>
      </c>
      <c r="M66" s="117"/>
      <c r="N66" s="118" t="s">
        <v>33</v>
      </c>
      <c r="Y66" s="68" t="s">
        <v>297</v>
      </c>
    </row>
    <row r="67" spans="1:26" s="63" customFormat="1" x14ac:dyDescent="0.2">
      <c r="A67" s="115"/>
      <c r="B67" s="97" t="s">
        <v>33</v>
      </c>
      <c r="C67" s="767" t="s">
        <v>205</v>
      </c>
      <c r="D67" s="767"/>
      <c r="E67" s="767"/>
      <c r="F67" s="767"/>
      <c r="G67" s="767"/>
      <c r="H67" s="767"/>
      <c r="I67" s="767"/>
      <c r="J67" s="767"/>
      <c r="K67" s="767"/>
      <c r="L67" s="116">
        <v>39677.61</v>
      </c>
      <c r="M67" s="117"/>
      <c r="N67" s="118" t="s">
        <v>33</v>
      </c>
      <c r="Y67" s="68" t="s">
        <v>205</v>
      </c>
    </row>
    <row r="68" spans="1:26" s="63" customFormat="1" x14ac:dyDescent="0.2">
      <c r="A68" s="115"/>
      <c r="B68" s="97" t="s">
        <v>33</v>
      </c>
      <c r="C68" s="767" t="s">
        <v>206</v>
      </c>
      <c r="D68" s="767"/>
      <c r="E68" s="767"/>
      <c r="F68" s="767"/>
      <c r="G68" s="767"/>
      <c r="H68" s="767"/>
      <c r="I68" s="767"/>
      <c r="J68" s="767"/>
      <c r="K68" s="767"/>
      <c r="L68" s="116">
        <v>29758.21</v>
      </c>
      <c r="M68" s="117"/>
      <c r="N68" s="118" t="s">
        <v>33</v>
      </c>
      <c r="Y68" s="68" t="s">
        <v>206</v>
      </c>
    </row>
    <row r="69" spans="1:26" s="63" customFormat="1" x14ac:dyDescent="0.2">
      <c r="A69" s="115"/>
      <c r="B69" s="97" t="s">
        <v>33</v>
      </c>
      <c r="C69" s="767" t="s">
        <v>207</v>
      </c>
      <c r="D69" s="767"/>
      <c r="E69" s="767"/>
      <c r="F69" s="767"/>
      <c r="G69" s="767"/>
      <c r="H69" s="767"/>
      <c r="I69" s="767"/>
      <c r="J69" s="767"/>
      <c r="K69" s="767"/>
      <c r="L69" s="116">
        <v>49597.01</v>
      </c>
      <c r="M69" s="117"/>
      <c r="N69" s="118" t="s">
        <v>33</v>
      </c>
      <c r="Y69" s="68" t="s">
        <v>207</v>
      </c>
    </row>
    <row r="70" spans="1:26" s="63" customFormat="1" x14ac:dyDescent="0.2">
      <c r="A70" s="115"/>
      <c r="B70" s="97" t="s">
        <v>33</v>
      </c>
      <c r="C70" s="767" t="s">
        <v>208</v>
      </c>
      <c r="D70" s="767"/>
      <c r="E70" s="767"/>
      <c r="F70" s="767"/>
      <c r="G70" s="767"/>
      <c r="H70" s="767"/>
      <c r="I70" s="767"/>
      <c r="J70" s="767"/>
      <c r="K70" s="767"/>
      <c r="L70" s="116">
        <v>39677.61</v>
      </c>
      <c r="M70" s="117"/>
      <c r="N70" s="118" t="s">
        <v>33</v>
      </c>
      <c r="Y70" s="68" t="s">
        <v>208</v>
      </c>
    </row>
    <row r="71" spans="1:26" s="63" customFormat="1" x14ac:dyDescent="0.2">
      <c r="A71" s="115"/>
      <c r="B71" s="97" t="s">
        <v>33</v>
      </c>
      <c r="C71" s="767" t="s">
        <v>209</v>
      </c>
      <c r="D71" s="767"/>
      <c r="E71" s="767"/>
      <c r="F71" s="767"/>
      <c r="G71" s="767"/>
      <c r="H71" s="767"/>
      <c r="I71" s="767"/>
      <c r="J71" s="767"/>
      <c r="K71" s="767"/>
      <c r="L71" s="116">
        <v>29758.21</v>
      </c>
      <c r="M71" s="117"/>
      <c r="N71" s="118" t="s">
        <v>33</v>
      </c>
      <c r="Y71" s="68" t="s">
        <v>209</v>
      </c>
    </row>
    <row r="72" spans="1:26" s="63" customFormat="1" x14ac:dyDescent="0.2">
      <c r="A72" s="115"/>
      <c r="B72" s="109" t="s">
        <v>33</v>
      </c>
      <c r="C72" s="782" t="s">
        <v>3981</v>
      </c>
      <c r="D72" s="782"/>
      <c r="E72" s="782"/>
      <c r="F72" s="782"/>
      <c r="G72" s="782"/>
      <c r="H72" s="782"/>
      <c r="I72" s="782"/>
      <c r="J72" s="782"/>
      <c r="K72" s="782"/>
      <c r="L72" s="119">
        <v>185277.21</v>
      </c>
      <c r="M72" s="120"/>
      <c r="N72" s="121"/>
      <c r="Z72" s="68" t="s">
        <v>3981</v>
      </c>
    </row>
    <row r="73" spans="1:26" s="63" customFormat="1" x14ac:dyDescent="0.2">
      <c r="A73" s="773" t="s">
        <v>3982</v>
      </c>
      <c r="B73" s="774"/>
      <c r="C73" s="774"/>
      <c r="D73" s="774"/>
      <c r="E73" s="774"/>
      <c r="F73" s="774"/>
      <c r="G73" s="774"/>
      <c r="H73" s="774"/>
      <c r="I73" s="774"/>
      <c r="J73" s="774"/>
      <c r="K73" s="774"/>
      <c r="L73" s="774"/>
      <c r="M73" s="774"/>
      <c r="N73" s="775"/>
      <c r="P73" s="68" t="s">
        <v>3982</v>
      </c>
    </row>
    <row r="74" spans="1:26" s="63" customFormat="1" ht="22.5" x14ac:dyDescent="0.2">
      <c r="A74" s="88" t="s">
        <v>176</v>
      </c>
      <c r="B74" s="89" t="s">
        <v>3961</v>
      </c>
      <c r="C74" s="776" t="s">
        <v>3962</v>
      </c>
      <c r="D74" s="776"/>
      <c r="E74" s="776"/>
      <c r="F74" s="90" t="s">
        <v>604</v>
      </c>
      <c r="G74" s="90" t="s">
        <v>33</v>
      </c>
      <c r="H74" s="90" t="s">
        <v>33</v>
      </c>
      <c r="I74" s="90" t="s">
        <v>3983</v>
      </c>
      <c r="J74" s="91" t="s">
        <v>33</v>
      </c>
      <c r="K74" s="90" t="s">
        <v>33</v>
      </c>
      <c r="L74" s="91" t="s">
        <v>33</v>
      </c>
      <c r="M74" s="92" t="s">
        <v>33</v>
      </c>
      <c r="N74" s="93" t="s">
        <v>33</v>
      </c>
      <c r="Q74" s="68" t="s">
        <v>3962</v>
      </c>
    </row>
    <row r="75" spans="1:26" s="63" customFormat="1" x14ac:dyDescent="0.2">
      <c r="A75" s="94"/>
      <c r="B75" s="95"/>
      <c r="C75" s="767" t="s">
        <v>3984</v>
      </c>
      <c r="D75" s="767"/>
      <c r="E75" s="767"/>
      <c r="F75" s="767"/>
      <c r="G75" s="767"/>
      <c r="H75" s="767"/>
      <c r="I75" s="767"/>
      <c r="J75" s="767"/>
      <c r="K75" s="767"/>
      <c r="L75" s="767"/>
      <c r="M75" s="767"/>
      <c r="N75" s="781"/>
      <c r="R75" s="68" t="s">
        <v>3984</v>
      </c>
    </row>
    <row r="76" spans="1:26" s="63" customFormat="1" x14ac:dyDescent="0.2">
      <c r="A76" s="96"/>
      <c r="B76" s="97" t="s">
        <v>3965</v>
      </c>
      <c r="C76" s="767" t="s">
        <v>3985</v>
      </c>
      <c r="D76" s="767"/>
      <c r="E76" s="767"/>
      <c r="F76" s="767"/>
      <c r="G76" s="767"/>
      <c r="H76" s="767"/>
      <c r="I76" s="767"/>
      <c r="J76" s="767"/>
      <c r="K76" s="767"/>
      <c r="L76" s="767"/>
      <c r="M76" s="767"/>
      <c r="N76" s="781"/>
      <c r="S76" s="68" t="s">
        <v>3985</v>
      </c>
    </row>
    <row r="77" spans="1:26" s="63" customFormat="1" x14ac:dyDescent="0.2">
      <c r="A77" s="98"/>
      <c r="B77" s="97" t="s">
        <v>165</v>
      </c>
      <c r="C77" s="767" t="s">
        <v>251</v>
      </c>
      <c r="D77" s="767"/>
      <c r="E77" s="767"/>
      <c r="F77" s="99" t="s">
        <v>33</v>
      </c>
      <c r="G77" s="99" t="s">
        <v>33</v>
      </c>
      <c r="H77" s="99" t="s">
        <v>33</v>
      </c>
      <c r="I77" s="99" t="s">
        <v>33</v>
      </c>
      <c r="J77" s="100">
        <v>930.25</v>
      </c>
      <c r="K77" s="99" t="s">
        <v>3986</v>
      </c>
      <c r="L77" s="100">
        <v>41882.54</v>
      </c>
      <c r="M77" s="101" t="s">
        <v>33</v>
      </c>
      <c r="N77" s="102" t="s">
        <v>33</v>
      </c>
      <c r="T77" s="68" t="s">
        <v>251</v>
      </c>
    </row>
    <row r="78" spans="1:26" s="63" customFormat="1" x14ac:dyDescent="0.2">
      <c r="A78" s="98"/>
      <c r="B78" s="97" t="s">
        <v>173</v>
      </c>
      <c r="C78" s="767" t="s">
        <v>174</v>
      </c>
      <c r="D78" s="767"/>
      <c r="E78" s="767"/>
      <c r="F78" s="99" t="s">
        <v>33</v>
      </c>
      <c r="G78" s="99" t="s">
        <v>33</v>
      </c>
      <c r="H78" s="99" t="s">
        <v>33</v>
      </c>
      <c r="I78" s="99" t="s">
        <v>33</v>
      </c>
      <c r="J78" s="100">
        <v>683.6</v>
      </c>
      <c r="K78" s="99" t="s">
        <v>3986</v>
      </c>
      <c r="L78" s="100">
        <v>30777.65</v>
      </c>
      <c r="M78" s="101" t="s">
        <v>33</v>
      </c>
      <c r="N78" s="102" t="s">
        <v>33</v>
      </c>
      <c r="T78" s="68" t="s">
        <v>174</v>
      </c>
    </row>
    <row r="79" spans="1:26" s="63" customFormat="1" x14ac:dyDescent="0.2">
      <c r="A79" s="98"/>
      <c r="B79" s="97" t="s">
        <v>176</v>
      </c>
      <c r="C79" s="767" t="s">
        <v>177</v>
      </c>
      <c r="D79" s="767"/>
      <c r="E79" s="767"/>
      <c r="F79" s="99" t="s">
        <v>33</v>
      </c>
      <c r="G79" s="99" t="s">
        <v>33</v>
      </c>
      <c r="H79" s="99" t="s">
        <v>33</v>
      </c>
      <c r="I79" s="99" t="s">
        <v>33</v>
      </c>
      <c r="J79" s="100">
        <v>159.47</v>
      </c>
      <c r="K79" s="99" t="s">
        <v>3986</v>
      </c>
      <c r="L79" s="100">
        <v>7179.8</v>
      </c>
      <c r="M79" s="101" t="s">
        <v>33</v>
      </c>
      <c r="N79" s="102" t="s">
        <v>33</v>
      </c>
      <c r="T79" s="68" t="s">
        <v>177</v>
      </c>
    </row>
    <row r="80" spans="1:26" s="63" customFormat="1" x14ac:dyDescent="0.2">
      <c r="A80" s="98"/>
      <c r="B80" s="97" t="s">
        <v>212</v>
      </c>
      <c r="C80" s="767" t="s">
        <v>252</v>
      </c>
      <c r="D80" s="767"/>
      <c r="E80" s="767"/>
      <c r="F80" s="99" t="s">
        <v>33</v>
      </c>
      <c r="G80" s="99" t="s">
        <v>33</v>
      </c>
      <c r="H80" s="99" t="s">
        <v>33</v>
      </c>
      <c r="I80" s="99" t="s">
        <v>33</v>
      </c>
      <c r="J80" s="100">
        <v>999.15</v>
      </c>
      <c r="K80" s="99" t="s">
        <v>33</v>
      </c>
      <c r="L80" s="100">
        <v>37177.370000000003</v>
      </c>
      <c r="M80" s="101" t="s">
        <v>33</v>
      </c>
      <c r="N80" s="102" t="s">
        <v>33</v>
      </c>
      <c r="T80" s="68" t="s">
        <v>252</v>
      </c>
    </row>
    <row r="81" spans="1:23" s="63" customFormat="1" ht="22.5" x14ac:dyDescent="0.2">
      <c r="A81" s="98"/>
      <c r="B81" s="97" t="s">
        <v>33</v>
      </c>
      <c r="C81" s="767" t="s">
        <v>253</v>
      </c>
      <c r="D81" s="767"/>
      <c r="E81" s="767"/>
      <c r="F81" s="99" t="s">
        <v>179</v>
      </c>
      <c r="G81" s="99" t="s">
        <v>3967</v>
      </c>
      <c r="H81" s="99" t="s">
        <v>3986</v>
      </c>
      <c r="I81" s="99" t="s">
        <v>3987</v>
      </c>
      <c r="J81" s="100" t="s">
        <v>33</v>
      </c>
      <c r="K81" s="99" t="s">
        <v>33</v>
      </c>
      <c r="L81" s="100" t="s">
        <v>33</v>
      </c>
      <c r="M81" s="101" t="s">
        <v>33</v>
      </c>
      <c r="N81" s="102" t="s">
        <v>33</v>
      </c>
      <c r="U81" s="68" t="s">
        <v>253</v>
      </c>
    </row>
    <row r="82" spans="1:23" s="63" customFormat="1" ht="22.5" x14ac:dyDescent="0.2">
      <c r="A82" s="98"/>
      <c r="B82" s="97" t="s">
        <v>33</v>
      </c>
      <c r="C82" s="767" t="s">
        <v>178</v>
      </c>
      <c r="D82" s="767"/>
      <c r="E82" s="767"/>
      <c r="F82" s="99" t="s">
        <v>179</v>
      </c>
      <c r="G82" s="99" t="s">
        <v>3969</v>
      </c>
      <c r="H82" s="99" t="s">
        <v>3986</v>
      </c>
      <c r="I82" s="99" t="s">
        <v>3988</v>
      </c>
      <c r="J82" s="100" t="s">
        <v>33</v>
      </c>
      <c r="K82" s="99" t="s">
        <v>33</v>
      </c>
      <c r="L82" s="100" t="s">
        <v>33</v>
      </c>
      <c r="M82" s="101" t="s">
        <v>33</v>
      </c>
      <c r="N82" s="102" t="s">
        <v>33</v>
      </c>
      <c r="U82" s="68" t="s">
        <v>178</v>
      </c>
    </row>
    <row r="83" spans="1:23" s="63" customFormat="1" x14ac:dyDescent="0.2">
      <c r="A83" s="98"/>
      <c r="B83" s="97" t="s">
        <v>33</v>
      </c>
      <c r="C83" s="776" t="s">
        <v>182</v>
      </c>
      <c r="D83" s="776"/>
      <c r="E83" s="776"/>
      <c r="F83" s="90" t="s">
        <v>33</v>
      </c>
      <c r="G83" s="90" t="s">
        <v>33</v>
      </c>
      <c r="H83" s="90" t="s">
        <v>33</v>
      </c>
      <c r="I83" s="90" t="s">
        <v>33</v>
      </c>
      <c r="J83" s="91">
        <v>2613</v>
      </c>
      <c r="K83" s="90" t="s">
        <v>33</v>
      </c>
      <c r="L83" s="91">
        <v>109837.56</v>
      </c>
      <c r="M83" s="92" t="s">
        <v>33</v>
      </c>
      <c r="N83" s="93" t="s">
        <v>33</v>
      </c>
      <c r="V83" s="68" t="s">
        <v>182</v>
      </c>
    </row>
    <row r="84" spans="1:23" s="63" customFormat="1" x14ac:dyDescent="0.2">
      <c r="A84" s="98"/>
      <c r="B84" s="97" t="s">
        <v>33</v>
      </c>
      <c r="C84" s="767" t="s">
        <v>183</v>
      </c>
      <c r="D84" s="767"/>
      <c r="E84" s="767"/>
      <c r="F84" s="99" t="s">
        <v>33</v>
      </c>
      <c r="G84" s="99" t="s">
        <v>33</v>
      </c>
      <c r="H84" s="99" t="s">
        <v>33</v>
      </c>
      <c r="I84" s="99" t="s">
        <v>33</v>
      </c>
      <c r="J84" s="100" t="s">
        <v>33</v>
      </c>
      <c r="K84" s="99" t="s">
        <v>33</v>
      </c>
      <c r="L84" s="100">
        <v>49062.34</v>
      </c>
      <c r="M84" s="101" t="s">
        <v>33</v>
      </c>
      <c r="N84" s="102" t="s">
        <v>33</v>
      </c>
      <c r="U84" s="68" t="s">
        <v>183</v>
      </c>
    </row>
    <row r="85" spans="1:23" s="63" customFormat="1" ht="22.5" x14ac:dyDescent="0.2">
      <c r="A85" s="98"/>
      <c r="B85" s="97" t="s">
        <v>771</v>
      </c>
      <c r="C85" s="767" t="s">
        <v>772</v>
      </c>
      <c r="D85" s="767"/>
      <c r="E85" s="767"/>
      <c r="F85" s="99" t="s">
        <v>186</v>
      </c>
      <c r="G85" s="99" t="s">
        <v>341</v>
      </c>
      <c r="H85" s="99" t="s">
        <v>33</v>
      </c>
      <c r="I85" s="99" t="s">
        <v>341</v>
      </c>
      <c r="J85" s="100" t="s">
        <v>33</v>
      </c>
      <c r="K85" s="99" t="s">
        <v>33</v>
      </c>
      <c r="L85" s="100">
        <v>39249.870000000003</v>
      </c>
      <c r="M85" s="101" t="s">
        <v>33</v>
      </c>
      <c r="N85" s="102" t="s">
        <v>33</v>
      </c>
      <c r="U85" s="68" t="s">
        <v>772</v>
      </c>
    </row>
    <row r="86" spans="1:23" s="63" customFormat="1" ht="22.5" x14ac:dyDescent="0.2">
      <c r="A86" s="98"/>
      <c r="B86" s="97" t="s">
        <v>773</v>
      </c>
      <c r="C86" s="767" t="s">
        <v>774</v>
      </c>
      <c r="D86" s="767"/>
      <c r="E86" s="767"/>
      <c r="F86" s="99" t="s">
        <v>186</v>
      </c>
      <c r="G86" s="99" t="s">
        <v>775</v>
      </c>
      <c r="H86" s="99" t="s">
        <v>33</v>
      </c>
      <c r="I86" s="99" t="s">
        <v>775</v>
      </c>
      <c r="J86" s="100" t="s">
        <v>33</v>
      </c>
      <c r="K86" s="99" t="s">
        <v>33</v>
      </c>
      <c r="L86" s="100">
        <v>29437.4</v>
      </c>
      <c r="M86" s="101" t="s">
        <v>33</v>
      </c>
      <c r="N86" s="102" t="s">
        <v>33</v>
      </c>
      <c r="U86" s="68" t="s">
        <v>774</v>
      </c>
    </row>
    <row r="87" spans="1:23" s="63" customFormat="1" x14ac:dyDescent="0.2">
      <c r="A87" s="103"/>
      <c r="B87" s="104"/>
      <c r="C87" s="780" t="s">
        <v>191</v>
      </c>
      <c r="D87" s="780"/>
      <c r="E87" s="780"/>
      <c r="F87" s="105" t="s">
        <v>33</v>
      </c>
      <c r="G87" s="105" t="s">
        <v>33</v>
      </c>
      <c r="H87" s="105" t="s">
        <v>33</v>
      </c>
      <c r="I87" s="105" t="s">
        <v>33</v>
      </c>
      <c r="J87" s="106" t="s">
        <v>33</v>
      </c>
      <c r="K87" s="105" t="s">
        <v>33</v>
      </c>
      <c r="L87" s="106">
        <v>178524.83</v>
      </c>
      <c r="M87" s="92" t="s">
        <v>33</v>
      </c>
      <c r="N87" s="107" t="s">
        <v>33</v>
      </c>
      <c r="W87" s="68" t="s">
        <v>191</v>
      </c>
    </row>
    <row r="88" spans="1:23" s="63" customFormat="1" x14ac:dyDescent="0.2">
      <c r="A88" s="88" t="s">
        <v>212</v>
      </c>
      <c r="B88" s="89" t="s">
        <v>3989</v>
      </c>
      <c r="C88" s="776" t="s">
        <v>3990</v>
      </c>
      <c r="D88" s="776"/>
      <c r="E88" s="776"/>
      <c r="F88" s="90" t="s">
        <v>604</v>
      </c>
      <c r="G88" s="90" t="s">
        <v>33</v>
      </c>
      <c r="H88" s="90" t="s">
        <v>33</v>
      </c>
      <c r="I88" s="90" t="s">
        <v>3991</v>
      </c>
      <c r="J88" s="91" t="s">
        <v>33</v>
      </c>
      <c r="K88" s="90" t="s">
        <v>33</v>
      </c>
      <c r="L88" s="91" t="s">
        <v>33</v>
      </c>
      <c r="M88" s="92" t="s">
        <v>33</v>
      </c>
      <c r="N88" s="93" t="s">
        <v>33</v>
      </c>
      <c r="Q88" s="68" t="s">
        <v>3990</v>
      </c>
    </row>
    <row r="89" spans="1:23" s="63" customFormat="1" x14ac:dyDescent="0.2">
      <c r="A89" s="94"/>
      <c r="B89" s="95"/>
      <c r="C89" s="767" t="s">
        <v>3992</v>
      </c>
      <c r="D89" s="767"/>
      <c r="E89" s="767"/>
      <c r="F89" s="767"/>
      <c r="G89" s="767"/>
      <c r="H89" s="767"/>
      <c r="I89" s="767"/>
      <c r="J89" s="767"/>
      <c r="K89" s="767"/>
      <c r="L89" s="767"/>
      <c r="M89" s="767"/>
      <c r="N89" s="781"/>
      <c r="R89" s="68" t="s">
        <v>3992</v>
      </c>
    </row>
    <row r="90" spans="1:23" s="63" customFormat="1" x14ac:dyDescent="0.2">
      <c r="A90" s="96"/>
      <c r="B90" s="97" t="s">
        <v>3965</v>
      </c>
      <c r="C90" s="767" t="s">
        <v>3985</v>
      </c>
      <c r="D90" s="767"/>
      <c r="E90" s="767"/>
      <c r="F90" s="767"/>
      <c r="G90" s="767"/>
      <c r="H90" s="767"/>
      <c r="I90" s="767"/>
      <c r="J90" s="767"/>
      <c r="K90" s="767"/>
      <c r="L90" s="767"/>
      <c r="M90" s="767"/>
      <c r="N90" s="781"/>
      <c r="S90" s="68" t="s">
        <v>3985</v>
      </c>
    </row>
    <row r="91" spans="1:23" s="63" customFormat="1" x14ac:dyDescent="0.2">
      <c r="A91" s="98"/>
      <c r="B91" s="97" t="s">
        <v>165</v>
      </c>
      <c r="C91" s="767" t="s">
        <v>251</v>
      </c>
      <c r="D91" s="767"/>
      <c r="E91" s="767"/>
      <c r="F91" s="99" t="s">
        <v>33</v>
      </c>
      <c r="G91" s="99" t="s">
        <v>33</v>
      </c>
      <c r="H91" s="99" t="s">
        <v>33</v>
      </c>
      <c r="I91" s="99" t="s">
        <v>33</v>
      </c>
      <c r="J91" s="100">
        <v>255.52</v>
      </c>
      <c r="K91" s="99" t="s">
        <v>3986</v>
      </c>
      <c r="L91" s="100">
        <v>25143.01</v>
      </c>
      <c r="M91" s="101" t="s">
        <v>33</v>
      </c>
      <c r="N91" s="102" t="s">
        <v>33</v>
      </c>
      <c r="T91" s="68" t="s">
        <v>251</v>
      </c>
    </row>
    <row r="92" spans="1:23" s="63" customFormat="1" x14ac:dyDescent="0.2">
      <c r="A92" s="98"/>
      <c r="B92" s="97" t="s">
        <v>173</v>
      </c>
      <c r="C92" s="767" t="s">
        <v>174</v>
      </c>
      <c r="D92" s="767"/>
      <c r="E92" s="767"/>
      <c r="F92" s="99" t="s">
        <v>33</v>
      </c>
      <c r="G92" s="99" t="s">
        <v>33</v>
      </c>
      <c r="H92" s="99" t="s">
        <v>33</v>
      </c>
      <c r="I92" s="99" t="s">
        <v>33</v>
      </c>
      <c r="J92" s="100">
        <v>368.49</v>
      </c>
      <c r="K92" s="99" t="s">
        <v>3986</v>
      </c>
      <c r="L92" s="100">
        <v>36259.19</v>
      </c>
      <c r="M92" s="101" t="s">
        <v>33</v>
      </c>
      <c r="N92" s="102" t="s">
        <v>33</v>
      </c>
      <c r="T92" s="68" t="s">
        <v>174</v>
      </c>
    </row>
    <row r="93" spans="1:23" s="63" customFormat="1" x14ac:dyDescent="0.2">
      <c r="A93" s="98"/>
      <c r="B93" s="97" t="s">
        <v>176</v>
      </c>
      <c r="C93" s="767" t="s">
        <v>177</v>
      </c>
      <c r="D93" s="767"/>
      <c r="E93" s="767"/>
      <c r="F93" s="99" t="s">
        <v>33</v>
      </c>
      <c r="G93" s="99" t="s">
        <v>33</v>
      </c>
      <c r="H93" s="99" t="s">
        <v>33</v>
      </c>
      <c r="I93" s="99" t="s">
        <v>33</v>
      </c>
      <c r="J93" s="100">
        <v>69.17</v>
      </c>
      <c r="K93" s="99" t="s">
        <v>3986</v>
      </c>
      <c r="L93" s="100">
        <v>6806.28</v>
      </c>
      <c r="M93" s="101" t="s">
        <v>33</v>
      </c>
      <c r="N93" s="102" t="s">
        <v>33</v>
      </c>
      <c r="T93" s="68" t="s">
        <v>177</v>
      </c>
    </row>
    <row r="94" spans="1:23" s="63" customFormat="1" x14ac:dyDescent="0.2">
      <c r="A94" s="98"/>
      <c r="B94" s="97" t="s">
        <v>212</v>
      </c>
      <c r="C94" s="767" t="s">
        <v>252</v>
      </c>
      <c r="D94" s="767"/>
      <c r="E94" s="767"/>
      <c r="F94" s="99" t="s">
        <v>33</v>
      </c>
      <c r="G94" s="99" t="s">
        <v>33</v>
      </c>
      <c r="H94" s="99" t="s">
        <v>33</v>
      </c>
      <c r="I94" s="99" t="s">
        <v>33</v>
      </c>
      <c r="J94" s="100">
        <v>107.43</v>
      </c>
      <c r="K94" s="99" t="s">
        <v>33</v>
      </c>
      <c r="L94" s="100">
        <v>8736.4</v>
      </c>
      <c r="M94" s="101" t="s">
        <v>33</v>
      </c>
      <c r="N94" s="102" t="s">
        <v>33</v>
      </c>
      <c r="T94" s="68" t="s">
        <v>252</v>
      </c>
    </row>
    <row r="95" spans="1:23" s="63" customFormat="1" ht="22.5" x14ac:dyDescent="0.2">
      <c r="A95" s="98"/>
      <c r="B95" s="97" t="s">
        <v>33</v>
      </c>
      <c r="C95" s="767" t="s">
        <v>253</v>
      </c>
      <c r="D95" s="767"/>
      <c r="E95" s="767"/>
      <c r="F95" s="99" t="s">
        <v>179</v>
      </c>
      <c r="G95" s="99" t="s">
        <v>3993</v>
      </c>
      <c r="H95" s="99" t="s">
        <v>3986</v>
      </c>
      <c r="I95" s="99" t="s">
        <v>3994</v>
      </c>
      <c r="J95" s="100" t="s">
        <v>33</v>
      </c>
      <c r="K95" s="99" t="s">
        <v>33</v>
      </c>
      <c r="L95" s="100" t="s">
        <v>33</v>
      </c>
      <c r="M95" s="101" t="s">
        <v>33</v>
      </c>
      <c r="N95" s="102" t="s">
        <v>33</v>
      </c>
      <c r="U95" s="68" t="s">
        <v>253</v>
      </c>
    </row>
    <row r="96" spans="1:23" s="63" customFormat="1" ht="22.5" x14ac:dyDescent="0.2">
      <c r="A96" s="98"/>
      <c r="B96" s="97" t="s">
        <v>33</v>
      </c>
      <c r="C96" s="767" t="s">
        <v>178</v>
      </c>
      <c r="D96" s="767"/>
      <c r="E96" s="767"/>
      <c r="F96" s="99" t="s">
        <v>179</v>
      </c>
      <c r="G96" s="99" t="s">
        <v>3995</v>
      </c>
      <c r="H96" s="99" t="s">
        <v>3986</v>
      </c>
      <c r="I96" s="99" t="s">
        <v>3996</v>
      </c>
      <c r="J96" s="100" t="s">
        <v>33</v>
      </c>
      <c r="K96" s="99" t="s">
        <v>33</v>
      </c>
      <c r="L96" s="100" t="s">
        <v>33</v>
      </c>
      <c r="M96" s="101" t="s">
        <v>33</v>
      </c>
      <c r="N96" s="102" t="s">
        <v>33</v>
      </c>
      <c r="U96" s="68" t="s">
        <v>178</v>
      </c>
    </row>
    <row r="97" spans="1:23" s="63" customFormat="1" x14ac:dyDescent="0.2">
      <c r="A97" s="98"/>
      <c r="B97" s="97" t="s">
        <v>33</v>
      </c>
      <c r="C97" s="776" t="s">
        <v>182</v>
      </c>
      <c r="D97" s="776"/>
      <c r="E97" s="776"/>
      <c r="F97" s="90" t="s">
        <v>33</v>
      </c>
      <c r="G97" s="90" t="s">
        <v>33</v>
      </c>
      <c r="H97" s="90" t="s">
        <v>33</v>
      </c>
      <c r="I97" s="90" t="s">
        <v>33</v>
      </c>
      <c r="J97" s="91">
        <v>731.44</v>
      </c>
      <c r="K97" s="90" t="s">
        <v>33</v>
      </c>
      <c r="L97" s="91">
        <v>70138.600000000006</v>
      </c>
      <c r="M97" s="92" t="s">
        <v>33</v>
      </c>
      <c r="N97" s="93" t="s">
        <v>33</v>
      </c>
      <c r="V97" s="68" t="s">
        <v>182</v>
      </c>
    </row>
    <row r="98" spans="1:23" s="63" customFormat="1" x14ac:dyDescent="0.2">
      <c r="A98" s="98"/>
      <c r="B98" s="97" t="s">
        <v>33</v>
      </c>
      <c r="C98" s="767" t="s">
        <v>183</v>
      </c>
      <c r="D98" s="767"/>
      <c r="E98" s="767"/>
      <c r="F98" s="99" t="s">
        <v>33</v>
      </c>
      <c r="G98" s="99" t="s">
        <v>33</v>
      </c>
      <c r="H98" s="99" t="s">
        <v>33</v>
      </c>
      <c r="I98" s="99" t="s">
        <v>33</v>
      </c>
      <c r="J98" s="100" t="s">
        <v>33</v>
      </c>
      <c r="K98" s="99" t="s">
        <v>33</v>
      </c>
      <c r="L98" s="100">
        <v>31949.29</v>
      </c>
      <c r="M98" s="101" t="s">
        <v>33</v>
      </c>
      <c r="N98" s="102" t="s">
        <v>33</v>
      </c>
      <c r="U98" s="68" t="s">
        <v>183</v>
      </c>
    </row>
    <row r="99" spans="1:23" s="63" customFormat="1" ht="22.5" x14ac:dyDescent="0.2">
      <c r="A99" s="98"/>
      <c r="B99" s="97" t="s">
        <v>771</v>
      </c>
      <c r="C99" s="767" t="s">
        <v>772</v>
      </c>
      <c r="D99" s="767"/>
      <c r="E99" s="767"/>
      <c r="F99" s="99" t="s">
        <v>186</v>
      </c>
      <c r="G99" s="99" t="s">
        <v>341</v>
      </c>
      <c r="H99" s="99" t="s">
        <v>33</v>
      </c>
      <c r="I99" s="99" t="s">
        <v>341</v>
      </c>
      <c r="J99" s="100" t="s">
        <v>33</v>
      </c>
      <c r="K99" s="99" t="s">
        <v>33</v>
      </c>
      <c r="L99" s="100">
        <v>25559.43</v>
      </c>
      <c r="M99" s="101" t="s">
        <v>33</v>
      </c>
      <c r="N99" s="102" t="s">
        <v>33</v>
      </c>
      <c r="U99" s="68" t="s">
        <v>772</v>
      </c>
    </row>
    <row r="100" spans="1:23" s="63" customFormat="1" ht="22.5" x14ac:dyDescent="0.2">
      <c r="A100" s="98"/>
      <c r="B100" s="97" t="s">
        <v>773</v>
      </c>
      <c r="C100" s="767" t="s">
        <v>774</v>
      </c>
      <c r="D100" s="767"/>
      <c r="E100" s="767"/>
      <c r="F100" s="99" t="s">
        <v>186</v>
      </c>
      <c r="G100" s="99" t="s">
        <v>775</v>
      </c>
      <c r="H100" s="99" t="s">
        <v>33</v>
      </c>
      <c r="I100" s="99" t="s">
        <v>775</v>
      </c>
      <c r="J100" s="100" t="s">
        <v>33</v>
      </c>
      <c r="K100" s="99" t="s">
        <v>33</v>
      </c>
      <c r="L100" s="100">
        <v>19169.57</v>
      </c>
      <c r="M100" s="101" t="s">
        <v>33</v>
      </c>
      <c r="N100" s="102" t="s">
        <v>33</v>
      </c>
      <c r="U100" s="68" t="s">
        <v>774</v>
      </c>
    </row>
    <row r="101" spans="1:23" s="63" customFormat="1" x14ac:dyDescent="0.2">
      <c r="A101" s="103"/>
      <c r="B101" s="104"/>
      <c r="C101" s="780" t="s">
        <v>191</v>
      </c>
      <c r="D101" s="780"/>
      <c r="E101" s="780"/>
      <c r="F101" s="105" t="s">
        <v>33</v>
      </c>
      <c r="G101" s="105" t="s">
        <v>33</v>
      </c>
      <c r="H101" s="105" t="s">
        <v>33</v>
      </c>
      <c r="I101" s="105" t="s">
        <v>33</v>
      </c>
      <c r="J101" s="106" t="s">
        <v>33</v>
      </c>
      <c r="K101" s="105" t="s">
        <v>33</v>
      </c>
      <c r="L101" s="106">
        <v>114867.6</v>
      </c>
      <c r="M101" s="92" t="s">
        <v>33</v>
      </c>
      <c r="N101" s="107" t="s">
        <v>33</v>
      </c>
      <c r="W101" s="68" t="s">
        <v>191</v>
      </c>
    </row>
    <row r="102" spans="1:23" s="63" customFormat="1" ht="33.75" x14ac:dyDescent="0.2">
      <c r="A102" s="88" t="s">
        <v>219</v>
      </c>
      <c r="B102" s="89" t="s">
        <v>3971</v>
      </c>
      <c r="C102" s="776" t="s">
        <v>3997</v>
      </c>
      <c r="D102" s="776"/>
      <c r="E102" s="776"/>
      <c r="F102" s="90" t="s">
        <v>484</v>
      </c>
      <c r="G102" s="90" t="s">
        <v>33</v>
      </c>
      <c r="H102" s="90" t="s">
        <v>33</v>
      </c>
      <c r="I102" s="90" t="s">
        <v>165</v>
      </c>
      <c r="J102" s="91" t="s">
        <v>33</v>
      </c>
      <c r="K102" s="90" t="s">
        <v>33</v>
      </c>
      <c r="L102" s="91" t="s">
        <v>33</v>
      </c>
      <c r="M102" s="92" t="s">
        <v>33</v>
      </c>
      <c r="N102" s="93" t="s">
        <v>33</v>
      </c>
      <c r="Q102" s="68" t="s">
        <v>3997</v>
      </c>
    </row>
    <row r="103" spans="1:23" s="63" customFormat="1" ht="22.5" x14ac:dyDescent="0.2">
      <c r="A103" s="96"/>
      <c r="B103" s="97" t="s">
        <v>783</v>
      </c>
      <c r="C103" s="767" t="s">
        <v>3998</v>
      </c>
      <c r="D103" s="767"/>
      <c r="E103" s="767"/>
      <c r="F103" s="767"/>
      <c r="G103" s="767"/>
      <c r="H103" s="767"/>
      <c r="I103" s="767"/>
      <c r="J103" s="767"/>
      <c r="K103" s="767"/>
      <c r="L103" s="767"/>
      <c r="M103" s="767"/>
      <c r="N103" s="781"/>
      <c r="S103" s="68" t="s">
        <v>3998</v>
      </c>
    </row>
    <row r="104" spans="1:23" s="63" customFormat="1" x14ac:dyDescent="0.2">
      <c r="A104" s="96"/>
      <c r="B104" s="97" t="s">
        <v>3965</v>
      </c>
      <c r="C104" s="767" t="s">
        <v>3985</v>
      </c>
      <c r="D104" s="767"/>
      <c r="E104" s="767"/>
      <c r="F104" s="767"/>
      <c r="G104" s="767"/>
      <c r="H104" s="767"/>
      <c r="I104" s="767"/>
      <c r="J104" s="767"/>
      <c r="K104" s="767"/>
      <c r="L104" s="767"/>
      <c r="M104" s="767"/>
      <c r="N104" s="781"/>
      <c r="S104" s="68" t="s">
        <v>3985</v>
      </c>
    </row>
    <row r="105" spans="1:23" s="63" customFormat="1" x14ac:dyDescent="0.2">
      <c r="A105" s="98"/>
      <c r="B105" s="97" t="s">
        <v>165</v>
      </c>
      <c r="C105" s="767" t="s">
        <v>251</v>
      </c>
      <c r="D105" s="767"/>
      <c r="E105" s="767"/>
      <c r="F105" s="99" t="s">
        <v>33</v>
      </c>
      <c r="G105" s="99" t="s">
        <v>33</v>
      </c>
      <c r="H105" s="99" t="s">
        <v>33</v>
      </c>
      <c r="I105" s="99" t="s">
        <v>33</v>
      </c>
      <c r="J105" s="100">
        <v>696.15</v>
      </c>
      <c r="K105" s="99" t="s">
        <v>3999</v>
      </c>
      <c r="L105" s="100">
        <v>1263.51</v>
      </c>
      <c r="M105" s="101" t="s">
        <v>33</v>
      </c>
      <c r="N105" s="102" t="s">
        <v>33</v>
      </c>
      <c r="T105" s="68" t="s">
        <v>251</v>
      </c>
    </row>
    <row r="106" spans="1:23" s="63" customFormat="1" x14ac:dyDescent="0.2">
      <c r="A106" s="98"/>
      <c r="B106" s="97" t="s">
        <v>173</v>
      </c>
      <c r="C106" s="767" t="s">
        <v>174</v>
      </c>
      <c r="D106" s="767"/>
      <c r="E106" s="767"/>
      <c r="F106" s="99" t="s">
        <v>33</v>
      </c>
      <c r="G106" s="99" t="s">
        <v>33</v>
      </c>
      <c r="H106" s="99" t="s">
        <v>33</v>
      </c>
      <c r="I106" s="99" t="s">
        <v>33</v>
      </c>
      <c r="J106" s="100">
        <v>2441.92</v>
      </c>
      <c r="K106" s="99" t="s">
        <v>3999</v>
      </c>
      <c r="L106" s="100">
        <v>4432.08</v>
      </c>
      <c r="M106" s="101" t="s">
        <v>33</v>
      </c>
      <c r="N106" s="102" t="s">
        <v>33</v>
      </c>
      <c r="T106" s="68" t="s">
        <v>174</v>
      </c>
    </row>
    <row r="107" spans="1:23" s="63" customFormat="1" x14ac:dyDescent="0.2">
      <c r="A107" s="98"/>
      <c r="B107" s="97" t="s">
        <v>176</v>
      </c>
      <c r="C107" s="767" t="s">
        <v>177</v>
      </c>
      <c r="D107" s="767"/>
      <c r="E107" s="767"/>
      <c r="F107" s="99" t="s">
        <v>33</v>
      </c>
      <c r="G107" s="99" t="s">
        <v>33</v>
      </c>
      <c r="H107" s="99" t="s">
        <v>33</v>
      </c>
      <c r="I107" s="99" t="s">
        <v>33</v>
      </c>
      <c r="J107" s="100">
        <v>289.42</v>
      </c>
      <c r="K107" s="99" t="s">
        <v>3999</v>
      </c>
      <c r="L107" s="100">
        <v>525.29999999999995</v>
      </c>
      <c r="M107" s="101" t="s">
        <v>33</v>
      </c>
      <c r="N107" s="102" t="s">
        <v>33</v>
      </c>
      <c r="T107" s="68" t="s">
        <v>177</v>
      </c>
    </row>
    <row r="108" spans="1:23" s="63" customFormat="1" x14ac:dyDescent="0.2">
      <c r="A108" s="98"/>
      <c r="B108" s="97" t="s">
        <v>212</v>
      </c>
      <c r="C108" s="767" t="s">
        <v>252</v>
      </c>
      <c r="D108" s="767"/>
      <c r="E108" s="767"/>
      <c r="F108" s="99" t="s">
        <v>33</v>
      </c>
      <c r="G108" s="99" t="s">
        <v>33</v>
      </c>
      <c r="H108" s="99" t="s">
        <v>33</v>
      </c>
      <c r="I108" s="99" t="s">
        <v>33</v>
      </c>
      <c r="J108" s="100">
        <v>577.54</v>
      </c>
      <c r="K108" s="99" t="s">
        <v>1054</v>
      </c>
      <c r="L108" s="100">
        <v>866.31</v>
      </c>
      <c r="M108" s="101" t="s">
        <v>33</v>
      </c>
      <c r="N108" s="102" t="s">
        <v>33</v>
      </c>
      <c r="T108" s="68" t="s">
        <v>252</v>
      </c>
    </row>
    <row r="109" spans="1:23" s="63" customFormat="1" x14ac:dyDescent="0.2">
      <c r="A109" s="98"/>
      <c r="B109" s="97" t="s">
        <v>33</v>
      </c>
      <c r="C109" s="767" t="s">
        <v>253</v>
      </c>
      <c r="D109" s="767"/>
      <c r="E109" s="767"/>
      <c r="F109" s="99" t="s">
        <v>179</v>
      </c>
      <c r="G109" s="99" t="s">
        <v>3976</v>
      </c>
      <c r="H109" s="99" t="s">
        <v>3999</v>
      </c>
      <c r="I109" s="99" t="s">
        <v>4000</v>
      </c>
      <c r="J109" s="100" t="s">
        <v>33</v>
      </c>
      <c r="K109" s="99" t="s">
        <v>33</v>
      </c>
      <c r="L109" s="100" t="s">
        <v>33</v>
      </c>
      <c r="M109" s="101" t="s">
        <v>33</v>
      </c>
      <c r="N109" s="102" t="s">
        <v>33</v>
      </c>
      <c r="U109" s="68" t="s">
        <v>253</v>
      </c>
    </row>
    <row r="110" spans="1:23" s="63" customFormat="1" x14ac:dyDescent="0.2">
      <c r="A110" s="98"/>
      <c r="B110" s="97" t="s">
        <v>33</v>
      </c>
      <c r="C110" s="767" t="s">
        <v>178</v>
      </c>
      <c r="D110" s="767"/>
      <c r="E110" s="767"/>
      <c r="F110" s="99" t="s">
        <v>179</v>
      </c>
      <c r="G110" s="99" t="s">
        <v>3978</v>
      </c>
      <c r="H110" s="99" t="s">
        <v>3999</v>
      </c>
      <c r="I110" s="99" t="s">
        <v>4001</v>
      </c>
      <c r="J110" s="100" t="s">
        <v>33</v>
      </c>
      <c r="K110" s="99" t="s">
        <v>33</v>
      </c>
      <c r="L110" s="100" t="s">
        <v>33</v>
      </c>
      <c r="M110" s="101" t="s">
        <v>33</v>
      </c>
      <c r="N110" s="102" t="s">
        <v>33</v>
      </c>
      <c r="U110" s="68" t="s">
        <v>178</v>
      </c>
    </row>
    <row r="111" spans="1:23" s="63" customFormat="1" x14ac:dyDescent="0.2">
      <c r="A111" s="98"/>
      <c r="B111" s="97" t="s">
        <v>33</v>
      </c>
      <c r="C111" s="776" t="s">
        <v>182</v>
      </c>
      <c r="D111" s="776"/>
      <c r="E111" s="776"/>
      <c r="F111" s="90" t="s">
        <v>33</v>
      </c>
      <c r="G111" s="90" t="s">
        <v>33</v>
      </c>
      <c r="H111" s="90" t="s">
        <v>33</v>
      </c>
      <c r="I111" s="90" t="s">
        <v>33</v>
      </c>
      <c r="J111" s="91">
        <v>3715.61</v>
      </c>
      <c r="K111" s="90" t="s">
        <v>33</v>
      </c>
      <c r="L111" s="91">
        <v>6561.9</v>
      </c>
      <c r="M111" s="92" t="s">
        <v>33</v>
      </c>
      <c r="N111" s="93" t="s">
        <v>33</v>
      </c>
      <c r="V111" s="68" t="s">
        <v>182</v>
      </c>
    </row>
    <row r="112" spans="1:23" s="63" customFormat="1" x14ac:dyDescent="0.2">
      <c r="A112" s="98"/>
      <c r="B112" s="97" t="s">
        <v>33</v>
      </c>
      <c r="C112" s="767" t="s">
        <v>183</v>
      </c>
      <c r="D112" s="767"/>
      <c r="E112" s="767"/>
      <c r="F112" s="99" t="s">
        <v>33</v>
      </c>
      <c r="G112" s="99" t="s">
        <v>33</v>
      </c>
      <c r="H112" s="99" t="s">
        <v>33</v>
      </c>
      <c r="I112" s="99" t="s">
        <v>33</v>
      </c>
      <c r="J112" s="100" t="s">
        <v>33</v>
      </c>
      <c r="K112" s="99" t="s">
        <v>33</v>
      </c>
      <c r="L112" s="100">
        <v>1788.81</v>
      </c>
      <c r="M112" s="101" t="s">
        <v>33</v>
      </c>
      <c r="N112" s="102" t="s">
        <v>33</v>
      </c>
      <c r="U112" s="68" t="s">
        <v>183</v>
      </c>
    </row>
    <row r="113" spans="1:23" s="63" customFormat="1" ht="22.5" x14ac:dyDescent="0.2">
      <c r="A113" s="98"/>
      <c r="B113" s="97" t="s">
        <v>771</v>
      </c>
      <c r="C113" s="767" t="s">
        <v>772</v>
      </c>
      <c r="D113" s="767"/>
      <c r="E113" s="767"/>
      <c r="F113" s="99" t="s">
        <v>186</v>
      </c>
      <c r="G113" s="99" t="s">
        <v>341</v>
      </c>
      <c r="H113" s="99" t="s">
        <v>33</v>
      </c>
      <c r="I113" s="99" t="s">
        <v>341</v>
      </c>
      <c r="J113" s="100" t="s">
        <v>33</v>
      </c>
      <c r="K113" s="99" t="s">
        <v>33</v>
      </c>
      <c r="L113" s="100">
        <v>1431.05</v>
      </c>
      <c r="M113" s="101" t="s">
        <v>33</v>
      </c>
      <c r="N113" s="102" t="s">
        <v>33</v>
      </c>
      <c r="U113" s="68" t="s">
        <v>772</v>
      </c>
    </row>
    <row r="114" spans="1:23" s="63" customFormat="1" ht="22.5" x14ac:dyDescent="0.2">
      <c r="A114" s="98"/>
      <c r="B114" s="97" t="s">
        <v>773</v>
      </c>
      <c r="C114" s="767" t="s">
        <v>774</v>
      </c>
      <c r="D114" s="767"/>
      <c r="E114" s="767"/>
      <c r="F114" s="99" t="s">
        <v>186</v>
      </c>
      <c r="G114" s="99" t="s">
        <v>775</v>
      </c>
      <c r="H114" s="99" t="s">
        <v>33</v>
      </c>
      <c r="I114" s="99" t="s">
        <v>775</v>
      </c>
      <c r="J114" s="100" t="s">
        <v>33</v>
      </c>
      <c r="K114" s="99" t="s">
        <v>33</v>
      </c>
      <c r="L114" s="100">
        <v>1073.29</v>
      </c>
      <c r="M114" s="101" t="s">
        <v>33</v>
      </c>
      <c r="N114" s="102" t="s">
        <v>33</v>
      </c>
      <c r="U114" s="68" t="s">
        <v>774</v>
      </c>
    </row>
    <row r="115" spans="1:23" s="63" customFormat="1" x14ac:dyDescent="0.2">
      <c r="A115" s="103"/>
      <c r="B115" s="104"/>
      <c r="C115" s="780" t="s">
        <v>191</v>
      </c>
      <c r="D115" s="780"/>
      <c r="E115" s="780"/>
      <c r="F115" s="105" t="s">
        <v>33</v>
      </c>
      <c r="G115" s="105" t="s">
        <v>33</v>
      </c>
      <c r="H115" s="105" t="s">
        <v>33</v>
      </c>
      <c r="I115" s="105" t="s">
        <v>33</v>
      </c>
      <c r="J115" s="106" t="s">
        <v>33</v>
      </c>
      <c r="K115" s="105" t="s">
        <v>33</v>
      </c>
      <c r="L115" s="106">
        <v>9066.24</v>
      </c>
      <c r="M115" s="92" t="s">
        <v>33</v>
      </c>
      <c r="N115" s="107" t="s">
        <v>33</v>
      </c>
      <c r="W115" s="68" t="s">
        <v>191</v>
      </c>
    </row>
    <row r="116" spans="1:23" s="63" customFormat="1" ht="22.5" x14ac:dyDescent="0.2">
      <c r="A116" s="88" t="s">
        <v>228</v>
      </c>
      <c r="B116" s="89" t="s">
        <v>4002</v>
      </c>
      <c r="C116" s="776" t="s">
        <v>4003</v>
      </c>
      <c r="D116" s="776"/>
      <c r="E116" s="776"/>
      <c r="F116" s="90" t="s">
        <v>604</v>
      </c>
      <c r="G116" s="90" t="s">
        <v>33</v>
      </c>
      <c r="H116" s="90" t="s">
        <v>33</v>
      </c>
      <c r="I116" s="90" t="s">
        <v>4004</v>
      </c>
      <c r="J116" s="91" t="s">
        <v>33</v>
      </c>
      <c r="K116" s="90" t="s">
        <v>33</v>
      </c>
      <c r="L116" s="91" t="s">
        <v>33</v>
      </c>
      <c r="M116" s="92" t="s">
        <v>33</v>
      </c>
      <c r="N116" s="93" t="s">
        <v>33</v>
      </c>
      <c r="Q116" s="68" t="s">
        <v>4003</v>
      </c>
    </row>
    <row r="117" spans="1:23" s="63" customFormat="1" x14ac:dyDescent="0.2">
      <c r="A117" s="94"/>
      <c r="B117" s="95"/>
      <c r="C117" s="767" t="s">
        <v>4005</v>
      </c>
      <c r="D117" s="767"/>
      <c r="E117" s="767"/>
      <c r="F117" s="767"/>
      <c r="G117" s="767"/>
      <c r="H117" s="767"/>
      <c r="I117" s="767"/>
      <c r="J117" s="767"/>
      <c r="K117" s="767"/>
      <c r="L117" s="767"/>
      <c r="M117" s="767"/>
      <c r="N117" s="781"/>
      <c r="R117" s="68" t="s">
        <v>4005</v>
      </c>
    </row>
    <row r="118" spans="1:23" s="63" customFormat="1" x14ac:dyDescent="0.2">
      <c r="A118" s="96"/>
      <c r="B118" s="97" t="s">
        <v>3965</v>
      </c>
      <c r="C118" s="767" t="s">
        <v>3985</v>
      </c>
      <c r="D118" s="767"/>
      <c r="E118" s="767"/>
      <c r="F118" s="767"/>
      <c r="G118" s="767"/>
      <c r="H118" s="767"/>
      <c r="I118" s="767"/>
      <c r="J118" s="767"/>
      <c r="K118" s="767"/>
      <c r="L118" s="767"/>
      <c r="M118" s="767"/>
      <c r="N118" s="781"/>
      <c r="S118" s="68" t="s">
        <v>3985</v>
      </c>
    </row>
    <row r="119" spans="1:23" s="63" customFormat="1" x14ac:dyDescent="0.2">
      <c r="A119" s="98"/>
      <c r="B119" s="97" t="s">
        <v>165</v>
      </c>
      <c r="C119" s="767" t="s">
        <v>251</v>
      </c>
      <c r="D119" s="767"/>
      <c r="E119" s="767"/>
      <c r="F119" s="99" t="s">
        <v>33</v>
      </c>
      <c r="G119" s="99" t="s">
        <v>33</v>
      </c>
      <c r="H119" s="99" t="s">
        <v>33</v>
      </c>
      <c r="I119" s="99" t="s">
        <v>33</v>
      </c>
      <c r="J119" s="100">
        <v>157.91999999999999</v>
      </c>
      <c r="K119" s="99" t="s">
        <v>3986</v>
      </c>
      <c r="L119" s="100">
        <v>2394.75</v>
      </c>
      <c r="M119" s="101" t="s">
        <v>33</v>
      </c>
      <c r="N119" s="102" t="s">
        <v>33</v>
      </c>
      <c r="T119" s="68" t="s">
        <v>251</v>
      </c>
    </row>
    <row r="120" spans="1:23" s="63" customFormat="1" x14ac:dyDescent="0.2">
      <c r="A120" s="98"/>
      <c r="B120" s="97" t="s">
        <v>173</v>
      </c>
      <c r="C120" s="767" t="s">
        <v>174</v>
      </c>
      <c r="D120" s="767"/>
      <c r="E120" s="767"/>
      <c r="F120" s="99" t="s">
        <v>33</v>
      </c>
      <c r="G120" s="99" t="s">
        <v>33</v>
      </c>
      <c r="H120" s="99" t="s">
        <v>33</v>
      </c>
      <c r="I120" s="99" t="s">
        <v>33</v>
      </c>
      <c r="J120" s="100">
        <v>320.35000000000002</v>
      </c>
      <c r="K120" s="99" t="s">
        <v>3986</v>
      </c>
      <c r="L120" s="100">
        <v>4857.8900000000003</v>
      </c>
      <c r="M120" s="101" t="s">
        <v>33</v>
      </c>
      <c r="N120" s="102" t="s">
        <v>33</v>
      </c>
      <c r="T120" s="68" t="s">
        <v>174</v>
      </c>
    </row>
    <row r="121" spans="1:23" s="63" customFormat="1" x14ac:dyDescent="0.2">
      <c r="A121" s="98"/>
      <c r="B121" s="97" t="s">
        <v>176</v>
      </c>
      <c r="C121" s="767" t="s">
        <v>177</v>
      </c>
      <c r="D121" s="767"/>
      <c r="E121" s="767"/>
      <c r="F121" s="99" t="s">
        <v>33</v>
      </c>
      <c r="G121" s="99" t="s">
        <v>33</v>
      </c>
      <c r="H121" s="99" t="s">
        <v>33</v>
      </c>
      <c r="I121" s="99" t="s">
        <v>33</v>
      </c>
      <c r="J121" s="100">
        <v>49.68</v>
      </c>
      <c r="K121" s="99" t="s">
        <v>3986</v>
      </c>
      <c r="L121" s="100">
        <v>753.36</v>
      </c>
      <c r="M121" s="101" t="s">
        <v>33</v>
      </c>
      <c r="N121" s="102" t="s">
        <v>33</v>
      </c>
      <c r="T121" s="68" t="s">
        <v>177</v>
      </c>
    </row>
    <row r="122" spans="1:23" s="63" customFormat="1" x14ac:dyDescent="0.2">
      <c r="A122" s="98"/>
      <c r="B122" s="97" t="s">
        <v>212</v>
      </c>
      <c r="C122" s="767" t="s">
        <v>252</v>
      </c>
      <c r="D122" s="767"/>
      <c r="E122" s="767"/>
      <c r="F122" s="99" t="s">
        <v>33</v>
      </c>
      <c r="G122" s="99" t="s">
        <v>33</v>
      </c>
      <c r="H122" s="99" t="s">
        <v>33</v>
      </c>
      <c r="I122" s="99" t="s">
        <v>33</v>
      </c>
      <c r="J122" s="100">
        <v>298.3</v>
      </c>
      <c r="K122" s="99" t="s">
        <v>33</v>
      </c>
      <c r="L122" s="100">
        <v>3738.44</v>
      </c>
      <c r="M122" s="101" t="s">
        <v>33</v>
      </c>
      <c r="N122" s="102" t="s">
        <v>33</v>
      </c>
      <c r="T122" s="68" t="s">
        <v>252</v>
      </c>
    </row>
    <row r="123" spans="1:23" s="63" customFormat="1" x14ac:dyDescent="0.2">
      <c r="A123" s="98"/>
      <c r="B123" s="97" t="s">
        <v>33</v>
      </c>
      <c r="C123" s="767" t="s">
        <v>253</v>
      </c>
      <c r="D123" s="767"/>
      <c r="E123" s="767"/>
      <c r="F123" s="99" t="s">
        <v>179</v>
      </c>
      <c r="G123" s="99" t="s">
        <v>1411</v>
      </c>
      <c r="H123" s="99" t="s">
        <v>3986</v>
      </c>
      <c r="I123" s="99" t="s">
        <v>4006</v>
      </c>
      <c r="J123" s="100" t="s">
        <v>33</v>
      </c>
      <c r="K123" s="99" t="s">
        <v>33</v>
      </c>
      <c r="L123" s="100" t="s">
        <v>33</v>
      </c>
      <c r="M123" s="101" t="s">
        <v>33</v>
      </c>
      <c r="N123" s="102" t="s">
        <v>33</v>
      </c>
      <c r="U123" s="68" t="s">
        <v>253</v>
      </c>
    </row>
    <row r="124" spans="1:23" s="63" customFormat="1" x14ac:dyDescent="0.2">
      <c r="A124" s="98"/>
      <c r="B124" s="97" t="s">
        <v>33</v>
      </c>
      <c r="C124" s="767" t="s">
        <v>178</v>
      </c>
      <c r="D124" s="767"/>
      <c r="E124" s="767"/>
      <c r="F124" s="99" t="s">
        <v>179</v>
      </c>
      <c r="G124" s="99" t="s">
        <v>4007</v>
      </c>
      <c r="H124" s="99" t="s">
        <v>3986</v>
      </c>
      <c r="I124" s="99" t="s">
        <v>4008</v>
      </c>
      <c r="J124" s="100" t="s">
        <v>33</v>
      </c>
      <c r="K124" s="99" t="s">
        <v>33</v>
      </c>
      <c r="L124" s="100" t="s">
        <v>33</v>
      </c>
      <c r="M124" s="101" t="s">
        <v>33</v>
      </c>
      <c r="N124" s="102" t="s">
        <v>33</v>
      </c>
      <c r="U124" s="68" t="s">
        <v>178</v>
      </c>
    </row>
    <row r="125" spans="1:23" s="63" customFormat="1" x14ac:dyDescent="0.2">
      <c r="A125" s="98"/>
      <c r="B125" s="97" t="s">
        <v>33</v>
      </c>
      <c r="C125" s="776" t="s">
        <v>182</v>
      </c>
      <c r="D125" s="776"/>
      <c r="E125" s="776"/>
      <c r="F125" s="90" t="s">
        <v>33</v>
      </c>
      <c r="G125" s="90" t="s">
        <v>33</v>
      </c>
      <c r="H125" s="90" t="s">
        <v>33</v>
      </c>
      <c r="I125" s="90" t="s">
        <v>33</v>
      </c>
      <c r="J125" s="91">
        <v>776.57</v>
      </c>
      <c r="K125" s="90" t="s">
        <v>33</v>
      </c>
      <c r="L125" s="91">
        <v>10991.08</v>
      </c>
      <c r="M125" s="92" t="s">
        <v>33</v>
      </c>
      <c r="N125" s="93" t="s">
        <v>33</v>
      </c>
      <c r="V125" s="68" t="s">
        <v>182</v>
      </c>
    </row>
    <row r="126" spans="1:23" s="63" customFormat="1" x14ac:dyDescent="0.2">
      <c r="A126" s="98"/>
      <c r="B126" s="97" t="s">
        <v>33</v>
      </c>
      <c r="C126" s="767" t="s">
        <v>183</v>
      </c>
      <c r="D126" s="767"/>
      <c r="E126" s="767"/>
      <c r="F126" s="99" t="s">
        <v>33</v>
      </c>
      <c r="G126" s="99" t="s">
        <v>33</v>
      </c>
      <c r="H126" s="99" t="s">
        <v>33</v>
      </c>
      <c r="I126" s="99" t="s">
        <v>33</v>
      </c>
      <c r="J126" s="100" t="s">
        <v>33</v>
      </c>
      <c r="K126" s="99" t="s">
        <v>33</v>
      </c>
      <c r="L126" s="100">
        <v>3148.11</v>
      </c>
      <c r="M126" s="101" t="s">
        <v>33</v>
      </c>
      <c r="N126" s="102" t="s">
        <v>33</v>
      </c>
      <c r="U126" s="68" t="s">
        <v>183</v>
      </c>
    </row>
    <row r="127" spans="1:23" s="63" customFormat="1" ht="22.5" x14ac:dyDescent="0.2">
      <c r="A127" s="98"/>
      <c r="B127" s="97" t="s">
        <v>771</v>
      </c>
      <c r="C127" s="767" t="s">
        <v>772</v>
      </c>
      <c r="D127" s="767"/>
      <c r="E127" s="767"/>
      <c r="F127" s="99" t="s">
        <v>186</v>
      </c>
      <c r="G127" s="99" t="s">
        <v>341</v>
      </c>
      <c r="H127" s="99" t="s">
        <v>33</v>
      </c>
      <c r="I127" s="99" t="s">
        <v>341</v>
      </c>
      <c r="J127" s="100" t="s">
        <v>33</v>
      </c>
      <c r="K127" s="99" t="s">
        <v>33</v>
      </c>
      <c r="L127" s="100">
        <v>2518.4899999999998</v>
      </c>
      <c r="M127" s="101" t="s">
        <v>33</v>
      </c>
      <c r="N127" s="102" t="s">
        <v>33</v>
      </c>
      <c r="U127" s="68" t="s">
        <v>772</v>
      </c>
    </row>
    <row r="128" spans="1:23" s="63" customFormat="1" ht="22.5" x14ac:dyDescent="0.2">
      <c r="A128" s="98"/>
      <c r="B128" s="97" t="s">
        <v>773</v>
      </c>
      <c r="C128" s="767" t="s">
        <v>774</v>
      </c>
      <c r="D128" s="767"/>
      <c r="E128" s="767"/>
      <c r="F128" s="99" t="s">
        <v>186</v>
      </c>
      <c r="G128" s="99" t="s">
        <v>775</v>
      </c>
      <c r="H128" s="99" t="s">
        <v>33</v>
      </c>
      <c r="I128" s="99" t="s">
        <v>775</v>
      </c>
      <c r="J128" s="100" t="s">
        <v>33</v>
      </c>
      <c r="K128" s="99" t="s">
        <v>33</v>
      </c>
      <c r="L128" s="100">
        <v>1888.87</v>
      </c>
      <c r="M128" s="101" t="s">
        <v>33</v>
      </c>
      <c r="N128" s="102" t="s">
        <v>33</v>
      </c>
      <c r="U128" s="68" t="s">
        <v>774</v>
      </c>
    </row>
    <row r="129" spans="1:26" s="63" customFormat="1" x14ac:dyDescent="0.2">
      <c r="A129" s="103"/>
      <c r="B129" s="104"/>
      <c r="C129" s="780" t="s">
        <v>191</v>
      </c>
      <c r="D129" s="780"/>
      <c r="E129" s="780"/>
      <c r="F129" s="105" t="s">
        <v>33</v>
      </c>
      <c r="G129" s="105" t="s">
        <v>33</v>
      </c>
      <c r="H129" s="105" t="s">
        <v>33</v>
      </c>
      <c r="I129" s="105" t="s">
        <v>33</v>
      </c>
      <c r="J129" s="106" t="s">
        <v>33</v>
      </c>
      <c r="K129" s="105" t="s">
        <v>33</v>
      </c>
      <c r="L129" s="106">
        <v>15398.44</v>
      </c>
      <c r="M129" s="92" t="s">
        <v>33</v>
      </c>
      <c r="N129" s="107" t="s">
        <v>33</v>
      </c>
      <c r="W129" s="68" t="s">
        <v>191</v>
      </c>
    </row>
    <row r="130" spans="1:26" s="63" customFormat="1" ht="1.5" customHeight="1" x14ac:dyDescent="0.2">
      <c r="A130" s="108"/>
      <c r="B130" s="104"/>
      <c r="C130" s="104"/>
      <c r="D130" s="104"/>
      <c r="E130" s="104"/>
      <c r="F130" s="108"/>
      <c r="G130" s="108"/>
      <c r="H130" s="108"/>
      <c r="I130" s="108"/>
      <c r="J130" s="109"/>
      <c r="K130" s="108"/>
      <c r="L130" s="109"/>
      <c r="M130" s="99"/>
      <c r="N130" s="109"/>
    </row>
    <row r="131" spans="1:26" s="63" customFormat="1" x14ac:dyDescent="0.2">
      <c r="A131" s="110"/>
      <c r="B131" s="111" t="s">
        <v>33</v>
      </c>
      <c r="C131" s="780" t="s">
        <v>4009</v>
      </c>
      <c r="D131" s="780"/>
      <c r="E131" s="780"/>
      <c r="F131" s="780"/>
      <c r="G131" s="780"/>
      <c r="H131" s="780"/>
      <c r="I131" s="780"/>
      <c r="J131" s="780"/>
      <c r="K131" s="780"/>
      <c r="L131" s="112" t="s">
        <v>33</v>
      </c>
      <c r="M131" s="113"/>
      <c r="N131" s="114"/>
      <c r="X131" s="68" t="s">
        <v>4009</v>
      </c>
    </row>
    <row r="132" spans="1:26" s="63" customFormat="1" x14ac:dyDescent="0.2">
      <c r="A132" s="115"/>
      <c r="B132" s="97" t="s">
        <v>165</v>
      </c>
      <c r="C132" s="767" t="s">
        <v>876</v>
      </c>
      <c r="D132" s="767"/>
      <c r="E132" s="767"/>
      <c r="F132" s="767"/>
      <c r="G132" s="767"/>
      <c r="H132" s="767"/>
      <c r="I132" s="767"/>
      <c r="J132" s="767"/>
      <c r="K132" s="767"/>
      <c r="L132" s="116">
        <v>317857.11</v>
      </c>
      <c r="M132" s="117"/>
      <c r="N132" s="118" t="s">
        <v>33</v>
      </c>
      <c r="Y132" s="68" t="s">
        <v>876</v>
      </c>
    </row>
    <row r="133" spans="1:26" s="63" customFormat="1" x14ac:dyDescent="0.2">
      <c r="A133" s="115"/>
      <c r="B133" s="97" t="s">
        <v>33</v>
      </c>
      <c r="C133" s="767" t="s">
        <v>203</v>
      </c>
      <c r="D133" s="767"/>
      <c r="E133" s="767"/>
      <c r="F133" s="767"/>
      <c r="G133" s="767"/>
      <c r="H133" s="767"/>
      <c r="I133" s="767"/>
      <c r="J133" s="767"/>
      <c r="K133" s="767"/>
      <c r="L133" s="116" t="s">
        <v>33</v>
      </c>
      <c r="M133" s="117"/>
      <c r="N133" s="118" t="s">
        <v>33</v>
      </c>
      <c r="Y133" s="68" t="s">
        <v>203</v>
      </c>
    </row>
    <row r="134" spans="1:26" s="63" customFormat="1" x14ac:dyDescent="0.2">
      <c r="A134" s="115"/>
      <c r="B134" s="97" t="s">
        <v>33</v>
      </c>
      <c r="C134" s="767" t="s">
        <v>296</v>
      </c>
      <c r="D134" s="767"/>
      <c r="E134" s="767"/>
      <c r="F134" s="767"/>
      <c r="G134" s="767"/>
      <c r="H134" s="767"/>
      <c r="I134" s="767"/>
      <c r="J134" s="767"/>
      <c r="K134" s="767"/>
      <c r="L134" s="116">
        <v>70683.81</v>
      </c>
      <c r="M134" s="117"/>
      <c r="N134" s="118" t="s">
        <v>33</v>
      </c>
      <c r="Y134" s="68" t="s">
        <v>296</v>
      </c>
    </row>
    <row r="135" spans="1:26" s="63" customFormat="1" x14ac:dyDescent="0.2">
      <c r="A135" s="115"/>
      <c r="B135" s="97" t="s">
        <v>33</v>
      </c>
      <c r="C135" s="767" t="s">
        <v>204</v>
      </c>
      <c r="D135" s="767"/>
      <c r="E135" s="767"/>
      <c r="F135" s="767"/>
      <c r="G135" s="767"/>
      <c r="H135" s="767"/>
      <c r="I135" s="767"/>
      <c r="J135" s="767"/>
      <c r="K135" s="767"/>
      <c r="L135" s="116">
        <v>76326.81</v>
      </c>
      <c r="M135" s="117"/>
      <c r="N135" s="118" t="s">
        <v>33</v>
      </c>
      <c r="Y135" s="68" t="s">
        <v>204</v>
      </c>
    </row>
    <row r="136" spans="1:26" s="63" customFormat="1" x14ac:dyDescent="0.2">
      <c r="A136" s="115"/>
      <c r="B136" s="97" t="s">
        <v>33</v>
      </c>
      <c r="C136" s="767" t="s">
        <v>297</v>
      </c>
      <c r="D136" s="767"/>
      <c r="E136" s="767"/>
      <c r="F136" s="767"/>
      <c r="G136" s="767"/>
      <c r="H136" s="767"/>
      <c r="I136" s="767"/>
      <c r="J136" s="767"/>
      <c r="K136" s="767"/>
      <c r="L136" s="116">
        <v>50518.52</v>
      </c>
      <c r="M136" s="117"/>
      <c r="N136" s="118" t="s">
        <v>33</v>
      </c>
      <c r="Y136" s="68" t="s">
        <v>297</v>
      </c>
    </row>
    <row r="137" spans="1:26" s="63" customFormat="1" x14ac:dyDescent="0.2">
      <c r="A137" s="115"/>
      <c r="B137" s="97" t="s">
        <v>33</v>
      </c>
      <c r="C137" s="767" t="s">
        <v>205</v>
      </c>
      <c r="D137" s="767"/>
      <c r="E137" s="767"/>
      <c r="F137" s="767"/>
      <c r="G137" s="767"/>
      <c r="H137" s="767"/>
      <c r="I137" s="767"/>
      <c r="J137" s="767"/>
      <c r="K137" s="767"/>
      <c r="L137" s="116">
        <v>68758.84</v>
      </c>
      <c r="M137" s="117"/>
      <c r="N137" s="118" t="s">
        <v>33</v>
      </c>
      <c r="Y137" s="68" t="s">
        <v>205</v>
      </c>
    </row>
    <row r="138" spans="1:26" s="63" customFormat="1" x14ac:dyDescent="0.2">
      <c r="A138" s="115"/>
      <c r="B138" s="97" t="s">
        <v>33</v>
      </c>
      <c r="C138" s="767" t="s">
        <v>206</v>
      </c>
      <c r="D138" s="767"/>
      <c r="E138" s="767"/>
      <c r="F138" s="767"/>
      <c r="G138" s="767"/>
      <c r="H138" s="767"/>
      <c r="I138" s="767"/>
      <c r="J138" s="767"/>
      <c r="K138" s="767"/>
      <c r="L138" s="116">
        <v>51569.13</v>
      </c>
      <c r="M138" s="117"/>
      <c r="N138" s="118" t="s">
        <v>33</v>
      </c>
      <c r="Y138" s="68" t="s">
        <v>206</v>
      </c>
    </row>
    <row r="139" spans="1:26" s="63" customFormat="1" x14ac:dyDescent="0.2">
      <c r="A139" s="115"/>
      <c r="B139" s="97" t="s">
        <v>33</v>
      </c>
      <c r="C139" s="767" t="s">
        <v>207</v>
      </c>
      <c r="D139" s="767"/>
      <c r="E139" s="767"/>
      <c r="F139" s="767"/>
      <c r="G139" s="767"/>
      <c r="H139" s="767"/>
      <c r="I139" s="767"/>
      <c r="J139" s="767"/>
      <c r="K139" s="767"/>
      <c r="L139" s="116">
        <v>85948.55</v>
      </c>
      <c r="M139" s="117"/>
      <c r="N139" s="118" t="s">
        <v>33</v>
      </c>
      <c r="Y139" s="68" t="s">
        <v>207</v>
      </c>
    </row>
    <row r="140" spans="1:26" s="63" customFormat="1" x14ac:dyDescent="0.2">
      <c r="A140" s="115"/>
      <c r="B140" s="97" t="s">
        <v>33</v>
      </c>
      <c r="C140" s="767" t="s">
        <v>208</v>
      </c>
      <c r="D140" s="767"/>
      <c r="E140" s="767"/>
      <c r="F140" s="767"/>
      <c r="G140" s="767"/>
      <c r="H140" s="767"/>
      <c r="I140" s="767"/>
      <c r="J140" s="767"/>
      <c r="K140" s="767"/>
      <c r="L140" s="116">
        <v>68758.84</v>
      </c>
      <c r="M140" s="117"/>
      <c r="N140" s="118" t="s">
        <v>33</v>
      </c>
      <c r="Y140" s="68" t="s">
        <v>208</v>
      </c>
    </row>
    <row r="141" spans="1:26" s="63" customFormat="1" x14ac:dyDescent="0.2">
      <c r="A141" s="115"/>
      <c r="B141" s="97" t="s">
        <v>33</v>
      </c>
      <c r="C141" s="767" t="s">
        <v>209</v>
      </c>
      <c r="D141" s="767"/>
      <c r="E141" s="767"/>
      <c r="F141" s="767"/>
      <c r="G141" s="767"/>
      <c r="H141" s="767"/>
      <c r="I141" s="767"/>
      <c r="J141" s="767"/>
      <c r="K141" s="767"/>
      <c r="L141" s="116">
        <v>51569.13</v>
      </c>
      <c r="M141" s="117"/>
      <c r="N141" s="118" t="s">
        <v>33</v>
      </c>
      <c r="Y141" s="68" t="s">
        <v>209</v>
      </c>
    </row>
    <row r="142" spans="1:26" s="63" customFormat="1" x14ac:dyDescent="0.2">
      <c r="A142" s="115"/>
      <c r="B142" s="109" t="s">
        <v>33</v>
      </c>
      <c r="C142" s="782" t="s">
        <v>4010</v>
      </c>
      <c r="D142" s="782"/>
      <c r="E142" s="782"/>
      <c r="F142" s="782"/>
      <c r="G142" s="782"/>
      <c r="H142" s="782"/>
      <c r="I142" s="782"/>
      <c r="J142" s="782"/>
      <c r="K142" s="782"/>
      <c r="L142" s="119">
        <v>317857.11</v>
      </c>
      <c r="M142" s="120"/>
      <c r="N142" s="121"/>
      <c r="Z142" s="68" t="s">
        <v>4010</v>
      </c>
    </row>
    <row r="143" spans="1:26" s="63" customFormat="1" x14ac:dyDescent="0.2">
      <c r="A143" s="773" t="s">
        <v>4011</v>
      </c>
      <c r="B143" s="774"/>
      <c r="C143" s="774"/>
      <c r="D143" s="774"/>
      <c r="E143" s="774"/>
      <c r="F143" s="774"/>
      <c r="G143" s="774"/>
      <c r="H143" s="774"/>
      <c r="I143" s="774"/>
      <c r="J143" s="774"/>
      <c r="K143" s="774"/>
      <c r="L143" s="774"/>
      <c r="M143" s="774"/>
      <c r="N143" s="775"/>
      <c r="P143" s="68" t="s">
        <v>4011</v>
      </c>
    </row>
    <row r="144" spans="1:26" s="63" customFormat="1" ht="22.5" x14ac:dyDescent="0.2">
      <c r="A144" s="88" t="s">
        <v>235</v>
      </c>
      <c r="B144" s="89" t="s">
        <v>4012</v>
      </c>
      <c r="C144" s="776" t="s">
        <v>4013</v>
      </c>
      <c r="D144" s="776"/>
      <c r="E144" s="776"/>
      <c r="F144" s="90" t="s">
        <v>604</v>
      </c>
      <c r="G144" s="90" t="s">
        <v>33</v>
      </c>
      <c r="H144" s="90" t="s">
        <v>33</v>
      </c>
      <c r="I144" s="90" t="s">
        <v>4014</v>
      </c>
      <c r="J144" s="91" t="s">
        <v>33</v>
      </c>
      <c r="K144" s="90" t="s">
        <v>33</v>
      </c>
      <c r="L144" s="91" t="s">
        <v>33</v>
      </c>
      <c r="M144" s="92" t="s">
        <v>33</v>
      </c>
      <c r="N144" s="93" t="s">
        <v>33</v>
      </c>
      <c r="Q144" s="68" t="s">
        <v>4013</v>
      </c>
    </row>
    <row r="145" spans="1:27" s="63" customFormat="1" ht="56.25" x14ac:dyDescent="0.2">
      <c r="A145" s="94"/>
      <c r="B145" s="95"/>
      <c r="C145" s="767" t="s">
        <v>4015</v>
      </c>
      <c r="D145" s="767"/>
      <c r="E145" s="767"/>
      <c r="F145" s="767"/>
      <c r="G145" s="767"/>
      <c r="H145" s="767"/>
      <c r="I145" s="767"/>
      <c r="J145" s="767"/>
      <c r="K145" s="767"/>
      <c r="L145" s="767"/>
      <c r="M145" s="767"/>
      <c r="N145" s="781"/>
      <c r="R145" s="68" t="s">
        <v>4015</v>
      </c>
    </row>
    <row r="146" spans="1:27" s="63" customFormat="1" x14ac:dyDescent="0.2">
      <c r="A146" s="96"/>
      <c r="B146" s="97" t="s">
        <v>4016</v>
      </c>
      <c r="C146" s="767" t="s">
        <v>4017</v>
      </c>
      <c r="D146" s="767"/>
      <c r="E146" s="767"/>
      <c r="F146" s="767"/>
      <c r="G146" s="767"/>
      <c r="H146" s="767"/>
      <c r="I146" s="767"/>
      <c r="J146" s="767"/>
      <c r="K146" s="767"/>
      <c r="L146" s="767"/>
      <c r="M146" s="767"/>
      <c r="N146" s="781"/>
      <c r="S146" s="68" t="s">
        <v>4017</v>
      </c>
    </row>
    <row r="147" spans="1:27" s="63" customFormat="1" ht="22.5" x14ac:dyDescent="0.2">
      <c r="A147" s="96"/>
      <c r="B147" s="97" t="s">
        <v>171</v>
      </c>
      <c r="C147" s="767" t="s">
        <v>172</v>
      </c>
      <c r="D147" s="767"/>
      <c r="E147" s="767"/>
      <c r="F147" s="767"/>
      <c r="G147" s="767"/>
      <c r="H147" s="767"/>
      <c r="I147" s="767"/>
      <c r="J147" s="767"/>
      <c r="K147" s="767"/>
      <c r="L147" s="767"/>
      <c r="M147" s="767"/>
      <c r="N147" s="781"/>
      <c r="S147" s="68" t="s">
        <v>172</v>
      </c>
    </row>
    <row r="148" spans="1:27" s="63" customFormat="1" x14ac:dyDescent="0.2">
      <c r="A148" s="98"/>
      <c r="B148" s="97" t="s">
        <v>165</v>
      </c>
      <c r="C148" s="767" t="s">
        <v>251</v>
      </c>
      <c r="D148" s="767"/>
      <c r="E148" s="767"/>
      <c r="F148" s="99" t="s">
        <v>33</v>
      </c>
      <c r="G148" s="99" t="s">
        <v>33</v>
      </c>
      <c r="H148" s="99" t="s">
        <v>33</v>
      </c>
      <c r="I148" s="99" t="s">
        <v>33</v>
      </c>
      <c r="J148" s="100">
        <v>347.75</v>
      </c>
      <c r="K148" s="99" t="s">
        <v>2114</v>
      </c>
      <c r="L148" s="100">
        <v>73820.94</v>
      </c>
      <c r="M148" s="101" t="s">
        <v>33</v>
      </c>
      <c r="N148" s="102" t="s">
        <v>33</v>
      </c>
      <c r="T148" s="68" t="s">
        <v>251</v>
      </c>
    </row>
    <row r="149" spans="1:27" s="63" customFormat="1" x14ac:dyDescent="0.2">
      <c r="A149" s="98"/>
      <c r="B149" s="97" t="s">
        <v>173</v>
      </c>
      <c r="C149" s="767" t="s">
        <v>174</v>
      </c>
      <c r="D149" s="767"/>
      <c r="E149" s="767"/>
      <c r="F149" s="99" t="s">
        <v>33</v>
      </c>
      <c r="G149" s="99" t="s">
        <v>33</v>
      </c>
      <c r="H149" s="99" t="s">
        <v>33</v>
      </c>
      <c r="I149" s="99" t="s">
        <v>33</v>
      </c>
      <c r="J149" s="100">
        <v>999.35</v>
      </c>
      <c r="K149" s="99" t="s">
        <v>175</v>
      </c>
      <c r="L149" s="100">
        <v>151531.19</v>
      </c>
      <c r="M149" s="101" t="s">
        <v>33</v>
      </c>
      <c r="N149" s="102" t="s">
        <v>33</v>
      </c>
      <c r="T149" s="68" t="s">
        <v>174</v>
      </c>
    </row>
    <row r="150" spans="1:27" s="63" customFormat="1" x14ac:dyDescent="0.2">
      <c r="A150" s="98"/>
      <c r="B150" s="97" t="s">
        <v>176</v>
      </c>
      <c r="C150" s="767" t="s">
        <v>177</v>
      </c>
      <c r="D150" s="767"/>
      <c r="E150" s="767"/>
      <c r="F150" s="99" t="s">
        <v>33</v>
      </c>
      <c r="G150" s="99" t="s">
        <v>33</v>
      </c>
      <c r="H150" s="99" t="s">
        <v>33</v>
      </c>
      <c r="I150" s="99" t="s">
        <v>33</v>
      </c>
      <c r="J150" s="100">
        <v>111.3</v>
      </c>
      <c r="K150" s="99" t="s">
        <v>175</v>
      </c>
      <c r="L150" s="100">
        <v>16876.39</v>
      </c>
      <c r="M150" s="101" t="s">
        <v>33</v>
      </c>
      <c r="N150" s="102" t="s">
        <v>33</v>
      </c>
      <c r="T150" s="68" t="s">
        <v>177</v>
      </c>
    </row>
    <row r="151" spans="1:27" s="63" customFormat="1" x14ac:dyDescent="0.2">
      <c r="A151" s="98"/>
      <c r="B151" s="97" t="s">
        <v>212</v>
      </c>
      <c r="C151" s="767" t="s">
        <v>252</v>
      </c>
      <c r="D151" s="767"/>
      <c r="E151" s="767"/>
      <c r="F151" s="99" t="s">
        <v>33</v>
      </c>
      <c r="G151" s="99" t="s">
        <v>33</v>
      </c>
      <c r="H151" s="99" t="s">
        <v>33</v>
      </c>
      <c r="I151" s="99" t="s">
        <v>33</v>
      </c>
      <c r="J151" s="100">
        <v>340.99</v>
      </c>
      <c r="K151" s="99" t="s">
        <v>33</v>
      </c>
      <c r="L151" s="100">
        <v>41363.379999999997</v>
      </c>
      <c r="M151" s="101" t="s">
        <v>33</v>
      </c>
      <c r="N151" s="102" t="s">
        <v>33</v>
      </c>
      <c r="T151" s="68" t="s">
        <v>252</v>
      </c>
    </row>
    <row r="152" spans="1:27" s="63" customFormat="1" ht="22.5" x14ac:dyDescent="0.2">
      <c r="A152" s="98"/>
      <c r="B152" s="97" t="s">
        <v>33</v>
      </c>
      <c r="C152" s="767" t="s">
        <v>253</v>
      </c>
      <c r="D152" s="767"/>
      <c r="E152" s="767"/>
      <c r="F152" s="99" t="s">
        <v>179</v>
      </c>
      <c r="G152" s="99" t="s">
        <v>4018</v>
      </c>
      <c r="H152" s="99" t="s">
        <v>2114</v>
      </c>
      <c r="I152" s="99" t="s">
        <v>4019</v>
      </c>
      <c r="J152" s="100" t="s">
        <v>33</v>
      </c>
      <c r="K152" s="99" t="s">
        <v>33</v>
      </c>
      <c r="L152" s="100" t="s">
        <v>33</v>
      </c>
      <c r="M152" s="101" t="s">
        <v>33</v>
      </c>
      <c r="N152" s="102" t="s">
        <v>33</v>
      </c>
      <c r="U152" s="68" t="s">
        <v>253</v>
      </c>
    </row>
    <row r="153" spans="1:27" s="63" customFormat="1" ht="22.5" x14ac:dyDescent="0.2">
      <c r="A153" s="98"/>
      <c r="B153" s="97" t="s">
        <v>33</v>
      </c>
      <c r="C153" s="767" t="s">
        <v>178</v>
      </c>
      <c r="D153" s="767"/>
      <c r="E153" s="767"/>
      <c r="F153" s="99" t="s">
        <v>179</v>
      </c>
      <c r="G153" s="99" t="s">
        <v>4020</v>
      </c>
      <c r="H153" s="99" t="s">
        <v>175</v>
      </c>
      <c r="I153" s="99" t="s">
        <v>4021</v>
      </c>
      <c r="J153" s="100" t="s">
        <v>33</v>
      </c>
      <c r="K153" s="99" t="s">
        <v>33</v>
      </c>
      <c r="L153" s="100" t="s">
        <v>33</v>
      </c>
      <c r="M153" s="101" t="s">
        <v>33</v>
      </c>
      <c r="N153" s="102" t="s">
        <v>33</v>
      </c>
      <c r="U153" s="68" t="s">
        <v>178</v>
      </c>
    </row>
    <row r="154" spans="1:27" s="63" customFormat="1" x14ac:dyDescent="0.2">
      <c r="A154" s="98"/>
      <c r="B154" s="97" t="s">
        <v>33</v>
      </c>
      <c r="C154" s="776" t="s">
        <v>182</v>
      </c>
      <c r="D154" s="776"/>
      <c r="E154" s="776"/>
      <c r="F154" s="90" t="s">
        <v>33</v>
      </c>
      <c r="G154" s="90" t="s">
        <v>33</v>
      </c>
      <c r="H154" s="90" t="s">
        <v>33</v>
      </c>
      <c r="I154" s="90" t="s">
        <v>33</v>
      </c>
      <c r="J154" s="91">
        <v>1688.09</v>
      </c>
      <c r="K154" s="90" t="s">
        <v>33</v>
      </c>
      <c r="L154" s="91">
        <v>266715.51</v>
      </c>
      <c r="M154" s="92" t="s">
        <v>33</v>
      </c>
      <c r="N154" s="93" t="s">
        <v>33</v>
      </c>
      <c r="V154" s="68" t="s">
        <v>182</v>
      </c>
    </row>
    <row r="155" spans="1:27" s="63" customFormat="1" x14ac:dyDescent="0.2">
      <c r="A155" s="98"/>
      <c r="B155" s="97" t="s">
        <v>33</v>
      </c>
      <c r="C155" s="767" t="s">
        <v>183</v>
      </c>
      <c r="D155" s="767"/>
      <c r="E155" s="767"/>
      <c r="F155" s="99" t="s">
        <v>33</v>
      </c>
      <c r="G155" s="99" t="s">
        <v>33</v>
      </c>
      <c r="H155" s="99" t="s">
        <v>33</v>
      </c>
      <c r="I155" s="99" t="s">
        <v>33</v>
      </c>
      <c r="J155" s="100" t="s">
        <v>33</v>
      </c>
      <c r="K155" s="99" t="s">
        <v>33</v>
      </c>
      <c r="L155" s="100">
        <v>90697.33</v>
      </c>
      <c r="M155" s="101" t="s">
        <v>33</v>
      </c>
      <c r="N155" s="102" t="s">
        <v>33</v>
      </c>
      <c r="U155" s="68" t="s">
        <v>183</v>
      </c>
    </row>
    <row r="156" spans="1:27" s="63" customFormat="1" ht="22.5" x14ac:dyDescent="0.2">
      <c r="A156" s="98"/>
      <c r="B156" s="97" t="s">
        <v>868</v>
      </c>
      <c r="C156" s="767" t="s">
        <v>869</v>
      </c>
      <c r="D156" s="767"/>
      <c r="E156" s="767"/>
      <c r="F156" s="99" t="s">
        <v>186</v>
      </c>
      <c r="G156" s="99" t="s">
        <v>870</v>
      </c>
      <c r="H156" s="99" t="s">
        <v>33</v>
      </c>
      <c r="I156" s="99" t="s">
        <v>870</v>
      </c>
      <c r="J156" s="100" t="s">
        <v>33</v>
      </c>
      <c r="K156" s="99" t="s">
        <v>33</v>
      </c>
      <c r="L156" s="100">
        <v>81627.600000000006</v>
      </c>
      <c r="M156" s="101" t="s">
        <v>33</v>
      </c>
      <c r="N156" s="102" t="s">
        <v>33</v>
      </c>
      <c r="U156" s="68" t="s">
        <v>869</v>
      </c>
    </row>
    <row r="157" spans="1:27" s="63" customFormat="1" ht="22.5" x14ac:dyDescent="0.2">
      <c r="A157" s="98"/>
      <c r="B157" s="97" t="s">
        <v>871</v>
      </c>
      <c r="C157" s="767" t="s">
        <v>872</v>
      </c>
      <c r="D157" s="767"/>
      <c r="E157" s="767"/>
      <c r="F157" s="99" t="s">
        <v>186</v>
      </c>
      <c r="G157" s="99" t="s">
        <v>873</v>
      </c>
      <c r="H157" s="99" t="s">
        <v>33</v>
      </c>
      <c r="I157" s="99" t="s">
        <v>873</v>
      </c>
      <c r="J157" s="100" t="s">
        <v>33</v>
      </c>
      <c r="K157" s="99" t="s">
        <v>33</v>
      </c>
      <c r="L157" s="100">
        <v>77092.73</v>
      </c>
      <c r="M157" s="101" t="s">
        <v>33</v>
      </c>
      <c r="N157" s="102" t="s">
        <v>33</v>
      </c>
      <c r="U157" s="68" t="s">
        <v>872</v>
      </c>
    </row>
    <row r="158" spans="1:27" s="63" customFormat="1" x14ac:dyDescent="0.2">
      <c r="A158" s="103"/>
      <c r="B158" s="104"/>
      <c r="C158" s="780" t="s">
        <v>191</v>
      </c>
      <c r="D158" s="780"/>
      <c r="E158" s="780"/>
      <c r="F158" s="105" t="s">
        <v>33</v>
      </c>
      <c r="G158" s="105" t="s">
        <v>33</v>
      </c>
      <c r="H158" s="105" t="s">
        <v>33</v>
      </c>
      <c r="I158" s="105" t="s">
        <v>33</v>
      </c>
      <c r="J158" s="106" t="s">
        <v>33</v>
      </c>
      <c r="K158" s="105" t="s">
        <v>33</v>
      </c>
      <c r="L158" s="106">
        <v>425435.84</v>
      </c>
      <c r="M158" s="92" t="s">
        <v>33</v>
      </c>
      <c r="N158" s="107" t="s">
        <v>33</v>
      </c>
      <c r="W158" s="68" t="s">
        <v>191</v>
      </c>
    </row>
    <row r="159" spans="1:27" s="63" customFormat="1" x14ac:dyDescent="0.2">
      <c r="A159" s="783" t="s">
        <v>4022</v>
      </c>
      <c r="B159" s="784"/>
      <c r="C159" s="784"/>
      <c r="D159" s="784"/>
      <c r="E159" s="784"/>
      <c r="F159" s="784"/>
      <c r="G159" s="784"/>
      <c r="H159" s="784"/>
      <c r="I159" s="784"/>
      <c r="J159" s="784"/>
      <c r="K159" s="784"/>
      <c r="L159" s="784"/>
      <c r="M159" s="784"/>
      <c r="N159" s="785"/>
      <c r="AA159" s="68" t="s">
        <v>4022</v>
      </c>
    </row>
    <row r="160" spans="1:27" s="63" customFormat="1" ht="33.75" x14ac:dyDescent="0.2">
      <c r="A160" s="88" t="s">
        <v>240</v>
      </c>
      <c r="B160" s="89" t="s">
        <v>4023</v>
      </c>
      <c r="C160" s="776" t="s">
        <v>4024</v>
      </c>
      <c r="D160" s="776"/>
      <c r="E160" s="776"/>
      <c r="F160" s="90" t="s">
        <v>917</v>
      </c>
      <c r="G160" s="90" t="s">
        <v>33</v>
      </c>
      <c r="H160" s="90" t="s">
        <v>33</v>
      </c>
      <c r="I160" s="90" t="s">
        <v>173</v>
      </c>
      <c r="J160" s="91" t="s">
        <v>33</v>
      </c>
      <c r="K160" s="90" t="s">
        <v>33</v>
      </c>
      <c r="L160" s="91" t="s">
        <v>33</v>
      </c>
      <c r="M160" s="92" t="s">
        <v>33</v>
      </c>
      <c r="N160" s="93" t="s">
        <v>33</v>
      </c>
      <c r="Q160" s="68" t="s">
        <v>4024</v>
      </c>
    </row>
    <row r="161" spans="1:27" s="63" customFormat="1" x14ac:dyDescent="0.2">
      <c r="A161" s="96"/>
      <c r="B161" s="97" t="s">
        <v>3965</v>
      </c>
      <c r="C161" s="767" t="s">
        <v>3966</v>
      </c>
      <c r="D161" s="767"/>
      <c r="E161" s="767"/>
      <c r="F161" s="767"/>
      <c r="G161" s="767"/>
      <c r="H161" s="767"/>
      <c r="I161" s="767"/>
      <c r="J161" s="767"/>
      <c r="K161" s="767"/>
      <c r="L161" s="767"/>
      <c r="M161" s="767"/>
      <c r="N161" s="781"/>
      <c r="S161" s="68" t="s">
        <v>3966</v>
      </c>
    </row>
    <row r="162" spans="1:27" s="63" customFormat="1" ht="22.5" x14ac:dyDescent="0.2">
      <c r="A162" s="96"/>
      <c r="B162" s="97" t="s">
        <v>783</v>
      </c>
      <c r="C162" s="767" t="s">
        <v>4025</v>
      </c>
      <c r="D162" s="767"/>
      <c r="E162" s="767"/>
      <c r="F162" s="767"/>
      <c r="G162" s="767"/>
      <c r="H162" s="767"/>
      <c r="I162" s="767"/>
      <c r="J162" s="767"/>
      <c r="K162" s="767"/>
      <c r="L162" s="767"/>
      <c r="M162" s="767"/>
      <c r="N162" s="781"/>
      <c r="S162" s="68" t="s">
        <v>4025</v>
      </c>
    </row>
    <row r="163" spans="1:27" s="63" customFormat="1" x14ac:dyDescent="0.2">
      <c r="A163" s="98"/>
      <c r="B163" s="97" t="s">
        <v>165</v>
      </c>
      <c r="C163" s="767" t="s">
        <v>251</v>
      </c>
      <c r="D163" s="767"/>
      <c r="E163" s="767"/>
      <c r="F163" s="99" t="s">
        <v>33</v>
      </c>
      <c r="G163" s="99" t="s">
        <v>33</v>
      </c>
      <c r="H163" s="99" t="s">
        <v>33</v>
      </c>
      <c r="I163" s="99" t="s">
        <v>33</v>
      </c>
      <c r="J163" s="100">
        <v>285.2</v>
      </c>
      <c r="K163" s="99" t="s">
        <v>4026</v>
      </c>
      <c r="L163" s="100">
        <v>926.33</v>
      </c>
      <c r="M163" s="101" t="s">
        <v>33</v>
      </c>
      <c r="N163" s="102" t="s">
        <v>33</v>
      </c>
      <c r="T163" s="68" t="s">
        <v>251</v>
      </c>
    </row>
    <row r="164" spans="1:27" s="63" customFormat="1" x14ac:dyDescent="0.2">
      <c r="A164" s="98"/>
      <c r="B164" s="97" t="s">
        <v>173</v>
      </c>
      <c r="C164" s="767" t="s">
        <v>174</v>
      </c>
      <c r="D164" s="767"/>
      <c r="E164" s="767"/>
      <c r="F164" s="99" t="s">
        <v>33</v>
      </c>
      <c r="G164" s="99" t="s">
        <v>33</v>
      </c>
      <c r="H164" s="99" t="s">
        <v>33</v>
      </c>
      <c r="I164" s="99" t="s">
        <v>33</v>
      </c>
      <c r="J164" s="100">
        <v>729.77</v>
      </c>
      <c r="K164" s="99" t="s">
        <v>4026</v>
      </c>
      <c r="L164" s="100">
        <v>2370.29</v>
      </c>
      <c r="M164" s="101" t="s">
        <v>33</v>
      </c>
      <c r="N164" s="102" t="s">
        <v>33</v>
      </c>
      <c r="T164" s="68" t="s">
        <v>174</v>
      </c>
    </row>
    <row r="165" spans="1:27" s="63" customFormat="1" x14ac:dyDescent="0.2">
      <c r="A165" s="98"/>
      <c r="B165" s="97" t="s">
        <v>176</v>
      </c>
      <c r="C165" s="767" t="s">
        <v>177</v>
      </c>
      <c r="D165" s="767"/>
      <c r="E165" s="767"/>
      <c r="F165" s="99" t="s">
        <v>33</v>
      </c>
      <c r="G165" s="99" t="s">
        <v>33</v>
      </c>
      <c r="H165" s="99" t="s">
        <v>33</v>
      </c>
      <c r="I165" s="99" t="s">
        <v>33</v>
      </c>
      <c r="J165" s="100">
        <v>71.86</v>
      </c>
      <c r="K165" s="99" t="s">
        <v>4026</v>
      </c>
      <c r="L165" s="100">
        <v>233.4</v>
      </c>
      <c r="M165" s="101" t="s">
        <v>33</v>
      </c>
      <c r="N165" s="102" t="s">
        <v>33</v>
      </c>
      <c r="T165" s="68" t="s">
        <v>177</v>
      </c>
    </row>
    <row r="166" spans="1:27" s="63" customFormat="1" x14ac:dyDescent="0.2">
      <c r="A166" s="98"/>
      <c r="B166" s="97" t="s">
        <v>212</v>
      </c>
      <c r="C166" s="767" t="s">
        <v>252</v>
      </c>
      <c r="D166" s="767"/>
      <c r="E166" s="767"/>
      <c r="F166" s="99" t="s">
        <v>33</v>
      </c>
      <c r="G166" s="99" t="s">
        <v>33</v>
      </c>
      <c r="H166" s="99" t="s">
        <v>33</v>
      </c>
      <c r="I166" s="99" t="s">
        <v>33</v>
      </c>
      <c r="J166" s="100">
        <v>158.62</v>
      </c>
      <c r="K166" s="99" t="s">
        <v>4027</v>
      </c>
      <c r="L166" s="100">
        <v>460</v>
      </c>
      <c r="M166" s="101" t="s">
        <v>33</v>
      </c>
      <c r="N166" s="102" t="s">
        <v>33</v>
      </c>
      <c r="T166" s="68" t="s">
        <v>252</v>
      </c>
    </row>
    <row r="167" spans="1:27" s="63" customFormat="1" x14ac:dyDescent="0.2">
      <c r="A167" s="98"/>
      <c r="B167" s="97" t="s">
        <v>33</v>
      </c>
      <c r="C167" s="767" t="s">
        <v>253</v>
      </c>
      <c r="D167" s="767"/>
      <c r="E167" s="767"/>
      <c r="F167" s="99" t="s">
        <v>179</v>
      </c>
      <c r="G167" s="99" t="s">
        <v>4028</v>
      </c>
      <c r="H167" s="99" t="s">
        <v>4026</v>
      </c>
      <c r="I167" s="99" t="s">
        <v>4029</v>
      </c>
      <c r="J167" s="100" t="s">
        <v>33</v>
      </c>
      <c r="K167" s="99" t="s">
        <v>33</v>
      </c>
      <c r="L167" s="100" t="s">
        <v>33</v>
      </c>
      <c r="M167" s="101" t="s">
        <v>33</v>
      </c>
      <c r="N167" s="102" t="s">
        <v>33</v>
      </c>
      <c r="U167" s="68" t="s">
        <v>253</v>
      </c>
    </row>
    <row r="168" spans="1:27" s="63" customFormat="1" x14ac:dyDescent="0.2">
      <c r="A168" s="98"/>
      <c r="B168" s="97" t="s">
        <v>33</v>
      </c>
      <c r="C168" s="767" t="s">
        <v>178</v>
      </c>
      <c r="D168" s="767"/>
      <c r="E168" s="767"/>
      <c r="F168" s="99" t="s">
        <v>179</v>
      </c>
      <c r="G168" s="99" t="s">
        <v>4030</v>
      </c>
      <c r="H168" s="99" t="s">
        <v>4026</v>
      </c>
      <c r="I168" s="99" t="s">
        <v>4031</v>
      </c>
      <c r="J168" s="100" t="s">
        <v>33</v>
      </c>
      <c r="K168" s="99" t="s">
        <v>33</v>
      </c>
      <c r="L168" s="100" t="s">
        <v>33</v>
      </c>
      <c r="M168" s="101" t="s">
        <v>33</v>
      </c>
      <c r="N168" s="102" t="s">
        <v>33</v>
      </c>
      <c r="U168" s="68" t="s">
        <v>178</v>
      </c>
    </row>
    <row r="169" spans="1:27" s="63" customFormat="1" x14ac:dyDescent="0.2">
      <c r="A169" s="98"/>
      <c r="B169" s="97" t="s">
        <v>33</v>
      </c>
      <c r="C169" s="776" t="s">
        <v>182</v>
      </c>
      <c r="D169" s="776"/>
      <c r="E169" s="776"/>
      <c r="F169" s="90" t="s">
        <v>33</v>
      </c>
      <c r="G169" s="90" t="s">
        <v>33</v>
      </c>
      <c r="H169" s="90" t="s">
        <v>33</v>
      </c>
      <c r="I169" s="90" t="s">
        <v>33</v>
      </c>
      <c r="J169" s="91">
        <v>1173.5899999999999</v>
      </c>
      <c r="K169" s="90" t="s">
        <v>33</v>
      </c>
      <c r="L169" s="91">
        <v>3756.62</v>
      </c>
      <c r="M169" s="92" t="s">
        <v>33</v>
      </c>
      <c r="N169" s="93" t="s">
        <v>33</v>
      </c>
      <c r="V169" s="68" t="s">
        <v>182</v>
      </c>
    </row>
    <row r="170" spans="1:27" s="63" customFormat="1" x14ac:dyDescent="0.2">
      <c r="A170" s="98"/>
      <c r="B170" s="97" t="s">
        <v>33</v>
      </c>
      <c r="C170" s="767" t="s">
        <v>183</v>
      </c>
      <c r="D170" s="767"/>
      <c r="E170" s="767"/>
      <c r="F170" s="99" t="s">
        <v>33</v>
      </c>
      <c r="G170" s="99" t="s">
        <v>33</v>
      </c>
      <c r="H170" s="99" t="s">
        <v>33</v>
      </c>
      <c r="I170" s="99" t="s">
        <v>33</v>
      </c>
      <c r="J170" s="100" t="s">
        <v>33</v>
      </c>
      <c r="K170" s="99" t="s">
        <v>33</v>
      </c>
      <c r="L170" s="100">
        <v>1159.73</v>
      </c>
      <c r="M170" s="101" t="s">
        <v>33</v>
      </c>
      <c r="N170" s="102" t="s">
        <v>33</v>
      </c>
      <c r="U170" s="68" t="s">
        <v>183</v>
      </c>
    </row>
    <row r="171" spans="1:27" s="63" customFormat="1" ht="22.5" x14ac:dyDescent="0.2">
      <c r="A171" s="98"/>
      <c r="B171" s="97" t="s">
        <v>771</v>
      </c>
      <c r="C171" s="767" t="s">
        <v>772</v>
      </c>
      <c r="D171" s="767"/>
      <c r="E171" s="767"/>
      <c r="F171" s="99" t="s">
        <v>186</v>
      </c>
      <c r="G171" s="99" t="s">
        <v>341</v>
      </c>
      <c r="H171" s="99" t="s">
        <v>33</v>
      </c>
      <c r="I171" s="99" t="s">
        <v>341</v>
      </c>
      <c r="J171" s="100" t="s">
        <v>33</v>
      </c>
      <c r="K171" s="99" t="s">
        <v>33</v>
      </c>
      <c r="L171" s="100">
        <v>927.78</v>
      </c>
      <c r="M171" s="101" t="s">
        <v>33</v>
      </c>
      <c r="N171" s="102" t="s">
        <v>33</v>
      </c>
      <c r="U171" s="68" t="s">
        <v>772</v>
      </c>
    </row>
    <row r="172" spans="1:27" s="63" customFormat="1" ht="22.5" x14ac:dyDescent="0.2">
      <c r="A172" s="98"/>
      <c r="B172" s="97" t="s">
        <v>773</v>
      </c>
      <c r="C172" s="767" t="s">
        <v>774</v>
      </c>
      <c r="D172" s="767"/>
      <c r="E172" s="767"/>
      <c r="F172" s="99" t="s">
        <v>186</v>
      </c>
      <c r="G172" s="99" t="s">
        <v>775</v>
      </c>
      <c r="H172" s="99" t="s">
        <v>33</v>
      </c>
      <c r="I172" s="99" t="s">
        <v>775</v>
      </c>
      <c r="J172" s="100" t="s">
        <v>33</v>
      </c>
      <c r="K172" s="99" t="s">
        <v>33</v>
      </c>
      <c r="L172" s="100">
        <v>695.84</v>
      </c>
      <c r="M172" s="101" t="s">
        <v>33</v>
      </c>
      <c r="N172" s="102" t="s">
        <v>33</v>
      </c>
      <c r="U172" s="68" t="s">
        <v>774</v>
      </c>
    </row>
    <row r="173" spans="1:27" s="63" customFormat="1" x14ac:dyDescent="0.2">
      <c r="A173" s="103"/>
      <c r="B173" s="104"/>
      <c r="C173" s="780" t="s">
        <v>191</v>
      </c>
      <c r="D173" s="780"/>
      <c r="E173" s="780"/>
      <c r="F173" s="105" t="s">
        <v>33</v>
      </c>
      <c r="G173" s="105" t="s">
        <v>33</v>
      </c>
      <c r="H173" s="105" t="s">
        <v>33</v>
      </c>
      <c r="I173" s="105" t="s">
        <v>33</v>
      </c>
      <c r="J173" s="106" t="s">
        <v>33</v>
      </c>
      <c r="K173" s="105" t="s">
        <v>33</v>
      </c>
      <c r="L173" s="106">
        <v>5380.24</v>
      </c>
      <c r="M173" s="92" t="s">
        <v>33</v>
      </c>
      <c r="N173" s="107" t="s">
        <v>33</v>
      </c>
      <c r="W173" s="68" t="s">
        <v>191</v>
      </c>
    </row>
    <row r="174" spans="1:27" s="63" customFormat="1" x14ac:dyDescent="0.2">
      <c r="A174" s="783" t="s">
        <v>4032</v>
      </c>
      <c r="B174" s="784"/>
      <c r="C174" s="784"/>
      <c r="D174" s="784"/>
      <c r="E174" s="784"/>
      <c r="F174" s="784"/>
      <c r="G174" s="784"/>
      <c r="H174" s="784"/>
      <c r="I174" s="784"/>
      <c r="J174" s="784"/>
      <c r="K174" s="784"/>
      <c r="L174" s="784"/>
      <c r="M174" s="784"/>
      <c r="N174" s="785"/>
      <c r="AA174" s="68" t="s">
        <v>4032</v>
      </c>
    </row>
    <row r="175" spans="1:27" s="63" customFormat="1" ht="33.75" x14ac:dyDescent="0.2">
      <c r="A175" s="88" t="s">
        <v>246</v>
      </c>
      <c r="B175" s="89" t="s">
        <v>4023</v>
      </c>
      <c r="C175" s="776" t="s">
        <v>4024</v>
      </c>
      <c r="D175" s="776"/>
      <c r="E175" s="776"/>
      <c r="F175" s="90" t="s">
        <v>917</v>
      </c>
      <c r="G175" s="90" t="s">
        <v>33</v>
      </c>
      <c r="H175" s="90" t="s">
        <v>33</v>
      </c>
      <c r="I175" s="90" t="s">
        <v>173</v>
      </c>
      <c r="J175" s="91" t="s">
        <v>33</v>
      </c>
      <c r="K175" s="90" t="s">
        <v>33</v>
      </c>
      <c r="L175" s="91" t="s">
        <v>33</v>
      </c>
      <c r="M175" s="92" t="s">
        <v>33</v>
      </c>
      <c r="N175" s="93" t="s">
        <v>33</v>
      </c>
      <c r="Q175" s="68" t="s">
        <v>4024</v>
      </c>
    </row>
    <row r="176" spans="1:27" s="63" customFormat="1" x14ac:dyDescent="0.2">
      <c r="A176" s="96"/>
      <c r="B176" s="97" t="s">
        <v>3965</v>
      </c>
      <c r="C176" s="767" t="s">
        <v>3966</v>
      </c>
      <c r="D176" s="767"/>
      <c r="E176" s="767"/>
      <c r="F176" s="767"/>
      <c r="G176" s="767"/>
      <c r="H176" s="767"/>
      <c r="I176" s="767"/>
      <c r="J176" s="767"/>
      <c r="K176" s="767"/>
      <c r="L176" s="767"/>
      <c r="M176" s="767"/>
      <c r="N176" s="781"/>
      <c r="S176" s="68" t="s">
        <v>3966</v>
      </c>
    </row>
    <row r="177" spans="1:27" s="63" customFormat="1" ht="22.5" x14ac:dyDescent="0.2">
      <c r="A177" s="96"/>
      <c r="B177" s="97" t="s">
        <v>783</v>
      </c>
      <c r="C177" s="767" t="s">
        <v>4025</v>
      </c>
      <c r="D177" s="767"/>
      <c r="E177" s="767"/>
      <c r="F177" s="767"/>
      <c r="G177" s="767"/>
      <c r="H177" s="767"/>
      <c r="I177" s="767"/>
      <c r="J177" s="767"/>
      <c r="K177" s="767"/>
      <c r="L177" s="767"/>
      <c r="M177" s="767"/>
      <c r="N177" s="781"/>
      <c r="S177" s="68" t="s">
        <v>4025</v>
      </c>
    </row>
    <row r="178" spans="1:27" s="63" customFormat="1" x14ac:dyDescent="0.2">
      <c r="A178" s="98"/>
      <c r="B178" s="97" t="s">
        <v>165</v>
      </c>
      <c r="C178" s="767" t="s">
        <v>251</v>
      </c>
      <c r="D178" s="767"/>
      <c r="E178" s="767"/>
      <c r="F178" s="99" t="s">
        <v>33</v>
      </c>
      <c r="G178" s="99" t="s">
        <v>33</v>
      </c>
      <c r="H178" s="99" t="s">
        <v>33</v>
      </c>
      <c r="I178" s="99" t="s">
        <v>33</v>
      </c>
      <c r="J178" s="100">
        <v>285.2</v>
      </c>
      <c r="K178" s="99" t="s">
        <v>4026</v>
      </c>
      <c r="L178" s="100">
        <v>926.33</v>
      </c>
      <c r="M178" s="101" t="s">
        <v>33</v>
      </c>
      <c r="N178" s="102" t="s">
        <v>33</v>
      </c>
      <c r="T178" s="68" t="s">
        <v>251</v>
      </c>
    </row>
    <row r="179" spans="1:27" s="63" customFormat="1" x14ac:dyDescent="0.2">
      <c r="A179" s="98"/>
      <c r="B179" s="97" t="s">
        <v>173</v>
      </c>
      <c r="C179" s="767" t="s">
        <v>174</v>
      </c>
      <c r="D179" s="767"/>
      <c r="E179" s="767"/>
      <c r="F179" s="99" t="s">
        <v>33</v>
      </c>
      <c r="G179" s="99" t="s">
        <v>33</v>
      </c>
      <c r="H179" s="99" t="s">
        <v>33</v>
      </c>
      <c r="I179" s="99" t="s">
        <v>33</v>
      </c>
      <c r="J179" s="100">
        <v>729.77</v>
      </c>
      <c r="K179" s="99" t="s">
        <v>4026</v>
      </c>
      <c r="L179" s="100">
        <v>2370.29</v>
      </c>
      <c r="M179" s="101" t="s">
        <v>33</v>
      </c>
      <c r="N179" s="102" t="s">
        <v>33</v>
      </c>
      <c r="T179" s="68" t="s">
        <v>174</v>
      </c>
    </row>
    <row r="180" spans="1:27" s="63" customFormat="1" x14ac:dyDescent="0.2">
      <c r="A180" s="98"/>
      <c r="B180" s="97" t="s">
        <v>176</v>
      </c>
      <c r="C180" s="767" t="s">
        <v>177</v>
      </c>
      <c r="D180" s="767"/>
      <c r="E180" s="767"/>
      <c r="F180" s="99" t="s">
        <v>33</v>
      </c>
      <c r="G180" s="99" t="s">
        <v>33</v>
      </c>
      <c r="H180" s="99" t="s">
        <v>33</v>
      </c>
      <c r="I180" s="99" t="s">
        <v>33</v>
      </c>
      <c r="J180" s="100">
        <v>71.86</v>
      </c>
      <c r="K180" s="99" t="s">
        <v>4026</v>
      </c>
      <c r="L180" s="100">
        <v>233.4</v>
      </c>
      <c r="M180" s="101" t="s">
        <v>33</v>
      </c>
      <c r="N180" s="102" t="s">
        <v>33</v>
      </c>
      <c r="T180" s="68" t="s">
        <v>177</v>
      </c>
    </row>
    <row r="181" spans="1:27" s="63" customFormat="1" x14ac:dyDescent="0.2">
      <c r="A181" s="98"/>
      <c r="B181" s="97" t="s">
        <v>212</v>
      </c>
      <c r="C181" s="767" t="s">
        <v>252</v>
      </c>
      <c r="D181" s="767"/>
      <c r="E181" s="767"/>
      <c r="F181" s="99" t="s">
        <v>33</v>
      </c>
      <c r="G181" s="99" t="s">
        <v>33</v>
      </c>
      <c r="H181" s="99" t="s">
        <v>33</v>
      </c>
      <c r="I181" s="99" t="s">
        <v>33</v>
      </c>
      <c r="J181" s="100">
        <v>158.62</v>
      </c>
      <c r="K181" s="99" t="s">
        <v>4027</v>
      </c>
      <c r="L181" s="100">
        <v>460</v>
      </c>
      <c r="M181" s="101" t="s">
        <v>33</v>
      </c>
      <c r="N181" s="102" t="s">
        <v>33</v>
      </c>
      <c r="T181" s="68" t="s">
        <v>252</v>
      </c>
    </row>
    <row r="182" spans="1:27" s="63" customFormat="1" x14ac:dyDescent="0.2">
      <c r="A182" s="98"/>
      <c r="B182" s="97" t="s">
        <v>33</v>
      </c>
      <c r="C182" s="767" t="s">
        <v>253</v>
      </c>
      <c r="D182" s="767"/>
      <c r="E182" s="767"/>
      <c r="F182" s="99" t="s">
        <v>179</v>
      </c>
      <c r="G182" s="99" t="s">
        <v>4028</v>
      </c>
      <c r="H182" s="99" t="s">
        <v>4026</v>
      </c>
      <c r="I182" s="99" t="s">
        <v>4029</v>
      </c>
      <c r="J182" s="100" t="s">
        <v>33</v>
      </c>
      <c r="K182" s="99" t="s">
        <v>33</v>
      </c>
      <c r="L182" s="100" t="s">
        <v>33</v>
      </c>
      <c r="M182" s="101" t="s">
        <v>33</v>
      </c>
      <c r="N182" s="102" t="s">
        <v>33</v>
      </c>
      <c r="U182" s="68" t="s">
        <v>253</v>
      </c>
    </row>
    <row r="183" spans="1:27" s="63" customFormat="1" x14ac:dyDescent="0.2">
      <c r="A183" s="98"/>
      <c r="B183" s="97" t="s">
        <v>33</v>
      </c>
      <c r="C183" s="767" t="s">
        <v>178</v>
      </c>
      <c r="D183" s="767"/>
      <c r="E183" s="767"/>
      <c r="F183" s="99" t="s">
        <v>179</v>
      </c>
      <c r="G183" s="99" t="s">
        <v>4030</v>
      </c>
      <c r="H183" s="99" t="s">
        <v>4026</v>
      </c>
      <c r="I183" s="99" t="s">
        <v>4031</v>
      </c>
      <c r="J183" s="100" t="s">
        <v>33</v>
      </c>
      <c r="K183" s="99" t="s">
        <v>33</v>
      </c>
      <c r="L183" s="100" t="s">
        <v>33</v>
      </c>
      <c r="M183" s="101" t="s">
        <v>33</v>
      </c>
      <c r="N183" s="102" t="s">
        <v>33</v>
      </c>
      <c r="U183" s="68" t="s">
        <v>178</v>
      </c>
    </row>
    <row r="184" spans="1:27" s="63" customFormat="1" x14ac:dyDescent="0.2">
      <c r="A184" s="98"/>
      <c r="B184" s="97" t="s">
        <v>33</v>
      </c>
      <c r="C184" s="776" t="s">
        <v>182</v>
      </c>
      <c r="D184" s="776"/>
      <c r="E184" s="776"/>
      <c r="F184" s="90" t="s">
        <v>33</v>
      </c>
      <c r="G184" s="90" t="s">
        <v>33</v>
      </c>
      <c r="H184" s="90" t="s">
        <v>33</v>
      </c>
      <c r="I184" s="90" t="s">
        <v>33</v>
      </c>
      <c r="J184" s="91">
        <v>1173.5899999999999</v>
      </c>
      <c r="K184" s="90" t="s">
        <v>33</v>
      </c>
      <c r="L184" s="91">
        <v>3756.62</v>
      </c>
      <c r="M184" s="92" t="s">
        <v>33</v>
      </c>
      <c r="N184" s="93" t="s">
        <v>33</v>
      </c>
      <c r="V184" s="68" t="s">
        <v>182</v>
      </c>
    </row>
    <row r="185" spans="1:27" s="63" customFormat="1" x14ac:dyDescent="0.2">
      <c r="A185" s="98"/>
      <c r="B185" s="97" t="s">
        <v>33</v>
      </c>
      <c r="C185" s="767" t="s">
        <v>183</v>
      </c>
      <c r="D185" s="767"/>
      <c r="E185" s="767"/>
      <c r="F185" s="99" t="s">
        <v>33</v>
      </c>
      <c r="G185" s="99" t="s">
        <v>33</v>
      </c>
      <c r="H185" s="99" t="s">
        <v>33</v>
      </c>
      <c r="I185" s="99" t="s">
        <v>33</v>
      </c>
      <c r="J185" s="100" t="s">
        <v>33</v>
      </c>
      <c r="K185" s="99" t="s">
        <v>33</v>
      </c>
      <c r="L185" s="100">
        <v>1159.73</v>
      </c>
      <c r="M185" s="101" t="s">
        <v>33</v>
      </c>
      <c r="N185" s="102" t="s">
        <v>33</v>
      </c>
      <c r="U185" s="68" t="s">
        <v>183</v>
      </c>
    </row>
    <row r="186" spans="1:27" s="63" customFormat="1" ht="22.5" x14ac:dyDescent="0.2">
      <c r="A186" s="98"/>
      <c r="B186" s="97" t="s">
        <v>771</v>
      </c>
      <c r="C186" s="767" t="s">
        <v>772</v>
      </c>
      <c r="D186" s="767"/>
      <c r="E186" s="767"/>
      <c r="F186" s="99" t="s">
        <v>186</v>
      </c>
      <c r="G186" s="99" t="s">
        <v>341</v>
      </c>
      <c r="H186" s="99" t="s">
        <v>33</v>
      </c>
      <c r="I186" s="99" t="s">
        <v>341</v>
      </c>
      <c r="J186" s="100" t="s">
        <v>33</v>
      </c>
      <c r="K186" s="99" t="s">
        <v>33</v>
      </c>
      <c r="L186" s="100">
        <v>927.78</v>
      </c>
      <c r="M186" s="101" t="s">
        <v>33</v>
      </c>
      <c r="N186" s="102" t="s">
        <v>33</v>
      </c>
      <c r="U186" s="68" t="s">
        <v>772</v>
      </c>
    </row>
    <row r="187" spans="1:27" s="63" customFormat="1" ht="22.5" x14ac:dyDescent="0.2">
      <c r="A187" s="98"/>
      <c r="B187" s="97" t="s">
        <v>773</v>
      </c>
      <c r="C187" s="767" t="s">
        <v>774</v>
      </c>
      <c r="D187" s="767"/>
      <c r="E187" s="767"/>
      <c r="F187" s="99" t="s">
        <v>186</v>
      </c>
      <c r="G187" s="99" t="s">
        <v>775</v>
      </c>
      <c r="H187" s="99" t="s">
        <v>33</v>
      </c>
      <c r="I187" s="99" t="s">
        <v>775</v>
      </c>
      <c r="J187" s="100" t="s">
        <v>33</v>
      </c>
      <c r="K187" s="99" t="s">
        <v>33</v>
      </c>
      <c r="L187" s="100">
        <v>695.84</v>
      </c>
      <c r="M187" s="101" t="s">
        <v>33</v>
      </c>
      <c r="N187" s="102" t="s">
        <v>33</v>
      </c>
      <c r="U187" s="68" t="s">
        <v>774</v>
      </c>
    </row>
    <row r="188" spans="1:27" s="63" customFormat="1" x14ac:dyDescent="0.2">
      <c r="A188" s="103"/>
      <c r="B188" s="104"/>
      <c r="C188" s="780" t="s">
        <v>191</v>
      </c>
      <c r="D188" s="780"/>
      <c r="E188" s="780"/>
      <c r="F188" s="105" t="s">
        <v>33</v>
      </c>
      <c r="G188" s="105" t="s">
        <v>33</v>
      </c>
      <c r="H188" s="105" t="s">
        <v>33</v>
      </c>
      <c r="I188" s="105" t="s">
        <v>33</v>
      </c>
      <c r="J188" s="106" t="s">
        <v>33</v>
      </c>
      <c r="K188" s="105" t="s">
        <v>33</v>
      </c>
      <c r="L188" s="106">
        <v>5380.24</v>
      </c>
      <c r="M188" s="92" t="s">
        <v>33</v>
      </c>
      <c r="N188" s="107" t="s">
        <v>33</v>
      </c>
      <c r="W188" s="68" t="s">
        <v>191</v>
      </c>
    </row>
    <row r="189" spans="1:27" s="63" customFormat="1" x14ac:dyDescent="0.2">
      <c r="A189" s="783" t="s">
        <v>4033</v>
      </c>
      <c r="B189" s="784"/>
      <c r="C189" s="784"/>
      <c r="D189" s="784"/>
      <c r="E189" s="784"/>
      <c r="F189" s="784"/>
      <c r="G189" s="784"/>
      <c r="H189" s="784"/>
      <c r="I189" s="784"/>
      <c r="J189" s="784"/>
      <c r="K189" s="784"/>
      <c r="L189" s="784"/>
      <c r="M189" s="784"/>
      <c r="N189" s="785"/>
      <c r="AA189" s="68" t="s">
        <v>4033</v>
      </c>
    </row>
    <row r="190" spans="1:27" s="63" customFormat="1" ht="33.75" x14ac:dyDescent="0.2">
      <c r="A190" s="88" t="s">
        <v>258</v>
      </c>
      <c r="B190" s="89" t="s">
        <v>4023</v>
      </c>
      <c r="C190" s="776" t="s">
        <v>4034</v>
      </c>
      <c r="D190" s="776"/>
      <c r="E190" s="776"/>
      <c r="F190" s="90" t="s">
        <v>917</v>
      </c>
      <c r="G190" s="90" t="s">
        <v>33</v>
      </c>
      <c r="H190" s="90" t="s">
        <v>33</v>
      </c>
      <c r="I190" s="90" t="s">
        <v>165</v>
      </c>
      <c r="J190" s="91" t="s">
        <v>33</v>
      </c>
      <c r="K190" s="90" t="s">
        <v>33</v>
      </c>
      <c r="L190" s="91" t="s">
        <v>33</v>
      </c>
      <c r="M190" s="92" t="s">
        <v>33</v>
      </c>
      <c r="N190" s="93" t="s">
        <v>33</v>
      </c>
      <c r="Q190" s="68" t="s">
        <v>4034</v>
      </c>
    </row>
    <row r="191" spans="1:27" s="63" customFormat="1" x14ac:dyDescent="0.2">
      <c r="A191" s="96"/>
      <c r="B191" s="97" t="s">
        <v>3965</v>
      </c>
      <c r="C191" s="767" t="s">
        <v>3966</v>
      </c>
      <c r="D191" s="767"/>
      <c r="E191" s="767"/>
      <c r="F191" s="767"/>
      <c r="G191" s="767"/>
      <c r="H191" s="767"/>
      <c r="I191" s="767"/>
      <c r="J191" s="767"/>
      <c r="K191" s="767"/>
      <c r="L191" s="767"/>
      <c r="M191" s="767"/>
      <c r="N191" s="781"/>
      <c r="S191" s="68" t="s">
        <v>3966</v>
      </c>
    </row>
    <row r="192" spans="1:27" s="63" customFormat="1" ht="22.5" x14ac:dyDescent="0.2">
      <c r="A192" s="96"/>
      <c r="B192" s="97" t="s">
        <v>783</v>
      </c>
      <c r="C192" s="767" t="s">
        <v>3998</v>
      </c>
      <c r="D192" s="767"/>
      <c r="E192" s="767"/>
      <c r="F192" s="767"/>
      <c r="G192" s="767"/>
      <c r="H192" s="767"/>
      <c r="I192" s="767"/>
      <c r="J192" s="767"/>
      <c r="K192" s="767"/>
      <c r="L192" s="767"/>
      <c r="M192" s="767"/>
      <c r="N192" s="781"/>
      <c r="S192" s="68" t="s">
        <v>3998</v>
      </c>
    </row>
    <row r="193" spans="1:23" s="63" customFormat="1" x14ac:dyDescent="0.2">
      <c r="A193" s="98"/>
      <c r="B193" s="97" t="s">
        <v>165</v>
      </c>
      <c r="C193" s="767" t="s">
        <v>251</v>
      </c>
      <c r="D193" s="767"/>
      <c r="E193" s="767"/>
      <c r="F193" s="99" t="s">
        <v>33</v>
      </c>
      <c r="G193" s="99" t="s">
        <v>33</v>
      </c>
      <c r="H193" s="99" t="s">
        <v>33</v>
      </c>
      <c r="I193" s="99" t="s">
        <v>33</v>
      </c>
      <c r="J193" s="100">
        <v>285.2</v>
      </c>
      <c r="K193" s="99" t="s">
        <v>1410</v>
      </c>
      <c r="L193" s="100">
        <v>479.14</v>
      </c>
      <c r="M193" s="101" t="s">
        <v>33</v>
      </c>
      <c r="N193" s="102" t="s">
        <v>33</v>
      </c>
      <c r="T193" s="68" t="s">
        <v>251</v>
      </c>
    </row>
    <row r="194" spans="1:23" s="63" customFormat="1" x14ac:dyDescent="0.2">
      <c r="A194" s="98"/>
      <c r="B194" s="97" t="s">
        <v>173</v>
      </c>
      <c r="C194" s="767" t="s">
        <v>174</v>
      </c>
      <c r="D194" s="767"/>
      <c r="E194" s="767"/>
      <c r="F194" s="99" t="s">
        <v>33</v>
      </c>
      <c r="G194" s="99" t="s">
        <v>33</v>
      </c>
      <c r="H194" s="99" t="s">
        <v>33</v>
      </c>
      <c r="I194" s="99" t="s">
        <v>33</v>
      </c>
      <c r="J194" s="100">
        <v>729.77</v>
      </c>
      <c r="K194" s="99" t="s">
        <v>1410</v>
      </c>
      <c r="L194" s="100">
        <v>1226.01</v>
      </c>
      <c r="M194" s="101" t="s">
        <v>33</v>
      </c>
      <c r="N194" s="102" t="s">
        <v>33</v>
      </c>
      <c r="T194" s="68" t="s">
        <v>174</v>
      </c>
    </row>
    <row r="195" spans="1:23" s="63" customFormat="1" x14ac:dyDescent="0.2">
      <c r="A195" s="98"/>
      <c r="B195" s="97" t="s">
        <v>176</v>
      </c>
      <c r="C195" s="767" t="s">
        <v>177</v>
      </c>
      <c r="D195" s="767"/>
      <c r="E195" s="767"/>
      <c r="F195" s="99" t="s">
        <v>33</v>
      </c>
      <c r="G195" s="99" t="s">
        <v>33</v>
      </c>
      <c r="H195" s="99" t="s">
        <v>33</v>
      </c>
      <c r="I195" s="99" t="s">
        <v>33</v>
      </c>
      <c r="J195" s="100">
        <v>71.86</v>
      </c>
      <c r="K195" s="99" t="s">
        <v>1410</v>
      </c>
      <c r="L195" s="100">
        <v>120.72</v>
      </c>
      <c r="M195" s="101" t="s">
        <v>33</v>
      </c>
      <c r="N195" s="102" t="s">
        <v>33</v>
      </c>
      <c r="T195" s="68" t="s">
        <v>177</v>
      </c>
    </row>
    <row r="196" spans="1:23" s="63" customFormat="1" x14ac:dyDescent="0.2">
      <c r="A196" s="98"/>
      <c r="B196" s="97" t="s">
        <v>212</v>
      </c>
      <c r="C196" s="767" t="s">
        <v>252</v>
      </c>
      <c r="D196" s="767"/>
      <c r="E196" s="767"/>
      <c r="F196" s="99" t="s">
        <v>33</v>
      </c>
      <c r="G196" s="99" t="s">
        <v>33</v>
      </c>
      <c r="H196" s="99" t="s">
        <v>33</v>
      </c>
      <c r="I196" s="99" t="s">
        <v>33</v>
      </c>
      <c r="J196" s="100">
        <v>158.62</v>
      </c>
      <c r="K196" s="99" t="s">
        <v>1054</v>
      </c>
      <c r="L196" s="100">
        <v>237.93</v>
      </c>
      <c r="M196" s="101" t="s">
        <v>33</v>
      </c>
      <c r="N196" s="102" t="s">
        <v>33</v>
      </c>
      <c r="T196" s="68" t="s">
        <v>252</v>
      </c>
    </row>
    <row r="197" spans="1:23" s="63" customFormat="1" x14ac:dyDescent="0.2">
      <c r="A197" s="98"/>
      <c r="B197" s="97" t="s">
        <v>33</v>
      </c>
      <c r="C197" s="767" t="s">
        <v>253</v>
      </c>
      <c r="D197" s="767"/>
      <c r="E197" s="767"/>
      <c r="F197" s="99" t="s">
        <v>179</v>
      </c>
      <c r="G197" s="99" t="s">
        <v>4028</v>
      </c>
      <c r="H197" s="99" t="s">
        <v>1410</v>
      </c>
      <c r="I197" s="99" t="s">
        <v>4035</v>
      </c>
      <c r="J197" s="100" t="s">
        <v>33</v>
      </c>
      <c r="K197" s="99" t="s">
        <v>33</v>
      </c>
      <c r="L197" s="100" t="s">
        <v>33</v>
      </c>
      <c r="M197" s="101" t="s">
        <v>33</v>
      </c>
      <c r="N197" s="102" t="s">
        <v>33</v>
      </c>
      <c r="U197" s="68" t="s">
        <v>253</v>
      </c>
    </row>
    <row r="198" spans="1:23" s="63" customFormat="1" x14ac:dyDescent="0.2">
      <c r="A198" s="98"/>
      <c r="B198" s="97" t="s">
        <v>33</v>
      </c>
      <c r="C198" s="767" t="s">
        <v>178</v>
      </c>
      <c r="D198" s="767"/>
      <c r="E198" s="767"/>
      <c r="F198" s="99" t="s">
        <v>179</v>
      </c>
      <c r="G198" s="99" t="s">
        <v>4030</v>
      </c>
      <c r="H198" s="99" t="s">
        <v>1410</v>
      </c>
      <c r="I198" s="99" t="s">
        <v>4036</v>
      </c>
      <c r="J198" s="100" t="s">
        <v>33</v>
      </c>
      <c r="K198" s="99" t="s">
        <v>33</v>
      </c>
      <c r="L198" s="100" t="s">
        <v>33</v>
      </c>
      <c r="M198" s="101" t="s">
        <v>33</v>
      </c>
      <c r="N198" s="102" t="s">
        <v>33</v>
      </c>
      <c r="U198" s="68" t="s">
        <v>178</v>
      </c>
    </row>
    <row r="199" spans="1:23" s="63" customFormat="1" x14ac:dyDescent="0.2">
      <c r="A199" s="98"/>
      <c r="B199" s="97" t="s">
        <v>33</v>
      </c>
      <c r="C199" s="776" t="s">
        <v>182</v>
      </c>
      <c r="D199" s="776"/>
      <c r="E199" s="776"/>
      <c r="F199" s="90" t="s">
        <v>33</v>
      </c>
      <c r="G199" s="90" t="s">
        <v>33</v>
      </c>
      <c r="H199" s="90" t="s">
        <v>33</v>
      </c>
      <c r="I199" s="90" t="s">
        <v>33</v>
      </c>
      <c r="J199" s="91">
        <v>1173.5899999999999</v>
      </c>
      <c r="K199" s="90" t="s">
        <v>33</v>
      </c>
      <c r="L199" s="91">
        <v>1943.08</v>
      </c>
      <c r="M199" s="92" t="s">
        <v>33</v>
      </c>
      <c r="N199" s="93" t="s">
        <v>33</v>
      </c>
      <c r="V199" s="68" t="s">
        <v>182</v>
      </c>
    </row>
    <row r="200" spans="1:23" s="63" customFormat="1" x14ac:dyDescent="0.2">
      <c r="A200" s="98"/>
      <c r="B200" s="97" t="s">
        <v>33</v>
      </c>
      <c r="C200" s="767" t="s">
        <v>183</v>
      </c>
      <c r="D200" s="767"/>
      <c r="E200" s="767"/>
      <c r="F200" s="99" t="s">
        <v>33</v>
      </c>
      <c r="G200" s="99" t="s">
        <v>33</v>
      </c>
      <c r="H200" s="99" t="s">
        <v>33</v>
      </c>
      <c r="I200" s="99" t="s">
        <v>33</v>
      </c>
      <c r="J200" s="100" t="s">
        <v>33</v>
      </c>
      <c r="K200" s="99" t="s">
        <v>33</v>
      </c>
      <c r="L200" s="100">
        <v>599.86</v>
      </c>
      <c r="M200" s="101" t="s">
        <v>33</v>
      </c>
      <c r="N200" s="102" t="s">
        <v>33</v>
      </c>
      <c r="U200" s="68" t="s">
        <v>183</v>
      </c>
    </row>
    <row r="201" spans="1:23" s="63" customFormat="1" ht="22.5" x14ac:dyDescent="0.2">
      <c r="A201" s="98"/>
      <c r="B201" s="97" t="s">
        <v>771</v>
      </c>
      <c r="C201" s="767" t="s">
        <v>772</v>
      </c>
      <c r="D201" s="767"/>
      <c r="E201" s="767"/>
      <c r="F201" s="99" t="s">
        <v>186</v>
      </c>
      <c r="G201" s="99" t="s">
        <v>341</v>
      </c>
      <c r="H201" s="99" t="s">
        <v>33</v>
      </c>
      <c r="I201" s="99" t="s">
        <v>341</v>
      </c>
      <c r="J201" s="100" t="s">
        <v>33</v>
      </c>
      <c r="K201" s="99" t="s">
        <v>33</v>
      </c>
      <c r="L201" s="100">
        <v>479.89</v>
      </c>
      <c r="M201" s="101" t="s">
        <v>33</v>
      </c>
      <c r="N201" s="102" t="s">
        <v>33</v>
      </c>
      <c r="U201" s="68" t="s">
        <v>772</v>
      </c>
    </row>
    <row r="202" spans="1:23" s="63" customFormat="1" ht="22.5" x14ac:dyDescent="0.2">
      <c r="A202" s="98"/>
      <c r="B202" s="97" t="s">
        <v>773</v>
      </c>
      <c r="C202" s="767" t="s">
        <v>774</v>
      </c>
      <c r="D202" s="767"/>
      <c r="E202" s="767"/>
      <c r="F202" s="99" t="s">
        <v>186</v>
      </c>
      <c r="G202" s="99" t="s">
        <v>775</v>
      </c>
      <c r="H202" s="99" t="s">
        <v>33</v>
      </c>
      <c r="I202" s="99" t="s">
        <v>775</v>
      </c>
      <c r="J202" s="100" t="s">
        <v>33</v>
      </c>
      <c r="K202" s="99" t="s">
        <v>33</v>
      </c>
      <c r="L202" s="100">
        <v>359.92</v>
      </c>
      <c r="M202" s="101" t="s">
        <v>33</v>
      </c>
      <c r="N202" s="102" t="s">
        <v>33</v>
      </c>
      <c r="U202" s="68" t="s">
        <v>774</v>
      </c>
    </row>
    <row r="203" spans="1:23" s="63" customFormat="1" x14ac:dyDescent="0.2">
      <c r="A203" s="103"/>
      <c r="B203" s="104"/>
      <c r="C203" s="780" t="s">
        <v>191</v>
      </c>
      <c r="D203" s="780"/>
      <c r="E203" s="780"/>
      <c r="F203" s="105" t="s">
        <v>33</v>
      </c>
      <c r="G203" s="105" t="s">
        <v>33</v>
      </c>
      <c r="H203" s="105" t="s">
        <v>33</v>
      </c>
      <c r="I203" s="105" t="s">
        <v>33</v>
      </c>
      <c r="J203" s="106" t="s">
        <v>33</v>
      </c>
      <c r="K203" s="105" t="s">
        <v>33</v>
      </c>
      <c r="L203" s="106">
        <v>2782.89</v>
      </c>
      <c r="M203" s="92" t="s">
        <v>33</v>
      </c>
      <c r="N203" s="107" t="s">
        <v>33</v>
      </c>
      <c r="W203" s="68" t="s">
        <v>191</v>
      </c>
    </row>
    <row r="204" spans="1:23" s="63" customFormat="1" ht="33.75" x14ac:dyDescent="0.2">
      <c r="A204" s="88" t="s">
        <v>262</v>
      </c>
      <c r="B204" s="89" t="s">
        <v>4023</v>
      </c>
      <c r="C204" s="776" t="s">
        <v>4037</v>
      </c>
      <c r="D204" s="776"/>
      <c r="E204" s="776"/>
      <c r="F204" s="90" t="s">
        <v>917</v>
      </c>
      <c r="G204" s="90" t="s">
        <v>33</v>
      </c>
      <c r="H204" s="90" t="s">
        <v>33</v>
      </c>
      <c r="I204" s="90" t="s">
        <v>165</v>
      </c>
      <c r="J204" s="91" t="s">
        <v>33</v>
      </c>
      <c r="K204" s="90" t="s">
        <v>33</v>
      </c>
      <c r="L204" s="91" t="s">
        <v>33</v>
      </c>
      <c r="M204" s="92" t="s">
        <v>33</v>
      </c>
      <c r="N204" s="93" t="s">
        <v>33</v>
      </c>
      <c r="Q204" s="68" t="s">
        <v>4037</v>
      </c>
    </row>
    <row r="205" spans="1:23" s="63" customFormat="1" x14ac:dyDescent="0.2">
      <c r="A205" s="96"/>
      <c r="B205" s="97" t="s">
        <v>3965</v>
      </c>
      <c r="C205" s="767" t="s">
        <v>3966</v>
      </c>
      <c r="D205" s="767"/>
      <c r="E205" s="767"/>
      <c r="F205" s="767"/>
      <c r="G205" s="767"/>
      <c r="H205" s="767"/>
      <c r="I205" s="767"/>
      <c r="J205" s="767"/>
      <c r="K205" s="767"/>
      <c r="L205" s="767"/>
      <c r="M205" s="767"/>
      <c r="N205" s="781"/>
      <c r="S205" s="68" t="s">
        <v>3966</v>
      </c>
    </row>
    <row r="206" spans="1:23" s="63" customFormat="1" ht="22.5" x14ac:dyDescent="0.2">
      <c r="A206" s="96"/>
      <c r="B206" s="97" t="s">
        <v>783</v>
      </c>
      <c r="C206" s="767" t="s">
        <v>4038</v>
      </c>
      <c r="D206" s="767"/>
      <c r="E206" s="767"/>
      <c r="F206" s="767"/>
      <c r="G206" s="767"/>
      <c r="H206" s="767"/>
      <c r="I206" s="767"/>
      <c r="J206" s="767"/>
      <c r="K206" s="767"/>
      <c r="L206" s="767"/>
      <c r="M206" s="767"/>
      <c r="N206" s="781"/>
      <c r="S206" s="68" t="s">
        <v>4038</v>
      </c>
    </row>
    <row r="207" spans="1:23" s="63" customFormat="1" x14ac:dyDescent="0.2">
      <c r="A207" s="98"/>
      <c r="B207" s="97" t="s">
        <v>165</v>
      </c>
      <c r="C207" s="767" t="s">
        <v>251</v>
      </c>
      <c r="D207" s="767"/>
      <c r="E207" s="767"/>
      <c r="F207" s="99" t="s">
        <v>33</v>
      </c>
      <c r="G207" s="99" t="s">
        <v>33</v>
      </c>
      <c r="H207" s="99" t="s">
        <v>33</v>
      </c>
      <c r="I207" s="99" t="s">
        <v>33</v>
      </c>
      <c r="J207" s="100">
        <v>285.2</v>
      </c>
      <c r="K207" s="99" t="s">
        <v>4039</v>
      </c>
      <c r="L207" s="100">
        <v>383.31</v>
      </c>
      <c r="M207" s="101" t="s">
        <v>33</v>
      </c>
      <c r="N207" s="102" t="s">
        <v>33</v>
      </c>
      <c r="T207" s="68" t="s">
        <v>251</v>
      </c>
    </row>
    <row r="208" spans="1:23" s="63" customFormat="1" x14ac:dyDescent="0.2">
      <c r="A208" s="98"/>
      <c r="B208" s="97" t="s">
        <v>173</v>
      </c>
      <c r="C208" s="767" t="s">
        <v>174</v>
      </c>
      <c r="D208" s="767"/>
      <c r="E208" s="767"/>
      <c r="F208" s="99" t="s">
        <v>33</v>
      </c>
      <c r="G208" s="99" t="s">
        <v>33</v>
      </c>
      <c r="H208" s="99" t="s">
        <v>33</v>
      </c>
      <c r="I208" s="99" t="s">
        <v>33</v>
      </c>
      <c r="J208" s="100">
        <v>729.77</v>
      </c>
      <c r="K208" s="99" t="s">
        <v>4039</v>
      </c>
      <c r="L208" s="100">
        <v>980.81</v>
      </c>
      <c r="M208" s="101" t="s">
        <v>33</v>
      </c>
      <c r="N208" s="102" t="s">
        <v>33</v>
      </c>
      <c r="T208" s="68" t="s">
        <v>174</v>
      </c>
    </row>
    <row r="209" spans="1:27" s="63" customFormat="1" x14ac:dyDescent="0.2">
      <c r="A209" s="98"/>
      <c r="B209" s="97" t="s">
        <v>176</v>
      </c>
      <c r="C209" s="767" t="s">
        <v>177</v>
      </c>
      <c r="D209" s="767"/>
      <c r="E209" s="767"/>
      <c r="F209" s="99" t="s">
        <v>33</v>
      </c>
      <c r="G209" s="99" t="s">
        <v>33</v>
      </c>
      <c r="H209" s="99" t="s">
        <v>33</v>
      </c>
      <c r="I209" s="99" t="s">
        <v>33</v>
      </c>
      <c r="J209" s="100">
        <v>71.86</v>
      </c>
      <c r="K209" s="99" t="s">
        <v>4039</v>
      </c>
      <c r="L209" s="100">
        <v>96.58</v>
      </c>
      <c r="M209" s="101" t="s">
        <v>33</v>
      </c>
      <c r="N209" s="102" t="s">
        <v>33</v>
      </c>
      <c r="T209" s="68" t="s">
        <v>177</v>
      </c>
    </row>
    <row r="210" spans="1:27" s="63" customFormat="1" x14ac:dyDescent="0.2">
      <c r="A210" s="98"/>
      <c r="B210" s="97" t="s">
        <v>212</v>
      </c>
      <c r="C210" s="767" t="s">
        <v>252</v>
      </c>
      <c r="D210" s="767"/>
      <c r="E210" s="767"/>
      <c r="F210" s="99" t="s">
        <v>33</v>
      </c>
      <c r="G210" s="99" t="s">
        <v>33</v>
      </c>
      <c r="H210" s="99" t="s">
        <v>33</v>
      </c>
      <c r="I210" s="99" t="s">
        <v>33</v>
      </c>
      <c r="J210" s="100">
        <v>158.62</v>
      </c>
      <c r="K210" s="99" t="s">
        <v>1053</v>
      </c>
      <c r="L210" s="100">
        <v>190.34</v>
      </c>
      <c r="M210" s="101" t="s">
        <v>33</v>
      </c>
      <c r="N210" s="102" t="s">
        <v>33</v>
      </c>
      <c r="T210" s="68" t="s">
        <v>252</v>
      </c>
    </row>
    <row r="211" spans="1:27" s="63" customFormat="1" x14ac:dyDescent="0.2">
      <c r="A211" s="98"/>
      <c r="B211" s="97" t="s">
        <v>33</v>
      </c>
      <c r="C211" s="767" t="s">
        <v>253</v>
      </c>
      <c r="D211" s="767"/>
      <c r="E211" s="767"/>
      <c r="F211" s="99" t="s">
        <v>179</v>
      </c>
      <c r="G211" s="99" t="s">
        <v>4028</v>
      </c>
      <c r="H211" s="99" t="s">
        <v>4039</v>
      </c>
      <c r="I211" s="99" t="s">
        <v>4040</v>
      </c>
      <c r="J211" s="100" t="s">
        <v>33</v>
      </c>
      <c r="K211" s="99" t="s">
        <v>33</v>
      </c>
      <c r="L211" s="100" t="s">
        <v>33</v>
      </c>
      <c r="M211" s="101" t="s">
        <v>33</v>
      </c>
      <c r="N211" s="102" t="s">
        <v>33</v>
      </c>
      <c r="U211" s="68" t="s">
        <v>253</v>
      </c>
    </row>
    <row r="212" spans="1:27" s="63" customFormat="1" x14ac:dyDescent="0.2">
      <c r="A212" s="98"/>
      <c r="B212" s="97" t="s">
        <v>33</v>
      </c>
      <c r="C212" s="767" t="s">
        <v>178</v>
      </c>
      <c r="D212" s="767"/>
      <c r="E212" s="767"/>
      <c r="F212" s="99" t="s">
        <v>179</v>
      </c>
      <c r="G212" s="99" t="s">
        <v>4030</v>
      </c>
      <c r="H212" s="99" t="s">
        <v>4039</v>
      </c>
      <c r="I212" s="99" t="s">
        <v>4041</v>
      </c>
      <c r="J212" s="100" t="s">
        <v>33</v>
      </c>
      <c r="K212" s="99" t="s">
        <v>33</v>
      </c>
      <c r="L212" s="100" t="s">
        <v>33</v>
      </c>
      <c r="M212" s="101" t="s">
        <v>33</v>
      </c>
      <c r="N212" s="102" t="s">
        <v>33</v>
      </c>
      <c r="U212" s="68" t="s">
        <v>178</v>
      </c>
    </row>
    <row r="213" spans="1:27" s="63" customFormat="1" x14ac:dyDescent="0.2">
      <c r="A213" s="98"/>
      <c r="B213" s="97" t="s">
        <v>33</v>
      </c>
      <c r="C213" s="776" t="s">
        <v>182</v>
      </c>
      <c r="D213" s="776"/>
      <c r="E213" s="776"/>
      <c r="F213" s="90" t="s">
        <v>33</v>
      </c>
      <c r="G213" s="90" t="s">
        <v>33</v>
      </c>
      <c r="H213" s="90" t="s">
        <v>33</v>
      </c>
      <c r="I213" s="90" t="s">
        <v>33</v>
      </c>
      <c r="J213" s="91">
        <v>1173.5899999999999</v>
      </c>
      <c r="K213" s="90" t="s">
        <v>33</v>
      </c>
      <c r="L213" s="91">
        <v>1554.46</v>
      </c>
      <c r="M213" s="92" t="s">
        <v>33</v>
      </c>
      <c r="N213" s="93" t="s">
        <v>33</v>
      </c>
      <c r="V213" s="68" t="s">
        <v>182</v>
      </c>
    </row>
    <row r="214" spans="1:27" s="63" customFormat="1" x14ac:dyDescent="0.2">
      <c r="A214" s="98"/>
      <c r="B214" s="97" t="s">
        <v>33</v>
      </c>
      <c r="C214" s="767" t="s">
        <v>183</v>
      </c>
      <c r="D214" s="767"/>
      <c r="E214" s="767"/>
      <c r="F214" s="99" t="s">
        <v>33</v>
      </c>
      <c r="G214" s="99" t="s">
        <v>33</v>
      </c>
      <c r="H214" s="99" t="s">
        <v>33</v>
      </c>
      <c r="I214" s="99" t="s">
        <v>33</v>
      </c>
      <c r="J214" s="100" t="s">
        <v>33</v>
      </c>
      <c r="K214" s="99" t="s">
        <v>33</v>
      </c>
      <c r="L214" s="100">
        <v>479.89</v>
      </c>
      <c r="M214" s="101" t="s">
        <v>33</v>
      </c>
      <c r="N214" s="102" t="s">
        <v>33</v>
      </c>
      <c r="U214" s="68" t="s">
        <v>183</v>
      </c>
    </row>
    <row r="215" spans="1:27" s="63" customFormat="1" ht="22.5" x14ac:dyDescent="0.2">
      <c r="A215" s="98"/>
      <c r="B215" s="97" t="s">
        <v>771</v>
      </c>
      <c r="C215" s="767" t="s">
        <v>772</v>
      </c>
      <c r="D215" s="767"/>
      <c r="E215" s="767"/>
      <c r="F215" s="99" t="s">
        <v>186</v>
      </c>
      <c r="G215" s="99" t="s">
        <v>341</v>
      </c>
      <c r="H215" s="99" t="s">
        <v>33</v>
      </c>
      <c r="I215" s="99" t="s">
        <v>341</v>
      </c>
      <c r="J215" s="100" t="s">
        <v>33</v>
      </c>
      <c r="K215" s="99" t="s">
        <v>33</v>
      </c>
      <c r="L215" s="100">
        <v>383.91</v>
      </c>
      <c r="M215" s="101" t="s">
        <v>33</v>
      </c>
      <c r="N215" s="102" t="s">
        <v>33</v>
      </c>
      <c r="U215" s="68" t="s">
        <v>772</v>
      </c>
    </row>
    <row r="216" spans="1:27" s="63" customFormat="1" ht="22.5" x14ac:dyDescent="0.2">
      <c r="A216" s="98"/>
      <c r="B216" s="97" t="s">
        <v>773</v>
      </c>
      <c r="C216" s="767" t="s">
        <v>774</v>
      </c>
      <c r="D216" s="767"/>
      <c r="E216" s="767"/>
      <c r="F216" s="99" t="s">
        <v>186</v>
      </c>
      <c r="G216" s="99" t="s">
        <v>775</v>
      </c>
      <c r="H216" s="99" t="s">
        <v>33</v>
      </c>
      <c r="I216" s="99" t="s">
        <v>775</v>
      </c>
      <c r="J216" s="100" t="s">
        <v>33</v>
      </c>
      <c r="K216" s="99" t="s">
        <v>33</v>
      </c>
      <c r="L216" s="100">
        <v>287.93</v>
      </c>
      <c r="M216" s="101" t="s">
        <v>33</v>
      </c>
      <c r="N216" s="102" t="s">
        <v>33</v>
      </c>
      <c r="U216" s="68" t="s">
        <v>774</v>
      </c>
    </row>
    <row r="217" spans="1:27" s="63" customFormat="1" x14ac:dyDescent="0.2">
      <c r="A217" s="103"/>
      <c r="B217" s="104"/>
      <c r="C217" s="780" t="s">
        <v>191</v>
      </c>
      <c r="D217" s="780"/>
      <c r="E217" s="780"/>
      <c r="F217" s="105" t="s">
        <v>33</v>
      </c>
      <c r="G217" s="105" t="s">
        <v>33</v>
      </c>
      <c r="H217" s="105" t="s">
        <v>33</v>
      </c>
      <c r="I217" s="105" t="s">
        <v>33</v>
      </c>
      <c r="J217" s="106" t="s">
        <v>33</v>
      </c>
      <c r="K217" s="105" t="s">
        <v>33</v>
      </c>
      <c r="L217" s="106">
        <v>2226.3000000000002</v>
      </c>
      <c r="M217" s="92" t="s">
        <v>33</v>
      </c>
      <c r="N217" s="107" t="s">
        <v>33</v>
      </c>
      <c r="W217" s="68" t="s">
        <v>191</v>
      </c>
    </row>
    <row r="218" spans="1:27" s="63" customFormat="1" x14ac:dyDescent="0.2">
      <c r="A218" s="783" t="s">
        <v>4042</v>
      </c>
      <c r="B218" s="784"/>
      <c r="C218" s="784"/>
      <c r="D218" s="784"/>
      <c r="E218" s="784"/>
      <c r="F218" s="784"/>
      <c r="G218" s="784"/>
      <c r="H218" s="784"/>
      <c r="I218" s="784"/>
      <c r="J218" s="784"/>
      <c r="K218" s="784"/>
      <c r="L218" s="784"/>
      <c r="M218" s="784"/>
      <c r="N218" s="785"/>
      <c r="AA218" s="68" t="s">
        <v>4042</v>
      </c>
    </row>
    <row r="219" spans="1:27" s="63" customFormat="1" ht="33.75" x14ac:dyDescent="0.2">
      <c r="A219" s="88" t="s">
        <v>267</v>
      </c>
      <c r="B219" s="89" t="s">
        <v>4023</v>
      </c>
      <c r="C219" s="776" t="s">
        <v>4037</v>
      </c>
      <c r="D219" s="776"/>
      <c r="E219" s="776"/>
      <c r="F219" s="90" t="s">
        <v>917</v>
      </c>
      <c r="G219" s="90" t="s">
        <v>33</v>
      </c>
      <c r="H219" s="90" t="s">
        <v>33</v>
      </c>
      <c r="I219" s="90" t="s">
        <v>165</v>
      </c>
      <c r="J219" s="91" t="s">
        <v>33</v>
      </c>
      <c r="K219" s="90" t="s">
        <v>33</v>
      </c>
      <c r="L219" s="91" t="s">
        <v>33</v>
      </c>
      <c r="M219" s="92" t="s">
        <v>33</v>
      </c>
      <c r="N219" s="93" t="s">
        <v>33</v>
      </c>
      <c r="Q219" s="68" t="s">
        <v>4037</v>
      </c>
    </row>
    <row r="220" spans="1:27" s="63" customFormat="1" x14ac:dyDescent="0.2">
      <c r="A220" s="96"/>
      <c r="B220" s="97" t="s">
        <v>3965</v>
      </c>
      <c r="C220" s="767" t="s">
        <v>3966</v>
      </c>
      <c r="D220" s="767"/>
      <c r="E220" s="767"/>
      <c r="F220" s="767"/>
      <c r="G220" s="767"/>
      <c r="H220" s="767"/>
      <c r="I220" s="767"/>
      <c r="J220" s="767"/>
      <c r="K220" s="767"/>
      <c r="L220" s="767"/>
      <c r="M220" s="767"/>
      <c r="N220" s="781"/>
      <c r="S220" s="68" t="s">
        <v>3966</v>
      </c>
    </row>
    <row r="221" spans="1:27" s="63" customFormat="1" ht="22.5" x14ac:dyDescent="0.2">
      <c r="A221" s="96"/>
      <c r="B221" s="97" t="s">
        <v>783</v>
      </c>
      <c r="C221" s="767" t="s">
        <v>4038</v>
      </c>
      <c r="D221" s="767"/>
      <c r="E221" s="767"/>
      <c r="F221" s="767"/>
      <c r="G221" s="767"/>
      <c r="H221" s="767"/>
      <c r="I221" s="767"/>
      <c r="J221" s="767"/>
      <c r="K221" s="767"/>
      <c r="L221" s="767"/>
      <c r="M221" s="767"/>
      <c r="N221" s="781"/>
      <c r="S221" s="68" t="s">
        <v>4038</v>
      </c>
    </row>
    <row r="222" spans="1:27" s="63" customFormat="1" x14ac:dyDescent="0.2">
      <c r="A222" s="98"/>
      <c r="B222" s="97" t="s">
        <v>165</v>
      </c>
      <c r="C222" s="767" t="s">
        <v>251</v>
      </c>
      <c r="D222" s="767"/>
      <c r="E222" s="767"/>
      <c r="F222" s="99" t="s">
        <v>33</v>
      </c>
      <c r="G222" s="99" t="s">
        <v>33</v>
      </c>
      <c r="H222" s="99" t="s">
        <v>33</v>
      </c>
      <c r="I222" s="99" t="s">
        <v>33</v>
      </c>
      <c r="J222" s="100">
        <v>285.2</v>
      </c>
      <c r="K222" s="99" t="s">
        <v>4039</v>
      </c>
      <c r="L222" s="100">
        <v>383.31</v>
      </c>
      <c r="M222" s="101" t="s">
        <v>33</v>
      </c>
      <c r="N222" s="102" t="s">
        <v>33</v>
      </c>
      <c r="T222" s="68" t="s">
        <v>251</v>
      </c>
    </row>
    <row r="223" spans="1:27" s="63" customFormat="1" x14ac:dyDescent="0.2">
      <c r="A223" s="98"/>
      <c r="B223" s="97" t="s">
        <v>173</v>
      </c>
      <c r="C223" s="767" t="s">
        <v>174</v>
      </c>
      <c r="D223" s="767"/>
      <c r="E223" s="767"/>
      <c r="F223" s="99" t="s">
        <v>33</v>
      </c>
      <c r="G223" s="99" t="s">
        <v>33</v>
      </c>
      <c r="H223" s="99" t="s">
        <v>33</v>
      </c>
      <c r="I223" s="99" t="s">
        <v>33</v>
      </c>
      <c r="J223" s="100">
        <v>729.77</v>
      </c>
      <c r="K223" s="99" t="s">
        <v>4039</v>
      </c>
      <c r="L223" s="100">
        <v>980.81</v>
      </c>
      <c r="M223" s="101" t="s">
        <v>33</v>
      </c>
      <c r="N223" s="102" t="s">
        <v>33</v>
      </c>
      <c r="T223" s="68" t="s">
        <v>174</v>
      </c>
    </row>
    <row r="224" spans="1:27" s="63" customFormat="1" x14ac:dyDescent="0.2">
      <c r="A224" s="98"/>
      <c r="B224" s="97" t="s">
        <v>176</v>
      </c>
      <c r="C224" s="767" t="s">
        <v>177</v>
      </c>
      <c r="D224" s="767"/>
      <c r="E224" s="767"/>
      <c r="F224" s="99" t="s">
        <v>33</v>
      </c>
      <c r="G224" s="99" t="s">
        <v>33</v>
      </c>
      <c r="H224" s="99" t="s">
        <v>33</v>
      </c>
      <c r="I224" s="99" t="s">
        <v>33</v>
      </c>
      <c r="J224" s="100">
        <v>71.86</v>
      </c>
      <c r="K224" s="99" t="s">
        <v>4039</v>
      </c>
      <c r="L224" s="100">
        <v>96.58</v>
      </c>
      <c r="M224" s="101" t="s">
        <v>33</v>
      </c>
      <c r="N224" s="102" t="s">
        <v>33</v>
      </c>
      <c r="T224" s="68" t="s">
        <v>177</v>
      </c>
    </row>
    <row r="225" spans="1:23" s="63" customFormat="1" x14ac:dyDescent="0.2">
      <c r="A225" s="98"/>
      <c r="B225" s="97" t="s">
        <v>212</v>
      </c>
      <c r="C225" s="767" t="s">
        <v>252</v>
      </c>
      <c r="D225" s="767"/>
      <c r="E225" s="767"/>
      <c r="F225" s="99" t="s">
        <v>33</v>
      </c>
      <c r="G225" s="99" t="s">
        <v>33</v>
      </c>
      <c r="H225" s="99" t="s">
        <v>33</v>
      </c>
      <c r="I225" s="99" t="s">
        <v>33</v>
      </c>
      <c r="J225" s="100">
        <v>158.62</v>
      </c>
      <c r="K225" s="99" t="s">
        <v>1053</v>
      </c>
      <c r="L225" s="100">
        <v>190.34</v>
      </c>
      <c r="M225" s="101" t="s">
        <v>33</v>
      </c>
      <c r="N225" s="102" t="s">
        <v>33</v>
      </c>
      <c r="T225" s="68" t="s">
        <v>252</v>
      </c>
    </row>
    <row r="226" spans="1:23" s="63" customFormat="1" x14ac:dyDescent="0.2">
      <c r="A226" s="98"/>
      <c r="B226" s="97" t="s">
        <v>33</v>
      </c>
      <c r="C226" s="767" t="s">
        <v>253</v>
      </c>
      <c r="D226" s="767"/>
      <c r="E226" s="767"/>
      <c r="F226" s="99" t="s">
        <v>179</v>
      </c>
      <c r="G226" s="99" t="s">
        <v>4028</v>
      </c>
      <c r="H226" s="99" t="s">
        <v>4039</v>
      </c>
      <c r="I226" s="99" t="s">
        <v>4040</v>
      </c>
      <c r="J226" s="100" t="s">
        <v>33</v>
      </c>
      <c r="K226" s="99" t="s">
        <v>33</v>
      </c>
      <c r="L226" s="100" t="s">
        <v>33</v>
      </c>
      <c r="M226" s="101" t="s">
        <v>33</v>
      </c>
      <c r="N226" s="102" t="s">
        <v>33</v>
      </c>
      <c r="U226" s="68" t="s">
        <v>253</v>
      </c>
    </row>
    <row r="227" spans="1:23" s="63" customFormat="1" x14ac:dyDescent="0.2">
      <c r="A227" s="98"/>
      <c r="B227" s="97" t="s">
        <v>33</v>
      </c>
      <c r="C227" s="767" t="s">
        <v>178</v>
      </c>
      <c r="D227" s="767"/>
      <c r="E227" s="767"/>
      <c r="F227" s="99" t="s">
        <v>179</v>
      </c>
      <c r="G227" s="99" t="s">
        <v>4030</v>
      </c>
      <c r="H227" s="99" t="s">
        <v>4039</v>
      </c>
      <c r="I227" s="99" t="s">
        <v>4041</v>
      </c>
      <c r="J227" s="100" t="s">
        <v>33</v>
      </c>
      <c r="K227" s="99" t="s">
        <v>33</v>
      </c>
      <c r="L227" s="100" t="s">
        <v>33</v>
      </c>
      <c r="M227" s="101" t="s">
        <v>33</v>
      </c>
      <c r="N227" s="102" t="s">
        <v>33</v>
      </c>
      <c r="U227" s="68" t="s">
        <v>178</v>
      </c>
    </row>
    <row r="228" spans="1:23" s="63" customFormat="1" x14ac:dyDescent="0.2">
      <c r="A228" s="98"/>
      <c r="B228" s="97" t="s">
        <v>33</v>
      </c>
      <c r="C228" s="776" t="s">
        <v>182</v>
      </c>
      <c r="D228" s="776"/>
      <c r="E228" s="776"/>
      <c r="F228" s="90" t="s">
        <v>33</v>
      </c>
      <c r="G228" s="90" t="s">
        <v>33</v>
      </c>
      <c r="H228" s="90" t="s">
        <v>33</v>
      </c>
      <c r="I228" s="90" t="s">
        <v>33</v>
      </c>
      <c r="J228" s="91">
        <v>1173.5899999999999</v>
      </c>
      <c r="K228" s="90" t="s">
        <v>33</v>
      </c>
      <c r="L228" s="91">
        <v>1554.46</v>
      </c>
      <c r="M228" s="92" t="s">
        <v>33</v>
      </c>
      <c r="N228" s="93" t="s">
        <v>33</v>
      </c>
      <c r="V228" s="68" t="s">
        <v>182</v>
      </c>
    </row>
    <row r="229" spans="1:23" s="63" customFormat="1" x14ac:dyDescent="0.2">
      <c r="A229" s="98"/>
      <c r="B229" s="97" t="s">
        <v>33</v>
      </c>
      <c r="C229" s="767" t="s">
        <v>183</v>
      </c>
      <c r="D229" s="767"/>
      <c r="E229" s="767"/>
      <c r="F229" s="99" t="s">
        <v>33</v>
      </c>
      <c r="G229" s="99" t="s">
        <v>33</v>
      </c>
      <c r="H229" s="99" t="s">
        <v>33</v>
      </c>
      <c r="I229" s="99" t="s">
        <v>33</v>
      </c>
      <c r="J229" s="100" t="s">
        <v>33</v>
      </c>
      <c r="K229" s="99" t="s">
        <v>33</v>
      </c>
      <c r="L229" s="100">
        <v>479.89</v>
      </c>
      <c r="M229" s="101" t="s">
        <v>33</v>
      </c>
      <c r="N229" s="102" t="s">
        <v>33</v>
      </c>
      <c r="U229" s="68" t="s">
        <v>183</v>
      </c>
    </row>
    <row r="230" spans="1:23" s="63" customFormat="1" ht="22.5" x14ac:dyDescent="0.2">
      <c r="A230" s="98"/>
      <c r="B230" s="97" t="s">
        <v>771</v>
      </c>
      <c r="C230" s="767" t="s">
        <v>772</v>
      </c>
      <c r="D230" s="767"/>
      <c r="E230" s="767"/>
      <c r="F230" s="99" t="s">
        <v>186</v>
      </c>
      <c r="G230" s="99" t="s">
        <v>341</v>
      </c>
      <c r="H230" s="99" t="s">
        <v>33</v>
      </c>
      <c r="I230" s="99" t="s">
        <v>341</v>
      </c>
      <c r="J230" s="100" t="s">
        <v>33</v>
      </c>
      <c r="K230" s="99" t="s">
        <v>33</v>
      </c>
      <c r="L230" s="100">
        <v>383.91</v>
      </c>
      <c r="M230" s="101" t="s">
        <v>33</v>
      </c>
      <c r="N230" s="102" t="s">
        <v>33</v>
      </c>
      <c r="U230" s="68" t="s">
        <v>772</v>
      </c>
    </row>
    <row r="231" spans="1:23" s="63" customFormat="1" ht="22.5" x14ac:dyDescent="0.2">
      <c r="A231" s="98"/>
      <c r="B231" s="97" t="s">
        <v>773</v>
      </c>
      <c r="C231" s="767" t="s">
        <v>774</v>
      </c>
      <c r="D231" s="767"/>
      <c r="E231" s="767"/>
      <c r="F231" s="99" t="s">
        <v>186</v>
      </c>
      <c r="G231" s="99" t="s">
        <v>775</v>
      </c>
      <c r="H231" s="99" t="s">
        <v>33</v>
      </c>
      <c r="I231" s="99" t="s">
        <v>775</v>
      </c>
      <c r="J231" s="100" t="s">
        <v>33</v>
      </c>
      <c r="K231" s="99" t="s">
        <v>33</v>
      </c>
      <c r="L231" s="100">
        <v>287.93</v>
      </c>
      <c r="M231" s="101" t="s">
        <v>33</v>
      </c>
      <c r="N231" s="102" t="s">
        <v>33</v>
      </c>
      <c r="U231" s="68" t="s">
        <v>774</v>
      </c>
    </row>
    <row r="232" spans="1:23" s="63" customFormat="1" x14ac:dyDescent="0.2">
      <c r="A232" s="103"/>
      <c r="B232" s="104"/>
      <c r="C232" s="780" t="s">
        <v>191</v>
      </c>
      <c r="D232" s="780"/>
      <c r="E232" s="780"/>
      <c r="F232" s="105" t="s">
        <v>33</v>
      </c>
      <c r="G232" s="105" t="s">
        <v>33</v>
      </c>
      <c r="H232" s="105" t="s">
        <v>33</v>
      </c>
      <c r="I232" s="105" t="s">
        <v>33</v>
      </c>
      <c r="J232" s="106" t="s">
        <v>33</v>
      </c>
      <c r="K232" s="105" t="s">
        <v>33</v>
      </c>
      <c r="L232" s="106">
        <v>2226.3000000000002</v>
      </c>
      <c r="M232" s="92" t="s">
        <v>33</v>
      </c>
      <c r="N232" s="107" t="s">
        <v>33</v>
      </c>
      <c r="W232" s="68" t="s">
        <v>191</v>
      </c>
    </row>
    <row r="233" spans="1:23" s="63" customFormat="1" ht="33.75" x14ac:dyDescent="0.2">
      <c r="A233" s="88" t="s">
        <v>274</v>
      </c>
      <c r="B233" s="89" t="s">
        <v>4023</v>
      </c>
      <c r="C233" s="776" t="s">
        <v>4043</v>
      </c>
      <c r="D233" s="776"/>
      <c r="E233" s="776"/>
      <c r="F233" s="90" t="s">
        <v>917</v>
      </c>
      <c r="G233" s="90" t="s">
        <v>33</v>
      </c>
      <c r="H233" s="90" t="s">
        <v>33</v>
      </c>
      <c r="I233" s="90" t="s">
        <v>165</v>
      </c>
      <c r="J233" s="91" t="s">
        <v>33</v>
      </c>
      <c r="K233" s="90" t="s">
        <v>33</v>
      </c>
      <c r="L233" s="91" t="s">
        <v>33</v>
      </c>
      <c r="M233" s="92" t="s">
        <v>33</v>
      </c>
      <c r="N233" s="93" t="s">
        <v>33</v>
      </c>
      <c r="Q233" s="68" t="s">
        <v>4043</v>
      </c>
    </row>
    <row r="234" spans="1:23" s="63" customFormat="1" x14ac:dyDescent="0.2">
      <c r="A234" s="96"/>
      <c r="B234" s="97" t="s">
        <v>3965</v>
      </c>
      <c r="C234" s="767" t="s">
        <v>3966</v>
      </c>
      <c r="D234" s="767"/>
      <c r="E234" s="767"/>
      <c r="F234" s="767"/>
      <c r="G234" s="767"/>
      <c r="H234" s="767"/>
      <c r="I234" s="767"/>
      <c r="J234" s="767"/>
      <c r="K234" s="767"/>
      <c r="L234" s="767"/>
      <c r="M234" s="767"/>
      <c r="N234" s="781"/>
      <c r="S234" s="68" t="s">
        <v>3966</v>
      </c>
    </row>
    <row r="235" spans="1:23" s="63" customFormat="1" x14ac:dyDescent="0.2">
      <c r="A235" s="98"/>
      <c r="B235" s="97" t="s">
        <v>165</v>
      </c>
      <c r="C235" s="767" t="s">
        <v>251</v>
      </c>
      <c r="D235" s="767"/>
      <c r="E235" s="767"/>
      <c r="F235" s="99" t="s">
        <v>33</v>
      </c>
      <c r="G235" s="99" t="s">
        <v>33</v>
      </c>
      <c r="H235" s="99" t="s">
        <v>33</v>
      </c>
      <c r="I235" s="99" t="s">
        <v>33</v>
      </c>
      <c r="J235" s="100">
        <v>285.2</v>
      </c>
      <c r="K235" s="99" t="s">
        <v>2231</v>
      </c>
      <c r="L235" s="100">
        <v>319.42</v>
      </c>
      <c r="M235" s="101" t="s">
        <v>33</v>
      </c>
      <c r="N235" s="102" t="s">
        <v>33</v>
      </c>
      <c r="T235" s="68" t="s">
        <v>251</v>
      </c>
    </row>
    <row r="236" spans="1:23" s="63" customFormat="1" x14ac:dyDescent="0.2">
      <c r="A236" s="98"/>
      <c r="B236" s="97" t="s">
        <v>173</v>
      </c>
      <c r="C236" s="767" t="s">
        <v>174</v>
      </c>
      <c r="D236" s="767"/>
      <c r="E236" s="767"/>
      <c r="F236" s="99" t="s">
        <v>33</v>
      </c>
      <c r="G236" s="99" t="s">
        <v>33</v>
      </c>
      <c r="H236" s="99" t="s">
        <v>33</v>
      </c>
      <c r="I236" s="99" t="s">
        <v>33</v>
      </c>
      <c r="J236" s="100">
        <v>729.77</v>
      </c>
      <c r="K236" s="99" t="s">
        <v>2231</v>
      </c>
      <c r="L236" s="100">
        <v>817.34</v>
      </c>
      <c r="M236" s="101" t="s">
        <v>33</v>
      </c>
      <c r="N236" s="102" t="s">
        <v>33</v>
      </c>
      <c r="T236" s="68" t="s">
        <v>174</v>
      </c>
    </row>
    <row r="237" spans="1:23" s="63" customFormat="1" x14ac:dyDescent="0.2">
      <c r="A237" s="98"/>
      <c r="B237" s="97" t="s">
        <v>176</v>
      </c>
      <c r="C237" s="767" t="s">
        <v>177</v>
      </c>
      <c r="D237" s="767"/>
      <c r="E237" s="767"/>
      <c r="F237" s="99" t="s">
        <v>33</v>
      </c>
      <c r="G237" s="99" t="s">
        <v>33</v>
      </c>
      <c r="H237" s="99" t="s">
        <v>33</v>
      </c>
      <c r="I237" s="99" t="s">
        <v>33</v>
      </c>
      <c r="J237" s="100">
        <v>71.86</v>
      </c>
      <c r="K237" s="99" t="s">
        <v>2231</v>
      </c>
      <c r="L237" s="100">
        <v>80.48</v>
      </c>
      <c r="M237" s="101" t="s">
        <v>33</v>
      </c>
      <c r="N237" s="102" t="s">
        <v>33</v>
      </c>
      <c r="T237" s="68" t="s">
        <v>177</v>
      </c>
    </row>
    <row r="238" spans="1:23" s="63" customFormat="1" x14ac:dyDescent="0.2">
      <c r="A238" s="98"/>
      <c r="B238" s="97" t="s">
        <v>212</v>
      </c>
      <c r="C238" s="767" t="s">
        <v>252</v>
      </c>
      <c r="D238" s="767"/>
      <c r="E238" s="767"/>
      <c r="F238" s="99" t="s">
        <v>33</v>
      </c>
      <c r="G238" s="99" t="s">
        <v>33</v>
      </c>
      <c r="H238" s="99" t="s">
        <v>33</v>
      </c>
      <c r="I238" s="99" t="s">
        <v>33</v>
      </c>
      <c r="J238" s="100">
        <v>158.62</v>
      </c>
      <c r="K238" s="99" t="s">
        <v>33</v>
      </c>
      <c r="L238" s="100">
        <v>158.62</v>
      </c>
      <c r="M238" s="101" t="s">
        <v>33</v>
      </c>
      <c r="N238" s="102" t="s">
        <v>33</v>
      </c>
      <c r="T238" s="68" t="s">
        <v>252</v>
      </c>
    </row>
    <row r="239" spans="1:23" s="63" customFormat="1" x14ac:dyDescent="0.2">
      <c r="A239" s="98"/>
      <c r="B239" s="97" t="s">
        <v>33</v>
      </c>
      <c r="C239" s="767" t="s">
        <v>253</v>
      </c>
      <c r="D239" s="767"/>
      <c r="E239" s="767"/>
      <c r="F239" s="99" t="s">
        <v>179</v>
      </c>
      <c r="G239" s="99" t="s">
        <v>4028</v>
      </c>
      <c r="H239" s="99" t="s">
        <v>2231</v>
      </c>
      <c r="I239" s="99" t="s">
        <v>4044</v>
      </c>
      <c r="J239" s="100" t="s">
        <v>33</v>
      </c>
      <c r="K239" s="99" t="s">
        <v>33</v>
      </c>
      <c r="L239" s="100" t="s">
        <v>33</v>
      </c>
      <c r="M239" s="101" t="s">
        <v>33</v>
      </c>
      <c r="N239" s="102" t="s">
        <v>33</v>
      </c>
      <c r="U239" s="68" t="s">
        <v>253</v>
      </c>
    </row>
    <row r="240" spans="1:23" s="63" customFormat="1" x14ac:dyDescent="0.2">
      <c r="A240" s="98"/>
      <c r="B240" s="97" t="s">
        <v>33</v>
      </c>
      <c r="C240" s="767" t="s">
        <v>178</v>
      </c>
      <c r="D240" s="767"/>
      <c r="E240" s="767"/>
      <c r="F240" s="99" t="s">
        <v>179</v>
      </c>
      <c r="G240" s="99" t="s">
        <v>4030</v>
      </c>
      <c r="H240" s="99" t="s">
        <v>2231</v>
      </c>
      <c r="I240" s="99" t="s">
        <v>4045</v>
      </c>
      <c r="J240" s="100" t="s">
        <v>33</v>
      </c>
      <c r="K240" s="99" t="s">
        <v>33</v>
      </c>
      <c r="L240" s="100" t="s">
        <v>33</v>
      </c>
      <c r="M240" s="101" t="s">
        <v>33</v>
      </c>
      <c r="N240" s="102" t="s">
        <v>33</v>
      </c>
      <c r="U240" s="68" t="s">
        <v>178</v>
      </c>
    </row>
    <row r="241" spans="1:27" s="63" customFormat="1" x14ac:dyDescent="0.2">
      <c r="A241" s="98"/>
      <c r="B241" s="97" t="s">
        <v>33</v>
      </c>
      <c r="C241" s="776" t="s">
        <v>182</v>
      </c>
      <c r="D241" s="776"/>
      <c r="E241" s="776"/>
      <c r="F241" s="90" t="s">
        <v>33</v>
      </c>
      <c r="G241" s="90" t="s">
        <v>33</v>
      </c>
      <c r="H241" s="90" t="s">
        <v>33</v>
      </c>
      <c r="I241" s="90" t="s">
        <v>33</v>
      </c>
      <c r="J241" s="91">
        <v>1173.5899999999999</v>
      </c>
      <c r="K241" s="90" t="s">
        <v>33</v>
      </c>
      <c r="L241" s="91">
        <v>1295.3800000000001</v>
      </c>
      <c r="M241" s="92" t="s">
        <v>33</v>
      </c>
      <c r="N241" s="93" t="s">
        <v>33</v>
      </c>
      <c r="V241" s="68" t="s">
        <v>182</v>
      </c>
    </row>
    <row r="242" spans="1:27" s="63" customFormat="1" x14ac:dyDescent="0.2">
      <c r="A242" s="98"/>
      <c r="B242" s="97" t="s">
        <v>33</v>
      </c>
      <c r="C242" s="767" t="s">
        <v>183</v>
      </c>
      <c r="D242" s="767"/>
      <c r="E242" s="767"/>
      <c r="F242" s="99" t="s">
        <v>33</v>
      </c>
      <c r="G242" s="99" t="s">
        <v>33</v>
      </c>
      <c r="H242" s="99" t="s">
        <v>33</v>
      </c>
      <c r="I242" s="99" t="s">
        <v>33</v>
      </c>
      <c r="J242" s="100" t="s">
        <v>33</v>
      </c>
      <c r="K242" s="99" t="s">
        <v>33</v>
      </c>
      <c r="L242" s="100">
        <v>399.9</v>
      </c>
      <c r="M242" s="101" t="s">
        <v>33</v>
      </c>
      <c r="N242" s="102" t="s">
        <v>33</v>
      </c>
      <c r="U242" s="68" t="s">
        <v>183</v>
      </c>
    </row>
    <row r="243" spans="1:27" s="63" customFormat="1" ht="22.5" x14ac:dyDescent="0.2">
      <c r="A243" s="98"/>
      <c r="B243" s="97" t="s">
        <v>771</v>
      </c>
      <c r="C243" s="767" t="s">
        <v>772</v>
      </c>
      <c r="D243" s="767"/>
      <c r="E243" s="767"/>
      <c r="F243" s="99" t="s">
        <v>186</v>
      </c>
      <c r="G243" s="99" t="s">
        <v>341</v>
      </c>
      <c r="H243" s="99" t="s">
        <v>33</v>
      </c>
      <c r="I243" s="99" t="s">
        <v>341</v>
      </c>
      <c r="J243" s="100" t="s">
        <v>33</v>
      </c>
      <c r="K243" s="99" t="s">
        <v>33</v>
      </c>
      <c r="L243" s="100">
        <v>319.92</v>
      </c>
      <c r="M243" s="101" t="s">
        <v>33</v>
      </c>
      <c r="N243" s="102" t="s">
        <v>33</v>
      </c>
      <c r="U243" s="68" t="s">
        <v>772</v>
      </c>
    </row>
    <row r="244" spans="1:27" s="63" customFormat="1" ht="22.5" x14ac:dyDescent="0.2">
      <c r="A244" s="98"/>
      <c r="B244" s="97" t="s">
        <v>773</v>
      </c>
      <c r="C244" s="767" t="s">
        <v>774</v>
      </c>
      <c r="D244" s="767"/>
      <c r="E244" s="767"/>
      <c r="F244" s="99" t="s">
        <v>186</v>
      </c>
      <c r="G244" s="99" t="s">
        <v>775</v>
      </c>
      <c r="H244" s="99" t="s">
        <v>33</v>
      </c>
      <c r="I244" s="99" t="s">
        <v>775</v>
      </c>
      <c r="J244" s="100" t="s">
        <v>33</v>
      </c>
      <c r="K244" s="99" t="s">
        <v>33</v>
      </c>
      <c r="L244" s="100">
        <v>239.94</v>
      </c>
      <c r="M244" s="101" t="s">
        <v>33</v>
      </c>
      <c r="N244" s="102" t="s">
        <v>33</v>
      </c>
      <c r="U244" s="68" t="s">
        <v>774</v>
      </c>
    </row>
    <row r="245" spans="1:27" s="63" customFormat="1" x14ac:dyDescent="0.2">
      <c r="A245" s="103"/>
      <c r="B245" s="104"/>
      <c r="C245" s="780" t="s">
        <v>191</v>
      </c>
      <c r="D245" s="780"/>
      <c r="E245" s="780"/>
      <c r="F245" s="105" t="s">
        <v>33</v>
      </c>
      <c r="G245" s="105" t="s">
        <v>33</v>
      </c>
      <c r="H245" s="105" t="s">
        <v>33</v>
      </c>
      <c r="I245" s="105" t="s">
        <v>33</v>
      </c>
      <c r="J245" s="106" t="s">
        <v>33</v>
      </c>
      <c r="K245" s="105" t="s">
        <v>33</v>
      </c>
      <c r="L245" s="106">
        <v>1855.24</v>
      </c>
      <c r="M245" s="92" t="s">
        <v>33</v>
      </c>
      <c r="N245" s="107" t="s">
        <v>33</v>
      </c>
      <c r="W245" s="68" t="s">
        <v>191</v>
      </c>
    </row>
    <row r="246" spans="1:27" s="63" customFormat="1" x14ac:dyDescent="0.2">
      <c r="A246" s="783" t="s">
        <v>4046</v>
      </c>
      <c r="B246" s="784"/>
      <c r="C246" s="784"/>
      <c r="D246" s="784"/>
      <c r="E246" s="784"/>
      <c r="F246" s="784"/>
      <c r="G246" s="784"/>
      <c r="H246" s="784"/>
      <c r="I246" s="784"/>
      <c r="J246" s="784"/>
      <c r="K246" s="784"/>
      <c r="L246" s="784"/>
      <c r="M246" s="784"/>
      <c r="N246" s="785"/>
      <c r="AA246" s="68" t="s">
        <v>4046</v>
      </c>
    </row>
    <row r="247" spans="1:27" s="63" customFormat="1" ht="33.75" x14ac:dyDescent="0.2">
      <c r="A247" s="88" t="s">
        <v>282</v>
      </c>
      <c r="B247" s="89" t="s">
        <v>4023</v>
      </c>
      <c r="C247" s="776" t="s">
        <v>4047</v>
      </c>
      <c r="D247" s="776"/>
      <c r="E247" s="776"/>
      <c r="F247" s="90" t="s">
        <v>917</v>
      </c>
      <c r="G247" s="90" t="s">
        <v>33</v>
      </c>
      <c r="H247" s="90" t="s">
        <v>33</v>
      </c>
      <c r="I247" s="90" t="s">
        <v>173</v>
      </c>
      <c r="J247" s="91" t="s">
        <v>33</v>
      </c>
      <c r="K247" s="90" t="s">
        <v>33</v>
      </c>
      <c r="L247" s="91" t="s">
        <v>33</v>
      </c>
      <c r="M247" s="92" t="s">
        <v>33</v>
      </c>
      <c r="N247" s="93" t="s">
        <v>33</v>
      </c>
      <c r="Q247" s="68" t="s">
        <v>4047</v>
      </c>
    </row>
    <row r="248" spans="1:27" s="63" customFormat="1" x14ac:dyDescent="0.2">
      <c r="A248" s="96"/>
      <c r="B248" s="97" t="s">
        <v>3965</v>
      </c>
      <c r="C248" s="767" t="s">
        <v>3966</v>
      </c>
      <c r="D248" s="767"/>
      <c r="E248" s="767"/>
      <c r="F248" s="767"/>
      <c r="G248" s="767"/>
      <c r="H248" s="767"/>
      <c r="I248" s="767"/>
      <c r="J248" s="767"/>
      <c r="K248" s="767"/>
      <c r="L248" s="767"/>
      <c r="M248" s="767"/>
      <c r="N248" s="781"/>
      <c r="S248" s="68" t="s">
        <v>3966</v>
      </c>
    </row>
    <row r="249" spans="1:27" s="63" customFormat="1" ht="22.5" x14ac:dyDescent="0.2">
      <c r="A249" s="96"/>
      <c r="B249" s="97" t="s">
        <v>783</v>
      </c>
      <c r="C249" s="767" t="s">
        <v>4038</v>
      </c>
      <c r="D249" s="767"/>
      <c r="E249" s="767"/>
      <c r="F249" s="767"/>
      <c r="G249" s="767"/>
      <c r="H249" s="767"/>
      <c r="I249" s="767"/>
      <c r="J249" s="767"/>
      <c r="K249" s="767"/>
      <c r="L249" s="767"/>
      <c r="M249" s="767"/>
      <c r="N249" s="781"/>
      <c r="S249" s="68" t="s">
        <v>4038</v>
      </c>
    </row>
    <row r="250" spans="1:27" s="63" customFormat="1" x14ac:dyDescent="0.2">
      <c r="A250" s="98"/>
      <c r="B250" s="97" t="s">
        <v>165</v>
      </c>
      <c r="C250" s="767" t="s">
        <v>251</v>
      </c>
      <c r="D250" s="767"/>
      <c r="E250" s="767"/>
      <c r="F250" s="99" t="s">
        <v>33</v>
      </c>
      <c r="G250" s="99" t="s">
        <v>33</v>
      </c>
      <c r="H250" s="99" t="s">
        <v>33</v>
      </c>
      <c r="I250" s="99" t="s">
        <v>33</v>
      </c>
      <c r="J250" s="100">
        <v>285.2</v>
      </c>
      <c r="K250" s="99" t="s">
        <v>4039</v>
      </c>
      <c r="L250" s="100">
        <v>766.62</v>
      </c>
      <c r="M250" s="101" t="s">
        <v>33</v>
      </c>
      <c r="N250" s="102" t="s">
        <v>33</v>
      </c>
      <c r="T250" s="68" t="s">
        <v>251</v>
      </c>
    </row>
    <row r="251" spans="1:27" s="63" customFormat="1" x14ac:dyDescent="0.2">
      <c r="A251" s="98"/>
      <c r="B251" s="97" t="s">
        <v>173</v>
      </c>
      <c r="C251" s="767" t="s">
        <v>174</v>
      </c>
      <c r="D251" s="767"/>
      <c r="E251" s="767"/>
      <c r="F251" s="99" t="s">
        <v>33</v>
      </c>
      <c r="G251" s="99" t="s">
        <v>33</v>
      </c>
      <c r="H251" s="99" t="s">
        <v>33</v>
      </c>
      <c r="I251" s="99" t="s">
        <v>33</v>
      </c>
      <c r="J251" s="100">
        <v>729.77</v>
      </c>
      <c r="K251" s="99" t="s">
        <v>4039</v>
      </c>
      <c r="L251" s="100">
        <v>1961.62</v>
      </c>
      <c r="M251" s="101" t="s">
        <v>33</v>
      </c>
      <c r="N251" s="102" t="s">
        <v>33</v>
      </c>
      <c r="T251" s="68" t="s">
        <v>174</v>
      </c>
    </row>
    <row r="252" spans="1:27" s="63" customFormat="1" x14ac:dyDescent="0.2">
      <c r="A252" s="98"/>
      <c r="B252" s="97" t="s">
        <v>176</v>
      </c>
      <c r="C252" s="767" t="s">
        <v>177</v>
      </c>
      <c r="D252" s="767"/>
      <c r="E252" s="767"/>
      <c r="F252" s="99" t="s">
        <v>33</v>
      </c>
      <c r="G252" s="99" t="s">
        <v>33</v>
      </c>
      <c r="H252" s="99" t="s">
        <v>33</v>
      </c>
      <c r="I252" s="99" t="s">
        <v>33</v>
      </c>
      <c r="J252" s="100">
        <v>71.86</v>
      </c>
      <c r="K252" s="99" t="s">
        <v>4039</v>
      </c>
      <c r="L252" s="100">
        <v>193.16</v>
      </c>
      <c r="M252" s="101" t="s">
        <v>33</v>
      </c>
      <c r="N252" s="102" t="s">
        <v>33</v>
      </c>
      <c r="T252" s="68" t="s">
        <v>177</v>
      </c>
    </row>
    <row r="253" spans="1:27" s="63" customFormat="1" x14ac:dyDescent="0.2">
      <c r="A253" s="98"/>
      <c r="B253" s="97" t="s">
        <v>212</v>
      </c>
      <c r="C253" s="767" t="s">
        <v>252</v>
      </c>
      <c r="D253" s="767"/>
      <c r="E253" s="767"/>
      <c r="F253" s="99" t="s">
        <v>33</v>
      </c>
      <c r="G253" s="99" t="s">
        <v>33</v>
      </c>
      <c r="H253" s="99" t="s">
        <v>33</v>
      </c>
      <c r="I253" s="99" t="s">
        <v>33</v>
      </c>
      <c r="J253" s="100">
        <v>158.62</v>
      </c>
      <c r="K253" s="99" t="s">
        <v>1053</v>
      </c>
      <c r="L253" s="100">
        <v>380.69</v>
      </c>
      <c r="M253" s="101" t="s">
        <v>33</v>
      </c>
      <c r="N253" s="102" t="s">
        <v>33</v>
      </c>
      <c r="T253" s="68" t="s">
        <v>252</v>
      </c>
    </row>
    <row r="254" spans="1:27" s="63" customFormat="1" x14ac:dyDescent="0.2">
      <c r="A254" s="98"/>
      <c r="B254" s="97" t="s">
        <v>33</v>
      </c>
      <c r="C254" s="767" t="s">
        <v>253</v>
      </c>
      <c r="D254" s="767"/>
      <c r="E254" s="767"/>
      <c r="F254" s="99" t="s">
        <v>179</v>
      </c>
      <c r="G254" s="99" t="s">
        <v>4028</v>
      </c>
      <c r="H254" s="99" t="s">
        <v>4039</v>
      </c>
      <c r="I254" s="99" t="s">
        <v>4048</v>
      </c>
      <c r="J254" s="100" t="s">
        <v>33</v>
      </c>
      <c r="K254" s="99" t="s">
        <v>33</v>
      </c>
      <c r="L254" s="100" t="s">
        <v>33</v>
      </c>
      <c r="M254" s="101" t="s">
        <v>33</v>
      </c>
      <c r="N254" s="102" t="s">
        <v>33</v>
      </c>
      <c r="U254" s="68" t="s">
        <v>253</v>
      </c>
    </row>
    <row r="255" spans="1:27" s="63" customFormat="1" x14ac:dyDescent="0.2">
      <c r="A255" s="98"/>
      <c r="B255" s="97" t="s">
        <v>33</v>
      </c>
      <c r="C255" s="767" t="s">
        <v>178</v>
      </c>
      <c r="D255" s="767"/>
      <c r="E255" s="767"/>
      <c r="F255" s="99" t="s">
        <v>179</v>
      </c>
      <c r="G255" s="99" t="s">
        <v>4030</v>
      </c>
      <c r="H255" s="99" t="s">
        <v>4039</v>
      </c>
      <c r="I255" s="99" t="s">
        <v>4049</v>
      </c>
      <c r="J255" s="100" t="s">
        <v>33</v>
      </c>
      <c r="K255" s="99" t="s">
        <v>33</v>
      </c>
      <c r="L255" s="100" t="s">
        <v>33</v>
      </c>
      <c r="M255" s="101" t="s">
        <v>33</v>
      </c>
      <c r="N255" s="102" t="s">
        <v>33</v>
      </c>
      <c r="U255" s="68" t="s">
        <v>178</v>
      </c>
    </row>
    <row r="256" spans="1:27" s="63" customFormat="1" x14ac:dyDescent="0.2">
      <c r="A256" s="98"/>
      <c r="B256" s="97" t="s">
        <v>33</v>
      </c>
      <c r="C256" s="776" t="s">
        <v>182</v>
      </c>
      <c r="D256" s="776"/>
      <c r="E256" s="776"/>
      <c r="F256" s="90" t="s">
        <v>33</v>
      </c>
      <c r="G256" s="90" t="s">
        <v>33</v>
      </c>
      <c r="H256" s="90" t="s">
        <v>33</v>
      </c>
      <c r="I256" s="90" t="s">
        <v>33</v>
      </c>
      <c r="J256" s="91">
        <v>1173.5899999999999</v>
      </c>
      <c r="K256" s="90" t="s">
        <v>33</v>
      </c>
      <c r="L256" s="91">
        <v>3108.93</v>
      </c>
      <c r="M256" s="92" t="s">
        <v>33</v>
      </c>
      <c r="N256" s="93" t="s">
        <v>33</v>
      </c>
      <c r="V256" s="68" t="s">
        <v>182</v>
      </c>
    </row>
    <row r="257" spans="1:27" s="63" customFormat="1" x14ac:dyDescent="0.2">
      <c r="A257" s="98"/>
      <c r="B257" s="97" t="s">
        <v>33</v>
      </c>
      <c r="C257" s="767" t="s">
        <v>183</v>
      </c>
      <c r="D257" s="767"/>
      <c r="E257" s="767"/>
      <c r="F257" s="99" t="s">
        <v>33</v>
      </c>
      <c r="G257" s="99" t="s">
        <v>33</v>
      </c>
      <c r="H257" s="99" t="s">
        <v>33</v>
      </c>
      <c r="I257" s="99" t="s">
        <v>33</v>
      </c>
      <c r="J257" s="100" t="s">
        <v>33</v>
      </c>
      <c r="K257" s="99" t="s">
        <v>33</v>
      </c>
      <c r="L257" s="100">
        <v>959.78</v>
      </c>
      <c r="M257" s="101" t="s">
        <v>33</v>
      </c>
      <c r="N257" s="102" t="s">
        <v>33</v>
      </c>
      <c r="U257" s="68" t="s">
        <v>183</v>
      </c>
    </row>
    <row r="258" spans="1:27" s="63" customFormat="1" ht="22.5" x14ac:dyDescent="0.2">
      <c r="A258" s="98"/>
      <c r="B258" s="97" t="s">
        <v>771</v>
      </c>
      <c r="C258" s="767" t="s">
        <v>772</v>
      </c>
      <c r="D258" s="767"/>
      <c r="E258" s="767"/>
      <c r="F258" s="99" t="s">
        <v>186</v>
      </c>
      <c r="G258" s="99" t="s">
        <v>341</v>
      </c>
      <c r="H258" s="99" t="s">
        <v>33</v>
      </c>
      <c r="I258" s="99" t="s">
        <v>341</v>
      </c>
      <c r="J258" s="100" t="s">
        <v>33</v>
      </c>
      <c r="K258" s="99" t="s">
        <v>33</v>
      </c>
      <c r="L258" s="100">
        <v>767.82</v>
      </c>
      <c r="M258" s="101" t="s">
        <v>33</v>
      </c>
      <c r="N258" s="102" t="s">
        <v>33</v>
      </c>
      <c r="U258" s="68" t="s">
        <v>772</v>
      </c>
    </row>
    <row r="259" spans="1:27" s="63" customFormat="1" ht="22.5" x14ac:dyDescent="0.2">
      <c r="A259" s="98"/>
      <c r="B259" s="97" t="s">
        <v>773</v>
      </c>
      <c r="C259" s="767" t="s">
        <v>774</v>
      </c>
      <c r="D259" s="767"/>
      <c r="E259" s="767"/>
      <c r="F259" s="99" t="s">
        <v>186</v>
      </c>
      <c r="G259" s="99" t="s">
        <v>775</v>
      </c>
      <c r="H259" s="99" t="s">
        <v>33</v>
      </c>
      <c r="I259" s="99" t="s">
        <v>775</v>
      </c>
      <c r="J259" s="100" t="s">
        <v>33</v>
      </c>
      <c r="K259" s="99" t="s">
        <v>33</v>
      </c>
      <c r="L259" s="100">
        <v>575.87</v>
      </c>
      <c r="M259" s="101" t="s">
        <v>33</v>
      </c>
      <c r="N259" s="102" t="s">
        <v>33</v>
      </c>
      <c r="U259" s="68" t="s">
        <v>774</v>
      </c>
    </row>
    <row r="260" spans="1:27" s="63" customFormat="1" x14ac:dyDescent="0.2">
      <c r="A260" s="103"/>
      <c r="B260" s="104"/>
      <c r="C260" s="780" t="s">
        <v>191</v>
      </c>
      <c r="D260" s="780"/>
      <c r="E260" s="780"/>
      <c r="F260" s="105" t="s">
        <v>33</v>
      </c>
      <c r="G260" s="105" t="s">
        <v>33</v>
      </c>
      <c r="H260" s="105" t="s">
        <v>33</v>
      </c>
      <c r="I260" s="105" t="s">
        <v>33</v>
      </c>
      <c r="J260" s="106" t="s">
        <v>33</v>
      </c>
      <c r="K260" s="105" t="s">
        <v>33</v>
      </c>
      <c r="L260" s="106">
        <v>4452.62</v>
      </c>
      <c r="M260" s="92" t="s">
        <v>33</v>
      </c>
      <c r="N260" s="107" t="s">
        <v>33</v>
      </c>
      <c r="W260" s="68" t="s">
        <v>191</v>
      </c>
    </row>
    <row r="261" spans="1:27" s="63" customFormat="1" x14ac:dyDescent="0.2">
      <c r="A261" s="783" t="s">
        <v>4050</v>
      </c>
      <c r="B261" s="784"/>
      <c r="C261" s="784"/>
      <c r="D261" s="784"/>
      <c r="E261" s="784"/>
      <c r="F261" s="784"/>
      <c r="G261" s="784"/>
      <c r="H261" s="784"/>
      <c r="I261" s="784"/>
      <c r="J261" s="784"/>
      <c r="K261" s="784"/>
      <c r="L261" s="784"/>
      <c r="M261" s="784"/>
      <c r="N261" s="785"/>
      <c r="AA261" s="68" t="s">
        <v>4050</v>
      </c>
    </row>
    <row r="262" spans="1:27" s="63" customFormat="1" ht="33.75" x14ac:dyDescent="0.2">
      <c r="A262" s="88" t="s">
        <v>287</v>
      </c>
      <c r="B262" s="89" t="s">
        <v>4023</v>
      </c>
      <c r="C262" s="776" t="s">
        <v>4051</v>
      </c>
      <c r="D262" s="776"/>
      <c r="E262" s="776"/>
      <c r="F262" s="90" t="s">
        <v>917</v>
      </c>
      <c r="G262" s="90" t="s">
        <v>33</v>
      </c>
      <c r="H262" s="90" t="s">
        <v>33</v>
      </c>
      <c r="I262" s="90" t="s">
        <v>173</v>
      </c>
      <c r="J262" s="91" t="s">
        <v>33</v>
      </c>
      <c r="K262" s="90" t="s">
        <v>33</v>
      </c>
      <c r="L262" s="91" t="s">
        <v>33</v>
      </c>
      <c r="M262" s="92" t="s">
        <v>33</v>
      </c>
      <c r="N262" s="93" t="s">
        <v>33</v>
      </c>
      <c r="Q262" s="68" t="s">
        <v>4051</v>
      </c>
    </row>
    <row r="263" spans="1:27" s="63" customFormat="1" x14ac:dyDescent="0.2">
      <c r="A263" s="96"/>
      <c r="B263" s="97" t="s">
        <v>3965</v>
      </c>
      <c r="C263" s="767" t="s">
        <v>3966</v>
      </c>
      <c r="D263" s="767"/>
      <c r="E263" s="767"/>
      <c r="F263" s="767"/>
      <c r="G263" s="767"/>
      <c r="H263" s="767"/>
      <c r="I263" s="767"/>
      <c r="J263" s="767"/>
      <c r="K263" s="767"/>
      <c r="L263" s="767"/>
      <c r="M263" s="767"/>
      <c r="N263" s="781"/>
      <c r="S263" s="68" t="s">
        <v>3966</v>
      </c>
    </row>
    <row r="264" spans="1:27" s="63" customFormat="1" ht="22.5" x14ac:dyDescent="0.2">
      <c r="A264" s="96"/>
      <c r="B264" s="97" t="s">
        <v>783</v>
      </c>
      <c r="C264" s="767" t="s">
        <v>3998</v>
      </c>
      <c r="D264" s="767"/>
      <c r="E264" s="767"/>
      <c r="F264" s="767"/>
      <c r="G264" s="767"/>
      <c r="H264" s="767"/>
      <c r="I264" s="767"/>
      <c r="J264" s="767"/>
      <c r="K264" s="767"/>
      <c r="L264" s="767"/>
      <c r="M264" s="767"/>
      <c r="N264" s="781"/>
      <c r="S264" s="68" t="s">
        <v>3998</v>
      </c>
    </row>
    <row r="265" spans="1:27" s="63" customFormat="1" x14ac:dyDescent="0.2">
      <c r="A265" s="96"/>
      <c r="B265" s="97" t="s">
        <v>4052</v>
      </c>
      <c r="C265" s="767" t="s">
        <v>4053</v>
      </c>
      <c r="D265" s="767"/>
      <c r="E265" s="767"/>
      <c r="F265" s="767"/>
      <c r="G265" s="767"/>
      <c r="H265" s="767"/>
      <c r="I265" s="767"/>
      <c r="J265" s="767"/>
      <c r="K265" s="767"/>
      <c r="L265" s="767"/>
      <c r="M265" s="767"/>
      <c r="N265" s="781"/>
      <c r="S265" s="68" t="s">
        <v>4053</v>
      </c>
    </row>
    <row r="266" spans="1:27" s="63" customFormat="1" x14ac:dyDescent="0.2">
      <c r="A266" s="98"/>
      <c r="B266" s="97" t="s">
        <v>165</v>
      </c>
      <c r="C266" s="767" t="s">
        <v>251</v>
      </c>
      <c r="D266" s="767"/>
      <c r="E266" s="767"/>
      <c r="F266" s="99" t="s">
        <v>33</v>
      </c>
      <c r="G266" s="99" t="s">
        <v>33</v>
      </c>
      <c r="H266" s="99" t="s">
        <v>33</v>
      </c>
      <c r="I266" s="99" t="s">
        <v>33</v>
      </c>
      <c r="J266" s="100">
        <v>285.2</v>
      </c>
      <c r="K266" s="99" t="s">
        <v>4054</v>
      </c>
      <c r="L266" s="100">
        <v>1245.75</v>
      </c>
      <c r="M266" s="101" t="s">
        <v>33</v>
      </c>
      <c r="N266" s="102" t="s">
        <v>33</v>
      </c>
      <c r="T266" s="68" t="s">
        <v>251</v>
      </c>
    </row>
    <row r="267" spans="1:27" s="63" customFormat="1" x14ac:dyDescent="0.2">
      <c r="A267" s="98"/>
      <c r="B267" s="97" t="s">
        <v>173</v>
      </c>
      <c r="C267" s="767" t="s">
        <v>174</v>
      </c>
      <c r="D267" s="767"/>
      <c r="E267" s="767"/>
      <c r="F267" s="99" t="s">
        <v>33</v>
      </c>
      <c r="G267" s="99" t="s">
        <v>33</v>
      </c>
      <c r="H267" s="99" t="s">
        <v>33</v>
      </c>
      <c r="I267" s="99" t="s">
        <v>33</v>
      </c>
      <c r="J267" s="100">
        <v>729.77</v>
      </c>
      <c r="K267" s="99" t="s">
        <v>4054</v>
      </c>
      <c r="L267" s="100">
        <v>3187.64</v>
      </c>
      <c r="M267" s="101" t="s">
        <v>33</v>
      </c>
      <c r="N267" s="102" t="s">
        <v>33</v>
      </c>
      <c r="T267" s="68" t="s">
        <v>174</v>
      </c>
    </row>
    <row r="268" spans="1:27" s="63" customFormat="1" x14ac:dyDescent="0.2">
      <c r="A268" s="98"/>
      <c r="B268" s="97" t="s">
        <v>176</v>
      </c>
      <c r="C268" s="767" t="s">
        <v>177</v>
      </c>
      <c r="D268" s="767"/>
      <c r="E268" s="767"/>
      <c r="F268" s="99" t="s">
        <v>33</v>
      </c>
      <c r="G268" s="99" t="s">
        <v>33</v>
      </c>
      <c r="H268" s="99" t="s">
        <v>33</v>
      </c>
      <c r="I268" s="99" t="s">
        <v>33</v>
      </c>
      <c r="J268" s="100">
        <v>71.86</v>
      </c>
      <c r="K268" s="99" t="s">
        <v>4054</v>
      </c>
      <c r="L268" s="100">
        <v>313.88</v>
      </c>
      <c r="M268" s="101" t="s">
        <v>33</v>
      </c>
      <c r="N268" s="102" t="s">
        <v>33</v>
      </c>
      <c r="T268" s="68" t="s">
        <v>177</v>
      </c>
    </row>
    <row r="269" spans="1:27" s="63" customFormat="1" x14ac:dyDescent="0.2">
      <c r="A269" s="98"/>
      <c r="B269" s="97" t="s">
        <v>212</v>
      </c>
      <c r="C269" s="767" t="s">
        <v>252</v>
      </c>
      <c r="D269" s="767"/>
      <c r="E269" s="767"/>
      <c r="F269" s="99" t="s">
        <v>33</v>
      </c>
      <c r="G269" s="99" t="s">
        <v>33</v>
      </c>
      <c r="H269" s="99" t="s">
        <v>33</v>
      </c>
      <c r="I269" s="99" t="s">
        <v>33</v>
      </c>
      <c r="J269" s="100">
        <v>158.62</v>
      </c>
      <c r="K269" s="99" t="s">
        <v>1054</v>
      </c>
      <c r="L269" s="100">
        <v>475.86</v>
      </c>
      <c r="M269" s="101" t="s">
        <v>33</v>
      </c>
      <c r="N269" s="102" t="s">
        <v>33</v>
      </c>
      <c r="T269" s="68" t="s">
        <v>252</v>
      </c>
    </row>
    <row r="270" spans="1:27" s="63" customFormat="1" x14ac:dyDescent="0.2">
      <c r="A270" s="98"/>
      <c r="B270" s="97" t="s">
        <v>33</v>
      </c>
      <c r="C270" s="767" t="s">
        <v>253</v>
      </c>
      <c r="D270" s="767"/>
      <c r="E270" s="767"/>
      <c r="F270" s="99" t="s">
        <v>179</v>
      </c>
      <c r="G270" s="99" t="s">
        <v>4028</v>
      </c>
      <c r="H270" s="99" t="s">
        <v>4054</v>
      </c>
      <c r="I270" s="99" t="s">
        <v>4055</v>
      </c>
      <c r="J270" s="100" t="s">
        <v>33</v>
      </c>
      <c r="K270" s="99" t="s">
        <v>33</v>
      </c>
      <c r="L270" s="100" t="s">
        <v>33</v>
      </c>
      <c r="M270" s="101" t="s">
        <v>33</v>
      </c>
      <c r="N270" s="102" t="s">
        <v>33</v>
      </c>
      <c r="U270" s="68" t="s">
        <v>253</v>
      </c>
    </row>
    <row r="271" spans="1:27" s="63" customFormat="1" x14ac:dyDescent="0.2">
      <c r="A271" s="98"/>
      <c r="B271" s="97" t="s">
        <v>33</v>
      </c>
      <c r="C271" s="767" t="s">
        <v>178</v>
      </c>
      <c r="D271" s="767"/>
      <c r="E271" s="767"/>
      <c r="F271" s="99" t="s">
        <v>179</v>
      </c>
      <c r="G271" s="99" t="s">
        <v>4030</v>
      </c>
      <c r="H271" s="99" t="s">
        <v>4054</v>
      </c>
      <c r="I271" s="99" t="s">
        <v>4056</v>
      </c>
      <c r="J271" s="100" t="s">
        <v>33</v>
      </c>
      <c r="K271" s="99" t="s">
        <v>33</v>
      </c>
      <c r="L271" s="100" t="s">
        <v>33</v>
      </c>
      <c r="M271" s="101" t="s">
        <v>33</v>
      </c>
      <c r="N271" s="102" t="s">
        <v>33</v>
      </c>
      <c r="U271" s="68" t="s">
        <v>178</v>
      </c>
    </row>
    <row r="272" spans="1:27" s="63" customFormat="1" x14ac:dyDescent="0.2">
      <c r="A272" s="98"/>
      <c r="B272" s="97" t="s">
        <v>33</v>
      </c>
      <c r="C272" s="776" t="s">
        <v>182</v>
      </c>
      <c r="D272" s="776"/>
      <c r="E272" s="776"/>
      <c r="F272" s="90" t="s">
        <v>33</v>
      </c>
      <c r="G272" s="90" t="s">
        <v>33</v>
      </c>
      <c r="H272" s="90" t="s">
        <v>33</v>
      </c>
      <c r="I272" s="90" t="s">
        <v>33</v>
      </c>
      <c r="J272" s="91">
        <v>1173.5899999999999</v>
      </c>
      <c r="K272" s="90" t="s">
        <v>33</v>
      </c>
      <c r="L272" s="91">
        <v>4909.25</v>
      </c>
      <c r="M272" s="92" t="s">
        <v>33</v>
      </c>
      <c r="N272" s="93" t="s">
        <v>33</v>
      </c>
      <c r="V272" s="68" t="s">
        <v>182</v>
      </c>
    </row>
    <row r="273" spans="1:27" s="63" customFormat="1" x14ac:dyDescent="0.2">
      <c r="A273" s="98"/>
      <c r="B273" s="97" t="s">
        <v>33</v>
      </c>
      <c r="C273" s="767" t="s">
        <v>183</v>
      </c>
      <c r="D273" s="767"/>
      <c r="E273" s="767"/>
      <c r="F273" s="99" t="s">
        <v>33</v>
      </c>
      <c r="G273" s="99" t="s">
        <v>33</v>
      </c>
      <c r="H273" s="99" t="s">
        <v>33</v>
      </c>
      <c r="I273" s="99" t="s">
        <v>33</v>
      </c>
      <c r="J273" s="100" t="s">
        <v>33</v>
      </c>
      <c r="K273" s="99" t="s">
        <v>33</v>
      </c>
      <c r="L273" s="100">
        <v>1559.63</v>
      </c>
      <c r="M273" s="101" t="s">
        <v>33</v>
      </c>
      <c r="N273" s="102" t="s">
        <v>33</v>
      </c>
      <c r="U273" s="68" t="s">
        <v>183</v>
      </c>
    </row>
    <row r="274" spans="1:27" s="63" customFormat="1" ht="22.5" x14ac:dyDescent="0.2">
      <c r="A274" s="98"/>
      <c r="B274" s="97" t="s">
        <v>771</v>
      </c>
      <c r="C274" s="767" t="s">
        <v>772</v>
      </c>
      <c r="D274" s="767"/>
      <c r="E274" s="767"/>
      <c r="F274" s="99" t="s">
        <v>186</v>
      </c>
      <c r="G274" s="99" t="s">
        <v>341</v>
      </c>
      <c r="H274" s="99" t="s">
        <v>33</v>
      </c>
      <c r="I274" s="99" t="s">
        <v>341</v>
      </c>
      <c r="J274" s="100" t="s">
        <v>33</v>
      </c>
      <c r="K274" s="99" t="s">
        <v>33</v>
      </c>
      <c r="L274" s="100">
        <v>1247.7</v>
      </c>
      <c r="M274" s="101" t="s">
        <v>33</v>
      </c>
      <c r="N274" s="102" t="s">
        <v>33</v>
      </c>
      <c r="U274" s="68" t="s">
        <v>772</v>
      </c>
    </row>
    <row r="275" spans="1:27" s="63" customFormat="1" ht="22.5" x14ac:dyDescent="0.2">
      <c r="A275" s="98"/>
      <c r="B275" s="97" t="s">
        <v>773</v>
      </c>
      <c r="C275" s="767" t="s">
        <v>774</v>
      </c>
      <c r="D275" s="767"/>
      <c r="E275" s="767"/>
      <c r="F275" s="99" t="s">
        <v>186</v>
      </c>
      <c r="G275" s="99" t="s">
        <v>775</v>
      </c>
      <c r="H275" s="99" t="s">
        <v>33</v>
      </c>
      <c r="I275" s="99" t="s">
        <v>775</v>
      </c>
      <c r="J275" s="100" t="s">
        <v>33</v>
      </c>
      <c r="K275" s="99" t="s">
        <v>33</v>
      </c>
      <c r="L275" s="100">
        <v>935.78</v>
      </c>
      <c r="M275" s="101" t="s">
        <v>33</v>
      </c>
      <c r="N275" s="102" t="s">
        <v>33</v>
      </c>
      <c r="U275" s="68" t="s">
        <v>774</v>
      </c>
    </row>
    <row r="276" spans="1:27" s="63" customFormat="1" x14ac:dyDescent="0.2">
      <c r="A276" s="103"/>
      <c r="B276" s="104"/>
      <c r="C276" s="780" t="s">
        <v>191</v>
      </c>
      <c r="D276" s="780"/>
      <c r="E276" s="780"/>
      <c r="F276" s="105" t="s">
        <v>33</v>
      </c>
      <c r="G276" s="105" t="s">
        <v>33</v>
      </c>
      <c r="H276" s="105" t="s">
        <v>33</v>
      </c>
      <c r="I276" s="105" t="s">
        <v>33</v>
      </c>
      <c r="J276" s="106" t="s">
        <v>33</v>
      </c>
      <c r="K276" s="105" t="s">
        <v>33</v>
      </c>
      <c r="L276" s="106">
        <v>7092.73</v>
      </c>
      <c r="M276" s="92" t="s">
        <v>33</v>
      </c>
      <c r="N276" s="107" t="s">
        <v>33</v>
      </c>
      <c r="W276" s="68" t="s">
        <v>191</v>
      </c>
    </row>
    <row r="277" spans="1:27" s="63" customFormat="1" x14ac:dyDescent="0.2">
      <c r="A277" s="783" t="s">
        <v>4057</v>
      </c>
      <c r="B277" s="784"/>
      <c r="C277" s="784"/>
      <c r="D277" s="784"/>
      <c r="E277" s="784"/>
      <c r="F277" s="784"/>
      <c r="G277" s="784"/>
      <c r="H277" s="784"/>
      <c r="I277" s="784"/>
      <c r="J277" s="784"/>
      <c r="K277" s="784"/>
      <c r="L277" s="784"/>
      <c r="M277" s="784"/>
      <c r="N277" s="785"/>
      <c r="AA277" s="68" t="s">
        <v>4057</v>
      </c>
    </row>
    <row r="278" spans="1:27" s="63" customFormat="1" ht="33.75" x14ac:dyDescent="0.2">
      <c r="A278" s="88" t="s">
        <v>217</v>
      </c>
      <c r="B278" s="89" t="s">
        <v>4023</v>
      </c>
      <c r="C278" s="776" t="s">
        <v>4043</v>
      </c>
      <c r="D278" s="776"/>
      <c r="E278" s="776"/>
      <c r="F278" s="90" t="s">
        <v>917</v>
      </c>
      <c r="G278" s="90" t="s">
        <v>33</v>
      </c>
      <c r="H278" s="90" t="s">
        <v>33</v>
      </c>
      <c r="I278" s="90" t="s">
        <v>173</v>
      </c>
      <c r="J278" s="91" t="s">
        <v>33</v>
      </c>
      <c r="K278" s="90" t="s">
        <v>33</v>
      </c>
      <c r="L278" s="91" t="s">
        <v>33</v>
      </c>
      <c r="M278" s="92" t="s">
        <v>33</v>
      </c>
      <c r="N278" s="93" t="s">
        <v>33</v>
      </c>
      <c r="Q278" s="68" t="s">
        <v>4043</v>
      </c>
    </row>
    <row r="279" spans="1:27" s="63" customFormat="1" x14ac:dyDescent="0.2">
      <c r="A279" s="96"/>
      <c r="B279" s="97" t="s">
        <v>3965</v>
      </c>
      <c r="C279" s="767" t="s">
        <v>3985</v>
      </c>
      <c r="D279" s="767"/>
      <c r="E279" s="767"/>
      <c r="F279" s="767"/>
      <c r="G279" s="767"/>
      <c r="H279" s="767"/>
      <c r="I279" s="767"/>
      <c r="J279" s="767"/>
      <c r="K279" s="767"/>
      <c r="L279" s="767"/>
      <c r="M279" s="767"/>
      <c r="N279" s="781"/>
      <c r="S279" s="68" t="s">
        <v>3985</v>
      </c>
    </row>
    <row r="280" spans="1:27" s="63" customFormat="1" x14ac:dyDescent="0.2">
      <c r="A280" s="96"/>
      <c r="B280" s="97" t="s">
        <v>4052</v>
      </c>
      <c r="C280" s="767" t="s">
        <v>4053</v>
      </c>
      <c r="D280" s="767"/>
      <c r="E280" s="767"/>
      <c r="F280" s="767"/>
      <c r="G280" s="767"/>
      <c r="H280" s="767"/>
      <c r="I280" s="767"/>
      <c r="J280" s="767"/>
      <c r="K280" s="767"/>
      <c r="L280" s="767"/>
      <c r="M280" s="767"/>
      <c r="N280" s="781"/>
      <c r="S280" s="68" t="s">
        <v>4053</v>
      </c>
    </row>
    <row r="281" spans="1:27" s="63" customFormat="1" x14ac:dyDescent="0.2">
      <c r="A281" s="96"/>
      <c r="B281" s="97" t="s">
        <v>4058</v>
      </c>
      <c r="C281" s="767" t="s">
        <v>4059</v>
      </c>
      <c r="D281" s="767"/>
      <c r="E281" s="767"/>
      <c r="F281" s="767"/>
      <c r="G281" s="767"/>
      <c r="H281" s="767"/>
      <c r="I281" s="767"/>
      <c r="J281" s="767"/>
      <c r="K281" s="767"/>
      <c r="L281" s="767"/>
      <c r="M281" s="767"/>
      <c r="N281" s="781"/>
      <c r="S281" s="68" t="s">
        <v>4059</v>
      </c>
    </row>
    <row r="282" spans="1:27" s="63" customFormat="1" x14ac:dyDescent="0.2">
      <c r="A282" s="98"/>
      <c r="B282" s="97" t="s">
        <v>165</v>
      </c>
      <c r="C282" s="767" t="s">
        <v>251</v>
      </c>
      <c r="D282" s="767"/>
      <c r="E282" s="767"/>
      <c r="F282" s="99" t="s">
        <v>33</v>
      </c>
      <c r="G282" s="99" t="s">
        <v>33</v>
      </c>
      <c r="H282" s="99" t="s">
        <v>33</v>
      </c>
      <c r="I282" s="99" t="s">
        <v>33</v>
      </c>
      <c r="J282" s="100">
        <v>285.2</v>
      </c>
      <c r="K282" s="99" t="s">
        <v>4060</v>
      </c>
      <c r="L282" s="100">
        <v>1031.83</v>
      </c>
      <c r="M282" s="101" t="s">
        <v>33</v>
      </c>
      <c r="N282" s="102" t="s">
        <v>33</v>
      </c>
      <c r="T282" s="68" t="s">
        <v>251</v>
      </c>
    </row>
    <row r="283" spans="1:27" s="63" customFormat="1" x14ac:dyDescent="0.2">
      <c r="A283" s="98"/>
      <c r="B283" s="97" t="s">
        <v>173</v>
      </c>
      <c r="C283" s="767" t="s">
        <v>174</v>
      </c>
      <c r="D283" s="767"/>
      <c r="E283" s="767"/>
      <c r="F283" s="99" t="s">
        <v>33</v>
      </c>
      <c r="G283" s="99" t="s">
        <v>33</v>
      </c>
      <c r="H283" s="99" t="s">
        <v>33</v>
      </c>
      <c r="I283" s="99" t="s">
        <v>33</v>
      </c>
      <c r="J283" s="100">
        <v>729.77</v>
      </c>
      <c r="K283" s="99" t="s">
        <v>4060</v>
      </c>
      <c r="L283" s="100">
        <v>2640.23</v>
      </c>
      <c r="M283" s="101" t="s">
        <v>33</v>
      </c>
      <c r="N283" s="102" t="s">
        <v>33</v>
      </c>
      <c r="T283" s="68" t="s">
        <v>174</v>
      </c>
    </row>
    <row r="284" spans="1:27" s="63" customFormat="1" x14ac:dyDescent="0.2">
      <c r="A284" s="98"/>
      <c r="B284" s="97" t="s">
        <v>176</v>
      </c>
      <c r="C284" s="767" t="s">
        <v>177</v>
      </c>
      <c r="D284" s="767"/>
      <c r="E284" s="767"/>
      <c r="F284" s="99" t="s">
        <v>33</v>
      </c>
      <c r="G284" s="99" t="s">
        <v>33</v>
      </c>
      <c r="H284" s="99" t="s">
        <v>33</v>
      </c>
      <c r="I284" s="99" t="s">
        <v>33</v>
      </c>
      <c r="J284" s="100">
        <v>71.86</v>
      </c>
      <c r="K284" s="99" t="s">
        <v>4060</v>
      </c>
      <c r="L284" s="100">
        <v>259.98</v>
      </c>
      <c r="M284" s="101" t="s">
        <v>33</v>
      </c>
      <c r="N284" s="102" t="s">
        <v>33</v>
      </c>
      <c r="T284" s="68" t="s">
        <v>177</v>
      </c>
    </row>
    <row r="285" spans="1:27" s="63" customFormat="1" x14ac:dyDescent="0.2">
      <c r="A285" s="98"/>
      <c r="B285" s="97" t="s">
        <v>212</v>
      </c>
      <c r="C285" s="767" t="s">
        <v>252</v>
      </c>
      <c r="D285" s="767"/>
      <c r="E285" s="767"/>
      <c r="F285" s="99" t="s">
        <v>33</v>
      </c>
      <c r="G285" s="99" t="s">
        <v>33</v>
      </c>
      <c r="H285" s="99" t="s">
        <v>33</v>
      </c>
      <c r="I285" s="99" t="s">
        <v>33</v>
      </c>
      <c r="J285" s="100">
        <v>158.62</v>
      </c>
      <c r="K285" s="99" t="s">
        <v>33</v>
      </c>
      <c r="L285" s="100">
        <v>317.24</v>
      </c>
      <c r="M285" s="101" t="s">
        <v>33</v>
      </c>
      <c r="N285" s="102" t="s">
        <v>33</v>
      </c>
      <c r="T285" s="68" t="s">
        <v>252</v>
      </c>
    </row>
    <row r="286" spans="1:27" s="63" customFormat="1" x14ac:dyDescent="0.2">
      <c r="A286" s="98"/>
      <c r="B286" s="97" t="s">
        <v>33</v>
      </c>
      <c r="C286" s="767" t="s">
        <v>253</v>
      </c>
      <c r="D286" s="767"/>
      <c r="E286" s="767"/>
      <c r="F286" s="99" t="s">
        <v>179</v>
      </c>
      <c r="G286" s="99" t="s">
        <v>4028</v>
      </c>
      <c r="H286" s="99" t="s">
        <v>4060</v>
      </c>
      <c r="I286" s="99" t="s">
        <v>4061</v>
      </c>
      <c r="J286" s="100" t="s">
        <v>33</v>
      </c>
      <c r="K286" s="99" t="s">
        <v>33</v>
      </c>
      <c r="L286" s="100" t="s">
        <v>33</v>
      </c>
      <c r="M286" s="101" t="s">
        <v>33</v>
      </c>
      <c r="N286" s="102" t="s">
        <v>33</v>
      </c>
      <c r="U286" s="68" t="s">
        <v>253</v>
      </c>
    </row>
    <row r="287" spans="1:27" s="63" customFormat="1" x14ac:dyDescent="0.2">
      <c r="A287" s="98"/>
      <c r="B287" s="97" t="s">
        <v>33</v>
      </c>
      <c r="C287" s="767" t="s">
        <v>178</v>
      </c>
      <c r="D287" s="767"/>
      <c r="E287" s="767"/>
      <c r="F287" s="99" t="s">
        <v>179</v>
      </c>
      <c r="G287" s="99" t="s">
        <v>4030</v>
      </c>
      <c r="H287" s="99" t="s">
        <v>4060</v>
      </c>
      <c r="I287" s="99" t="s">
        <v>4062</v>
      </c>
      <c r="J287" s="100" t="s">
        <v>33</v>
      </c>
      <c r="K287" s="99" t="s">
        <v>33</v>
      </c>
      <c r="L287" s="100" t="s">
        <v>33</v>
      </c>
      <c r="M287" s="101" t="s">
        <v>33</v>
      </c>
      <c r="N287" s="102" t="s">
        <v>33</v>
      </c>
      <c r="U287" s="68" t="s">
        <v>178</v>
      </c>
    </row>
    <row r="288" spans="1:27" s="63" customFormat="1" x14ac:dyDescent="0.2">
      <c r="A288" s="98"/>
      <c r="B288" s="97" t="s">
        <v>33</v>
      </c>
      <c r="C288" s="776" t="s">
        <v>182</v>
      </c>
      <c r="D288" s="776"/>
      <c r="E288" s="776"/>
      <c r="F288" s="90" t="s">
        <v>33</v>
      </c>
      <c r="G288" s="90" t="s">
        <v>33</v>
      </c>
      <c r="H288" s="90" t="s">
        <v>33</v>
      </c>
      <c r="I288" s="90" t="s">
        <v>33</v>
      </c>
      <c r="J288" s="91">
        <v>1173.5899999999999</v>
      </c>
      <c r="K288" s="90" t="s">
        <v>33</v>
      </c>
      <c r="L288" s="91">
        <v>3989.3</v>
      </c>
      <c r="M288" s="92" t="s">
        <v>33</v>
      </c>
      <c r="N288" s="93" t="s">
        <v>33</v>
      </c>
      <c r="V288" s="68" t="s">
        <v>182</v>
      </c>
    </row>
    <row r="289" spans="1:27" s="63" customFormat="1" x14ac:dyDescent="0.2">
      <c r="A289" s="98"/>
      <c r="B289" s="97" t="s">
        <v>33</v>
      </c>
      <c r="C289" s="767" t="s">
        <v>183</v>
      </c>
      <c r="D289" s="767"/>
      <c r="E289" s="767"/>
      <c r="F289" s="99" t="s">
        <v>33</v>
      </c>
      <c r="G289" s="99" t="s">
        <v>33</v>
      </c>
      <c r="H289" s="99" t="s">
        <v>33</v>
      </c>
      <c r="I289" s="99" t="s">
        <v>33</v>
      </c>
      <c r="J289" s="100" t="s">
        <v>33</v>
      </c>
      <c r="K289" s="99" t="s">
        <v>33</v>
      </c>
      <c r="L289" s="100">
        <v>1291.81</v>
      </c>
      <c r="M289" s="101" t="s">
        <v>33</v>
      </c>
      <c r="N289" s="102" t="s">
        <v>33</v>
      </c>
      <c r="U289" s="68" t="s">
        <v>183</v>
      </c>
    </row>
    <row r="290" spans="1:27" s="63" customFormat="1" ht="22.5" x14ac:dyDescent="0.2">
      <c r="A290" s="98"/>
      <c r="B290" s="97" t="s">
        <v>771</v>
      </c>
      <c r="C290" s="767" t="s">
        <v>772</v>
      </c>
      <c r="D290" s="767"/>
      <c r="E290" s="767"/>
      <c r="F290" s="99" t="s">
        <v>186</v>
      </c>
      <c r="G290" s="99" t="s">
        <v>341</v>
      </c>
      <c r="H290" s="99" t="s">
        <v>33</v>
      </c>
      <c r="I290" s="99" t="s">
        <v>341</v>
      </c>
      <c r="J290" s="100" t="s">
        <v>33</v>
      </c>
      <c r="K290" s="99" t="s">
        <v>33</v>
      </c>
      <c r="L290" s="100">
        <v>1033.45</v>
      </c>
      <c r="M290" s="101" t="s">
        <v>33</v>
      </c>
      <c r="N290" s="102" t="s">
        <v>33</v>
      </c>
      <c r="U290" s="68" t="s">
        <v>772</v>
      </c>
    </row>
    <row r="291" spans="1:27" s="63" customFormat="1" ht="22.5" x14ac:dyDescent="0.2">
      <c r="A291" s="98"/>
      <c r="B291" s="97" t="s">
        <v>773</v>
      </c>
      <c r="C291" s="767" t="s">
        <v>774</v>
      </c>
      <c r="D291" s="767"/>
      <c r="E291" s="767"/>
      <c r="F291" s="99" t="s">
        <v>186</v>
      </c>
      <c r="G291" s="99" t="s">
        <v>775</v>
      </c>
      <c r="H291" s="99" t="s">
        <v>33</v>
      </c>
      <c r="I291" s="99" t="s">
        <v>775</v>
      </c>
      <c r="J291" s="100" t="s">
        <v>33</v>
      </c>
      <c r="K291" s="99" t="s">
        <v>33</v>
      </c>
      <c r="L291" s="100">
        <v>775.09</v>
      </c>
      <c r="M291" s="101" t="s">
        <v>33</v>
      </c>
      <c r="N291" s="102" t="s">
        <v>33</v>
      </c>
      <c r="U291" s="68" t="s">
        <v>774</v>
      </c>
    </row>
    <row r="292" spans="1:27" s="63" customFormat="1" x14ac:dyDescent="0.2">
      <c r="A292" s="103"/>
      <c r="B292" s="104"/>
      <c r="C292" s="780" t="s">
        <v>191</v>
      </c>
      <c r="D292" s="780"/>
      <c r="E292" s="780"/>
      <c r="F292" s="105" t="s">
        <v>33</v>
      </c>
      <c r="G292" s="105" t="s">
        <v>33</v>
      </c>
      <c r="H292" s="105" t="s">
        <v>33</v>
      </c>
      <c r="I292" s="105" t="s">
        <v>33</v>
      </c>
      <c r="J292" s="106" t="s">
        <v>33</v>
      </c>
      <c r="K292" s="105" t="s">
        <v>33</v>
      </c>
      <c r="L292" s="106">
        <v>5797.84</v>
      </c>
      <c r="M292" s="92" t="s">
        <v>33</v>
      </c>
      <c r="N292" s="107" t="s">
        <v>33</v>
      </c>
      <c r="W292" s="68" t="s">
        <v>191</v>
      </c>
    </row>
    <row r="293" spans="1:27" s="63" customFormat="1" x14ac:dyDescent="0.2">
      <c r="A293" s="783" t="s">
        <v>4063</v>
      </c>
      <c r="B293" s="784"/>
      <c r="C293" s="784"/>
      <c r="D293" s="784"/>
      <c r="E293" s="784"/>
      <c r="F293" s="784"/>
      <c r="G293" s="784"/>
      <c r="H293" s="784"/>
      <c r="I293" s="784"/>
      <c r="J293" s="784"/>
      <c r="K293" s="784"/>
      <c r="L293" s="784"/>
      <c r="M293" s="784"/>
      <c r="N293" s="785"/>
      <c r="AA293" s="68" t="s">
        <v>4063</v>
      </c>
    </row>
    <row r="294" spans="1:27" s="63" customFormat="1" ht="33.75" x14ac:dyDescent="0.2">
      <c r="A294" s="88" t="s">
        <v>291</v>
      </c>
      <c r="B294" s="89" t="s">
        <v>4023</v>
      </c>
      <c r="C294" s="776" t="s">
        <v>4064</v>
      </c>
      <c r="D294" s="776"/>
      <c r="E294" s="776"/>
      <c r="F294" s="90" t="s">
        <v>917</v>
      </c>
      <c r="G294" s="90" t="s">
        <v>33</v>
      </c>
      <c r="H294" s="90" t="s">
        <v>33</v>
      </c>
      <c r="I294" s="90" t="s">
        <v>165</v>
      </c>
      <c r="J294" s="91" t="s">
        <v>33</v>
      </c>
      <c r="K294" s="90" t="s">
        <v>33</v>
      </c>
      <c r="L294" s="91" t="s">
        <v>33</v>
      </c>
      <c r="M294" s="92" t="s">
        <v>33</v>
      </c>
      <c r="N294" s="93" t="s">
        <v>33</v>
      </c>
      <c r="Q294" s="68" t="s">
        <v>4064</v>
      </c>
    </row>
    <row r="295" spans="1:27" s="63" customFormat="1" ht="22.5" x14ac:dyDescent="0.2">
      <c r="A295" s="96"/>
      <c r="B295" s="97" t="s">
        <v>783</v>
      </c>
      <c r="C295" s="767" t="s">
        <v>3998</v>
      </c>
      <c r="D295" s="767"/>
      <c r="E295" s="767"/>
      <c r="F295" s="767"/>
      <c r="G295" s="767"/>
      <c r="H295" s="767"/>
      <c r="I295" s="767"/>
      <c r="J295" s="767"/>
      <c r="K295" s="767"/>
      <c r="L295" s="767"/>
      <c r="M295" s="767"/>
      <c r="N295" s="781"/>
      <c r="S295" s="68" t="s">
        <v>3998</v>
      </c>
    </row>
    <row r="296" spans="1:27" s="63" customFormat="1" x14ac:dyDescent="0.2">
      <c r="A296" s="96"/>
      <c r="B296" s="97" t="s">
        <v>3965</v>
      </c>
      <c r="C296" s="767" t="s">
        <v>3985</v>
      </c>
      <c r="D296" s="767"/>
      <c r="E296" s="767"/>
      <c r="F296" s="767"/>
      <c r="G296" s="767"/>
      <c r="H296" s="767"/>
      <c r="I296" s="767"/>
      <c r="J296" s="767"/>
      <c r="K296" s="767"/>
      <c r="L296" s="767"/>
      <c r="M296" s="767"/>
      <c r="N296" s="781"/>
      <c r="S296" s="68" t="s">
        <v>3985</v>
      </c>
    </row>
    <row r="297" spans="1:27" s="63" customFormat="1" x14ac:dyDescent="0.2">
      <c r="A297" s="96"/>
      <c r="B297" s="97" t="s">
        <v>4052</v>
      </c>
      <c r="C297" s="767" t="s">
        <v>4053</v>
      </c>
      <c r="D297" s="767"/>
      <c r="E297" s="767"/>
      <c r="F297" s="767"/>
      <c r="G297" s="767"/>
      <c r="H297" s="767"/>
      <c r="I297" s="767"/>
      <c r="J297" s="767"/>
      <c r="K297" s="767"/>
      <c r="L297" s="767"/>
      <c r="M297" s="767"/>
      <c r="N297" s="781"/>
      <c r="S297" s="68" t="s">
        <v>4053</v>
      </c>
    </row>
    <row r="298" spans="1:27" s="63" customFormat="1" x14ac:dyDescent="0.2">
      <c r="A298" s="98"/>
      <c r="B298" s="97" t="s">
        <v>165</v>
      </c>
      <c r="C298" s="767" t="s">
        <v>251</v>
      </c>
      <c r="D298" s="767"/>
      <c r="E298" s="767"/>
      <c r="F298" s="99" t="s">
        <v>33</v>
      </c>
      <c r="G298" s="99" t="s">
        <v>33</v>
      </c>
      <c r="H298" s="99" t="s">
        <v>33</v>
      </c>
      <c r="I298" s="99" t="s">
        <v>33</v>
      </c>
      <c r="J298" s="100">
        <v>285.2</v>
      </c>
      <c r="K298" s="99" t="s">
        <v>4065</v>
      </c>
      <c r="L298" s="100">
        <v>672.93</v>
      </c>
      <c r="M298" s="101" t="s">
        <v>33</v>
      </c>
      <c r="N298" s="102" t="s">
        <v>33</v>
      </c>
      <c r="T298" s="68" t="s">
        <v>251</v>
      </c>
    </row>
    <row r="299" spans="1:27" s="63" customFormat="1" x14ac:dyDescent="0.2">
      <c r="A299" s="98"/>
      <c r="B299" s="97" t="s">
        <v>173</v>
      </c>
      <c r="C299" s="767" t="s">
        <v>174</v>
      </c>
      <c r="D299" s="767"/>
      <c r="E299" s="767"/>
      <c r="F299" s="99" t="s">
        <v>33</v>
      </c>
      <c r="G299" s="99" t="s">
        <v>33</v>
      </c>
      <c r="H299" s="99" t="s">
        <v>33</v>
      </c>
      <c r="I299" s="99" t="s">
        <v>33</v>
      </c>
      <c r="J299" s="100">
        <v>729.77</v>
      </c>
      <c r="K299" s="99" t="s">
        <v>4065</v>
      </c>
      <c r="L299" s="100">
        <v>1721.89</v>
      </c>
      <c r="M299" s="101" t="s">
        <v>33</v>
      </c>
      <c r="N299" s="102" t="s">
        <v>33</v>
      </c>
      <c r="T299" s="68" t="s">
        <v>174</v>
      </c>
    </row>
    <row r="300" spans="1:27" s="63" customFormat="1" x14ac:dyDescent="0.2">
      <c r="A300" s="98"/>
      <c r="B300" s="97" t="s">
        <v>176</v>
      </c>
      <c r="C300" s="767" t="s">
        <v>177</v>
      </c>
      <c r="D300" s="767"/>
      <c r="E300" s="767"/>
      <c r="F300" s="99" t="s">
        <v>33</v>
      </c>
      <c r="G300" s="99" t="s">
        <v>33</v>
      </c>
      <c r="H300" s="99" t="s">
        <v>33</v>
      </c>
      <c r="I300" s="99" t="s">
        <v>33</v>
      </c>
      <c r="J300" s="100">
        <v>71.86</v>
      </c>
      <c r="K300" s="99" t="s">
        <v>4065</v>
      </c>
      <c r="L300" s="100">
        <v>169.55</v>
      </c>
      <c r="M300" s="101" t="s">
        <v>33</v>
      </c>
      <c r="N300" s="102" t="s">
        <v>33</v>
      </c>
      <c r="T300" s="68" t="s">
        <v>177</v>
      </c>
    </row>
    <row r="301" spans="1:27" s="63" customFormat="1" x14ac:dyDescent="0.2">
      <c r="A301" s="98"/>
      <c r="B301" s="97" t="s">
        <v>212</v>
      </c>
      <c r="C301" s="767" t="s">
        <v>252</v>
      </c>
      <c r="D301" s="767"/>
      <c r="E301" s="767"/>
      <c r="F301" s="99" t="s">
        <v>33</v>
      </c>
      <c r="G301" s="99" t="s">
        <v>33</v>
      </c>
      <c r="H301" s="99" t="s">
        <v>33</v>
      </c>
      <c r="I301" s="99" t="s">
        <v>33</v>
      </c>
      <c r="J301" s="100">
        <v>158.62</v>
      </c>
      <c r="K301" s="99" t="s">
        <v>1054</v>
      </c>
      <c r="L301" s="100">
        <v>237.93</v>
      </c>
      <c r="M301" s="101" t="s">
        <v>33</v>
      </c>
      <c r="N301" s="102" t="s">
        <v>33</v>
      </c>
      <c r="T301" s="68" t="s">
        <v>252</v>
      </c>
    </row>
    <row r="302" spans="1:27" s="63" customFormat="1" x14ac:dyDescent="0.2">
      <c r="A302" s="98"/>
      <c r="B302" s="97" t="s">
        <v>33</v>
      </c>
      <c r="C302" s="767" t="s">
        <v>253</v>
      </c>
      <c r="D302" s="767"/>
      <c r="E302" s="767"/>
      <c r="F302" s="99" t="s">
        <v>179</v>
      </c>
      <c r="G302" s="99" t="s">
        <v>4028</v>
      </c>
      <c r="H302" s="99" t="s">
        <v>4065</v>
      </c>
      <c r="I302" s="99" t="s">
        <v>4066</v>
      </c>
      <c r="J302" s="100" t="s">
        <v>33</v>
      </c>
      <c r="K302" s="99" t="s">
        <v>33</v>
      </c>
      <c r="L302" s="100" t="s">
        <v>33</v>
      </c>
      <c r="M302" s="101" t="s">
        <v>33</v>
      </c>
      <c r="N302" s="102" t="s">
        <v>33</v>
      </c>
      <c r="U302" s="68" t="s">
        <v>253</v>
      </c>
    </row>
    <row r="303" spans="1:27" s="63" customFormat="1" x14ac:dyDescent="0.2">
      <c r="A303" s="98"/>
      <c r="B303" s="97" t="s">
        <v>33</v>
      </c>
      <c r="C303" s="767" t="s">
        <v>178</v>
      </c>
      <c r="D303" s="767"/>
      <c r="E303" s="767"/>
      <c r="F303" s="99" t="s">
        <v>179</v>
      </c>
      <c r="G303" s="99" t="s">
        <v>4030</v>
      </c>
      <c r="H303" s="99" t="s">
        <v>4065</v>
      </c>
      <c r="I303" s="99" t="s">
        <v>4067</v>
      </c>
      <c r="J303" s="100" t="s">
        <v>33</v>
      </c>
      <c r="K303" s="99" t="s">
        <v>33</v>
      </c>
      <c r="L303" s="100" t="s">
        <v>33</v>
      </c>
      <c r="M303" s="101" t="s">
        <v>33</v>
      </c>
      <c r="N303" s="102" t="s">
        <v>33</v>
      </c>
      <c r="U303" s="68" t="s">
        <v>178</v>
      </c>
    </row>
    <row r="304" spans="1:27" s="63" customFormat="1" x14ac:dyDescent="0.2">
      <c r="A304" s="98"/>
      <c r="B304" s="97" t="s">
        <v>33</v>
      </c>
      <c r="C304" s="776" t="s">
        <v>182</v>
      </c>
      <c r="D304" s="776"/>
      <c r="E304" s="776"/>
      <c r="F304" s="90" t="s">
        <v>33</v>
      </c>
      <c r="G304" s="90" t="s">
        <v>33</v>
      </c>
      <c r="H304" s="90" t="s">
        <v>33</v>
      </c>
      <c r="I304" s="90" t="s">
        <v>33</v>
      </c>
      <c r="J304" s="91">
        <v>1173.5899999999999</v>
      </c>
      <c r="K304" s="90" t="s">
        <v>33</v>
      </c>
      <c r="L304" s="91">
        <v>2632.75</v>
      </c>
      <c r="M304" s="92" t="s">
        <v>33</v>
      </c>
      <c r="N304" s="93" t="s">
        <v>33</v>
      </c>
      <c r="V304" s="68" t="s">
        <v>182</v>
      </c>
    </row>
    <row r="305" spans="1:23" s="63" customFormat="1" x14ac:dyDescent="0.2">
      <c r="A305" s="98"/>
      <c r="B305" s="97" t="s">
        <v>33</v>
      </c>
      <c r="C305" s="767" t="s">
        <v>183</v>
      </c>
      <c r="D305" s="767"/>
      <c r="E305" s="767"/>
      <c r="F305" s="99" t="s">
        <v>33</v>
      </c>
      <c r="G305" s="99" t="s">
        <v>33</v>
      </c>
      <c r="H305" s="99" t="s">
        <v>33</v>
      </c>
      <c r="I305" s="99" t="s">
        <v>33</v>
      </c>
      <c r="J305" s="100" t="s">
        <v>33</v>
      </c>
      <c r="K305" s="99" t="s">
        <v>33</v>
      </c>
      <c r="L305" s="100">
        <v>842.48</v>
      </c>
      <c r="M305" s="101" t="s">
        <v>33</v>
      </c>
      <c r="N305" s="102" t="s">
        <v>33</v>
      </c>
      <c r="U305" s="68" t="s">
        <v>183</v>
      </c>
    </row>
    <row r="306" spans="1:23" s="63" customFormat="1" ht="22.5" x14ac:dyDescent="0.2">
      <c r="A306" s="98"/>
      <c r="B306" s="97" t="s">
        <v>771</v>
      </c>
      <c r="C306" s="767" t="s">
        <v>772</v>
      </c>
      <c r="D306" s="767"/>
      <c r="E306" s="767"/>
      <c r="F306" s="99" t="s">
        <v>186</v>
      </c>
      <c r="G306" s="99" t="s">
        <v>341</v>
      </c>
      <c r="H306" s="99" t="s">
        <v>33</v>
      </c>
      <c r="I306" s="99" t="s">
        <v>341</v>
      </c>
      <c r="J306" s="100" t="s">
        <v>33</v>
      </c>
      <c r="K306" s="99" t="s">
        <v>33</v>
      </c>
      <c r="L306" s="100">
        <v>673.98</v>
      </c>
      <c r="M306" s="101" t="s">
        <v>33</v>
      </c>
      <c r="N306" s="102" t="s">
        <v>33</v>
      </c>
      <c r="U306" s="68" t="s">
        <v>772</v>
      </c>
    </row>
    <row r="307" spans="1:23" s="63" customFormat="1" ht="22.5" x14ac:dyDescent="0.2">
      <c r="A307" s="98"/>
      <c r="B307" s="97" t="s">
        <v>773</v>
      </c>
      <c r="C307" s="767" t="s">
        <v>774</v>
      </c>
      <c r="D307" s="767"/>
      <c r="E307" s="767"/>
      <c r="F307" s="99" t="s">
        <v>186</v>
      </c>
      <c r="G307" s="99" t="s">
        <v>775</v>
      </c>
      <c r="H307" s="99" t="s">
        <v>33</v>
      </c>
      <c r="I307" s="99" t="s">
        <v>775</v>
      </c>
      <c r="J307" s="100" t="s">
        <v>33</v>
      </c>
      <c r="K307" s="99" t="s">
        <v>33</v>
      </c>
      <c r="L307" s="100">
        <v>505.49</v>
      </c>
      <c r="M307" s="101" t="s">
        <v>33</v>
      </c>
      <c r="N307" s="102" t="s">
        <v>33</v>
      </c>
      <c r="U307" s="68" t="s">
        <v>774</v>
      </c>
    </row>
    <row r="308" spans="1:23" s="63" customFormat="1" x14ac:dyDescent="0.2">
      <c r="A308" s="103"/>
      <c r="B308" s="104"/>
      <c r="C308" s="780" t="s">
        <v>191</v>
      </c>
      <c r="D308" s="780"/>
      <c r="E308" s="780"/>
      <c r="F308" s="105" t="s">
        <v>33</v>
      </c>
      <c r="G308" s="105" t="s">
        <v>33</v>
      </c>
      <c r="H308" s="105" t="s">
        <v>33</v>
      </c>
      <c r="I308" s="105" t="s">
        <v>33</v>
      </c>
      <c r="J308" s="106" t="s">
        <v>33</v>
      </c>
      <c r="K308" s="105" t="s">
        <v>33</v>
      </c>
      <c r="L308" s="106">
        <v>3812.22</v>
      </c>
      <c r="M308" s="92" t="s">
        <v>33</v>
      </c>
      <c r="N308" s="107" t="s">
        <v>33</v>
      </c>
      <c r="W308" s="68" t="s">
        <v>191</v>
      </c>
    </row>
    <row r="309" spans="1:23" s="63" customFormat="1" ht="33.75" x14ac:dyDescent="0.2">
      <c r="A309" s="88" t="s">
        <v>293</v>
      </c>
      <c r="B309" s="89" t="s">
        <v>4023</v>
      </c>
      <c r="C309" s="776" t="s">
        <v>4034</v>
      </c>
      <c r="D309" s="776"/>
      <c r="E309" s="776"/>
      <c r="F309" s="90" t="s">
        <v>917</v>
      </c>
      <c r="G309" s="90" t="s">
        <v>33</v>
      </c>
      <c r="H309" s="90" t="s">
        <v>33</v>
      </c>
      <c r="I309" s="90" t="s">
        <v>165</v>
      </c>
      <c r="J309" s="91" t="s">
        <v>33</v>
      </c>
      <c r="K309" s="90" t="s">
        <v>33</v>
      </c>
      <c r="L309" s="91" t="s">
        <v>33</v>
      </c>
      <c r="M309" s="92" t="s">
        <v>33</v>
      </c>
      <c r="N309" s="93" t="s">
        <v>33</v>
      </c>
      <c r="Q309" s="68" t="s">
        <v>4034</v>
      </c>
    </row>
    <row r="310" spans="1:23" s="63" customFormat="1" ht="22.5" x14ac:dyDescent="0.2">
      <c r="A310" s="96"/>
      <c r="B310" s="97" t="s">
        <v>783</v>
      </c>
      <c r="C310" s="767" t="s">
        <v>3998</v>
      </c>
      <c r="D310" s="767"/>
      <c r="E310" s="767"/>
      <c r="F310" s="767"/>
      <c r="G310" s="767"/>
      <c r="H310" s="767"/>
      <c r="I310" s="767"/>
      <c r="J310" s="767"/>
      <c r="K310" s="767"/>
      <c r="L310" s="767"/>
      <c r="M310" s="767"/>
      <c r="N310" s="781"/>
      <c r="S310" s="68" t="s">
        <v>3998</v>
      </c>
    </row>
    <row r="311" spans="1:23" s="63" customFormat="1" x14ac:dyDescent="0.2">
      <c r="A311" s="96"/>
      <c r="B311" s="97" t="s">
        <v>3965</v>
      </c>
      <c r="C311" s="767" t="s">
        <v>3985</v>
      </c>
      <c r="D311" s="767"/>
      <c r="E311" s="767"/>
      <c r="F311" s="767"/>
      <c r="G311" s="767"/>
      <c r="H311" s="767"/>
      <c r="I311" s="767"/>
      <c r="J311" s="767"/>
      <c r="K311" s="767"/>
      <c r="L311" s="767"/>
      <c r="M311" s="767"/>
      <c r="N311" s="781"/>
      <c r="S311" s="68" t="s">
        <v>3985</v>
      </c>
    </row>
    <row r="312" spans="1:23" s="63" customFormat="1" x14ac:dyDescent="0.2">
      <c r="A312" s="96"/>
      <c r="B312" s="97" t="s">
        <v>4052</v>
      </c>
      <c r="C312" s="767" t="s">
        <v>4053</v>
      </c>
      <c r="D312" s="767"/>
      <c r="E312" s="767"/>
      <c r="F312" s="767"/>
      <c r="G312" s="767"/>
      <c r="H312" s="767"/>
      <c r="I312" s="767"/>
      <c r="J312" s="767"/>
      <c r="K312" s="767"/>
      <c r="L312" s="767"/>
      <c r="M312" s="767"/>
      <c r="N312" s="781"/>
      <c r="S312" s="68" t="s">
        <v>4053</v>
      </c>
    </row>
    <row r="313" spans="1:23" s="63" customFormat="1" x14ac:dyDescent="0.2">
      <c r="A313" s="98"/>
      <c r="B313" s="97" t="s">
        <v>165</v>
      </c>
      <c r="C313" s="767" t="s">
        <v>251</v>
      </c>
      <c r="D313" s="767"/>
      <c r="E313" s="767"/>
      <c r="F313" s="99" t="s">
        <v>33</v>
      </c>
      <c r="G313" s="99" t="s">
        <v>33</v>
      </c>
      <c r="H313" s="99" t="s">
        <v>33</v>
      </c>
      <c r="I313" s="99" t="s">
        <v>33</v>
      </c>
      <c r="J313" s="100">
        <v>285.2</v>
      </c>
      <c r="K313" s="99" t="s">
        <v>4065</v>
      </c>
      <c r="L313" s="100">
        <v>672.93</v>
      </c>
      <c r="M313" s="101" t="s">
        <v>33</v>
      </c>
      <c r="N313" s="102" t="s">
        <v>33</v>
      </c>
      <c r="T313" s="68" t="s">
        <v>251</v>
      </c>
    </row>
    <row r="314" spans="1:23" s="63" customFormat="1" x14ac:dyDescent="0.2">
      <c r="A314" s="98"/>
      <c r="B314" s="97" t="s">
        <v>173</v>
      </c>
      <c r="C314" s="767" t="s">
        <v>174</v>
      </c>
      <c r="D314" s="767"/>
      <c r="E314" s="767"/>
      <c r="F314" s="99" t="s">
        <v>33</v>
      </c>
      <c r="G314" s="99" t="s">
        <v>33</v>
      </c>
      <c r="H314" s="99" t="s">
        <v>33</v>
      </c>
      <c r="I314" s="99" t="s">
        <v>33</v>
      </c>
      <c r="J314" s="100">
        <v>729.77</v>
      </c>
      <c r="K314" s="99" t="s">
        <v>4065</v>
      </c>
      <c r="L314" s="100">
        <v>1721.89</v>
      </c>
      <c r="M314" s="101" t="s">
        <v>33</v>
      </c>
      <c r="N314" s="102" t="s">
        <v>33</v>
      </c>
      <c r="T314" s="68" t="s">
        <v>174</v>
      </c>
    </row>
    <row r="315" spans="1:23" s="63" customFormat="1" x14ac:dyDescent="0.2">
      <c r="A315" s="98"/>
      <c r="B315" s="97" t="s">
        <v>176</v>
      </c>
      <c r="C315" s="767" t="s">
        <v>177</v>
      </c>
      <c r="D315" s="767"/>
      <c r="E315" s="767"/>
      <c r="F315" s="99" t="s">
        <v>33</v>
      </c>
      <c r="G315" s="99" t="s">
        <v>33</v>
      </c>
      <c r="H315" s="99" t="s">
        <v>33</v>
      </c>
      <c r="I315" s="99" t="s">
        <v>33</v>
      </c>
      <c r="J315" s="100">
        <v>71.86</v>
      </c>
      <c r="K315" s="99" t="s">
        <v>4065</v>
      </c>
      <c r="L315" s="100">
        <v>169.55</v>
      </c>
      <c r="M315" s="101" t="s">
        <v>33</v>
      </c>
      <c r="N315" s="102" t="s">
        <v>33</v>
      </c>
      <c r="T315" s="68" t="s">
        <v>177</v>
      </c>
    </row>
    <row r="316" spans="1:23" s="63" customFormat="1" x14ac:dyDescent="0.2">
      <c r="A316" s="98"/>
      <c r="B316" s="97" t="s">
        <v>212</v>
      </c>
      <c r="C316" s="767" t="s">
        <v>252</v>
      </c>
      <c r="D316" s="767"/>
      <c r="E316" s="767"/>
      <c r="F316" s="99" t="s">
        <v>33</v>
      </c>
      <c r="G316" s="99" t="s">
        <v>33</v>
      </c>
      <c r="H316" s="99" t="s">
        <v>33</v>
      </c>
      <c r="I316" s="99" t="s">
        <v>33</v>
      </c>
      <c r="J316" s="100">
        <v>158.62</v>
      </c>
      <c r="K316" s="99" t="s">
        <v>1054</v>
      </c>
      <c r="L316" s="100">
        <v>237.93</v>
      </c>
      <c r="M316" s="101" t="s">
        <v>33</v>
      </c>
      <c r="N316" s="102" t="s">
        <v>33</v>
      </c>
      <c r="T316" s="68" t="s">
        <v>252</v>
      </c>
    </row>
    <row r="317" spans="1:23" s="63" customFormat="1" x14ac:dyDescent="0.2">
      <c r="A317" s="98"/>
      <c r="B317" s="97" t="s">
        <v>33</v>
      </c>
      <c r="C317" s="767" t="s">
        <v>253</v>
      </c>
      <c r="D317" s="767"/>
      <c r="E317" s="767"/>
      <c r="F317" s="99" t="s">
        <v>179</v>
      </c>
      <c r="G317" s="99" t="s">
        <v>4028</v>
      </c>
      <c r="H317" s="99" t="s">
        <v>4065</v>
      </c>
      <c r="I317" s="99" t="s">
        <v>4066</v>
      </c>
      <c r="J317" s="100" t="s">
        <v>33</v>
      </c>
      <c r="K317" s="99" t="s">
        <v>33</v>
      </c>
      <c r="L317" s="100" t="s">
        <v>33</v>
      </c>
      <c r="M317" s="101" t="s">
        <v>33</v>
      </c>
      <c r="N317" s="102" t="s">
        <v>33</v>
      </c>
      <c r="U317" s="68" t="s">
        <v>253</v>
      </c>
    </row>
    <row r="318" spans="1:23" s="63" customFormat="1" x14ac:dyDescent="0.2">
      <c r="A318" s="98"/>
      <c r="B318" s="97" t="s">
        <v>33</v>
      </c>
      <c r="C318" s="767" t="s">
        <v>178</v>
      </c>
      <c r="D318" s="767"/>
      <c r="E318" s="767"/>
      <c r="F318" s="99" t="s">
        <v>179</v>
      </c>
      <c r="G318" s="99" t="s">
        <v>4030</v>
      </c>
      <c r="H318" s="99" t="s">
        <v>4065</v>
      </c>
      <c r="I318" s="99" t="s">
        <v>4067</v>
      </c>
      <c r="J318" s="100" t="s">
        <v>33</v>
      </c>
      <c r="K318" s="99" t="s">
        <v>33</v>
      </c>
      <c r="L318" s="100" t="s">
        <v>33</v>
      </c>
      <c r="M318" s="101" t="s">
        <v>33</v>
      </c>
      <c r="N318" s="102" t="s">
        <v>33</v>
      </c>
      <c r="U318" s="68" t="s">
        <v>178</v>
      </c>
    </row>
    <row r="319" spans="1:23" s="63" customFormat="1" x14ac:dyDescent="0.2">
      <c r="A319" s="98"/>
      <c r="B319" s="97" t="s">
        <v>33</v>
      </c>
      <c r="C319" s="776" t="s">
        <v>182</v>
      </c>
      <c r="D319" s="776"/>
      <c r="E319" s="776"/>
      <c r="F319" s="90" t="s">
        <v>33</v>
      </c>
      <c r="G319" s="90" t="s">
        <v>33</v>
      </c>
      <c r="H319" s="90" t="s">
        <v>33</v>
      </c>
      <c r="I319" s="90" t="s">
        <v>33</v>
      </c>
      <c r="J319" s="91">
        <v>1173.5899999999999</v>
      </c>
      <c r="K319" s="90" t="s">
        <v>33</v>
      </c>
      <c r="L319" s="91">
        <v>2632.75</v>
      </c>
      <c r="M319" s="92" t="s">
        <v>33</v>
      </c>
      <c r="N319" s="93" t="s">
        <v>33</v>
      </c>
      <c r="V319" s="68" t="s">
        <v>182</v>
      </c>
    </row>
    <row r="320" spans="1:23" s="63" customFormat="1" x14ac:dyDescent="0.2">
      <c r="A320" s="98"/>
      <c r="B320" s="97" t="s">
        <v>33</v>
      </c>
      <c r="C320" s="767" t="s">
        <v>183</v>
      </c>
      <c r="D320" s="767"/>
      <c r="E320" s="767"/>
      <c r="F320" s="99" t="s">
        <v>33</v>
      </c>
      <c r="G320" s="99" t="s">
        <v>33</v>
      </c>
      <c r="H320" s="99" t="s">
        <v>33</v>
      </c>
      <c r="I320" s="99" t="s">
        <v>33</v>
      </c>
      <c r="J320" s="100" t="s">
        <v>33</v>
      </c>
      <c r="K320" s="99" t="s">
        <v>33</v>
      </c>
      <c r="L320" s="100">
        <v>842.48</v>
      </c>
      <c r="M320" s="101" t="s">
        <v>33</v>
      </c>
      <c r="N320" s="102" t="s">
        <v>33</v>
      </c>
      <c r="U320" s="68" t="s">
        <v>183</v>
      </c>
    </row>
    <row r="321" spans="1:27" s="63" customFormat="1" ht="22.5" x14ac:dyDescent="0.2">
      <c r="A321" s="98"/>
      <c r="B321" s="97" t="s">
        <v>771</v>
      </c>
      <c r="C321" s="767" t="s">
        <v>772</v>
      </c>
      <c r="D321" s="767"/>
      <c r="E321" s="767"/>
      <c r="F321" s="99" t="s">
        <v>186</v>
      </c>
      <c r="G321" s="99" t="s">
        <v>341</v>
      </c>
      <c r="H321" s="99" t="s">
        <v>33</v>
      </c>
      <c r="I321" s="99" t="s">
        <v>341</v>
      </c>
      <c r="J321" s="100" t="s">
        <v>33</v>
      </c>
      <c r="K321" s="99" t="s">
        <v>33</v>
      </c>
      <c r="L321" s="100">
        <v>673.98</v>
      </c>
      <c r="M321" s="101" t="s">
        <v>33</v>
      </c>
      <c r="N321" s="102" t="s">
        <v>33</v>
      </c>
      <c r="U321" s="68" t="s">
        <v>772</v>
      </c>
    </row>
    <row r="322" spans="1:27" s="63" customFormat="1" ht="22.5" x14ac:dyDescent="0.2">
      <c r="A322" s="98"/>
      <c r="B322" s="97" t="s">
        <v>773</v>
      </c>
      <c r="C322" s="767" t="s">
        <v>774</v>
      </c>
      <c r="D322" s="767"/>
      <c r="E322" s="767"/>
      <c r="F322" s="99" t="s">
        <v>186</v>
      </c>
      <c r="G322" s="99" t="s">
        <v>775</v>
      </c>
      <c r="H322" s="99" t="s">
        <v>33</v>
      </c>
      <c r="I322" s="99" t="s">
        <v>775</v>
      </c>
      <c r="J322" s="100" t="s">
        <v>33</v>
      </c>
      <c r="K322" s="99" t="s">
        <v>33</v>
      </c>
      <c r="L322" s="100">
        <v>505.49</v>
      </c>
      <c r="M322" s="101" t="s">
        <v>33</v>
      </c>
      <c r="N322" s="102" t="s">
        <v>33</v>
      </c>
      <c r="U322" s="68" t="s">
        <v>774</v>
      </c>
    </row>
    <row r="323" spans="1:27" s="63" customFormat="1" x14ac:dyDescent="0.2">
      <c r="A323" s="103"/>
      <c r="B323" s="104"/>
      <c r="C323" s="780" t="s">
        <v>191</v>
      </c>
      <c r="D323" s="780"/>
      <c r="E323" s="780"/>
      <c r="F323" s="105" t="s">
        <v>33</v>
      </c>
      <c r="G323" s="105" t="s">
        <v>33</v>
      </c>
      <c r="H323" s="105" t="s">
        <v>33</v>
      </c>
      <c r="I323" s="105" t="s">
        <v>33</v>
      </c>
      <c r="J323" s="106" t="s">
        <v>33</v>
      </c>
      <c r="K323" s="105" t="s">
        <v>33</v>
      </c>
      <c r="L323" s="106">
        <v>3812.22</v>
      </c>
      <c r="M323" s="92" t="s">
        <v>33</v>
      </c>
      <c r="N323" s="107" t="s">
        <v>33</v>
      </c>
      <c r="W323" s="68" t="s">
        <v>191</v>
      </c>
    </row>
    <row r="324" spans="1:27" s="63" customFormat="1" x14ac:dyDescent="0.2">
      <c r="A324" s="783" t="s">
        <v>4068</v>
      </c>
      <c r="B324" s="784"/>
      <c r="C324" s="784"/>
      <c r="D324" s="784"/>
      <c r="E324" s="784"/>
      <c r="F324" s="784"/>
      <c r="G324" s="784"/>
      <c r="H324" s="784"/>
      <c r="I324" s="784"/>
      <c r="J324" s="784"/>
      <c r="K324" s="784"/>
      <c r="L324" s="784"/>
      <c r="M324" s="784"/>
      <c r="N324" s="785"/>
      <c r="AA324" s="68" t="s">
        <v>4068</v>
      </c>
    </row>
    <row r="325" spans="1:27" s="63" customFormat="1" ht="33.75" x14ac:dyDescent="0.2">
      <c r="A325" s="88" t="s">
        <v>301</v>
      </c>
      <c r="B325" s="89" t="s">
        <v>4023</v>
      </c>
      <c r="C325" s="776" t="s">
        <v>4069</v>
      </c>
      <c r="D325" s="776"/>
      <c r="E325" s="776"/>
      <c r="F325" s="90" t="s">
        <v>917</v>
      </c>
      <c r="G325" s="90" t="s">
        <v>33</v>
      </c>
      <c r="H325" s="90" t="s">
        <v>33</v>
      </c>
      <c r="I325" s="90" t="s">
        <v>173</v>
      </c>
      <c r="J325" s="91" t="s">
        <v>33</v>
      </c>
      <c r="K325" s="90" t="s">
        <v>33</v>
      </c>
      <c r="L325" s="91" t="s">
        <v>33</v>
      </c>
      <c r="M325" s="92" t="s">
        <v>33</v>
      </c>
      <c r="N325" s="93" t="s">
        <v>33</v>
      </c>
      <c r="Q325" s="68" t="s">
        <v>4069</v>
      </c>
    </row>
    <row r="326" spans="1:27" s="63" customFormat="1" ht="22.5" x14ac:dyDescent="0.2">
      <c r="A326" s="96"/>
      <c r="B326" s="97" t="s">
        <v>783</v>
      </c>
      <c r="C326" s="767" t="s">
        <v>3998</v>
      </c>
      <c r="D326" s="767"/>
      <c r="E326" s="767"/>
      <c r="F326" s="767"/>
      <c r="G326" s="767"/>
      <c r="H326" s="767"/>
      <c r="I326" s="767"/>
      <c r="J326" s="767"/>
      <c r="K326" s="767"/>
      <c r="L326" s="767"/>
      <c r="M326" s="767"/>
      <c r="N326" s="781"/>
      <c r="S326" s="68" t="s">
        <v>3998</v>
      </c>
    </row>
    <row r="327" spans="1:27" s="63" customFormat="1" x14ac:dyDescent="0.2">
      <c r="A327" s="96"/>
      <c r="B327" s="97" t="s">
        <v>3965</v>
      </c>
      <c r="C327" s="767" t="s">
        <v>3985</v>
      </c>
      <c r="D327" s="767"/>
      <c r="E327" s="767"/>
      <c r="F327" s="767"/>
      <c r="G327" s="767"/>
      <c r="H327" s="767"/>
      <c r="I327" s="767"/>
      <c r="J327" s="767"/>
      <c r="K327" s="767"/>
      <c r="L327" s="767"/>
      <c r="M327" s="767"/>
      <c r="N327" s="781"/>
      <c r="S327" s="68" t="s">
        <v>3985</v>
      </c>
    </row>
    <row r="328" spans="1:27" s="63" customFormat="1" x14ac:dyDescent="0.2">
      <c r="A328" s="96"/>
      <c r="B328" s="97" t="s">
        <v>4052</v>
      </c>
      <c r="C328" s="767" t="s">
        <v>4053</v>
      </c>
      <c r="D328" s="767"/>
      <c r="E328" s="767"/>
      <c r="F328" s="767"/>
      <c r="G328" s="767"/>
      <c r="H328" s="767"/>
      <c r="I328" s="767"/>
      <c r="J328" s="767"/>
      <c r="K328" s="767"/>
      <c r="L328" s="767"/>
      <c r="M328" s="767"/>
      <c r="N328" s="781"/>
      <c r="S328" s="68" t="s">
        <v>4053</v>
      </c>
    </row>
    <row r="329" spans="1:27" s="63" customFormat="1" x14ac:dyDescent="0.2">
      <c r="A329" s="98"/>
      <c r="B329" s="97" t="s">
        <v>165</v>
      </c>
      <c r="C329" s="767" t="s">
        <v>251</v>
      </c>
      <c r="D329" s="767"/>
      <c r="E329" s="767"/>
      <c r="F329" s="99" t="s">
        <v>33</v>
      </c>
      <c r="G329" s="99" t="s">
        <v>33</v>
      </c>
      <c r="H329" s="99" t="s">
        <v>33</v>
      </c>
      <c r="I329" s="99" t="s">
        <v>33</v>
      </c>
      <c r="J329" s="100">
        <v>285.2</v>
      </c>
      <c r="K329" s="99" t="s">
        <v>4065</v>
      </c>
      <c r="L329" s="100">
        <v>1345.86</v>
      </c>
      <c r="M329" s="101" t="s">
        <v>33</v>
      </c>
      <c r="N329" s="102" t="s">
        <v>33</v>
      </c>
      <c r="T329" s="68" t="s">
        <v>251</v>
      </c>
    </row>
    <row r="330" spans="1:27" s="63" customFormat="1" x14ac:dyDescent="0.2">
      <c r="A330" s="98"/>
      <c r="B330" s="97" t="s">
        <v>173</v>
      </c>
      <c r="C330" s="767" t="s">
        <v>174</v>
      </c>
      <c r="D330" s="767"/>
      <c r="E330" s="767"/>
      <c r="F330" s="99" t="s">
        <v>33</v>
      </c>
      <c r="G330" s="99" t="s">
        <v>33</v>
      </c>
      <c r="H330" s="99" t="s">
        <v>33</v>
      </c>
      <c r="I330" s="99" t="s">
        <v>33</v>
      </c>
      <c r="J330" s="100">
        <v>729.77</v>
      </c>
      <c r="K330" s="99" t="s">
        <v>4065</v>
      </c>
      <c r="L330" s="100">
        <v>3443.78</v>
      </c>
      <c r="M330" s="101" t="s">
        <v>33</v>
      </c>
      <c r="N330" s="102" t="s">
        <v>33</v>
      </c>
      <c r="T330" s="68" t="s">
        <v>174</v>
      </c>
    </row>
    <row r="331" spans="1:27" s="63" customFormat="1" x14ac:dyDescent="0.2">
      <c r="A331" s="98"/>
      <c r="B331" s="97" t="s">
        <v>176</v>
      </c>
      <c r="C331" s="767" t="s">
        <v>177</v>
      </c>
      <c r="D331" s="767"/>
      <c r="E331" s="767"/>
      <c r="F331" s="99" t="s">
        <v>33</v>
      </c>
      <c r="G331" s="99" t="s">
        <v>33</v>
      </c>
      <c r="H331" s="99" t="s">
        <v>33</v>
      </c>
      <c r="I331" s="99" t="s">
        <v>33</v>
      </c>
      <c r="J331" s="100">
        <v>71.86</v>
      </c>
      <c r="K331" s="99" t="s">
        <v>4065</v>
      </c>
      <c r="L331" s="100">
        <v>339.11</v>
      </c>
      <c r="M331" s="101" t="s">
        <v>33</v>
      </c>
      <c r="N331" s="102" t="s">
        <v>33</v>
      </c>
      <c r="T331" s="68" t="s">
        <v>177</v>
      </c>
    </row>
    <row r="332" spans="1:27" s="63" customFormat="1" x14ac:dyDescent="0.2">
      <c r="A332" s="98"/>
      <c r="B332" s="97" t="s">
        <v>212</v>
      </c>
      <c r="C332" s="767" t="s">
        <v>252</v>
      </c>
      <c r="D332" s="767"/>
      <c r="E332" s="767"/>
      <c r="F332" s="99" t="s">
        <v>33</v>
      </c>
      <c r="G332" s="99" t="s">
        <v>33</v>
      </c>
      <c r="H332" s="99" t="s">
        <v>33</v>
      </c>
      <c r="I332" s="99" t="s">
        <v>33</v>
      </c>
      <c r="J332" s="100">
        <v>158.62</v>
      </c>
      <c r="K332" s="99" t="s">
        <v>1054</v>
      </c>
      <c r="L332" s="100">
        <v>475.86</v>
      </c>
      <c r="M332" s="101" t="s">
        <v>33</v>
      </c>
      <c r="N332" s="102" t="s">
        <v>33</v>
      </c>
      <c r="T332" s="68" t="s">
        <v>252</v>
      </c>
    </row>
    <row r="333" spans="1:27" s="63" customFormat="1" x14ac:dyDescent="0.2">
      <c r="A333" s="98"/>
      <c r="B333" s="97" t="s">
        <v>33</v>
      </c>
      <c r="C333" s="767" t="s">
        <v>253</v>
      </c>
      <c r="D333" s="767"/>
      <c r="E333" s="767"/>
      <c r="F333" s="99" t="s">
        <v>179</v>
      </c>
      <c r="G333" s="99" t="s">
        <v>4028</v>
      </c>
      <c r="H333" s="99" t="s">
        <v>4065</v>
      </c>
      <c r="I333" s="99" t="s">
        <v>4070</v>
      </c>
      <c r="J333" s="100" t="s">
        <v>33</v>
      </c>
      <c r="K333" s="99" t="s">
        <v>33</v>
      </c>
      <c r="L333" s="100" t="s">
        <v>33</v>
      </c>
      <c r="M333" s="101" t="s">
        <v>33</v>
      </c>
      <c r="N333" s="102" t="s">
        <v>33</v>
      </c>
      <c r="U333" s="68" t="s">
        <v>253</v>
      </c>
    </row>
    <row r="334" spans="1:27" s="63" customFormat="1" x14ac:dyDescent="0.2">
      <c r="A334" s="98"/>
      <c r="B334" s="97" t="s">
        <v>33</v>
      </c>
      <c r="C334" s="767" t="s">
        <v>178</v>
      </c>
      <c r="D334" s="767"/>
      <c r="E334" s="767"/>
      <c r="F334" s="99" t="s">
        <v>179</v>
      </c>
      <c r="G334" s="99" t="s">
        <v>4030</v>
      </c>
      <c r="H334" s="99" t="s">
        <v>4065</v>
      </c>
      <c r="I334" s="99" t="s">
        <v>4071</v>
      </c>
      <c r="J334" s="100" t="s">
        <v>33</v>
      </c>
      <c r="K334" s="99" t="s">
        <v>33</v>
      </c>
      <c r="L334" s="100" t="s">
        <v>33</v>
      </c>
      <c r="M334" s="101" t="s">
        <v>33</v>
      </c>
      <c r="N334" s="102" t="s">
        <v>33</v>
      </c>
      <c r="U334" s="68" t="s">
        <v>178</v>
      </c>
    </row>
    <row r="335" spans="1:27" s="63" customFormat="1" x14ac:dyDescent="0.2">
      <c r="A335" s="98"/>
      <c r="B335" s="97" t="s">
        <v>33</v>
      </c>
      <c r="C335" s="776" t="s">
        <v>182</v>
      </c>
      <c r="D335" s="776"/>
      <c r="E335" s="776"/>
      <c r="F335" s="90" t="s">
        <v>33</v>
      </c>
      <c r="G335" s="90" t="s">
        <v>33</v>
      </c>
      <c r="H335" s="90" t="s">
        <v>33</v>
      </c>
      <c r="I335" s="90" t="s">
        <v>33</v>
      </c>
      <c r="J335" s="91">
        <v>1173.5899999999999</v>
      </c>
      <c r="K335" s="90" t="s">
        <v>33</v>
      </c>
      <c r="L335" s="91">
        <v>5265.5</v>
      </c>
      <c r="M335" s="92" t="s">
        <v>33</v>
      </c>
      <c r="N335" s="93" t="s">
        <v>33</v>
      </c>
      <c r="V335" s="68" t="s">
        <v>182</v>
      </c>
    </row>
    <row r="336" spans="1:27" s="63" customFormat="1" x14ac:dyDescent="0.2">
      <c r="A336" s="98"/>
      <c r="B336" s="97" t="s">
        <v>33</v>
      </c>
      <c r="C336" s="767" t="s">
        <v>183</v>
      </c>
      <c r="D336" s="767"/>
      <c r="E336" s="767"/>
      <c r="F336" s="99" t="s">
        <v>33</v>
      </c>
      <c r="G336" s="99" t="s">
        <v>33</v>
      </c>
      <c r="H336" s="99" t="s">
        <v>33</v>
      </c>
      <c r="I336" s="99" t="s">
        <v>33</v>
      </c>
      <c r="J336" s="100" t="s">
        <v>33</v>
      </c>
      <c r="K336" s="99" t="s">
        <v>33</v>
      </c>
      <c r="L336" s="100">
        <v>1684.97</v>
      </c>
      <c r="M336" s="101" t="s">
        <v>33</v>
      </c>
      <c r="N336" s="102" t="s">
        <v>33</v>
      </c>
      <c r="U336" s="68" t="s">
        <v>183</v>
      </c>
    </row>
    <row r="337" spans="1:27" s="63" customFormat="1" ht="22.5" x14ac:dyDescent="0.2">
      <c r="A337" s="98"/>
      <c r="B337" s="97" t="s">
        <v>771</v>
      </c>
      <c r="C337" s="767" t="s">
        <v>772</v>
      </c>
      <c r="D337" s="767"/>
      <c r="E337" s="767"/>
      <c r="F337" s="99" t="s">
        <v>186</v>
      </c>
      <c r="G337" s="99" t="s">
        <v>341</v>
      </c>
      <c r="H337" s="99" t="s">
        <v>33</v>
      </c>
      <c r="I337" s="99" t="s">
        <v>341</v>
      </c>
      <c r="J337" s="100" t="s">
        <v>33</v>
      </c>
      <c r="K337" s="99" t="s">
        <v>33</v>
      </c>
      <c r="L337" s="100">
        <v>1347.98</v>
      </c>
      <c r="M337" s="101" t="s">
        <v>33</v>
      </c>
      <c r="N337" s="102" t="s">
        <v>33</v>
      </c>
      <c r="U337" s="68" t="s">
        <v>772</v>
      </c>
    </row>
    <row r="338" spans="1:27" s="63" customFormat="1" ht="22.5" x14ac:dyDescent="0.2">
      <c r="A338" s="98"/>
      <c r="B338" s="97" t="s">
        <v>773</v>
      </c>
      <c r="C338" s="767" t="s">
        <v>774</v>
      </c>
      <c r="D338" s="767"/>
      <c r="E338" s="767"/>
      <c r="F338" s="99" t="s">
        <v>186</v>
      </c>
      <c r="G338" s="99" t="s">
        <v>775</v>
      </c>
      <c r="H338" s="99" t="s">
        <v>33</v>
      </c>
      <c r="I338" s="99" t="s">
        <v>775</v>
      </c>
      <c r="J338" s="100" t="s">
        <v>33</v>
      </c>
      <c r="K338" s="99" t="s">
        <v>33</v>
      </c>
      <c r="L338" s="100">
        <v>1010.98</v>
      </c>
      <c r="M338" s="101" t="s">
        <v>33</v>
      </c>
      <c r="N338" s="102" t="s">
        <v>33</v>
      </c>
      <c r="U338" s="68" t="s">
        <v>774</v>
      </c>
    </row>
    <row r="339" spans="1:27" s="63" customFormat="1" x14ac:dyDescent="0.2">
      <c r="A339" s="103"/>
      <c r="B339" s="104"/>
      <c r="C339" s="780" t="s">
        <v>191</v>
      </c>
      <c r="D339" s="780"/>
      <c r="E339" s="780"/>
      <c r="F339" s="105" t="s">
        <v>33</v>
      </c>
      <c r="G339" s="105" t="s">
        <v>33</v>
      </c>
      <c r="H339" s="105" t="s">
        <v>33</v>
      </c>
      <c r="I339" s="105" t="s">
        <v>33</v>
      </c>
      <c r="J339" s="106" t="s">
        <v>33</v>
      </c>
      <c r="K339" s="105" t="s">
        <v>33</v>
      </c>
      <c r="L339" s="106">
        <v>7624.46</v>
      </c>
      <c r="M339" s="92" t="s">
        <v>33</v>
      </c>
      <c r="N339" s="107" t="s">
        <v>33</v>
      </c>
      <c r="W339" s="68" t="s">
        <v>191</v>
      </c>
    </row>
    <row r="340" spans="1:27" s="63" customFormat="1" x14ac:dyDescent="0.2">
      <c r="A340" s="783" t="s">
        <v>4072</v>
      </c>
      <c r="B340" s="784"/>
      <c r="C340" s="784"/>
      <c r="D340" s="784"/>
      <c r="E340" s="784"/>
      <c r="F340" s="784"/>
      <c r="G340" s="784"/>
      <c r="H340" s="784"/>
      <c r="I340" s="784"/>
      <c r="J340" s="784"/>
      <c r="K340" s="784"/>
      <c r="L340" s="784"/>
      <c r="M340" s="784"/>
      <c r="N340" s="785"/>
      <c r="AA340" s="68" t="s">
        <v>4072</v>
      </c>
    </row>
    <row r="341" spans="1:27" s="63" customFormat="1" ht="33.75" x14ac:dyDescent="0.2">
      <c r="A341" s="88" t="s">
        <v>308</v>
      </c>
      <c r="B341" s="89" t="s">
        <v>4023</v>
      </c>
      <c r="C341" s="776" t="s">
        <v>4037</v>
      </c>
      <c r="D341" s="776"/>
      <c r="E341" s="776"/>
      <c r="F341" s="90" t="s">
        <v>917</v>
      </c>
      <c r="G341" s="90" t="s">
        <v>33</v>
      </c>
      <c r="H341" s="90" t="s">
        <v>33</v>
      </c>
      <c r="I341" s="90" t="s">
        <v>173</v>
      </c>
      <c r="J341" s="91" t="s">
        <v>33</v>
      </c>
      <c r="K341" s="90" t="s">
        <v>33</v>
      </c>
      <c r="L341" s="91" t="s">
        <v>33</v>
      </c>
      <c r="M341" s="92" t="s">
        <v>33</v>
      </c>
      <c r="N341" s="93" t="s">
        <v>33</v>
      </c>
      <c r="Q341" s="68" t="s">
        <v>4037</v>
      </c>
    </row>
    <row r="342" spans="1:27" s="63" customFormat="1" ht="22.5" x14ac:dyDescent="0.2">
      <c r="A342" s="96"/>
      <c r="B342" s="97" t="s">
        <v>783</v>
      </c>
      <c r="C342" s="767" t="s">
        <v>4038</v>
      </c>
      <c r="D342" s="767"/>
      <c r="E342" s="767"/>
      <c r="F342" s="767"/>
      <c r="G342" s="767"/>
      <c r="H342" s="767"/>
      <c r="I342" s="767"/>
      <c r="J342" s="767"/>
      <c r="K342" s="767"/>
      <c r="L342" s="767"/>
      <c r="M342" s="767"/>
      <c r="N342" s="781"/>
      <c r="S342" s="68" t="s">
        <v>4038</v>
      </c>
    </row>
    <row r="343" spans="1:27" s="63" customFormat="1" x14ac:dyDescent="0.2">
      <c r="A343" s="96"/>
      <c r="B343" s="97" t="s">
        <v>3965</v>
      </c>
      <c r="C343" s="767" t="s">
        <v>3985</v>
      </c>
      <c r="D343" s="767"/>
      <c r="E343" s="767"/>
      <c r="F343" s="767"/>
      <c r="G343" s="767"/>
      <c r="H343" s="767"/>
      <c r="I343" s="767"/>
      <c r="J343" s="767"/>
      <c r="K343" s="767"/>
      <c r="L343" s="767"/>
      <c r="M343" s="767"/>
      <c r="N343" s="781"/>
      <c r="S343" s="68" t="s">
        <v>3985</v>
      </c>
    </row>
    <row r="344" spans="1:27" s="63" customFormat="1" x14ac:dyDescent="0.2">
      <c r="A344" s="96"/>
      <c r="B344" s="97" t="s">
        <v>4052</v>
      </c>
      <c r="C344" s="767" t="s">
        <v>4053</v>
      </c>
      <c r="D344" s="767"/>
      <c r="E344" s="767"/>
      <c r="F344" s="767"/>
      <c r="G344" s="767"/>
      <c r="H344" s="767"/>
      <c r="I344" s="767"/>
      <c r="J344" s="767"/>
      <c r="K344" s="767"/>
      <c r="L344" s="767"/>
      <c r="M344" s="767"/>
      <c r="N344" s="781"/>
      <c r="S344" s="68" t="s">
        <v>4053</v>
      </c>
    </row>
    <row r="345" spans="1:27" s="63" customFormat="1" x14ac:dyDescent="0.2">
      <c r="A345" s="98"/>
      <c r="B345" s="97" t="s">
        <v>165</v>
      </c>
      <c r="C345" s="767" t="s">
        <v>251</v>
      </c>
      <c r="D345" s="767"/>
      <c r="E345" s="767"/>
      <c r="F345" s="99" t="s">
        <v>33</v>
      </c>
      <c r="G345" s="99" t="s">
        <v>33</v>
      </c>
      <c r="H345" s="99" t="s">
        <v>33</v>
      </c>
      <c r="I345" s="99" t="s">
        <v>33</v>
      </c>
      <c r="J345" s="100">
        <v>285.2</v>
      </c>
      <c r="K345" s="99" t="s">
        <v>4073</v>
      </c>
      <c r="L345" s="100">
        <v>1076.69</v>
      </c>
      <c r="M345" s="101" t="s">
        <v>33</v>
      </c>
      <c r="N345" s="102" t="s">
        <v>33</v>
      </c>
      <c r="T345" s="68" t="s">
        <v>251</v>
      </c>
    </row>
    <row r="346" spans="1:27" s="63" customFormat="1" x14ac:dyDescent="0.2">
      <c r="A346" s="98"/>
      <c r="B346" s="97" t="s">
        <v>173</v>
      </c>
      <c r="C346" s="767" t="s">
        <v>174</v>
      </c>
      <c r="D346" s="767"/>
      <c r="E346" s="767"/>
      <c r="F346" s="99" t="s">
        <v>33</v>
      </c>
      <c r="G346" s="99" t="s">
        <v>33</v>
      </c>
      <c r="H346" s="99" t="s">
        <v>33</v>
      </c>
      <c r="I346" s="99" t="s">
        <v>33</v>
      </c>
      <c r="J346" s="100">
        <v>729.77</v>
      </c>
      <c r="K346" s="99" t="s">
        <v>4073</v>
      </c>
      <c r="L346" s="100">
        <v>2755.03</v>
      </c>
      <c r="M346" s="101" t="s">
        <v>33</v>
      </c>
      <c r="N346" s="102" t="s">
        <v>33</v>
      </c>
      <c r="T346" s="68" t="s">
        <v>174</v>
      </c>
    </row>
    <row r="347" spans="1:27" s="63" customFormat="1" x14ac:dyDescent="0.2">
      <c r="A347" s="98"/>
      <c r="B347" s="97" t="s">
        <v>176</v>
      </c>
      <c r="C347" s="767" t="s">
        <v>177</v>
      </c>
      <c r="D347" s="767"/>
      <c r="E347" s="767"/>
      <c r="F347" s="99" t="s">
        <v>33</v>
      </c>
      <c r="G347" s="99" t="s">
        <v>33</v>
      </c>
      <c r="H347" s="99" t="s">
        <v>33</v>
      </c>
      <c r="I347" s="99" t="s">
        <v>33</v>
      </c>
      <c r="J347" s="100">
        <v>71.86</v>
      </c>
      <c r="K347" s="99" t="s">
        <v>4073</v>
      </c>
      <c r="L347" s="100">
        <v>271.29000000000002</v>
      </c>
      <c r="M347" s="101" t="s">
        <v>33</v>
      </c>
      <c r="N347" s="102" t="s">
        <v>33</v>
      </c>
      <c r="T347" s="68" t="s">
        <v>177</v>
      </c>
    </row>
    <row r="348" spans="1:27" s="63" customFormat="1" x14ac:dyDescent="0.2">
      <c r="A348" s="98"/>
      <c r="B348" s="97" t="s">
        <v>212</v>
      </c>
      <c r="C348" s="767" t="s">
        <v>252</v>
      </c>
      <c r="D348" s="767"/>
      <c r="E348" s="767"/>
      <c r="F348" s="99" t="s">
        <v>33</v>
      </c>
      <c r="G348" s="99" t="s">
        <v>33</v>
      </c>
      <c r="H348" s="99" t="s">
        <v>33</v>
      </c>
      <c r="I348" s="99" t="s">
        <v>33</v>
      </c>
      <c r="J348" s="100">
        <v>158.62</v>
      </c>
      <c r="K348" s="99" t="s">
        <v>1053</v>
      </c>
      <c r="L348" s="100">
        <v>380.69</v>
      </c>
      <c r="M348" s="101" t="s">
        <v>33</v>
      </c>
      <c r="N348" s="102" t="s">
        <v>33</v>
      </c>
      <c r="T348" s="68" t="s">
        <v>252</v>
      </c>
    </row>
    <row r="349" spans="1:27" s="63" customFormat="1" x14ac:dyDescent="0.2">
      <c r="A349" s="98"/>
      <c r="B349" s="97" t="s">
        <v>33</v>
      </c>
      <c r="C349" s="767" t="s">
        <v>253</v>
      </c>
      <c r="D349" s="767"/>
      <c r="E349" s="767"/>
      <c r="F349" s="99" t="s">
        <v>179</v>
      </c>
      <c r="G349" s="99" t="s">
        <v>4028</v>
      </c>
      <c r="H349" s="99" t="s">
        <v>4073</v>
      </c>
      <c r="I349" s="99" t="s">
        <v>4074</v>
      </c>
      <c r="J349" s="100" t="s">
        <v>33</v>
      </c>
      <c r="K349" s="99" t="s">
        <v>33</v>
      </c>
      <c r="L349" s="100" t="s">
        <v>33</v>
      </c>
      <c r="M349" s="101" t="s">
        <v>33</v>
      </c>
      <c r="N349" s="102" t="s">
        <v>33</v>
      </c>
      <c r="U349" s="68" t="s">
        <v>253</v>
      </c>
    </row>
    <row r="350" spans="1:27" s="63" customFormat="1" x14ac:dyDescent="0.2">
      <c r="A350" s="98"/>
      <c r="B350" s="97" t="s">
        <v>33</v>
      </c>
      <c r="C350" s="767" t="s">
        <v>178</v>
      </c>
      <c r="D350" s="767"/>
      <c r="E350" s="767"/>
      <c r="F350" s="99" t="s">
        <v>179</v>
      </c>
      <c r="G350" s="99" t="s">
        <v>4030</v>
      </c>
      <c r="H350" s="99" t="s">
        <v>4073</v>
      </c>
      <c r="I350" s="99" t="s">
        <v>4075</v>
      </c>
      <c r="J350" s="100" t="s">
        <v>33</v>
      </c>
      <c r="K350" s="99" t="s">
        <v>33</v>
      </c>
      <c r="L350" s="100" t="s">
        <v>33</v>
      </c>
      <c r="M350" s="101" t="s">
        <v>33</v>
      </c>
      <c r="N350" s="102" t="s">
        <v>33</v>
      </c>
      <c r="U350" s="68" t="s">
        <v>178</v>
      </c>
    </row>
    <row r="351" spans="1:27" s="63" customFormat="1" x14ac:dyDescent="0.2">
      <c r="A351" s="98"/>
      <c r="B351" s="97" t="s">
        <v>33</v>
      </c>
      <c r="C351" s="776" t="s">
        <v>182</v>
      </c>
      <c r="D351" s="776"/>
      <c r="E351" s="776"/>
      <c r="F351" s="90" t="s">
        <v>33</v>
      </c>
      <c r="G351" s="90" t="s">
        <v>33</v>
      </c>
      <c r="H351" s="90" t="s">
        <v>33</v>
      </c>
      <c r="I351" s="90" t="s">
        <v>33</v>
      </c>
      <c r="J351" s="91">
        <v>1173.5899999999999</v>
      </c>
      <c r="K351" s="90" t="s">
        <v>33</v>
      </c>
      <c r="L351" s="91">
        <v>4212.41</v>
      </c>
      <c r="M351" s="92" t="s">
        <v>33</v>
      </c>
      <c r="N351" s="93" t="s">
        <v>33</v>
      </c>
      <c r="V351" s="68" t="s">
        <v>182</v>
      </c>
    </row>
    <row r="352" spans="1:27" s="63" customFormat="1" x14ac:dyDescent="0.2">
      <c r="A352" s="98"/>
      <c r="B352" s="97" t="s">
        <v>33</v>
      </c>
      <c r="C352" s="767" t="s">
        <v>183</v>
      </c>
      <c r="D352" s="767"/>
      <c r="E352" s="767"/>
      <c r="F352" s="99" t="s">
        <v>33</v>
      </c>
      <c r="G352" s="99" t="s">
        <v>33</v>
      </c>
      <c r="H352" s="99" t="s">
        <v>33</v>
      </c>
      <c r="I352" s="99" t="s">
        <v>33</v>
      </c>
      <c r="J352" s="100" t="s">
        <v>33</v>
      </c>
      <c r="K352" s="99" t="s">
        <v>33</v>
      </c>
      <c r="L352" s="100">
        <v>1347.98</v>
      </c>
      <c r="M352" s="101" t="s">
        <v>33</v>
      </c>
      <c r="N352" s="102" t="s">
        <v>33</v>
      </c>
      <c r="U352" s="68" t="s">
        <v>183</v>
      </c>
    </row>
    <row r="353" spans="1:27" s="63" customFormat="1" ht="22.5" x14ac:dyDescent="0.2">
      <c r="A353" s="98"/>
      <c r="B353" s="97" t="s">
        <v>771</v>
      </c>
      <c r="C353" s="767" t="s">
        <v>772</v>
      </c>
      <c r="D353" s="767"/>
      <c r="E353" s="767"/>
      <c r="F353" s="99" t="s">
        <v>186</v>
      </c>
      <c r="G353" s="99" t="s">
        <v>341</v>
      </c>
      <c r="H353" s="99" t="s">
        <v>33</v>
      </c>
      <c r="I353" s="99" t="s">
        <v>341</v>
      </c>
      <c r="J353" s="100" t="s">
        <v>33</v>
      </c>
      <c r="K353" s="99" t="s">
        <v>33</v>
      </c>
      <c r="L353" s="100">
        <v>1078.3800000000001</v>
      </c>
      <c r="M353" s="101" t="s">
        <v>33</v>
      </c>
      <c r="N353" s="102" t="s">
        <v>33</v>
      </c>
      <c r="U353" s="68" t="s">
        <v>772</v>
      </c>
    </row>
    <row r="354" spans="1:27" s="63" customFormat="1" ht="22.5" x14ac:dyDescent="0.2">
      <c r="A354" s="98"/>
      <c r="B354" s="97" t="s">
        <v>773</v>
      </c>
      <c r="C354" s="767" t="s">
        <v>774</v>
      </c>
      <c r="D354" s="767"/>
      <c r="E354" s="767"/>
      <c r="F354" s="99" t="s">
        <v>186</v>
      </c>
      <c r="G354" s="99" t="s">
        <v>775</v>
      </c>
      <c r="H354" s="99" t="s">
        <v>33</v>
      </c>
      <c r="I354" s="99" t="s">
        <v>775</v>
      </c>
      <c r="J354" s="100" t="s">
        <v>33</v>
      </c>
      <c r="K354" s="99" t="s">
        <v>33</v>
      </c>
      <c r="L354" s="100">
        <v>808.79</v>
      </c>
      <c r="M354" s="101" t="s">
        <v>33</v>
      </c>
      <c r="N354" s="102" t="s">
        <v>33</v>
      </c>
      <c r="U354" s="68" t="s">
        <v>774</v>
      </c>
    </row>
    <row r="355" spans="1:27" s="63" customFormat="1" x14ac:dyDescent="0.2">
      <c r="A355" s="103"/>
      <c r="B355" s="104"/>
      <c r="C355" s="780" t="s">
        <v>191</v>
      </c>
      <c r="D355" s="780"/>
      <c r="E355" s="780"/>
      <c r="F355" s="105" t="s">
        <v>33</v>
      </c>
      <c r="G355" s="105" t="s">
        <v>33</v>
      </c>
      <c r="H355" s="105" t="s">
        <v>33</v>
      </c>
      <c r="I355" s="105" t="s">
        <v>33</v>
      </c>
      <c r="J355" s="106" t="s">
        <v>33</v>
      </c>
      <c r="K355" s="105" t="s">
        <v>33</v>
      </c>
      <c r="L355" s="106">
        <v>6099.58</v>
      </c>
      <c r="M355" s="92" t="s">
        <v>33</v>
      </c>
      <c r="N355" s="107" t="s">
        <v>33</v>
      </c>
      <c r="W355" s="68" t="s">
        <v>191</v>
      </c>
    </row>
    <row r="356" spans="1:27" s="63" customFormat="1" x14ac:dyDescent="0.2">
      <c r="A356" s="783" t="s">
        <v>4076</v>
      </c>
      <c r="B356" s="784"/>
      <c r="C356" s="784"/>
      <c r="D356" s="784"/>
      <c r="E356" s="784"/>
      <c r="F356" s="784"/>
      <c r="G356" s="784"/>
      <c r="H356" s="784"/>
      <c r="I356" s="784"/>
      <c r="J356" s="784"/>
      <c r="K356" s="784"/>
      <c r="L356" s="784"/>
      <c r="M356" s="784"/>
      <c r="N356" s="785"/>
      <c r="AA356" s="68" t="s">
        <v>4076</v>
      </c>
    </row>
    <row r="357" spans="1:27" s="63" customFormat="1" ht="33.75" x14ac:dyDescent="0.2">
      <c r="A357" s="88" t="s">
        <v>312</v>
      </c>
      <c r="B357" s="89" t="s">
        <v>4023</v>
      </c>
      <c r="C357" s="776" t="s">
        <v>4064</v>
      </c>
      <c r="D357" s="776"/>
      <c r="E357" s="776"/>
      <c r="F357" s="90" t="s">
        <v>917</v>
      </c>
      <c r="G357" s="90" t="s">
        <v>33</v>
      </c>
      <c r="H357" s="90" t="s">
        <v>33</v>
      </c>
      <c r="I357" s="90" t="s">
        <v>165</v>
      </c>
      <c r="J357" s="91" t="s">
        <v>33</v>
      </c>
      <c r="K357" s="90" t="s">
        <v>33</v>
      </c>
      <c r="L357" s="91" t="s">
        <v>33</v>
      </c>
      <c r="M357" s="92" t="s">
        <v>33</v>
      </c>
      <c r="N357" s="93" t="s">
        <v>33</v>
      </c>
      <c r="Q357" s="68" t="s">
        <v>4064</v>
      </c>
    </row>
    <row r="358" spans="1:27" s="63" customFormat="1" ht="22.5" x14ac:dyDescent="0.2">
      <c r="A358" s="96"/>
      <c r="B358" s="97" t="s">
        <v>783</v>
      </c>
      <c r="C358" s="767" t="s">
        <v>3998</v>
      </c>
      <c r="D358" s="767"/>
      <c r="E358" s="767"/>
      <c r="F358" s="767"/>
      <c r="G358" s="767"/>
      <c r="H358" s="767"/>
      <c r="I358" s="767"/>
      <c r="J358" s="767"/>
      <c r="K358" s="767"/>
      <c r="L358" s="767"/>
      <c r="M358" s="767"/>
      <c r="N358" s="781"/>
      <c r="S358" s="68" t="s">
        <v>3998</v>
      </c>
    </row>
    <row r="359" spans="1:27" s="63" customFormat="1" x14ac:dyDescent="0.2">
      <c r="A359" s="96"/>
      <c r="B359" s="97" t="s">
        <v>3965</v>
      </c>
      <c r="C359" s="767" t="s">
        <v>3985</v>
      </c>
      <c r="D359" s="767"/>
      <c r="E359" s="767"/>
      <c r="F359" s="767"/>
      <c r="G359" s="767"/>
      <c r="H359" s="767"/>
      <c r="I359" s="767"/>
      <c r="J359" s="767"/>
      <c r="K359" s="767"/>
      <c r="L359" s="767"/>
      <c r="M359" s="767"/>
      <c r="N359" s="781"/>
      <c r="S359" s="68" t="s">
        <v>3985</v>
      </c>
    </row>
    <row r="360" spans="1:27" s="63" customFormat="1" x14ac:dyDescent="0.2">
      <c r="A360" s="96"/>
      <c r="B360" s="97" t="s">
        <v>4052</v>
      </c>
      <c r="C360" s="767" t="s">
        <v>4053</v>
      </c>
      <c r="D360" s="767"/>
      <c r="E360" s="767"/>
      <c r="F360" s="767"/>
      <c r="G360" s="767"/>
      <c r="H360" s="767"/>
      <c r="I360" s="767"/>
      <c r="J360" s="767"/>
      <c r="K360" s="767"/>
      <c r="L360" s="767"/>
      <c r="M360" s="767"/>
      <c r="N360" s="781"/>
      <c r="S360" s="68" t="s">
        <v>4053</v>
      </c>
    </row>
    <row r="361" spans="1:27" s="63" customFormat="1" x14ac:dyDescent="0.2">
      <c r="A361" s="98"/>
      <c r="B361" s="97" t="s">
        <v>165</v>
      </c>
      <c r="C361" s="767" t="s">
        <v>251</v>
      </c>
      <c r="D361" s="767"/>
      <c r="E361" s="767"/>
      <c r="F361" s="99" t="s">
        <v>33</v>
      </c>
      <c r="G361" s="99" t="s">
        <v>33</v>
      </c>
      <c r="H361" s="99" t="s">
        <v>33</v>
      </c>
      <c r="I361" s="99" t="s">
        <v>33</v>
      </c>
      <c r="J361" s="100">
        <v>285.2</v>
      </c>
      <c r="K361" s="99" t="s">
        <v>4065</v>
      </c>
      <c r="L361" s="100">
        <v>672.93</v>
      </c>
      <c r="M361" s="101" t="s">
        <v>33</v>
      </c>
      <c r="N361" s="102" t="s">
        <v>33</v>
      </c>
      <c r="T361" s="68" t="s">
        <v>251</v>
      </c>
    </row>
    <row r="362" spans="1:27" s="63" customFormat="1" x14ac:dyDescent="0.2">
      <c r="A362" s="98"/>
      <c r="B362" s="97" t="s">
        <v>173</v>
      </c>
      <c r="C362" s="767" t="s">
        <v>174</v>
      </c>
      <c r="D362" s="767"/>
      <c r="E362" s="767"/>
      <c r="F362" s="99" t="s">
        <v>33</v>
      </c>
      <c r="G362" s="99" t="s">
        <v>33</v>
      </c>
      <c r="H362" s="99" t="s">
        <v>33</v>
      </c>
      <c r="I362" s="99" t="s">
        <v>33</v>
      </c>
      <c r="J362" s="100">
        <v>729.77</v>
      </c>
      <c r="K362" s="99" t="s">
        <v>4065</v>
      </c>
      <c r="L362" s="100">
        <v>1721.89</v>
      </c>
      <c r="M362" s="101" t="s">
        <v>33</v>
      </c>
      <c r="N362" s="102" t="s">
        <v>33</v>
      </c>
      <c r="T362" s="68" t="s">
        <v>174</v>
      </c>
    </row>
    <row r="363" spans="1:27" s="63" customFormat="1" x14ac:dyDescent="0.2">
      <c r="A363" s="98"/>
      <c r="B363" s="97" t="s">
        <v>176</v>
      </c>
      <c r="C363" s="767" t="s">
        <v>177</v>
      </c>
      <c r="D363" s="767"/>
      <c r="E363" s="767"/>
      <c r="F363" s="99" t="s">
        <v>33</v>
      </c>
      <c r="G363" s="99" t="s">
        <v>33</v>
      </c>
      <c r="H363" s="99" t="s">
        <v>33</v>
      </c>
      <c r="I363" s="99" t="s">
        <v>33</v>
      </c>
      <c r="J363" s="100">
        <v>71.86</v>
      </c>
      <c r="K363" s="99" t="s">
        <v>4065</v>
      </c>
      <c r="L363" s="100">
        <v>169.55</v>
      </c>
      <c r="M363" s="101" t="s">
        <v>33</v>
      </c>
      <c r="N363" s="102" t="s">
        <v>33</v>
      </c>
      <c r="T363" s="68" t="s">
        <v>177</v>
      </c>
    </row>
    <row r="364" spans="1:27" s="63" customFormat="1" x14ac:dyDescent="0.2">
      <c r="A364" s="98"/>
      <c r="B364" s="97" t="s">
        <v>212</v>
      </c>
      <c r="C364" s="767" t="s">
        <v>252</v>
      </c>
      <c r="D364" s="767"/>
      <c r="E364" s="767"/>
      <c r="F364" s="99" t="s">
        <v>33</v>
      </c>
      <c r="G364" s="99" t="s">
        <v>33</v>
      </c>
      <c r="H364" s="99" t="s">
        <v>33</v>
      </c>
      <c r="I364" s="99" t="s">
        <v>33</v>
      </c>
      <c r="J364" s="100">
        <v>158.62</v>
      </c>
      <c r="K364" s="99" t="s">
        <v>1054</v>
      </c>
      <c r="L364" s="100">
        <v>237.93</v>
      </c>
      <c r="M364" s="101" t="s">
        <v>33</v>
      </c>
      <c r="N364" s="102" t="s">
        <v>33</v>
      </c>
      <c r="T364" s="68" t="s">
        <v>252</v>
      </c>
    </row>
    <row r="365" spans="1:27" s="63" customFormat="1" x14ac:dyDescent="0.2">
      <c r="A365" s="98"/>
      <c r="B365" s="97" t="s">
        <v>33</v>
      </c>
      <c r="C365" s="767" t="s">
        <v>253</v>
      </c>
      <c r="D365" s="767"/>
      <c r="E365" s="767"/>
      <c r="F365" s="99" t="s">
        <v>179</v>
      </c>
      <c r="G365" s="99" t="s">
        <v>4028</v>
      </c>
      <c r="H365" s="99" t="s">
        <v>4065</v>
      </c>
      <c r="I365" s="99" t="s">
        <v>4066</v>
      </c>
      <c r="J365" s="100" t="s">
        <v>33</v>
      </c>
      <c r="K365" s="99" t="s">
        <v>33</v>
      </c>
      <c r="L365" s="100" t="s">
        <v>33</v>
      </c>
      <c r="M365" s="101" t="s">
        <v>33</v>
      </c>
      <c r="N365" s="102" t="s">
        <v>33</v>
      </c>
      <c r="U365" s="68" t="s">
        <v>253</v>
      </c>
    </row>
    <row r="366" spans="1:27" s="63" customFormat="1" x14ac:dyDescent="0.2">
      <c r="A366" s="98"/>
      <c r="B366" s="97" t="s">
        <v>33</v>
      </c>
      <c r="C366" s="767" t="s">
        <v>178</v>
      </c>
      <c r="D366" s="767"/>
      <c r="E366" s="767"/>
      <c r="F366" s="99" t="s">
        <v>179</v>
      </c>
      <c r="G366" s="99" t="s">
        <v>4030</v>
      </c>
      <c r="H366" s="99" t="s">
        <v>4065</v>
      </c>
      <c r="I366" s="99" t="s">
        <v>4067</v>
      </c>
      <c r="J366" s="100" t="s">
        <v>33</v>
      </c>
      <c r="K366" s="99" t="s">
        <v>33</v>
      </c>
      <c r="L366" s="100" t="s">
        <v>33</v>
      </c>
      <c r="M366" s="101" t="s">
        <v>33</v>
      </c>
      <c r="N366" s="102" t="s">
        <v>33</v>
      </c>
      <c r="U366" s="68" t="s">
        <v>178</v>
      </c>
    </row>
    <row r="367" spans="1:27" s="63" customFormat="1" x14ac:dyDescent="0.2">
      <c r="A367" s="98"/>
      <c r="B367" s="97" t="s">
        <v>33</v>
      </c>
      <c r="C367" s="776" t="s">
        <v>182</v>
      </c>
      <c r="D367" s="776"/>
      <c r="E367" s="776"/>
      <c r="F367" s="90" t="s">
        <v>33</v>
      </c>
      <c r="G367" s="90" t="s">
        <v>33</v>
      </c>
      <c r="H367" s="90" t="s">
        <v>33</v>
      </c>
      <c r="I367" s="90" t="s">
        <v>33</v>
      </c>
      <c r="J367" s="91">
        <v>1173.5899999999999</v>
      </c>
      <c r="K367" s="90" t="s">
        <v>33</v>
      </c>
      <c r="L367" s="91">
        <v>2632.75</v>
      </c>
      <c r="M367" s="92" t="s">
        <v>33</v>
      </c>
      <c r="N367" s="93" t="s">
        <v>33</v>
      </c>
      <c r="V367" s="68" t="s">
        <v>182</v>
      </c>
    </row>
    <row r="368" spans="1:27" s="63" customFormat="1" x14ac:dyDescent="0.2">
      <c r="A368" s="98"/>
      <c r="B368" s="97" t="s">
        <v>33</v>
      </c>
      <c r="C368" s="767" t="s">
        <v>183</v>
      </c>
      <c r="D368" s="767"/>
      <c r="E368" s="767"/>
      <c r="F368" s="99" t="s">
        <v>33</v>
      </c>
      <c r="G368" s="99" t="s">
        <v>33</v>
      </c>
      <c r="H368" s="99" t="s">
        <v>33</v>
      </c>
      <c r="I368" s="99" t="s">
        <v>33</v>
      </c>
      <c r="J368" s="100" t="s">
        <v>33</v>
      </c>
      <c r="K368" s="99" t="s">
        <v>33</v>
      </c>
      <c r="L368" s="100">
        <v>842.48</v>
      </c>
      <c r="M368" s="101" t="s">
        <v>33</v>
      </c>
      <c r="N368" s="102" t="s">
        <v>33</v>
      </c>
      <c r="U368" s="68" t="s">
        <v>183</v>
      </c>
    </row>
    <row r="369" spans="1:23" s="63" customFormat="1" ht="22.5" x14ac:dyDescent="0.2">
      <c r="A369" s="98"/>
      <c r="B369" s="97" t="s">
        <v>771</v>
      </c>
      <c r="C369" s="767" t="s">
        <v>772</v>
      </c>
      <c r="D369" s="767"/>
      <c r="E369" s="767"/>
      <c r="F369" s="99" t="s">
        <v>186</v>
      </c>
      <c r="G369" s="99" t="s">
        <v>341</v>
      </c>
      <c r="H369" s="99" t="s">
        <v>33</v>
      </c>
      <c r="I369" s="99" t="s">
        <v>341</v>
      </c>
      <c r="J369" s="100" t="s">
        <v>33</v>
      </c>
      <c r="K369" s="99" t="s">
        <v>33</v>
      </c>
      <c r="L369" s="100">
        <v>673.98</v>
      </c>
      <c r="M369" s="101" t="s">
        <v>33</v>
      </c>
      <c r="N369" s="102" t="s">
        <v>33</v>
      </c>
      <c r="U369" s="68" t="s">
        <v>772</v>
      </c>
    </row>
    <row r="370" spans="1:23" s="63" customFormat="1" ht="22.5" x14ac:dyDescent="0.2">
      <c r="A370" s="98"/>
      <c r="B370" s="97" t="s">
        <v>773</v>
      </c>
      <c r="C370" s="767" t="s">
        <v>774</v>
      </c>
      <c r="D370" s="767"/>
      <c r="E370" s="767"/>
      <c r="F370" s="99" t="s">
        <v>186</v>
      </c>
      <c r="G370" s="99" t="s">
        <v>775</v>
      </c>
      <c r="H370" s="99" t="s">
        <v>33</v>
      </c>
      <c r="I370" s="99" t="s">
        <v>775</v>
      </c>
      <c r="J370" s="100" t="s">
        <v>33</v>
      </c>
      <c r="K370" s="99" t="s">
        <v>33</v>
      </c>
      <c r="L370" s="100">
        <v>505.49</v>
      </c>
      <c r="M370" s="101" t="s">
        <v>33</v>
      </c>
      <c r="N370" s="102" t="s">
        <v>33</v>
      </c>
      <c r="U370" s="68" t="s">
        <v>774</v>
      </c>
    </row>
    <row r="371" spans="1:23" s="63" customFormat="1" x14ac:dyDescent="0.2">
      <c r="A371" s="103"/>
      <c r="B371" s="104"/>
      <c r="C371" s="780" t="s">
        <v>191</v>
      </c>
      <c r="D371" s="780"/>
      <c r="E371" s="780"/>
      <c r="F371" s="105" t="s">
        <v>33</v>
      </c>
      <c r="G371" s="105" t="s">
        <v>33</v>
      </c>
      <c r="H371" s="105" t="s">
        <v>33</v>
      </c>
      <c r="I371" s="105" t="s">
        <v>33</v>
      </c>
      <c r="J371" s="106" t="s">
        <v>33</v>
      </c>
      <c r="K371" s="105" t="s">
        <v>33</v>
      </c>
      <c r="L371" s="106">
        <v>3812.22</v>
      </c>
      <c r="M371" s="92" t="s">
        <v>33</v>
      </c>
      <c r="N371" s="107" t="s">
        <v>33</v>
      </c>
      <c r="W371" s="68" t="s">
        <v>191</v>
      </c>
    </row>
    <row r="372" spans="1:23" s="63" customFormat="1" ht="33.75" x14ac:dyDescent="0.2">
      <c r="A372" s="88" t="s">
        <v>316</v>
      </c>
      <c r="B372" s="89" t="s">
        <v>4023</v>
      </c>
      <c r="C372" s="776" t="s">
        <v>4034</v>
      </c>
      <c r="D372" s="776"/>
      <c r="E372" s="776"/>
      <c r="F372" s="90" t="s">
        <v>917</v>
      </c>
      <c r="G372" s="90" t="s">
        <v>33</v>
      </c>
      <c r="H372" s="90" t="s">
        <v>33</v>
      </c>
      <c r="I372" s="90" t="s">
        <v>165</v>
      </c>
      <c r="J372" s="91" t="s">
        <v>33</v>
      </c>
      <c r="K372" s="90" t="s">
        <v>33</v>
      </c>
      <c r="L372" s="91" t="s">
        <v>33</v>
      </c>
      <c r="M372" s="92" t="s">
        <v>33</v>
      </c>
      <c r="N372" s="93" t="s">
        <v>33</v>
      </c>
      <c r="Q372" s="68" t="s">
        <v>4034</v>
      </c>
    </row>
    <row r="373" spans="1:23" s="63" customFormat="1" ht="22.5" x14ac:dyDescent="0.2">
      <c r="A373" s="96"/>
      <c r="B373" s="97" t="s">
        <v>783</v>
      </c>
      <c r="C373" s="767" t="s">
        <v>3998</v>
      </c>
      <c r="D373" s="767"/>
      <c r="E373" s="767"/>
      <c r="F373" s="767"/>
      <c r="G373" s="767"/>
      <c r="H373" s="767"/>
      <c r="I373" s="767"/>
      <c r="J373" s="767"/>
      <c r="K373" s="767"/>
      <c r="L373" s="767"/>
      <c r="M373" s="767"/>
      <c r="N373" s="781"/>
      <c r="S373" s="68" t="s">
        <v>3998</v>
      </c>
    </row>
    <row r="374" spans="1:23" s="63" customFormat="1" x14ac:dyDescent="0.2">
      <c r="A374" s="96"/>
      <c r="B374" s="97" t="s">
        <v>3965</v>
      </c>
      <c r="C374" s="767" t="s">
        <v>3985</v>
      </c>
      <c r="D374" s="767"/>
      <c r="E374" s="767"/>
      <c r="F374" s="767"/>
      <c r="G374" s="767"/>
      <c r="H374" s="767"/>
      <c r="I374" s="767"/>
      <c r="J374" s="767"/>
      <c r="K374" s="767"/>
      <c r="L374" s="767"/>
      <c r="M374" s="767"/>
      <c r="N374" s="781"/>
      <c r="S374" s="68" t="s">
        <v>3985</v>
      </c>
    </row>
    <row r="375" spans="1:23" s="63" customFormat="1" x14ac:dyDescent="0.2">
      <c r="A375" s="96"/>
      <c r="B375" s="97" t="s">
        <v>4052</v>
      </c>
      <c r="C375" s="767" t="s">
        <v>4053</v>
      </c>
      <c r="D375" s="767"/>
      <c r="E375" s="767"/>
      <c r="F375" s="767"/>
      <c r="G375" s="767"/>
      <c r="H375" s="767"/>
      <c r="I375" s="767"/>
      <c r="J375" s="767"/>
      <c r="K375" s="767"/>
      <c r="L375" s="767"/>
      <c r="M375" s="767"/>
      <c r="N375" s="781"/>
      <c r="S375" s="68" t="s">
        <v>4053</v>
      </c>
    </row>
    <row r="376" spans="1:23" s="63" customFormat="1" x14ac:dyDescent="0.2">
      <c r="A376" s="98"/>
      <c r="B376" s="97" t="s">
        <v>165</v>
      </c>
      <c r="C376" s="767" t="s">
        <v>251</v>
      </c>
      <c r="D376" s="767"/>
      <c r="E376" s="767"/>
      <c r="F376" s="99" t="s">
        <v>33</v>
      </c>
      <c r="G376" s="99" t="s">
        <v>33</v>
      </c>
      <c r="H376" s="99" t="s">
        <v>33</v>
      </c>
      <c r="I376" s="99" t="s">
        <v>33</v>
      </c>
      <c r="J376" s="100">
        <v>285.2</v>
      </c>
      <c r="K376" s="99" t="s">
        <v>4065</v>
      </c>
      <c r="L376" s="100">
        <v>672.93</v>
      </c>
      <c r="M376" s="101" t="s">
        <v>33</v>
      </c>
      <c r="N376" s="102" t="s">
        <v>33</v>
      </c>
      <c r="T376" s="68" t="s">
        <v>251</v>
      </c>
    </row>
    <row r="377" spans="1:23" s="63" customFormat="1" x14ac:dyDescent="0.2">
      <c r="A377" s="98"/>
      <c r="B377" s="97" t="s">
        <v>173</v>
      </c>
      <c r="C377" s="767" t="s">
        <v>174</v>
      </c>
      <c r="D377" s="767"/>
      <c r="E377" s="767"/>
      <c r="F377" s="99" t="s">
        <v>33</v>
      </c>
      <c r="G377" s="99" t="s">
        <v>33</v>
      </c>
      <c r="H377" s="99" t="s">
        <v>33</v>
      </c>
      <c r="I377" s="99" t="s">
        <v>33</v>
      </c>
      <c r="J377" s="100">
        <v>729.77</v>
      </c>
      <c r="K377" s="99" t="s">
        <v>4065</v>
      </c>
      <c r="L377" s="100">
        <v>1721.89</v>
      </c>
      <c r="M377" s="101" t="s">
        <v>33</v>
      </c>
      <c r="N377" s="102" t="s">
        <v>33</v>
      </c>
      <c r="T377" s="68" t="s">
        <v>174</v>
      </c>
    </row>
    <row r="378" spans="1:23" s="63" customFormat="1" x14ac:dyDescent="0.2">
      <c r="A378" s="98"/>
      <c r="B378" s="97" t="s">
        <v>176</v>
      </c>
      <c r="C378" s="767" t="s">
        <v>177</v>
      </c>
      <c r="D378" s="767"/>
      <c r="E378" s="767"/>
      <c r="F378" s="99" t="s">
        <v>33</v>
      </c>
      <c r="G378" s="99" t="s">
        <v>33</v>
      </c>
      <c r="H378" s="99" t="s">
        <v>33</v>
      </c>
      <c r="I378" s="99" t="s">
        <v>33</v>
      </c>
      <c r="J378" s="100">
        <v>71.86</v>
      </c>
      <c r="K378" s="99" t="s">
        <v>4065</v>
      </c>
      <c r="L378" s="100">
        <v>169.55</v>
      </c>
      <c r="M378" s="101" t="s">
        <v>33</v>
      </c>
      <c r="N378" s="102" t="s">
        <v>33</v>
      </c>
      <c r="T378" s="68" t="s">
        <v>177</v>
      </c>
    </row>
    <row r="379" spans="1:23" s="63" customFormat="1" x14ac:dyDescent="0.2">
      <c r="A379" s="98"/>
      <c r="B379" s="97" t="s">
        <v>212</v>
      </c>
      <c r="C379" s="767" t="s">
        <v>252</v>
      </c>
      <c r="D379" s="767"/>
      <c r="E379" s="767"/>
      <c r="F379" s="99" t="s">
        <v>33</v>
      </c>
      <c r="G379" s="99" t="s">
        <v>33</v>
      </c>
      <c r="H379" s="99" t="s">
        <v>33</v>
      </c>
      <c r="I379" s="99" t="s">
        <v>33</v>
      </c>
      <c r="J379" s="100">
        <v>158.62</v>
      </c>
      <c r="K379" s="99" t="s">
        <v>1054</v>
      </c>
      <c r="L379" s="100">
        <v>237.93</v>
      </c>
      <c r="M379" s="101" t="s">
        <v>33</v>
      </c>
      <c r="N379" s="102" t="s">
        <v>33</v>
      </c>
      <c r="T379" s="68" t="s">
        <v>252</v>
      </c>
    </row>
    <row r="380" spans="1:23" s="63" customFormat="1" x14ac:dyDescent="0.2">
      <c r="A380" s="98"/>
      <c r="B380" s="97" t="s">
        <v>33</v>
      </c>
      <c r="C380" s="767" t="s">
        <v>253</v>
      </c>
      <c r="D380" s="767"/>
      <c r="E380" s="767"/>
      <c r="F380" s="99" t="s">
        <v>179</v>
      </c>
      <c r="G380" s="99" t="s">
        <v>4028</v>
      </c>
      <c r="H380" s="99" t="s">
        <v>4065</v>
      </c>
      <c r="I380" s="99" t="s">
        <v>4066</v>
      </c>
      <c r="J380" s="100" t="s">
        <v>33</v>
      </c>
      <c r="K380" s="99" t="s">
        <v>33</v>
      </c>
      <c r="L380" s="100" t="s">
        <v>33</v>
      </c>
      <c r="M380" s="101" t="s">
        <v>33</v>
      </c>
      <c r="N380" s="102" t="s">
        <v>33</v>
      </c>
      <c r="U380" s="68" t="s">
        <v>253</v>
      </c>
    </row>
    <row r="381" spans="1:23" s="63" customFormat="1" x14ac:dyDescent="0.2">
      <c r="A381" s="98"/>
      <c r="B381" s="97" t="s">
        <v>33</v>
      </c>
      <c r="C381" s="767" t="s">
        <v>178</v>
      </c>
      <c r="D381" s="767"/>
      <c r="E381" s="767"/>
      <c r="F381" s="99" t="s">
        <v>179</v>
      </c>
      <c r="G381" s="99" t="s">
        <v>4030</v>
      </c>
      <c r="H381" s="99" t="s">
        <v>4065</v>
      </c>
      <c r="I381" s="99" t="s">
        <v>4067</v>
      </c>
      <c r="J381" s="100" t="s">
        <v>33</v>
      </c>
      <c r="K381" s="99" t="s">
        <v>33</v>
      </c>
      <c r="L381" s="100" t="s">
        <v>33</v>
      </c>
      <c r="M381" s="101" t="s">
        <v>33</v>
      </c>
      <c r="N381" s="102" t="s">
        <v>33</v>
      </c>
      <c r="U381" s="68" t="s">
        <v>178</v>
      </c>
    </row>
    <row r="382" spans="1:23" s="63" customFormat="1" x14ac:dyDescent="0.2">
      <c r="A382" s="98"/>
      <c r="B382" s="97" t="s">
        <v>33</v>
      </c>
      <c r="C382" s="776" t="s">
        <v>182</v>
      </c>
      <c r="D382" s="776"/>
      <c r="E382" s="776"/>
      <c r="F382" s="90" t="s">
        <v>33</v>
      </c>
      <c r="G382" s="90" t="s">
        <v>33</v>
      </c>
      <c r="H382" s="90" t="s">
        <v>33</v>
      </c>
      <c r="I382" s="90" t="s">
        <v>33</v>
      </c>
      <c r="J382" s="91">
        <v>1173.5899999999999</v>
      </c>
      <c r="K382" s="90" t="s">
        <v>33</v>
      </c>
      <c r="L382" s="91">
        <v>2632.75</v>
      </c>
      <c r="M382" s="92" t="s">
        <v>33</v>
      </c>
      <c r="N382" s="93" t="s">
        <v>33</v>
      </c>
      <c r="V382" s="68" t="s">
        <v>182</v>
      </c>
    </row>
    <row r="383" spans="1:23" s="63" customFormat="1" x14ac:dyDescent="0.2">
      <c r="A383" s="98"/>
      <c r="B383" s="97" t="s">
        <v>33</v>
      </c>
      <c r="C383" s="767" t="s">
        <v>183</v>
      </c>
      <c r="D383" s="767"/>
      <c r="E383" s="767"/>
      <c r="F383" s="99" t="s">
        <v>33</v>
      </c>
      <c r="G383" s="99" t="s">
        <v>33</v>
      </c>
      <c r="H383" s="99" t="s">
        <v>33</v>
      </c>
      <c r="I383" s="99" t="s">
        <v>33</v>
      </c>
      <c r="J383" s="100" t="s">
        <v>33</v>
      </c>
      <c r="K383" s="99" t="s">
        <v>33</v>
      </c>
      <c r="L383" s="100">
        <v>842.48</v>
      </c>
      <c r="M383" s="101" t="s">
        <v>33</v>
      </c>
      <c r="N383" s="102" t="s">
        <v>33</v>
      </c>
      <c r="U383" s="68" t="s">
        <v>183</v>
      </c>
    </row>
    <row r="384" spans="1:23" s="63" customFormat="1" ht="22.5" x14ac:dyDescent="0.2">
      <c r="A384" s="98"/>
      <c r="B384" s="97" t="s">
        <v>771</v>
      </c>
      <c r="C384" s="767" t="s">
        <v>772</v>
      </c>
      <c r="D384" s="767"/>
      <c r="E384" s="767"/>
      <c r="F384" s="99" t="s">
        <v>186</v>
      </c>
      <c r="G384" s="99" t="s">
        <v>341</v>
      </c>
      <c r="H384" s="99" t="s">
        <v>33</v>
      </c>
      <c r="I384" s="99" t="s">
        <v>341</v>
      </c>
      <c r="J384" s="100" t="s">
        <v>33</v>
      </c>
      <c r="K384" s="99" t="s">
        <v>33</v>
      </c>
      <c r="L384" s="100">
        <v>673.98</v>
      </c>
      <c r="M384" s="101" t="s">
        <v>33</v>
      </c>
      <c r="N384" s="102" t="s">
        <v>33</v>
      </c>
      <c r="U384" s="68" t="s">
        <v>772</v>
      </c>
    </row>
    <row r="385" spans="1:27" s="63" customFormat="1" ht="22.5" x14ac:dyDescent="0.2">
      <c r="A385" s="98"/>
      <c r="B385" s="97" t="s">
        <v>773</v>
      </c>
      <c r="C385" s="767" t="s">
        <v>774</v>
      </c>
      <c r="D385" s="767"/>
      <c r="E385" s="767"/>
      <c r="F385" s="99" t="s">
        <v>186</v>
      </c>
      <c r="G385" s="99" t="s">
        <v>775</v>
      </c>
      <c r="H385" s="99" t="s">
        <v>33</v>
      </c>
      <c r="I385" s="99" t="s">
        <v>775</v>
      </c>
      <c r="J385" s="100" t="s">
        <v>33</v>
      </c>
      <c r="K385" s="99" t="s">
        <v>33</v>
      </c>
      <c r="L385" s="100">
        <v>505.49</v>
      </c>
      <c r="M385" s="101" t="s">
        <v>33</v>
      </c>
      <c r="N385" s="102" t="s">
        <v>33</v>
      </c>
      <c r="U385" s="68" t="s">
        <v>774</v>
      </c>
    </row>
    <row r="386" spans="1:27" s="63" customFormat="1" x14ac:dyDescent="0.2">
      <c r="A386" s="103"/>
      <c r="B386" s="104"/>
      <c r="C386" s="780" t="s">
        <v>191</v>
      </c>
      <c r="D386" s="780"/>
      <c r="E386" s="780"/>
      <c r="F386" s="105" t="s">
        <v>33</v>
      </c>
      <c r="G386" s="105" t="s">
        <v>33</v>
      </c>
      <c r="H386" s="105" t="s">
        <v>33</v>
      </c>
      <c r="I386" s="105" t="s">
        <v>33</v>
      </c>
      <c r="J386" s="106" t="s">
        <v>33</v>
      </c>
      <c r="K386" s="105" t="s">
        <v>33</v>
      </c>
      <c r="L386" s="106">
        <v>3812.22</v>
      </c>
      <c r="M386" s="92" t="s">
        <v>33</v>
      </c>
      <c r="N386" s="107" t="s">
        <v>33</v>
      </c>
      <c r="W386" s="68" t="s">
        <v>191</v>
      </c>
    </row>
    <row r="387" spans="1:27" s="63" customFormat="1" x14ac:dyDescent="0.2">
      <c r="A387" s="783" t="s">
        <v>4077</v>
      </c>
      <c r="B387" s="784"/>
      <c r="C387" s="784"/>
      <c r="D387" s="784"/>
      <c r="E387" s="784"/>
      <c r="F387" s="784"/>
      <c r="G387" s="784"/>
      <c r="H387" s="784"/>
      <c r="I387" s="784"/>
      <c r="J387" s="784"/>
      <c r="K387" s="784"/>
      <c r="L387" s="784"/>
      <c r="M387" s="784"/>
      <c r="N387" s="785"/>
      <c r="AA387" s="68" t="s">
        <v>4077</v>
      </c>
    </row>
    <row r="388" spans="1:27" s="63" customFormat="1" ht="33.75" x14ac:dyDescent="0.2">
      <c r="A388" s="88" t="s">
        <v>689</v>
      </c>
      <c r="B388" s="89" t="s">
        <v>4023</v>
      </c>
      <c r="C388" s="776" t="s">
        <v>4064</v>
      </c>
      <c r="D388" s="776"/>
      <c r="E388" s="776"/>
      <c r="F388" s="90" t="s">
        <v>917</v>
      </c>
      <c r="G388" s="90" t="s">
        <v>33</v>
      </c>
      <c r="H388" s="90" t="s">
        <v>33</v>
      </c>
      <c r="I388" s="90" t="s">
        <v>165</v>
      </c>
      <c r="J388" s="91" t="s">
        <v>33</v>
      </c>
      <c r="K388" s="90" t="s">
        <v>33</v>
      </c>
      <c r="L388" s="91" t="s">
        <v>33</v>
      </c>
      <c r="M388" s="92" t="s">
        <v>33</v>
      </c>
      <c r="N388" s="93" t="s">
        <v>33</v>
      </c>
      <c r="Q388" s="68" t="s">
        <v>4064</v>
      </c>
    </row>
    <row r="389" spans="1:27" s="63" customFormat="1" ht="22.5" x14ac:dyDescent="0.2">
      <c r="A389" s="96"/>
      <c r="B389" s="97" t="s">
        <v>783</v>
      </c>
      <c r="C389" s="767" t="s">
        <v>3998</v>
      </c>
      <c r="D389" s="767"/>
      <c r="E389" s="767"/>
      <c r="F389" s="767"/>
      <c r="G389" s="767"/>
      <c r="H389" s="767"/>
      <c r="I389" s="767"/>
      <c r="J389" s="767"/>
      <c r="K389" s="767"/>
      <c r="L389" s="767"/>
      <c r="M389" s="767"/>
      <c r="N389" s="781"/>
      <c r="S389" s="68" t="s">
        <v>3998</v>
      </c>
    </row>
    <row r="390" spans="1:27" s="63" customFormat="1" x14ac:dyDescent="0.2">
      <c r="A390" s="96"/>
      <c r="B390" s="97" t="s">
        <v>3965</v>
      </c>
      <c r="C390" s="767" t="s">
        <v>3985</v>
      </c>
      <c r="D390" s="767"/>
      <c r="E390" s="767"/>
      <c r="F390" s="767"/>
      <c r="G390" s="767"/>
      <c r="H390" s="767"/>
      <c r="I390" s="767"/>
      <c r="J390" s="767"/>
      <c r="K390" s="767"/>
      <c r="L390" s="767"/>
      <c r="M390" s="767"/>
      <c r="N390" s="781"/>
      <c r="S390" s="68" t="s">
        <v>3985</v>
      </c>
    </row>
    <row r="391" spans="1:27" s="63" customFormat="1" x14ac:dyDescent="0.2">
      <c r="A391" s="98"/>
      <c r="B391" s="97" t="s">
        <v>165</v>
      </c>
      <c r="C391" s="767" t="s">
        <v>251</v>
      </c>
      <c r="D391" s="767"/>
      <c r="E391" s="767"/>
      <c r="F391" s="99" t="s">
        <v>33</v>
      </c>
      <c r="G391" s="99" t="s">
        <v>33</v>
      </c>
      <c r="H391" s="99" t="s">
        <v>33</v>
      </c>
      <c r="I391" s="99" t="s">
        <v>33</v>
      </c>
      <c r="J391" s="100">
        <v>285.2</v>
      </c>
      <c r="K391" s="99" t="s">
        <v>3999</v>
      </c>
      <c r="L391" s="100">
        <v>517.64</v>
      </c>
      <c r="M391" s="101" t="s">
        <v>33</v>
      </c>
      <c r="N391" s="102" t="s">
        <v>33</v>
      </c>
      <c r="T391" s="68" t="s">
        <v>251</v>
      </c>
    </row>
    <row r="392" spans="1:27" s="63" customFormat="1" x14ac:dyDescent="0.2">
      <c r="A392" s="98"/>
      <c r="B392" s="97" t="s">
        <v>173</v>
      </c>
      <c r="C392" s="767" t="s">
        <v>174</v>
      </c>
      <c r="D392" s="767"/>
      <c r="E392" s="767"/>
      <c r="F392" s="99" t="s">
        <v>33</v>
      </c>
      <c r="G392" s="99" t="s">
        <v>33</v>
      </c>
      <c r="H392" s="99" t="s">
        <v>33</v>
      </c>
      <c r="I392" s="99" t="s">
        <v>33</v>
      </c>
      <c r="J392" s="100">
        <v>729.77</v>
      </c>
      <c r="K392" s="99" t="s">
        <v>3999</v>
      </c>
      <c r="L392" s="100">
        <v>1324.53</v>
      </c>
      <c r="M392" s="101" t="s">
        <v>33</v>
      </c>
      <c r="N392" s="102" t="s">
        <v>33</v>
      </c>
      <c r="T392" s="68" t="s">
        <v>174</v>
      </c>
    </row>
    <row r="393" spans="1:27" s="63" customFormat="1" x14ac:dyDescent="0.2">
      <c r="A393" s="98"/>
      <c r="B393" s="97" t="s">
        <v>176</v>
      </c>
      <c r="C393" s="767" t="s">
        <v>177</v>
      </c>
      <c r="D393" s="767"/>
      <c r="E393" s="767"/>
      <c r="F393" s="99" t="s">
        <v>33</v>
      </c>
      <c r="G393" s="99" t="s">
        <v>33</v>
      </c>
      <c r="H393" s="99" t="s">
        <v>33</v>
      </c>
      <c r="I393" s="99" t="s">
        <v>33</v>
      </c>
      <c r="J393" s="100">
        <v>71.86</v>
      </c>
      <c r="K393" s="99" t="s">
        <v>3999</v>
      </c>
      <c r="L393" s="100">
        <v>130.43</v>
      </c>
      <c r="M393" s="101" t="s">
        <v>33</v>
      </c>
      <c r="N393" s="102" t="s">
        <v>33</v>
      </c>
      <c r="T393" s="68" t="s">
        <v>177</v>
      </c>
    </row>
    <row r="394" spans="1:27" s="63" customFormat="1" x14ac:dyDescent="0.2">
      <c r="A394" s="98"/>
      <c r="B394" s="97" t="s">
        <v>212</v>
      </c>
      <c r="C394" s="767" t="s">
        <v>252</v>
      </c>
      <c r="D394" s="767"/>
      <c r="E394" s="767"/>
      <c r="F394" s="99" t="s">
        <v>33</v>
      </c>
      <c r="G394" s="99" t="s">
        <v>33</v>
      </c>
      <c r="H394" s="99" t="s">
        <v>33</v>
      </c>
      <c r="I394" s="99" t="s">
        <v>33</v>
      </c>
      <c r="J394" s="100">
        <v>158.62</v>
      </c>
      <c r="K394" s="99" t="s">
        <v>1054</v>
      </c>
      <c r="L394" s="100">
        <v>237.93</v>
      </c>
      <c r="M394" s="101" t="s">
        <v>33</v>
      </c>
      <c r="N394" s="102" t="s">
        <v>33</v>
      </c>
      <c r="T394" s="68" t="s">
        <v>252</v>
      </c>
    </row>
    <row r="395" spans="1:27" s="63" customFormat="1" x14ac:dyDescent="0.2">
      <c r="A395" s="98"/>
      <c r="B395" s="97" t="s">
        <v>33</v>
      </c>
      <c r="C395" s="767" t="s">
        <v>253</v>
      </c>
      <c r="D395" s="767"/>
      <c r="E395" s="767"/>
      <c r="F395" s="99" t="s">
        <v>179</v>
      </c>
      <c r="G395" s="99" t="s">
        <v>4028</v>
      </c>
      <c r="H395" s="99" t="s">
        <v>3999</v>
      </c>
      <c r="I395" s="99" t="s">
        <v>4078</v>
      </c>
      <c r="J395" s="100" t="s">
        <v>33</v>
      </c>
      <c r="K395" s="99" t="s">
        <v>33</v>
      </c>
      <c r="L395" s="100" t="s">
        <v>33</v>
      </c>
      <c r="M395" s="101" t="s">
        <v>33</v>
      </c>
      <c r="N395" s="102" t="s">
        <v>33</v>
      </c>
      <c r="U395" s="68" t="s">
        <v>253</v>
      </c>
    </row>
    <row r="396" spans="1:27" s="63" customFormat="1" x14ac:dyDescent="0.2">
      <c r="A396" s="98"/>
      <c r="B396" s="97" t="s">
        <v>33</v>
      </c>
      <c r="C396" s="767" t="s">
        <v>178</v>
      </c>
      <c r="D396" s="767"/>
      <c r="E396" s="767"/>
      <c r="F396" s="99" t="s">
        <v>179</v>
      </c>
      <c r="G396" s="99" t="s">
        <v>4030</v>
      </c>
      <c r="H396" s="99" t="s">
        <v>3999</v>
      </c>
      <c r="I396" s="99" t="s">
        <v>4079</v>
      </c>
      <c r="J396" s="100" t="s">
        <v>33</v>
      </c>
      <c r="K396" s="99" t="s">
        <v>33</v>
      </c>
      <c r="L396" s="100" t="s">
        <v>33</v>
      </c>
      <c r="M396" s="101" t="s">
        <v>33</v>
      </c>
      <c r="N396" s="102" t="s">
        <v>33</v>
      </c>
      <c r="U396" s="68" t="s">
        <v>178</v>
      </c>
    </row>
    <row r="397" spans="1:27" s="63" customFormat="1" x14ac:dyDescent="0.2">
      <c r="A397" s="98"/>
      <c r="B397" s="97" t="s">
        <v>33</v>
      </c>
      <c r="C397" s="776" t="s">
        <v>182</v>
      </c>
      <c r="D397" s="776"/>
      <c r="E397" s="776"/>
      <c r="F397" s="90" t="s">
        <v>33</v>
      </c>
      <c r="G397" s="90" t="s">
        <v>33</v>
      </c>
      <c r="H397" s="90" t="s">
        <v>33</v>
      </c>
      <c r="I397" s="90" t="s">
        <v>33</v>
      </c>
      <c r="J397" s="91">
        <v>1173.5899999999999</v>
      </c>
      <c r="K397" s="90" t="s">
        <v>33</v>
      </c>
      <c r="L397" s="91">
        <v>2080.1</v>
      </c>
      <c r="M397" s="92" t="s">
        <v>33</v>
      </c>
      <c r="N397" s="93" t="s">
        <v>33</v>
      </c>
      <c r="V397" s="68" t="s">
        <v>182</v>
      </c>
    </row>
    <row r="398" spans="1:27" s="63" customFormat="1" x14ac:dyDescent="0.2">
      <c r="A398" s="98"/>
      <c r="B398" s="97" t="s">
        <v>33</v>
      </c>
      <c r="C398" s="767" t="s">
        <v>183</v>
      </c>
      <c r="D398" s="767"/>
      <c r="E398" s="767"/>
      <c r="F398" s="99" t="s">
        <v>33</v>
      </c>
      <c r="G398" s="99" t="s">
        <v>33</v>
      </c>
      <c r="H398" s="99" t="s">
        <v>33</v>
      </c>
      <c r="I398" s="99" t="s">
        <v>33</v>
      </c>
      <c r="J398" s="100" t="s">
        <v>33</v>
      </c>
      <c r="K398" s="99" t="s">
        <v>33</v>
      </c>
      <c r="L398" s="100">
        <v>648.07000000000005</v>
      </c>
      <c r="M398" s="101" t="s">
        <v>33</v>
      </c>
      <c r="N398" s="102" t="s">
        <v>33</v>
      </c>
      <c r="U398" s="68" t="s">
        <v>183</v>
      </c>
    </row>
    <row r="399" spans="1:27" s="63" customFormat="1" ht="22.5" x14ac:dyDescent="0.2">
      <c r="A399" s="98"/>
      <c r="B399" s="97" t="s">
        <v>771</v>
      </c>
      <c r="C399" s="767" t="s">
        <v>772</v>
      </c>
      <c r="D399" s="767"/>
      <c r="E399" s="767"/>
      <c r="F399" s="99" t="s">
        <v>186</v>
      </c>
      <c r="G399" s="99" t="s">
        <v>341</v>
      </c>
      <c r="H399" s="99" t="s">
        <v>33</v>
      </c>
      <c r="I399" s="99" t="s">
        <v>341</v>
      </c>
      <c r="J399" s="100" t="s">
        <v>33</v>
      </c>
      <c r="K399" s="99" t="s">
        <v>33</v>
      </c>
      <c r="L399" s="100">
        <v>518.46</v>
      </c>
      <c r="M399" s="101" t="s">
        <v>33</v>
      </c>
      <c r="N399" s="102" t="s">
        <v>33</v>
      </c>
      <c r="U399" s="68" t="s">
        <v>772</v>
      </c>
    </row>
    <row r="400" spans="1:27" s="63" customFormat="1" ht="22.5" x14ac:dyDescent="0.2">
      <c r="A400" s="98"/>
      <c r="B400" s="97" t="s">
        <v>773</v>
      </c>
      <c r="C400" s="767" t="s">
        <v>774</v>
      </c>
      <c r="D400" s="767"/>
      <c r="E400" s="767"/>
      <c r="F400" s="99" t="s">
        <v>186</v>
      </c>
      <c r="G400" s="99" t="s">
        <v>775</v>
      </c>
      <c r="H400" s="99" t="s">
        <v>33</v>
      </c>
      <c r="I400" s="99" t="s">
        <v>775</v>
      </c>
      <c r="J400" s="100" t="s">
        <v>33</v>
      </c>
      <c r="K400" s="99" t="s">
        <v>33</v>
      </c>
      <c r="L400" s="100">
        <v>388.84</v>
      </c>
      <c r="M400" s="101" t="s">
        <v>33</v>
      </c>
      <c r="N400" s="102" t="s">
        <v>33</v>
      </c>
      <c r="U400" s="68" t="s">
        <v>774</v>
      </c>
    </row>
    <row r="401" spans="1:27" s="63" customFormat="1" x14ac:dyDescent="0.2">
      <c r="A401" s="103"/>
      <c r="B401" s="104"/>
      <c r="C401" s="780" t="s">
        <v>191</v>
      </c>
      <c r="D401" s="780"/>
      <c r="E401" s="780"/>
      <c r="F401" s="105" t="s">
        <v>33</v>
      </c>
      <c r="G401" s="105" t="s">
        <v>33</v>
      </c>
      <c r="H401" s="105" t="s">
        <v>33</v>
      </c>
      <c r="I401" s="105" t="s">
        <v>33</v>
      </c>
      <c r="J401" s="106" t="s">
        <v>33</v>
      </c>
      <c r="K401" s="105" t="s">
        <v>33</v>
      </c>
      <c r="L401" s="106">
        <v>2987.4</v>
      </c>
      <c r="M401" s="92" t="s">
        <v>33</v>
      </c>
      <c r="N401" s="107" t="s">
        <v>33</v>
      </c>
      <c r="W401" s="68" t="s">
        <v>191</v>
      </c>
    </row>
    <row r="402" spans="1:27" s="63" customFormat="1" ht="33.75" x14ac:dyDescent="0.2">
      <c r="A402" s="88" t="s">
        <v>692</v>
      </c>
      <c r="B402" s="89" t="s">
        <v>4023</v>
      </c>
      <c r="C402" s="776" t="s">
        <v>4034</v>
      </c>
      <c r="D402" s="776"/>
      <c r="E402" s="776"/>
      <c r="F402" s="90" t="s">
        <v>917</v>
      </c>
      <c r="G402" s="90" t="s">
        <v>33</v>
      </c>
      <c r="H402" s="90" t="s">
        <v>33</v>
      </c>
      <c r="I402" s="90" t="s">
        <v>165</v>
      </c>
      <c r="J402" s="91" t="s">
        <v>33</v>
      </c>
      <c r="K402" s="90" t="s">
        <v>33</v>
      </c>
      <c r="L402" s="91" t="s">
        <v>33</v>
      </c>
      <c r="M402" s="92" t="s">
        <v>33</v>
      </c>
      <c r="N402" s="93" t="s">
        <v>33</v>
      </c>
      <c r="Q402" s="68" t="s">
        <v>4034</v>
      </c>
    </row>
    <row r="403" spans="1:27" s="63" customFormat="1" ht="22.5" x14ac:dyDescent="0.2">
      <c r="A403" s="96"/>
      <c r="B403" s="97" t="s">
        <v>783</v>
      </c>
      <c r="C403" s="767" t="s">
        <v>3998</v>
      </c>
      <c r="D403" s="767"/>
      <c r="E403" s="767"/>
      <c r="F403" s="767"/>
      <c r="G403" s="767"/>
      <c r="H403" s="767"/>
      <c r="I403" s="767"/>
      <c r="J403" s="767"/>
      <c r="K403" s="767"/>
      <c r="L403" s="767"/>
      <c r="M403" s="767"/>
      <c r="N403" s="781"/>
      <c r="S403" s="68" t="s">
        <v>3998</v>
      </c>
    </row>
    <row r="404" spans="1:27" s="63" customFormat="1" x14ac:dyDescent="0.2">
      <c r="A404" s="96"/>
      <c r="B404" s="97" t="s">
        <v>3965</v>
      </c>
      <c r="C404" s="767" t="s">
        <v>3985</v>
      </c>
      <c r="D404" s="767"/>
      <c r="E404" s="767"/>
      <c r="F404" s="767"/>
      <c r="G404" s="767"/>
      <c r="H404" s="767"/>
      <c r="I404" s="767"/>
      <c r="J404" s="767"/>
      <c r="K404" s="767"/>
      <c r="L404" s="767"/>
      <c r="M404" s="767"/>
      <c r="N404" s="781"/>
      <c r="S404" s="68" t="s">
        <v>3985</v>
      </c>
    </row>
    <row r="405" spans="1:27" s="63" customFormat="1" x14ac:dyDescent="0.2">
      <c r="A405" s="98"/>
      <c r="B405" s="97" t="s">
        <v>165</v>
      </c>
      <c r="C405" s="767" t="s">
        <v>251</v>
      </c>
      <c r="D405" s="767"/>
      <c r="E405" s="767"/>
      <c r="F405" s="99" t="s">
        <v>33</v>
      </c>
      <c r="G405" s="99" t="s">
        <v>33</v>
      </c>
      <c r="H405" s="99" t="s">
        <v>33</v>
      </c>
      <c r="I405" s="99" t="s">
        <v>33</v>
      </c>
      <c r="J405" s="100">
        <v>285.2</v>
      </c>
      <c r="K405" s="99" t="s">
        <v>3999</v>
      </c>
      <c r="L405" s="100">
        <v>517.64</v>
      </c>
      <c r="M405" s="101" t="s">
        <v>33</v>
      </c>
      <c r="N405" s="102" t="s">
        <v>33</v>
      </c>
      <c r="T405" s="68" t="s">
        <v>251</v>
      </c>
    </row>
    <row r="406" spans="1:27" s="63" customFormat="1" x14ac:dyDescent="0.2">
      <c r="A406" s="98"/>
      <c r="B406" s="97" t="s">
        <v>173</v>
      </c>
      <c r="C406" s="767" t="s">
        <v>174</v>
      </c>
      <c r="D406" s="767"/>
      <c r="E406" s="767"/>
      <c r="F406" s="99" t="s">
        <v>33</v>
      </c>
      <c r="G406" s="99" t="s">
        <v>33</v>
      </c>
      <c r="H406" s="99" t="s">
        <v>33</v>
      </c>
      <c r="I406" s="99" t="s">
        <v>33</v>
      </c>
      <c r="J406" s="100">
        <v>729.77</v>
      </c>
      <c r="K406" s="99" t="s">
        <v>3999</v>
      </c>
      <c r="L406" s="100">
        <v>1324.53</v>
      </c>
      <c r="M406" s="101" t="s">
        <v>33</v>
      </c>
      <c r="N406" s="102" t="s">
        <v>33</v>
      </c>
      <c r="T406" s="68" t="s">
        <v>174</v>
      </c>
    </row>
    <row r="407" spans="1:27" s="63" customFormat="1" x14ac:dyDescent="0.2">
      <c r="A407" s="98"/>
      <c r="B407" s="97" t="s">
        <v>176</v>
      </c>
      <c r="C407" s="767" t="s">
        <v>177</v>
      </c>
      <c r="D407" s="767"/>
      <c r="E407" s="767"/>
      <c r="F407" s="99" t="s">
        <v>33</v>
      </c>
      <c r="G407" s="99" t="s">
        <v>33</v>
      </c>
      <c r="H407" s="99" t="s">
        <v>33</v>
      </c>
      <c r="I407" s="99" t="s">
        <v>33</v>
      </c>
      <c r="J407" s="100">
        <v>71.86</v>
      </c>
      <c r="K407" s="99" t="s">
        <v>3999</v>
      </c>
      <c r="L407" s="100">
        <v>130.43</v>
      </c>
      <c r="M407" s="101" t="s">
        <v>33</v>
      </c>
      <c r="N407" s="102" t="s">
        <v>33</v>
      </c>
      <c r="T407" s="68" t="s">
        <v>177</v>
      </c>
    </row>
    <row r="408" spans="1:27" s="63" customFormat="1" x14ac:dyDescent="0.2">
      <c r="A408" s="98"/>
      <c r="B408" s="97" t="s">
        <v>212</v>
      </c>
      <c r="C408" s="767" t="s">
        <v>252</v>
      </c>
      <c r="D408" s="767"/>
      <c r="E408" s="767"/>
      <c r="F408" s="99" t="s">
        <v>33</v>
      </c>
      <c r="G408" s="99" t="s">
        <v>33</v>
      </c>
      <c r="H408" s="99" t="s">
        <v>33</v>
      </c>
      <c r="I408" s="99" t="s">
        <v>33</v>
      </c>
      <c r="J408" s="100">
        <v>158.62</v>
      </c>
      <c r="K408" s="99" t="s">
        <v>1054</v>
      </c>
      <c r="L408" s="100">
        <v>237.93</v>
      </c>
      <c r="M408" s="101" t="s">
        <v>33</v>
      </c>
      <c r="N408" s="102" t="s">
        <v>33</v>
      </c>
      <c r="T408" s="68" t="s">
        <v>252</v>
      </c>
    </row>
    <row r="409" spans="1:27" s="63" customFormat="1" x14ac:dyDescent="0.2">
      <c r="A409" s="98"/>
      <c r="B409" s="97" t="s">
        <v>33</v>
      </c>
      <c r="C409" s="767" t="s">
        <v>253</v>
      </c>
      <c r="D409" s="767"/>
      <c r="E409" s="767"/>
      <c r="F409" s="99" t="s">
        <v>179</v>
      </c>
      <c r="G409" s="99" t="s">
        <v>4028</v>
      </c>
      <c r="H409" s="99" t="s">
        <v>3999</v>
      </c>
      <c r="I409" s="99" t="s">
        <v>4078</v>
      </c>
      <c r="J409" s="100" t="s">
        <v>33</v>
      </c>
      <c r="K409" s="99" t="s">
        <v>33</v>
      </c>
      <c r="L409" s="100" t="s">
        <v>33</v>
      </c>
      <c r="M409" s="101" t="s">
        <v>33</v>
      </c>
      <c r="N409" s="102" t="s">
        <v>33</v>
      </c>
      <c r="U409" s="68" t="s">
        <v>253</v>
      </c>
    </row>
    <row r="410" spans="1:27" s="63" customFormat="1" x14ac:dyDescent="0.2">
      <c r="A410" s="98"/>
      <c r="B410" s="97" t="s">
        <v>33</v>
      </c>
      <c r="C410" s="767" t="s">
        <v>178</v>
      </c>
      <c r="D410" s="767"/>
      <c r="E410" s="767"/>
      <c r="F410" s="99" t="s">
        <v>179</v>
      </c>
      <c r="G410" s="99" t="s">
        <v>4030</v>
      </c>
      <c r="H410" s="99" t="s">
        <v>3999</v>
      </c>
      <c r="I410" s="99" t="s">
        <v>4079</v>
      </c>
      <c r="J410" s="100" t="s">
        <v>33</v>
      </c>
      <c r="K410" s="99" t="s">
        <v>33</v>
      </c>
      <c r="L410" s="100" t="s">
        <v>33</v>
      </c>
      <c r="M410" s="101" t="s">
        <v>33</v>
      </c>
      <c r="N410" s="102" t="s">
        <v>33</v>
      </c>
      <c r="U410" s="68" t="s">
        <v>178</v>
      </c>
    </row>
    <row r="411" spans="1:27" s="63" customFormat="1" x14ac:dyDescent="0.2">
      <c r="A411" s="98"/>
      <c r="B411" s="97" t="s">
        <v>33</v>
      </c>
      <c r="C411" s="776" t="s">
        <v>182</v>
      </c>
      <c r="D411" s="776"/>
      <c r="E411" s="776"/>
      <c r="F411" s="90" t="s">
        <v>33</v>
      </c>
      <c r="G411" s="90" t="s">
        <v>33</v>
      </c>
      <c r="H411" s="90" t="s">
        <v>33</v>
      </c>
      <c r="I411" s="90" t="s">
        <v>33</v>
      </c>
      <c r="J411" s="91">
        <v>1173.5899999999999</v>
      </c>
      <c r="K411" s="90" t="s">
        <v>33</v>
      </c>
      <c r="L411" s="91">
        <v>2080.1</v>
      </c>
      <c r="M411" s="92" t="s">
        <v>33</v>
      </c>
      <c r="N411" s="93" t="s">
        <v>33</v>
      </c>
      <c r="V411" s="68" t="s">
        <v>182</v>
      </c>
    </row>
    <row r="412" spans="1:27" s="63" customFormat="1" x14ac:dyDescent="0.2">
      <c r="A412" s="98"/>
      <c r="B412" s="97" t="s">
        <v>33</v>
      </c>
      <c r="C412" s="767" t="s">
        <v>183</v>
      </c>
      <c r="D412" s="767"/>
      <c r="E412" s="767"/>
      <c r="F412" s="99" t="s">
        <v>33</v>
      </c>
      <c r="G412" s="99" t="s">
        <v>33</v>
      </c>
      <c r="H412" s="99" t="s">
        <v>33</v>
      </c>
      <c r="I412" s="99" t="s">
        <v>33</v>
      </c>
      <c r="J412" s="100" t="s">
        <v>33</v>
      </c>
      <c r="K412" s="99" t="s">
        <v>33</v>
      </c>
      <c r="L412" s="100">
        <v>648.07000000000005</v>
      </c>
      <c r="M412" s="101" t="s">
        <v>33</v>
      </c>
      <c r="N412" s="102" t="s">
        <v>33</v>
      </c>
      <c r="U412" s="68" t="s">
        <v>183</v>
      </c>
    </row>
    <row r="413" spans="1:27" s="63" customFormat="1" ht="22.5" x14ac:dyDescent="0.2">
      <c r="A413" s="98"/>
      <c r="B413" s="97" t="s">
        <v>771</v>
      </c>
      <c r="C413" s="767" t="s">
        <v>772</v>
      </c>
      <c r="D413" s="767"/>
      <c r="E413" s="767"/>
      <c r="F413" s="99" t="s">
        <v>186</v>
      </c>
      <c r="G413" s="99" t="s">
        <v>341</v>
      </c>
      <c r="H413" s="99" t="s">
        <v>33</v>
      </c>
      <c r="I413" s="99" t="s">
        <v>341</v>
      </c>
      <c r="J413" s="100" t="s">
        <v>33</v>
      </c>
      <c r="K413" s="99" t="s">
        <v>33</v>
      </c>
      <c r="L413" s="100">
        <v>518.46</v>
      </c>
      <c r="M413" s="101" t="s">
        <v>33</v>
      </c>
      <c r="N413" s="102" t="s">
        <v>33</v>
      </c>
      <c r="U413" s="68" t="s">
        <v>772</v>
      </c>
    </row>
    <row r="414" spans="1:27" s="63" customFormat="1" ht="22.5" x14ac:dyDescent="0.2">
      <c r="A414" s="98"/>
      <c r="B414" s="97" t="s">
        <v>773</v>
      </c>
      <c r="C414" s="767" t="s">
        <v>774</v>
      </c>
      <c r="D414" s="767"/>
      <c r="E414" s="767"/>
      <c r="F414" s="99" t="s">
        <v>186</v>
      </c>
      <c r="G414" s="99" t="s">
        <v>775</v>
      </c>
      <c r="H414" s="99" t="s">
        <v>33</v>
      </c>
      <c r="I414" s="99" t="s">
        <v>775</v>
      </c>
      <c r="J414" s="100" t="s">
        <v>33</v>
      </c>
      <c r="K414" s="99" t="s">
        <v>33</v>
      </c>
      <c r="L414" s="100">
        <v>388.84</v>
      </c>
      <c r="M414" s="101" t="s">
        <v>33</v>
      </c>
      <c r="N414" s="102" t="s">
        <v>33</v>
      </c>
      <c r="U414" s="68" t="s">
        <v>774</v>
      </c>
    </row>
    <row r="415" spans="1:27" s="63" customFormat="1" x14ac:dyDescent="0.2">
      <c r="A415" s="103"/>
      <c r="B415" s="104"/>
      <c r="C415" s="780" t="s">
        <v>191</v>
      </c>
      <c r="D415" s="780"/>
      <c r="E415" s="780"/>
      <c r="F415" s="105" t="s">
        <v>33</v>
      </c>
      <c r="G415" s="105" t="s">
        <v>33</v>
      </c>
      <c r="H415" s="105" t="s">
        <v>33</v>
      </c>
      <c r="I415" s="105" t="s">
        <v>33</v>
      </c>
      <c r="J415" s="106" t="s">
        <v>33</v>
      </c>
      <c r="K415" s="105" t="s">
        <v>33</v>
      </c>
      <c r="L415" s="106">
        <v>2987.4</v>
      </c>
      <c r="M415" s="92" t="s">
        <v>33</v>
      </c>
      <c r="N415" s="107" t="s">
        <v>33</v>
      </c>
      <c r="W415" s="68" t="s">
        <v>191</v>
      </c>
    </row>
    <row r="416" spans="1:27" s="63" customFormat="1" x14ac:dyDescent="0.2">
      <c r="A416" s="783" t="s">
        <v>4080</v>
      </c>
      <c r="B416" s="784"/>
      <c r="C416" s="784"/>
      <c r="D416" s="784"/>
      <c r="E416" s="784"/>
      <c r="F416" s="784"/>
      <c r="G416" s="784"/>
      <c r="H416" s="784"/>
      <c r="I416" s="784"/>
      <c r="J416" s="784"/>
      <c r="K416" s="784"/>
      <c r="L416" s="784"/>
      <c r="M416" s="784"/>
      <c r="N416" s="785"/>
      <c r="AA416" s="68" t="s">
        <v>4080</v>
      </c>
    </row>
    <row r="417" spans="1:23" s="63" customFormat="1" ht="33.75" x14ac:dyDescent="0.2">
      <c r="A417" s="88" t="s">
        <v>233</v>
      </c>
      <c r="B417" s="89" t="s">
        <v>4023</v>
      </c>
      <c r="C417" s="776" t="s">
        <v>4037</v>
      </c>
      <c r="D417" s="776"/>
      <c r="E417" s="776"/>
      <c r="F417" s="90" t="s">
        <v>917</v>
      </c>
      <c r="G417" s="90" t="s">
        <v>33</v>
      </c>
      <c r="H417" s="90" t="s">
        <v>33</v>
      </c>
      <c r="I417" s="90" t="s">
        <v>165</v>
      </c>
      <c r="J417" s="91" t="s">
        <v>33</v>
      </c>
      <c r="K417" s="90" t="s">
        <v>33</v>
      </c>
      <c r="L417" s="91" t="s">
        <v>33</v>
      </c>
      <c r="M417" s="92" t="s">
        <v>33</v>
      </c>
      <c r="N417" s="93" t="s">
        <v>33</v>
      </c>
      <c r="Q417" s="68" t="s">
        <v>4037</v>
      </c>
    </row>
    <row r="418" spans="1:23" s="63" customFormat="1" ht="22.5" x14ac:dyDescent="0.2">
      <c r="A418" s="96"/>
      <c r="B418" s="97" t="s">
        <v>783</v>
      </c>
      <c r="C418" s="767" t="s">
        <v>4038</v>
      </c>
      <c r="D418" s="767"/>
      <c r="E418" s="767"/>
      <c r="F418" s="767"/>
      <c r="G418" s="767"/>
      <c r="H418" s="767"/>
      <c r="I418" s="767"/>
      <c r="J418" s="767"/>
      <c r="K418" s="767"/>
      <c r="L418" s="767"/>
      <c r="M418" s="767"/>
      <c r="N418" s="781"/>
      <c r="S418" s="68" t="s">
        <v>4038</v>
      </c>
    </row>
    <row r="419" spans="1:23" s="63" customFormat="1" x14ac:dyDescent="0.2">
      <c r="A419" s="96"/>
      <c r="B419" s="97" t="s">
        <v>3965</v>
      </c>
      <c r="C419" s="767" t="s">
        <v>3985</v>
      </c>
      <c r="D419" s="767"/>
      <c r="E419" s="767"/>
      <c r="F419" s="767"/>
      <c r="G419" s="767"/>
      <c r="H419" s="767"/>
      <c r="I419" s="767"/>
      <c r="J419" s="767"/>
      <c r="K419" s="767"/>
      <c r="L419" s="767"/>
      <c r="M419" s="767"/>
      <c r="N419" s="781"/>
      <c r="S419" s="68" t="s">
        <v>3985</v>
      </c>
    </row>
    <row r="420" spans="1:23" s="63" customFormat="1" x14ac:dyDescent="0.2">
      <c r="A420" s="98"/>
      <c r="B420" s="97" t="s">
        <v>165</v>
      </c>
      <c r="C420" s="767" t="s">
        <v>251</v>
      </c>
      <c r="D420" s="767"/>
      <c r="E420" s="767"/>
      <c r="F420" s="99" t="s">
        <v>33</v>
      </c>
      <c r="G420" s="99" t="s">
        <v>33</v>
      </c>
      <c r="H420" s="99" t="s">
        <v>33</v>
      </c>
      <c r="I420" s="99" t="s">
        <v>33</v>
      </c>
      <c r="J420" s="100">
        <v>285.2</v>
      </c>
      <c r="K420" s="99" t="s">
        <v>4081</v>
      </c>
      <c r="L420" s="100">
        <v>414.11</v>
      </c>
      <c r="M420" s="101" t="s">
        <v>33</v>
      </c>
      <c r="N420" s="102" t="s">
        <v>33</v>
      </c>
      <c r="T420" s="68" t="s">
        <v>251</v>
      </c>
    </row>
    <row r="421" spans="1:23" s="63" customFormat="1" x14ac:dyDescent="0.2">
      <c r="A421" s="98"/>
      <c r="B421" s="97" t="s">
        <v>173</v>
      </c>
      <c r="C421" s="767" t="s">
        <v>174</v>
      </c>
      <c r="D421" s="767"/>
      <c r="E421" s="767"/>
      <c r="F421" s="99" t="s">
        <v>33</v>
      </c>
      <c r="G421" s="99" t="s">
        <v>33</v>
      </c>
      <c r="H421" s="99" t="s">
        <v>33</v>
      </c>
      <c r="I421" s="99" t="s">
        <v>33</v>
      </c>
      <c r="J421" s="100">
        <v>729.77</v>
      </c>
      <c r="K421" s="99" t="s">
        <v>4081</v>
      </c>
      <c r="L421" s="100">
        <v>1059.6300000000001</v>
      </c>
      <c r="M421" s="101" t="s">
        <v>33</v>
      </c>
      <c r="N421" s="102" t="s">
        <v>33</v>
      </c>
      <c r="T421" s="68" t="s">
        <v>174</v>
      </c>
    </row>
    <row r="422" spans="1:23" s="63" customFormat="1" x14ac:dyDescent="0.2">
      <c r="A422" s="98"/>
      <c r="B422" s="97" t="s">
        <v>176</v>
      </c>
      <c r="C422" s="767" t="s">
        <v>177</v>
      </c>
      <c r="D422" s="767"/>
      <c r="E422" s="767"/>
      <c r="F422" s="99" t="s">
        <v>33</v>
      </c>
      <c r="G422" s="99" t="s">
        <v>33</v>
      </c>
      <c r="H422" s="99" t="s">
        <v>33</v>
      </c>
      <c r="I422" s="99" t="s">
        <v>33</v>
      </c>
      <c r="J422" s="100">
        <v>71.86</v>
      </c>
      <c r="K422" s="99" t="s">
        <v>4081</v>
      </c>
      <c r="L422" s="100">
        <v>104.34</v>
      </c>
      <c r="M422" s="101" t="s">
        <v>33</v>
      </c>
      <c r="N422" s="102" t="s">
        <v>33</v>
      </c>
      <c r="T422" s="68" t="s">
        <v>177</v>
      </c>
    </row>
    <row r="423" spans="1:23" s="63" customFormat="1" x14ac:dyDescent="0.2">
      <c r="A423" s="98"/>
      <c r="B423" s="97" t="s">
        <v>212</v>
      </c>
      <c r="C423" s="767" t="s">
        <v>252</v>
      </c>
      <c r="D423" s="767"/>
      <c r="E423" s="767"/>
      <c r="F423" s="99" t="s">
        <v>33</v>
      </c>
      <c r="G423" s="99" t="s">
        <v>33</v>
      </c>
      <c r="H423" s="99" t="s">
        <v>33</v>
      </c>
      <c r="I423" s="99" t="s">
        <v>33</v>
      </c>
      <c r="J423" s="100">
        <v>158.62</v>
      </c>
      <c r="K423" s="99" t="s">
        <v>1053</v>
      </c>
      <c r="L423" s="100">
        <v>190.34</v>
      </c>
      <c r="M423" s="101" t="s">
        <v>33</v>
      </c>
      <c r="N423" s="102" t="s">
        <v>33</v>
      </c>
      <c r="T423" s="68" t="s">
        <v>252</v>
      </c>
    </row>
    <row r="424" spans="1:23" s="63" customFormat="1" x14ac:dyDescent="0.2">
      <c r="A424" s="98"/>
      <c r="B424" s="97" t="s">
        <v>33</v>
      </c>
      <c r="C424" s="767" t="s">
        <v>253</v>
      </c>
      <c r="D424" s="767"/>
      <c r="E424" s="767"/>
      <c r="F424" s="99" t="s">
        <v>179</v>
      </c>
      <c r="G424" s="99" t="s">
        <v>4028</v>
      </c>
      <c r="H424" s="99" t="s">
        <v>4081</v>
      </c>
      <c r="I424" s="99" t="s">
        <v>4082</v>
      </c>
      <c r="J424" s="100" t="s">
        <v>33</v>
      </c>
      <c r="K424" s="99" t="s">
        <v>33</v>
      </c>
      <c r="L424" s="100" t="s">
        <v>33</v>
      </c>
      <c r="M424" s="101" t="s">
        <v>33</v>
      </c>
      <c r="N424" s="102" t="s">
        <v>33</v>
      </c>
      <c r="U424" s="68" t="s">
        <v>253</v>
      </c>
    </row>
    <row r="425" spans="1:23" s="63" customFormat="1" x14ac:dyDescent="0.2">
      <c r="A425" s="98"/>
      <c r="B425" s="97" t="s">
        <v>33</v>
      </c>
      <c r="C425" s="767" t="s">
        <v>178</v>
      </c>
      <c r="D425" s="767"/>
      <c r="E425" s="767"/>
      <c r="F425" s="99" t="s">
        <v>179</v>
      </c>
      <c r="G425" s="99" t="s">
        <v>4030</v>
      </c>
      <c r="H425" s="99" t="s">
        <v>4081</v>
      </c>
      <c r="I425" s="99" t="s">
        <v>4083</v>
      </c>
      <c r="J425" s="100" t="s">
        <v>33</v>
      </c>
      <c r="K425" s="99" t="s">
        <v>33</v>
      </c>
      <c r="L425" s="100" t="s">
        <v>33</v>
      </c>
      <c r="M425" s="101" t="s">
        <v>33</v>
      </c>
      <c r="N425" s="102" t="s">
        <v>33</v>
      </c>
      <c r="U425" s="68" t="s">
        <v>178</v>
      </c>
    </row>
    <row r="426" spans="1:23" s="63" customFormat="1" x14ac:dyDescent="0.2">
      <c r="A426" s="98"/>
      <c r="B426" s="97" t="s">
        <v>33</v>
      </c>
      <c r="C426" s="776" t="s">
        <v>182</v>
      </c>
      <c r="D426" s="776"/>
      <c r="E426" s="776"/>
      <c r="F426" s="90" t="s">
        <v>33</v>
      </c>
      <c r="G426" s="90" t="s">
        <v>33</v>
      </c>
      <c r="H426" s="90" t="s">
        <v>33</v>
      </c>
      <c r="I426" s="90" t="s">
        <v>33</v>
      </c>
      <c r="J426" s="91">
        <v>1173.5899999999999</v>
      </c>
      <c r="K426" s="90" t="s">
        <v>33</v>
      </c>
      <c r="L426" s="91">
        <v>1664.08</v>
      </c>
      <c r="M426" s="92" t="s">
        <v>33</v>
      </c>
      <c r="N426" s="93" t="s">
        <v>33</v>
      </c>
      <c r="V426" s="68" t="s">
        <v>182</v>
      </c>
    </row>
    <row r="427" spans="1:23" s="63" customFormat="1" x14ac:dyDescent="0.2">
      <c r="A427" s="98"/>
      <c r="B427" s="97" t="s">
        <v>33</v>
      </c>
      <c r="C427" s="767" t="s">
        <v>183</v>
      </c>
      <c r="D427" s="767"/>
      <c r="E427" s="767"/>
      <c r="F427" s="99" t="s">
        <v>33</v>
      </c>
      <c r="G427" s="99" t="s">
        <v>33</v>
      </c>
      <c r="H427" s="99" t="s">
        <v>33</v>
      </c>
      <c r="I427" s="99" t="s">
        <v>33</v>
      </c>
      <c r="J427" s="100" t="s">
        <v>33</v>
      </c>
      <c r="K427" s="99" t="s">
        <v>33</v>
      </c>
      <c r="L427" s="100">
        <v>518.45000000000005</v>
      </c>
      <c r="M427" s="101" t="s">
        <v>33</v>
      </c>
      <c r="N427" s="102" t="s">
        <v>33</v>
      </c>
      <c r="U427" s="68" t="s">
        <v>183</v>
      </c>
    </row>
    <row r="428" spans="1:23" s="63" customFormat="1" ht="22.5" x14ac:dyDescent="0.2">
      <c r="A428" s="98"/>
      <c r="B428" s="97" t="s">
        <v>771</v>
      </c>
      <c r="C428" s="767" t="s">
        <v>772</v>
      </c>
      <c r="D428" s="767"/>
      <c r="E428" s="767"/>
      <c r="F428" s="99" t="s">
        <v>186</v>
      </c>
      <c r="G428" s="99" t="s">
        <v>341</v>
      </c>
      <c r="H428" s="99" t="s">
        <v>33</v>
      </c>
      <c r="I428" s="99" t="s">
        <v>341</v>
      </c>
      <c r="J428" s="100" t="s">
        <v>33</v>
      </c>
      <c r="K428" s="99" t="s">
        <v>33</v>
      </c>
      <c r="L428" s="100">
        <v>414.76</v>
      </c>
      <c r="M428" s="101" t="s">
        <v>33</v>
      </c>
      <c r="N428" s="102" t="s">
        <v>33</v>
      </c>
      <c r="U428" s="68" t="s">
        <v>772</v>
      </c>
    </row>
    <row r="429" spans="1:23" s="63" customFormat="1" ht="22.5" x14ac:dyDescent="0.2">
      <c r="A429" s="98"/>
      <c r="B429" s="97" t="s">
        <v>773</v>
      </c>
      <c r="C429" s="767" t="s">
        <v>774</v>
      </c>
      <c r="D429" s="767"/>
      <c r="E429" s="767"/>
      <c r="F429" s="99" t="s">
        <v>186</v>
      </c>
      <c r="G429" s="99" t="s">
        <v>775</v>
      </c>
      <c r="H429" s="99" t="s">
        <v>33</v>
      </c>
      <c r="I429" s="99" t="s">
        <v>775</v>
      </c>
      <c r="J429" s="100" t="s">
        <v>33</v>
      </c>
      <c r="K429" s="99" t="s">
        <v>33</v>
      </c>
      <c r="L429" s="100">
        <v>311.07</v>
      </c>
      <c r="M429" s="101" t="s">
        <v>33</v>
      </c>
      <c r="N429" s="102" t="s">
        <v>33</v>
      </c>
      <c r="U429" s="68" t="s">
        <v>774</v>
      </c>
    </row>
    <row r="430" spans="1:23" s="63" customFormat="1" x14ac:dyDescent="0.2">
      <c r="A430" s="103"/>
      <c r="B430" s="104"/>
      <c r="C430" s="780" t="s">
        <v>191</v>
      </c>
      <c r="D430" s="780"/>
      <c r="E430" s="780"/>
      <c r="F430" s="105" t="s">
        <v>33</v>
      </c>
      <c r="G430" s="105" t="s">
        <v>33</v>
      </c>
      <c r="H430" s="105" t="s">
        <v>33</v>
      </c>
      <c r="I430" s="105" t="s">
        <v>33</v>
      </c>
      <c r="J430" s="106" t="s">
        <v>33</v>
      </c>
      <c r="K430" s="105" t="s">
        <v>33</v>
      </c>
      <c r="L430" s="106">
        <v>2389.91</v>
      </c>
      <c r="M430" s="92" t="s">
        <v>33</v>
      </c>
      <c r="N430" s="107" t="s">
        <v>33</v>
      </c>
      <c r="W430" s="68" t="s">
        <v>191</v>
      </c>
    </row>
    <row r="431" spans="1:23" s="63" customFormat="1" ht="33.75" x14ac:dyDescent="0.2">
      <c r="A431" s="88" t="s">
        <v>704</v>
      </c>
      <c r="B431" s="89" t="s">
        <v>4023</v>
      </c>
      <c r="C431" s="776" t="s">
        <v>4043</v>
      </c>
      <c r="D431" s="776"/>
      <c r="E431" s="776"/>
      <c r="F431" s="90" t="s">
        <v>917</v>
      </c>
      <c r="G431" s="90" t="s">
        <v>33</v>
      </c>
      <c r="H431" s="90" t="s">
        <v>33</v>
      </c>
      <c r="I431" s="90" t="s">
        <v>165</v>
      </c>
      <c r="J431" s="91" t="s">
        <v>33</v>
      </c>
      <c r="K431" s="90" t="s">
        <v>33</v>
      </c>
      <c r="L431" s="91" t="s">
        <v>33</v>
      </c>
      <c r="M431" s="92" t="s">
        <v>33</v>
      </c>
      <c r="N431" s="93" t="s">
        <v>33</v>
      </c>
      <c r="Q431" s="68" t="s">
        <v>4043</v>
      </c>
    </row>
    <row r="432" spans="1:23" s="63" customFormat="1" x14ac:dyDescent="0.2">
      <c r="A432" s="96"/>
      <c r="B432" s="97" t="s">
        <v>3965</v>
      </c>
      <c r="C432" s="767" t="s">
        <v>3985</v>
      </c>
      <c r="D432" s="767"/>
      <c r="E432" s="767"/>
      <c r="F432" s="767"/>
      <c r="G432" s="767"/>
      <c r="H432" s="767"/>
      <c r="I432" s="767"/>
      <c r="J432" s="767"/>
      <c r="K432" s="767"/>
      <c r="L432" s="767"/>
      <c r="M432" s="767"/>
      <c r="N432" s="781"/>
      <c r="S432" s="68" t="s">
        <v>3985</v>
      </c>
    </row>
    <row r="433" spans="1:27" s="63" customFormat="1" x14ac:dyDescent="0.2">
      <c r="A433" s="98"/>
      <c r="B433" s="97" t="s">
        <v>165</v>
      </c>
      <c r="C433" s="767" t="s">
        <v>251</v>
      </c>
      <c r="D433" s="767"/>
      <c r="E433" s="767"/>
      <c r="F433" s="99" t="s">
        <v>33</v>
      </c>
      <c r="G433" s="99" t="s">
        <v>33</v>
      </c>
      <c r="H433" s="99" t="s">
        <v>33</v>
      </c>
      <c r="I433" s="99" t="s">
        <v>33</v>
      </c>
      <c r="J433" s="100">
        <v>285.2</v>
      </c>
      <c r="K433" s="99" t="s">
        <v>3986</v>
      </c>
      <c r="L433" s="100">
        <v>345.09</v>
      </c>
      <c r="M433" s="101" t="s">
        <v>33</v>
      </c>
      <c r="N433" s="102" t="s">
        <v>33</v>
      </c>
      <c r="T433" s="68" t="s">
        <v>251</v>
      </c>
    </row>
    <row r="434" spans="1:27" s="63" customFormat="1" x14ac:dyDescent="0.2">
      <c r="A434" s="98"/>
      <c r="B434" s="97" t="s">
        <v>173</v>
      </c>
      <c r="C434" s="767" t="s">
        <v>174</v>
      </c>
      <c r="D434" s="767"/>
      <c r="E434" s="767"/>
      <c r="F434" s="99" t="s">
        <v>33</v>
      </c>
      <c r="G434" s="99" t="s">
        <v>33</v>
      </c>
      <c r="H434" s="99" t="s">
        <v>33</v>
      </c>
      <c r="I434" s="99" t="s">
        <v>33</v>
      </c>
      <c r="J434" s="100">
        <v>729.77</v>
      </c>
      <c r="K434" s="99" t="s">
        <v>3986</v>
      </c>
      <c r="L434" s="100">
        <v>883.02</v>
      </c>
      <c r="M434" s="101" t="s">
        <v>33</v>
      </c>
      <c r="N434" s="102" t="s">
        <v>33</v>
      </c>
      <c r="T434" s="68" t="s">
        <v>174</v>
      </c>
    </row>
    <row r="435" spans="1:27" s="63" customFormat="1" x14ac:dyDescent="0.2">
      <c r="A435" s="98"/>
      <c r="B435" s="97" t="s">
        <v>176</v>
      </c>
      <c r="C435" s="767" t="s">
        <v>177</v>
      </c>
      <c r="D435" s="767"/>
      <c r="E435" s="767"/>
      <c r="F435" s="99" t="s">
        <v>33</v>
      </c>
      <c r="G435" s="99" t="s">
        <v>33</v>
      </c>
      <c r="H435" s="99" t="s">
        <v>33</v>
      </c>
      <c r="I435" s="99" t="s">
        <v>33</v>
      </c>
      <c r="J435" s="100">
        <v>71.86</v>
      </c>
      <c r="K435" s="99" t="s">
        <v>3986</v>
      </c>
      <c r="L435" s="100">
        <v>86.95</v>
      </c>
      <c r="M435" s="101" t="s">
        <v>33</v>
      </c>
      <c r="N435" s="102" t="s">
        <v>33</v>
      </c>
      <c r="T435" s="68" t="s">
        <v>177</v>
      </c>
    </row>
    <row r="436" spans="1:27" s="63" customFormat="1" x14ac:dyDescent="0.2">
      <c r="A436" s="98"/>
      <c r="B436" s="97" t="s">
        <v>212</v>
      </c>
      <c r="C436" s="767" t="s">
        <v>252</v>
      </c>
      <c r="D436" s="767"/>
      <c r="E436" s="767"/>
      <c r="F436" s="99" t="s">
        <v>33</v>
      </c>
      <c r="G436" s="99" t="s">
        <v>33</v>
      </c>
      <c r="H436" s="99" t="s">
        <v>33</v>
      </c>
      <c r="I436" s="99" t="s">
        <v>33</v>
      </c>
      <c r="J436" s="100">
        <v>158.62</v>
      </c>
      <c r="K436" s="99" t="s">
        <v>33</v>
      </c>
      <c r="L436" s="100">
        <v>158.62</v>
      </c>
      <c r="M436" s="101" t="s">
        <v>33</v>
      </c>
      <c r="N436" s="102" t="s">
        <v>33</v>
      </c>
      <c r="T436" s="68" t="s">
        <v>252</v>
      </c>
    </row>
    <row r="437" spans="1:27" s="63" customFormat="1" x14ac:dyDescent="0.2">
      <c r="A437" s="98"/>
      <c r="B437" s="97" t="s">
        <v>33</v>
      </c>
      <c r="C437" s="767" t="s">
        <v>253</v>
      </c>
      <c r="D437" s="767"/>
      <c r="E437" s="767"/>
      <c r="F437" s="99" t="s">
        <v>179</v>
      </c>
      <c r="G437" s="99" t="s">
        <v>4028</v>
      </c>
      <c r="H437" s="99" t="s">
        <v>3986</v>
      </c>
      <c r="I437" s="99" t="s">
        <v>4084</v>
      </c>
      <c r="J437" s="100" t="s">
        <v>33</v>
      </c>
      <c r="K437" s="99" t="s">
        <v>33</v>
      </c>
      <c r="L437" s="100" t="s">
        <v>33</v>
      </c>
      <c r="M437" s="101" t="s">
        <v>33</v>
      </c>
      <c r="N437" s="102" t="s">
        <v>33</v>
      </c>
      <c r="U437" s="68" t="s">
        <v>253</v>
      </c>
    </row>
    <row r="438" spans="1:27" s="63" customFormat="1" x14ac:dyDescent="0.2">
      <c r="A438" s="98"/>
      <c r="B438" s="97" t="s">
        <v>33</v>
      </c>
      <c r="C438" s="767" t="s">
        <v>178</v>
      </c>
      <c r="D438" s="767"/>
      <c r="E438" s="767"/>
      <c r="F438" s="99" t="s">
        <v>179</v>
      </c>
      <c r="G438" s="99" t="s">
        <v>4030</v>
      </c>
      <c r="H438" s="99" t="s">
        <v>3986</v>
      </c>
      <c r="I438" s="99" t="s">
        <v>4085</v>
      </c>
      <c r="J438" s="100" t="s">
        <v>33</v>
      </c>
      <c r="K438" s="99" t="s">
        <v>33</v>
      </c>
      <c r="L438" s="100" t="s">
        <v>33</v>
      </c>
      <c r="M438" s="101" t="s">
        <v>33</v>
      </c>
      <c r="N438" s="102" t="s">
        <v>33</v>
      </c>
      <c r="U438" s="68" t="s">
        <v>178</v>
      </c>
    </row>
    <row r="439" spans="1:27" s="63" customFormat="1" x14ac:dyDescent="0.2">
      <c r="A439" s="98"/>
      <c r="B439" s="97" t="s">
        <v>33</v>
      </c>
      <c r="C439" s="776" t="s">
        <v>182</v>
      </c>
      <c r="D439" s="776"/>
      <c r="E439" s="776"/>
      <c r="F439" s="90" t="s">
        <v>33</v>
      </c>
      <c r="G439" s="90" t="s">
        <v>33</v>
      </c>
      <c r="H439" s="90" t="s">
        <v>33</v>
      </c>
      <c r="I439" s="90" t="s">
        <v>33</v>
      </c>
      <c r="J439" s="91">
        <v>1173.5899999999999</v>
      </c>
      <c r="K439" s="90" t="s">
        <v>33</v>
      </c>
      <c r="L439" s="91">
        <v>1386.73</v>
      </c>
      <c r="M439" s="92" t="s">
        <v>33</v>
      </c>
      <c r="N439" s="93" t="s">
        <v>33</v>
      </c>
      <c r="V439" s="68" t="s">
        <v>182</v>
      </c>
    </row>
    <row r="440" spans="1:27" s="63" customFormat="1" x14ac:dyDescent="0.2">
      <c r="A440" s="98"/>
      <c r="B440" s="97" t="s">
        <v>33</v>
      </c>
      <c r="C440" s="767" t="s">
        <v>183</v>
      </c>
      <c r="D440" s="767"/>
      <c r="E440" s="767"/>
      <c r="F440" s="99" t="s">
        <v>33</v>
      </c>
      <c r="G440" s="99" t="s">
        <v>33</v>
      </c>
      <c r="H440" s="99" t="s">
        <v>33</v>
      </c>
      <c r="I440" s="99" t="s">
        <v>33</v>
      </c>
      <c r="J440" s="100" t="s">
        <v>33</v>
      </c>
      <c r="K440" s="99" t="s">
        <v>33</v>
      </c>
      <c r="L440" s="100">
        <v>432.04</v>
      </c>
      <c r="M440" s="101" t="s">
        <v>33</v>
      </c>
      <c r="N440" s="102" t="s">
        <v>33</v>
      </c>
      <c r="U440" s="68" t="s">
        <v>183</v>
      </c>
    </row>
    <row r="441" spans="1:27" s="63" customFormat="1" ht="22.5" x14ac:dyDescent="0.2">
      <c r="A441" s="98"/>
      <c r="B441" s="97" t="s">
        <v>771</v>
      </c>
      <c r="C441" s="767" t="s">
        <v>772</v>
      </c>
      <c r="D441" s="767"/>
      <c r="E441" s="767"/>
      <c r="F441" s="99" t="s">
        <v>186</v>
      </c>
      <c r="G441" s="99" t="s">
        <v>341</v>
      </c>
      <c r="H441" s="99" t="s">
        <v>33</v>
      </c>
      <c r="I441" s="99" t="s">
        <v>341</v>
      </c>
      <c r="J441" s="100" t="s">
        <v>33</v>
      </c>
      <c r="K441" s="99" t="s">
        <v>33</v>
      </c>
      <c r="L441" s="100">
        <v>345.63</v>
      </c>
      <c r="M441" s="101" t="s">
        <v>33</v>
      </c>
      <c r="N441" s="102" t="s">
        <v>33</v>
      </c>
      <c r="U441" s="68" t="s">
        <v>772</v>
      </c>
    </row>
    <row r="442" spans="1:27" s="63" customFormat="1" ht="22.5" x14ac:dyDescent="0.2">
      <c r="A442" s="98"/>
      <c r="B442" s="97" t="s">
        <v>773</v>
      </c>
      <c r="C442" s="767" t="s">
        <v>774</v>
      </c>
      <c r="D442" s="767"/>
      <c r="E442" s="767"/>
      <c r="F442" s="99" t="s">
        <v>186</v>
      </c>
      <c r="G442" s="99" t="s">
        <v>775</v>
      </c>
      <c r="H442" s="99" t="s">
        <v>33</v>
      </c>
      <c r="I442" s="99" t="s">
        <v>775</v>
      </c>
      <c r="J442" s="100" t="s">
        <v>33</v>
      </c>
      <c r="K442" s="99" t="s">
        <v>33</v>
      </c>
      <c r="L442" s="100">
        <v>259.22000000000003</v>
      </c>
      <c r="M442" s="101" t="s">
        <v>33</v>
      </c>
      <c r="N442" s="102" t="s">
        <v>33</v>
      </c>
      <c r="U442" s="68" t="s">
        <v>774</v>
      </c>
    </row>
    <row r="443" spans="1:27" s="63" customFormat="1" x14ac:dyDescent="0.2">
      <c r="A443" s="103"/>
      <c r="B443" s="104"/>
      <c r="C443" s="780" t="s">
        <v>191</v>
      </c>
      <c r="D443" s="780"/>
      <c r="E443" s="780"/>
      <c r="F443" s="105" t="s">
        <v>33</v>
      </c>
      <c r="G443" s="105" t="s">
        <v>33</v>
      </c>
      <c r="H443" s="105" t="s">
        <v>33</v>
      </c>
      <c r="I443" s="105" t="s">
        <v>33</v>
      </c>
      <c r="J443" s="106" t="s">
        <v>33</v>
      </c>
      <c r="K443" s="105" t="s">
        <v>33</v>
      </c>
      <c r="L443" s="106">
        <v>1991.58</v>
      </c>
      <c r="M443" s="92" t="s">
        <v>33</v>
      </c>
      <c r="N443" s="107" t="s">
        <v>33</v>
      </c>
      <c r="W443" s="68" t="s">
        <v>191</v>
      </c>
    </row>
    <row r="444" spans="1:27" s="63" customFormat="1" x14ac:dyDescent="0.2">
      <c r="A444" s="783" t="s">
        <v>4086</v>
      </c>
      <c r="B444" s="784"/>
      <c r="C444" s="784"/>
      <c r="D444" s="784"/>
      <c r="E444" s="784"/>
      <c r="F444" s="784"/>
      <c r="G444" s="784"/>
      <c r="H444" s="784"/>
      <c r="I444" s="784"/>
      <c r="J444" s="784"/>
      <c r="K444" s="784"/>
      <c r="L444" s="784"/>
      <c r="M444" s="784"/>
      <c r="N444" s="785"/>
      <c r="AA444" s="68" t="s">
        <v>4086</v>
      </c>
    </row>
    <row r="445" spans="1:27" s="63" customFormat="1" ht="33.75" x14ac:dyDescent="0.2">
      <c r="A445" s="88" t="s">
        <v>309</v>
      </c>
      <c r="B445" s="89" t="s">
        <v>4023</v>
      </c>
      <c r="C445" s="776" t="s">
        <v>4069</v>
      </c>
      <c r="D445" s="776"/>
      <c r="E445" s="776"/>
      <c r="F445" s="90" t="s">
        <v>917</v>
      </c>
      <c r="G445" s="90" t="s">
        <v>33</v>
      </c>
      <c r="H445" s="90" t="s">
        <v>33</v>
      </c>
      <c r="I445" s="90" t="s">
        <v>165</v>
      </c>
      <c r="J445" s="91" t="s">
        <v>33</v>
      </c>
      <c r="K445" s="90" t="s">
        <v>33</v>
      </c>
      <c r="L445" s="91" t="s">
        <v>33</v>
      </c>
      <c r="M445" s="92" t="s">
        <v>33</v>
      </c>
      <c r="N445" s="93" t="s">
        <v>33</v>
      </c>
      <c r="Q445" s="68" t="s">
        <v>4069</v>
      </c>
    </row>
    <row r="446" spans="1:27" s="63" customFormat="1" ht="22.5" x14ac:dyDescent="0.2">
      <c r="A446" s="96"/>
      <c r="B446" s="97" t="s">
        <v>783</v>
      </c>
      <c r="C446" s="767" t="s">
        <v>3998</v>
      </c>
      <c r="D446" s="767"/>
      <c r="E446" s="767"/>
      <c r="F446" s="767"/>
      <c r="G446" s="767"/>
      <c r="H446" s="767"/>
      <c r="I446" s="767"/>
      <c r="J446" s="767"/>
      <c r="K446" s="767"/>
      <c r="L446" s="767"/>
      <c r="M446" s="767"/>
      <c r="N446" s="781"/>
      <c r="S446" s="68" t="s">
        <v>3998</v>
      </c>
    </row>
    <row r="447" spans="1:27" s="63" customFormat="1" x14ac:dyDescent="0.2">
      <c r="A447" s="96"/>
      <c r="B447" s="97" t="s">
        <v>3965</v>
      </c>
      <c r="C447" s="767" t="s">
        <v>3985</v>
      </c>
      <c r="D447" s="767"/>
      <c r="E447" s="767"/>
      <c r="F447" s="767"/>
      <c r="G447" s="767"/>
      <c r="H447" s="767"/>
      <c r="I447" s="767"/>
      <c r="J447" s="767"/>
      <c r="K447" s="767"/>
      <c r="L447" s="767"/>
      <c r="M447" s="767"/>
      <c r="N447" s="781"/>
      <c r="S447" s="68" t="s">
        <v>3985</v>
      </c>
    </row>
    <row r="448" spans="1:27" s="63" customFormat="1" x14ac:dyDescent="0.2">
      <c r="A448" s="98"/>
      <c r="B448" s="97" t="s">
        <v>165</v>
      </c>
      <c r="C448" s="767" t="s">
        <v>251</v>
      </c>
      <c r="D448" s="767"/>
      <c r="E448" s="767"/>
      <c r="F448" s="99" t="s">
        <v>33</v>
      </c>
      <c r="G448" s="99" t="s">
        <v>33</v>
      </c>
      <c r="H448" s="99" t="s">
        <v>33</v>
      </c>
      <c r="I448" s="99" t="s">
        <v>33</v>
      </c>
      <c r="J448" s="100">
        <v>285.2</v>
      </c>
      <c r="K448" s="99" t="s">
        <v>3999</v>
      </c>
      <c r="L448" s="100">
        <v>517.64</v>
      </c>
      <c r="M448" s="101" t="s">
        <v>33</v>
      </c>
      <c r="N448" s="102" t="s">
        <v>33</v>
      </c>
      <c r="T448" s="68" t="s">
        <v>251</v>
      </c>
    </row>
    <row r="449" spans="1:23" s="63" customFormat="1" x14ac:dyDescent="0.2">
      <c r="A449" s="98"/>
      <c r="B449" s="97" t="s">
        <v>173</v>
      </c>
      <c r="C449" s="767" t="s">
        <v>174</v>
      </c>
      <c r="D449" s="767"/>
      <c r="E449" s="767"/>
      <c r="F449" s="99" t="s">
        <v>33</v>
      </c>
      <c r="G449" s="99" t="s">
        <v>33</v>
      </c>
      <c r="H449" s="99" t="s">
        <v>33</v>
      </c>
      <c r="I449" s="99" t="s">
        <v>33</v>
      </c>
      <c r="J449" s="100">
        <v>729.77</v>
      </c>
      <c r="K449" s="99" t="s">
        <v>3999</v>
      </c>
      <c r="L449" s="100">
        <v>1324.53</v>
      </c>
      <c r="M449" s="101" t="s">
        <v>33</v>
      </c>
      <c r="N449" s="102" t="s">
        <v>33</v>
      </c>
      <c r="T449" s="68" t="s">
        <v>174</v>
      </c>
    </row>
    <row r="450" spans="1:23" s="63" customFormat="1" x14ac:dyDescent="0.2">
      <c r="A450" s="98"/>
      <c r="B450" s="97" t="s">
        <v>176</v>
      </c>
      <c r="C450" s="767" t="s">
        <v>177</v>
      </c>
      <c r="D450" s="767"/>
      <c r="E450" s="767"/>
      <c r="F450" s="99" t="s">
        <v>33</v>
      </c>
      <c r="G450" s="99" t="s">
        <v>33</v>
      </c>
      <c r="H450" s="99" t="s">
        <v>33</v>
      </c>
      <c r="I450" s="99" t="s">
        <v>33</v>
      </c>
      <c r="J450" s="100">
        <v>71.86</v>
      </c>
      <c r="K450" s="99" t="s">
        <v>3999</v>
      </c>
      <c r="L450" s="100">
        <v>130.43</v>
      </c>
      <c r="M450" s="101" t="s">
        <v>33</v>
      </c>
      <c r="N450" s="102" t="s">
        <v>33</v>
      </c>
      <c r="T450" s="68" t="s">
        <v>177</v>
      </c>
    </row>
    <row r="451" spans="1:23" s="63" customFormat="1" x14ac:dyDescent="0.2">
      <c r="A451" s="98"/>
      <c r="B451" s="97" t="s">
        <v>212</v>
      </c>
      <c r="C451" s="767" t="s">
        <v>252</v>
      </c>
      <c r="D451" s="767"/>
      <c r="E451" s="767"/>
      <c r="F451" s="99" t="s">
        <v>33</v>
      </c>
      <c r="G451" s="99" t="s">
        <v>33</v>
      </c>
      <c r="H451" s="99" t="s">
        <v>33</v>
      </c>
      <c r="I451" s="99" t="s">
        <v>33</v>
      </c>
      <c r="J451" s="100">
        <v>158.62</v>
      </c>
      <c r="K451" s="99" t="s">
        <v>1054</v>
      </c>
      <c r="L451" s="100">
        <v>237.93</v>
      </c>
      <c r="M451" s="101" t="s">
        <v>33</v>
      </c>
      <c r="N451" s="102" t="s">
        <v>33</v>
      </c>
      <c r="T451" s="68" t="s">
        <v>252</v>
      </c>
    </row>
    <row r="452" spans="1:23" s="63" customFormat="1" x14ac:dyDescent="0.2">
      <c r="A452" s="98"/>
      <c r="B452" s="97" t="s">
        <v>33</v>
      </c>
      <c r="C452" s="767" t="s">
        <v>253</v>
      </c>
      <c r="D452" s="767"/>
      <c r="E452" s="767"/>
      <c r="F452" s="99" t="s">
        <v>179</v>
      </c>
      <c r="G452" s="99" t="s">
        <v>4028</v>
      </c>
      <c r="H452" s="99" t="s">
        <v>3999</v>
      </c>
      <c r="I452" s="99" t="s">
        <v>4078</v>
      </c>
      <c r="J452" s="100" t="s">
        <v>33</v>
      </c>
      <c r="K452" s="99" t="s">
        <v>33</v>
      </c>
      <c r="L452" s="100" t="s">
        <v>33</v>
      </c>
      <c r="M452" s="101" t="s">
        <v>33</v>
      </c>
      <c r="N452" s="102" t="s">
        <v>33</v>
      </c>
      <c r="U452" s="68" t="s">
        <v>253</v>
      </c>
    </row>
    <row r="453" spans="1:23" s="63" customFormat="1" x14ac:dyDescent="0.2">
      <c r="A453" s="98"/>
      <c r="B453" s="97" t="s">
        <v>33</v>
      </c>
      <c r="C453" s="767" t="s">
        <v>178</v>
      </c>
      <c r="D453" s="767"/>
      <c r="E453" s="767"/>
      <c r="F453" s="99" t="s">
        <v>179</v>
      </c>
      <c r="G453" s="99" t="s">
        <v>4030</v>
      </c>
      <c r="H453" s="99" t="s">
        <v>3999</v>
      </c>
      <c r="I453" s="99" t="s">
        <v>4079</v>
      </c>
      <c r="J453" s="100" t="s">
        <v>33</v>
      </c>
      <c r="K453" s="99" t="s">
        <v>33</v>
      </c>
      <c r="L453" s="100" t="s">
        <v>33</v>
      </c>
      <c r="M453" s="101" t="s">
        <v>33</v>
      </c>
      <c r="N453" s="102" t="s">
        <v>33</v>
      </c>
      <c r="U453" s="68" t="s">
        <v>178</v>
      </c>
    </row>
    <row r="454" spans="1:23" s="63" customFormat="1" x14ac:dyDescent="0.2">
      <c r="A454" s="98"/>
      <c r="B454" s="97" t="s">
        <v>33</v>
      </c>
      <c r="C454" s="776" t="s">
        <v>182</v>
      </c>
      <c r="D454" s="776"/>
      <c r="E454" s="776"/>
      <c r="F454" s="90" t="s">
        <v>33</v>
      </c>
      <c r="G454" s="90" t="s">
        <v>33</v>
      </c>
      <c r="H454" s="90" t="s">
        <v>33</v>
      </c>
      <c r="I454" s="90" t="s">
        <v>33</v>
      </c>
      <c r="J454" s="91">
        <v>1173.5899999999999</v>
      </c>
      <c r="K454" s="90" t="s">
        <v>33</v>
      </c>
      <c r="L454" s="91">
        <v>2080.1</v>
      </c>
      <c r="M454" s="92" t="s">
        <v>33</v>
      </c>
      <c r="N454" s="93" t="s">
        <v>33</v>
      </c>
      <c r="V454" s="68" t="s">
        <v>182</v>
      </c>
    </row>
    <row r="455" spans="1:23" s="63" customFormat="1" x14ac:dyDescent="0.2">
      <c r="A455" s="98"/>
      <c r="B455" s="97" t="s">
        <v>33</v>
      </c>
      <c r="C455" s="767" t="s">
        <v>183</v>
      </c>
      <c r="D455" s="767"/>
      <c r="E455" s="767"/>
      <c r="F455" s="99" t="s">
        <v>33</v>
      </c>
      <c r="G455" s="99" t="s">
        <v>33</v>
      </c>
      <c r="H455" s="99" t="s">
        <v>33</v>
      </c>
      <c r="I455" s="99" t="s">
        <v>33</v>
      </c>
      <c r="J455" s="100" t="s">
        <v>33</v>
      </c>
      <c r="K455" s="99" t="s">
        <v>33</v>
      </c>
      <c r="L455" s="100">
        <v>648.07000000000005</v>
      </c>
      <c r="M455" s="101" t="s">
        <v>33</v>
      </c>
      <c r="N455" s="102" t="s">
        <v>33</v>
      </c>
      <c r="U455" s="68" t="s">
        <v>183</v>
      </c>
    </row>
    <row r="456" spans="1:23" s="63" customFormat="1" ht="22.5" x14ac:dyDescent="0.2">
      <c r="A456" s="98"/>
      <c r="B456" s="97" t="s">
        <v>771</v>
      </c>
      <c r="C456" s="767" t="s">
        <v>772</v>
      </c>
      <c r="D456" s="767"/>
      <c r="E456" s="767"/>
      <c r="F456" s="99" t="s">
        <v>186</v>
      </c>
      <c r="G456" s="99" t="s">
        <v>341</v>
      </c>
      <c r="H456" s="99" t="s">
        <v>33</v>
      </c>
      <c r="I456" s="99" t="s">
        <v>341</v>
      </c>
      <c r="J456" s="100" t="s">
        <v>33</v>
      </c>
      <c r="K456" s="99" t="s">
        <v>33</v>
      </c>
      <c r="L456" s="100">
        <v>518.46</v>
      </c>
      <c r="M456" s="101" t="s">
        <v>33</v>
      </c>
      <c r="N456" s="102" t="s">
        <v>33</v>
      </c>
      <c r="U456" s="68" t="s">
        <v>772</v>
      </c>
    </row>
    <row r="457" spans="1:23" s="63" customFormat="1" ht="22.5" x14ac:dyDescent="0.2">
      <c r="A457" s="98"/>
      <c r="B457" s="97" t="s">
        <v>773</v>
      </c>
      <c r="C457" s="767" t="s">
        <v>774</v>
      </c>
      <c r="D457" s="767"/>
      <c r="E457" s="767"/>
      <c r="F457" s="99" t="s">
        <v>186</v>
      </c>
      <c r="G457" s="99" t="s">
        <v>775</v>
      </c>
      <c r="H457" s="99" t="s">
        <v>33</v>
      </c>
      <c r="I457" s="99" t="s">
        <v>775</v>
      </c>
      <c r="J457" s="100" t="s">
        <v>33</v>
      </c>
      <c r="K457" s="99" t="s">
        <v>33</v>
      </c>
      <c r="L457" s="100">
        <v>388.84</v>
      </c>
      <c r="M457" s="101" t="s">
        <v>33</v>
      </c>
      <c r="N457" s="102" t="s">
        <v>33</v>
      </c>
      <c r="U457" s="68" t="s">
        <v>774</v>
      </c>
    </row>
    <row r="458" spans="1:23" s="63" customFormat="1" x14ac:dyDescent="0.2">
      <c r="A458" s="103"/>
      <c r="B458" s="104"/>
      <c r="C458" s="780" t="s">
        <v>191</v>
      </c>
      <c r="D458" s="780"/>
      <c r="E458" s="780"/>
      <c r="F458" s="105" t="s">
        <v>33</v>
      </c>
      <c r="G458" s="105" t="s">
        <v>33</v>
      </c>
      <c r="H458" s="105" t="s">
        <v>33</v>
      </c>
      <c r="I458" s="105" t="s">
        <v>33</v>
      </c>
      <c r="J458" s="106" t="s">
        <v>33</v>
      </c>
      <c r="K458" s="105" t="s">
        <v>33</v>
      </c>
      <c r="L458" s="106">
        <v>2987.4</v>
      </c>
      <c r="M458" s="92" t="s">
        <v>33</v>
      </c>
      <c r="N458" s="107" t="s">
        <v>33</v>
      </c>
      <c r="W458" s="68" t="s">
        <v>191</v>
      </c>
    </row>
    <row r="459" spans="1:23" s="63" customFormat="1" ht="33.75" x14ac:dyDescent="0.2">
      <c r="A459" s="88" t="s">
        <v>722</v>
      </c>
      <c r="B459" s="89" t="s">
        <v>4023</v>
      </c>
      <c r="C459" s="776" t="s">
        <v>4024</v>
      </c>
      <c r="D459" s="776"/>
      <c r="E459" s="776"/>
      <c r="F459" s="90" t="s">
        <v>917</v>
      </c>
      <c r="G459" s="90" t="s">
        <v>33</v>
      </c>
      <c r="H459" s="90" t="s">
        <v>33</v>
      </c>
      <c r="I459" s="90" t="s">
        <v>165</v>
      </c>
      <c r="J459" s="91" t="s">
        <v>33</v>
      </c>
      <c r="K459" s="90" t="s">
        <v>33</v>
      </c>
      <c r="L459" s="91" t="s">
        <v>33</v>
      </c>
      <c r="M459" s="92" t="s">
        <v>33</v>
      </c>
      <c r="N459" s="93" t="s">
        <v>33</v>
      </c>
      <c r="Q459" s="68" t="s">
        <v>4024</v>
      </c>
    </row>
    <row r="460" spans="1:23" s="63" customFormat="1" ht="22.5" x14ac:dyDescent="0.2">
      <c r="A460" s="96"/>
      <c r="B460" s="97" t="s">
        <v>783</v>
      </c>
      <c r="C460" s="767" t="s">
        <v>4025</v>
      </c>
      <c r="D460" s="767"/>
      <c r="E460" s="767"/>
      <c r="F460" s="767"/>
      <c r="G460" s="767"/>
      <c r="H460" s="767"/>
      <c r="I460" s="767"/>
      <c r="J460" s="767"/>
      <c r="K460" s="767"/>
      <c r="L460" s="767"/>
      <c r="M460" s="767"/>
      <c r="N460" s="781"/>
      <c r="S460" s="68" t="s">
        <v>4025</v>
      </c>
    </row>
    <row r="461" spans="1:23" s="63" customFormat="1" x14ac:dyDescent="0.2">
      <c r="A461" s="96"/>
      <c r="B461" s="97" t="s">
        <v>3965</v>
      </c>
      <c r="C461" s="767" t="s">
        <v>3985</v>
      </c>
      <c r="D461" s="767"/>
      <c r="E461" s="767"/>
      <c r="F461" s="767"/>
      <c r="G461" s="767"/>
      <c r="H461" s="767"/>
      <c r="I461" s="767"/>
      <c r="J461" s="767"/>
      <c r="K461" s="767"/>
      <c r="L461" s="767"/>
      <c r="M461" s="767"/>
      <c r="N461" s="781"/>
      <c r="S461" s="68" t="s">
        <v>3985</v>
      </c>
    </row>
    <row r="462" spans="1:23" s="63" customFormat="1" x14ac:dyDescent="0.2">
      <c r="A462" s="98"/>
      <c r="B462" s="97" t="s">
        <v>165</v>
      </c>
      <c r="C462" s="767" t="s">
        <v>251</v>
      </c>
      <c r="D462" s="767"/>
      <c r="E462" s="767"/>
      <c r="F462" s="99" t="s">
        <v>33</v>
      </c>
      <c r="G462" s="99" t="s">
        <v>33</v>
      </c>
      <c r="H462" s="99" t="s">
        <v>33</v>
      </c>
      <c r="I462" s="99" t="s">
        <v>33</v>
      </c>
      <c r="J462" s="100">
        <v>285.2</v>
      </c>
      <c r="K462" s="99" t="s">
        <v>4087</v>
      </c>
      <c r="L462" s="100">
        <v>500.38</v>
      </c>
      <c r="M462" s="101" t="s">
        <v>33</v>
      </c>
      <c r="N462" s="102" t="s">
        <v>33</v>
      </c>
      <c r="T462" s="68" t="s">
        <v>251</v>
      </c>
    </row>
    <row r="463" spans="1:23" s="63" customFormat="1" x14ac:dyDescent="0.2">
      <c r="A463" s="98"/>
      <c r="B463" s="97" t="s">
        <v>173</v>
      </c>
      <c r="C463" s="767" t="s">
        <v>174</v>
      </c>
      <c r="D463" s="767"/>
      <c r="E463" s="767"/>
      <c r="F463" s="99" t="s">
        <v>33</v>
      </c>
      <c r="G463" s="99" t="s">
        <v>33</v>
      </c>
      <c r="H463" s="99" t="s">
        <v>33</v>
      </c>
      <c r="I463" s="99" t="s">
        <v>33</v>
      </c>
      <c r="J463" s="100">
        <v>729.77</v>
      </c>
      <c r="K463" s="99" t="s">
        <v>4087</v>
      </c>
      <c r="L463" s="100">
        <v>1280.3800000000001</v>
      </c>
      <c r="M463" s="101" t="s">
        <v>33</v>
      </c>
      <c r="N463" s="102" t="s">
        <v>33</v>
      </c>
      <c r="T463" s="68" t="s">
        <v>174</v>
      </c>
    </row>
    <row r="464" spans="1:23" s="63" customFormat="1" x14ac:dyDescent="0.2">
      <c r="A464" s="98"/>
      <c r="B464" s="97" t="s">
        <v>176</v>
      </c>
      <c r="C464" s="767" t="s">
        <v>177</v>
      </c>
      <c r="D464" s="767"/>
      <c r="E464" s="767"/>
      <c r="F464" s="99" t="s">
        <v>33</v>
      </c>
      <c r="G464" s="99" t="s">
        <v>33</v>
      </c>
      <c r="H464" s="99" t="s">
        <v>33</v>
      </c>
      <c r="I464" s="99" t="s">
        <v>33</v>
      </c>
      <c r="J464" s="100">
        <v>71.86</v>
      </c>
      <c r="K464" s="99" t="s">
        <v>4087</v>
      </c>
      <c r="L464" s="100">
        <v>126.08</v>
      </c>
      <c r="M464" s="101" t="s">
        <v>33</v>
      </c>
      <c r="N464" s="102" t="s">
        <v>33</v>
      </c>
      <c r="T464" s="68" t="s">
        <v>177</v>
      </c>
    </row>
    <row r="465" spans="1:27" s="63" customFormat="1" x14ac:dyDescent="0.2">
      <c r="A465" s="98"/>
      <c r="B465" s="97" t="s">
        <v>212</v>
      </c>
      <c r="C465" s="767" t="s">
        <v>252</v>
      </c>
      <c r="D465" s="767"/>
      <c r="E465" s="767"/>
      <c r="F465" s="99" t="s">
        <v>33</v>
      </c>
      <c r="G465" s="99" t="s">
        <v>33</v>
      </c>
      <c r="H465" s="99" t="s">
        <v>33</v>
      </c>
      <c r="I465" s="99" t="s">
        <v>33</v>
      </c>
      <c r="J465" s="100">
        <v>158.62</v>
      </c>
      <c r="K465" s="99" t="s">
        <v>4027</v>
      </c>
      <c r="L465" s="100">
        <v>230</v>
      </c>
      <c r="M465" s="101" t="s">
        <v>33</v>
      </c>
      <c r="N465" s="102" t="s">
        <v>33</v>
      </c>
      <c r="T465" s="68" t="s">
        <v>252</v>
      </c>
    </row>
    <row r="466" spans="1:27" s="63" customFormat="1" x14ac:dyDescent="0.2">
      <c r="A466" s="98"/>
      <c r="B466" s="97" t="s">
        <v>33</v>
      </c>
      <c r="C466" s="767" t="s">
        <v>253</v>
      </c>
      <c r="D466" s="767"/>
      <c r="E466" s="767"/>
      <c r="F466" s="99" t="s">
        <v>179</v>
      </c>
      <c r="G466" s="99" t="s">
        <v>4028</v>
      </c>
      <c r="H466" s="99" t="s">
        <v>4087</v>
      </c>
      <c r="I466" s="99" t="s">
        <v>4088</v>
      </c>
      <c r="J466" s="100" t="s">
        <v>33</v>
      </c>
      <c r="K466" s="99" t="s">
        <v>33</v>
      </c>
      <c r="L466" s="100" t="s">
        <v>33</v>
      </c>
      <c r="M466" s="101" t="s">
        <v>33</v>
      </c>
      <c r="N466" s="102" t="s">
        <v>33</v>
      </c>
      <c r="U466" s="68" t="s">
        <v>253</v>
      </c>
    </row>
    <row r="467" spans="1:27" s="63" customFormat="1" x14ac:dyDescent="0.2">
      <c r="A467" s="98"/>
      <c r="B467" s="97" t="s">
        <v>33</v>
      </c>
      <c r="C467" s="767" t="s">
        <v>178</v>
      </c>
      <c r="D467" s="767"/>
      <c r="E467" s="767"/>
      <c r="F467" s="99" t="s">
        <v>179</v>
      </c>
      <c r="G467" s="99" t="s">
        <v>4030</v>
      </c>
      <c r="H467" s="99" t="s">
        <v>4087</v>
      </c>
      <c r="I467" s="99" t="s">
        <v>4089</v>
      </c>
      <c r="J467" s="100" t="s">
        <v>33</v>
      </c>
      <c r="K467" s="99" t="s">
        <v>33</v>
      </c>
      <c r="L467" s="100" t="s">
        <v>33</v>
      </c>
      <c r="M467" s="101" t="s">
        <v>33</v>
      </c>
      <c r="N467" s="102" t="s">
        <v>33</v>
      </c>
      <c r="U467" s="68" t="s">
        <v>178</v>
      </c>
    </row>
    <row r="468" spans="1:27" s="63" customFormat="1" x14ac:dyDescent="0.2">
      <c r="A468" s="98"/>
      <c r="B468" s="97" t="s">
        <v>33</v>
      </c>
      <c r="C468" s="776" t="s">
        <v>182</v>
      </c>
      <c r="D468" s="776"/>
      <c r="E468" s="776"/>
      <c r="F468" s="90" t="s">
        <v>33</v>
      </c>
      <c r="G468" s="90" t="s">
        <v>33</v>
      </c>
      <c r="H468" s="90" t="s">
        <v>33</v>
      </c>
      <c r="I468" s="90" t="s">
        <v>33</v>
      </c>
      <c r="J468" s="91">
        <v>1173.5899999999999</v>
      </c>
      <c r="K468" s="90" t="s">
        <v>33</v>
      </c>
      <c r="L468" s="91">
        <v>2010.76</v>
      </c>
      <c r="M468" s="92" t="s">
        <v>33</v>
      </c>
      <c r="N468" s="93" t="s">
        <v>33</v>
      </c>
      <c r="V468" s="68" t="s">
        <v>182</v>
      </c>
    </row>
    <row r="469" spans="1:27" s="63" customFormat="1" x14ac:dyDescent="0.2">
      <c r="A469" s="98"/>
      <c r="B469" s="97" t="s">
        <v>33</v>
      </c>
      <c r="C469" s="767" t="s">
        <v>183</v>
      </c>
      <c r="D469" s="767"/>
      <c r="E469" s="767"/>
      <c r="F469" s="99" t="s">
        <v>33</v>
      </c>
      <c r="G469" s="99" t="s">
        <v>33</v>
      </c>
      <c r="H469" s="99" t="s">
        <v>33</v>
      </c>
      <c r="I469" s="99" t="s">
        <v>33</v>
      </c>
      <c r="J469" s="100" t="s">
        <v>33</v>
      </c>
      <c r="K469" s="99" t="s">
        <v>33</v>
      </c>
      <c r="L469" s="100">
        <v>626.46</v>
      </c>
      <c r="M469" s="101" t="s">
        <v>33</v>
      </c>
      <c r="N469" s="102" t="s">
        <v>33</v>
      </c>
      <c r="U469" s="68" t="s">
        <v>183</v>
      </c>
    </row>
    <row r="470" spans="1:27" s="63" customFormat="1" ht="22.5" x14ac:dyDescent="0.2">
      <c r="A470" s="98"/>
      <c r="B470" s="97" t="s">
        <v>771</v>
      </c>
      <c r="C470" s="767" t="s">
        <v>772</v>
      </c>
      <c r="D470" s="767"/>
      <c r="E470" s="767"/>
      <c r="F470" s="99" t="s">
        <v>186</v>
      </c>
      <c r="G470" s="99" t="s">
        <v>341</v>
      </c>
      <c r="H470" s="99" t="s">
        <v>33</v>
      </c>
      <c r="I470" s="99" t="s">
        <v>341</v>
      </c>
      <c r="J470" s="100" t="s">
        <v>33</v>
      </c>
      <c r="K470" s="99" t="s">
        <v>33</v>
      </c>
      <c r="L470" s="100">
        <v>501.17</v>
      </c>
      <c r="M470" s="101" t="s">
        <v>33</v>
      </c>
      <c r="N470" s="102" t="s">
        <v>33</v>
      </c>
      <c r="U470" s="68" t="s">
        <v>772</v>
      </c>
    </row>
    <row r="471" spans="1:27" s="63" customFormat="1" ht="22.5" x14ac:dyDescent="0.2">
      <c r="A471" s="98"/>
      <c r="B471" s="97" t="s">
        <v>773</v>
      </c>
      <c r="C471" s="767" t="s">
        <v>774</v>
      </c>
      <c r="D471" s="767"/>
      <c r="E471" s="767"/>
      <c r="F471" s="99" t="s">
        <v>186</v>
      </c>
      <c r="G471" s="99" t="s">
        <v>775</v>
      </c>
      <c r="H471" s="99" t="s">
        <v>33</v>
      </c>
      <c r="I471" s="99" t="s">
        <v>775</v>
      </c>
      <c r="J471" s="100" t="s">
        <v>33</v>
      </c>
      <c r="K471" s="99" t="s">
        <v>33</v>
      </c>
      <c r="L471" s="100">
        <v>375.88</v>
      </c>
      <c r="M471" s="101" t="s">
        <v>33</v>
      </c>
      <c r="N471" s="102" t="s">
        <v>33</v>
      </c>
      <c r="U471" s="68" t="s">
        <v>774</v>
      </c>
    </row>
    <row r="472" spans="1:27" s="63" customFormat="1" x14ac:dyDescent="0.2">
      <c r="A472" s="103"/>
      <c r="B472" s="104"/>
      <c r="C472" s="780" t="s">
        <v>191</v>
      </c>
      <c r="D472" s="780"/>
      <c r="E472" s="780"/>
      <c r="F472" s="105" t="s">
        <v>33</v>
      </c>
      <c r="G472" s="105" t="s">
        <v>33</v>
      </c>
      <c r="H472" s="105" t="s">
        <v>33</v>
      </c>
      <c r="I472" s="105" t="s">
        <v>33</v>
      </c>
      <c r="J472" s="106" t="s">
        <v>33</v>
      </c>
      <c r="K472" s="105" t="s">
        <v>33</v>
      </c>
      <c r="L472" s="106">
        <v>2887.81</v>
      </c>
      <c r="M472" s="92" t="s">
        <v>33</v>
      </c>
      <c r="N472" s="107" t="s">
        <v>33</v>
      </c>
      <c r="W472" s="68" t="s">
        <v>191</v>
      </c>
    </row>
    <row r="473" spans="1:27" s="63" customFormat="1" x14ac:dyDescent="0.2">
      <c r="A473" s="783" t="s">
        <v>4090</v>
      </c>
      <c r="B473" s="784"/>
      <c r="C473" s="784"/>
      <c r="D473" s="784"/>
      <c r="E473" s="784"/>
      <c r="F473" s="784"/>
      <c r="G473" s="784"/>
      <c r="H473" s="784"/>
      <c r="I473" s="784"/>
      <c r="J473" s="784"/>
      <c r="K473" s="784"/>
      <c r="L473" s="784"/>
      <c r="M473" s="784"/>
      <c r="N473" s="785"/>
      <c r="AA473" s="68" t="s">
        <v>4090</v>
      </c>
    </row>
    <row r="474" spans="1:27" s="63" customFormat="1" ht="33.75" x14ac:dyDescent="0.2">
      <c r="A474" s="88" t="s">
        <v>736</v>
      </c>
      <c r="B474" s="89" t="s">
        <v>4023</v>
      </c>
      <c r="C474" s="776" t="s">
        <v>4037</v>
      </c>
      <c r="D474" s="776"/>
      <c r="E474" s="776"/>
      <c r="F474" s="90" t="s">
        <v>917</v>
      </c>
      <c r="G474" s="90" t="s">
        <v>33</v>
      </c>
      <c r="H474" s="90" t="s">
        <v>33</v>
      </c>
      <c r="I474" s="90" t="s">
        <v>173</v>
      </c>
      <c r="J474" s="91" t="s">
        <v>33</v>
      </c>
      <c r="K474" s="90" t="s">
        <v>33</v>
      </c>
      <c r="L474" s="91" t="s">
        <v>33</v>
      </c>
      <c r="M474" s="92" t="s">
        <v>33</v>
      </c>
      <c r="N474" s="93" t="s">
        <v>33</v>
      </c>
      <c r="Q474" s="68" t="s">
        <v>4037</v>
      </c>
    </row>
    <row r="475" spans="1:27" s="63" customFormat="1" ht="22.5" x14ac:dyDescent="0.2">
      <c r="A475" s="96"/>
      <c r="B475" s="97" t="s">
        <v>783</v>
      </c>
      <c r="C475" s="767" t="s">
        <v>4038</v>
      </c>
      <c r="D475" s="767"/>
      <c r="E475" s="767"/>
      <c r="F475" s="767"/>
      <c r="G475" s="767"/>
      <c r="H475" s="767"/>
      <c r="I475" s="767"/>
      <c r="J475" s="767"/>
      <c r="K475" s="767"/>
      <c r="L475" s="767"/>
      <c r="M475" s="767"/>
      <c r="N475" s="781"/>
      <c r="S475" s="68" t="s">
        <v>4038</v>
      </c>
    </row>
    <row r="476" spans="1:27" s="63" customFormat="1" x14ac:dyDescent="0.2">
      <c r="A476" s="96"/>
      <c r="B476" s="97" t="s">
        <v>3965</v>
      </c>
      <c r="C476" s="767" t="s">
        <v>3985</v>
      </c>
      <c r="D476" s="767"/>
      <c r="E476" s="767"/>
      <c r="F476" s="767"/>
      <c r="G476" s="767"/>
      <c r="H476" s="767"/>
      <c r="I476" s="767"/>
      <c r="J476" s="767"/>
      <c r="K476" s="767"/>
      <c r="L476" s="767"/>
      <c r="M476" s="767"/>
      <c r="N476" s="781"/>
      <c r="S476" s="68" t="s">
        <v>3985</v>
      </c>
    </row>
    <row r="477" spans="1:27" s="63" customFormat="1" x14ac:dyDescent="0.2">
      <c r="A477" s="98"/>
      <c r="B477" s="97" t="s">
        <v>165</v>
      </c>
      <c r="C477" s="767" t="s">
        <v>251</v>
      </c>
      <c r="D477" s="767"/>
      <c r="E477" s="767"/>
      <c r="F477" s="99" t="s">
        <v>33</v>
      </c>
      <c r="G477" s="99" t="s">
        <v>33</v>
      </c>
      <c r="H477" s="99" t="s">
        <v>33</v>
      </c>
      <c r="I477" s="99" t="s">
        <v>33</v>
      </c>
      <c r="J477" s="100">
        <v>285.2</v>
      </c>
      <c r="K477" s="99" t="s">
        <v>4081</v>
      </c>
      <c r="L477" s="100">
        <v>828.22</v>
      </c>
      <c r="M477" s="101" t="s">
        <v>33</v>
      </c>
      <c r="N477" s="102" t="s">
        <v>33</v>
      </c>
      <c r="T477" s="68" t="s">
        <v>251</v>
      </c>
    </row>
    <row r="478" spans="1:27" s="63" customFormat="1" x14ac:dyDescent="0.2">
      <c r="A478" s="98"/>
      <c r="B478" s="97" t="s">
        <v>173</v>
      </c>
      <c r="C478" s="767" t="s">
        <v>174</v>
      </c>
      <c r="D478" s="767"/>
      <c r="E478" s="767"/>
      <c r="F478" s="99" t="s">
        <v>33</v>
      </c>
      <c r="G478" s="99" t="s">
        <v>33</v>
      </c>
      <c r="H478" s="99" t="s">
        <v>33</v>
      </c>
      <c r="I478" s="99" t="s">
        <v>33</v>
      </c>
      <c r="J478" s="100">
        <v>729.77</v>
      </c>
      <c r="K478" s="99" t="s">
        <v>4081</v>
      </c>
      <c r="L478" s="100">
        <v>2119.25</v>
      </c>
      <c r="M478" s="101" t="s">
        <v>33</v>
      </c>
      <c r="N478" s="102" t="s">
        <v>33</v>
      </c>
      <c r="T478" s="68" t="s">
        <v>174</v>
      </c>
    </row>
    <row r="479" spans="1:27" s="63" customFormat="1" x14ac:dyDescent="0.2">
      <c r="A479" s="98"/>
      <c r="B479" s="97" t="s">
        <v>176</v>
      </c>
      <c r="C479" s="767" t="s">
        <v>177</v>
      </c>
      <c r="D479" s="767"/>
      <c r="E479" s="767"/>
      <c r="F479" s="99" t="s">
        <v>33</v>
      </c>
      <c r="G479" s="99" t="s">
        <v>33</v>
      </c>
      <c r="H479" s="99" t="s">
        <v>33</v>
      </c>
      <c r="I479" s="99" t="s">
        <v>33</v>
      </c>
      <c r="J479" s="100">
        <v>71.86</v>
      </c>
      <c r="K479" s="99" t="s">
        <v>4081</v>
      </c>
      <c r="L479" s="100">
        <v>208.68</v>
      </c>
      <c r="M479" s="101" t="s">
        <v>33</v>
      </c>
      <c r="N479" s="102" t="s">
        <v>33</v>
      </c>
      <c r="T479" s="68" t="s">
        <v>177</v>
      </c>
    </row>
    <row r="480" spans="1:27" s="63" customFormat="1" x14ac:dyDescent="0.2">
      <c r="A480" s="98"/>
      <c r="B480" s="97" t="s">
        <v>212</v>
      </c>
      <c r="C480" s="767" t="s">
        <v>252</v>
      </c>
      <c r="D480" s="767"/>
      <c r="E480" s="767"/>
      <c r="F480" s="99" t="s">
        <v>33</v>
      </c>
      <c r="G480" s="99" t="s">
        <v>33</v>
      </c>
      <c r="H480" s="99" t="s">
        <v>33</v>
      </c>
      <c r="I480" s="99" t="s">
        <v>33</v>
      </c>
      <c r="J480" s="100">
        <v>158.62</v>
      </c>
      <c r="K480" s="99" t="s">
        <v>1053</v>
      </c>
      <c r="L480" s="100">
        <v>380.69</v>
      </c>
      <c r="M480" s="101" t="s">
        <v>33</v>
      </c>
      <c r="N480" s="102" t="s">
        <v>33</v>
      </c>
      <c r="T480" s="68" t="s">
        <v>252</v>
      </c>
    </row>
    <row r="481" spans="1:27" s="63" customFormat="1" x14ac:dyDescent="0.2">
      <c r="A481" s="98"/>
      <c r="B481" s="97" t="s">
        <v>33</v>
      </c>
      <c r="C481" s="767" t="s">
        <v>253</v>
      </c>
      <c r="D481" s="767"/>
      <c r="E481" s="767"/>
      <c r="F481" s="99" t="s">
        <v>179</v>
      </c>
      <c r="G481" s="99" t="s">
        <v>4028</v>
      </c>
      <c r="H481" s="99" t="s">
        <v>4081</v>
      </c>
      <c r="I481" s="99" t="s">
        <v>4091</v>
      </c>
      <c r="J481" s="100" t="s">
        <v>33</v>
      </c>
      <c r="K481" s="99" t="s">
        <v>33</v>
      </c>
      <c r="L481" s="100" t="s">
        <v>33</v>
      </c>
      <c r="M481" s="101" t="s">
        <v>33</v>
      </c>
      <c r="N481" s="102" t="s">
        <v>33</v>
      </c>
      <c r="U481" s="68" t="s">
        <v>253</v>
      </c>
    </row>
    <row r="482" spans="1:27" s="63" customFormat="1" x14ac:dyDescent="0.2">
      <c r="A482" s="98"/>
      <c r="B482" s="97" t="s">
        <v>33</v>
      </c>
      <c r="C482" s="767" t="s">
        <v>178</v>
      </c>
      <c r="D482" s="767"/>
      <c r="E482" s="767"/>
      <c r="F482" s="99" t="s">
        <v>179</v>
      </c>
      <c r="G482" s="99" t="s">
        <v>4030</v>
      </c>
      <c r="H482" s="99" t="s">
        <v>4081</v>
      </c>
      <c r="I482" s="99" t="s">
        <v>4092</v>
      </c>
      <c r="J482" s="100" t="s">
        <v>33</v>
      </c>
      <c r="K482" s="99" t="s">
        <v>33</v>
      </c>
      <c r="L482" s="100" t="s">
        <v>33</v>
      </c>
      <c r="M482" s="101" t="s">
        <v>33</v>
      </c>
      <c r="N482" s="102" t="s">
        <v>33</v>
      </c>
      <c r="U482" s="68" t="s">
        <v>178</v>
      </c>
    </row>
    <row r="483" spans="1:27" s="63" customFormat="1" x14ac:dyDescent="0.2">
      <c r="A483" s="98"/>
      <c r="B483" s="97" t="s">
        <v>33</v>
      </c>
      <c r="C483" s="776" t="s">
        <v>182</v>
      </c>
      <c r="D483" s="776"/>
      <c r="E483" s="776"/>
      <c r="F483" s="90" t="s">
        <v>33</v>
      </c>
      <c r="G483" s="90" t="s">
        <v>33</v>
      </c>
      <c r="H483" s="90" t="s">
        <v>33</v>
      </c>
      <c r="I483" s="90" t="s">
        <v>33</v>
      </c>
      <c r="J483" s="91">
        <v>1173.5899999999999</v>
      </c>
      <c r="K483" s="90" t="s">
        <v>33</v>
      </c>
      <c r="L483" s="91">
        <v>3328.16</v>
      </c>
      <c r="M483" s="92" t="s">
        <v>33</v>
      </c>
      <c r="N483" s="93" t="s">
        <v>33</v>
      </c>
      <c r="V483" s="68" t="s">
        <v>182</v>
      </c>
    </row>
    <row r="484" spans="1:27" s="63" customFormat="1" x14ac:dyDescent="0.2">
      <c r="A484" s="98"/>
      <c r="B484" s="97" t="s">
        <v>33</v>
      </c>
      <c r="C484" s="767" t="s">
        <v>183</v>
      </c>
      <c r="D484" s="767"/>
      <c r="E484" s="767"/>
      <c r="F484" s="99" t="s">
        <v>33</v>
      </c>
      <c r="G484" s="99" t="s">
        <v>33</v>
      </c>
      <c r="H484" s="99" t="s">
        <v>33</v>
      </c>
      <c r="I484" s="99" t="s">
        <v>33</v>
      </c>
      <c r="J484" s="100" t="s">
        <v>33</v>
      </c>
      <c r="K484" s="99" t="s">
        <v>33</v>
      </c>
      <c r="L484" s="100">
        <v>1036.9000000000001</v>
      </c>
      <c r="M484" s="101" t="s">
        <v>33</v>
      </c>
      <c r="N484" s="102" t="s">
        <v>33</v>
      </c>
      <c r="U484" s="68" t="s">
        <v>183</v>
      </c>
    </row>
    <row r="485" spans="1:27" s="63" customFormat="1" ht="22.5" x14ac:dyDescent="0.2">
      <c r="A485" s="98"/>
      <c r="B485" s="97" t="s">
        <v>771</v>
      </c>
      <c r="C485" s="767" t="s">
        <v>772</v>
      </c>
      <c r="D485" s="767"/>
      <c r="E485" s="767"/>
      <c r="F485" s="99" t="s">
        <v>186</v>
      </c>
      <c r="G485" s="99" t="s">
        <v>341</v>
      </c>
      <c r="H485" s="99" t="s">
        <v>33</v>
      </c>
      <c r="I485" s="99" t="s">
        <v>341</v>
      </c>
      <c r="J485" s="100" t="s">
        <v>33</v>
      </c>
      <c r="K485" s="99" t="s">
        <v>33</v>
      </c>
      <c r="L485" s="100">
        <v>829.52</v>
      </c>
      <c r="M485" s="101" t="s">
        <v>33</v>
      </c>
      <c r="N485" s="102" t="s">
        <v>33</v>
      </c>
      <c r="U485" s="68" t="s">
        <v>772</v>
      </c>
    </row>
    <row r="486" spans="1:27" s="63" customFormat="1" ht="22.5" x14ac:dyDescent="0.2">
      <c r="A486" s="98"/>
      <c r="B486" s="97" t="s">
        <v>773</v>
      </c>
      <c r="C486" s="767" t="s">
        <v>774</v>
      </c>
      <c r="D486" s="767"/>
      <c r="E486" s="767"/>
      <c r="F486" s="99" t="s">
        <v>186</v>
      </c>
      <c r="G486" s="99" t="s">
        <v>775</v>
      </c>
      <c r="H486" s="99" t="s">
        <v>33</v>
      </c>
      <c r="I486" s="99" t="s">
        <v>775</v>
      </c>
      <c r="J486" s="100" t="s">
        <v>33</v>
      </c>
      <c r="K486" s="99" t="s">
        <v>33</v>
      </c>
      <c r="L486" s="100">
        <v>622.14</v>
      </c>
      <c r="M486" s="101" t="s">
        <v>33</v>
      </c>
      <c r="N486" s="102" t="s">
        <v>33</v>
      </c>
      <c r="U486" s="68" t="s">
        <v>774</v>
      </c>
    </row>
    <row r="487" spans="1:27" s="63" customFormat="1" x14ac:dyDescent="0.2">
      <c r="A487" s="103"/>
      <c r="B487" s="104"/>
      <c r="C487" s="780" t="s">
        <v>191</v>
      </c>
      <c r="D487" s="780"/>
      <c r="E487" s="780"/>
      <c r="F487" s="105" t="s">
        <v>33</v>
      </c>
      <c r="G487" s="105" t="s">
        <v>33</v>
      </c>
      <c r="H487" s="105" t="s">
        <v>33</v>
      </c>
      <c r="I487" s="105" t="s">
        <v>33</v>
      </c>
      <c r="J487" s="106" t="s">
        <v>33</v>
      </c>
      <c r="K487" s="105" t="s">
        <v>33</v>
      </c>
      <c r="L487" s="106">
        <v>4779.82</v>
      </c>
      <c r="M487" s="92" t="s">
        <v>33</v>
      </c>
      <c r="N487" s="107" t="s">
        <v>33</v>
      </c>
      <c r="W487" s="68" t="s">
        <v>191</v>
      </c>
    </row>
    <row r="488" spans="1:27" s="63" customFormat="1" x14ac:dyDescent="0.2">
      <c r="A488" s="783" t="s">
        <v>4093</v>
      </c>
      <c r="B488" s="784"/>
      <c r="C488" s="784"/>
      <c r="D488" s="784"/>
      <c r="E488" s="784"/>
      <c r="F488" s="784"/>
      <c r="G488" s="784"/>
      <c r="H488" s="784"/>
      <c r="I488" s="784"/>
      <c r="J488" s="784"/>
      <c r="K488" s="784"/>
      <c r="L488" s="784"/>
      <c r="M488" s="784"/>
      <c r="N488" s="785"/>
      <c r="AA488" s="68" t="s">
        <v>4093</v>
      </c>
    </row>
    <row r="489" spans="1:27" s="63" customFormat="1" ht="33.75" x14ac:dyDescent="0.2">
      <c r="A489" s="88" t="s">
        <v>741</v>
      </c>
      <c r="B489" s="89" t="s">
        <v>4023</v>
      </c>
      <c r="C489" s="776" t="s">
        <v>4037</v>
      </c>
      <c r="D489" s="776"/>
      <c r="E489" s="776"/>
      <c r="F489" s="90" t="s">
        <v>917</v>
      </c>
      <c r="G489" s="90" t="s">
        <v>33</v>
      </c>
      <c r="H489" s="90" t="s">
        <v>33</v>
      </c>
      <c r="I489" s="90" t="s">
        <v>165</v>
      </c>
      <c r="J489" s="91" t="s">
        <v>33</v>
      </c>
      <c r="K489" s="90" t="s">
        <v>33</v>
      </c>
      <c r="L489" s="91" t="s">
        <v>33</v>
      </c>
      <c r="M489" s="92" t="s">
        <v>33</v>
      </c>
      <c r="N489" s="93" t="s">
        <v>33</v>
      </c>
      <c r="Q489" s="68" t="s">
        <v>4037</v>
      </c>
    </row>
    <row r="490" spans="1:27" s="63" customFormat="1" ht="22.5" x14ac:dyDescent="0.2">
      <c r="A490" s="96"/>
      <c r="B490" s="97" t="s">
        <v>783</v>
      </c>
      <c r="C490" s="767" t="s">
        <v>4038</v>
      </c>
      <c r="D490" s="767"/>
      <c r="E490" s="767"/>
      <c r="F490" s="767"/>
      <c r="G490" s="767"/>
      <c r="H490" s="767"/>
      <c r="I490" s="767"/>
      <c r="J490" s="767"/>
      <c r="K490" s="767"/>
      <c r="L490" s="767"/>
      <c r="M490" s="767"/>
      <c r="N490" s="781"/>
      <c r="S490" s="68" t="s">
        <v>4038</v>
      </c>
    </row>
    <row r="491" spans="1:27" s="63" customFormat="1" x14ac:dyDescent="0.2">
      <c r="A491" s="96"/>
      <c r="B491" s="97" t="s">
        <v>3965</v>
      </c>
      <c r="C491" s="767" t="s">
        <v>3985</v>
      </c>
      <c r="D491" s="767"/>
      <c r="E491" s="767"/>
      <c r="F491" s="767"/>
      <c r="G491" s="767"/>
      <c r="H491" s="767"/>
      <c r="I491" s="767"/>
      <c r="J491" s="767"/>
      <c r="K491" s="767"/>
      <c r="L491" s="767"/>
      <c r="M491" s="767"/>
      <c r="N491" s="781"/>
      <c r="S491" s="68" t="s">
        <v>3985</v>
      </c>
    </row>
    <row r="492" spans="1:27" s="63" customFormat="1" x14ac:dyDescent="0.2">
      <c r="A492" s="98"/>
      <c r="B492" s="97" t="s">
        <v>165</v>
      </c>
      <c r="C492" s="767" t="s">
        <v>251</v>
      </c>
      <c r="D492" s="767"/>
      <c r="E492" s="767"/>
      <c r="F492" s="99" t="s">
        <v>33</v>
      </c>
      <c r="G492" s="99" t="s">
        <v>33</v>
      </c>
      <c r="H492" s="99" t="s">
        <v>33</v>
      </c>
      <c r="I492" s="99" t="s">
        <v>33</v>
      </c>
      <c r="J492" s="100">
        <v>285.2</v>
      </c>
      <c r="K492" s="99" t="s">
        <v>4081</v>
      </c>
      <c r="L492" s="100">
        <v>414.11</v>
      </c>
      <c r="M492" s="101" t="s">
        <v>33</v>
      </c>
      <c r="N492" s="102" t="s">
        <v>33</v>
      </c>
      <c r="T492" s="68" t="s">
        <v>251</v>
      </c>
    </row>
    <row r="493" spans="1:27" s="63" customFormat="1" x14ac:dyDescent="0.2">
      <c r="A493" s="98"/>
      <c r="B493" s="97" t="s">
        <v>173</v>
      </c>
      <c r="C493" s="767" t="s">
        <v>174</v>
      </c>
      <c r="D493" s="767"/>
      <c r="E493" s="767"/>
      <c r="F493" s="99" t="s">
        <v>33</v>
      </c>
      <c r="G493" s="99" t="s">
        <v>33</v>
      </c>
      <c r="H493" s="99" t="s">
        <v>33</v>
      </c>
      <c r="I493" s="99" t="s">
        <v>33</v>
      </c>
      <c r="J493" s="100">
        <v>729.77</v>
      </c>
      <c r="K493" s="99" t="s">
        <v>4081</v>
      </c>
      <c r="L493" s="100">
        <v>1059.6300000000001</v>
      </c>
      <c r="M493" s="101" t="s">
        <v>33</v>
      </c>
      <c r="N493" s="102" t="s">
        <v>33</v>
      </c>
      <c r="T493" s="68" t="s">
        <v>174</v>
      </c>
    </row>
    <row r="494" spans="1:27" s="63" customFormat="1" x14ac:dyDescent="0.2">
      <c r="A494" s="98"/>
      <c r="B494" s="97" t="s">
        <v>176</v>
      </c>
      <c r="C494" s="767" t="s">
        <v>177</v>
      </c>
      <c r="D494" s="767"/>
      <c r="E494" s="767"/>
      <c r="F494" s="99" t="s">
        <v>33</v>
      </c>
      <c r="G494" s="99" t="s">
        <v>33</v>
      </c>
      <c r="H494" s="99" t="s">
        <v>33</v>
      </c>
      <c r="I494" s="99" t="s">
        <v>33</v>
      </c>
      <c r="J494" s="100">
        <v>71.86</v>
      </c>
      <c r="K494" s="99" t="s">
        <v>4081</v>
      </c>
      <c r="L494" s="100">
        <v>104.34</v>
      </c>
      <c r="M494" s="101" t="s">
        <v>33</v>
      </c>
      <c r="N494" s="102" t="s">
        <v>33</v>
      </c>
      <c r="T494" s="68" t="s">
        <v>177</v>
      </c>
    </row>
    <row r="495" spans="1:27" s="63" customFormat="1" x14ac:dyDescent="0.2">
      <c r="A495" s="98"/>
      <c r="B495" s="97" t="s">
        <v>212</v>
      </c>
      <c r="C495" s="767" t="s">
        <v>252</v>
      </c>
      <c r="D495" s="767"/>
      <c r="E495" s="767"/>
      <c r="F495" s="99" t="s">
        <v>33</v>
      </c>
      <c r="G495" s="99" t="s">
        <v>33</v>
      </c>
      <c r="H495" s="99" t="s">
        <v>33</v>
      </c>
      <c r="I495" s="99" t="s">
        <v>33</v>
      </c>
      <c r="J495" s="100">
        <v>158.62</v>
      </c>
      <c r="K495" s="99" t="s">
        <v>1053</v>
      </c>
      <c r="L495" s="100">
        <v>190.34</v>
      </c>
      <c r="M495" s="101" t="s">
        <v>33</v>
      </c>
      <c r="N495" s="102" t="s">
        <v>33</v>
      </c>
      <c r="T495" s="68" t="s">
        <v>252</v>
      </c>
    </row>
    <row r="496" spans="1:27" s="63" customFormat="1" x14ac:dyDescent="0.2">
      <c r="A496" s="98"/>
      <c r="B496" s="97" t="s">
        <v>33</v>
      </c>
      <c r="C496" s="767" t="s">
        <v>253</v>
      </c>
      <c r="D496" s="767"/>
      <c r="E496" s="767"/>
      <c r="F496" s="99" t="s">
        <v>179</v>
      </c>
      <c r="G496" s="99" t="s">
        <v>4028</v>
      </c>
      <c r="H496" s="99" t="s">
        <v>4081</v>
      </c>
      <c r="I496" s="99" t="s">
        <v>4082</v>
      </c>
      <c r="J496" s="100" t="s">
        <v>33</v>
      </c>
      <c r="K496" s="99" t="s">
        <v>33</v>
      </c>
      <c r="L496" s="100" t="s">
        <v>33</v>
      </c>
      <c r="M496" s="101" t="s">
        <v>33</v>
      </c>
      <c r="N496" s="102" t="s">
        <v>33</v>
      </c>
      <c r="U496" s="68" t="s">
        <v>253</v>
      </c>
    </row>
    <row r="497" spans="1:23" s="63" customFormat="1" x14ac:dyDescent="0.2">
      <c r="A497" s="98"/>
      <c r="B497" s="97" t="s">
        <v>33</v>
      </c>
      <c r="C497" s="767" t="s">
        <v>178</v>
      </c>
      <c r="D497" s="767"/>
      <c r="E497" s="767"/>
      <c r="F497" s="99" t="s">
        <v>179</v>
      </c>
      <c r="G497" s="99" t="s">
        <v>4030</v>
      </c>
      <c r="H497" s="99" t="s">
        <v>4081</v>
      </c>
      <c r="I497" s="99" t="s">
        <v>4083</v>
      </c>
      <c r="J497" s="100" t="s">
        <v>33</v>
      </c>
      <c r="K497" s="99" t="s">
        <v>33</v>
      </c>
      <c r="L497" s="100" t="s">
        <v>33</v>
      </c>
      <c r="M497" s="101" t="s">
        <v>33</v>
      </c>
      <c r="N497" s="102" t="s">
        <v>33</v>
      </c>
      <c r="U497" s="68" t="s">
        <v>178</v>
      </c>
    </row>
    <row r="498" spans="1:23" s="63" customFormat="1" x14ac:dyDescent="0.2">
      <c r="A498" s="98"/>
      <c r="B498" s="97" t="s">
        <v>33</v>
      </c>
      <c r="C498" s="776" t="s">
        <v>182</v>
      </c>
      <c r="D498" s="776"/>
      <c r="E498" s="776"/>
      <c r="F498" s="90" t="s">
        <v>33</v>
      </c>
      <c r="G498" s="90" t="s">
        <v>33</v>
      </c>
      <c r="H498" s="90" t="s">
        <v>33</v>
      </c>
      <c r="I498" s="90" t="s">
        <v>33</v>
      </c>
      <c r="J498" s="91">
        <v>1173.5899999999999</v>
      </c>
      <c r="K498" s="90" t="s">
        <v>33</v>
      </c>
      <c r="L498" s="91">
        <v>1664.08</v>
      </c>
      <c r="M498" s="92" t="s">
        <v>33</v>
      </c>
      <c r="N498" s="93" t="s">
        <v>33</v>
      </c>
      <c r="V498" s="68" t="s">
        <v>182</v>
      </c>
    </row>
    <row r="499" spans="1:23" s="63" customFormat="1" x14ac:dyDescent="0.2">
      <c r="A499" s="98"/>
      <c r="B499" s="97" t="s">
        <v>33</v>
      </c>
      <c r="C499" s="767" t="s">
        <v>183</v>
      </c>
      <c r="D499" s="767"/>
      <c r="E499" s="767"/>
      <c r="F499" s="99" t="s">
        <v>33</v>
      </c>
      <c r="G499" s="99" t="s">
        <v>33</v>
      </c>
      <c r="H499" s="99" t="s">
        <v>33</v>
      </c>
      <c r="I499" s="99" t="s">
        <v>33</v>
      </c>
      <c r="J499" s="100" t="s">
        <v>33</v>
      </c>
      <c r="K499" s="99" t="s">
        <v>33</v>
      </c>
      <c r="L499" s="100">
        <v>518.45000000000005</v>
      </c>
      <c r="M499" s="101" t="s">
        <v>33</v>
      </c>
      <c r="N499" s="102" t="s">
        <v>33</v>
      </c>
      <c r="U499" s="68" t="s">
        <v>183</v>
      </c>
    </row>
    <row r="500" spans="1:23" s="63" customFormat="1" ht="22.5" x14ac:dyDescent="0.2">
      <c r="A500" s="98"/>
      <c r="B500" s="97" t="s">
        <v>771</v>
      </c>
      <c r="C500" s="767" t="s">
        <v>772</v>
      </c>
      <c r="D500" s="767"/>
      <c r="E500" s="767"/>
      <c r="F500" s="99" t="s">
        <v>186</v>
      </c>
      <c r="G500" s="99" t="s">
        <v>341</v>
      </c>
      <c r="H500" s="99" t="s">
        <v>33</v>
      </c>
      <c r="I500" s="99" t="s">
        <v>341</v>
      </c>
      <c r="J500" s="100" t="s">
        <v>33</v>
      </c>
      <c r="K500" s="99" t="s">
        <v>33</v>
      </c>
      <c r="L500" s="100">
        <v>414.76</v>
      </c>
      <c r="M500" s="101" t="s">
        <v>33</v>
      </c>
      <c r="N500" s="102" t="s">
        <v>33</v>
      </c>
      <c r="U500" s="68" t="s">
        <v>772</v>
      </c>
    </row>
    <row r="501" spans="1:23" s="63" customFormat="1" ht="22.5" x14ac:dyDescent="0.2">
      <c r="A501" s="98"/>
      <c r="B501" s="97" t="s">
        <v>773</v>
      </c>
      <c r="C501" s="767" t="s">
        <v>774</v>
      </c>
      <c r="D501" s="767"/>
      <c r="E501" s="767"/>
      <c r="F501" s="99" t="s">
        <v>186</v>
      </c>
      <c r="G501" s="99" t="s">
        <v>775</v>
      </c>
      <c r="H501" s="99" t="s">
        <v>33</v>
      </c>
      <c r="I501" s="99" t="s">
        <v>775</v>
      </c>
      <c r="J501" s="100" t="s">
        <v>33</v>
      </c>
      <c r="K501" s="99" t="s">
        <v>33</v>
      </c>
      <c r="L501" s="100">
        <v>311.07</v>
      </c>
      <c r="M501" s="101" t="s">
        <v>33</v>
      </c>
      <c r="N501" s="102" t="s">
        <v>33</v>
      </c>
      <c r="U501" s="68" t="s">
        <v>774</v>
      </c>
    </row>
    <row r="502" spans="1:23" s="63" customFormat="1" x14ac:dyDescent="0.2">
      <c r="A502" s="103"/>
      <c r="B502" s="104"/>
      <c r="C502" s="780" t="s">
        <v>191</v>
      </c>
      <c r="D502" s="780"/>
      <c r="E502" s="780"/>
      <c r="F502" s="105" t="s">
        <v>33</v>
      </c>
      <c r="G502" s="105" t="s">
        <v>33</v>
      </c>
      <c r="H502" s="105" t="s">
        <v>33</v>
      </c>
      <c r="I502" s="105" t="s">
        <v>33</v>
      </c>
      <c r="J502" s="106" t="s">
        <v>33</v>
      </c>
      <c r="K502" s="105" t="s">
        <v>33</v>
      </c>
      <c r="L502" s="106">
        <v>2389.91</v>
      </c>
      <c r="M502" s="92" t="s">
        <v>33</v>
      </c>
      <c r="N502" s="107" t="s">
        <v>33</v>
      </c>
      <c r="W502" s="68" t="s">
        <v>191</v>
      </c>
    </row>
    <row r="503" spans="1:23" s="63" customFormat="1" ht="33.75" x14ac:dyDescent="0.2">
      <c r="A503" s="88" t="s">
        <v>745</v>
      </c>
      <c r="B503" s="89" t="s">
        <v>4023</v>
      </c>
      <c r="C503" s="776" t="s">
        <v>4043</v>
      </c>
      <c r="D503" s="776"/>
      <c r="E503" s="776"/>
      <c r="F503" s="90" t="s">
        <v>917</v>
      </c>
      <c r="G503" s="90" t="s">
        <v>33</v>
      </c>
      <c r="H503" s="90" t="s">
        <v>33</v>
      </c>
      <c r="I503" s="90" t="s">
        <v>165</v>
      </c>
      <c r="J503" s="91" t="s">
        <v>33</v>
      </c>
      <c r="K503" s="90" t="s">
        <v>33</v>
      </c>
      <c r="L503" s="91" t="s">
        <v>33</v>
      </c>
      <c r="M503" s="92" t="s">
        <v>33</v>
      </c>
      <c r="N503" s="93" t="s">
        <v>33</v>
      </c>
      <c r="Q503" s="68" t="s">
        <v>4043</v>
      </c>
    </row>
    <row r="504" spans="1:23" s="63" customFormat="1" x14ac:dyDescent="0.2">
      <c r="A504" s="96"/>
      <c r="B504" s="97" t="s">
        <v>3965</v>
      </c>
      <c r="C504" s="767" t="s">
        <v>3985</v>
      </c>
      <c r="D504" s="767"/>
      <c r="E504" s="767"/>
      <c r="F504" s="767"/>
      <c r="G504" s="767"/>
      <c r="H504" s="767"/>
      <c r="I504" s="767"/>
      <c r="J504" s="767"/>
      <c r="K504" s="767"/>
      <c r="L504" s="767"/>
      <c r="M504" s="767"/>
      <c r="N504" s="781"/>
      <c r="S504" s="68" t="s">
        <v>3985</v>
      </c>
    </row>
    <row r="505" spans="1:23" s="63" customFormat="1" x14ac:dyDescent="0.2">
      <c r="A505" s="98"/>
      <c r="B505" s="97" t="s">
        <v>165</v>
      </c>
      <c r="C505" s="767" t="s">
        <v>251</v>
      </c>
      <c r="D505" s="767"/>
      <c r="E505" s="767"/>
      <c r="F505" s="99" t="s">
        <v>33</v>
      </c>
      <c r="G505" s="99" t="s">
        <v>33</v>
      </c>
      <c r="H505" s="99" t="s">
        <v>33</v>
      </c>
      <c r="I505" s="99" t="s">
        <v>33</v>
      </c>
      <c r="J505" s="100">
        <v>285.2</v>
      </c>
      <c r="K505" s="99" t="s">
        <v>3986</v>
      </c>
      <c r="L505" s="100">
        <v>345.09</v>
      </c>
      <c r="M505" s="101" t="s">
        <v>33</v>
      </c>
      <c r="N505" s="102" t="s">
        <v>33</v>
      </c>
      <c r="T505" s="68" t="s">
        <v>251</v>
      </c>
    </row>
    <row r="506" spans="1:23" s="63" customFormat="1" x14ac:dyDescent="0.2">
      <c r="A506" s="98"/>
      <c r="B506" s="97" t="s">
        <v>173</v>
      </c>
      <c r="C506" s="767" t="s">
        <v>174</v>
      </c>
      <c r="D506" s="767"/>
      <c r="E506" s="767"/>
      <c r="F506" s="99" t="s">
        <v>33</v>
      </c>
      <c r="G506" s="99" t="s">
        <v>33</v>
      </c>
      <c r="H506" s="99" t="s">
        <v>33</v>
      </c>
      <c r="I506" s="99" t="s">
        <v>33</v>
      </c>
      <c r="J506" s="100">
        <v>729.77</v>
      </c>
      <c r="K506" s="99" t="s">
        <v>3986</v>
      </c>
      <c r="L506" s="100">
        <v>883.02</v>
      </c>
      <c r="M506" s="101" t="s">
        <v>33</v>
      </c>
      <c r="N506" s="102" t="s">
        <v>33</v>
      </c>
      <c r="T506" s="68" t="s">
        <v>174</v>
      </c>
    </row>
    <row r="507" spans="1:23" s="63" customFormat="1" x14ac:dyDescent="0.2">
      <c r="A507" s="98"/>
      <c r="B507" s="97" t="s">
        <v>176</v>
      </c>
      <c r="C507" s="767" t="s">
        <v>177</v>
      </c>
      <c r="D507" s="767"/>
      <c r="E507" s="767"/>
      <c r="F507" s="99" t="s">
        <v>33</v>
      </c>
      <c r="G507" s="99" t="s">
        <v>33</v>
      </c>
      <c r="H507" s="99" t="s">
        <v>33</v>
      </c>
      <c r="I507" s="99" t="s">
        <v>33</v>
      </c>
      <c r="J507" s="100">
        <v>71.86</v>
      </c>
      <c r="K507" s="99" t="s">
        <v>3986</v>
      </c>
      <c r="L507" s="100">
        <v>86.95</v>
      </c>
      <c r="M507" s="101" t="s">
        <v>33</v>
      </c>
      <c r="N507" s="102" t="s">
        <v>33</v>
      </c>
      <c r="T507" s="68" t="s">
        <v>177</v>
      </c>
    </row>
    <row r="508" spans="1:23" s="63" customFormat="1" x14ac:dyDescent="0.2">
      <c r="A508" s="98"/>
      <c r="B508" s="97" t="s">
        <v>212</v>
      </c>
      <c r="C508" s="767" t="s">
        <v>252</v>
      </c>
      <c r="D508" s="767"/>
      <c r="E508" s="767"/>
      <c r="F508" s="99" t="s">
        <v>33</v>
      </c>
      <c r="G508" s="99" t="s">
        <v>33</v>
      </c>
      <c r="H508" s="99" t="s">
        <v>33</v>
      </c>
      <c r="I508" s="99" t="s">
        <v>33</v>
      </c>
      <c r="J508" s="100">
        <v>158.62</v>
      </c>
      <c r="K508" s="99" t="s">
        <v>33</v>
      </c>
      <c r="L508" s="100">
        <v>158.62</v>
      </c>
      <c r="M508" s="101" t="s">
        <v>33</v>
      </c>
      <c r="N508" s="102" t="s">
        <v>33</v>
      </c>
      <c r="T508" s="68" t="s">
        <v>252</v>
      </c>
    </row>
    <row r="509" spans="1:23" s="63" customFormat="1" x14ac:dyDescent="0.2">
      <c r="A509" s="98"/>
      <c r="B509" s="97" t="s">
        <v>33</v>
      </c>
      <c r="C509" s="767" t="s">
        <v>253</v>
      </c>
      <c r="D509" s="767"/>
      <c r="E509" s="767"/>
      <c r="F509" s="99" t="s">
        <v>179</v>
      </c>
      <c r="G509" s="99" t="s">
        <v>4028</v>
      </c>
      <c r="H509" s="99" t="s">
        <v>3986</v>
      </c>
      <c r="I509" s="99" t="s">
        <v>4084</v>
      </c>
      <c r="J509" s="100" t="s">
        <v>33</v>
      </c>
      <c r="K509" s="99" t="s">
        <v>33</v>
      </c>
      <c r="L509" s="100" t="s">
        <v>33</v>
      </c>
      <c r="M509" s="101" t="s">
        <v>33</v>
      </c>
      <c r="N509" s="102" t="s">
        <v>33</v>
      </c>
      <c r="U509" s="68" t="s">
        <v>253</v>
      </c>
    </row>
    <row r="510" spans="1:23" s="63" customFormat="1" x14ac:dyDescent="0.2">
      <c r="A510" s="98"/>
      <c r="B510" s="97" t="s">
        <v>33</v>
      </c>
      <c r="C510" s="767" t="s">
        <v>178</v>
      </c>
      <c r="D510" s="767"/>
      <c r="E510" s="767"/>
      <c r="F510" s="99" t="s">
        <v>179</v>
      </c>
      <c r="G510" s="99" t="s">
        <v>4030</v>
      </c>
      <c r="H510" s="99" t="s">
        <v>3986</v>
      </c>
      <c r="I510" s="99" t="s">
        <v>4085</v>
      </c>
      <c r="J510" s="100" t="s">
        <v>33</v>
      </c>
      <c r="K510" s="99" t="s">
        <v>33</v>
      </c>
      <c r="L510" s="100" t="s">
        <v>33</v>
      </c>
      <c r="M510" s="101" t="s">
        <v>33</v>
      </c>
      <c r="N510" s="102" t="s">
        <v>33</v>
      </c>
      <c r="U510" s="68" t="s">
        <v>178</v>
      </c>
    </row>
    <row r="511" spans="1:23" s="63" customFormat="1" x14ac:dyDescent="0.2">
      <c r="A511" s="98"/>
      <c r="B511" s="97" t="s">
        <v>33</v>
      </c>
      <c r="C511" s="776" t="s">
        <v>182</v>
      </c>
      <c r="D511" s="776"/>
      <c r="E511" s="776"/>
      <c r="F511" s="90" t="s">
        <v>33</v>
      </c>
      <c r="G511" s="90" t="s">
        <v>33</v>
      </c>
      <c r="H511" s="90" t="s">
        <v>33</v>
      </c>
      <c r="I511" s="90" t="s">
        <v>33</v>
      </c>
      <c r="J511" s="91">
        <v>1173.5899999999999</v>
      </c>
      <c r="K511" s="90" t="s">
        <v>33</v>
      </c>
      <c r="L511" s="91">
        <v>1386.73</v>
      </c>
      <c r="M511" s="92" t="s">
        <v>33</v>
      </c>
      <c r="N511" s="93" t="s">
        <v>33</v>
      </c>
      <c r="V511" s="68" t="s">
        <v>182</v>
      </c>
    </row>
    <row r="512" spans="1:23" s="63" customFormat="1" x14ac:dyDescent="0.2">
      <c r="A512" s="98"/>
      <c r="B512" s="97" t="s">
        <v>33</v>
      </c>
      <c r="C512" s="767" t="s">
        <v>183</v>
      </c>
      <c r="D512" s="767"/>
      <c r="E512" s="767"/>
      <c r="F512" s="99" t="s">
        <v>33</v>
      </c>
      <c r="G512" s="99" t="s">
        <v>33</v>
      </c>
      <c r="H512" s="99" t="s">
        <v>33</v>
      </c>
      <c r="I512" s="99" t="s">
        <v>33</v>
      </c>
      <c r="J512" s="100" t="s">
        <v>33</v>
      </c>
      <c r="K512" s="99" t="s">
        <v>33</v>
      </c>
      <c r="L512" s="100">
        <v>432.04</v>
      </c>
      <c r="M512" s="101" t="s">
        <v>33</v>
      </c>
      <c r="N512" s="102" t="s">
        <v>33</v>
      </c>
      <c r="U512" s="68" t="s">
        <v>183</v>
      </c>
    </row>
    <row r="513" spans="1:27" s="63" customFormat="1" ht="22.5" x14ac:dyDescent="0.2">
      <c r="A513" s="98"/>
      <c r="B513" s="97" t="s">
        <v>771</v>
      </c>
      <c r="C513" s="767" t="s">
        <v>772</v>
      </c>
      <c r="D513" s="767"/>
      <c r="E513" s="767"/>
      <c r="F513" s="99" t="s">
        <v>186</v>
      </c>
      <c r="G513" s="99" t="s">
        <v>341</v>
      </c>
      <c r="H513" s="99" t="s">
        <v>33</v>
      </c>
      <c r="I513" s="99" t="s">
        <v>341</v>
      </c>
      <c r="J513" s="100" t="s">
        <v>33</v>
      </c>
      <c r="K513" s="99" t="s">
        <v>33</v>
      </c>
      <c r="L513" s="100">
        <v>345.63</v>
      </c>
      <c r="M513" s="101" t="s">
        <v>33</v>
      </c>
      <c r="N513" s="102" t="s">
        <v>33</v>
      </c>
      <c r="U513" s="68" t="s">
        <v>772</v>
      </c>
    </row>
    <row r="514" spans="1:27" s="63" customFormat="1" ht="22.5" x14ac:dyDescent="0.2">
      <c r="A514" s="98"/>
      <c r="B514" s="97" t="s">
        <v>773</v>
      </c>
      <c r="C514" s="767" t="s">
        <v>774</v>
      </c>
      <c r="D514" s="767"/>
      <c r="E514" s="767"/>
      <c r="F514" s="99" t="s">
        <v>186</v>
      </c>
      <c r="G514" s="99" t="s">
        <v>775</v>
      </c>
      <c r="H514" s="99" t="s">
        <v>33</v>
      </c>
      <c r="I514" s="99" t="s">
        <v>775</v>
      </c>
      <c r="J514" s="100" t="s">
        <v>33</v>
      </c>
      <c r="K514" s="99" t="s">
        <v>33</v>
      </c>
      <c r="L514" s="100">
        <v>259.22000000000003</v>
      </c>
      <c r="M514" s="101" t="s">
        <v>33</v>
      </c>
      <c r="N514" s="102" t="s">
        <v>33</v>
      </c>
      <c r="U514" s="68" t="s">
        <v>774</v>
      </c>
    </row>
    <row r="515" spans="1:27" s="63" customFormat="1" x14ac:dyDescent="0.2">
      <c r="A515" s="103"/>
      <c r="B515" s="104"/>
      <c r="C515" s="780" t="s">
        <v>191</v>
      </c>
      <c r="D515" s="780"/>
      <c r="E515" s="780"/>
      <c r="F515" s="105" t="s">
        <v>33</v>
      </c>
      <c r="G515" s="105" t="s">
        <v>33</v>
      </c>
      <c r="H515" s="105" t="s">
        <v>33</v>
      </c>
      <c r="I515" s="105" t="s">
        <v>33</v>
      </c>
      <c r="J515" s="106" t="s">
        <v>33</v>
      </c>
      <c r="K515" s="105" t="s">
        <v>33</v>
      </c>
      <c r="L515" s="106">
        <v>1991.58</v>
      </c>
      <c r="M515" s="92" t="s">
        <v>33</v>
      </c>
      <c r="N515" s="107" t="s">
        <v>33</v>
      </c>
      <c r="W515" s="68" t="s">
        <v>191</v>
      </c>
    </row>
    <row r="516" spans="1:27" s="63" customFormat="1" x14ac:dyDescent="0.2">
      <c r="A516" s="783" t="s">
        <v>4094</v>
      </c>
      <c r="B516" s="784"/>
      <c r="C516" s="784"/>
      <c r="D516" s="784"/>
      <c r="E516" s="784"/>
      <c r="F516" s="784"/>
      <c r="G516" s="784"/>
      <c r="H516" s="784"/>
      <c r="I516" s="784"/>
      <c r="J516" s="784"/>
      <c r="K516" s="784"/>
      <c r="L516" s="784"/>
      <c r="M516" s="784"/>
      <c r="N516" s="785"/>
      <c r="AA516" s="68" t="s">
        <v>4094</v>
      </c>
    </row>
    <row r="517" spans="1:27" s="63" customFormat="1" ht="33.75" x14ac:dyDescent="0.2">
      <c r="A517" s="88" t="s">
        <v>749</v>
      </c>
      <c r="B517" s="89" t="s">
        <v>4023</v>
      </c>
      <c r="C517" s="776" t="s">
        <v>4034</v>
      </c>
      <c r="D517" s="776"/>
      <c r="E517" s="776"/>
      <c r="F517" s="90" t="s">
        <v>917</v>
      </c>
      <c r="G517" s="90" t="s">
        <v>33</v>
      </c>
      <c r="H517" s="90" t="s">
        <v>33</v>
      </c>
      <c r="I517" s="90" t="s">
        <v>173</v>
      </c>
      <c r="J517" s="91" t="s">
        <v>33</v>
      </c>
      <c r="K517" s="90" t="s">
        <v>33</v>
      </c>
      <c r="L517" s="91" t="s">
        <v>33</v>
      </c>
      <c r="M517" s="92" t="s">
        <v>33</v>
      </c>
      <c r="N517" s="93" t="s">
        <v>33</v>
      </c>
      <c r="Q517" s="68" t="s">
        <v>4034</v>
      </c>
    </row>
    <row r="518" spans="1:27" s="63" customFormat="1" ht="22.5" x14ac:dyDescent="0.2">
      <c r="A518" s="96"/>
      <c r="B518" s="97" t="s">
        <v>783</v>
      </c>
      <c r="C518" s="767" t="s">
        <v>3998</v>
      </c>
      <c r="D518" s="767"/>
      <c r="E518" s="767"/>
      <c r="F518" s="767"/>
      <c r="G518" s="767"/>
      <c r="H518" s="767"/>
      <c r="I518" s="767"/>
      <c r="J518" s="767"/>
      <c r="K518" s="767"/>
      <c r="L518" s="767"/>
      <c r="M518" s="767"/>
      <c r="N518" s="781"/>
      <c r="S518" s="68" t="s">
        <v>3998</v>
      </c>
    </row>
    <row r="519" spans="1:27" s="63" customFormat="1" x14ac:dyDescent="0.2">
      <c r="A519" s="96"/>
      <c r="B519" s="97" t="s">
        <v>3965</v>
      </c>
      <c r="C519" s="767" t="s">
        <v>3985</v>
      </c>
      <c r="D519" s="767"/>
      <c r="E519" s="767"/>
      <c r="F519" s="767"/>
      <c r="G519" s="767"/>
      <c r="H519" s="767"/>
      <c r="I519" s="767"/>
      <c r="J519" s="767"/>
      <c r="K519" s="767"/>
      <c r="L519" s="767"/>
      <c r="M519" s="767"/>
      <c r="N519" s="781"/>
      <c r="S519" s="68" t="s">
        <v>3985</v>
      </c>
    </row>
    <row r="520" spans="1:27" s="63" customFormat="1" x14ac:dyDescent="0.2">
      <c r="A520" s="98"/>
      <c r="B520" s="97" t="s">
        <v>165</v>
      </c>
      <c r="C520" s="767" t="s">
        <v>251</v>
      </c>
      <c r="D520" s="767"/>
      <c r="E520" s="767"/>
      <c r="F520" s="99" t="s">
        <v>33</v>
      </c>
      <c r="G520" s="99" t="s">
        <v>33</v>
      </c>
      <c r="H520" s="99" t="s">
        <v>33</v>
      </c>
      <c r="I520" s="99" t="s">
        <v>33</v>
      </c>
      <c r="J520" s="100">
        <v>285.2</v>
      </c>
      <c r="K520" s="99" t="s">
        <v>3999</v>
      </c>
      <c r="L520" s="100">
        <v>1035.28</v>
      </c>
      <c r="M520" s="101" t="s">
        <v>33</v>
      </c>
      <c r="N520" s="102" t="s">
        <v>33</v>
      </c>
      <c r="T520" s="68" t="s">
        <v>251</v>
      </c>
    </row>
    <row r="521" spans="1:27" s="63" customFormat="1" x14ac:dyDescent="0.2">
      <c r="A521" s="98"/>
      <c r="B521" s="97" t="s">
        <v>173</v>
      </c>
      <c r="C521" s="767" t="s">
        <v>174</v>
      </c>
      <c r="D521" s="767"/>
      <c r="E521" s="767"/>
      <c r="F521" s="99" t="s">
        <v>33</v>
      </c>
      <c r="G521" s="99" t="s">
        <v>33</v>
      </c>
      <c r="H521" s="99" t="s">
        <v>33</v>
      </c>
      <c r="I521" s="99" t="s">
        <v>33</v>
      </c>
      <c r="J521" s="100">
        <v>729.77</v>
      </c>
      <c r="K521" s="99" t="s">
        <v>3999</v>
      </c>
      <c r="L521" s="100">
        <v>2649.07</v>
      </c>
      <c r="M521" s="101" t="s">
        <v>33</v>
      </c>
      <c r="N521" s="102" t="s">
        <v>33</v>
      </c>
      <c r="T521" s="68" t="s">
        <v>174</v>
      </c>
    </row>
    <row r="522" spans="1:27" s="63" customFormat="1" x14ac:dyDescent="0.2">
      <c r="A522" s="98"/>
      <c r="B522" s="97" t="s">
        <v>176</v>
      </c>
      <c r="C522" s="767" t="s">
        <v>177</v>
      </c>
      <c r="D522" s="767"/>
      <c r="E522" s="767"/>
      <c r="F522" s="99" t="s">
        <v>33</v>
      </c>
      <c r="G522" s="99" t="s">
        <v>33</v>
      </c>
      <c r="H522" s="99" t="s">
        <v>33</v>
      </c>
      <c r="I522" s="99" t="s">
        <v>33</v>
      </c>
      <c r="J522" s="100">
        <v>71.86</v>
      </c>
      <c r="K522" s="99" t="s">
        <v>3999</v>
      </c>
      <c r="L522" s="100">
        <v>260.85000000000002</v>
      </c>
      <c r="M522" s="101" t="s">
        <v>33</v>
      </c>
      <c r="N522" s="102" t="s">
        <v>33</v>
      </c>
      <c r="T522" s="68" t="s">
        <v>177</v>
      </c>
    </row>
    <row r="523" spans="1:27" s="63" customFormat="1" x14ac:dyDescent="0.2">
      <c r="A523" s="98"/>
      <c r="B523" s="97" t="s">
        <v>212</v>
      </c>
      <c r="C523" s="767" t="s">
        <v>252</v>
      </c>
      <c r="D523" s="767"/>
      <c r="E523" s="767"/>
      <c r="F523" s="99" t="s">
        <v>33</v>
      </c>
      <c r="G523" s="99" t="s">
        <v>33</v>
      </c>
      <c r="H523" s="99" t="s">
        <v>33</v>
      </c>
      <c r="I523" s="99" t="s">
        <v>33</v>
      </c>
      <c r="J523" s="100">
        <v>158.62</v>
      </c>
      <c r="K523" s="99" t="s">
        <v>1054</v>
      </c>
      <c r="L523" s="100">
        <v>475.86</v>
      </c>
      <c r="M523" s="101" t="s">
        <v>33</v>
      </c>
      <c r="N523" s="102" t="s">
        <v>33</v>
      </c>
      <c r="T523" s="68" t="s">
        <v>252</v>
      </c>
    </row>
    <row r="524" spans="1:27" s="63" customFormat="1" x14ac:dyDescent="0.2">
      <c r="A524" s="98"/>
      <c r="B524" s="97" t="s">
        <v>33</v>
      </c>
      <c r="C524" s="767" t="s">
        <v>253</v>
      </c>
      <c r="D524" s="767"/>
      <c r="E524" s="767"/>
      <c r="F524" s="99" t="s">
        <v>179</v>
      </c>
      <c r="G524" s="99" t="s">
        <v>4028</v>
      </c>
      <c r="H524" s="99" t="s">
        <v>3999</v>
      </c>
      <c r="I524" s="99" t="s">
        <v>4095</v>
      </c>
      <c r="J524" s="100" t="s">
        <v>33</v>
      </c>
      <c r="K524" s="99" t="s">
        <v>33</v>
      </c>
      <c r="L524" s="100" t="s">
        <v>33</v>
      </c>
      <c r="M524" s="101" t="s">
        <v>33</v>
      </c>
      <c r="N524" s="102" t="s">
        <v>33</v>
      </c>
      <c r="U524" s="68" t="s">
        <v>253</v>
      </c>
    </row>
    <row r="525" spans="1:27" s="63" customFormat="1" x14ac:dyDescent="0.2">
      <c r="A525" s="98"/>
      <c r="B525" s="97" t="s">
        <v>33</v>
      </c>
      <c r="C525" s="767" t="s">
        <v>178</v>
      </c>
      <c r="D525" s="767"/>
      <c r="E525" s="767"/>
      <c r="F525" s="99" t="s">
        <v>179</v>
      </c>
      <c r="G525" s="99" t="s">
        <v>4030</v>
      </c>
      <c r="H525" s="99" t="s">
        <v>3999</v>
      </c>
      <c r="I525" s="99" t="s">
        <v>4096</v>
      </c>
      <c r="J525" s="100" t="s">
        <v>33</v>
      </c>
      <c r="K525" s="99" t="s">
        <v>33</v>
      </c>
      <c r="L525" s="100" t="s">
        <v>33</v>
      </c>
      <c r="M525" s="101" t="s">
        <v>33</v>
      </c>
      <c r="N525" s="102" t="s">
        <v>33</v>
      </c>
      <c r="U525" s="68" t="s">
        <v>178</v>
      </c>
    </row>
    <row r="526" spans="1:27" s="63" customFormat="1" x14ac:dyDescent="0.2">
      <c r="A526" s="98"/>
      <c r="B526" s="97" t="s">
        <v>33</v>
      </c>
      <c r="C526" s="776" t="s">
        <v>182</v>
      </c>
      <c r="D526" s="776"/>
      <c r="E526" s="776"/>
      <c r="F526" s="90" t="s">
        <v>33</v>
      </c>
      <c r="G526" s="90" t="s">
        <v>33</v>
      </c>
      <c r="H526" s="90" t="s">
        <v>33</v>
      </c>
      <c r="I526" s="90" t="s">
        <v>33</v>
      </c>
      <c r="J526" s="91">
        <v>1173.5899999999999</v>
      </c>
      <c r="K526" s="90" t="s">
        <v>33</v>
      </c>
      <c r="L526" s="91">
        <v>4160.21</v>
      </c>
      <c r="M526" s="92" t="s">
        <v>33</v>
      </c>
      <c r="N526" s="93" t="s">
        <v>33</v>
      </c>
      <c r="V526" s="68" t="s">
        <v>182</v>
      </c>
    </row>
    <row r="527" spans="1:27" s="63" customFormat="1" x14ac:dyDescent="0.2">
      <c r="A527" s="98"/>
      <c r="B527" s="97" t="s">
        <v>33</v>
      </c>
      <c r="C527" s="767" t="s">
        <v>183</v>
      </c>
      <c r="D527" s="767"/>
      <c r="E527" s="767"/>
      <c r="F527" s="99" t="s">
        <v>33</v>
      </c>
      <c r="G527" s="99" t="s">
        <v>33</v>
      </c>
      <c r="H527" s="99" t="s">
        <v>33</v>
      </c>
      <c r="I527" s="99" t="s">
        <v>33</v>
      </c>
      <c r="J527" s="100" t="s">
        <v>33</v>
      </c>
      <c r="K527" s="99" t="s">
        <v>33</v>
      </c>
      <c r="L527" s="100">
        <v>1296.1300000000001</v>
      </c>
      <c r="M527" s="101" t="s">
        <v>33</v>
      </c>
      <c r="N527" s="102" t="s">
        <v>33</v>
      </c>
      <c r="U527" s="68" t="s">
        <v>183</v>
      </c>
    </row>
    <row r="528" spans="1:27" s="63" customFormat="1" ht="22.5" x14ac:dyDescent="0.2">
      <c r="A528" s="98"/>
      <c r="B528" s="97" t="s">
        <v>771</v>
      </c>
      <c r="C528" s="767" t="s">
        <v>772</v>
      </c>
      <c r="D528" s="767"/>
      <c r="E528" s="767"/>
      <c r="F528" s="99" t="s">
        <v>186</v>
      </c>
      <c r="G528" s="99" t="s">
        <v>341</v>
      </c>
      <c r="H528" s="99" t="s">
        <v>33</v>
      </c>
      <c r="I528" s="99" t="s">
        <v>341</v>
      </c>
      <c r="J528" s="100" t="s">
        <v>33</v>
      </c>
      <c r="K528" s="99" t="s">
        <v>33</v>
      </c>
      <c r="L528" s="100">
        <v>1036.9000000000001</v>
      </c>
      <c r="M528" s="101" t="s">
        <v>33</v>
      </c>
      <c r="N528" s="102" t="s">
        <v>33</v>
      </c>
      <c r="U528" s="68" t="s">
        <v>772</v>
      </c>
    </row>
    <row r="529" spans="1:25" s="63" customFormat="1" ht="22.5" x14ac:dyDescent="0.2">
      <c r="A529" s="98"/>
      <c r="B529" s="97" t="s">
        <v>773</v>
      </c>
      <c r="C529" s="767" t="s">
        <v>774</v>
      </c>
      <c r="D529" s="767"/>
      <c r="E529" s="767"/>
      <c r="F529" s="99" t="s">
        <v>186</v>
      </c>
      <c r="G529" s="99" t="s">
        <v>775</v>
      </c>
      <c r="H529" s="99" t="s">
        <v>33</v>
      </c>
      <c r="I529" s="99" t="s">
        <v>775</v>
      </c>
      <c r="J529" s="100" t="s">
        <v>33</v>
      </c>
      <c r="K529" s="99" t="s">
        <v>33</v>
      </c>
      <c r="L529" s="100">
        <v>777.68</v>
      </c>
      <c r="M529" s="101" t="s">
        <v>33</v>
      </c>
      <c r="N529" s="102" t="s">
        <v>33</v>
      </c>
      <c r="U529" s="68" t="s">
        <v>774</v>
      </c>
    </row>
    <row r="530" spans="1:25" s="63" customFormat="1" x14ac:dyDescent="0.2">
      <c r="A530" s="103"/>
      <c r="B530" s="104"/>
      <c r="C530" s="780" t="s">
        <v>191</v>
      </c>
      <c r="D530" s="780"/>
      <c r="E530" s="780"/>
      <c r="F530" s="105" t="s">
        <v>33</v>
      </c>
      <c r="G530" s="105" t="s">
        <v>33</v>
      </c>
      <c r="H530" s="105" t="s">
        <v>33</v>
      </c>
      <c r="I530" s="105" t="s">
        <v>33</v>
      </c>
      <c r="J530" s="106" t="s">
        <v>33</v>
      </c>
      <c r="K530" s="105" t="s">
        <v>33</v>
      </c>
      <c r="L530" s="106">
        <v>5974.79</v>
      </c>
      <c r="M530" s="92" t="s">
        <v>33</v>
      </c>
      <c r="N530" s="107" t="s">
        <v>33</v>
      </c>
      <c r="W530" s="68" t="s">
        <v>191</v>
      </c>
    </row>
    <row r="531" spans="1:25" s="63" customFormat="1" ht="1.5" customHeight="1" x14ac:dyDescent="0.2">
      <c r="A531" s="108"/>
      <c r="B531" s="104"/>
      <c r="C531" s="104"/>
      <c r="D531" s="104"/>
      <c r="E531" s="104"/>
      <c r="F531" s="108"/>
      <c r="G531" s="108"/>
      <c r="H531" s="108"/>
      <c r="I531" s="108"/>
      <c r="J531" s="109"/>
      <c r="K531" s="108"/>
      <c r="L531" s="109"/>
      <c r="M531" s="99"/>
      <c r="N531" s="109"/>
    </row>
    <row r="532" spans="1:25" s="63" customFormat="1" x14ac:dyDescent="0.2">
      <c r="A532" s="110"/>
      <c r="B532" s="111" t="s">
        <v>33</v>
      </c>
      <c r="C532" s="780" t="s">
        <v>4097</v>
      </c>
      <c r="D532" s="780"/>
      <c r="E532" s="780"/>
      <c r="F532" s="780"/>
      <c r="G532" s="780"/>
      <c r="H532" s="780"/>
      <c r="I532" s="780"/>
      <c r="J532" s="780"/>
      <c r="K532" s="780"/>
      <c r="L532" s="112" t="s">
        <v>33</v>
      </c>
      <c r="M532" s="113"/>
      <c r="N532" s="114"/>
      <c r="X532" s="68" t="s">
        <v>4097</v>
      </c>
    </row>
    <row r="533" spans="1:25" s="63" customFormat="1" x14ac:dyDescent="0.2">
      <c r="A533" s="115"/>
      <c r="B533" s="97" t="s">
        <v>165</v>
      </c>
      <c r="C533" s="767" t="s">
        <v>202</v>
      </c>
      <c r="D533" s="767"/>
      <c r="E533" s="767"/>
      <c r="F533" s="767"/>
      <c r="G533" s="767"/>
      <c r="H533" s="767"/>
      <c r="I533" s="767"/>
      <c r="J533" s="767"/>
      <c r="K533" s="767"/>
      <c r="L533" s="116">
        <v>425435.84</v>
      </c>
      <c r="M533" s="117"/>
      <c r="N533" s="118" t="s">
        <v>33</v>
      </c>
      <c r="Y533" s="68" t="s">
        <v>202</v>
      </c>
    </row>
    <row r="534" spans="1:25" s="63" customFormat="1" x14ac:dyDescent="0.2">
      <c r="A534" s="115"/>
      <c r="B534" s="97" t="s">
        <v>33</v>
      </c>
      <c r="C534" s="767" t="s">
        <v>203</v>
      </c>
      <c r="D534" s="767"/>
      <c r="E534" s="767"/>
      <c r="F534" s="767"/>
      <c r="G534" s="767"/>
      <c r="H534" s="767"/>
      <c r="I534" s="767"/>
      <c r="J534" s="767"/>
      <c r="K534" s="767"/>
      <c r="L534" s="116" t="s">
        <v>33</v>
      </c>
      <c r="M534" s="117"/>
      <c r="N534" s="118" t="s">
        <v>33</v>
      </c>
      <c r="Y534" s="68" t="s">
        <v>203</v>
      </c>
    </row>
    <row r="535" spans="1:25" s="63" customFormat="1" x14ac:dyDescent="0.2">
      <c r="A535" s="115"/>
      <c r="B535" s="97" t="s">
        <v>33</v>
      </c>
      <c r="C535" s="767" t="s">
        <v>296</v>
      </c>
      <c r="D535" s="767"/>
      <c r="E535" s="767"/>
      <c r="F535" s="767"/>
      <c r="G535" s="767"/>
      <c r="H535" s="767"/>
      <c r="I535" s="767"/>
      <c r="J535" s="767"/>
      <c r="K535" s="767"/>
      <c r="L535" s="116">
        <v>73820.94</v>
      </c>
      <c r="M535" s="117"/>
      <c r="N535" s="118" t="s">
        <v>33</v>
      </c>
      <c r="Y535" s="68" t="s">
        <v>296</v>
      </c>
    </row>
    <row r="536" spans="1:25" s="63" customFormat="1" x14ac:dyDescent="0.2">
      <c r="A536" s="115"/>
      <c r="B536" s="97" t="s">
        <v>33</v>
      </c>
      <c r="C536" s="767" t="s">
        <v>204</v>
      </c>
      <c r="D536" s="767"/>
      <c r="E536" s="767"/>
      <c r="F536" s="767"/>
      <c r="G536" s="767"/>
      <c r="H536" s="767"/>
      <c r="I536" s="767"/>
      <c r="J536" s="767"/>
      <c r="K536" s="767"/>
      <c r="L536" s="116">
        <v>151531.19</v>
      </c>
      <c r="M536" s="117"/>
      <c r="N536" s="118" t="s">
        <v>33</v>
      </c>
      <c r="Y536" s="68" t="s">
        <v>204</v>
      </c>
    </row>
    <row r="537" spans="1:25" s="63" customFormat="1" x14ac:dyDescent="0.2">
      <c r="A537" s="115"/>
      <c r="B537" s="97" t="s">
        <v>33</v>
      </c>
      <c r="C537" s="767" t="s">
        <v>297</v>
      </c>
      <c r="D537" s="767"/>
      <c r="E537" s="767"/>
      <c r="F537" s="767"/>
      <c r="G537" s="767"/>
      <c r="H537" s="767"/>
      <c r="I537" s="767"/>
      <c r="J537" s="767"/>
      <c r="K537" s="767"/>
      <c r="L537" s="116">
        <v>41363.379999999997</v>
      </c>
      <c r="M537" s="117"/>
      <c r="N537" s="118" t="s">
        <v>33</v>
      </c>
      <c r="Y537" s="68" t="s">
        <v>297</v>
      </c>
    </row>
    <row r="538" spans="1:25" s="63" customFormat="1" x14ac:dyDescent="0.2">
      <c r="A538" s="115"/>
      <c r="B538" s="97" t="s">
        <v>33</v>
      </c>
      <c r="C538" s="767" t="s">
        <v>205</v>
      </c>
      <c r="D538" s="767"/>
      <c r="E538" s="767"/>
      <c r="F538" s="767"/>
      <c r="G538" s="767"/>
      <c r="H538" s="767"/>
      <c r="I538" s="767"/>
      <c r="J538" s="767"/>
      <c r="K538" s="767"/>
      <c r="L538" s="116">
        <v>81627.600000000006</v>
      </c>
      <c r="M538" s="117"/>
      <c r="N538" s="118" t="s">
        <v>33</v>
      </c>
      <c r="Y538" s="68" t="s">
        <v>205</v>
      </c>
    </row>
    <row r="539" spans="1:25" s="63" customFormat="1" x14ac:dyDescent="0.2">
      <c r="A539" s="115"/>
      <c r="B539" s="97" t="s">
        <v>33</v>
      </c>
      <c r="C539" s="767" t="s">
        <v>206</v>
      </c>
      <c r="D539" s="767"/>
      <c r="E539" s="767"/>
      <c r="F539" s="767"/>
      <c r="G539" s="767"/>
      <c r="H539" s="767"/>
      <c r="I539" s="767"/>
      <c r="J539" s="767"/>
      <c r="K539" s="767"/>
      <c r="L539" s="116">
        <v>77092.73</v>
      </c>
      <c r="M539" s="117"/>
      <c r="N539" s="118" t="s">
        <v>33</v>
      </c>
      <c r="Y539" s="68" t="s">
        <v>206</v>
      </c>
    </row>
    <row r="540" spans="1:25" s="63" customFormat="1" x14ac:dyDescent="0.2">
      <c r="A540" s="115"/>
      <c r="B540" s="97" t="s">
        <v>165</v>
      </c>
      <c r="C540" s="767" t="s">
        <v>876</v>
      </c>
      <c r="D540" s="767"/>
      <c r="E540" s="767"/>
      <c r="F540" s="767"/>
      <c r="G540" s="767"/>
      <c r="H540" s="767"/>
      <c r="I540" s="767"/>
      <c r="J540" s="767"/>
      <c r="K540" s="767"/>
      <c r="L540" s="116">
        <v>97534.92</v>
      </c>
      <c r="M540" s="117"/>
      <c r="N540" s="118" t="s">
        <v>33</v>
      </c>
      <c r="Y540" s="68" t="s">
        <v>876</v>
      </c>
    </row>
    <row r="541" spans="1:25" s="63" customFormat="1" x14ac:dyDescent="0.2">
      <c r="A541" s="115"/>
      <c r="B541" s="97" t="s">
        <v>33</v>
      </c>
      <c r="C541" s="767" t="s">
        <v>203</v>
      </c>
      <c r="D541" s="767"/>
      <c r="E541" s="767"/>
      <c r="F541" s="767"/>
      <c r="G541" s="767"/>
      <c r="H541" s="767"/>
      <c r="I541" s="767"/>
      <c r="J541" s="767"/>
      <c r="K541" s="767"/>
      <c r="L541" s="116" t="s">
        <v>33</v>
      </c>
      <c r="M541" s="117"/>
      <c r="N541" s="118" t="s">
        <v>33</v>
      </c>
      <c r="Y541" s="68" t="s">
        <v>203</v>
      </c>
    </row>
    <row r="542" spans="1:25" s="63" customFormat="1" x14ac:dyDescent="0.2">
      <c r="A542" s="115"/>
      <c r="B542" s="97" t="s">
        <v>33</v>
      </c>
      <c r="C542" s="767" t="s">
        <v>296</v>
      </c>
      <c r="D542" s="767"/>
      <c r="E542" s="767"/>
      <c r="F542" s="767"/>
      <c r="G542" s="767"/>
      <c r="H542" s="767"/>
      <c r="I542" s="767"/>
      <c r="J542" s="767"/>
      <c r="K542" s="767"/>
      <c r="L542" s="116">
        <v>17011.509999999998</v>
      </c>
      <c r="M542" s="117"/>
      <c r="N542" s="118" t="s">
        <v>33</v>
      </c>
      <c r="Y542" s="68" t="s">
        <v>296</v>
      </c>
    </row>
    <row r="543" spans="1:25" s="63" customFormat="1" x14ac:dyDescent="0.2">
      <c r="A543" s="115"/>
      <c r="B543" s="97" t="s">
        <v>33</v>
      </c>
      <c r="C543" s="767" t="s">
        <v>204</v>
      </c>
      <c r="D543" s="767"/>
      <c r="E543" s="767"/>
      <c r="F543" s="767"/>
      <c r="G543" s="767"/>
      <c r="H543" s="767"/>
      <c r="I543" s="767"/>
      <c r="J543" s="767"/>
      <c r="K543" s="767"/>
      <c r="L543" s="116">
        <v>43529</v>
      </c>
      <c r="M543" s="117"/>
      <c r="N543" s="118" t="s">
        <v>33</v>
      </c>
      <c r="Y543" s="68" t="s">
        <v>204</v>
      </c>
    </row>
    <row r="544" spans="1:25" s="63" customFormat="1" x14ac:dyDescent="0.2">
      <c r="A544" s="115"/>
      <c r="B544" s="97" t="s">
        <v>33</v>
      </c>
      <c r="C544" s="767" t="s">
        <v>297</v>
      </c>
      <c r="D544" s="767"/>
      <c r="E544" s="767"/>
      <c r="F544" s="767"/>
      <c r="G544" s="767"/>
      <c r="H544" s="767"/>
      <c r="I544" s="767"/>
      <c r="J544" s="767"/>
      <c r="K544" s="767"/>
      <c r="L544" s="116">
        <v>7177.55</v>
      </c>
      <c r="M544" s="117"/>
      <c r="N544" s="118" t="s">
        <v>33</v>
      </c>
      <c r="Y544" s="68" t="s">
        <v>297</v>
      </c>
    </row>
    <row r="545" spans="1:26" s="63" customFormat="1" x14ac:dyDescent="0.2">
      <c r="A545" s="115"/>
      <c r="B545" s="97" t="s">
        <v>33</v>
      </c>
      <c r="C545" s="767" t="s">
        <v>205</v>
      </c>
      <c r="D545" s="767"/>
      <c r="E545" s="767"/>
      <c r="F545" s="767"/>
      <c r="G545" s="767"/>
      <c r="H545" s="767"/>
      <c r="I545" s="767"/>
      <c r="J545" s="767"/>
      <c r="K545" s="767"/>
      <c r="L545" s="116">
        <v>17038.189999999999</v>
      </c>
      <c r="M545" s="117"/>
      <c r="N545" s="118" t="s">
        <v>33</v>
      </c>
      <c r="Y545" s="68" t="s">
        <v>205</v>
      </c>
    </row>
    <row r="546" spans="1:26" s="63" customFormat="1" x14ac:dyDescent="0.2">
      <c r="A546" s="115"/>
      <c r="B546" s="97" t="s">
        <v>33</v>
      </c>
      <c r="C546" s="767" t="s">
        <v>206</v>
      </c>
      <c r="D546" s="767"/>
      <c r="E546" s="767"/>
      <c r="F546" s="767"/>
      <c r="G546" s="767"/>
      <c r="H546" s="767"/>
      <c r="I546" s="767"/>
      <c r="J546" s="767"/>
      <c r="K546" s="767"/>
      <c r="L546" s="116">
        <v>12778.67</v>
      </c>
      <c r="M546" s="117"/>
      <c r="N546" s="118" t="s">
        <v>33</v>
      </c>
      <c r="Y546" s="68" t="s">
        <v>206</v>
      </c>
    </row>
    <row r="547" spans="1:26" s="63" customFormat="1" x14ac:dyDescent="0.2">
      <c r="A547" s="115"/>
      <c r="B547" s="97" t="s">
        <v>33</v>
      </c>
      <c r="C547" s="767" t="s">
        <v>207</v>
      </c>
      <c r="D547" s="767"/>
      <c r="E547" s="767"/>
      <c r="F547" s="767"/>
      <c r="G547" s="767"/>
      <c r="H547" s="767"/>
      <c r="I547" s="767"/>
      <c r="J547" s="767"/>
      <c r="K547" s="767"/>
      <c r="L547" s="116">
        <v>111995.1</v>
      </c>
      <c r="M547" s="117"/>
      <c r="N547" s="118" t="s">
        <v>33</v>
      </c>
      <c r="Y547" s="68" t="s">
        <v>207</v>
      </c>
    </row>
    <row r="548" spans="1:26" s="63" customFormat="1" x14ac:dyDescent="0.2">
      <c r="A548" s="115"/>
      <c r="B548" s="97" t="s">
        <v>33</v>
      </c>
      <c r="C548" s="767" t="s">
        <v>208</v>
      </c>
      <c r="D548" s="767"/>
      <c r="E548" s="767"/>
      <c r="F548" s="767"/>
      <c r="G548" s="767"/>
      <c r="H548" s="767"/>
      <c r="I548" s="767"/>
      <c r="J548" s="767"/>
      <c r="K548" s="767"/>
      <c r="L548" s="116">
        <v>98665.79</v>
      </c>
      <c r="M548" s="117"/>
      <c r="N548" s="118" t="s">
        <v>33</v>
      </c>
      <c r="Y548" s="68" t="s">
        <v>208</v>
      </c>
    </row>
    <row r="549" spans="1:26" s="63" customFormat="1" x14ac:dyDescent="0.2">
      <c r="A549" s="115"/>
      <c r="B549" s="97" t="s">
        <v>33</v>
      </c>
      <c r="C549" s="767" t="s">
        <v>209</v>
      </c>
      <c r="D549" s="767"/>
      <c r="E549" s="767"/>
      <c r="F549" s="767"/>
      <c r="G549" s="767"/>
      <c r="H549" s="767"/>
      <c r="I549" s="767"/>
      <c r="J549" s="767"/>
      <c r="K549" s="767"/>
      <c r="L549" s="116">
        <v>89871.4</v>
      </c>
      <c r="M549" s="117"/>
      <c r="N549" s="118" t="s">
        <v>33</v>
      </c>
      <c r="Y549" s="68" t="s">
        <v>209</v>
      </c>
    </row>
    <row r="550" spans="1:26" s="63" customFormat="1" x14ac:dyDescent="0.2">
      <c r="A550" s="115"/>
      <c r="B550" s="109" t="s">
        <v>33</v>
      </c>
      <c r="C550" s="782" t="s">
        <v>4098</v>
      </c>
      <c r="D550" s="782"/>
      <c r="E550" s="782"/>
      <c r="F550" s="782"/>
      <c r="G550" s="782"/>
      <c r="H550" s="782"/>
      <c r="I550" s="782"/>
      <c r="J550" s="782"/>
      <c r="K550" s="782"/>
      <c r="L550" s="119">
        <v>522970.76</v>
      </c>
      <c r="M550" s="120"/>
      <c r="N550" s="121"/>
      <c r="Z550" s="68" t="s">
        <v>4098</v>
      </c>
    </row>
    <row r="551" spans="1:26" s="63" customFormat="1" x14ac:dyDescent="0.2">
      <c r="A551" s="773" t="s">
        <v>4099</v>
      </c>
      <c r="B551" s="774"/>
      <c r="C551" s="774"/>
      <c r="D551" s="774"/>
      <c r="E551" s="774"/>
      <c r="F551" s="774"/>
      <c r="G551" s="774"/>
      <c r="H551" s="774"/>
      <c r="I551" s="774"/>
      <c r="J551" s="774"/>
      <c r="K551" s="774"/>
      <c r="L551" s="774"/>
      <c r="M551" s="774"/>
      <c r="N551" s="775"/>
      <c r="P551" s="68" t="s">
        <v>4099</v>
      </c>
    </row>
    <row r="552" spans="1:26" s="63" customFormat="1" ht="33.75" x14ac:dyDescent="0.2">
      <c r="A552" s="88" t="s">
        <v>306</v>
      </c>
      <c r="B552" s="89" t="s">
        <v>4100</v>
      </c>
      <c r="C552" s="776" t="s">
        <v>4101</v>
      </c>
      <c r="D552" s="776"/>
      <c r="E552" s="776"/>
      <c r="F552" s="90" t="s">
        <v>604</v>
      </c>
      <c r="G552" s="90" t="s">
        <v>33</v>
      </c>
      <c r="H552" s="90" t="s">
        <v>33</v>
      </c>
      <c r="I552" s="90" t="s">
        <v>4102</v>
      </c>
      <c r="J552" s="91" t="s">
        <v>33</v>
      </c>
      <c r="K552" s="90" t="s">
        <v>33</v>
      </c>
      <c r="L552" s="91" t="s">
        <v>33</v>
      </c>
      <c r="M552" s="92" t="s">
        <v>33</v>
      </c>
      <c r="N552" s="93" t="s">
        <v>33</v>
      </c>
      <c r="Q552" s="68" t="s">
        <v>4101</v>
      </c>
    </row>
    <row r="553" spans="1:26" s="63" customFormat="1" x14ac:dyDescent="0.2">
      <c r="A553" s="94"/>
      <c r="B553" s="95"/>
      <c r="C553" s="767" t="s">
        <v>4103</v>
      </c>
      <c r="D553" s="767"/>
      <c r="E553" s="767"/>
      <c r="F553" s="767"/>
      <c r="G553" s="767"/>
      <c r="H553" s="767"/>
      <c r="I553" s="767"/>
      <c r="J553" s="767"/>
      <c r="K553" s="767"/>
      <c r="L553" s="767"/>
      <c r="M553" s="767"/>
      <c r="N553" s="781"/>
      <c r="R553" s="68" t="s">
        <v>4103</v>
      </c>
    </row>
    <row r="554" spans="1:26" s="63" customFormat="1" x14ac:dyDescent="0.2">
      <c r="A554" s="96"/>
      <c r="B554" s="97" t="s">
        <v>3965</v>
      </c>
      <c r="C554" s="767" t="s">
        <v>3966</v>
      </c>
      <c r="D554" s="767"/>
      <c r="E554" s="767"/>
      <c r="F554" s="767"/>
      <c r="G554" s="767"/>
      <c r="H554" s="767"/>
      <c r="I554" s="767"/>
      <c r="J554" s="767"/>
      <c r="K554" s="767"/>
      <c r="L554" s="767"/>
      <c r="M554" s="767"/>
      <c r="N554" s="781"/>
      <c r="S554" s="68" t="s">
        <v>3966</v>
      </c>
    </row>
    <row r="555" spans="1:26" s="63" customFormat="1" ht="22.5" x14ac:dyDescent="0.2">
      <c r="A555" s="96"/>
      <c r="B555" s="97" t="s">
        <v>4052</v>
      </c>
      <c r="C555" s="767" t="s">
        <v>4104</v>
      </c>
      <c r="D555" s="767"/>
      <c r="E555" s="767"/>
      <c r="F555" s="767"/>
      <c r="G555" s="767"/>
      <c r="H555" s="767"/>
      <c r="I555" s="767"/>
      <c r="J555" s="767"/>
      <c r="K555" s="767"/>
      <c r="L555" s="767"/>
      <c r="M555" s="767"/>
      <c r="N555" s="781"/>
      <c r="S555" s="68" t="s">
        <v>4104</v>
      </c>
    </row>
    <row r="556" spans="1:26" s="63" customFormat="1" x14ac:dyDescent="0.2">
      <c r="A556" s="98"/>
      <c r="B556" s="97" t="s">
        <v>165</v>
      </c>
      <c r="C556" s="767" t="s">
        <v>251</v>
      </c>
      <c r="D556" s="767"/>
      <c r="E556" s="767"/>
      <c r="F556" s="99" t="s">
        <v>33</v>
      </c>
      <c r="G556" s="99" t="s">
        <v>33</v>
      </c>
      <c r="H556" s="99" t="s">
        <v>33</v>
      </c>
      <c r="I556" s="99" t="s">
        <v>33</v>
      </c>
      <c r="J556" s="100">
        <v>494.8</v>
      </c>
      <c r="K556" s="99" t="s">
        <v>4105</v>
      </c>
      <c r="L556" s="100">
        <v>24265.65</v>
      </c>
      <c r="M556" s="101" t="s">
        <v>33</v>
      </c>
      <c r="N556" s="102" t="s">
        <v>33</v>
      </c>
      <c r="T556" s="68" t="s">
        <v>251</v>
      </c>
    </row>
    <row r="557" spans="1:26" s="63" customFormat="1" x14ac:dyDescent="0.2">
      <c r="A557" s="98"/>
      <c r="B557" s="97" t="s">
        <v>173</v>
      </c>
      <c r="C557" s="767" t="s">
        <v>174</v>
      </c>
      <c r="D557" s="767"/>
      <c r="E557" s="767"/>
      <c r="F557" s="99" t="s">
        <v>33</v>
      </c>
      <c r="G557" s="99" t="s">
        <v>33</v>
      </c>
      <c r="H557" s="99" t="s">
        <v>33</v>
      </c>
      <c r="I557" s="99" t="s">
        <v>33</v>
      </c>
      <c r="J557" s="100">
        <v>1229.55</v>
      </c>
      <c r="K557" s="99" t="s">
        <v>4105</v>
      </c>
      <c r="L557" s="100">
        <v>60298.76</v>
      </c>
      <c r="M557" s="101" t="s">
        <v>33</v>
      </c>
      <c r="N557" s="102" t="s">
        <v>33</v>
      </c>
      <c r="T557" s="68" t="s">
        <v>174</v>
      </c>
    </row>
    <row r="558" spans="1:26" s="63" customFormat="1" x14ac:dyDescent="0.2">
      <c r="A558" s="98"/>
      <c r="B558" s="97" t="s">
        <v>176</v>
      </c>
      <c r="C558" s="767" t="s">
        <v>177</v>
      </c>
      <c r="D558" s="767"/>
      <c r="E558" s="767"/>
      <c r="F558" s="99" t="s">
        <v>33</v>
      </c>
      <c r="G558" s="99" t="s">
        <v>33</v>
      </c>
      <c r="H558" s="99" t="s">
        <v>33</v>
      </c>
      <c r="I558" s="99" t="s">
        <v>33</v>
      </c>
      <c r="J558" s="100">
        <v>204.7</v>
      </c>
      <c r="K558" s="99" t="s">
        <v>4105</v>
      </c>
      <c r="L558" s="100">
        <v>10038.76</v>
      </c>
      <c r="M558" s="101" t="s">
        <v>33</v>
      </c>
      <c r="N558" s="102" t="s">
        <v>33</v>
      </c>
      <c r="T558" s="68" t="s">
        <v>177</v>
      </c>
    </row>
    <row r="559" spans="1:26" s="63" customFormat="1" x14ac:dyDescent="0.2">
      <c r="A559" s="98"/>
      <c r="B559" s="97" t="s">
        <v>212</v>
      </c>
      <c r="C559" s="767" t="s">
        <v>252</v>
      </c>
      <c r="D559" s="767"/>
      <c r="E559" s="767"/>
      <c r="F559" s="99" t="s">
        <v>33</v>
      </c>
      <c r="G559" s="99" t="s">
        <v>33</v>
      </c>
      <c r="H559" s="99" t="s">
        <v>33</v>
      </c>
      <c r="I559" s="99" t="s">
        <v>33</v>
      </c>
      <c r="J559" s="100">
        <v>583.97</v>
      </c>
      <c r="K559" s="99" t="s">
        <v>33</v>
      </c>
      <c r="L559" s="100">
        <v>15041.32</v>
      </c>
      <c r="M559" s="101" t="s">
        <v>33</v>
      </c>
      <c r="N559" s="102" t="s">
        <v>33</v>
      </c>
      <c r="T559" s="68" t="s">
        <v>252</v>
      </c>
    </row>
    <row r="560" spans="1:26" s="63" customFormat="1" ht="22.5" x14ac:dyDescent="0.2">
      <c r="A560" s="98"/>
      <c r="B560" s="97" t="s">
        <v>33</v>
      </c>
      <c r="C560" s="767" t="s">
        <v>253</v>
      </c>
      <c r="D560" s="767"/>
      <c r="E560" s="767"/>
      <c r="F560" s="99" t="s">
        <v>179</v>
      </c>
      <c r="G560" s="99" t="s">
        <v>4106</v>
      </c>
      <c r="H560" s="99" t="s">
        <v>4105</v>
      </c>
      <c r="I560" s="99" t="s">
        <v>4107</v>
      </c>
      <c r="J560" s="100" t="s">
        <v>33</v>
      </c>
      <c r="K560" s="99" t="s">
        <v>33</v>
      </c>
      <c r="L560" s="100" t="s">
        <v>33</v>
      </c>
      <c r="M560" s="101" t="s">
        <v>33</v>
      </c>
      <c r="N560" s="102" t="s">
        <v>33</v>
      </c>
      <c r="U560" s="68" t="s">
        <v>253</v>
      </c>
    </row>
    <row r="561" spans="1:23" s="63" customFormat="1" ht="22.5" x14ac:dyDescent="0.2">
      <c r="A561" s="98"/>
      <c r="B561" s="97" t="s">
        <v>33</v>
      </c>
      <c r="C561" s="767" t="s">
        <v>178</v>
      </c>
      <c r="D561" s="767"/>
      <c r="E561" s="767"/>
      <c r="F561" s="99" t="s">
        <v>179</v>
      </c>
      <c r="G561" s="99" t="s">
        <v>4108</v>
      </c>
      <c r="H561" s="99" t="s">
        <v>4105</v>
      </c>
      <c r="I561" s="99" t="s">
        <v>4109</v>
      </c>
      <c r="J561" s="100" t="s">
        <v>33</v>
      </c>
      <c r="K561" s="99" t="s">
        <v>33</v>
      </c>
      <c r="L561" s="100" t="s">
        <v>33</v>
      </c>
      <c r="M561" s="101" t="s">
        <v>33</v>
      </c>
      <c r="N561" s="102" t="s">
        <v>33</v>
      </c>
      <c r="U561" s="68" t="s">
        <v>178</v>
      </c>
    </row>
    <row r="562" spans="1:23" s="63" customFormat="1" x14ac:dyDescent="0.2">
      <c r="A562" s="98"/>
      <c r="B562" s="97" t="s">
        <v>33</v>
      </c>
      <c r="C562" s="776" t="s">
        <v>182</v>
      </c>
      <c r="D562" s="776"/>
      <c r="E562" s="776"/>
      <c r="F562" s="90" t="s">
        <v>33</v>
      </c>
      <c r="G562" s="90" t="s">
        <v>33</v>
      </c>
      <c r="H562" s="90" t="s">
        <v>33</v>
      </c>
      <c r="I562" s="90" t="s">
        <v>33</v>
      </c>
      <c r="J562" s="91">
        <v>2308.3200000000002</v>
      </c>
      <c r="K562" s="90" t="s">
        <v>33</v>
      </c>
      <c r="L562" s="91">
        <v>99605.73</v>
      </c>
      <c r="M562" s="92" t="s">
        <v>33</v>
      </c>
      <c r="N562" s="93" t="s">
        <v>33</v>
      </c>
      <c r="V562" s="68" t="s">
        <v>182</v>
      </c>
    </row>
    <row r="563" spans="1:23" s="63" customFormat="1" x14ac:dyDescent="0.2">
      <c r="A563" s="98"/>
      <c r="B563" s="97" t="s">
        <v>33</v>
      </c>
      <c r="C563" s="767" t="s">
        <v>183</v>
      </c>
      <c r="D563" s="767"/>
      <c r="E563" s="767"/>
      <c r="F563" s="99" t="s">
        <v>33</v>
      </c>
      <c r="G563" s="99" t="s">
        <v>33</v>
      </c>
      <c r="H563" s="99" t="s">
        <v>33</v>
      </c>
      <c r="I563" s="99" t="s">
        <v>33</v>
      </c>
      <c r="J563" s="100" t="s">
        <v>33</v>
      </c>
      <c r="K563" s="99" t="s">
        <v>33</v>
      </c>
      <c r="L563" s="100">
        <v>34304.410000000003</v>
      </c>
      <c r="M563" s="101" t="s">
        <v>33</v>
      </c>
      <c r="N563" s="102" t="s">
        <v>33</v>
      </c>
      <c r="U563" s="68" t="s">
        <v>183</v>
      </c>
    </row>
    <row r="564" spans="1:23" s="63" customFormat="1" ht="22.5" x14ac:dyDescent="0.2">
      <c r="A564" s="98"/>
      <c r="B564" s="97" t="s">
        <v>771</v>
      </c>
      <c r="C564" s="767" t="s">
        <v>772</v>
      </c>
      <c r="D564" s="767"/>
      <c r="E564" s="767"/>
      <c r="F564" s="99" t="s">
        <v>186</v>
      </c>
      <c r="G564" s="99" t="s">
        <v>341</v>
      </c>
      <c r="H564" s="99" t="s">
        <v>33</v>
      </c>
      <c r="I564" s="99" t="s">
        <v>341</v>
      </c>
      <c r="J564" s="100" t="s">
        <v>33</v>
      </c>
      <c r="K564" s="99" t="s">
        <v>33</v>
      </c>
      <c r="L564" s="100">
        <v>27443.53</v>
      </c>
      <c r="M564" s="101" t="s">
        <v>33</v>
      </c>
      <c r="N564" s="102" t="s">
        <v>33</v>
      </c>
      <c r="U564" s="68" t="s">
        <v>772</v>
      </c>
    </row>
    <row r="565" spans="1:23" s="63" customFormat="1" ht="22.5" x14ac:dyDescent="0.2">
      <c r="A565" s="98"/>
      <c r="B565" s="97" t="s">
        <v>773</v>
      </c>
      <c r="C565" s="767" t="s">
        <v>774</v>
      </c>
      <c r="D565" s="767"/>
      <c r="E565" s="767"/>
      <c r="F565" s="99" t="s">
        <v>186</v>
      </c>
      <c r="G565" s="99" t="s">
        <v>775</v>
      </c>
      <c r="H565" s="99" t="s">
        <v>33</v>
      </c>
      <c r="I565" s="99" t="s">
        <v>775</v>
      </c>
      <c r="J565" s="100" t="s">
        <v>33</v>
      </c>
      <c r="K565" s="99" t="s">
        <v>33</v>
      </c>
      <c r="L565" s="100">
        <v>20582.650000000001</v>
      </c>
      <c r="M565" s="101" t="s">
        <v>33</v>
      </c>
      <c r="N565" s="102" t="s">
        <v>33</v>
      </c>
      <c r="U565" s="68" t="s">
        <v>774</v>
      </c>
    </row>
    <row r="566" spans="1:23" s="63" customFormat="1" x14ac:dyDescent="0.2">
      <c r="A566" s="103"/>
      <c r="B566" s="104"/>
      <c r="C566" s="780" t="s">
        <v>191</v>
      </c>
      <c r="D566" s="780"/>
      <c r="E566" s="780"/>
      <c r="F566" s="105" t="s">
        <v>33</v>
      </c>
      <c r="G566" s="105" t="s">
        <v>33</v>
      </c>
      <c r="H566" s="105" t="s">
        <v>33</v>
      </c>
      <c r="I566" s="105" t="s">
        <v>33</v>
      </c>
      <c r="J566" s="106" t="s">
        <v>33</v>
      </c>
      <c r="K566" s="105" t="s">
        <v>33</v>
      </c>
      <c r="L566" s="106">
        <v>147631.91</v>
      </c>
      <c r="M566" s="92" t="s">
        <v>33</v>
      </c>
      <c r="N566" s="107" t="s">
        <v>33</v>
      </c>
      <c r="W566" s="68" t="s">
        <v>191</v>
      </c>
    </row>
    <row r="567" spans="1:23" s="63" customFormat="1" ht="45" x14ac:dyDescent="0.2">
      <c r="A567" s="88" t="s">
        <v>1273</v>
      </c>
      <c r="B567" s="89" t="s">
        <v>4110</v>
      </c>
      <c r="C567" s="776" t="s">
        <v>4111</v>
      </c>
      <c r="D567" s="776"/>
      <c r="E567" s="776"/>
      <c r="F567" s="90" t="s">
        <v>4112</v>
      </c>
      <c r="G567" s="90" t="s">
        <v>33</v>
      </c>
      <c r="H567" s="90" t="s">
        <v>33</v>
      </c>
      <c r="I567" s="90" t="s">
        <v>614</v>
      </c>
      <c r="J567" s="91" t="s">
        <v>33</v>
      </c>
      <c r="K567" s="90" t="s">
        <v>33</v>
      </c>
      <c r="L567" s="91" t="s">
        <v>33</v>
      </c>
      <c r="M567" s="92" t="s">
        <v>33</v>
      </c>
      <c r="N567" s="93" t="s">
        <v>33</v>
      </c>
      <c r="Q567" s="68" t="s">
        <v>4111</v>
      </c>
    </row>
    <row r="568" spans="1:23" s="63" customFormat="1" x14ac:dyDescent="0.2">
      <c r="A568" s="94"/>
      <c r="B568" s="95"/>
      <c r="C568" s="767" t="s">
        <v>1020</v>
      </c>
      <c r="D568" s="767"/>
      <c r="E568" s="767"/>
      <c r="F568" s="767"/>
      <c r="G568" s="767"/>
      <c r="H568" s="767"/>
      <c r="I568" s="767"/>
      <c r="J568" s="767"/>
      <c r="K568" s="767"/>
      <c r="L568" s="767"/>
      <c r="M568" s="767"/>
      <c r="N568" s="781"/>
      <c r="R568" s="68" t="s">
        <v>1020</v>
      </c>
    </row>
    <row r="569" spans="1:23" s="63" customFormat="1" x14ac:dyDescent="0.2">
      <c r="A569" s="96"/>
      <c r="B569" s="97" t="s">
        <v>3965</v>
      </c>
      <c r="C569" s="767" t="s">
        <v>3966</v>
      </c>
      <c r="D569" s="767"/>
      <c r="E569" s="767"/>
      <c r="F569" s="767"/>
      <c r="G569" s="767"/>
      <c r="H569" s="767"/>
      <c r="I569" s="767"/>
      <c r="J569" s="767"/>
      <c r="K569" s="767"/>
      <c r="L569" s="767"/>
      <c r="M569" s="767"/>
      <c r="N569" s="781"/>
      <c r="S569" s="68" t="s">
        <v>3966</v>
      </c>
    </row>
    <row r="570" spans="1:23" s="63" customFormat="1" x14ac:dyDescent="0.2">
      <c r="A570" s="98"/>
      <c r="B570" s="97" t="s">
        <v>165</v>
      </c>
      <c r="C570" s="767" t="s">
        <v>251</v>
      </c>
      <c r="D570" s="767"/>
      <c r="E570" s="767"/>
      <c r="F570" s="99" t="s">
        <v>33</v>
      </c>
      <c r="G570" s="99" t="s">
        <v>33</v>
      </c>
      <c r="H570" s="99" t="s">
        <v>33</v>
      </c>
      <c r="I570" s="99" t="s">
        <v>33</v>
      </c>
      <c r="J570" s="100">
        <v>6042.4</v>
      </c>
      <c r="K570" s="99" t="s">
        <v>2231</v>
      </c>
      <c r="L570" s="100">
        <v>1353.5</v>
      </c>
      <c r="M570" s="101" t="s">
        <v>33</v>
      </c>
      <c r="N570" s="102" t="s">
        <v>33</v>
      </c>
      <c r="T570" s="68" t="s">
        <v>251</v>
      </c>
    </row>
    <row r="571" spans="1:23" s="63" customFormat="1" x14ac:dyDescent="0.2">
      <c r="A571" s="98"/>
      <c r="B571" s="97" t="s">
        <v>173</v>
      </c>
      <c r="C571" s="767" t="s">
        <v>174</v>
      </c>
      <c r="D571" s="767"/>
      <c r="E571" s="767"/>
      <c r="F571" s="99" t="s">
        <v>33</v>
      </c>
      <c r="G571" s="99" t="s">
        <v>33</v>
      </c>
      <c r="H571" s="99" t="s">
        <v>33</v>
      </c>
      <c r="I571" s="99" t="s">
        <v>33</v>
      </c>
      <c r="J571" s="100">
        <v>66.739999999999995</v>
      </c>
      <c r="K571" s="99" t="s">
        <v>2231</v>
      </c>
      <c r="L571" s="100">
        <v>14.95</v>
      </c>
      <c r="M571" s="101" t="s">
        <v>33</v>
      </c>
      <c r="N571" s="102" t="s">
        <v>33</v>
      </c>
      <c r="T571" s="68" t="s">
        <v>174</v>
      </c>
    </row>
    <row r="572" spans="1:23" s="63" customFormat="1" x14ac:dyDescent="0.2">
      <c r="A572" s="98"/>
      <c r="B572" s="97" t="s">
        <v>176</v>
      </c>
      <c r="C572" s="767" t="s">
        <v>177</v>
      </c>
      <c r="D572" s="767"/>
      <c r="E572" s="767"/>
      <c r="F572" s="99" t="s">
        <v>33</v>
      </c>
      <c r="G572" s="99" t="s">
        <v>33</v>
      </c>
      <c r="H572" s="99" t="s">
        <v>33</v>
      </c>
      <c r="I572" s="99" t="s">
        <v>33</v>
      </c>
      <c r="J572" s="100">
        <v>8.3000000000000007</v>
      </c>
      <c r="K572" s="99" t="s">
        <v>2231</v>
      </c>
      <c r="L572" s="100">
        <v>1.86</v>
      </c>
      <c r="M572" s="101" t="s">
        <v>33</v>
      </c>
      <c r="N572" s="102" t="s">
        <v>33</v>
      </c>
      <c r="T572" s="68" t="s">
        <v>177</v>
      </c>
    </row>
    <row r="573" spans="1:23" s="63" customFormat="1" x14ac:dyDescent="0.2">
      <c r="A573" s="98"/>
      <c r="B573" s="97" t="s">
        <v>212</v>
      </c>
      <c r="C573" s="767" t="s">
        <v>252</v>
      </c>
      <c r="D573" s="767"/>
      <c r="E573" s="767"/>
      <c r="F573" s="99" t="s">
        <v>33</v>
      </c>
      <c r="G573" s="99" t="s">
        <v>33</v>
      </c>
      <c r="H573" s="99" t="s">
        <v>33</v>
      </c>
      <c r="I573" s="99" t="s">
        <v>33</v>
      </c>
      <c r="J573" s="100">
        <v>1881.67</v>
      </c>
      <c r="K573" s="99" t="s">
        <v>33</v>
      </c>
      <c r="L573" s="100">
        <v>376.33</v>
      </c>
      <c r="M573" s="101" t="s">
        <v>33</v>
      </c>
      <c r="N573" s="102" t="s">
        <v>33</v>
      </c>
      <c r="T573" s="68" t="s">
        <v>252</v>
      </c>
    </row>
    <row r="574" spans="1:23" s="63" customFormat="1" x14ac:dyDescent="0.2">
      <c r="A574" s="98"/>
      <c r="B574" s="97" t="s">
        <v>33</v>
      </c>
      <c r="C574" s="767" t="s">
        <v>253</v>
      </c>
      <c r="D574" s="767"/>
      <c r="E574" s="767"/>
      <c r="F574" s="99" t="s">
        <v>179</v>
      </c>
      <c r="G574" s="99" t="s">
        <v>4113</v>
      </c>
      <c r="H574" s="99" t="s">
        <v>2231</v>
      </c>
      <c r="I574" s="99" t="s">
        <v>4114</v>
      </c>
      <c r="J574" s="100" t="s">
        <v>33</v>
      </c>
      <c r="K574" s="99" t="s">
        <v>33</v>
      </c>
      <c r="L574" s="100" t="s">
        <v>33</v>
      </c>
      <c r="M574" s="101" t="s">
        <v>33</v>
      </c>
      <c r="N574" s="102" t="s">
        <v>33</v>
      </c>
      <c r="U574" s="68" t="s">
        <v>253</v>
      </c>
    </row>
    <row r="575" spans="1:23" s="63" customFormat="1" x14ac:dyDescent="0.2">
      <c r="A575" s="98"/>
      <c r="B575" s="97" t="s">
        <v>33</v>
      </c>
      <c r="C575" s="767" t="s">
        <v>178</v>
      </c>
      <c r="D575" s="767"/>
      <c r="E575" s="767"/>
      <c r="F575" s="99" t="s">
        <v>179</v>
      </c>
      <c r="G575" s="99" t="s">
        <v>4115</v>
      </c>
      <c r="H575" s="99" t="s">
        <v>2231</v>
      </c>
      <c r="I575" s="99" t="s">
        <v>4116</v>
      </c>
      <c r="J575" s="100" t="s">
        <v>33</v>
      </c>
      <c r="K575" s="99" t="s">
        <v>33</v>
      </c>
      <c r="L575" s="100" t="s">
        <v>33</v>
      </c>
      <c r="M575" s="101" t="s">
        <v>33</v>
      </c>
      <c r="N575" s="102" t="s">
        <v>33</v>
      </c>
      <c r="U575" s="68" t="s">
        <v>178</v>
      </c>
    </row>
    <row r="576" spans="1:23" s="63" customFormat="1" x14ac:dyDescent="0.2">
      <c r="A576" s="98"/>
      <c r="B576" s="97" t="s">
        <v>33</v>
      </c>
      <c r="C576" s="776" t="s">
        <v>182</v>
      </c>
      <c r="D576" s="776"/>
      <c r="E576" s="776"/>
      <c r="F576" s="90" t="s">
        <v>33</v>
      </c>
      <c r="G576" s="90" t="s">
        <v>33</v>
      </c>
      <c r="H576" s="90" t="s">
        <v>33</v>
      </c>
      <c r="I576" s="90" t="s">
        <v>33</v>
      </c>
      <c r="J576" s="91">
        <v>7990.81</v>
      </c>
      <c r="K576" s="90" t="s">
        <v>33</v>
      </c>
      <c r="L576" s="91">
        <v>1744.78</v>
      </c>
      <c r="M576" s="92" t="s">
        <v>33</v>
      </c>
      <c r="N576" s="93" t="s">
        <v>33</v>
      </c>
      <c r="V576" s="68" t="s">
        <v>182</v>
      </c>
    </row>
    <row r="577" spans="1:25" s="63" customFormat="1" x14ac:dyDescent="0.2">
      <c r="A577" s="98"/>
      <c r="B577" s="97" t="s">
        <v>33</v>
      </c>
      <c r="C577" s="767" t="s">
        <v>183</v>
      </c>
      <c r="D577" s="767"/>
      <c r="E577" s="767"/>
      <c r="F577" s="99" t="s">
        <v>33</v>
      </c>
      <c r="G577" s="99" t="s">
        <v>33</v>
      </c>
      <c r="H577" s="99" t="s">
        <v>33</v>
      </c>
      <c r="I577" s="99" t="s">
        <v>33</v>
      </c>
      <c r="J577" s="100" t="s">
        <v>33</v>
      </c>
      <c r="K577" s="99" t="s">
        <v>33</v>
      </c>
      <c r="L577" s="100">
        <v>1355.36</v>
      </c>
      <c r="M577" s="101" t="s">
        <v>33</v>
      </c>
      <c r="N577" s="102" t="s">
        <v>33</v>
      </c>
      <c r="U577" s="68" t="s">
        <v>183</v>
      </c>
    </row>
    <row r="578" spans="1:25" s="63" customFormat="1" ht="22.5" x14ac:dyDescent="0.2">
      <c r="A578" s="98"/>
      <c r="B578" s="97" t="s">
        <v>771</v>
      </c>
      <c r="C578" s="767" t="s">
        <v>772</v>
      </c>
      <c r="D578" s="767"/>
      <c r="E578" s="767"/>
      <c r="F578" s="99" t="s">
        <v>186</v>
      </c>
      <c r="G578" s="99" t="s">
        <v>341</v>
      </c>
      <c r="H578" s="99" t="s">
        <v>33</v>
      </c>
      <c r="I578" s="99" t="s">
        <v>341</v>
      </c>
      <c r="J578" s="100" t="s">
        <v>33</v>
      </c>
      <c r="K578" s="99" t="s">
        <v>33</v>
      </c>
      <c r="L578" s="100">
        <v>1084.29</v>
      </c>
      <c r="M578" s="101" t="s">
        <v>33</v>
      </c>
      <c r="N578" s="102" t="s">
        <v>33</v>
      </c>
      <c r="U578" s="68" t="s">
        <v>772</v>
      </c>
    </row>
    <row r="579" spans="1:25" s="63" customFormat="1" ht="22.5" x14ac:dyDescent="0.2">
      <c r="A579" s="98"/>
      <c r="B579" s="97" t="s">
        <v>773</v>
      </c>
      <c r="C579" s="767" t="s">
        <v>774</v>
      </c>
      <c r="D579" s="767"/>
      <c r="E579" s="767"/>
      <c r="F579" s="99" t="s">
        <v>186</v>
      </c>
      <c r="G579" s="99" t="s">
        <v>775</v>
      </c>
      <c r="H579" s="99" t="s">
        <v>33</v>
      </c>
      <c r="I579" s="99" t="s">
        <v>775</v>
      </c>
      <c r="J579" s="100" t="s">
        <v>33</v>
      </c>
      <c r="K579" s="99" t="s">
        <v>33</v>
      </c>
      <c r="L579" s="100">
        <v>813.22</v>
      </c>
      <c r="M579" s="101" t="s">
        <v>33</v>
      </c>
      <c r="N579" s="102" t="s">
        <v>33</v>
      </c>
      <c r="U579" s="68" t="s">
        <v>774</v>
      </c>
    </row>
    <row r="580" spans="1:25" s="63" customFormat="1" x14ac:dyDescent="0.2">
      <c r="A580" s="103"/>
      <c r="B580" s="104"/>
      <c r="C580" s="780" t="s">
        <v>191</v>
      </c>
      <c r="D580" s="780"/>
      <c r="E580" s="780"/>
      <c r="F580" s="105" t="s">
        <v>33</v>
      </c>
      <c r="G580" s="105" t="s">
        <v>33</v>
      </c>
      <c r="H580" s="105" t="s">
        <v>33</v>
      </c>
      <c r="I580" s="105" t="s">
        <v>33</v>
      </c>
      <c r="J580" s="106" t="s">
        <v>33</v>
      </c>
      <c r="K580" s="105" t="s">
        <v>33</v>
      </c>
      <c r="L580" s="106">
        <v>3642.29</v>
      </c>
      <c r="M580" s="92" t="s">
        <v>33</v>
      </c>
      <c r="N580" s="107" t="s">
        <v>33</v>
      </c>
      <c r="W580" s="68" t="s">
        <v>191</v>
      </c>
    </row>
    <row r="581" spans="1:25" s="63" customFormat="1" ht="1.5" customHeight="1" x14ac:dyDescent="0.2">
      <c r="A581" s="108"/>
      <c r="B581" s="104"/>
      <c r="C581" s="104"/>
      <c r="D581" s="104"/>
      <c r="E581" s="104"/>
      <c r="F581" s="108"/>
      <c r="G581" s="108"/>
      <c r="H581" s="108"/>
      <c r="I581" s="108"/>
      <c r="J581" s="109"/>
      <c r="K581" s="108"/>
      <c r="L581" s="109"/>
      <c r="M581" s="99"/>
      <c r="N581" s="109"/>
    </row>
    <row r="582" spans="1:25" s="63" customFormat="1" x14ac:dyDescent="0.2">
      <c r="A582" s="110"/>
      <c r="B582" s="111" t="s">
        <v>33</v>
      </c>
      <c r="C582" s="780" t="s">
        <v>4117</v>
      </c>
      <c r="D582" s="780"/>
      <c r="E582" s="780"/>
      <c r="F582" s="780"/>
      <c r="G582" s="780"/>
      <c r="H582" s="780"/>
      <c r="I582" s="780"/>
      <c r="J582" s="780"/>
      <c r="K582" s="780"/>
      <c r="L582" s="112" t="s">
        <v>33</v>
      </c>
      <c r="M582" s="113"/>
      <c r="N582" s="114"/>
      <c r="X582" s="68" t="s">
        <v>4117</v>
      </c>
    </row>
    <row r="583" spans="1:25" s="63" customFormat="1" x14ac:dyDescent="0.2">
      <c r="A583" s="115"/>
      <c r="B583" s="97" t="s">
        <v>165</v>
      </c>
      <c r="C583" s="767" t="s">
        <v>876</v>
      </c>
      <c r="D583" s="767"/>
      <c r="E583" s="767"/>
      <c r="F583" s="767"/>
      <c r="G583" s="767"/>
      <c r="H583" s="767"/>
      <c r="I583" s="767"/>
      <c r="J583" s="767"/>
      <c r="K583" s="767"/>
      <c r="L583" s="116">
        <v>151274.20000000001</v>
      </c>
      <c r="M583" s="117"/>
      <c r="N583" s="118" t="s">
        <v>33</v>
      </c>
      <c r="Y583" s="68" t="s">
        <v>876</v>
      </c>
    </row>
    <row r="584" spans="1:25" s="63" customFormat="1" x14ac:dyDescent="0.2">
      <c r="A584" s="115"/>
      <c r="B584" s="97" t="s">
        <v>33</v>
      </c>
      <c r="C584" s="767" t="s">
        <v>203</v>
      </c>
      <c r="D584" s="767"/>
      <c r="E584" s="767"/>
      <c r="F584" s="767"/>
      <c r="G584" s="767"/>
      <c r="H584" s="767"/>
      <c r="I584" s="767"/>
      <c r="J584" s="767"/>
      <c r="K584" s="767"/>
      <c r="L584" s="116" t="s">
        <v>33</v>
      </c>
      <c r="M584" s="117"/>
      <c r="N584" s="118" t="s">
        <v>33</v>
      </c>
      <c r="Y584" s="68" t="s">
        <v>203</v>
      </c>
    </row>
    <row r="585" spans="1:25" s="63" customFormat="1" x14ac:dyDescent="0.2">
      <c r="A585" s="115"/>
      <c r="B585" s="97" t="s">
        <v>33</v>
      </c>
      <c r="C585" s="767" t="s">
        <v>296</v>
      </c>
      <c r="D585" s="767"/>
      <c r="E585" s="767"/>
      <c r="F585" s="767"/>
      <c r="G585" s="767"/>
      <c r="H585" s="767"/>
      <c r="I585" s="767"/>
      <c r="J585" s="767"/>
      <c r="K585" s="767"/>
      <c r="L585" s="116">
        <v>25619.15</v>
      </c>
      <c r="M585" s="117"/>
      <c r="N585" s="118" t="s">
        <v>33</v>
      </c>
      <c r="Y585" s="68" t="s">
        <v>296</v>
      </c>
    </row>
    <row r="586" spans="1:25" s="63" customFormat="1" x14ac:dyDescent="0.2">
      <c r="A586" s="115"/>
      <c r="B586" s="97" t="s">
        <v>33</v>
      </c>
      <c r="C586" s="767" t="s">
        <v>204</v>
      </c>
      <c r="D586" s="767"/>
      <c r="E586" s="767"/>
      <c r="F586" s="767"/>
      <c r="G586" s="767"/>
      <c r="H586" s="767"/>
      <c r="I586" s="767"/>
      <c r="J586" s="767"/>
      <c r="K586" s="767"/>
      <c r="L586" s="116">
        <v>60313.71</v>
      </c>
      <c r="M586" s="117"/>
      <c r="N586" s="118" t="s">
        <v>33</v>
      </c>
      <c r="Y586" s="68" t="s">
        <v>204</v>
      </c>
    </row>
    <row r="587" spans="1:25" s="63" customFormat="1" x14ac:dyDescent="0.2">
      <c r="A587" s="115"/>
      <c r="B587" s="97" t="s">
        <v>33</v>
      </c>
      <c r="C587" s="767" t="s">
        <v>297</v>
      </c>
      <c r="D587" s="767"/>
      <c r="E587" s="767"/>
      <c r="F587" s="767"/>
      <c r="G587" s="767"/>
      <c r="H587" s="767"/>
      <c r="I587" s="767"/>
      <c r="J587" s="767"/>
      <c r="K587" s="767"/>
      <c r="L587" s="116">
        <v>15417.65</v>
      </c>
      <c r="M587" s="117"/>
      <c r="N587" s="118" t="s">
        <v>33</v>
      </c>
      <c r="Y587" s="68" t="s">
        <v>297</v>
      </c>
    </row>
    <row r="588" spans="1:25" s="63" customFormat="1" x14ac:dyDescent="0.2">
      <c r="A588" s="115"/>
      <c r="B588" s="97" t="s">
        <v>33</v>
      </c>
      <c r="C588" s="767" t="s">
        <v>205</v>
      </c>
      <c r="D588" s="767"/>
      <c r="E588" s="767"/>
      <c r="F588" s="767"/>
      <c r="G588" s="767"/>
      <c r="H588" s="767"/>
      <c r="I588" s="767"/>
      <c r="J588" s="767"/>
      <c r="K588" s="767"/>
      <c r="L588" s="116">
        <v>28527.82</v>
      </c>
      <c r="M588" s="117"/>
      <c r="N588" s="118" t="s">
        <v>33</v>
      </c>
      <c r="Y588" s="68" t="s">
        <v>205</v>
      </c>
    </row>
    <row r="589" spans="1:25" s="63" customFormat="1" x14ac:dyDescent="0.2">
      <c r="A589" s="115"/>
      <c r="B589" s="97" t="s">
        <v>33</v>
      </c>
      <c r="C589" s="767" t="s">
        <v>206</v>
      </c>
      <c r="D589" s="767"/>
      <c r="E589" s="767"/>
      <c r="F589" s="767"/>
      <c r="G589" s="767"/>
      <c r="H589" s="767"/>
      <c r="I589" s="767"/>
      <c r="J589" s="767"/>
      <c r="K589" s="767"/>
      <c r="L589" s="116">
        <v>21395.87</v>
      </c>
      <c r="M589" s="117"/>
      <c r="N589" s="118" t="s">
        <v>33</v>
      </c>
      <c r="Y589" s="68" t="s">
        <v>206</v>
      </c>
    </row>
    <row r="590" spans="1:25" s="63" customFormat="1" x14ac:dyDescent="0.2">
      <c r="A590" s="115"/>
      <c r="B590" s="97" t="s">
        <v>33</v>
      </c>
      <c r="C590" s="767" t="s">
        <v>207</v>
      </c>
      <c r="D590" s="767"/>
      <c r="E590" s="767"/>
      <c r="F590" s="767"/>
      <c r="G590" s="767"/>
      <c r="H590" s="767"/>
      <c r="I590" s="767"/>
      <c r="J590" s="767"/>
      <c r="K590" s="767"/>
      <c r="L590" s="116">
        <v>35659.769999999997</v>
      </c>
      <c r="M590" s="117"/>
      <c r="N590" s="118" t="s">
        <v>33</v>
      </c>
      <c r="Y590" s="68" t="s">
        <v>207</v>
      </c>
    </row>
    <row r="591" spans="1:25" s="63" customFormat="1" x14ac:dyDescent="0.2">
      <c r="A591" s="115"/>
      <c r="B591" s="97" t="s">
        <v>33</v>
      </c>
      <c r="C591" s="767" t="s">
        <v>208</v>
      </c>
      <c r="D591" s="767"/>
      <c r="E591" s="767"/>
      <c r="F591" s="767"/>
      <c r="G591" s="767"/>
      <c r="H591" s="767"/>
      <c r="I591" s="767"/>
      <c r="J591" s="767"/>
      <c r="K591" s="767"/>
      <c r="L591" s="116">
        <v>28527.82</v>
      </c>
      <c r="M591" s="117"/>
      <c r="N591" s="118" t="s">
        <v>33</v>
      </c>
      <c r="Y591" s="68" t="s">
        <v>208</v>
      </c>
    </row>
    <row r="592" spans="1:25" s="63" customFormat="1" x14ac:dyDescent="0.2">
      <c r="A592" s="115"/>
      <c r="B592" s="97" t="s">
        <v>33</v>
      </c>
      <c r="C592" s="767" t="s">
        <v>209</v>
      </c>
      <c r="D592" s="767"/>
      <c r="E592" s="767"/>
      <c r="F592" s="767"/>
      <c r="G592" s="767"/>
      <c r="H592" s="767"/>
      <c r="I592" s="767"/>
      <c r="J592" s="767"/>
      <c r="K592" s="767"/>
      <c r="L592" s="116">
        <v>21395.87</v>
      </c>
      <c r="M592" s="117"/>
      <c r="N592" s="118" t="s">
        <v>33</v>
      </c>
      <c r="Y592" s="68" t="s">
        <v>209</v>
      </c>
    </row>
    <row r="593" spans="1:26" s="63" customFormat="1" x14ac:dyDescent="0.2">
      <c r="A593" s="115"/>
      <c r="B593" s="109" t="s">
        <v>33</v>
      </c>
      <c r="C593" s="782" t="s">
        <v>4118</v>
      </c>
      <c r="D593" s="782"/>
      <c r="E593" s="782"/>
      <c r="F593" s="782"/>
      <c r="G593" s="782"/>
      <c r="H593" s="782"/>
      <c r="I593" s="782"/>
      <c r="J593" s="782"/>
      <c r="K593" s="782"/>
      <c r="L593" s="119">
        <v>151274.20000000001</v>
      </c>
      <c r="M593" s="120"/>
      <c r="N593" s="121"/>
      <c r="Z593" s="68" t="s">
        <v>4118</v>
      </c>
    </row>
    <row r="594" spans="1:26" s="63" customFormat="1" x14ac:dyDescent="0.2">
      <c r="A594" s="773" t="s">
        <v>4119</v>
      </c>
      <c r="B594" s="774"/>
      <c r="C594" s="774"/>
      <c r="D594" s="774"/>
      <c r="E594" s="774"/>
      <c r="F594" s="774"/>
      <c r="G594" s="774"/>
      <c r="H594" s="774"/>
      <c r="I594" s="774"/>
      <c r="J594" s="774"/>
      <c r="K594" s="774"/>
      <c r="L594" s="774"/>
      <c r="M594" s="774"/>
      <c r="N594" s="775"/>
      <c r="P594" s="68" t="s">
        <v>4119</v>
      </c>
    </row>
    <row r="595" spans="1:26" s="63" customFormat="1" ht="33.75" x14ac:dyDescent="0.2">
      <c r="A595" s="88" t="s">
        <v>194</v>
      </c>
      <c r="B595" s="89" t="s">
        <v>4120</v>
      </c>
      <c r="C595" s="776" t="s">
        <v>4121</v>
      </c>
      <c r="D595" s="776"/>
      <c r="E595" s="776"/>
      <c r="F595" s="90" t="s">
        <v>484</v>
      </c>
      <c r="G595" s="90" t="s">
        <v>33</v>
      </c>
      <c r="H595" s="90" t="s">
        <v>33</v>
      </c>
      <c r="I595" s="90" t="s">
        <v>2504</v>
      </c>
      <c r="J595" s="91" t="s">
        <v>33</v>
      </c>
      <c r="K595" s="90" t="s">
        <v>33</v>
      </c>
      <c r="L595" s="91" t="s">
        <v>33</v>
      </c>
      <c r="M595" s="92" t="s">
        <v>33</v>
      </c>
      <c r="N595" s="93" t="s">
        <v>33</v>
      </c>
      <c r="Q595" s="68" t="s">
        <v>4121</v>
      </c>
    </row>
    <row r="596" spans="1:26" s="63" customFormat="1" x14ac:dyDescent="0.2">
      <c r="A596" s="96"/>
      <c r="B596" s="97" t="s">
        <v>3965</v>
      </c>
      <c r="C596" s="767" t="s">
        <v>3966</v>
      </c>
      <c r="D596" s="767"/>
      <c r="E596" s="767"/>
      <c r="F596" s="767"/>
      <c r="G596" s="767"/>
      <c r="H596" s="767"/>
      <c r="I596" s="767"/>
      <c r="J596" s="767"/>
      <c r="K596" s="767"/>
      <c r="L596" s="767"/>
      <c r="M596" s="767"/>
      <c r="N596" s="781"/>
      <c r="S596" s="68" t="s">
        <v>3966</v>
      </c>
    </row>
    <row r="597" spans="1:26" s="63" customFormat="1" ht="22.5" x14ac:dyDescent="0.2">
      <c r="A597" s="96"/>
      <c r="B597" s="97" t="s">
        <v>783</v>
      </c>
      <c r="C597" s="767" t="s">
        <v>4122</v>
      </c>
      <c r="D597" s="767"/>
      <c r="E597" s="767"/>
      <c r="F597" s="767"/>
      <c r="G597" s="767"/>
      <c r="H597" s="767"/>
      <c r="I597" s="767"/>
      <c r="J597" s="767"/>
      <c r="K597" s="767"/>
      <c r="L597" s="767"/>
      <c r="M597" s="767"/>
      <c r="N597" s="781"/>
      <c r="S597" s="68" t="s">
        <v>4122</v>
      </c>
    </row>
    <row r="598" spans="1:26" s="63" customFormat="1" x14ac:dyDescent="0.2">
      <c r="A598" s="98"/>
      <c r="B598" s="97" t="s">
        <v>165</v>
      </c>
      <c r="C598" s="767" t="s">
        <v>251</v>
      </c>
      <c r="D598" s="767"/>
      <c r="E598" s="767"/>
      <c r="F598" s="99" t="s">
        <v>33</v>
      </c>
      <c r="G598" s="99" t="s">
        <v>33</v>
      </c>
      <c r="H598" s="99" t="s">
        <v>33</v>
      </c>
      <c r="I598" s="99" t="s">
        <v>33</v>
      </c>
      <c r="J598" s="100">
        <v>413.1</v>
      </c>
      <c r="K598" s="99" t="s">
        <v>4123</v>
      </c>
      <c r="L598" s="100">
        <v>34145.19</v>
      </c>
      <c r="M598" s="101" t="s">
        <v>33</v>
      </c>
      <c r="N598" s="102" t="s">
        <v>33</v>
      </c>
      <c r="T598" s="68" t="s">
        <v>251</v>
      </c>
    </row>
    <row r="599" spans="1:26" s="63" customFormat="1" x14ac:dyDescent="0.2">
      <c r="A599" s="98"/>
      <c r="B599" s="97" t="s">
        <v>173</v>
      </c>
      <c r="C599" s="767" t="s">
        <v>174</v>
      </c>
      <c r="D599" s="767"/>
      <c r="E599" s="767"/>
      <c r="F599" s="99" t="s">
        <v>33</v>
      </c>
      <c r="G599" s="99" t="s">
        <v>33</v>
      </c>
      <c r="H599" s="99" t="s">
        <v>33</v>
      </c>
      <c r="I599" s="99" t="s">
        <v>33</v>
      </c>
      <c r="J599" s="100">
        <v>119.56</v>
      </c>
      <c r="K599" s="99" t="s">
        <v>4123</v>
      </c>
      <c r="L599" s="100">
        <v>9882.35</v>
      </c>
      <c r="M599" s="101" t="s">
        <v>33</v>
      </c>
      <c r="N599" s="102" t="s">
        <v>33</v>
      </c>
      <c r="T599" s="68" t="s">
        <v>174</v>
      </c>
    </row>
    <row r="600" spans="1:26" s="63" customFormat="1" x14ac:dyDescent="0.2">
      <c r="A600" s="98"/>
      <c r="B600" s="97" t="s">
        <v>176</v>
      </c>
      <c r="C600" s="767" t="s">
        <v>177</v>
      </c>
      <c r="D600" s="767"/>
      <c r="E600" s="767"/>
      <c r="F600" s="99" t="s">
        <v>33</v>
      </c>
      <c r="G600" s="99" t="s">
        <v>33</v>
      </c>
      <c r="H600" s="99" t="s">
        <v>33</v>
      </c>
      <c r="I600" s="99" t="s">
        <v>33</v>
      </c>
      <c r="J600" s="100">
        <v>12.38</v>
      </c>
      <c r="K600" s="99" t="s">
        <v>4123</v>
      </c>
      <c r="L600" s="100">
        <v>1023.28</v>
      </c>
      <c r="M600" s="101" t="s">
        <v>33</v>
      </c>
      <c r="N600" s="102" t="s">
        <v>33</v>
      </c>
      <c r="T600" s="68" t="s">
        <v>177</v>
      </c>
    </row>
    <row r="601" spans="1:26" s="63" customFormat="1" x14ac:dyDescent="0.2">
      <c r="A601" s="98"/>
      <c r="B601" s="97" t="s">
        <v>212</v>
      </c>
      <c r="C601" s="767" t="s">
        <v>252</v>
      </c>
      <c r="D601" s="767"/>
      <c r="E601" s="767"/>
      <c r="F601" s="99" t="s">
        <v>33</v>
      </c>
      <c r="G601" s="99" t="s">
        <v>33</v>
      </c>
      <c r="H601" s="99" t="s">
        <v>33</v>
      </c>
      <c r="I601" s="99" t="s">
        <v>33</v>
      </c>
      <c r="J601" s="100">
        <v>282.18</v>
      </c>
      <c r="K601" s="99" t="s">
        <v>1608</v>
      </c>
      <c r="L601" s="100">
        <v>20824.88</v>
      </c>
      <c r="M601" s="101" t="s">
        <v>33</v>
      </c>
      <c r="N601" s="102" t="s">
        <v>33</v>
      </c>
      <c r="T601" s="68" t="s">
        <v>252</v>
      </c>
    </row>
    <row r="602" spans="1:26" s="63" customFormat="1" x14ac:dyDescent="0.2">
      <c r="A602" s="98"/>
      <c r="B602" s="97" t="s">
        <v>33</v>
      </c>
      <c r="C602" s="767" t="s">
        <v>253</v>
      </c>
      <c r="D602" s="767"/>
      <c r="E602" s="767"/>
      <c r="F602" s="99" t="s">
        <v>179</v>
      </c>
      <c r="G602" s="99" t="s">
        <v>344</v>
      </c>
      <c r="H602" s="99" t="s">
        <v>4123</v>
      </c>
      <c r="I602" s="99" t="s">
        <v>4124</v>
      </c>
      <c r="J602" s="100" t="s">
        <v>33</v>
      </c>
      <c r="K602" s="99" t="s">
        <v>33</v>
      </c>
      <c r="L602" s="100" t="s">
        <v>33</v>
      </c>
      <c r="M602" s="101" t="s">
        <v>33</v>
      </c>
      <c r="N602" s="102" t="s">
        <v>33</v>
      </c>
      <c r="U602" s="68" t="s">
        <v>253</v>
      </c>
    </row>
    <row r="603" spans="1:26" s="63" customFormat="1" x14ac:dyDescent="0.2">
      <c r="A603" s="98"/>
      <c r="B603" s="97" t="s">
        <v>33</v>
      </c>
      <c r="C603" s="767" t="s">
        <v>178</v>
      </c>
      <c r="D603" s="767"/>
      <c r="E603" s="767"/>
      <c r="F603" s="99" t="s">
        <v>179</v>
      </c>
      <c r="G603" s="99" t="s">
        <v>4125</v>
      </c>
      <c r="H603" s="99" t="s">
        <v>4123</v>
      </c>
      <c r="I603" s="99" t="s">
        <v>4126</v>
      </c>
      <c r="J603" s="100" t="s">
        <v>33</v>
      </c>
      <c r="K603" s="99" t="s">
        <v>33</v>
      </c>
      <c r="L603" s="100" t="s">
        <v>33</v>
      </c>
      <c r="M603" s="101" t="s">
        <v>33</v>
      </c>
      <c r="N603" s="102" t="s">
        <v>33</v>
      </c>
      <c r="U603" s="68" t="s">
        <v>178</v>
      </c>
    </row>
    <row r="604" spans="1:26" s="63" customFormat="1" x14ac:dyDescent="0.2">
      <c r="A604" s="98"/>
      <c r="B604" s="97" t="s">
        <v>33</v>
      </c>
      <c r="C604" s="776" t="s">
        <v>182</v>
      </c>
      <c r="D604" s="776"/>
      <c r="E604" s="776"/>
      <c r="F604" s="90" t="s">
        <v>33</v>
      </c>
      <c r="G604" s="90" t="s">
        <v>33</v>
      </c>
      <c r="H604" s="90" t="s">
        <v>33</v>
      </c>
      <c r="I604" s="90" t="s">
        <v>33</v>
      </c>
      <c r="J604" s="91">
        <v>814.84</v>
      </c>
      <c r="K604" s="90" t="s">
        <v>33</v>
      </c>
      <c r="L604" s="91">
        <v>64852.42</v>
      </c>
      <c r="M604" s="92" t="s">
        <v>33</v>
      </c>
      <c r="N604" s="93" t="s">
        <v>33</v>
      </c>
      <c r="V604" s="68" t="s">
        <v>182</v>
      </c>
    </row>
    <row r="605" spans="1:26" s="63" customFormat="1" x14ac:dyDescent="0.2">
      <c r="A605" s="98"/>
      <c r="B605" s="97" t="s">
        <v>33</v>
      </c>
      <c r="C605" s="767" t="s">
        <v>183</v>
      </c>
      <c r="D605" s="767"/>
      <c r="E605" s="767"/>
      <c r="F605" s="99" t="s">
        <v>33</v>
      </c>
      <c r="G605" s="99" t="s">
        <v>33</v>
      </c>
      <c r="H605" s="99" t="s">
        <v>33</v>
      </c>
      <c r="I605" s="99" t="s">
        <v>33</v>
      </c>
      <c r="J605" s="100" t="s">
        <v>33</v>
      </c>
      <c r="K605" s="99" t="s">
        <v>33</v>
      </c>
      <c r="L605" s="100">
        <v>35168.47</v>
      </c>
      <c r="M605" s="101" t="s">
        <v>33</v>
      </c>
      <c r="N605" s="102" t="s">
        <v>33</v>
      </c>
      <c r="U605" s="68" t="s">
        <v>183</v>
      </c>
    </row>
    <row r="606" spans="1:26" s="63" customFormat="1" ht="22.5" x14ac:dyDescent="0.2">
      <c r="A606" s="98"/>
      <c r="B606" s="97" t="s">
        <v>771</v>
      </c>
      <c r="C606" s="767" t="s">
        <v>772</v>
      </c>
      <c r="D606" s="767"/>
      <c r="E606" s="767"/>
      <c r="F606" s="99" t="s">
        <v>186</v>
      </c>
      <c r="G606" s="99" t="s">
        <v>341</v>
      </c>
      <c r="H606" s="99" t="s">
        <v>33</v>
      </c>
      <c r="I606" s="99" t="s">
        <v>341</v>
      </c>
      <c r="J606" s="100" t="s">
        <v>33</v>
      </c>
      <c r="K606" s="99" t="s">
        <v>33</v>
      </c>
      <c r="L606" s="100">
        <v>28134.78</v>
      </c>
      <c r="M606" s="101" t="s">
        <v>33</v>
      </c>
      <c r="N606" s="102" t="s">
        <v>33</v>
      </c>
      <c r="U606" s="68" t="s">
        <v>772</v>
      </c>
    </row>
    <row r="607" spans="1:26" s="63" customFormat="1" ht="22.5" x14ac:dyDescent="0.2">
      <c r="A607" s="98"/>
      <c r="B607" s="97" t="s">
        <v>773</v>
      </c>
      <c r="C607" s="767" t="s">
        <v>774</v>
      </c>
      <c r="D607" s="767"/>
      <c r="E607" s="767"/>
      <c r="F607" s="99" t="s">
        <v>186</v>
      </c>
      <c r="G607" s="99" t="s">
        <v>775</v>
      </c>
      <c r="H607" s="99" t="s">
        <v>33</v>
      </c>
      <c r="I607" s="99" t="s">
        <v>775</v>
      </c>
      <c r="J607" s="100" t="s">
        <v>33</v>
      </c>
      <c r="K607" s="99" t="s">
        <v>33</v>
      </c>
      <c r="L607" s="100">
        <v>21101.08</v>
      </c>
      <c r="M607" s="101" t="s">
        <v>33</v>
      </c>
      <c r="N607" s="102" t="s">
        <v>33</v>
      </c>
      <c r="U607" s="68" t="s">
        <v>774</v>
      </c>
    </row>
    <row r="608" spans="1:26" s="63" customFormat="1" x14ac:dyDescent="0.2">
      <c r="A608" s="103"/>
      <c r="B608" s="104"/>
      <c r="C608" s="780" t="s">
        <v>191</v>
      </c>
      <c r="D608" s="780"/>
      <c r="E608" s="780"/>
      <c r="F608" s="105" t="s">
        <v>33</v>
      </c>
      <c r="G608" s="105" t="s">
        <v>33</v>
      </c>
      <c r="H608" s="105" t="s">
        <v>33</v>
      </c>
      <c r="I608" s="105" t="s">
        <v>33</v>
      </c>
      <c r="J608" s="106" t="s">
        <v>33</v>
      </c>
      <c r="K608" s="105" t="s">
        <v>33</v>
      </c>
      <c r="L608" s="106">
        <v>114088.28</v>
      </c>
      <c r="M608" s="92" t="s">
        <v>33</v>
      </c>
      <c r="N608" s="107" t="s">
        <v>33</v>
      </c>
      <c r="W608" s="68" t="s">
        <v>191</v>
      </c>
    </row>
    <row r="609" spans="1:28" s="63" customFormat="1" ht="1.5" customHeight="1" x14ac:dyDescent="0.2">
      <c r="A609" s="108"/>
      <c r="B609" s="104"/>
      <c r="C609" s="104"/>
      <c r="D609" s="104"/>
      <c r="E609" s="104"/>
      <c r="F609" s="108"/>
      <c r="G609" s="108"/>
      <c r="H609" s="108"/>
      <c r="I609" s="108"/>
      <c r="J609" s="109"/>
      <c r="K609" s="108"/>
      <c r="L609" s="109"/>
      <c r="M609" s="99"/>
      <c r="N609" s="109"/>
    </row>
    <row r="610" spans="1:28" s="63" customFormat="1" x14ac:dyDescent="0.2">
      <c r="A610" s="110"/>
      <c r="B610" s="111" t="s">
        <v>33</v>
      </c>
      <c r="C610" s="780" t="s">
        <v>4127</v>
      </c>
      <c r="D610" s="780"/>
      <c r="E610" s="780"/>
      <c r="F610" s="780"/>
      <c r="G610" s="780"/>
      <c r="H610" s="780"/>
      <c r="I610" s="780"/>
      <c r="J610" s="780"/>
      <c r="K610" s="780"/>
      <c r="L610" s="112" t="s">
        <v>33</v>
      </c>
      <c r="M610" s="113"/>
      <c r="N610" s="114"/>
      <c r="X610" s="68" t="s">
        <v>4127</v>
      </c>
    </row>
    <row r="611" spans="1:28" s="63" customFormat="1" x14ac:dyDescent="0.2">
      <c r="A611" s="115"/>
      <c r="B611" s="97" t="s">
        <v>165</v>
      </c>
      <c r="C611" s="767" t="s">
        <v>876</v>
      </c>
      <c r="D611" s="767"/>
      <c r="E611" s="767"/>
      <c r="F611" s="767"/>
      <c r="G611" s="767"/>
      <c r="H611" s="767"/>
      <c r="I611" s="767"/>
      <c r="J611" s="767"/>
      <c r="K611" s="767"/>
      <c r="L611" s="116">
        <v>114088.28</v>
      </c>
      <c r="M611" s="117"/>
      <c r="N611" s="118" t="s">
        <v>33</v>
      </c>
      <c r="Y611" s="68" t="s">
        <v>876</v>
      </c>
    </row>
    <row r="612" spans="1:28" s="63" customFormat="1" x14ac:dyDescent="0.2">
      <c r="A612" s="115"/>
      <c r="B612" s="97" t="s">
        <v>33</v>
      </c>
      <c r="C612" s="767" t="s">
        <v>203</v>
      </c>
      <c r="D612" s="767"/>
      <c r="E612" s="767"/>
      <c r="F612" s="767"/>
      <c r="G612" s="767"/>
      <c r="H612" s="767"/>
      <c r="I612" s="767"/>
      <c r="J612" s="767"/>
      <c r="K612" s="767"/>
      <c r="L612" s="116" t="s">
        <v>33</v>
      </c>
      <c r="M612" s="117"/>
      <c r="N612" s="118" t="s">
        <v>33</v>
      </c>
      <c r="Y612" s="68" t="s">
        <v>203</v>
      </c>
    </row>
    <row r="613" spans="1:28" s="63" customFormat="1" x14ac:dyDescent="0.2">
      <c r="A613" s="115"/>
      <c r="B613" s="97" t="s">
        <v>33</v>
      </c>
      <c r="C613" s="767" t="s">
        <v>296</v>
      </c>
      <c r="D613" s="767"/>
      <c r="E613" s="767"/>
      <c r="F613" s="767"/>
      <c r="G613" s="767"/>
      <c r="H613" s="767"/>
      <c r="I613" s="767"/>
      <c r="J613" s="767"/>
      <c r="K613" s="767"/>
      <c r="L613" s="116">
        <v>34145.19</v>
      </c>
      <c r="M613" s="117"/>
      <c r="N613" s="118" t="s">
        <v>33</v>
      </c>
      <c r="Y613" s="68" t="s">
        <v>296</v>
      </c>
    </row>
    <row r="614" spans="1:28" s="63" customFormat="1" x14ac:dyDescent="0.2">
      <c r="A614" s="115"/>
      <c r="B614" s="97" t="s">
        <v>33</v>
      </c>
      <c r="C614" s="767" t="s">
        <v>204</v>
      </c>
      <c r="D614" s="767"/>
      <c r="E614" s="767"/>
      <c r="F614" s="767"/>
      <c r="G614" s="767"/>
      <c r="H614" s="767"/>
      <c r="I614" s="767"/>
      <c r="J614" s="767"/>
      <c r="K614" s="767"/>
      <c r="L614" s="116">
        <v>9882.35</v>
      </c>
      <c r="M614" s="117"/>
      <c r="N614" s="118" t="s">
        <v>33</v>
      </c>
      <c r="Y614" s="68" t="s">
        <v>204</v>
      </c>
    </row>
    <row r="615" spans="1:28" s="63" customFormat="1" x14ac:dyDescent="0.2">
      <c r="A615" s="115"/>
      <c r="B615" s="97" t="s">
        <v>33</v>
      </c>
      <c r="C615" s="767" t="s">
        <v>297</v>
      </c>
      <c r="D615" s="767"/>
      <c r="E615" s="767"/>
      <c r="F615" s="767"/>
      <c r="G615" s="767"/>
      <c r="H615" s="767"/>
      <c r="I615" s="767"/>
      <c r="J615" s="767"/>
      <c r="K615" s="767"/>
      <c r="L615" s="116">
        <v>20824.88</v>
      </c>
      <c r="M615" s="117"/>
      <c r="N615" s="118" t="s">
        <v>33</v>
      </c>
      <c r="Y615" s="68" t="s">
        <v>297</v>
      </c>
    </row>
    <row r="616" spans="1:28" s="63" customFormat="1" x14ac:dyDescent="0.2">
      <c r="A616" s="115"/>
      <c r="B616" s="97" t="s">
        <v>33</v>
      </c>
      <c r="C616" s="767" t="s">
        <v>205</v>
      </c>
      <c r="D616" s="767"/>
      <c r="E616" s="767"/>
      <c r="F616" s="767"/>
      <c r="G616" s="767"/>
      <c r="H616" s="767"/>
      <c r="I616" s="767"/>
      <c r="J616" s="767"/>
      <c r="K616" s="767"/>
      <c r="L616" s="116">
        <v>28134.78</v>
      </c>
      <c r="M616" s="117"/>
      <c r="N616" s="118" t="s">
        <v>33</v>
      </c>
      <c r="Y616" s="68" t="s">
        <v>205</v>
      </c>
    </row>
    <row r="617" spans="1:28" s="63" customFormat="1" x14ac:dyDescent="0.2">
      <c r="A617" s="115"/>
      <c r="B617" s="97" t="s">
        <v>33</v>
      </c>
      <c r="C617" s="767" t="s">
        <v>206</v>
      </c>
      <c r="D617" s="767"/>
      <c r="E617" s="767"/>
      <c r="F617" s="767"/>
      <c r="G617" s="767"/>
      <c r="H617" s="767"/>
      <c r="I617" s="767"/>
      <c r="J617" s="767"/>
      <c r="K617" s="767"/>
      <c r="L617" s="116">
        <v>21101.08</v>
      </c>
      <c r="M617" s="117"/>
      <c r="N617" s="118" t="s">
        <v>33</v>
      </c>
      <c r="Y617" s="68" t="s">
        <v>206</v>
      </c>
    </row>
    <row r="618" spans="1:28" s="63" customFormat="1" x14ac:dyDescent="0.2">
      <c r="A618" s="115"/>
      <c r="B618" s="97" t="s">
        <v>33</v>
      </c>
      <c r="C618" s="767" t="s">
        <v>207</v>
      </c>
      <c r="D618" s="767"/>
      <c r="E618" s="767"/>
      <c r="F618" s="767"/>
      <c r="G618" s="767"/>
      <c r="H618" s="767"/>
      <c r="I618" s="767"/>
      <c r="J618" s="767"/>
      <c r="K618" s="767"/>
      <c r="L618" s="116">
        <v>35168.47</v>
      </c>
      <c r="M618" s="117"/>
      <c r="N618" s="118" t="s">
        <v>33</v>
      </c>
      <c r="Y618" s="68" t="s">
        <v>207</v>
      </c>
    </row>
    <row r="619" spans="1:28" s="63" customFormat="1" x14ac:dyDescent="0.2">
      <c r="A619" s="115"/>
      <c r="B619" s="97" t="s">
        <v>33</v>
      </c>
      <c r="C619" s="767" t="s">
        <v>208</v>
      </c>
      <c r="D619" s="767"/>
      <c r="E619" s="767"/>
      <c r="F619" s="767"/>
      <c r="G619" s="767"/>
      <c r="H619" s="767"/>
      <c r="I619" s="767"/>
      <c r="J619" s="767"/>
      <c r="K619" s="767"/>
      <c r="L619" s="116">
        <v>28134.78</v>
      </c>
      <c r="M619" s="117"/>
      <c r="N619" s="118" t="s">
        <v>33</v>
      </c>
      <c r="Y619" s="68" t="s">
        <v>208</v>
      </c>
    </row>
    <row r="620" spans="1:28" s="63" customFormat="1" x14ac:dyDescent="0.2">
      <c r="A620" s="115"/>
      <c r="B620" s="97" t="s">
        <v>33</v>
      </c>
      <c r="C620" s="767" t="s">
        <v>209</v>
      </c>
      <c r="D620" s="767"/>
      <c r="E620" s="767"/>
      <c r="F620" s="767"/>
      <c r="G620" s="767"/>
      <c r="H620" s="767"/>
      <c r="I620" s="767"/>
      <c r="J620" s="767"/>
      <c r="K620" s="767"/>
      <c r="L620" s="116">
        <v>21101.08</v>
      </c>
      <c r="M620" s="117"/>
      <c r="N620" s="118" t="s">
        <v>33</v>
      </c>
      <c r="Y620" s="68" t="s">
        <v>209</v>
      </c>
    </row>
    <row r="621" spans="1:28" s="63" customFormat="1" x14ac:dyDescent="0.2">
      <c r="A621" s="115"/>
      <c r="B621" s="109" t="s">
        <v>33</v>
      </c>
      <c r="C621" s="782" t="s">
        <v>4128</v>
      </c>
      <c r="D621" s="782"/>
      <c r="E621" s="782"/>
      <c r="F621" s="782"/>
      <c r="G621" s="782"/>
      <c r="H621" s="782"/>
      <c r="I621" s="782"/>
      <c r="J621" s="782"/>
      <c r="K621" s="782"/>
      <c r="L621" s="119">
        <v>114088.28</v>
      </c>
      <c r="M621" s="120"/>
      <c r="N621" s="121"/>
      <c r="Z621" s="68" t="s">
        <v>4128</v>
      </c>
    </row>
    <row r="622" spans="1:28" s="63" customFormat="1" x14ac:dyDescent="0.2">
      <c r="A622" s="773" t="s">
        <v>4129</v>
      </c>
      <c r="B622" s="774"/>
      <c r="C622" s="774"/>
      <c r="D622" s="774"/>
      <c r="E622" s="774"/>
      <c r="F622" s="774"/>
      <c r="G622" s="774"/>
      <c r="H622" s="774"/>
      <c r="I622" s="774"/>
      <c r="J622" s="774"/>
      <c r="K622" s="774"/>
      <c r="L622" s="774"/>
      <c r="M622" s="774"/>
      <c r="N622" s="775"/>
      <c r="P622" s="68" t="s">
        <v>4129</v>
      </c>
    </row>
    <row r="623" spans="1:28" s="63" customFormat="1" ht="22.5" x14ac:dyDescent="0.2">
      <c r="A623" s="88" t="s">
        <v>1276</v>
      </c>
      <c r="B623" s="89" t="s">
        <v>4130</v>
      </c>
      <c r="C623" s="776" t="s">
        <v>4131</v>
      </c>
      <c r="D623" s="776"/>
      <c r="E623" s="776"/>
      <c r="F623" s="90" t="s">
        <v>917</v>
      </c>
      <c r="G623" s="90" t="s">
        <v>33</v>
      </c>
      <c r="H623" s="90" t="s">
        <v>33</v>
      </c>
      <c r="I623" s="90" t="s">
        <v>165</v>
      </c>
      <c r="J623" s="91">
        <v>166924057.65000001</v>
      </c>
      <c r="K623" s="90" t="s">
        <v>778</v>
      </c>
      <c r="L623" s="91">
        <v>168927146.34</v>
      </c>
      <c r="M623" s="92" t="s">
        <v>33</v>
      </c>
      <c r="N623" s="93" t="s">
        <v>33</v>
      </c>
      <c r="Q623" s="68" t="s">
        <v>4131</v>
      </c>
    </row>
    <row r="624" spans="1:28" s="63" customFormat="1" x14ac:dyDescent="0.2">
      <c r="A624" s="94"/>
      <c r="B624" s="95"/>
      <c r="C624" s="767" t="s">
        <v>4132</v>
      </c>
      <c r="D624" s="767"/>
      <c r="E624" s="767"/>
      <c r="F624" s="767"/>
      <c r="G624" s="767"/>
      <c r="H624" s="767"/>
      <c r="I624" s="767"/>
      <c r="J624" s="767"/>
      <c r="K624" s="767"/>
      <c r="L624" s="767"/>
      <c r="M624" s="767"/>
      <c r="N624" s="781"/>
      <c r="AB624" s="68" t="s">
        <v>4132</v>
      </c>
    </row>
    <row r="625" spans="1:30" s="63" customFormat="1" ht="22.5" x14ac:dyDescent="0.2">
      <c r="A625" s="96"/>
      <c r="B625" s="97" t="s">
        <v>780</v>
      </c>
      <c r="C625" s="767" t="s">
        <v>781</v>
      </c>
      <c r="D625" s="767"/>
      <c r="E625" s="767"/>
      <c r="F625" s="767"/>
      <c r="G625" s="767"/>
      <c r="H625" s="767"/>
      <c r="I625" s="767"/>
      <c r="J625" s="767"/>
      <c r="K625" s="767"/>
      <c r="L625" s="767"/>
      <c r="M625" s="767"/>
      <c r="N625" s="781"/>
      <c r="S625" s="68" t="s">
        <v>781</v>
      </c>
    </row>
    <row r="626" spans="1:30" s="63" customFormat="1" ht="1.5" customHeight="1" x14ac:dyDescent="0.2">
      <c r="A626" s="108"/>
      <c r="B626" s="104"/>
      <c r="C626" s="104"/>
      <c r="D626" s="104"/>
      <c r="E626" s="104"/>
      <c r="F626" s="108"/>
      <c r="G626" s="108"/>
      <c r="H626" s="108"/>
      <c r="I626" s="108"/>
      <c r="J626" s="109"/>
      <c r="K626" s="108"/>
      <c r="L626" s="109"/>
      <c r="M626" s="99"/>
      <c r="N626" s="109"/>
    </row>
    <row r="627" spans="1:30" s="63" customFormat="1" x14ac:dyDescent="0.2">
      <c r="A627" s="110"/>
      <c r="B627" s="111" t="s">
        <v>33</v>
      </c>
      <c r="C627" s="780" t="s">
        <v>4133</v>
      </c>
      <c r="D627" s="780"/>
      <c r="E627" s="780"/>
      <c r="F627" s="780"/>
      <c r="G627" s="780"/>
      <c r="H627" s="780"/>
      <c r="I627" s="780"/>
      <c r="J627" s="780"/>
      <c r="K627" s="780"/>
      <c r="L627" s="112" t="s">
        <v>33</v>
      </c>
      <c r="M627" s="113"/>
      <c r="N627" s="114"/>
      <c r="X627" s="68" t="s">
        <v>4133</v>
      </c>
    </row>
    <row r="628" spans="1:30" s="63" customFormat="1" x14ac:dyDescent="0.2">
      <c r="A628" s="115"/>
      <c r="B628" s="97" t="s">
        <v>173</v>
      </c>
      <c r="C628" s="767" t="s">
        <v>877</v>
      </c>
      <c r="D628" s="767"/>
      <c r="E628" s="767"/>
      <c r="F628" s="767"/>
      <c r="G628" s="767"/>
      <c r="H628" s="767"/>
      <c r="I628" s="767"/>
      <c r="J628" s="767"/>
      <c r="K628" s="767"/>
      <c r="L628" s="116">
        <v>168927146.34</v>
      </c>
      <c r="M628" s="117"/>
      <c r="N628" s="118" t="s">
        <v>33</v>
      </c>
      <c r="Y628" s="68" t="s">
        <v>877</v>
      </c>
    </row>
    <row r="629" spans="1:30" s="63" customFormat="1" x14ac:dyDescent="0.2">
      <c r="A629" s="115"/>
      <c r="B629" s="109" t="s">
        <v>33</v>
      </c>
      <c r="C629" s="782" t="s">
        <v>4134</v>
      </c>
      <c r="D629" s="782"/>
      <c r="E629" s="782"/>
      <c r="F629" s="782"/>
      <c r="G629" s="782"/>
      <c r="H629" s="782"/>
      <c r="I629" s="782"/>
      <c r="J629" s="782"/>
      <c r="K629" s="782"/>
      <c r="L629" s="119">
        <v>168927146.34</v>
      </c>
      <c r="M629" s="120"/>
      <c r="N629" s="121"/>
      <c r="Z629" s="68" t="s">
        <v>4134</v>
      </c>
    </row>
    <row r="630" spans="1:30" s="63" customFormat="1" ht="2.25" customHeight="1" x14ac:dyDescent="0.2">
      <c r="B630" s="67"/>
      <c r="C630" s="67"/>
      <c r="D630" s="67"/>
      <c r="E630" s="67"/>
      <c r="F630" s="67"/>
      <c r="G630" s="67"/>
      <c r="H630" s="67"/>
      <c r="I630" s="67"/>
      <c r="J630" s="67"/>
      <c r="K630" s="67"/>
      <c r="L630" s="122"/>
      <c r="M630" s="123"/>
      <c r="N630" s="124"/>
    </row>
    <row r="631" spans="1:30" s="63" customFormat="1" x14ac:dyDescent="0.2">
      <c r="A631" s="110"/>
      <c r="B631" s="111" t="s">
        <v>33</v>
      </c>
      <c r="C631" s="780" t="s">
        <v>321</v>
      </c>
      <c r="D631" s="780"/>
      <c r="E631" s="780"/>
      <c r="F631" s="780"/>
      <c r="G631" s="780"/>
      <c r="H631" s="780"/>
      <c r="I631" s="780"/>
      <c r="J631" s="780"/>
      <c r="K631" s="780"/>
      <c r="L631" s="112" t="s">
        <v>33</v>
      </c>
      <c r="M631" s="113" t="s">
        <v>33</v>
      </c>
      <c r="N631" s="114" t="s">
        <v>33</v>
      </c>
      <c r="AC631" s="68" t="s">
        <v>321</v>
      </c>
    </row>
    <row r="632" spans="1:30" s="63" customFormat="1" x14ac:dyDescent="0.2">
      <c r="A632" s="115"/>
      <c r="B632" s="97" t="s">
        <v>165</v>
      </c>
      <c r="C632" s="767" t="s">
        <v>202</v>
      </c>
      <c r="D632" s="767"/>
      <c r="E632" s="767"/>
      <c r="F632" s="767"/>
      <c r="G632" s="767"/>
      <c r="H632" s="767"/>
      <c r="I632" s="767"/>
      <c r="J632" s="767"/>
      <c r="K632" s="767"/>
      <c r="L632" s="116">
        <v>425435.84</v>
      </c>
      <c r="M632" s="117">
        <v>7.3</v>
      </c>
      <c r="N632" s="118">
        <v>3105682</v>
      </c>
      <c r="AD632" s="68" t="s">
        <v>202</v>
      </c>
    </row>
    <row r="633" spans="1:30" s="63" customFormat="1" x14ac:dyDescent="0.2">
      <c r="A633" s="115"/>
      <c r="B633" s="97" t="s">
        <v>33</v>
      </c>
      <c r="C633" s="767" t="s">
        <v>203</v>
      </c>
      <c r="D633" s="767"/>
      <c r="E633" s="767"/>
      <c r="F633" s="767"/>
      <c r="G633" s="767"/>
      <c r="H633" s="767"/>
      <c r="I633" s="767"/>
      <c r="J633" s="767"/>
      <c r="K633" s="767"/>
      <c r="L633" s="116" t="s">
        <v>33</v>
      </c>
      <c r="M633" s="117" t="s">
        <v>33</v>
      </c>
      <c r="N633" s="118" t="s">
        <v>33</v>
      </c>
      <c r="AD633" s="68" t="s">
        <v>203</v>
      </c>
    </row>
    <row r="634" spans="1:30" s="63" customFormat="1" x14ac:dyDescent="0.2">
      <c r="A634" s="115"/>
      <c r="B634" s="97" t="s">
        <v>33</v>
      </c>
      <c r="C634" s="767" t="s">
        <v>296</v>
      </c>
      <c r="D634" s="767"/>
      <c r="E634" s="767"/>
      <c r="F634" s="767"/>
      <c r="G634" s="767"/>
      <c r="H634" s="767"/>
      <c r="I634" s="767"/>
      <c r="J634" s="767"/>
      <c r="K634" s="767"/>
      <c r="L634" s="116">
        <v>73820.94</v>
      </c>
      <c r="M634" s="117" t="s">
        <v>33</v>
      </c>
      <c r="N634" s="118" t="s">
        <v>33</v>
      </c>
      <c r="AD634" s="68" t="s">
        <v>296</v>
      </c>
    </row>
    <row r="635" spans="1:30" s="63" customFormat="1" x14ac:dyDescent="0.2">
      <c r="A635" s="115"/>
      <c r="B635" s="97" t="s">
        <v>33</v>
      </c>
      <c r="C635" s="767" t="s">
        <v>204</v>
      </c>
      <c r="D635" s="767"/>
      <c r="E635" s="767"/>
      <c r="F635" s="767"/>
      <c r="G635" s="767"/>
      <c r="H635" s="767"/>
      <c r="I635" s="767"/>
      <c r="J635" s="767"/>
      <c r="K635" s="767"/>
      <c r="L635" s="116">
        <v>151531.19</v>
      </c>
      <c r="M635" s="117" t="s">
        <v>33</v>
      </c>
      <c r="N635" s="118" t="s">
        <v>33</v>
      </c>
      <c r="AD635" s="68" t="s">
        <v>204</v>
      </c>
    </row>
    <row r="636" spans="1:30" s="63" customFormat="1" x14ac:dyDescent="0.2">
      <c r="A636" s="115"/>
      <c r="B636" s="97" t="s">
        <v>33</v>
      </c>
      <c r="C636" s="767" t="s">
        <v>297</v>
      </c>
      <c r="D636" s="767"/>
      <c r="E636" s="767"/>
      <c r="F636" s="767"/>
      <c r="G636" s="767"/>
      <c r="H636" s="767"/>
      <c r="I636" s="767"/>
      <c r="J636" s="767"/>
      <c r="K636" s="767"/>
      <c r="L636" s="116">
        <v>41363.379999999997</v>
      </c>
      <c r="M636" s="117" t="s">
        <v>33</v>
      </c>
      <c r="N636" s="118" t="s">
        <v>33</v>
      </c>
      <c r="AD636" s="68" t="s">
        <v>297</v>
      </c>
    </row>
    <row r="637" spans="1:30" s="63" customFormat="1" x14ac:dyDescent="0.2">
      <c r="A637" s="115"/>
      <c r="B637" s="97" t="s">
        <v>33</v>
      </c>
      <c r="C637" s="767" t="s">
        <v>205</v>
      </c>
      <c r="D637" s="767"/>
      <c r="E637" s="767"/>
      <c r="F637" s="767"/>
      <c r="G637" s="767"/>
      <c r="H637" s="767"/>
      <c r="I637" s="767"/>
      <c r="J637" s="767"/>
      <c r="K637" s="767"/>
      <c r="L637" s="116">
        <v>81627.600000000006</v>
      </c>
      <c r="M637" s="117" t="s">
        <v>33</v>
      </c>
      <c r="N637" s="118" t="s">
        <v>33</v>
      </c>
      <c r="AD637" s="68" t="s">
        <v>205</v>
      </c>
    </row>
    <row r="638" spans="1:30" s="63" customFormat="1" x14ac:dyDescent="0.2">
      <c r="A638" s="115"/>
      <c r="B638" s="97" t="s">
        <v>33</v>
      </c>
      <c r="C638" s="767" t="s">
        <v>206</v>
      </c>
      <c r="D638" s="767"/>
      <c r="E638" s="767"/>
      <c r="F638" s="767"/>
      <c r="G638" s="767"/>
      <c r="H638" s="767"/>
      <c r="I638" s="767"/>
      <c r="J638" s="767"/>
      <c r="K638" s="767"/>
      <c r="L638" s="116">
        <v>77092.73</v>
      </c>
      <c r="M638" s="117" t="s">
        <v>33</v>
      </c>
      <c r="N638" s="118" t="s">
        <v>33</v>
      </c>
      <c r="AD638" s="68" t="s">
        <v>206</v>
      </c>
    </row>
    <row r="639" spans="1:30" s="63" customFormat="1" x14ac:dyDescent="0.2">
      <c r="A639" s="115"/>
      <c r="B639" s="97" t="s">
        <v>165</v>
      </c>
      <c r="C639" s="767" t="s">
        <v>876</v>
      </c>
      <c r="D639" s="767"/>
      <c r="E639" s="767"/>
      <c r="F639" s="767"/>
      <c r="G639" s="767"/>
      <c r="H639" s="767"/>
      <c r="I639" s="767"/>
      <c r="J639" s="767"/>
      <c r="K639" s="767"/>
      <c r="L639" s="116">
        <v>866031.72</v>
      </c>
      <c r="M639" s="117">
        <v>7.3</v>
      </c>
      <c r="N639" s="118">
        <v>6322032</v>
      </c>
      <c r="AD639" s="68" t="s">
        <v>876</v>
      </c>
    </row>
    <row r="640" spans="1:30" s="63" customFormat="1" x14ac:dyDescent="0.2">
      <c r="A640" s="115"/>
      <c r="B640" s="97" t="s">
        <v>33</v>
      </c>
      <c r="C640" s="767" t="s">
        <v>203</v>
      </c>
      <c r="D640" s="767"/>
      <c r="E640" s="767"/>
      <c r="F640" s="767"/>
      <c r="G640" s="767"/>
      <c r="H640" s="767"/>
      <c r="I640" s="767"/>
      <c r="J640" s="767"/>
      <c r="K640" s="767"/>
      <c r="L640" s="116" t="s">
        <v>33</v>
      </c>
      <c r="M640" s="117" t="s">
        <v>33</v>
      </c>
      <c r="N640" s="118" t="s">
        <v>33</v>
      </c>
      <c r="AD640" s="68" t="s">
        <v>203</v>
      </c>
    </row>
    <row r="641" spans="1:31" x14ac:dyDescent="0.2">
      <c r="A641" s="115"/>
      <c r="B641" s="97" t="s">
        <v>33</v>
      </c>
      <c r="C641" s="767" t="s">
        <v>296</v>
      </c>
      <c r="D641" s="767"/>
      <c r="E641" s="767"/>
      <c r="F641" s="767"/>
      <c r="G641" s="767"/>
      <c r="H641" s="767"/>
      <c r="I641" s="767"/>
      <c r="J641" s="767"/>
      <c r="K641" s="767"/>
      <c r="L641" s="116">
        <v>189611.62</v>
      </c>
      <c r="M641" s="117" t="s">
        <v>33</v>
      </c>
      <c r="N641" s="118" t="s">
        <v>33</v>
      </c>
      <c r="O641" s="63"/>
      <c r="P641" s="63"/>
      <c r="Q641" s="63"/>
      <c r="R641" s="63"/>
      <c r="S641" s="63"/>
      <c r="T641" s="63"/>
      <c r="U641" s="63"/>
      <c r="V641" s="63"/>
      <c r="W641" s="63"/>
      <c r="X641" s="63"/>
      <c r="Y641" s="63"/>
      <c r="Z641" s="63"/>
      <c r="AA641" s="63"/>
      <c r="AB641" s="63"/>
      <c r="AC641" s="63"/>
      <c r="AD641" s="68" t="s">
        <v>296</v>
      </c>
      <c r="AE641" s="63"/>
    </row>
    <row r="642" spans="1:31" x14ac:dyDescent="0.2">
      <c r="A642" s="115"/>
      <c r="B642" s="97" t="s">
        <v>33</v>
      </c>
      <c r="C642" s="767" t="s">
        <v>204</v>
      </c>
      <c r="D642" s="767"/>
      <c r="E642" s="767"/>
      <c r="F642" s="767"/>
      <c r="G642" s="767"/>
      <c r="H642" s="767"/>
      <c r="I642" s="767"/>
      <c r="J642" s="767"/>
      <c r="K642" s="767"/>
      <c r="L642" s="116">
        <v>223513.79</v>
      </c>
      <c r="M642" s="117" t="s">
        <v>33</v>
      </c>
      <c r="N642" s="118" t="s">
        <v>33</v>
      </c>
      <c r="O642" s="63"/>
      <c r="P642" s="63"/>
      <c r="Q642" s="63"/>
      <c r="R642" s="63"/>
      <c r="S642" s="63"/>
      <c r="T642" s="63"/>
      <c r="U642" s="63"/>
      <c r="V642" s="63"/>
      <c r="W642" s="63"/>
      <c r="X642" s="63"/>
      <c r="Y642" s="63"/>
      <c r="Z642" s="63"/>
      <c r="AA642" s="63"/>
      <c r="AB642" s="63"/>
      <c r="AC642" s="63"/>
      <c r="AD642" s="68" t="s">
        <v>204</v>
      </c>
      <c r="AE642" s="63"/>
    </row>
    <row r="643" spans="1:31" x14ac:dyDescent="0.2">
      <c r="A643" s="115"/>
      <c r="B643" s="97" t="s">
        <v>33</v>
      </c>
      <c r="C643" s="767" t="s">
        <v>297</v>
      </c>
      <c r="D643" s="767"/>
      <c r="E643" s="767"/>
      <c r="F643" s="767"/>
      <c r="G643" s="767"/>
      <c r="H643" s="767"/>
      <c r="I643" s="767"/>
      <c r="J643" s="767"/>
      <c r="K643" s="767"/>
      <c r="L643" s="116">
        <v>134166.10999999999</v>
      </c>
      <c r="M643" s="117" t="s">
        <v>33</v>
      </c>
      <c r="N643" s="118" t="s">
        <v>33</v>
      </c>
      <c r="O643" s="63"/>
      <c r="P643" s="63"/>
      <c r="Q643" s="63"/>
      <c r="R643" s="63"/>
      <c r="S643" s="63"/>
      <c r="T643" s="63"/>
      <c r="U643" s="63"/>
      <c r="V643" s="63"/>
      <c r="W643" s="63"/>
      <c r="X643" s="63"/>
      <c r="Y643" s="63"/>
      <c r="Z643" s="63"/>
      <c r="AA643" s="63"/>
      <c r="AB643" s="63"/>
      <c r="AC643" s="63"/>
      <c r="AD643" s="68" t="s">
        <v>297</v>
      </c>
      <c r="AE643" s="63"/>
    </row>
    <row r="644" spans="1:31" x14ac:dyDescent="0.2">
      <c r="A644" s="115"/>
      <c r="B644" s="97" t="s">
        <v>33</v>
      </c>
      <c r="C644" s="767" t="s">
        <v>205</v>
      </c>
      <c r="D644" s="767"/>
      <c r="E644" s="767"/>
      <c r="F644" s="767"/>
      <c r="G644" s="767"/>
      <c r="H644" s="767"/>
      <c r="I644" s="767"/>
      <c r="J644" s="767"/>
      <c r="K644" s="767"/>
      <c r="L644" s="116">
        <v>182137.24</v>
      </c>
      <c r="M644" s="117" t="s">
        <v>33</v>
      </c>
      <c r="N644" s="118" t="s">
        <v>33</v>
      </c>
      <c r="O644" s="63"/>
      <c r="P644" s="63"/>
      <c r="Q644" s="63"/>
      <c r="R644" s="63"/>
      <c r="S644" s="63"/>
      <c r="T644" s="63"/>
      <c r="U644" s="63"/>
      <c r="V644" s="63"/>
      <c r="W644" s="63"/>
      <c r="X644" s="63"/>
      <c r="Y644" s="63"/>
      <c r="Z644" s="63"/>
      <c r="AA644" s="63"/>
      <c r="AB644" s="63"/>
      <c r="AC644" s="63"/>
      <c r="AD644" s="68" t="s">
        <v>205</v>
      </c>
      <c r="AE644" s="63"/>
    </row>
    <row r="645" spans="1:31" x14ac:dyDescent="0.2">
      <c r="A645" s="115"/>
      <c r="B645" s="97" t="s">
        <v>33</v>
      </c>
      <c r="C645" s="767" t="s">
        <v>206</v>
      </c>
      <c r="D645" s="767"/>
      <c r="E645" s="767"/>
      <c r="F645" s="767"/>
      <c r="G645" s="767"/>
      <c r="H645" s="767"/>
      <c r="I645" s="767"/>
      <c r="J645" s="767"/>
      <c r="K645" s="767"/>
      <c r="L645" s="116">
        <v>136602.96</v>
      </c>
      <c r="M645" s="117" t="s">
        <v>33</v>
      </c>
      <c r="N645" s="118" t="s">
        <v>33</v>
      </c>
      <c r="O645" s="63"/>
      <c r="P645" s="63"/>
      <c r="Q645" s="63"/>
      <c r="R645" s="63"/>
      <c r="S645" s="63"/>
      <c r="T645" s="63"/>
      <c r="U645" s="63"/>
      <c r="V645" s="63"/>
      <c r="W645" s="63"/>
      <c r="X645" s="63"/>
      <c r="Y645" s="63"/>
      <c r="Z645" s="63"/>
      <c r="AA645" s="63"/>
      <c r="AB645" s="63"/>
      <c r="AC645" s="63"/>
      <c r="AD645" s="68" t="s">
        <v>206</v>
      </c>
      <c r="AE645" s="63"/>
    </row>
    <row r="646" spans="1:31" x14ac:dyDescent="0.2">
      <c r="A646" s="115"/>
      <c r="B646" s="97" t="s">
        <v>173</v>
      </c>
      <c r="C646" s="767" t="s">
        <v>877</v>
      </c>
      <c r="D646" s="767"/>
      <c r="E646" s="767"/>
      <c r="F646" s="767"/>
      <c r="G646" s="767"/>
      <c r="H646" s="767"/>
      <c r="I646" s="767"/>
      <c r="J646" s="767"/>
      <c r="K646" s="767"/>
      <c r="L646" s="116">
        <v>168927146.34</v>
      </c>
      <c r="M646" s="117">
        <v>4.51</v>
      </c>
      <c r="N646" s="118">
        <v>761861430</v>
      </c>
      <c r="O646" s="63"/>
      <c r="P646" s="63"/>
      <c r="Q646" s="63"/>
      <c r="R646" s="63"/>
      <c r="S646" s="63"/>
      <c r="T646" s="63"/>
      <c r="U646" s="63"/>
      <c r="V646" s="63"/>
      <c r="W646" s="63"/>
      <c r="X646" s="63"/>
      <c r="Y646" s="63"/>
      <c r="Z646" s="63"/>
      <c r="AA646" s="63"/>
      <c r="AB646" s="63"/>
      <c r="AC646" s="63"/>
      <c r="AD646" s="68" t="s">
        <v>877</v>
      </c>
      <c r="AE646" s="63"/>
    </row>
    <row r="647" spans="1:31" x14ac:dyDescent="0.2">
      <c r="A647" s="115"/>
      <c r="B647" s="97" t="s">
        <v>33</v>
      </c>
      <c r="C647" s="767" t="s">
        <v>207</v>
      </c>
      <c r="D647" s="767"/>
      <c r="E647" s="767"/>
      <c r="F647" s="767"/>
      <c r="G647" s="767"/>
      <c r="H647" s="767"/>
      <c r="I647" s="767"/>
      <c r="J647" s="767"/>
      <c r="K647" s="767"/>
      <c r="L647" s="116">
        <v>318368.90000000002</v>
      </c>
      <c r="M647" s="117" t="s">
        <v>33</v>
      </c>
      <c r="N647" s="118" t="s">
        <v>33</v>
      </c>
      <c r="O647" s="63"/>
      <c r="P647" s="63"/>
      <c r="Q647" s="63"/>
      <c r="R647" s="63"/>
      <c r="S647" s="63"/>
      <c r="T647" s="63"/>
      <c r="U647" s="63"/>
      <c r="V647" s="63"/>
      <c r="W647" s="63"/>
      <c r="X647" s="63"/>
      <c r="Y647" s="63"/>
      <c r="Z647" s="63"/>
      <c r="AA647" s="63"/>
      <c r="AB647" s="63"/>
      <c r="AC647" s="63"/>
      <c r="AD647" s="68" t="s">
        <v>207</v>
      </c>
      <c r="AE647" s="63"/>
    </row>
    <row r="648" spans="1:31" x14ac:dyDescent="0.2">
      <c r="A648" s="115"/>
      <c r="B648" s="97" t="s">
        <v>33</v>
      </c>
      <c r="C648" s="767" t="s">
        <v>208</v>
      </c>
      <c r="D648" s="767"/>
      <c r="E648" s="767"/>
      <c r="F648" s="767"/>
      <c r="G648" s="767"/>
      <c r="H648" s="767"/>
      <c r="I648" s="767"/>
      <c r="J648" s="767"/>
      <c r="K648" s="767"/>
      <c r="L648" s="116">
        <v>263764.84000000003</v>
      </c>
      <c r="M648" s="117" t="s">
        <v>33</v>
      </c>
      <c r="N648" s="118" t="s">
        <v>33</v>
      </c>
      <c r="O648" s="63"/>
      <c r="P648" s="63"/>
      <c r="Q648" s="63"/>
      <c r="R648" s="63"/>
      <c r="S648" s="63"/>
      <c r="T648" s="63"/>
      <c r="U648" s="63"/>
      <c r="V648" s="63"/>
      <c r="W648" s="63"/>
      <c r="X648" s="63"/>
      <c r="Y648" s="63"/>
      <c r="Z648" s="63"/>
      <c r="AA648" s="63"/>
      <c r="AB648" s="63"/>
      <c r="AC648" s="63"/>
      <c r="AD648" s="68" t="s">
        <v>208</v>
      </c>
      <c r="AE648" s="63"/>
    </row>
    <row r="649" spans="1:31" x14ac:dyDescent="0.2">
      <c r="A649" s="115"/>
      <c r="B649" s="97" t="s">
        <v>33</v>
      </c>
      <c r="C649" s="767" t="s">
        <v>209</v>
      </c>
      <c r="D649" s="767"/>
      <c r="E649" s="767"/>
      <c r="F649" s="767"/>
      <c r="G649" s="767"/>
      <c r="H649" s="767"/>
      <c r="I649" s="767"/>
      <c r="J649" s="767"/>
      <c r="K649" s="767"/>
      <c r="L649" s="116">
        <v>213695.69</v>
      </c>
      <c r="M649" s="117" t="s">
        <v>33</v>
      </c>
      <c r="N649" s="118" t="s">
        <v>33</v>
      </c>
      <c r="O649" s="63"/>
      <c r="P649" s="63"/>
      <c r="Q649" s="63"/>
      <c r="R649" s="63"/>
      <c r="S649" s="63"/>
      <c r="T649" s="63"/>
      <c r="U649" s="63"/>
      <c r="V649" s="63"/>
      <c r="W649" s="63"/>
      <c r="X649" s="63"/>
      <c r="Y649" s="63"/>
      <c r="Z649" s="63"/>
      <c r="AA649" s="63"/>
      <c r="AB649" s="63"/>
      <c r="AC649" s="63"/>
      <c r="AD649" s="68" t="s">
        <v>209</v>
      </c>
      <c r="AE649" s="63"/>
    </row>
    <row r="650" spans="1:31" x14ac:dyDescent="0.2">
      <c r="A650" s="115"/>
      <c r="B650" s="109" t="s">
        <v>33</v>
      </c>
      <c r="C650" s="782" t="s">
        <v>322</v>
      </c>
      <c r="D650" s="782"/>
      <c r="E650" s="782"/>
      <c r="F650" s="782"/>
      <c r="G650" s="782"/>
      <c r="H650" s="782"/>
      <c r="I650" s="782"/>
      <c r="J650" s="782"/>
      <c r="K650" s="782"/>
      <c r="L650" s="119">
        <v>170218613.90000001</v>
      </c>
      <c r="M650" s="120" t="s">
        <v>33</v>
      </c>
      <c r="N650" s="125">
        <v>771289144</v>
      </c>
      <c r="O650" s="63"/>
      <c r="P650" s="63"/>
      <c r="Q650" s="63"/>
      <c r="R650" s="63"/>
      <c r="S650" s="63"/>
      <c r="T650" s="63"/>
      <c r="U650" s="63"/>
      <c r="V650" s="63"/>
      <c r="W650" s="63"/>
      <c r="X650" s="63"/>
      <c r="Y650" s="63"/>
      <c r="Z650" s="63"/>
      <c r="AA650" s="63"/>
      <c r="AB650" s="63"/>
      <c r="AC650" s="63"/>
      <c r="AD650" s="63"/>
      <c r="AE650" s="68" t="s">
        <v>322</v>
      </c>
    </row>
    <row r="651" spans="1:31" ht="1.5" customHeight="1" x14ac:dyDescent="0.2">
      <c r="B651" s="109"/>
      <c r="C651" s="104"/>
      <c r="D651" s="104"/>
      <c r="E651" s="104"/>
      <c r="F651" s="104"/>
      <c r="G651" s="104"/>
      <c r="H651" s="104"/>
      <c r="I651" s="104"/>
      <c r="J651" s="104"/>
      <c r="K651" s="104"/>
      <c r="L651" s="119"/>
      <c r="M651" s="120"/>
      <c r="N651" s="126"/>
      <c r="O651" s="63"/>
      <c r="P651" s="63"/>
      <c r="Q651" s="63"/>
      <c r="R651" s="63"/>
      <c r="S651" s="63"/>
      <c r="T651" s="63"/>
      <c r="U651" s="63"/>
      <c r="V651" s="63"/>
      <c r="W651" s="63"/>
      <c r="X651" s="63"/>
      <c r="Y651" s="63"/>
      <c r="Z651" s="63"/>
      <c r="AA651" s="63"/>
      <c r="AB651" s="63"/>
      <c r="AC651" s="63"/>
      <c r="AD651" s="63"/>
      <c r="AE651" s="63"/>
    </row>
    <row r="652" spans="1:31" ht="53.25" customHeight="1" x14ac:dyDescent="0.2">
      <c r="A652" s="127"/>
      <c r="B652" s="127"/>
      <c r="C652" s="127"/>
      <c r="D652" s="127"/>
      <c r="E652" s="127"/>
      <c r="F652" s="127"/>
      <c r="G652" s="127"/>
      <c r="H652" s="127"/>
      <c r="I652" s="127"/>
      <c r="J652" s="127"/>
      <c r="K652" s="127"/>
      <c r="L652" s="127"/>
      <c r="M652" s="127"/>
      <c r="N652" s="127"/>
      <c r="O652" s="63"/>
      <c r="P652" s="63"/>
      <c r="Q652" s="63"/>
      <c r="R652" s="63"/>
      <c r="S652" s="63"/>
      <c r="T652" s="63"/>
      <c r="U652" s="63"/>
      <c r="V652" s="63"/>
      <c r="W652" s="63"/>
      <c r="X652" s="63"/>
      <c r="Y652" s="63"/>
      <c r="Z652" s="63"/>
      <c r="AA652" s="63"/>
      <c r="AB652" s="63"/>
      <c r="AC652" s="63"/>
      <c r="AD652" s="63"/>
      <c r="AE652" s="63"/>
    </row>
    <row r="653" spans="1:31" x14ac:dyDescent="0.2">
      <c r="B653" s="128" t="s">
        <v>323</v>
      </c>
      <c r="C653" s="786" t="s">
        <v>33</v>
      </c>
      <c r="D653" s="786"/>
      <c r="E653" s="786"/>
      <c r="F653" s="786"/>
      <c r="G653" s="786"/>
      <c r="H653" s="786"/>
      <c r="I653" s="786"/>
      <c r="J653" s="786"/>
      <c r="K653" s="786"/>
      <c r="L653" s="786"/>
      <c r="O653" s="63"/>
      <c r="P653" s="63"/>
      <c r="Q653" s="63"/>
      <c r="R653" s="63"/>
      <c r="S653" s="63"/>
      <c r="T653" s="63"/>
      <c r="U653" s="63"/>
      <c r="V653" s="63"/>
      <c r="W653" s="63"/>
      <c r="X653" s="63"/>
      <c r="Y653" s="63"/>
      <c r="Z653" s="63"/>
      <c r="AA653" s="63"/>
      <c r="AB653" s="63"/>
      <c r="AC653" s="63"/>
      <c r="AD653" s="63"/>
      <c r="AE653" s="63"/>
    </row>
    <row r="654" spans="1:31" ht="13.5" customHeight="1" x14ac:dyDescent="0.2">
      <c r="B654" s="64"/>
      <c r="C654" s="787" t="s">
        <v>11</v>
      </c>
      <c r="D654" s="787"/>
      <c r="E654" s="787"/>
      <c r="F654" s="787"/>
      <c r="G654" s="787"/>
      <c r="H654" s="787"/>
      <c r="I654" s="787"/>
      <c r="J654" s="787"/>
      <c r="K654" s="787"/>
      <c r="L654" s="787"/>
      <c r="O654" s="63"/>
      <c r="P654" s="63"/>
      <c r="Q654" s="63"/>
      <c r="R654" s="63"/>
      <c r="S654" s="63"/>
      <c r="T654" s="63"/>
      <c r="U654" s="63"/>
      <c r="V654" s="63"/>
      <c r="W654" s="63"/>
      <c r="X654" s="63"/>
      <c r="Y654" s="63"/>
      <c r="Z654" s="63"/>
      <c r="AA654" s="63"/>
      <c r="AB654" s="63"/>
      <c r="AC654" s="63"/>
      <c r="AD654" s="63"/>
      <c r="AE654" s="63"/>
    </row>
    <row r="655" spans="1:31" ht="12.75" customHeight="1" x14ac:dyDescent="0.2">
      <c r="B655" s="128" t="s">
        <v>324</v>
      </c>
      <c r="C655" s="786" t="s">
        <v>33</v>
      </c>
      <c r="D655" s="786"/>
      <c r="E655" s="786"/>
      <c r="F655" s="786"/>
      <c r="G655" s="786"/>
      <c r="H655" s="786"/>
      <c r="I655" s="786"/>
      <c r="J655" s="786"/>
      <c r="K655" s="786"/>
      <c r="L655" s="786"/>
      <c r="O655" s="63"/>
      <c r="P655" s="63"/>
      <c r="Q655" s="63"/>
      <c r="R655" s="63"/>
      <c r="S655" s="63"/>
      <c r="T655" s="63"/>
      <c r="U655" s="63"/>
      <c r="V655" s="63"/>
      <c r="W655" s="63"/>
      <c r="X655" s="63"/>
      <c r="Y655" s="63"/>
      <c r="Z655" s="63"/>
      <c r="AA655" s="63"/>
      <c r="AB655" s="63"/>
      <c r="AC655" s="63"/>
      <c r="AD655" s="63"/>
      <c r="AE655" s="63"/>
    </row>
    <row r="656" spans="1:31" ht="13.5" customHeight="1" x14ac:dyDescent="0.2">
      <c r="C656" s="787" t="s">
        <v>11</v>
      </c>
      <c r="D656" s="787"/>
      <c r="E656" s="787"/>
      <c r="F656" s="787"/>
      <c r="G656" s="787"/>
      <c r="H656" s="787"/>
      <c r="I656" s="787"/>
      <c r="J656" s="787"/>
      <c r="K656" s="787"/>
      <c r="L656" s="787"/>
      <c r="O656" s="63"/>
      <c r="P656" s="63"/>
      <c r="Q656" s="63"/>
      <c r="R656" s="63"/>
      <c r="S656" s="63"/>
      <c r="T656" s="63"/>
      <c r="U656" s="63"/>
      <c r="V656" s="63"/>
      <c r="W656" s="63"/>
      <c r="X656" s="63"/>
      <c r="Y656" s="63"/>
      <c r="Z656" s="63"/>
      <c r="AA656" s="63"/>
      <c r="AB656" s="63"/>
      <c r="AC656" s="63"/>
      <c r="AD656" s="63"/>
      <c r="AE656" s="63"/>
    </row>
    <row r="670" s="63" customFormat="1" x14ac:dyDescent="0.2"/>
  </sheetData>
  <mergeCells count="637">
    <mergeCell ref="C654:L654"/>
    <mergeCell ref="C655:L655"/>
    <mergeCell ref="C656:L656"/>
    <mergeCell ref="C646:K646"/>
    <mergeCell ref="C647:K647"/>
    <mergeCell ref="C648:K648"/>
    <mergeCell ref="C649:K649"/>
    <mergeCell ref="C650:K650"/>
    <mergeCell ref="C653:L653"/>
    <mergeCell ref="C640:K640"/>
    <mergeCell ref="C641:K641"/>
    <mergeCell ref="C642:K642"/>
    <mergeCell ref="C643:K643"/>
    <mergeCell ref="C644:K644"/>
    <mergeCell ref="C645:K645"/>
    <mergeCell ref="C634:K634"/>
    <mergeCell ref="C635:K635"/>
    <mergeCell ref="C636:K636"/>
    <mergeCell ref="C637:K637"/>
    <mergeCell ref="C638:K638"/>
    <mergeCell ref="C639:K639"/>
    <mergeCell ref="C627:K627"/>
    <mergeCell ref="C628:K628"/>
    <mergeCell ref="C629:K629"/>
    <mergeCell ref="C631:K631"/>
    <mergeCell ref="C632:K632"/>
    <mergeCell ref="C633:K633"/>
    <mergeCell ref="C620:K620"/>
    <mergeCell ref="C621:K621"/>
    <mergeCell ref="A622:N622"/>
    <mergeCell ref="C623:E623"/>
    <mergeCell ref="C624:N624"/>
    <mergeCell ref="C625:N625"/>
    <mergeCell ref="C614:K614"/>
    <mergeCell ref="C615:K615"/>
    <mergeCell ref="C616:K616"/>
    <mergeCell ref="C617:K617"/>
    <mergeCell ref="C618:K618"/>
    <mergeCell ref="C619:K619"/>
    <mergeCell ref="C607:E607"/>
    <mergeCell ref="C608:E608"/>
    <mergeCell ref="C610:K610"/>
    <mergeCell ref="C611:K611"/>
    <mergeCell ref="C612:K612"/>
    <mergeCell ref="C613:K613"/>
    <mergeCell ref="C601:E601"/>
    <mergeCell ref="C602:E602"/>
    <mergeCell ref="C603:E603"/>
    <mergeCell ref="C604:E604"/>
    <mergeCell ref="C605:E605"/>
    <mergeCell ref="C606:E606"/>
    <mergeCell ref="C595:E595"/>
    <mergeCell ref="C596:N596"/>
    <mergeCell ref="C597:N597"/>
    <mergeCell ref="C598:E598"/>
    <mergeCell ref="C599:E599"/>
    <mergeCell ref="C600:E600"/>
    <mergeCell ref="C589:K589"/>
    <mergeCell ref="C590:K590"/>
    <mergeCell ref="C591:K591"/>
    <mergeCell ref="C592:K592"/>
    <mergeCell ref="C593:K593"/>
    <mergeCell ref="A594:N594"/>
    <mergeCell ref="C583:K583"/>
    <mergeCell ref="C584:K584"/>
    <mergeCell ref="C585:K585"/>
    <mergeCell ref="C586:K586"/>
    <mergeCell ref="C587:K587"/>
    <mergeCell ref="C588:K588"/>
    <mergeCell ref="C576:E576"/>
    <mergeCell ref="C577:E577"/>
    <mergeCell ref="C578:E578"/>
    <mergeCell ref="C579:E579"/>
    <mergeCell ref="C580:E580"/>
    <mergeCell ref="C582:K582"/>
    <mergeCell ref="C570:E570"/>
    <mergeCell ref="C571:E571"/>
    <mergeCell ref="C572:E572"/>
    <mergeCell ref="C573:E573"/>
    <mergeCell ref="C574:E574"/>
    <mergeCell ref="C575:E575"/>
    <mergeCell ref="C564:E564"/>
    <mergeCell ref="C565:E565"/>
    <mergeCell ref="C566:E566"/>
    <mergeCell ref="C567:E567"/>
    <mergeCell ref="C568:N568"/>
    <mergeCell ref="C569:N569"/>
    <mergeCell ref="C558:E558"/>
    <mergeCell ref="C559:E559"/>
    <mergeCell ref="C560:E560"/>
    <mergeCell ref="C561:E561"/>
    <mergeCell ref="C562:E562"/>
    <mergeCell ref="C563:E563"/>
    <mergeCell ref="C552:E552"/>
    <mergeCell ref="C553:N553"/>
    <mergeCell ref="C554:N554"/>
    <mergeCell ref="C555:N555"/>
    <mergeCell ref="C556:E556"/>
    <mergeCell ref="C557:E557"/>
    <mergeCell ref="C546:K546"/>
    <mergeCell ref="C547:K547"/>
    <mergeCell ref="C548:K548"/>
    <mergeCell ref="C549:K549"/>
    <mergeCell ref="C550:K550"/>
    <mergeCell ref="A551:N551"/>
    <mergeCell ref="C540:K540"/>
    <mergeCell ref="C541:K541"/>
    <mergeCell ref="C542:K542"/>
    <mergeCell ref="C543:K543"/>
    <mergeCell ref="C544:K544"/>
    <mergeCell ref="C545:K545"/>
    <mergeCell ref="C534:K534"/>
    <mergeCell ref="C535:K535"/>
    <mergeCell ref="C536:K536"/>
    <mergeCell ref="C537:K537"/>
    <mergeCell ref="C538:K538"/>
    <mergeCell ref="C539:K539"/>
    <mergeCell ref="C527:E527"/>
    <mergeCell ref="C528:E528"/>
    <mergeCell ref="C529:E529"/>
    <mergeCell ref="C530:E530"/>
    <mergeCell ref="C532:K532"/>
    <mergeCell ref="C533:K533"/>
    <mergeCell ref="C521:E521"/>
    <mergeCell ref="C522:E522"/>
    <mergeCell ref="C523:E523"/>
    <mergeCell ref="C524:E524"/>
    <mergeCell ref="C525:E525"/>
    <mergeCell ref="C526:E526"/>
    <mergeCell ref="C515:E515"/>
    <mergeCell ref="A516:N516"/>
    <mergeCell ref="C517:E517"/>
    <mergeCell ref="C518:N518"/>
    <mergeCell ref="C519:N519"/>
    <mergeCell ref="C520:E520"/>
    <mergeCell ref="C509:E509"/>
    <mergeCell ref="C510:E510"/>
    <mergeCell ref="C511:E511"/>
    <mergeCell ref="C512:E512"/>
    <mergeCell ref="C513:E513"/>
    <mergeCell ref="C514:E514"/>
    <mergeCell ref="C503:E503"/>
    <mergeCell ref="C504:N504"/>
    <mergeCell ref="C505:E505"/>
    <mergeCell ref="C506:E506"/>
    <mergeCell ref="C507:E507"/>
    <mergeCell ref="C508:E508"/>
    <mergeCell ref="C497:E497"/>
    <mergeCell ref="C498:E498"/>
    <mergeCell ref="C499:E499"/>
    <mergeCell ref="C500:E500"/>
    <mergeCell ref="C501:E501"/>
    <mergeCell ref="C502:E502"/>
    <mergeCell ref="C491:N491"/>
    <mergeCell ref="C492:E492"/>
    <mergeCell ref="C493:E493"/>
    <mergeCell ref="C494:E494"/>
    <mergeCell ref="C495:E495"/>
    <mergeCell ref="C496:E496"/>
    <mergeCell ref="C485:E485"/>
    <mergeCell ref="C486:E486"/>
    <mergeCell ref="C487:E487"/>
    <mergeCell ref="A488:N488"/>
    <mergeCell ref="C489:E489"/>
    <mergeCell ref="C490:N490"/>
    <mergeCell ref="C479:E479"/>
    <mergeCell ref="C480:E480"/>
    <mergeCell ref="C481:E481"/>
    <mergeCell ref="C482:E482"/>
    <mergeCell ref="C483:E483"/>
    <mergeCell ref="C484:E484"/>
    <mergeCell ref="A473:N473"/>
    <mergeCell ref="C474:E474"/>
    <mergeCell ref="C475:N475"/>
    <mergeCell ref="C476:N476"/>
    <mergeCell ref="C477:E477"/>
    <mergeCell ref="C478:E478"/>
    <mergeCell ref="C467:E467"/>
    <mergeCell ref="C468:E468"/>
    <mergeCell ref="C469:E469"/>
    <mergeCell ref="C470:E470"/>
    <mergeCell ref="C471:E471"/>
    <mergeCell ref="C472:E472"/>
    <mergeCell ref="C461:N461"/>
    <mergeCell ref="C462:E462"/>
    <mergeCell ref="C463:E463"/>
    <mergeCell ref="C464:E464"/>
    <mergeCell ref="C465:E465"/>
    <mergeCell ref="C466:E466"/>
    <mergeCell ref="C455:E455"/>
    <mergeCell ref="C456:E456"/>
    <mergeCell ref="C457:E457"/>
    <mergeCell ref="C458:E458"/>
    <mergeCell ref="C459:E459"/>
    <mergeCell ref="C460:N460"/>
    <mergeCell ref="C449:E449"/>
    <mergeCell ref="C450:E450"/>
    <mergeCell ref="C451:E451"/>
    <mergeCell ref="C452:E452"/>
    <mergeCell ref="C453:E453"/>
    <mergeCell ref="C454:E454"/>
    <mergeCell ref="C443:E443"/>
    <mergeCell ref="A444:N444"/>
    <mergeCell ref="C445:E445"/>
    <mergeCell ref="C446:N446"/>
    <mergeCell ref="C447:N447"/>
    <mergeCell ref="C448:E448"/>
    <mergeCell ref="C437:E437"/>
    <mergeCell ref="C438:E438"/>
    <mergeCell ref="C439:E439"/>
    <mergeCell ref="C440:E440"/>
    <mergeCell ref="C441:E441"/>
    <mergeCell ref="C442:E442"/>
    <mergeCell ref="C431:E431"/>
    <mergeCell ref="C432:N432"/>
    <mergeCell ref="C433:E433"/>
    <mergeCell ref="C434:E434"/>
    <mergeCell ref="C435:E435"/>
    <mergeCell ref="C436:E436"/>
    <mergeCell ref="C425:E425"/>
    <mergeCell ref="C426:E426"/>
    <mergeCell ref="C427:E427"/>
    <mergeCell ref="C428:E428"/>
    <mergeCell ref="C429:E429"/>
    <mergeCell ref="C430:E430"/>
    <mergeCell ref="C419:N419"/>
    <mergeCell ref="C420:E420"/>
    <mergeCell ref="C421:E421"/>
    <mergeCell ref="C422:E422"/>
    <mergeCell ref="C423:E423"/>
    <mergeCell ref="C424:E424"/>
    <mergeCell ref="C413:E413"/>
    <mergeCell ref="C414:E414"/>
    <mergeCell ref="C415:E415"/>
    <mergeCell ref="A416:N416"/>
    <mergeCell ref="C417:E417"/>
    <mergeCell ref="C418:N418"/>
    <mergeCell ref="C407:E407"/>
    <mergeCell ref="C408:E408"/>
    <mergeCell ref="C409:E409"/>
    <mergeCell ref="C410:E410"/>
    <mergeCell ref="C411:E411"/>
    <mergeCell ref="C412:E412"/>
    <mergeCell ref="C401:E401"/>
    <mergeCell ref="C402:E402"/>
    <mergeCell ref="C403:N403"/>
    <mergeCell ref="C404:N404"/>
    <mergeCell ref="C405:E405"/>
    <mergeCell ref="C406:E406"/>
    <mergeCell ref="C395:E395"/>
    <mergeCell ref="C396:E396"/>
    <mergeCell ref="C397:E397"/>
    <mergeCell ref="C398:E398"/>
    <mergeCell ref="C399:E399"/>
    <mergeCell ref="C400:E400"/>
    <mergeCell ref="C389:N389"/>
    <mergeCell ref="C390:N390"/>
    <mergeCell ref="C391:E391"/>
    <mergeCell ref="C392:E392"/>
    <mergeCell ref="C393:E393"/>
    <mergeCell ref="C394:E394"/>
    <mergeCell ref="C383:E383"/>
    <mergeCell ref="C384:E384"/>
    <mergeCell ref="C385:E385"/>
    <mergeCell ref="C386:E386"/>
    <mergeCell ref="A387:N387"/>
    <mergeCell ref="C388:E388"/>
    <mergeCell ref="C377:E377"/>
    <mergeCell ref="C378:E378"/>
    <mergeCell ref="C379:E379"/>
    <mergeCell ref="C380:E380"/>
    <mergeCell ref="C381:E381"/>
    <mergeCell ref="C382:E382"/>
    <mergeCell ref="C371:E371"/>
    <mergeCell ref="C372:E372"/>
    <mergeCell ref="C373:N373"/>
    <mergeCell ref="C374:N374"/>
    <mergeCell ref="C375:N375"/>
    <mergeCell ref="C376:E376"/>
    <mergeCell ref="C365:E365"/>
    <mergeCell ref="C366:E366"/>
    <mergeCell ref="C367:E367"/>
    <mergeCell ref="C368:E368"/>
    <mergeCell ref="C369:E369"/>
    <mergeCell ref="C370:E370"/>
    <mergeCell ref="C359:N359"/>
    <mergeCell ref="C360:N360"/>
    <mergeCell ref="C361:E361"/>
    <mergeCell ref="C362:E362"/>
    <mergeCell ref="C363:E363"/>
    <mergeCell ref="C364:E364"/>
    <mergeCell ref="C353:E353"/>
    <mergeCell ref="C354:E354"/>
    <mergeCell ref="C355:E355"/>
    <mergeCell ref="A356:N356"/>
    <mergeCell ref="C357:E357"/>
    <mergeCell ref="C358:N358"/>
    <mergeCell ref="C347:E347"/>
    <mergeCell ref="C348:E348"/>
    <mergeCell ref="C349:E349"/>
    <mergeCell ref="C350:E350"/>
    <mergeCell ref="C351:E351"/>
    <mergeCell ref="C352:E352"/>
    <mergeCell ref="C341:E341"/>
    <mergeCell ref="C342:N342"/>
    <mergeCell ref="C343:N343"/>
    <mergeCell ref="C344:N344"/>
    <mergeCell ref="C345:E345"/>
    <mergeCell ref="C346:E346"/>
    <mergeCell ref="C335:E335"/>
    <mergeCell ref="C336:E336"/>
    <mergeCell ref="C337:E337"/>
    <mergeCell ref="C338:E338"/>
    <mergeCell ref="C339:E339"/>
    <mergeCell ref="A340:N340"/>
    <mergeCell ref="C329:E329"/>
    <mergeCell ref="C330:E330"/>
    <mergeCell ref="C331:E331"/>
    <mergeCell ref="C332:E332"/>
    <mergeCell ref="C333:E333"/>
    <mergeCell ref="C334:E334"/>
    <mergeCell ref="C323:E323"/>
    <mergeCell ref="A324:N324"/>
    <mergeCell ref="C325:E325"/>
    <mergeCell ref="C326:N326"/>
    <mergeCell ref="C327:N327"/>
    <mergeCell ref="C328:N328"/>
    <mergeCell ref="C317:E317"/>
    <mergeCell ref="C318:E318"/>
    <mergeCell ref="C319:E319"/>
    <mergeCell ref="C320:E320"/>
    <mergeCell ref="C321:E321"/>
    <mergeCell ref="C322:E322"/>
    <mergeCell ref="C311:N311"/>
    <mergeCell ref="C312:N312"/>
    <mergeCell ref="C313:E313"/>
    <mergeCell ref="C314:E314"/>
    <mergeCell ref="C315:E315"/>
    <mergeCell ref="C316:E316"/>
    <mergeCell ref="C305:E305"/>
    <mergeCell ref="C306:E306"/>
    <mergeCell ref="C307:E307"/>
    <mergeCell ref="C308:E308"/>
    <mergeCell ref="C309:E309"/>
    <mergeCell ref="C310:N310"/>
    <mergeCell ref="C299:E299"/>
    <mergeCell ref="C300:E300"/>
    <mergeCell ref="C301:E301"/>
    <mergeCell ref="C302:E302"/>
    <mergeCell ref="C303:E303"/>
    <mergeCell ref="C304:E304"/>
    <mergeCell ref="A293:N293"/>
    <mergeCell ref="C294:E294"/>
    <mergeCell ref="C295:N295"/>
    <mergeCell ref="C296:N296"/>
    <mergeCell ref="C297:N297"/>
    <mergeCell ref="C298:E298"/>
    <mergeCell ref="C287:E287"/>
    <mergeCell ref="C288:E288"/>
    <mergeCell ref="C289:E289"/>
    <mergeCell ref="C290:E290"/>
    <mergeCell ref="C291:E291"/>
    <mergeCell ref="C292:E292"/>
    <mergeCell ref="C281:N281"/>
    <mergeCell ref="C282:E282"/>
    <mergeCell ref="C283:E283"/>
    <mergeCell ref="C284:E284"/>
    <mergeCell ref="C285:E285"/>
    <mergeCell ref="C286:E286"/>
    <mergeCell ref="C275:E275"/>
    <mergeCell ref="C276:E276"/>
    <mergeCell ref="A277:N277"/>
    <mergeCell ref="C278:E278"/>
    <mergeCell ref="C279:N279"/>
    <mergeCell ref="C280:N280"/>
    <mergeCell ref="C269:E269"/>
    <mergeCell ref="C270:E270"/>
    <mergeCell ref="C271:E271"/>
    <mergeCell ref="C272:E272"/>
    <mergeCell ref="C273:E273"/>
    <mergeCell ref="C274:E274"/>
    <mergeCell ref="C263:N263"/>
    <mergeCell ref="C264:N264"/>
    <mergeCell ref="C265:N265"/>
    <mergeCell ref="C266:E266"/>
    <mergeCell ref="C267:E267"/>
    <mergeCell ref="C268:E268"/>
    <mergeCell ref="C257:E257"/>
    <mergeCell ref="C258:E258"/>
    <mergeCell ref="C259:E259"/>
    <mergeCell ref="C260:E260"/>
    <mergeCell ref="A261:N261"/>
    <mergeCell ref="C262:E262"/>
    <mergeCell ref="C251:E251"/>
    <mergeCell ref="C252:E252"/>
    <mergeCell ref="C253:E253"/>
    <mergeCell ref="C254:E254"/>
    <mergeCell ref="C255:E255"/>
    <mergeCell ref="C256:E256"/>
    <mergeCell ref="C245:E245"/>
    <mergeCell ref="A246:N246"/>
    <mergeCell ref="C247:E247"/>
    <mergeCell ref="C248:N248"/>
    <mergeCell ref="C249:N249"/>
    <mergeCell ref="C250:E250"/>
    <mergeCell ref="C239:E239"/>
    <mergeCell ref="C240:E240"/>
    <mergeCell ref="C241:E241"/>
    <mergeCell ref="C242:E242"/>
    <mergeCell ref="C243:E243"/>
    <mergeCell ref="C244:E244"/>
    <mergeCell ref="C233:E233"/>
    <mergeCell ref="C234:N234"/>
    <mergeCell ref="C235:E235"/>
    <mergeCell ref="C236:E236"/>
    <mergeCell ref="C237:E237"/>
    <mergeCell ref="C238:E238"/>
    <mergeCell ref="C227:E227"/>
    <mergeCell ref="C228:E228"/>
    <mergeCell ref="C229:E229"/>
    <mergeCell ref="C230:E230"/>
    <mergeCell ref="C231:E231"/>
    <mergeCell ref="C232:E232"/>
    <mergeCell ref="C221:N221"/>
    <mergeCell ref="C222:E222"/>
    <mergeCell ref="C223:E223"/>
    <mergeCell ref="C224:E224"/>
    <mergeCell ref="C225:E225"/>
    <mergeCell ref="C226:E226"/>
    <mergeCell ref="C215:E215"/>
    <mergeCell ref="C216:E216"/>
    <mergeCell ref="C217:E217"/>
    <mergeCell ref="A218:N218"/>
    <mergeCell ref="C219:E219"/>
    <mergeCell ref="C220:N220"/>
    <mergeCell ref="C209:E209"/>
    <mergeCell ref="C210:E210"/>
    <mergeCell ref="C211:E211"/>
    <mergeCell ref="C212:E212"/>
    <mergeCell ref="C213:E213"/>
    <mergeCell ref="C214:E214"/>
    <mergeCell ref="C203:E203"/>
    <mergeCell ref="C204:E204"/>
    <mergeCell ref="C205:N205"/>
    <mergeCell ref="C206:N206"/>
    <mergeCell ref="C207:E207"/>
    <mergeCell ref="C208:E208"/>
    <mergeCell ref="C197:E197"/>
    <mergeCell ref="C198:E198"/>
    <mergeCell ref="C199:E199"/>
    <mergeCell ref="C200:E200"/>
    <mergeCell ref="C201:E201"/>
    <mergeCell ref="C202:E202"/>
    <mergeCell ref="C191:N191"/>
    <mergeCell ref="C192:N192"/>
    <mergeCell ref="C193:E193"/>
    <mergeCell ref="C194:E194"/>
    <mergeCell ref="C195:E195"/>
    <mergeCell ref="C196:E196"/>
    <mergeCell ref="C185:E185"/>
    <mergeCell ref="C186:E186"/>
    <mergeCell ref="C187:E187"/>
    <mergeCell ref="C188:E188"/>
    <mergeCell ref="A189:N189"/>
    <mergeCell ref="C190:E190"/>
    <mergeCell ref="C179:E179"/>
    <mergeCell ref="C180:E180"/>
    <mergeCell ref="C181:E181"/>
    <mergeCell ref="C182:E182"/>
    <mergeCell ref="C183:E183"/>
    <mergeCell ref="C184:E184"/>
    <mergeCell ref="C173:E173"/>
    <mergeCell ref="A174:N174"/>
    <mergeCell ref="C175:E175"/>
    <mergeCell ref="C176:N176"/>
    <mergeCell ref="C177:N177"/>
    <mergeCell ref="C178:E178"/>
    <mergeCell ref="C167:E167"/>
    <mergeCell ref="C168:E168"/>
    <mergeCell ref="C169:E169"/>
    <mergeCell ref="C170:E170"/>
    <mergeCell ref="C171:E171"/>
    <mergeCell ref="C172:E172"/>
    <mergeCell ref="C161:N161"/>
    <mergeCell ref="C162:N162"/>
    <mergeCell ref="C163:E163"/>
    <mergeCell ref="C164:E164"/>
    <mergeCell ref="C165:E165"/>
    <mergeCell ref="C166:E166"/>
    <mergeCell ref="C155:E155"/>
    <mergeCell ref="C156:E156"/>
    <mergeCell ref="C157:E157"/>
    <mergeCell ref="C158:E158"/>
    <mergeCell ref="A159:N159"/>
    <mergeCell ref="C160:E160"/>
    <mergeCell ref="C149:E149"/>
    <mergeCell ref="C150:E150"/>
    <mergeCell ref="C151:E151"/>
    <mergeCell ref="C152:E152"/>
    <mergeCell ref="C153:E153"/>
    <mergeCell ref="C154:E154"/>
    <mergeCell ref="A143:N143"/>
    <mergeCell ref="C144:E144"/>
    <mergeCell ref="C145:N145"/>
    <mergeCell ref="C146:N146"/>
    <mergeCell ref="C147:N147"/>
    <mergeCell ref="C148:E148"/>
    <mergeCell ref="C137:K137"/>
    <mergeCell ref="C138:K138"/>
    <mergeCell ref="C139:K139"/>
    <mergeCell ref="C140:K140"/>
    <mergeCell ref="C141:K141"/>
    <mergeCell ref="C142:K142"/>
    <mergeCell ref="C131:K131"/>
    <mergeCell ref="C132:K132"/>
    <mergeCell ref="C133:K133"/>
    <mergeCell ref="C134:K134"/>
    <mergeCell ref="C135:K135"/>
    <mergeCell ref="C136:K136"/>
    <mergeCell ref="C124:E124"/>
    <mergeCell ref="C125:E125"/>
    <mergeCell ref="C126:E126"/>
    <mergeCell ref="C127:E127"/>
    <mergeCell ref="C128:E128"/>
    <mergeCell ref="C129:E129"/>
    <mergeCell ref="C118:N118"/>
    <mergeCell ref="C119:E119"/>
    <mergeCell ref="C120:E120"/>
    <mergeCell ref="C121:E121"/>
    <mergeCell ref="C122:E122"/>
    <mergeCell ref="C123:E123"/>
    <mergeCell ref="C112:E112"/>
    <mergeCell ref="C113:E113"/>
    <mergeCell ref="C114:E114"/>
    <mergeCell ref="C115:E115"/>
    <mergeCell ref="C116:E116"/>
    <mergeCell ref="C117:N117"/>
    <mergeCell ref="C106:E106"/>
    <mergeCell ref="C107:E107"/>
    <mergeCell ref="C108:E108"/>
    <mergeCell ref="C109:E109"/>
    <mergeCell ref="C110:E110"/>
    <mergeCell ref="C111:E111"/>
    <mergeCell ref="C100:E100"/>
    <mergeCell ref="C101:E101"/>
    <mergeCell ref="C102:E102"/>
    <mergeCell ref="C103:N103"/>
    <mergeCell ref="C104:N104"/>
    <mergeCell ref="C105:E105"/>
    <mergeCell ref="C94:E94"/>
    <mergeCell ref="C95:E95"/>
    <mergeCell ref="C96:E96"/>
    <mergeCell ref="C97:E97"/>
    <mergeCell ref="C98:E98"/>
    <mergeCell ref="C99:E99"/>
    <mergeCell ref="C88:E88"/>
    <mergeCell ref="C89:N89"/>
    <mergeCell ref="C90:N90"/>
    <mergeCell ref="C91:E91"/>
    <mergeCell ref="C92:E92"/>
    <mergeCell ref="C93:E93"/>
    <mergeCell ref="C82:E82"/>
    <mergeCell ref="C83:E83"/>
    <mergeCell ref="C84:E84"/>
    <mergeCell ref="C85:E85"/>
    <mergeCell ref="C86:E86"/>
    <mergeCell ref="C87:E87"/>
    <mergeCell ref="C76:N76"/>
    <mergeCell ref="C77:E77"/>
    <mergeCell ref="C78:E78"/>
    <mergeCell ref="C79:E79"/>
    <mergeCell ref="C80:E80"/>
    <mergeCell ref="C81:E81"/>
    <mergeCell ref="C70:K70"/>
    <mergeCell ref="C71:K71"/>
    <mergeCell ref="C72:K72"/>
    <mergeCell ref="A73:N73"/>
    <mergeCell ref="C74:E74"/>
    <mergeCell ref="C75:N75"/>
    <mergeCell ref="C64:K64"/>
    <mergeCell ref="C65:K65"/>
    <mergeCell ref="C66:K66"/>
    <mergeCell ref="C67:K67"/>
    <mergeCell ref="C68:K68"/>
    <mergeCell ref="C69:K69"/>
    <mergeCell ref="C57:E57"/>
    <mergeCell ref="C58:E58"/>
    <mergeCell ref="C59:E59"/>
    <mergeCell ref="C61:K61"/>
    <mergeCell ref="C62:K62"/>
    <mergeCell ref="C63:K63"/>
    <mergeCell ref="C51:E51"/>
    <mergeCell ref="C52:E52"/>
    <mergeCell ref="C53:E53"/>
    <mergeCell ref="C54:E54"/>
    <mergeCell ref="C55:E55"/>
    <mergeCell ref="C56:E56"/>
    <mergeCell ref="C45:E45"/>
    <mergeCell ref="C46:E46"/>
    <mergeCell ref="C47:N47"/>
    <mergeCell ref="C48:N48"/>
    <mergeCell ref="C49:E49"/>
    <mergeCell ref="C50:E50"/>
    <mergeCell ref="C39:E39"/>
    <mergeCell ref="C40:E40"/>
    <mergeCell ref="C41:E41"/>
    <mergeCell ref="C42:E42"/>
    <mergeCell ref="C43:E43"/>
    <mergeCell ref="C44:E44"/>
    <mergeCell ref="C35:E35"/>
    <mergeCell ref="C36:E36"/>
    <mergeCell ref="C37:E37"/>
    <mergeCell ref="C38:E38"/>
    <mergeCell ref="J27:L28"/>
    <mergeCell ref="M27:M29"/>
    <mergeCell ref="N27:N29"/>
    <mergeCell ref="C30:E30"/>
    <mergeCell ref="A31:N31"/>
    <mergeCell ref="C32:E32"/>
    <mergeCell ref="B16:F16"/>
    <mergeCell ref="L25:M25"/>
    <mergeCell ref="A27:A29"/>
    <mergeCell ref="B27:B29"/>
    <mergeCell ref="C27:E29"/>
    <mergeCell ref="F27:F29"/>
    <mergeCell ref="G27:I28"/>
    <mergeCell ref="C33:N33"/>
    <mergeCell ref="C34:N34"/>
    <mergeCell ref="D5:N5"/>
    <mergeCell ref="A7:N7"/>
    <mergeCell ref="A8:N8"/>
    <mergeCell ref="A9:N9"/>
    <mergeCell ref="A10:N10"/>
    <mergeCell ref="A11:N11"/>
    <mergeCell ref="A12:N12"/>
    <mergeCell ref="A13:N13"/>
    <mergeCell ref="B15:F15"/>
  </mergeCells>
  <printOptions horizontalCentered="1"/>
  <pageMargins left="0.39370077848434398" right="0.39370077848434398" top="0.78740155696868896" bottom="0.74803149700164795" header="0.118110239505768" footer="0.118110239505768"/>
  <pageSetup paperSize="9" orientation="landscape"/>
  <headerFooter>
    <oddHeader>&amp;LГРАНД-Смета 2021</oddHeader>
  </headerFooter>
  <rowBreaks count="1" manualBreakCount="1">
    <brk id="26" max="669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81"/>
  <sheetViews>
    <sheetView topLeftCell="A40" zoomScale="115" zoomScaleNormal="115" workbookViewId="0">
      <selection activeCell="AF20" sqref="AF20"/>
    </sheetView>
  </sheetViews>
  <sheetFormatPr defaultColWidth="9.140625" defaultRowHeight="11.25" customHeight="1" x14ac:dyDescent="0.2"/>
  <cols>
    <col min="1" max="1" width="8.140625" style="63" customWidth="1"/>
    <col min="2" max="2" width="20.140625" style="63" customWidth="1"/>
    <col min="3" max="4" width="10.42578125" style="63" customWidth="1"/>
    <col min="5" max="5" width="13.28515625" style="63" customWidth="1"/>
    <col min="6" max="6" width="8.5703125" style="63" customWidth="1"/>
    <col min="7" max="7" width="7.85546875" style="63" customWidth="1"/>
    <col min="8" max="8" width="8.42578125" style="63" customWidth="1"/>
    <col min="9" max="9" width="8.7109375" style="63" customWidth="1"/>
    <col min="10" max="10" width="8.140625" style="63" customWidth="1"/>
    <col min="11" max="11" width="8.5703125" style="63" customWidth="1"/>
    <col min="12" max="12" width="10" style="63" customWidth="1"/>
    <col min="13" max="13" width="6" style="63" customWidth="1"/>
    <col min="14" max="14" width="9.7109375" style="63" customWidth="1"/>
    <col min="15" max="15" width="99.7109375" style="68" hidden="1" customWidth="1"/>
    <col min="16" max="16" width="138.42578125" style="68" hidden="1" customWidth="1"/>
    <col min="17" max="17" width="34.140625" style="68" hidden="1" customWidth="1"/>
    <col min="18" max="19" width="110.140625" style="68" hidden="1" customWidth="1"/>
    <col min="20" max="23" width="34.140625" style="68" hidden="1" customWidth="1"/>
    <col min="24" max="24" width="110.140625" style="68" hidden="1" customWidth="1"/>
    <col min="25" max="25" width="138.42578125" style="68" hidden="1" customWidth="1"/>
    <col min="26" max="31" width="84.42578125" style="68" hidden="1" customWidth="1"/>
    <col min="32" max="16384" width="9.140625" style="63"/>
  </cols>
  <sheetData>
    <row r="1" spans="1:15" s="63" customFormat="1" x14ac:dyDescent="0.2">
      <c r="N1" s="64" t="s">
        <v>128</v>
      </c>
    </row>
    <row r="2" spans="1:15" s="63" customFormat="1" x14ac:dyDescent="0.2">
      <c r="N2" s="64" t="s">
        <v>12</v>
      </c>
    </row>
    <row r="3" spans="1:15" s="63" customFormat="1" x14ac:dyDescent="0.2">
      <c r="N3" s="64"/>
    </row>
    <row r="4" spans="1:15" s="63" customFormat="1" x14ac:dyDescent="0.2">
      <c r="F4" s="65"/>
    </row>
    <row r="5" spans="1:15" s="63" customFormat="1" ht="33.75" x14ac:dyDescent="0.2">
      <c r="A5" s="66" t="s">
        <v>129</v>
      </c>
      <c r="B5" s="67"/>
      <c r="D5" s="767" t="s">
        <v>550</v>
      </c>
      <c r="E5" s="767"/>
      <c r="F5" s="767"/>
      <c r="G5" s="767"/>
      <c r="H5" s="767"/>
      <c r="I5" s="767"/>
      <c r="J5" s="767"/>
      <c r="K5" s="767"/>
      <c r="L5" s="767"/>
      <c r="M5" s="767"/>
      <c r="N5" s="767"/>
      <c r="O5" s="68" t="s">
        <v>550</v>
      </c>
    </row>
    <row r="6" spans="1:15" s="63" customFormat="1" ht="15" customHeight="1" x14ac:dyDescent="0.2">
      <c r="A6" s="69" t="s">
        <v>130</v>
      </c>
      <c r="D6" s="70" t="s">
        <v>131</v>
      </c>
      <c r="E6" s="70"/>
      <c r="F6" s="71"/>
      <c r="G6" s="71"/>
      <c r="H6" s="71"/>
      <c r="I6" s="71"/>
      <c r="J6" s="71"/>
      <c r="K6" s="71"/>
      <c r="L6" s="71"/>
      <c r="M6" s="71"/>
      <c r="N6" s="71"/>
    </row>
    <row r="7" spans="1:15" s="63" customFormat="1" ht="43.5" customHeight="1" x14ac:dyDescent="0.2">
      <c r="A7" s="768" t="s">
        <v>24</v>
      </c>
      <c r="B7" s="768"/>
      <c r="C7" s="768"/>
      <c r="D7" s="768"/>
      <c r="E7" s="768"/>
      <c r="F7" s="768"/>
      <c r="G7" s="768"/>
      <c r="H7" s="768"/>
      <c r="I7" s="768"/>
      <c r="J7" s="768"/>
      <c r="K7" s="768"/>
      <c r="L7" s="768"/>
      <c r="M7" s="768"/>
      <c r="N7" s="768"/>
    </row>
    <row r="8" spans="1:15" s="63" customFormat="1" x14ac:dyDescent="0.2">
      <c r="A8" s="769" t="s">
        <v>3</v>
      </c>
      <c r="B8" s="769"/>
      <c r="C8" s="769"/>
      <c r="D8" s="769"/>
      <c r="E8" s="769"/>
      <c r="F8" s="769"/>
      <c r="G8" s="769"/>
      <c r="H8" s="769"/>
      <c r="I8" s="769"/>
      <c r="J8" s="769"/>
      <c r="K8" s="769"/>
      <c r="L8" s="769"/>
      <c r="M8" s="769"/>
      <c r="N8" s="769"/>
    </row>
    <row r="9" spans="1:15" s="63" customFormat="1" ht="30" customHeight="1" x14ac:dyDescent="0.2">
      <c r="A9" s="768" t="s">
        <v>45</v>
      </c>
      <c r="B9" s="768"/>
      <c r="C9" s="768"/>
      <c r="D9" s="768"/>
      <c r="E9" s="768"/>
      <c r="F9" s="768"/>
      <c r="G9" s="768"/>
      <c r="H9" s="768"/>
      <c r="I9" s="768"/>
      <c r="J9" s="768"/>
      <c r="K9" s="768"/>
      <c r="L9" s="768"/>
      <c r="M9" s="768"/>
      <c r="N9" s="768"/>
    </row>
    <row r="10" spans="1:15" s="63" customFormat="1" x14ac:dyDescent="0.2">
      <c r="A10" s="769" t="s">
        <v>132</v>
      </c>
      <c r="B10" s="769"/>
      <c r="C10" s="769"/>
      <c r="D10" s="769"/>
      <c r="E10" s="769"/>
      <c r="F10" s="769"/>
      <c r="G10" s="769"/>
      <c r="H10" s="769"/>
      <c r="I10" s="769"/>
      <c r="J10" s="769"/>
      <c r="K10" s="769"/>
      <c r="L10" s="769"/>
      <c r="M10" s="769"/>
      <c r="N10" s="769"/>
    </row>
    <row r="11" spans="1:15" s="63" customFormat="1" ht="28.5" customHeight="1" x14ac:dyDescent="0.25">
      <c r="A11" s="770" t="s">
        <v>4135</v>
      </c>
      <c r="B11" s="770"/>
      <c r="C11" s="770"/>
      <c r="D11" s="770"/>
      <c r="E11" s="770"/>
      <c r="F11" s="770"/>
      <c r="G11" s="770"/>
      <c r="H11" s="770"/>
      <c r="I11" s="770"/>
      <c r="J11" s="770"/>
      <c r="K11" s="770"/>
      <c r="L11" s="770"/>
      <c r="M11" s="770"/>
      <c r="N11" s="770"/>
    </row>
    <row r="12" spans="1:15" s="63" customFormat="1" ht="29.25" customHeight="1" x14ac:dyDescent="0.2">
      <c r="A12" s="768" t="s">
        <v>4136</v>
      </c>
      <c r="B12" s="768"/>
      <c r="C12" s="768"/>
      <c r="D12" s="768"/>
      <c r="E12" s="768"/>
      <c r="F12" s="768"/>
      <c r="G12" s="768"/>
      <c r="H12" s="768"/>
      <c r="I12" s="768"/>
      <c r="J12" s="768"/>
      <c r="K12" s="768"/>
      <c r="L12" s="768"/>
      <c r="M12" s="768"/>
      <c r="N12" s="768"/>
    </row>
    <row r="13" spans="1:15" s="63" customFormat="1" ht="33.75" customHeight="1" x14ac:dyDescent="0.2">
      <c r="A13" s="769" t="s">
        <v>134</v>
      </c>
      <c r="B13" s="769"/>
      <c r="C13" s="769"/>
      <c r="D13" s="769"/>
      <c r="E13" s="769"/>
      <c r="F13" s="769"/>
      <c r="G13" s="769"/>
      <c r="H13" s="769"/>
      <c r="I13" s="769"/>
      <c r="J13" s="769"/>
      <c r="K13" s="769"/>
      <c r="L13" s="769"/>
      <c r="M13" s="769"/>
      <c r="N13" s="769"/>
    </row>
    <row r="14" spans="1:15" s="63" customFormat="1" ht="18" customHeight="1" x14ac:dyDescent="0.2">
      <c r="A14" s="63" t="s">
        <v>135</v>
      </c>
      <c r="B14" s="72" t="s">
        <v>136</v>
      </c>
      <c r="C14" s="63" t="s">
        <v>137</v>
      </c>
      <c r="F14" s="68"/>
      <c r="G14" s="68"/>
      <c r="H14" s="68"/>
      <c r="I14" s="68"/>
      <c r="J14" s="68"/>
      <c r="K14" s="68"/>
      <c r="L14" s="68"/>
      <c r="M14" s="68"/>
      <c r="N14" s="68"/>
    </row>
    <row r="15" spans="1:15" s="63" customFormat="1" ht="30.75" customHeight="1" x14ac:dyDescent="0.2">
      <c r="A15" s="63" t="s">
        <v>138</v>
      </c>
      <c r="B15" s="777" t="s">
        <v>4137</v>
      </c>
      <c r="C15" s="777"/>
      <c r="D15" s="777"/>
      <c r="E15" s="777"/>
      <c r="F15" s="777"/>
      <c r="G15" s="68"/>
      <c r="H15" s="68"/>
      <c r="I15" s="68"/>
      <c r="J15" s="68"/>
      <c r="K15" s="68"/>
      <c r="L15" s="68"/>
      <c r="M15" s="68"/>
      <c r="N15" s="68"/>
    </row>
    <row r="16" spans="1:15" s="63" customFormat="1" x14ac:dyDescent="0.2">
      <c r="B16" s="778" t="s">
        <v>140</v>
      </c>
      <c r="C16" s="778"/>
      <c r="D16" s="778"/>
      <c r="E16" s="778"/>
      <c r="F16" s="778"/>
      <c r="G16" s="73"/>
      <c r="H16" s="73"/>
      <c r="I16" s="73"/>
      <c r="J16" s="73"/>
      <c r="K16" s="73"/>
      <c r="L16" s="73"/>
      <c r="M16" s="74"/>
      <c r="N16" s="73"/>
    </row>
    <row r="17" spans="1:17" s="63" customFormat="1" ht="25.5" customHeight="1" x14ac:dyDescent="0.2">
      <c r="D17" s="75"/>
      <c r="E17" s="75"/>
      <c r="F17" s="75"/>
      <c r="G17" s="75"/>
      <c r="H17" s="75"/>
      <c r="I17" s="75"/>
      <c r="J17" s="75"/>
      <c r="K17" s="75"/>
      <c r="L17" s="75"/>
      <c r="M17" s="73"/>
      <c r="N17" s="73"/>
    </row>
    <row r="18" spans="1:17" s="63" customFormat="1" x14ac:dyDescent="0.2">
      <c r="A18" s="76" t="s">
        <v>141</v>
      </c>
      <c r="D18" s="70" t="s">
        <v>33</v>
      </c>
      <c r="F18" s="77"/>
      <c r="G18" s="77"/>
      <c r="H18" s="77"/>
      <c r="I18" s="77"/>
      <c r="J18" s="77"/>
      <c r="K18" s="77"/>
      <c r="L18" s="77"/>
      <c r="M18" s="77"/>
      <c r="N18" s="77"/>
    </row>
    <row r="19" spans="1:17" s="63" customFormat="1" ht="25.5" customHeight="1" x14ac:dyDescent="0.2"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</row>
    <row r="20" spans="1:17" s="63" customFormat="1" ht="12.75" customHeight="1" x14ac:dyDescent="0.2">
      <c r="A20" s="76" t="s">
        <v>142</v>
      </c>
      <c r="C20" s="78">
        <v>69155.31</v>
      </c>
      <c r="D20" s="79" t="s">
        <v>4138</v>
      </c>
      <c r="E20" s="66" t="s">
        <v>144</v>
      </c>
      <c r="L20" s="80"/>
      <c r="M20" s="80"/>
    </row>
    <row r="21" spans="1:17" s="63" customFormat="1" ht="12.75" customHeight="1" x14ac:dyDescent="0.2">
      <c r="B21" s="63" t="s">
        <v>145</v>
      </c>
      <c r="C21" s="81"/>
      <c r="D21" s="82"/>
      <c r="E21" s="66"/>
    </row>
    <row r="22" spans="1:17" s="63" customFormat="1" ht="12.75" customHeight="1" x14ac:dyDescent="0.2">
      <c r="B22" s="63" t="s">
        <v>146</v>
      </c>
      <c r="C22" s="78">
        <v>69155.31</v>
      </c>
      <c r="D22" s="79" t="s">
        <v>4138</v>
      </c>
      <c r="E22" s="66" t="s">
        <v>144</v>
      </c>
      <c r="G22" s="63" t="s">
        <v>147</v>
      </c>
      <c r="L22" s="78">
        <v>0</v>
      </c>
      <c r="M22" s="79" t="s">
        <v>4139</v>
      </c>
      <c r="N22" s="66" t="s">
        <v>144</v>
      </c>
    </row>
    <row r="23" spans="1:17" s="63" customFormat="1" ht="12.75" customHeight="1" x14ac:dyDescent="0.2">
      <c r="B23" s="63" t="s">
        <v>5</v>
      </c>
      <c r="C23" s="78">
        <v>0</v>
      </c>
      <c r="D23" s="83" t="s">
        <v>149</v>
      </c>
      <c r="E23" s="66" t="s">
        <v>144</v>
      </c>
      <c r="G23" s="63" t="s">
        <v>150</v>
      </c>
      <c r="L23" s="84"/>
      <c r="M23" s="84">
        <v>9944.64</v>
      </c>
      <c r="N23" s="69" t="s">
        <v>151</v>
      </c>
    </row>
    <row r="24" spans="1:17" s="63" customFormat="1" ht="12.75" customHeight="1" x14ac:dyDescent="0.2">
      <c r="B24" s="63" t="s">
        <v>18</v>
      </c>
      <c r="C24" s="78">
        <v>0</v>
      </c>
      <c r="D24" s="83" t="s">
        <v>149</v>
      </c>
      <c r="E24" s="66" t="s">
        <v>144</v>
      </c>
      <c r="G24" s="63" t="s">
        <v>152</v>
      </c>
      <c r="L24" s="84"/>
      <c r="M24" s="84">
        <v>3933.03</v>
      </c>
      <c r="N24" s="69" t="s">
        <v>151</v>
      </c>
    </row>
    <row r="25" spans="1:17" s="63" customFormat="1" ht="12.75" customHeight="1" x14ac:dyDescent="0.2">
      <c r="B25" s="63" t="s">
        <v>19</v>
      </c>
      <c r="C25" s="78">
        <v>0</v>
      </c>
      <c r="D25" s="79" t="s">
        <v>149</v>
      </c>
      <c r="E25" s="66" t="s">
        <v>144</v>
      </c>
      <c r="G25" s="63" t="s">
        <v>153</v>
      </c>
      <c r="L25" s="779" t="s">
        <v>33</v>
      </c>
      <c r="M25" s="779"/>
    </row>
    <row r="26" spans="1:17" s="63" customFormat="1" x14ac:dyDescent="0.2">
      <c r="A26" s="85"/>
    </row>
    <row r="27" spans="1:17" s="63" customFormat="1" ht="36" customHeight="1" x14ac:dyDescent="0.2">
      <c r="A27" s="771" t="s">
        <v>154</v>
      </c>
      <c r="B27" s="771" t="s">
        <v>15</v>
      </c>
      <c r="C27" s="771" t="s">
        <v>155</v>
      </c>
      <c r="D27" s="771"/>
      <c r="E27" s="771"/>
      <c r="F27" s="771" t="s">
        <v>156</v>
      </c>
      <c r="G27" s="771" t="s">
        <v>157</v>
      </c>
      <c r="H27" s="771"/>
      <c r="I27" s="771"/>
      <c r="J27" s="771" t="s">
        <v>158</v>
      </c>
      <c r="K27" s="771"/>
      <c r="L27" s="771"/>
      <c r="M27" s="771" t="s">
        <v>159</v>
      </c>
      <c r="N27" s="771" t="s">
        <v>160</v>
      </c>
    </row>
    <row r="28" spans="1:17" s="63" customFormat="1" ht="36.75" customHeight="1" x14ac:dyDescent="0.2">
      <c r="A28" s="771"/>
      <c r="B28" s="771"/>
      <c r="C28" s="771"/>
      <c r="D28" s="771"/>
      <c r="E28" s="771"/>
      <c r="F28" s="771"/>
      <c r="G28" s="771"/>
      <c r="H28" s="771"/>
      <c r="I28" s="771"/>
      <c r="J28" s="771"/>
      <c r="K28" s="771"/>
      <c r="L28" s="771"/>
      <c r="M28" s="771"/>
      <c r="N28" s="771"/>
    </row>
    <row r="29" spans="1:17" s="63" customFormat="1" ht="45" x14ac:dyDescent="0.2">
      <c r="A29" s="771"/>
      <c r="B29" s="771"/>
      <c r="C29" s="771"/>
      <c r="D29" s="771"/>
      <c r="E29" s="771"/>
      <c r="F29" s="771"/>
      <c r="G29" s="86" t="s">
        <v>161</v>
      </c>
      <c r="H29" s="86" t="s">
        <v>162</v>
      </c>
      <c r="I29" s="86" t="s">
        <v>163</v>
      </c>
      <c r="J29" s="86" t="s">
        <v>161</v>
      </c>
      <c r="K29" s="86" t="s">
        <v>162</v>
      </c>
      <c r="L29" s="86" t="s">
        <v>20</v>
      </c>
      <c r="M29" s="771"/>
      <c r="N29" s="771"/>
    </row>
    <row r="30" spans="1:17" s="63" customFormat="1" x14ac:dyDescent="0.2">
      <c r="A30" s="87">
        <v>1</v>
      </c>
      <c r="B30" s="87">
        <v>2</v>
      </c>
      <c r="C30" s="772">
        <v>3</v>
      </c>
      <c r="D30" s="772"/>
      <c r="E30" s="772"/>
      <c r="F30" s="87">
        <v>4</v>
      </c>
      <c r="G30" s="87">
        <v>5</v>
      </c>
      <c r="H30" s="87">
        <v>6</v>
      </c>
      <c r="I30" s="87">
        <v>7</v>
      </c>
      <c r="J30" s="87">
        <v>8</v>
      </c>
      <c r="K30" s="87">
        <v>9</v>
      </c>
      <c r="L30" s="87">
        <v>10</v>
      </c>
      <c r="M30" s="87">
        <v>11</v>
      </c>
      <c r="N30" s="87">
        <v>12</v>
      </c>
    </row>
    <row r="31" spans="1:17" s="63" customFormat="1" x14ac:dyDescent="0.2">
      <c r="A31" s="773" t="s">
        <v>4140</v>
      </c>
      <c r="B31" s="774"/>
      <c r="C31" s="774"/>
      <c r="D31" s="774"/>
      <c r="E31" s="774"/>
      <c r="F31" s="774"/>
      <c r="G31" s="774"/>
      <c r="H31" s="774"/>
      <c r="I31" s="774"/>
      <c r="J31" s="774"/>
      <c r="K31" s="774"/>
      <c r="L31" s="774"/>
      <c r="M31" s="774"/>
      <c r="N31" s="775"/>
      <c r="P31" s="68" t="s">
        <v>4140</v>
      </c>
    </row>
    <row r="32" spans="1:17" s="63" customFormat="1" x14ac:dyDescent="0.2">
      <c r="A32" s="88" t="s">
        <v>165</v>
      </c>
      <c r="B32" s="89" t="s">
        <v>1989</v>
      </c>
      <c r="C32" s="776" t="s">
        <v>1990</v>
      </c>
      <c r="D32" s="776"/>
      <c r="E32" s="776"/>
      <c r="F32" s="90" t="s">
        <v>582</v>
      </c>
      <c r="G32" s="90" t="s">
        <v>33</v>
      </c>
      <c r="H32" s="90" t="s">
        <v>33</v>
      </c>
      <c r="I32" s="90" t="s">
        <v>4141</v>
      </c>
      <c r="J32" s="91" t="s">
        <v>33</v>
      </c>
      <c r="K32" s="90" t="s">
        <v>33</v>
      </c>
      <c r="L32" s="91" t="s">
        <v>33</v>
      </c>
      <c r="M32" s="92" t="s">
        <v>33</v>
      </c>
      <c r="N32" s="93" t="s">
        <v>33</v>
      </c>
      <c r="Q32" s="68" t="s">
        <v>1990</v>
      </c>
    </row>
    <row r="33" spans="1:23" s="63" customFormat="1" x14ac:dyDescent="0.2">
      <c r="A33" s="94"/>
      <c r="B33" s="95"/>
      <c r="C33" s="767" t="s">
        <v>4142</v>
      </c>
      <c r="D33" s="767"/>
      <c r="E33" s="767"/>
      <c r="F33" s="767"/>
      <c r="G33" s="767"/>
      <c r="H33" s="767"/>
      <c r="I33" s="767"/>
      <c r="J33" s="767"/>
      <c r="K33" s="767"/>
      <c r="L33" s="767"/>
      <c r="M33" s="767"/>
      <c r="N33" s="781"/>
      <c r="R33" s="68" t="s">
        <v>4142</v>
      </c>
    </row>
    <row r="34" spans="1:23" s="63" customFormat="1" ht="33.75" x14ac:dyDescent="0.2">
      <c r="A34" s="96"/>
      <c r="B34" s="97" t="s">
        <v>558</v>
      </c>
      <c r="C34" s="767" t="s">
        <v>2692</v>
      </c>
      <c r="D34" s="767"/>
      <c r="E34" s="767"/>
      <c r="F34" s="767"/>
      <c r="G34" s="767"/>
      <c r="H34" s="767"/>
      <c r="I34" s="767"/>
      <c r="J34" s="767"/>
      <c r="K34" s="767"/>
      <c r="L34" s="767"/>
      <c r="M34" s="767"/>
      <c r="N34" s="781"/>
      <c r="S34" s="68" t="s">
        <v>2692</v>
      </c>
    </row>
    <row r="35" spans="1:23" s="63" customFormat="1" x14ac:dyDescent="0.2">
      <c r="A35" s="98"/>
      <c r="B35" s="97" t="s">
        <v>165</v>
      </c>
      <c r="C35" s="767" t="s">
        <v>251</v>
      </c>
      <c r="D35" s="767"/>
      <c r="E35" s="767"/>
      <c r="F35" s="99" t="s">
        <v>33</v>
      </c>
      <c r="G35" s="99" t="s">
        <v>33</v>
      </c>
      <c r="H35" s="99" t="s">
        <v>33</v>
      </c>
      <c r="I35" s="99" t="s">
        <v>33</v>
      </c>
      <c r="J35" s="100">
        <v>1053</v>
      </c>
      <c r="K35" s="99" t="s">
        <v>175</v>
      </c>
      <c r="L35" s="100">
        <v>205.34</v>
      </c>
      <c r="M35" s="101" t="s">
        <v>33</v>
      </c>
      <c r="N35" s="102" t="s">
        <v>33</v>
      </c>
      <c r="T35" s="68" t="s">
        <v>251</v>
      </c>
    </row>
    <row r="36" spans="1:23" s="63" customFormat="1" x14ac:dyDescent="0.2">
      <c r="A36" s="98"/>
      <c r="B36" s="97" t="s">
        <v>173</v>
      </c>
      <c r="C36" s="767" t="s">
        <v>174</v>
      </c>
      <c r="D36" s="767"/>
      <c r="E36" s="767"/>
      <c r="F36" s="99" t="s">
        <v>33</v>
      </c>
      <c r="G36" s="99" t="s">
        <v>33</v>
      </c>
      <c r="H36" s="99" t="s">
        <v>33</v>
      </c>
      <c r="I36" s="99" t="s">
        <v>33</v>
      </c>
      <c r="J36" s="100">
        <v>1566.06</v>
      </c>
      <c r="K36" s="99" t="s">
        <v>175</v>
      </c>
      <c r="L36" s="100">
        <v>305.38</v>
      </c>
      <c r="M36" s="101" t="s">
        <v>33</v>
      </c>
      <c r="N36" s="102" t="s">
        <v>33</v>
      </c>
      <c r="T36" s="68" t="s">
        <v>174</v>
      </c>
    </row>
    <row r="37" spans="1:23" s="63" customFormat="1" x14ac:dyDescent="0.2">
      <c r="A37" s="98"/>
      <c r="B37" s="97" t="s">
        <v>176</v>
      </c>
      <c r="C37" s="767" t="s">
        <v>177</v>
      </c>
      <c r="D37" s="767"/>
      <c r="E37" s="767"/>
      <c r="F37" s="99" t="s">
        <v>33</v>
      </c>
      <c r="G37" s="99" t="s">
        <v>33</v>
      </c>
      <c r="H37" s="99" t="s">
        <v>33</v>
      </c>
      <c r="I37" s="99" t="s">
        <v>33</v>
      </c>
      <c r="J37" s="100">
        <v>244.39</v>
      </c>
      <c r="K37" s="99" t="s">
        <v>175</v>
      </c>
      <c r="L37" s="100">
        <v>47.66</v>
      </c>
      <c r="M37" s="101" t="s">
        <v>33</v>
      </c>
      <c r="N37" s="102" t="s">
        <v>33</v>
      </c>
      <c r="T37" s="68" t="s">
        <v>177</v>
      </c>
    </row>
    <row r="38" spans="1:23" s="63" customFormat="1" x14ac:dyDescent="0.2">
      <c r="A38" s="98"/>
      <c r="B38" s="97" t="s">
        <v>212</v>
      </c>
      <c r="C38" s="767" t="s">
        <v>252</v>
      </c>
      <c r="D38" s="767"/>
      <c r="E38" s="767"/>
      <c r="F38" s="99" t="s">
        <v>33</v>
      </c>
      <c r="G38" s="99" t="s">
        <v>33</v>
      </c>
      <c r="H38" s="99" t="s">
        <v>33</v>
      </c>
      <c r="I38" s="99" t="s">
        <v>33</v>
      </c>
      <c r="J38" s="100">
        <v>909.27</v>
      </c>
      <c r="K38" s="99" t="s">
        <v>33</v>
      </c>
      <c r="L38" s="100">
        <v>141.85</v>
      </c>
      <c r="M38" s="101" t="s">
        <v>33</v>
      </c>
      <c r="N38" s="102" t="s">
        <v>33</v>
      </c>
      <c r="T38" s="68" t="s">
        <v>252</v>
      </c>
    </row>
    <row r="39" spans="1:23" s="63" customFormat="1" x14ac:dyDescent="0.2">
      <c r="A39" s="98"/>
      <c r="B39" s="97" t="s">
        <v>33</v>
      </c>
      <c r="C39" s="767" t="s">
        <v>253</v>
      </c>
      <c r="D39" s="767"/>
      <c r="E39" s="767"/>
      <c r="F39" s="99" t="s">
        <v>179</v>
      </c>
      <c r="G39" s="99" t="s">
        <v>1993</v>
      </c>
      <c r="H39" s="99" t="s">
        <v>175</v>
      </c>
      <c r="I39" s="99" t="s">
        <v>4143</v>
      </c>
      <c r="J39" s="100" t="s">
        <v>33</v>
      </c>
      <c r="K39" s="99" t="s">
        <v>33</v>
      </c>
      <c r="L39" s="100" t="s">
        <v>33</v>
      </c>
      <c r="M39" s="101" t="s">
        <v>33</v>
      </c>
      <c r="N39" s="102" t="s">
        <v>33</v>
      </c>
      <c r="U39" s="68" t="s">
        <v>253</v>
      </c>
    </row>
    <row r="40" spans="1:23" s="63" customFormat="1" x14ac:dyDescent="0.2">
      <c r="A40" s="98"/>
      <c r="B40" s="97" t="s">
        <v>33</v>
      </c>
      <c r="C40" s="767" t="s">
        <v>178</v>
      </c>
      <c r="D40" s="767"/>
      <c r="E40" s="767"/>
      <c r="F40" s="99" t="s">
        <v>179</v>
      </c>
      <c r="G40" s="99" t="s">
        <v>1995</v>
      </c>
      <c r="H40" s="99" t="s">
        <v>175</v>
      </c>
      <c r="I40" s="99" t="s">
        <v>4144</v>
      </c>
      <c r="J40" s="100" t="s">
        <v>33</v>
      </c>
      <c r="K40" s="99" t="s">
        <v>33</v>
      </c>
      <c r="L40" s="100" t="s">
        <v>33</v>
      </c>
      <c r="M40" s="101" t="s">
        <v>33</v>
      </c>
      <c r="N40" s="102" t="s">
        <v>33</v>
      </c>
      <c r="U40" s="68" t="s">
        <v>178</v>
      </c>
    </row>
    <row r="41" spans="1:23" s="63" customFormat="1" x14ac:dyDescent="0.2">
      <c r="A41" s="98"/>
      <c r="B41" s="97" t="s">
        <v>33</v>
      </c>
      <c r="C41" s="776" t="s">
        <v>182</v>
      </c>
      <c r="D41" s="776"/>
      <c r="E41" s="776"/>
      <c r="F41" s="90" t="s">
        <v>33</v>
      </c>
      <c r="G41" s="90" t="s">
        <v>33</v>
      </c>
      <c r="H41" s="90" t="s">
        <v>33</v>
      </c>
      <c r="I41" s="90" t="s">
        <v>33</v>
      </c>
      <c r="J41" s="91">
        <v>3528.33</v>
      </c>
      <c r="K41" s="90" t="s">
        <v>33</v>
      </c>
      <c r="L41" s="91">
        <v>652.57000000000005</v>
      </c>
      <c r="M41" s="92" t="s">
        <v>33</v>
      </c>
      <c r="N41" s="93" t="s">
        <v>33</v>
      </c>
      <c r="V41" s="68" t="s">
        <v>182</v>
      </c>
    </row>
    <row r="42" spans="1:23" s="63" customFormat="1" x14ac:dyDescent="0.2">
      <c r="A42" s="98"/>
      <c r="B42" s="97" t="s">
        <v>33</v>
      </c>
      <c r="C42" s="767" t="s">
        <v>183</v>
      </c>
      <c r="D42" s="767"/>
      <c r="E42" s="767"/>
      <c r="F42" s="99" t="s">
        <v>33</v>
      </c>
      <c r="G42" s="99" t="s">
        <v>33</v>
      </c>
      <c r="H42" s="99" t="s">
        <v>33</v>
      </c>
      <c r="I42" s="99" t="s">
        <v>33</v>
      </c>
      <c r="J42" s="100" t="s">
        <v>33</v>
      </c>
      <c r="K42" s="99" t="s">
        <v>33</v>
      </c>
      <c r="L42" s="100">
        <v>253</v>
      </c>
      <c r="M42" s="101" t="s">
        <v>33</v>
      </c>
      <c r="N42" s="102" t="s">
        <v>33</v>
      </c>
      <c r="U42" s="68" t="s">
        <v>183</v>
      </c>
    </row>
    <row r="43" spans="1:23" s="63" customFormat="1" ht="33.75" x14ac:dyDescent="0.2">
      <c r="A43" s="98"/>
      <c r="B43" s="97" t="s">
        <v>589</v>
      </c>
      <c r="C43" s="767" t="s">
        <v>590</v>
      </c>
      <c r="D43" s="767"/>
      <c r="E43" s="767"/>
      <c r="F43" s="99" t="s">
        <v>186</v>
      </c>
      <c r="G43" s="99" t="s">
        <v>591</v>
      </c>
      <c r="H43" s="99" t="s">
        <v>33</v>
      </c>
      <c r="I43" s="99" t="s">
        <v>591</v>
      </c>
      <c r="J43" s="100" t="s">
        <v>33</v>
      </c>
      <c r="K43" s="99" t="s">
        <v>33</v>
      </c>
      <c r="L43" s="100">
        <v>265.64999999999998</v>
      </c>
      <c r="M43" s="101" t="s">
        <v>33</v>
      </c>
      <c r="N43" s="102" t="s">
        <v>33</v>
      </c>
      <c r="U43" s="68" t="s">
        <v>590</v>
      </c>
    </row>
    <row r="44" spans="1:23" s="63" customFormat="1" ht="33.75" x14ac:dyDescent="0.2">
      <c r="A44" s="98"/>
      <c r="B44" s="97" t="s">
        <v>592</v>
      </c>
      <c r="C44" s="767" t="s">
        <v>593</v>
      </c>
      <c r="D44" s="767"/>
      <c r="E44" s="767"/>
      <c r="F44" s="99" t="s">
        <v>186</v>
      </c>
      <c r="G44" s="99" t="s">
        <v>594</v>
      </c>
      <c r="H44" s="99" t="s">
        <v>33</v>
      </c>
      <c r="I44" s="99" t="s">
        <v>594</v>
      </c>
      <c r="J44" s="100" t="s">
        <v>33</v>
      </c>
      <c r="K44" s="99" t="s">
        <v>33</v>
      </c>
      <c r="L44" s="100">
        <v>164.45</v>
      </c>
      <c r="M44" s="101" t="s">
        <v>33</v>
      </c>
      <c r="N44" s="102" t="s">
        <v>33</v>
      </c>
      <c r="U44" s="68" t="s">
        <v>593</v>
      </c>
    </row>
    <row r="45" spans="1:23" s="63" customFormat="1" x14ac:dyDescent="0.2">
      <c r="A45" s="103"/>
      <c r="B45" s="104"/>
      <c r="C45" s="780" t="s">
        <v>191</v>
      </c>
      <c r="D45" s="780"/>
      <c r="E45" s="780"/>
      <c r="F45" s="105" t="s">
        <v>33</v>
      </c>
      <c r="G45" s="105" t="s">
        <v>33</v>
      </c>
      <c r="H45" s="105" t="s">
        <v>33</v>
      </c>
      <c r="I45" s="105" t="s">
        <v>33</v>
      </c>
      <c r="J45" s="106" t="s">
        <v>33</v>
      </c>
      <c r="K45" s="105" t="s">
        <v>33</v>
      </c>
      <c r="L45" s="106">
        <v>1082.67</v>
      </c>
      <c r="M45" s="92" t="s">
        <v>33</v>
      </c>
      <c r="N45" s="107" t="s">
        <v>33</v>
      </c>
      <c r="W45" s="68" t="s">
        <v>191</v>
      </c>
    </row>
    <row r="46" spans="1:23" s="63" customFormat="1" ht="33.75" x14ac:dyDescent="0.2">
      <c r="A46" s="88" t="s">
        <v>173</v>
      </c>
      <c r="B46" s="89" t="s">
        <v>1997</v>
      </c>
      <c r="C46" s="776" t="s">
        <v>1998</v>
      </c>
      <c r="D46" s="776"/>
      <c r="E46" s="776"/>
      <c r="F46" s="90" t="s">
        <v>566</v>
      </c>
      <c r="G46" s="90" t="s">
        <v>33</v>
      </c>
      <c r="H46" s="90" t="s">
        <v>33</v>
      </c>
      <c r="I46" s="90" t="s">
        <v>4145</v>
      </c>
      <c r="J46" s="91">
        <v>535.46</v>
      </c>
      <c r="K46" s="90" t="s">
        <v>33</v>
      </c>
      <c r="L46" s="91">
        <v>8520.24</v>
      </c>
      <c r="M46" s="92" t="s">
        <v>33</v>
      </c>
      <c r="N46" s="93" t="s">
        <v>33</v>
      </c>
      <c r="Q46" s="68" t="s">
        <v>1998</v>
      </c>
    </row>
    <row r="47" spans="1:23" s="63" customFormat="1" ht="22.5" x14ac:dyDescent="0.2">
      <c r="A47" s="88" t="s">
        <v>176</v>
      </c>
      <c r="B47" s="89" t="s">
        <v>4146</v>
      </c>
      <c r="C47" s="776" t="s">
        <v>4147</v>
      </c>
      <c r="D47" s="776"/>
      <c r="E47" s="776"/>
      <c r="F47" s="90" t="s">
        <v>707</v>
      </c>
      <c r="G47" s="90" t="s">
        <v>33</v>
      </c>
      <c r="H47" s="90" t="s">
        <v>33</v>
      </c>
      <c r="I47" s="90" t="s">
        <v>4148</v>
      </c>
      <c r="J47" s="91" t="s">
        <v>33</v>
      </c>
      <c r="K47" s="90" t="s">
        <v>33</v>
      </c>
      <c r="L47" s="91" t="s">
        <v>33</v>
      </c>
      <c r="M47" s="92" t="s">
        <v>33</v>
      </c>
      <c r="N47" s="93" t="s">
        <v>33</v>
      </c>
      <c r="Q47" s="68" t="s">
        <v>4147</v>
      </c>
    </row>
    <row r="48" spans="1:23" s="63" customFormat="1" x14ac:dyDescent="0.2">
      <c r="A48" s="94"/>
      <c r="B48" s="95"/>
      <c r="C48" s="767" t="s">
        <v>4149</v>
      </c>
      <c r="D48" s="767"/>
      <c r="E48" s="767"/>
      <c r="F48" s="767"/>
      <c r="G48" s="767"/>
      <c r="H48" s="767"/>
      <c r="I48" s="767"/>
      <c r="J48" s="767"/>
      <c r="K48" s="767"/>
      <c r="L48" s="767"/>
      <c r="M48" s="767"/>
      <c r="N48" s="781"/>
      <c r="R48" s="68" t="s">
        <v>4149</v>
      </c>
    </row>
    <row r="49" spans="1:24" s="63" customFormat="1" ht="33.75" x14ac:dyDescent="0.2">
      <c r="A49" s="96"/>
      <c r="B49" s="97" t="s">
        <v>558</v>
      </c>
      <c r="C49" s="767" t="s">
        <v>2692</v>
      </c>
      <c r="D49" s="767"/>
      <c r="E49" s="767"/>
      <c r="F49" s="767"/>
      <c r="G49" s="767"/>
      <c r="H49" s="767"/>
      <c r="I49" s="767"/>
      <c r="J49" s="767"/>
      <c r="K49" s="767"/>
      <c r="L49" s="767"/>
      <c r="M49" s="767"/>
      <c r="N49" s="781"/>
      <c r="S49" s="68" t="s">
        <v>2692</v>
      </c>
    </row>
    <row r="50" spans="1:24" s="63" customFormat="1" x14ac:dyDescent="0.2">
      <c r="A50" s="98"/>
      <c r="B50" s="97" t="s">
        <v>165</v>
      </c>
      <c r="C50" s="767" t="s">
        <v>251</v>
      </c>
      <c r="D50" s="767"/>
      <c r="E50" s="767"/>
      <c r="F50" s="99" t="s">
        <v>33</v>
      </c>
      <c r="G50" s="99" t="s">
        <v>33</v>
      </c>
      <c r="H50" s="99" t="s">
        <v>33</v>
      </c>
      <c r="I50" s="99" t="s">
        <v>33</v>
      </c>
      <c r="J50" s="100">
        <v>14.24</v>
      </c>
      <c r="K50" s="99" t="s">
        <v>175</v>
      </c>
      <c r="L50" s="100">
        <v>29370</v>
      </c>
      <c r="M50" s="101" t="s">
        <v>33</v>
      </c>
      <c r="N50" s="102" t="s">
        <v>33</v>
      </c>
      <c r="T50" s="68" t="s">
        <v>251</v>
      </c>
    </row>
    <row r="51" spans="1:24" s="63" customFormat="1" x14ac:dyDescent="0.2">
      <c r="A51" s="98"/>
      <c r="B51" s="97" t="s">
        <v>212</v>
      </c>
      <c r="C51" s="767" t="s">
        <v>252</v>
      </c>
      <c r="D51" s="767"/>
      <c r="E51" s="767"/>
      <c r="F51" s="99" t="s">
        <v>33</v>
      </c>
      <c r="G51" s="99" t="s">
        <v>33</v>
      </c>
      <c r="H51" s="99" t="s">
        <v>33</v>
      </c>
      <c r="I51" s="99" t="s">
        <v>33</v>
      </c>
      <c r="J51" s="100">
        <v>53.72</v>
      </c>
      <c r="K51" s="99" t="s">
        <v>33</v>
      </c>
      <c r="L51" s="100">
        <v>1947</v>
      </c>
      <c r="M51" s="101" t="s">
        <v>33</v>
      </c>
      <c r="N51" s="102" t="s">
        <v>33</v>
      </c>
      <c r="T51" s="68" t="s">
        <v>252</v>
      </c>
    </row>
    <row r="52" spans="1:24" s="63" customFormat="1" x14ac:dyDescent="0.2">
      <c r="A52" s="98"/>
      <c r="B52" s="97" t="s">
        <v>33</v>
      </c>
      <c r="C52" s="767" t="s">
        <v>253</v>
      </c>
      <c r="D52" s="767"/>
      <c r="E52" s="767"/>
      <c r="F52" s="99" t="s">
        <v>179</v>
      </c>
      <c r="G52" s="99" t="s">
        <v>698</v>
      </c>
      <c r="H52" s="99" t="s">
        <v>175</v>
      </c>
      <c r="I52" s="99" t="s">
        <v>4150</v>
      </c>
      <c r="J52" s="100" t="s">
        <v>33</v>
      </c>
      <c r="K52" s="99" t="s">
        <v>33</v>
      </c>
      <c r="L52" s="100" t="s">
        <v>33</v>
      </c>
      <c r="M52" s="101" t="s">
        <v>33</v>
      </c>
      <c r="N52" s="102" t="s">
        <v>33</v>
      </c>
      <c r="U52" s="68" t="s">
        <v>253</v>
      </c>
    </row>
    <row r="53" spans="1:24" s="63" customFormat="1" x14ac:dyDescent="0.2">
      <c r="A53" s="98"/>
      <c r="B53" s="97" t="s">
        <v>33</v>
      </c>
      <c r="C53" s="776" t="s">
        <v>182</v>
      </c>
      <c r="D53" s="776"/>
      <c r="E53" s="776"/>
      <c r="F53" s="90" t="s">
        <v>33</v>
      </c>
      <c r="G53" s="90" t="s">
        <v>33</v>
      </c>
      <c r="H53" s="90" t="s">
        <v>33</v>
      </c>
      <c r="I53" s="90" t="s">
        <v>33</v>
      </c>
      <c r="J53" s="91">
        <v>15.42</v>
      </c>
      <c r="K53" s="90" t="s">
        <v>33</v>
      </c>
      <c r="L53" s="91">
        <v>31317</v>
      </c>
      <c r="M53" s="92" t="s">
        <v>33</v>
      </c>
      <c r="N53" s="93" t="s">
        <v>33</v>
      </c>
      <c r="V53" s="68" t="s">
        <v>182</v>
      </c>
    </row>
    <row r="54" spans="1:24" s="63" customFormat="1" x14ac:dyDescent="0.2">
      <c r="A54" s="98"/>
      <c r="B54" s="97" t="s">
        <v>33</v>
      </c>
      <c r="C54" s="767" t="s">
        <v>183</v>
      </c>
      <c r="D54" s="767"/>
      <c r="E54" s="767"/>
      <c r="F54" s="99" t="s">
        <v>33</v>
      </c>
      <c r="G54" s="99" t="s">
        <v>33</v>
      </c>
      <c r="H54" s="99" t="s">
        <v>33</v>
      </c>
      <c r="I54" s="99" t="s">
        <v>33</v>
      </c>
      <c r="J54" s="100" t="s">
        <v>33</v>
      </c>
      <c r="K54" s="99" t="s">
        <v>33</v>
      </c>
      <c r="L54" s="100">
        <v>29370</v>
      </c>
      <c r="M54" s="101" t="s">
        <v>33</v>
      </c>
      <c r="N54" s="102" t="s">
        <v>33</v>
      </c>
      <c r="U54" s="68" t="s">
        <v>183</v>
      </c>
    </row>
    <row r="55" spans="1:24" s="63" customFormat="1" ht="33.75" x14ac:dyDescent="0.2">
      <c r="A55" s="98"/>
      <c r="B55" s="97" t="s">
        <v>339</v>
      </c>
      <c r="C55" s="767" t="s">
        <v>340</v>
      </c>
      <c r="D55" s="767"/>
      <c r="E55" s="767"/>
      <c r="F55" s="99" t="s">
        <v>186</v>
      </c>
      <c r="G55" s="99" t="s">
        <v>341</v>
      </c>
      <c r="H55" s="99" t="s">
        <v>33</v>
      </c>
      <c r="I55" s="99" t="s">
        <v>341</v>
      </c>
      <c r="J55" s="100" t="s">
        <v>33</v>
      </c>
      <c r="K55" s="99" t="s">
        <v>33</v>
      </c>
      <c r="L55" s="100">
        <v>23496</v>
      </c>
      <c r="M55" s="101" t="s">
        <v>33</v>
      </c>
      <c r="N55" s="102" t="s">
        <v>33</v>
      </c>
      <c r="U55" s="68" t="s">
        <v>340</v>
      </c>
    </row>
    <row r="56" spans="1:24" s="63" customFormat="1" ht="33.75" x14ac:dyDescent="0.2">
      <c r="A56" s="98"/>
      <c r="B56" s="97" t="s">
        <v>342</v>
      </c>
      <c r="C56" s="767" t="s">
        <v>343</v>
      </c>
      <c r="D56" s="767"/>
      <c r="E56" s="767"/>
      <c r="F56" s="99" t="s">
        <v>186</v>
      </c>
      <c r="G56" s="99" t="s">
        <v>344</v>
      </c>
      <c r="H56" s="99" t="s">
        <v>33</v>
      </c>
      <c r="I56" s="99" t="s">
        <v>344</v>
      </c>
      <c r="J56" s="100" t="s">
        <v>33</v>
      </c>
      <c r="K56" s="99" t="s">
        <v>33</v>
      </c>
      <c r="L56" s="100">
        <v>13216.5</v>
      </c>
      <c r="M56" s="101" t="s">
        <v>33</v>
      </c>
      <c r="N56" s="102" t="s">
        <v>33</v>
      </c>
      <c r="U56" s="68" t="s">
        <v>343</v>
      </c>
    </row>
    <row r="57" spans="1:24" s="63" customFormat="1" x14ac:dyDescent="0.2">
      <c r="A57" s="103"/>
      <c r="B57" s="104"/>
      <c r="C57" s="780" t="s">
        <v>191</v>
      </c>
      <c r="D57" s="780"/>
      <c r="E57" s="780"/>
      <c r="F57" s="105" t="s">
        <v>33</v>
      </c>
      <c r="G57" s="105" t="s">
        <v>33</v>
      </c>
      <c r="H57" s="105" t="s">
        <v>33</v>
      </c>
      <c r="I57" s="105" t="s">
        <v>33</v>
      </c>
      <c r="J57" s="106" t="s">
        <v>33</v>
      </c>
      <c r="K57" s="105" t="s">
        <v>33</v>
      </c>
      <c r="L57" s="106">
        <v>68029.5</v>
      </c>
      <c r="M57" s="92" t="s">
        <v>33</v>
      </c>
      <c r="N57" s="107" t="s">
        <v>33</v>
      </c>
      <c r="W57" s="68" t="s">
        <v>191</v>
      </c>
    </row>
    <row r="58" spans="1:24" s="63" customFormat="1" ht="33.75" x14ac:dyDescent="0.2">
      <c r="A58" s="88" t="s">
        <v>212</v>
      </c>
      <c r="B58" s="89" t="s">
        <v>4151</v>
      </c>
      <c r="C58" s="776" t="s">
        <v>4152</v>
      </c>
      <c r="D58" s="776"/>
      <c r="E58" s="776"/>
      <c r="F58" s="90" t="s">
        <v>815</v>
      </c>
      <c r="G58" s="90" t="s">
        <v>33</v>
      </c>
      <c r="H58" s="90" t="s">
        <v>33</v>
      </c>
      <c r="I58" s="90" t="s">
        <v>4153</v>
      </c>
      <c r="J58" s="91">
        <v>5342.19</v>
      </c>
      <c r="K58" s="90" t="s">
        <v>856</v>
      </c>
      <c r="L58" s="91">
        <v>3596362.31</v>
      </c>
      <c r="M58" s="92" t="s">
        <v>33</v>
      </c>
      <c r="N58" s="93" t="s">
        <v>33</v>
      </c>
      <c r="Q58" s="68" t="s">
        <v>4152</v>
      </c>
    </row>
    <row r="59" spans="1:24" s="63" customFormat="1" x14ac:dyDescent="0.2">
      <c r="A59" s="94"/>
      <c r="B59" s="95"/>
      <c r="C59" s="767" t="s">
        <v>4154</v>
      </c>
      <c r="D59" s="767"/>
      <c r="E59" s="767"/>
      <c r="F59" s="767"/>
      <c r="G59" s="767"/>
      <c r="H59" s="767"/>
      <c r="I59" s="767"/>
      <c r="J59" s="767"/>
      <c r="K59" s="767"/>
      <c r="L59" s="767"/>
      <c r="M59" s="767"/>
      <c r="N59" s="781"/>
      <c r="X59" s="68" t="s">
        <v>4154</v>
      </c>
    </row>
    <row r="60" spans="1:24" s="63" customFormat="1" ht="22.5" x14ac:dyDescent="0.2">
      <c r="A60" s="96"/>
      <c r="B60" s="97" t="s">
        <v>858</v>
      </c>
      <c r="C60" s="767" t="s">
        <v>859</v>
      </c>
      <c r="D60" s="767"/>
      <c r="E60" s="767"/>
      <c r="F60" s="767"/>
      <c r="G60" s="767"/>
      <c r="H60" s="767"/>
      <c r="I60" s="767"/>
      <c r="J60" s="767"/>
      <c r="K60" s="767"/>
      <c r="L60" s="767"/>
      <c r="M60" s="767"/>
      <c r="N60" s="781"/>
      <c r="S60" s="68" t="s">
        <v>859</v>
      </c>
    </row>
    <row r="61" spans="1:24" s="63" customFormat="1" ht="56.25" x14ac:dyDescent="0.2">
      <c r="A61" s="88" t="s">
        <v>219</v>
      </c>
      <c r="B61" s="89" t="s">
        <v>4155</v>
      </c>
      <c r="C61" s="776" t="s">
        <v>4156</v>
      </c>
      <c r="D61" s="776"/>
      <c r="E61" s="776"/>
      <c r="F61" s="90" t="s">
        <v>4157</v>
      </c>
      <c r="G61" s="90" t="s">
        <v>33</v>
      </c>
      <c r="H61" s="90" t="s">
        <v>33</v>
      </c>
      <c r="I61" s="90" t="s">
        <v>4158</v>
      </c>
      <c r="J61" s="91" t="s">
        <v>33</v>
      </c>
      <c r="K61" s="90" t="s">
        <v>33</v>
      </c>
      <c r="L61" s="91" t="s">
        <v>33</v>
      </c>
      <c r="M61" s="92" t="s">
        <v>33</v>
      </c>
      <c r="N61" s="93" t="s">
        <v>33</v>
      </c>
      <c r="Q61" s="68" t="s">
        <v>4156</v>
      </c>
    </row>
    <row r="62" spans="1:24" s="63" customFormat="1" x14ac:dyDescent="0.2">
      <c r="A62" s="94"/>
      <c r="B62" s="95"/>
      <c r="C62" s="767" t="s">
        <v>4159</v>
      </c>
      <c r="D62" s="767"/>
      <c r="E62" s="767"/>
      <c r="F62" s="767"/>
      <c r="G62" s="767"/>
      <c r="H62" s="767"/>
      <c r="I62" s="767"/>
      <c r="J62" s="767"/>
      <c r="K62" s="767"/>
      <c r="L62" s="767"/>
      <c r="M62" s="767"/>
      <c r="N62" s="781"/>
      <c r="R62" s="68" t="s">
        <v>4159</v>
      </c>
    </row>
    <row r="63" spans="1:24" s="63" customFormat="1" ht="33.75" x14ac:dyDescent="0.2">
      <c r="A63" s="96"/>
      <c r="B63" s="97" t="s">
        <v>558</v>
      </c>
      <c r="C63" s="767" t="s">
        <v>2692</v>
      </c>
      <c r="D63" s="767"/>
      <c r="E63" s="767"/>
      <c r="F63" s="767"/>
      <c r="G63" s="767"/>
      <c r="H63" s="767"/>
      <c r="I63" s="767"/>
      <c r="J63" s="767"/>
      <c r="K63" s="767"/>
      <c r="L63" s="767"/>
      <c r="M63" s="767"/>
      <c r="N63" s="781"/>
      <c r="S63" s="68" t="s">
        <v>2692</v>
      </c>
    </row>
    <row r="64" spans="1:24" s="63" customFormat="1" x14ac:dyDescent="0.2">
      <c r="A64" s="98"/>
      <c r="B64" s="97" t="s">
        <v>165</v>
      </c>
      <c r="C64" s="767" t="s">
        <v>251</v>
      </c>
      <c r="D64" s="767"/>
      <c r="E64" s="767"/>
      <c r="F64" s="99" t="s">
        <v>33</v>
      </c>
      <c r="G64" s="99" t="s">
        <v>33</v>
      </c>
      <c r="H64" s="99" t="s">
        <v>33</v>
      </c>
      <c r="I64" s="99" t="s">
        <v>33</v>
      </c>
      <c r="J64" s="100">
        <v>14.77</v>
      </c>
      <c r="K64" s="99" t="s">
        <v>175</v>
      </c>
      <c r="L64" s="100">
        <v>63778.71</v>
      </c>
      <c r="M64" s="101" t="s">
        <v>33</v>
      </c>
      <c r="N64" s="102" t="s">
        <v>33</v>
      </c>
      <c r="T64" s="68" t="s">
        <v>251</v>
      </c>
    </row>
    <row r="65" spans="1:25" s="63" customFormat="1" x14ac:dyDescent="0.2">
      <c r="A65" s="98"/>
      <c r="B65" s="97" t="s">
        <v>173</v>
      </c>
      <c r="C65" s="767" t="s">
        <v>174</v>
      </c>
      <c r="D65" s="767"/>
      <c r="E65" s="767"/>
      <c r="F65" s="99" t="s">
        <v>33</v>
      </c>
      <c r="G65" s="99" t="s">
        <v>33</v>
      </c>
      <c r="H65" s="99" t="s">
        <v>33</v>
      </c>
      <c r="I65" s="99" t="s">
        <v>33</v>
      </c>
      <c r="J65" s="100">
        <v>907.29</v>
      </c>
      <c r="K65" s="99" t="s">
        <v>175</v>
      </c>
      <c r="L65" s="100">
        <v>3917791.63</v>
      </c>
      <c r="M65" s="101" t="s">
        <v>33</v>
      </c>
      <c r="N65" s="102" t="s">
        <v>33</v>
      </c>
      <c r="T65" s="68" t="s">
        <v>174</v>
      </c>
    </row>
    <row r="66" spans="1:25" s="63" customFormat="1" x14ac:dyDescent="0.2">
      <c r="A66" s="98"/>
      <c r="B66" s="97" t="s">
        <v>176</v>
      </c>
      <c r="C66" s="767" t="s">
        <v>177</v>
      </c>
      <c r="D66" s="767"/>
      <c r="E66" s="767"/>
      <c r="F66" s="99" t="s">
        <v>33</v>
      </c>
      <c r="G66" s="99" t="s">
        <v>33</v>
      </c>
      <c r="H66" s="99" t="s">
        <v>33</v>
      </c>
      <c r="I66" s="99" t="s">
        <v>33</v>
      </c>
      <c r="J66" s="100">
        <v>12.46</v>
      </c>
      <c r="K66" s="99" t="s">
        <v>175</v>
      </c>
      <c r="L66" s="100">
        <v>53803.839999999997</v>
      </c>
      <c r="M66" s="101" t="s">
        <v>33</v>
      </c>
      <c r="N66" s="102" t="s">
        <v>33</v>
      </c>
      <c r="T66" s="68" t="s">
        <v>177</v>
      </c>
    </row>
    <row r="67" spans="1:25" s="63" customFormat="1" x14ac:dyDescent="0.2">
      <c r="A67" s="98"/>
      <c r="B67" s="97" t="s">
        <v>212</v>
      </c>
      <c r="C67" s="767" t="s">
        <v>252</v>
      </c>
      <c r="D67" s="767"/>
      <c r="E67" s="767"/>
      <c r="F67" s="99" t="s">
        <v>33</v>
      </c>
      <c r="G67" s="99" t="s">
        <v>33</v>
      </c>
      <c r="H67" s="99" t="s">
        <v>33</v>
      </c>
      <c r="I67" s="99" t="s">
        <v>33</v>
      </c>
      <c r="J67" s="100">
        <v>27.26</v>
      </c>
      <c r="K67" s="99" t="s">
        <v>33</v>
      </c>
      <c r="L67" s="100">
        <v>94169.67</v>
      </c>
      <c r="M67" s="101" t="s">
        <v>33</v>
      </c>
      <c r="N67" s="102" t="s">
        <v>33</v>
      </c>
      <c r="T67" s="68" t="s">
        <v>252</v>
      </c>
    </row>
    <row r="68" spans="1:25" s="63" customFormat="1" ht="22.5" x14ac:dyDescent="0.2">
      <c r="A68" s="98"/>
      <c r="B68" s="97" t="s">
        <v>33</v>
      </c>
      <c r="C68" s="767" t="s">
        <v>253</v>
      </c>
      <c r="D68" s="767"/>
      <c r="E68" s="767"/>
      <c r="F68" s="99" t="s">
        <v>179</v>
      </c>
      <c r="G68" s="99" t="s">
        <v>3624</v>
      </c>
      <c r="H68" s="99" t="s">
        <v>175</v>
      </c>
      <c r="I68" s="99" t="s">
        <v>4160</v>
      </c>
      <c r="J68" s="100" t="s">
        <v>33</v>
      </c>
      <c r="K68" s="99" t="s">
        <v>33</v>
      </c>
      <c r="L68" s="100" t="s">
        <v>33</v>
      </c>
      <c r="M68" s="101" t="s">
        <v>33</v>
      </c>
      <c r="N68" s="102" t="s">
        <v>33</v>
      </c>
      <c r="U68" s="68" t="s">
        <v>253</v>
      </c>
    </row>
    <row r="69" spans="1:25" s="63" customFormat="1" ht="22.5" x14ac:dyDescent="0.2">
      <c r="A69" s="98"/>
      <c r="B69" s="97" t="s">
        <v>33</v>
      </c>
      <c r="C69" s="767" t="s">
        <v>178</v>
      </c>
      <c r="D69" s="767"/>
      <c r="E69" s="767"/>
      <c r="F69" s="99" t="s">
        <v>179</v>
      </c>
      <c r="G69" s="99" t="s">
        <v>4161</v>
      </c>
      <c r="H69" s="99" t="s">
        <v>175</v>
      </c>
      <c r="I69" s="99" t="s">
        <v>4162</v>
      </c>
      <c r="J69" s="100" t="s">
        <v>33</v>
      </c>
      <c r="K69" s="99" t="s">
        <v>33</v>
      </c>
      <c r="L69" s="100" t="s">
        <v>33</v>
      </c>
      <c r="M69" s="101" t="s">
        <v>33</v>
      </c>
      <c r="N69" s="102" t="s">
        <v>33</v>
      </c>
      <c r="U69" s="68" t="s">
        <v>178</v>
      </c>
    </row>
    <row r="70" spans="1:25" s="63" customFormat="1" x14ac:dyDescent="0.2">
      <c r="A70" s="98"/>
      <c r="B70" s="97" t="s">
        <v>33</v>
      </c>
      <c r="C70" s="776" t="s">
        <v>182</v>
      </c>
      <c r="D70" s="776"/>
      <c r="E70" s="776"/>
      <c r="F70" s="90" t="s">
        <v>33</v>
      </c>
      <c r="G70" s="90" t="s">
        <v>33</v>
      </c>
      <c r="H70" s="90" t="s">
        <v>33</v>
      </c>
      <c r="I70" s="90" t="s">
        <v>33</v>
      </c>
      <c r="J70" s="91">
        <v>949.32</v>
      </c>
      <c r="K70" s="90" t="s">
        <v>33</v>
      </c>
      <c r="L70" s="91">
        <v>4075740.01</v>
      </c>
      <c r="M70" s="92" t="s">
        <v>33</v>
      </c>
      <c r="N70" s="93" t="s">
        <v>33</v>
      </c>
      <c r="V70" s="68" t="s">
        <v>182</v>
      </c>
    </row>
    <row r="71" spans="1:25" s="63" customFormat="1" x14ac:dyDescent="0.2">
      <c r="A71" s="98"/>
      <c r="B71" s="97" t="s">
        <v>33</v>
      </c>
      <c r="C71" s="767" t="s">
        <v>183</v>
      </c>
      <c r="D71" s="767"/>
      <c r="E71" s="767"/>
      <c r="F71" s="99" t="s">
        <v>33</v>
      </c>
      <c r="G71" s="99" t="s">
        <v>33</v>
      </c>
      <c r="H71" s="99" t="s">
        <v>33</v>
      </c>
      <c r="I71" s="99" t="s">
        <v>33</v>
      </c>
      <c r="J71" s="100" t="s">
        <v>33</v>
      </c>
      <c r="K71" s="99" t="s">
        <v>33</v>
      </c>
      <c r="L71" s="100">
        <v>117582.55</v>
      </c>
      <c r="M71" s="101" t="s">
        <v>33</v>
      </c>
      <c r="N71" s="102" t="s">
        <v>33</v>
      </c>
      <c r="U71" s="68" t="s">
        <v>183</v>
      </c>
    </row>
    <row r="72" spans="1:25" s="63" customFormat="1" ht="22.5" x14ac:dyDescent="0.2">
      <c r="A72" s="98"/>
      <c r="B72" s="97" t="s">
        <v>4163</v>
      </c>
      <c r="C72" s="767" t="s">
        <v>4164</v>
      </c>
      <c r="D72" s="767"/>
      <c r="E72" s="767"/>
      <c r="F72" s="99" t="s">
        <v>186</v>
      </c>
      <c r="G72" s="99" t="s">
        <v>2302</v>
      </c>
      <c r="H72" s="99" t="s">
        <v>33</v>
      </c>
      <c r="I72" s="99" t="s">
        <v>2302</v>
      </c>
      <c r="J72" s="100" t="s">
        <v>33</v>
      </c>
      <c r="K72" s="99" t="s">
        <v>33</v>
      </c>
      <c r="L72" s="100">
        <v>102296.82</v>
      </c>
      <c r="M72" s="101" t="s">
        <v>33</v>
      </c>
      <c r="N72" s="102" t="s">
        <v>33</v>
      </c>
      <c r="U72" s="68" t="s">
        <v>4164</v>
      </c>
    </row>
    <row r="73" spans="1:25" s="63" customFormat="1" ht="22.5" x14ac:dyDescent="0.2">
      <c r="A73" s="98"/>
      <c r="B73" s="97" t="s">
        <v>4165</v>
      </c>
      <c r="C73" s="767" t="s">
        <v>4166</v>
      </c>
      <c r="D73" s="767"/>
      <c r="E73" s="767"/>
      <c r="F73" s="99" t="s">
        <v>186</v>
      </c>
      <c r="G73" s="99" t="s">
        <v>775</v>
      </c>
      <c r="H73" s="99" t="s">
        <v>33</v>
      </c>
      <c r="I73" s="99" t="s">
        <v>775</v>
      </c>
      <c r="J73" s="100" t="s">
        <v>33</v>
      </c>
      <c r="K73" s="99" t="s">
        <v>33</v>
      </c>
      <c r="L73" s="100">
        <v>70549.53</v>
      </c>
      <c r="M73" s="101" t="s">
        <v>33</v>
      </c>
      <c r="N73" s="102" t="s">
        <v>33</v>
      </c>
      <c r="U73" s="68" t="s">
        <v>4166</v>
      </c>
    </row>
    <row r="74" spans="1:25" s="63" customFormat="1" x14ac:dyDescent="0.2">
      <c r="A74" s="103"/>
      <c r="B74" s="104"/>
      <c r="C74" s="780" t="s">
        <v>191</v>
      </c>
      <c r="D74" s="780"/>
      <c r="E74" s="780"/>
      <c r="F74" s="105" t="s">
        <v>33</v>
      </c>
      <c r="G74" s="105" t="s">
        <v>33</v>
      </c>
      <c r="H74" s="105" t="s">
        <v>33</v>
      </c>
      <c r="I74" s="105" t="s">
        <v>33</v>
      </c>
      <c r="J74" s="106" t="s">
        <v>33</v>
      </c>
      <c r="K74" s="105" t="s">
        <v>33</v>
      </c>
      <c r="L74" s="106">
        <v>4248586.3600000003</v>
      </c>
      <c r="M74" s="92" t="s">
        <v>33</v>
      </c>
      <c r="N74" s="107" t="s">
        <v>33</v>
      </c>
      <c r="W74" s="68" t="s">
        <v>191</v>
      </c>
    </row>
    <row r="75" spans="1:25" s="63" customFormat="1" ht="33.75" x14ac:dyDescent="0.2">
      <c r="A75" s="88" t="s">
        <v>228</v>
      </c>
      <c r="B75" s="89" t="s">
        <v>4167</v>
      </c>
      <c r="C75" s="776" t="s">
        <v>4168</v>
      </c>
      <c r="D75" s="776"/>
      <c r="E75" s="776"/>
      <c r="F75" s="90" t="s">
        <v>604</v>
      </c>
      <c r="G75" s="90" t="s">
        <v>33</v>
      </c>
      <c r="H75" s="90" t="s">
        <v>33</v>
      </c>
      <c r="I75" s="90" t="s">
        <v>4169</v>
      </c>
      <c r="J75" s="91">
        <v>480</v>
      </c>
      <c r="K75" s="90" t="s">
        <v>33</v>
      </c>
      <c r="L75" s="91">
        <v>132652.79999999999</v>
      </c>
      <c r="M75" s="92" t="s">
        <v>33</v>
      </c>
      <c r="N75" s="93" t="s">
        <v>33</v>
      </c>
      <c r="Q75" s="68" t="s">
        <v>4168</v>
      </c>
    </row>
    <row r="76" spans="1:25" s="63" customFormat="1" x14ac:dyDescent="0.2">
      <c r="A76" s="94"/>
      <c r="B76" s="95"/>
      <c r="C76" s="767" t="s">
        <v>4170</v>
      </c>
      <c r="D76" s="767"/>
      <c r="E76" s="767"/>
      <c r="F76" s="767"/>
      <c r="G76" s="767"/>
      <c r="H76" s="767"/>
      <c r="I76" s="767"/>
      <c r="J76" s="767"/>
      <c r="K76" s="767"/>
      <c r="L76" s="767"/>
      <c r="M76" s="767"/>
      <c r="N76" s="781"/>
      <c r="R76" s="68" t="s">
        <v>4170</v>
      </c>
    </row>
    <row r="77" spans="1:25" s="63" customFormat="1" x14ac:dyDescent="0.2">
      <c r="A77" s="783" t="s">
        <v>4171</v>
      </c>
      <c r="B77" s="784"/>
      <c r="C77" s="784"/>
      <c r="D77" s="784"/>
      <c r="E77" s="784"/>
      <c r="F77" s="784"/>
      <c r="G77" s="784"/>
      <c r="H77" s="784"/>
      <c r="I77" s="784"/>
      <c r="J77" s="784"/>
      <c r="K77" s="784"/>
      <c r="L77" s="784"/>
      <c r="M77" s="784"/>
      <c r="N77" s="785"/>
      <c r="Y77" s="68" t="s">
        <v>4171</v>
      </c>
    </row>
    <row r="78" spans="1:25" s="63" customFormat="1" ht="33.75" x14ac:dyDescent="0.2">
      <c r="A78" s="88" t="s">
        <v>235</v>
      </c>
      <c r="B78" s="89" t="s">
        <v>4172</v>
      </c>
      <c r="C78" s="776" t="s">
        <v>4173</v>
      </c>
      <c r="D78" s="776"/>
      <c r="E78" s="776"/>
      <c r="F78" s="90" t="s">
        <v>484</v>
      </c>
      <c r="G78" s="90" t="s">
        <v>33</v>
      </c>
      <c r="H78" s="90" t="s">
        <v>33</v>
      </c>
      <c r="I78" s="90" t="s">
        <v>3272</v>
      </c>
      <c r="J78" s="91">
        <v>445.32</v>
      </c>
      <c r="K78" s="90" t="s">
        <v>33</v>
      </c>
      <c r="L78" s="91">
        <v>84165.48</v>
      </c>
      <c r="M78" s="92" t="s">
        <v>33</v>
      </c>
      <c r="N78" s="93" t="s">
        <v>33</v>
      </c>
      <c r="Q78" s="68" t="s">
        <v>4173</v>
      </c>
    </row>
    <row r="79" spans="1:25" s="63" customFormat="1" x14ac:dyDescent="0.2">
      <c r="A79" s="94"/>
      <c r="B79" s="95"/>
      <c r="C79" s="767" t="s">
        <v>4174</v>
      </c>
      <c r="D79" s="767"/>
      <c r="E79" s="767"/>
      <c r="F79" s="767"/>
      <c r="G79" s="767"/>
      <c r="H79" s="767"/>
      <c r="I79" s="767"/>
      <c r="J79" s="767"/>
      <c r="K79" s="767"/>
      <c r="L79" s="767"/>
      <c r="M79" s="767"/>
      <c r="N79" s="781"/>
      <c r="R79" s="68" t="s">
        <v>4174</v>
      </c>
    </row>
    <row r="80" spans="1:25" s="63" customFormat="1" x14ac:dyDescent="0.2">
      <c r="A80" s="94"/>
      <c r="B80" s="95"/>
      <c r="C80" s="767" t="s">
        <v>4175</v>
      </c>
      <c r="D80" s="767"/>
      <c r="E80" s="767"/>
      <c r="F80" s="767"/>
      <c r="G80" s="767"/>
      <c r="H80" s="767"/>
      <c r="I80" s="767"/>
      <c r="J80" s="767"/>
      <c r="K80" s="767"/>
      <c r="L80" s="767"/>
      <c r="M80" s="767"/>
      <c r="N80" s="781"/>
      <c r="X80" s="68" t="s">
        <v>4175</v>
      </c>
    </row>
    <row r="81" spans="1:25" s="63" customFormat="1" ht="33.75" x14ac:dyDescent="0.2">
      <c r="A81" s="88" t="s">
        <v>240</v>
      </c>
      <c r="B81" s="89" t="s">
        <v>4172</v>
      </c>
      <c r="C81" s="776" t="s">
        <v>4176</v>
      </c>
      <c r="D81" s="776"/>
      <c r="E81" s="776"/>
      <c r="F81" s="90" t="s">
        <v>484</v>
      </c>
      <c r="G81" s="90" t="s">
        <v>33</v>
      </c>
      <c r="H81" s="90" t="s">
        <v>33</v>
      </c>
      <c r="I81" s="90" t="s">
        <v>4177</v>
      </c>
      <c r="J81" s="91">
        <v>322.14999999999998</v>
      </c>
      <c r="K81" s="90" t="s">
        <v>33</v>
      </c>
      <c r="L81" s="91">
        <v>304431.75</v>
      </c>
      <c r="M81" s="92" t="s">
        <v>33</v>
      </c>
      <c r="N81" s="93" t="s">
        <v>33</v>
      </c>
      <c r="Q81" s="68" t="s">
        <v>4176</v>
      </c>
    </row>
    <row r="82" spans="1:25" s="63" customFormat="1" x14ac:dyDescent="0.2">
      <c r="A82" s="94"/>
      <c r="B82" s="95"/>
      <c r="C82" s="767" t="s">
        <v>4178</v>
      </c>
      <c r="D82" s="767"/>
      <c r="E82" s="767"/>
      <c r="F82" s="767"/>
      <c r="G82" s="767"/>
      <c r="H82" s="767"/>
      <c r="I82" s="767"/>
      <c r="J82" s="767"/>
      <c r="K82" s="767"/>
      <c r="L82" s="767"/>
      <c r="M82" s="767"/>
      <c r="N82" s="781"/>
      <c r="R82" s="68" t="s">
        <v>4178</v>
      </c>
    </row>
    <row r="83" spans="1:25" s="63" customFormat="1" x14ac:dyDescent="0.2">
      <c r="A83" s="94"/>
      <c r="B83" s="95"/>
      <c r="C83" s="767" t="s">
        <v>4179</v>
      </c>
      <c r="D83" s="767"/>
      <c r="E83" s="767"/>
      <c r="F83" s="767"/>
      <c r="G83" s="767"/>
      <c r="H83" s="767"/>
      <c r="I83" s="767"/>
      <c r="J83" s="767"/>
      <c r="K83" s="767"/>
      <c r="L83" s="767"/>
      <c r="M83" s="767"/>
      <c r="N83" s="781"/>
      <c r="X83" s="68" t="s">
        <v>4179</v>
      </c>
    </row>
    <row r="84" spans="1:25" s="63" customFormat="1" ht="22.5" x14ac:dyDescent="0.2">
      <c r="A84" s="88" t="s">
        <v>246</v>
      </c>
      <c r="B84" s="89" t="s">
        <v>4172</v>
      </c>
      <c r="C84" s="776" t="s">
        <v>4180</v>
      </c>
      <c r="D84" s="776"/>
      <c r="E84" s="776"/>
      <c r="F84" s="90" t="s">
        <v>484</v>
      </c>
      <c r="G84" s="90" t="s">
        <v>33</v>
      </c>
      <c r="H84" s="90" t="s">
        <v>33</v>
      </c>
      <c r="I84" s="90" t="s">
        <v>4177</v>
      </c>
      <c r="J84" s="91">
        <v>153.08000000000001</v>
      </c>
      <c r="K84" s="90" t="s">
        <v>33</v>
      </c>
      <c r="L84" s="91">
        <v>144660.6</v>
      </c>
      <c r="M84" s="92" t="s">
        <v>33</v>
      </c>
      <c r="N84" s="93" t="s">
        <v>33</v>
      </c>
      <c r="Q84" s="68" t="s">
        <v>4180</v>
      </c>
    </row>
    <row r="85" spans="1:25" s="63" customFormat="1" x14ac:dyDescent="0.2">
      <c r="A85" s="94"/>
      <c r="B85" s="95"/>
      <c r="C85" s="767" t="s">
        <v>4181</v>
      </c>
      <c r="D85" s="767"/>
      <c r="E85" s="767"/>
      <c r="F85" s="767"/>
      <c r="G85" s="767"/>
      <c r="H85" s="767"/>
      <c r="I85" s="767"/>
      <c r="J85" s="767"/>
      <c r="K85" s="767"/>
      <c r="L85" s="767"/>
      <c r="M85" s="767"/>
      <c r="N85" s="781"/>
      <c r="X85" s="68" t="s">
        <v>4181</v>
      </c>
    </row>
    <row r="86" spans="1:25" s="63" customFormat="1" ht="22.5" x14ac:dyDescent="0.2">
      <c r="A86" s="88" t="s">
        <v>258</v>
      </c>
      <c r="B86" s="89" t="s">
        <v>4172</v>
      </c>
      <c r="C86" s="776" t="s">
        <v>4182</v>
      </c>
      <c r="D86" s="776"/>
      <c r="E86" s="776"/>
      <c r="F86" s="90" t="s">
        <v>484</v>
      </c>
      <c r="G86" s="90" t="s">
        <v>33</v>
      </c>
      <c r="H86" s="90" t="s">
        <v>33</v>
      </c>
      <c r="I86" s="90" t="s">
        <v>3734</v>
      </c>
      <c r="J86" s="91">
        <v>45.32</v>
      </c>
      <c r="K86" s="90" t="s">
        <v>33</v>
      </c>
      <c r="L86" s="91">
        <v>17130.96</v>
      </c>
      <c r="M86" s="92" t="s">
        <v>33</v>
      </c>
      <c r="N86" s="93" t="s">
        <v>33</v>
      </c>
      <c r="Q86" s="68" t="s">
        <v>4182</v>
      </c>
    </row>
    <row r="87" spans="1:25" s="63" customFormat="1" x14ac:dyDescent="0.2">
      <c r="A87" s="94"/>
      <c r="B87" s="95"/>
      <c r="C87" s="767" t="s">
        <v>4183</v>
      </c>
      <c r="D87" s="767"/>
      <c r="E87" s="767"/>
      <c r="F87" s="767"/>
      <c r="G87" s="767"/>
      <c r="H87" s="767"/>
      <c r="I87" s="767"/>
      <c r="J87" s="767"/>
      <c r="K87" s="767"/>
      <c r="L87" s="767"/>
      <c r="M87" s="767"/>
      <c r="N87" s="781"/>
      <c r="R87" s="68" t="s">
        <v>4183</v>
      </c>
    </row>
    <row r="88" spans="1:25" s="63" customFormat="1" x14ac:dyDescent="0.2">
      <c r="A88" s="94"/>
      <c r="B88" s="95"/>
      <c r="C88" s="767" t="s">
        <v>4184</v>
      </c>
      <c r="D88" s="767"/>
      <c r="E88" s="767"/>
      <c r="F88" s="767"/>
      <c r="G88" s="767"/>
      <c r="H88" s="767"/>
      <c r="I88" s="767"/>
      <c r="J88" s="767"/>
      <c r="K88" s="767"/>
      <c r="L88" s="767"/>
      <c r="M88" s="767"/>
      <c r="N88" s="781"/>
      <c r="X88" s="68" t="s">
        <v>4184</v>
      </c>
    </row>
    <row r="89" spans="1:25" s="63" customFormat="1" ht="22.5" x14ac:dyDescent="0.2">
      <c r="A89" s="88" t="s">
        <v>262</v>
      </c>
      <c r="B89" s="89" t="s">
        <v>4172</v>
      </c>
      <c r="C89" s="776" t="s">
        <v>4185</v>
      </c>
      <c r="D89" s="776"/>
      <c r="E89" s="776"/>
      <c r="F89" s="90" t="s">
        <v>484</v>
      </c>
      <c r="G89" s="90" t="s">
        <v>33</v>
      </c>
      <c r="H89" s="90" t="s">
        <v>33</v>
      </c>
      <c r="I89" s="90" t="s">
        <v>3272</v>
      </c>
      <c r="J89" s="91">
        <v>577.97</v>
      </c>
      <c r="K89" s="90" t="s">
        <v>33</v>
      </c>
      <c r="L89" s="91">
        <v>109236.33</v>
      </c>
      <c r="M89" s="92" t="s">
        <v>33</v>
      </c>
      <c r="N89" s="93" t="s">
        <v>33</v>
      </c>
      <c r="Q89" s="68" t="s">
        <v>4185</v>
      </c>
    </row>
    <row r="90" spans="1:25" s="63" customFormat="1" x14ac:dyDescent="0.2">
      <c r="A90" s="94"/>
      <c r="B90" s="95"/>
      <c r="C90" s="767" t="s">
        <v>4174</v>
      </c>
      <c r="D90" s="767"/>
      <c r="E90" s="767"/>
      <c r="F90" s="767"/>
      <c r="G90" s="767"/>
      <c r="H90" s="767"/>
      <c r="I90" s="767"/>
      <c r="J90" s="767"/>
      <c r="K90" s="767"/>
      <c r="L90" s="767"/>
      <c r="M90" s="767"/>
      <c r="N90" s="781"/>
      <c r="R90" s="68" t="s">
        <v>4174</v>
      </c>
    </row>
    <row r="91" spans="1:25" s="63" customFormat="1" x14ac:dyDescent="0.2">
      <c r="A91" s="94"/>
      <c r="B91" s="95"/>
      <c r="C91" s="767" t="s">
        <v>4186</v>
      </c>
      <c r="D91" s="767"/>
      <c r="E91" s="767"/>
      <c r="F91" s="767"/>
      <c r="G91" s="767"/>
      <c r="H91" s="767"/>
      <c r="I91" s="767"/>
      <c r="J91" s="767"/>
      <c r="K91" s="767"/>
      <c r="L91" s="767"/>
      <c r="M91" s="767"/>
      <c r="N91" s="781"/>
      <c r="X91" s="68" t="s">
        <v>4186</v>
      </c>
    </row>
    <row r="92" spans="1:25" s="63" customFormat="1" x14ac:dyDescent="0.2">
      <c r="A92" s="783" t="s">
        <v>4187</v>
      </c>
      <c r="B92" s="784"/>
      <c r="C92" s="784"/>
      <c r="D92" s="784"/>
      <c r="E92" s="784"/>
      <c r="F92" s="784"/>
      <c r="G92" s="784"/>
      <c r="H92" s="784"/>
      <c r="I92" s="784"/>
      <c r="J92" s="784"/>
      <c r="K92" s="784"/>
      <c r="L92" s="784"/>
      <c r="M92" s="784"/>
      <c r="N92" s="785"/>
      <c r="Y92" s="68" t="s">
        <v>4187</v>
      </c>
    </row>
    <row r="93" spans="1:25" s="63" customFormat="1" ht="33.75" x14ac:dyDescent="0.2">
      <c r="A93" s="88" t="s">
        <v>267</v>
      </c>
      <c r="B93" s="89" t="s">
        <v>4172</v>
      </c>
      <c r="C93" s="776" t="s">
        <v>4173</v>
      </c>
      <c r="D93" s="776"/>
      <c r="E93" s="776"/>
      <c r="F93" s="90" t="s">
        <v>33</v>
      </c>
      <c r="G93" s="90" t="s">
        <v>33</v>
      </c>
      <c r="H93" s="90" t="s">
        <v>33</v>
      </c>
      <c r="I93" s="90" t="s">
        <v>3166</v>
      </c>
      <c r="J93" s="91">
        <v>445.32</v>
      </c>
      <c r="K93" s="90" t="s">
        <v>33</v>
      </c>
      <c r="L93" s="91">
        <v>67243.320000000007</v>
      </c>
      <c r="M93" s="92" t="s">
        <v>33</v>
      </c>
      <c r="N93" s="93" t="s">
        <v>33</v>
      </c>
      <c r="Q93" s="68" t="s">
        <v>4173</v>
      </c>
    </row>
    <row r="94" spans="1:25" s="63" customFormat="1" x14ac:dyDescent="0.2">
      <c r="A94" s="94"/>
      <c r="B94" s="95"/>
      <c r="C94" s="767" t="s">
        <v>4188</v>
      </c>
      <c r="D94" s="767"/>
      <c r="E94" s="767"/>
      <c r="F94" s="767"/>
      <c r="G94" s="767"/>
      <c r="H94" s="767"/>
      <c r="I94" s="767"/>
      <c r="J94" s="767"/>
      <c r="K94" s="767"/>
      <c r="L94" s="767"/>
      <c r="M94" s="767"/>
      <c r="N94" s="781"/>
      <c r="R94" s="68" t="s">
        <v>4188</v>
      </c>
    </row>
    <row r="95" spans="1:25" s="63" customFormat="1" x14ac:dyDescent="0.2">
      <c r="A95" s="94"/>
      <c r="B95" s="95"/>
      <c r="C95" s="767" t="s">
        <v>4175</v>
      </c>
      <c r="D95" s="767"/>
      <c r="E95" s="767"/>
      <c r="F95" s="767"/>
      <c r="G95" s="767"/>
      <c r="H95" s="767"/>
      <c r="I95" s="767"/>
      <c r="J95" s="767"/>
      <c r="K95" s="767"/>
      <c r="L95" s="767"/>
      <c r="M95" s="767"/>
      <c r="N95" s="781"/>
      <c r="X95" s="68" t="s">
        <v>4175</v>
      </c>
    </row>
    <row r="96" spans="1:25" s="63" customFormat="1" ht="33.75" x14ac:dyDescent="0.2">
      <c r="A96" s="88" t="s">
        <v>274</v>
      </c>
      <c r="B96" s="89" t="s">
        <v>4172</v>
      </c>
      <c r="C96" s="776" t="s">
        <v>4176</v>
      </c>
      <c r="D96" s="776"/>
      <c r="E96" s="776"/>
      <c r="F96" s="90" t="s">
        <v>33</v>
      </c>
      <c r="G96" s="90" t="s">
        <v>33</v>
      </c>
      <c r="H96" s="90" t="s">
        <v>33</v>
      </c>
      <c r="I96" s="90" t="s">
        <v>4189</v>
      </c>
      <c r="J96" s="91">
        <v>322.14999999999998</v>
      </c>
      <c r="K96" s="90" t="s">
        <v>33</v>
      </c>
      <c r="L96" s="91">
        <v>291867.90000000002</v>
      </c>
      <c r="M96" s="92" t="s">
        <v>33</v>
      </c>
      <c r="N96" s="93" t="s">
        <v>33</v>
      </c>
      <c r="Q96" s="68" t="s">
        <v>4176</v>
      </c>
    </row>
    <row r="97" spans="1:25" s="63" customFormat="1" x14ac:dyDescent="0.2">
      <c r="A97" s="94"/>
      <c r="B97" s="95"/>
      <c r="C97" s="767" t="s">
        <v>4190</v>
      </c>
      <c r="D97" s="767"/>
      <c r="E97" s="767"/>
      <c r="F97" s="767"/>
      <c r="G97" s="767"/>
      <c r="H97" s="767"/>
      <c r="I97" s="767"/>
      <c r="J97" s="767"/>
      <c r="K97" s="767"/>
      <c r="L97" s="767"/>
      <c r="M97" s="767"/>
      <c r="N97" s="781"/>
      <c r="R97" s="68" t="s">
        <v>4190</v>
      </c>
    </row>
    <row r="98" spans="1:25" s="63" customFormat="1" x14ac:dyDescent="0.2">
      <c r="A98" s="94"/>
      <c r="B98" s="95"/>
      <c r="C98" s="767" t="s">
        <v>4179</v>
      </c>
      <c r="D98" s="767"/>
      <c r="E98" s="767"/>
      <c r="F98" s="767"/>
      <c r="G98" s="767"/>
      <c r="H98" s="767"/>
      <c r="I98" s="767"/>
      <c r="J98" s="767"/>
      <c r="K98" s="767"/>
      <c r="L98" s="767"/>
      <c r="M98" s="767"/>
      <c r="N98" s="781"/>
      <c r="X98" s="68" t="s">
        <v>4179</v>
      </c>
    </row>
    <row r="99" spans="1:25" s="63" customFormat="1" ht="22.5" x14ac:dyDescent="0.2">
      <c r="A99" s="88" t="s">
        <v>282</v>
      </c>
      <c r="B99" s="89" t="s">
        <v>4172</v>
      </c>
      <c r="C99" s="776" t="s">
        <v>4180</v>
      </c>
      <c r="D99" s="776"/>
      <c r="E99" s="776"/>
      <c r="F99" s="90" t="s">
        <v>33</v>
      </c>
      <c r="G99" s="90" t="s">
        <v>33</v>
      </c>
      <c r="H99" s="90" t="s">
        <v>33</v>
      </c>
      <c r="I99" s="90" t="s">
        <v>4189</v>
      </c>
      <c r="J99" s="91">
        <v>153.08000000000001</v>
      </c>
      <c r="K99" s="90" t="s">
        <v>33</v>
      </c>
      <c r="L99" s="91">
        <v>138690.48000000001</v>
      </c>
      <c r="M99" s="92" t="s">
        <v>33</v>
      </c>
      <c r="N99" s="93" t="s">
        <v>33</v>
      </c>
      <c r="Q99" s="68" t="s">
        <v>4180</v>
      </c>
    </row>
    <row r="100" spans="1:25" s="63" customFormat="1" x14ac:dyDescent="0.2">
      <c r="A100" s="94"/>
      <c r="B100" s="95"/>
      <c r="C100" s="767" t="s">
        <v>4181</v>
      </c>
      <c r="D100" s="767"/>
      <c r="E100" s="767"/>
      <c r="F100" s="767"/>
      <c r="G100" s="767"/>
      <c r="H100" s="767"/>
      <c r="I100" s="767"/>
      <c r="J100" s="767"/>
      <c r="K100" s="767"/>
      <c r="L100" s="767"/>
      <c r="M100" s="767"/>
      <c r="N100" s="781"/>
      <c r="X100" s="68" t="s">
        <v>4181</v>
      </c>
    </row>
    <row r="101" spans="1:25" s="63" customFormat="1" ht="22.5" x14ac:dyDescent="0.2">
      <c r="A101" s="88" t="s">
        <v>287</v>
      </c>
      <c r="B101" s="89" t="s">
        <v>4172</v>
      </c>
      <c r="C101" s="776" t="s">
        <v>4182</v>
      </c>
      <c r="D101" s="776"/>
      <c r="E101" s="776"/>
      <c r="F101" s="90" t="s">
        <v>33</v>
      </c>
      <c r="G101" s="90" t="s">
        <v>33</v>
      </c>
      <c r="H101" s="90" t="s">
        <v>33</v>
      </c>
      <c r="I101" s="90" t="s">
        <v>4191</v>
      </c>
      <c r="J101" s="91">
        <v>45.32</v>
      </c>
      <c r="K101" s="90" t="s">
        <v>33</v>
      </c>
      <c r="L101" s="91">
        <v>20529.96</v>
      </c>
      <c r="M101" s="92" t="s">
        <v>33</v>
      </c>
      <c r="N101" s="93" t="s">
        <v>33</v>
      </c>
      <c r="Q101" s="68" t="s">
        <v>4182</v>
      </c>
    </row>
    <row r="102" spans="1:25" s="63" customFormat="1" x14ac:dyDescent="0.2">
      <c r="A102" s="94"/>
      <c r="B102" s="95"/>
      <c r="C102" s="767" t="s">
        <v>4192</v>
      </c>
      <c r="D102" s="767"/>
      <c r="E102" s="767"/>
      <c r="F102" s="767"/>
      <c r="G102" s="767"/>
      <c r="H102" s="767"/>
      <c r="I102" s="767"/>
      <c r="J102" s="767"/>
      <c r="K102" s="767"/>
      <c r="L102" s="767"/>
      <c r="M102" s="767"/>
      <c r="N102" s="781"/>
      <c r="R102" s="68" t="s">
        <v>4192</v>
      </c>
    </row>
    <row r="103" spans="1:25" s="63" customFormat="1" x14ac:dyDescent="0.2">
      <c r="A103" s="94"/>
      <c r="B103" s="95"/>
      <c r="C103" s="767" t="s">
        <v>4184</v>
      </c>
      <c r="D103" s="767"/>
      <c r="E103" s="767"/>
      <c r="F103" s="767"/>
      <c r="G103" s="767"/>
      <c r="H103" s="767"/>
      <c r="I103" s="767"/>
      <c r="J103" s="767"/>
      <c r="K103" s="767"/>
      <c r="L103" s="767"/>
      <c r="M103" s="767"/>
      <c r="N103" s="781"/>
      <c r="X103" s="68" t="s">
        <v>4184</v>
      </c>
    </row>
    <row r="104" spans="1:25" s="63" customFormat="1" ht="22.5" x14ac:dyDescent="0.2">
      <c r="A104" s="88" t="s">
        <v>217</v>
      </c>
      <c r="B104" s="89" t="s">
        <v>4172</v>
      </c>
      <c r="C104" s="776" t="s">
        <v>4185</v>
      </c>
      <c r="D104" s="776"/>
      <c r="E104" s="776"/>
      <c r="F104" s="90" t="s">
        <v>33</v>
      </c>
      <c r="G104" s="90" t="s">
        <v>33</v>
      </c>
      <c r="H104" s="90" t="s">
        <v>33</v>
      </c>
      <c r="I104" s="90" t="s">
        <v>3166</v>
      </c>
      <c r="J104" s="91">
        <v>577.97</v>
      </c>
      <c r="K104" s="90" t="s">
        <v>33</v>
      </c>
      <c r="L104" s="91">
        <v>87273.47</v>
      </c>
      <c r="M104" s="92" t="s">
        <v>33</v>
      </c>
      <c r="N104" s="93" t="s">
        <v>33</v>
      </c>
      <c r="Q104" s="68" t="s">
        <v>4185</v>
      </c>
    </row>
    <row r="105" spans="1:25" s="63" customFormat="1" x14ac:dyDescent="0.2">
      <c r="A105" s="94"/>
      <c r="B105" s="95"/>
      <c r="C105" s="767" t="s">
        <v>4188</v>
      </c>
      <c r="D105" s="767"/>
      <c r="E105" s="767"/>
      <c r="F105" s="767"/>
      <c r="G105" s="767"/>
      <c r="H105" s="767"/>
      <c r="I105" s="767"/>
      <c r="J105" s="767"/>
      <c r="K105" s="767"/>
      <c r="L105" s="767"/>
      <c r="M105" s="767"/>
      <c r="N105" s="781"/>
      <c r="R105" s="68" t="s">
        <v>4188</v>
      </c>
    </row>
    <row r="106" spans="1:25" s="63" customFormat="1" x14ac:dyDescent="0.2">
      <c r="A106" s="94"/>
      <c r="B106" s="95"/>
      <c r="C106" s="767" t="s">
        <v>4186</v>
      </c>
      <c r="D106" s="767"/>
      <c r="E106" s="767"/>
      <c r="F106" s="767"/>
      <c r="G106" s="767"/>
      <c r="H106" s="767"/>
      <c r="I106" s="767"/>
      <c r="J106" s="767"/>
      <c r="K106" s="767"/>
      <c r="L106" s="767"/>
      <c r="M106" s="767"/>
      <c r="N106" s="781"/>
      <c r="X106" s="68" t="s">
        <v>4186</v>
      </c>
    </row>
    <row r="107" spans="1:25" s="63" customFormat="1" x14ac:dyDescent="0.2">
      <c r="A107" s="783" t="s">
        <v>4193</v>
      </c>
      <c r="B107" s="784"/>
      <c r="C107" s="784"/>
      <c r="D107" s="784"/>
      <c r="E107" s="784"/>
      <c r="F107" s="784"/>
      <c r="G107" s="784"/>
      <c r="H107" s="784"/>
      <c r="I107" s="784"/>
      <c r="J107" s="784"/>
      <c r="K107" s="784"/>
      <c r="L107" s="784"/>
      <c r="M107" s="784"/>
      <c r="N107" s="785"/>
      <c r="Y107" s="68" t="s">
        <v>4193</v>
      </c>
    </row>
    <row r="108" spans="1:25" s="63" customFormat="1" ht="33.75" x14ac:dyDescent="0.2">
      <c r="A108" s="88" t="s">
        <v>291</v>
      </c>
      <c r="B108" s="89" t="s">
        <v>4172</v>
      </c>
      <c r="C108" s="776" t="s">
        <v>4173</v>
      </c>
      <c r="D108" s="776"/>
      <c r="E108" s="776"/>
      <c r="F108" s="90" t="s">
        <v>33</v>
      </c>
      <c r="G108" s="90" t="s">
        <v>33</v>
      </c>
      <c r="H108" s="90" t="s">
        <v>33</v>
      </c>
      <c r="I108" s="90" t="s">
        <v>282</v>
      </c>
      <c r="J108" s="91">
        <v>445.32</v>
      </c>
      <c r="K108" s="90" t="s">
        <v>33</v>
      </c>
      <c r="L108" s="91">
        <v>6234.48</v>
      </c>
      <c r="M108" s="92" t="s">
        <v>33</v>
      </c>
      <c r="N108" s="93" t="s">
        <v>33</v>
      </c>
      <c r="Q108" s="68" t="s">
        <v>4173</v>
      </c>
    </row>
    <row r="109" spans="1:25" s="63" customFormat="1" x14ac:dyDescent="0.2">
      <c r="A109" s="94"/>
      <c r="B109" s="95"/>
      <c r="C109" s="767" t="s">
        <v>4194</v>
      </c>
      <c r="D109" s="767"/>
      <c r="E109" s="767"/>
      <c r="F109" s="767"/>
      <c r="G109" s="767"/>
      <c r="H109" s="767"/>
      <c r="I109" s="767"/>
      <c r="J109" s="767"/>
      <c r="K109" s="767"/>
      <c r="L109" s="767"/>
      <c r="M109" s="767"/>
      <c r="N109" s="781"/>
      <c r="R109" s="68" t="s">
        <v>4194</v>
      </c>
    </row>
    <row r="110" spans="1:25" s="63" customFormat="1" x14ac:dyDescent="0.2">
      <c r="A110" s="94"/>
      <c r="B110" s="95"/>
      <c r="C110" s="767" t="s">
        <v>4175</v>
      </c>
      <c r="D110" s="767"/>
      <c r="E110" s="767"/>
      <c r="F110" s="767"/>
      <c r="G110" s="767"/>
      <c r="H110" s="767"/>
      <c r="I110" s="767"/>
      <c r="J110" s="767"/>
      <c r="K110" s="767"/>
      <c r="L110" s="767"/>
      <c r="M110" s="767"/>
      <c r="N110" s="781"/>
      <c r="X110" s="68" t="s">
        <v>4175</v>
      </c>
    </row>
    <row r="111" spans="1:25" s="63" customFormat="1" ht="33.75" x14ac:dyDescent="0.2">
      <c r="A111" s="88" t="s">
        <v>293</v>
      </c>
      <c r="B111" s="89" t="s">
        <v>4172</v>
      </c>
      <c r="C111" s="776" t="s">
        <v>4176</v>
      </c>
      <c r="D111" s="776"/>
      <c r="E111" s="776"/>
      <c r="F111" s="90" t="s">
        <v>33</v>
      </c>
      <c r="G111" s="90" t="s">
        <v>33</v>
      </c>
      <c r="H111" s="90" t="s">
        <v>33</v>
      </c>
      <c r="I111" s="90" t="s">
        <v>2508</v>
      </c>
      <c r="J111" s="91">
        <v>322.14999999999998</v>
      </c>
      <c r="K111" s="90" t="s">
        <v>33</v>
      </c>
      <c r="L111" s="91">
        <v>27060.6</v>
      </c>
      <c r="M111" s="92" t="s">
        <v>33</v>
      </c>
      <c r="N111" s="93" t="s">
        <v>33</v>
      </c>
      <c r="Q111" s="68" t="s">
        <v>4176</v>
      </c>
    </row>
    <row r="112" spans="1:25" s="63" customFormat="1" x14ac:dyDescent="0.2">
      <c r="A112" s="94"/>
      <c r="B112" s="95"/>
      <c r="C112" s="767" t="s">
        <v>4195</v>
      </c>
      <c r="D112" s="767"/>
      <c r="E112" s="767"/>
      <c r="F112" s="767"/>
      <c r="G112" s="767"/>
      <c r="H112" s="767"/>
      <c r="I112" s="767"/>
      <c r="J112" s="767"/>
      <c r="K112" s="767"/>
      <c r="L112" s="767"/>
      <c r="M112" s="767"/>
      <c r="N112" s="781"/>
      <c r="R112" s="68" t="s">
        <v>4195</v>
      </c>
    </row>
    <row r="113" spans="1:27" s="63" customFormat="1" x14ac:dyDescent="0.2">
      <c r="A113" s="94"/>
      <c r="B113" s="95"/>
      <c r="C113" s="767" t="s">
        <v>4179</v>
      </c>
      <c r="D113" s="767"/>
      <c r="E113" s="767"/>
      <c r="F113" s="767"/>
      <c r="G113" s="767"/>
      <c r="H113" s="767"/>
      <c r="I113" s="767"/>
      <c r="J113" s="767"/>
      <c r="K113" s="767"/>
      <c r="L113" s="767"/>
      <c r="M113" s="767"/>
      <c r="N113" s="781"/>
      <c r="X113" s="68" t="s">
        <v>4179</v>
      </c>
    </row>
    <row r="114" spans="1:27" s="63" customFormat="1" ht="22.5" x14ac:dyDescent="0.2">
      <c r="A114" s="88" t="s">
        <v>301</v>
      </c>
      <c r="B114" s="89" t="s">
        <v>4172</v>
      </c>
      <c r="C114" s="776" t="s">
        <v>4180</v>
      </c>
      <c r="D114" s="776"/>
      <c r="E114" s="776"/>
      <c r="F114" s="90" t="s">
        <v>33</v>
      </c>
      <c r="G114" s="90" t="s">
        <v>33</v>
      </c>
      <c r="H114" s="90" t="s">
        <v>33</v>
      </c>
      <c r="I114" s="90" t="s">
        <v>2508</v>
      </c>
      <c r="J114" s="91">
        <v>153.08000000000001</v>
      </c>
      <c r="K114" s="90" t="s">
        <v>33</v>
      </c>
      <c r="L114" s="91">
        <v>12858.72</v>
      </c>
      <c r="M114" s="92" t="s">
        <v>33</v>
      </c>
      <c r="N114" s="93" t="s">
        <v>33</v>
      </c>
      <c r="Q114" s="68" t="s">
        <v>4180</v>
      </c>
    </row>
    <row r="115" spans="1:27" s="63" customFormat="1" x14ac:dyDescent="0.2">
      <c r="A115" s="94"/>
      <c r="B115" s="95"/>
      <c r="C115" s="767" t="s">
        <v>4181</v>
      </c>
      <c r="D115" s="767"/>
      <c r="E115" s="767"/>
      <c r="F115" s="767"/>
      <c r="G115" s="767"/>
      <c r="H115" s="767"/>
      <c r="I115" s="767"/>
      <c r="J115" s="767"/>
      <c r="K115" s="767"/>
      <c r="L115" s="767"/>
      <c r="M115" s="767"/>
      <c r="N115" s="781"/>
      <c r="X115" s="68" t="s">
        <v>4181</v>
      </c>
    </row>
    <row r="116" spans="1:27" s="63" customFormat="1" ht="22.5" x14ac:dyDescent="0.2">
      <c r="A116" s="88" t="s">
        <v>308</v>
      </c>
      <c r="B116" s="89" t="s">
        <v>4172</v>
      </c>
      <c r="C116" s="776" t="s">
        <v>4182</v>
      </c>
      <c r="D116" s="776"/>
      <c r="E116" s="776"/>
      <c r="F116" s="90" t="s">
        <v>33</v>
      </c>
      <c r="G116" s="90" t="s">
        <v>33</v>
      </c>
      <c r="H116" s="90" t="s">
        <v>33</v>
      </c>
      <c r="I116" s="90" t="s">
        <v>1721</v>
      </c>
      <c r="J116" s="91">
        <v>45.32</v>
      </c>
      <c r="K116" s="90" t="s">
        <v>33</v>
      </c>
      <c r="L116" s="91">
        <v>1903.44</v>
      </c>
      <c r="M116" s="92" t="s">
        <v>33</v>
      </c>
      <c r="N116" s="93" t="s">
        <v>33</v>
      </c>
      <c r="Q116" s="68" t="s">
        <v>4182</v>
      </c>
    </row>
    <row r="117" spans="1:27" s="63" customFormat="1" x14ac:dyDescent="0.2">
      <c r="A117" s="94"/>
      <c r="B117" s="95"/>
      <c r="C117" s="767" t="s">
        <v>4196</v>
      </c>
      <c r="D117" s="767"/>
      <c r="E117" s="767"/>
      <c r="F117" s="767"/>
      <c r="G117" s="767"/>
      <c r="H117" s="767"/>
      <c r="I117" s="767"/>
      <c r="J117" s="767"/>
      <c r="K117" s="767"/>
      <c r="L117" s="767"/>
      <c r="M117" s="767"/>
      <c r="N117" s="781"/>
      <c r="R117" s="68" t="s">
        <v>4196</v>
      </c>
    </row>
    <row r="118" spans="1:27" s="63" customFormat="1" x14ac:dyDescent="0.2">
      <c r="A118" s="94"/>
      <c r="B118" s="95"/>
      <c r="C118" s="767" t="s">
        <v>4184</v>
      </c>
      <c r="D118" s="767"/>
      <c r="E118" s="767"/>
      <c r="F118" s="767"/>
      <c r="G118" s="767"/>
      <c r="H118" s="767"/>
      <c r="I118" s="767"/>
      <c r="J118" s="767"/>
      <c r="K118" s="767"/>
      <c r="L118" s="767"/>
      <c r="M118" s="767"/>
      <c r="N118" s="781"/>
      <c r="X118" s="68" t="s">
        <v>4184</v>
      </c>
    </row>
    <row r="119" spans="1:27" s="63" customFormat="1" ht="22.5" x14ac:dyDescent="0.2">
      <c r="A119" s="88" t="s">
        <v>312</v>
      </c>
      <c r="B119" s="89" t="s">
        <v>4172</v>
      </c>
      <c r="C119" s="776" t="s">
        <v>4185</v>
      </c>
      <c r="D119" s="776"/>
      <c r="E119" s="776"/>
      <c r="F119" s="90" t="s">
        <v>33</v>
      </c>
      <c r="G119" s="90" t="s">
        <v>33</v>
      </c>
      <c r="H119" s="90" t="s">
        <v>33</v>
      </c>
      <c r="I119" s="90" t="s">
        <v>282</v>
      </c>
      <c r="J119" s="91">
        <v>577.97</v>
      </c>
      <c r="K119" s="90" t="s">
        <v>33</v>
      </c>
      <c r="L119" s="91">
        <v>8091.58</v>
      </c>
      <c r="M119" s="92" t="s">
        <v>33</v>
      </c>
      <c r="N119" s="93" t="s">
        <v>33</v>
      </c>
      <c r="Q119" s="68" t="s">
        <v>4185</v>
      </c>
    </row>
    <row r="120" spans="1:27" s="63" customFormat="1" x14ac:dyDescent="0.2">
      <c r="A120" s="94"/>
      <c r="B120" s="95"/>
      <c r="C120" s="767" t="s">
        <v>4194</v>
      </c>
      <c r="D120" s="767"/>
      <c r="E120" s="767"/>
      <c r="F120" s="767"/>
      <c r="G120" s="767"/>
      <c r="H120" s="767"/>
      <c r="I120" s="767"/>
      <c r="J120" s="767"/>
      <c r="K120" s="767"/>
      <c r="L120" s="767"/>
      <c r="M120" s="767"/>
      <c r="N120" s="781"/>
      <c r="R120" s="68" t="s">
        <v>4194</v>
      </c>
    </row>
    <row r="121" spans="1:27" s="63" customFormat="1" x14ac:dyDescent="0.2">
      <c r="A121" s="94"/>
      <c r="B121" s="95"/>
      <c r="C121" s="767" t="s">
        <v>4186</v>
      </c>
      <c r="D121" s="767"/>
      <c r="E121" s="767"/>
      <c r="F121" s="767"/>
      <c r="G121" s="767"/>
      <c r="H121" s="767"/>
      <c r="I121" s="767"/>
      <c r="J121" s="767"/>
      <c r="K121" s="767"/>
      <c r="L121" s="767"/>
      <c r="M121" s="767"/>
      <c r="N121" s="781"/>
      <c r="X121" s="68" t="s">
        <v>4186</v>
      </c>
    </row>
    <row r="122" spans="1:27" s="63" customFormat="1" ht="67.5" x14ac:dyDescent="0.2">
      <c r="A122" s="88" t="s">
        <v>316</v>
      </c>
      <c r="B122" s="89" t="s">
        <v>4197</v>
      </c>
      <c r="C122" s="776" t="s">
        <v>4198</v>
      </c>
      <c r="D122" s="776"/>
      <c r="E122" s="776"/>
      <c r="F122" s="90" t="s">
        <v>4199</v>
      </c>
      <c r="G122" s="90" t="s">
        <v>33</v>
      </c>
      <c r="H122" s="90" t="s">
        <v>33</v>
      </c>
      <c r="I122" s="90" t="s">
        <v>4158</v>
      </c>
      <c r="J122" s="91">
        <v>22.59</v>
      </c>
      <c r="K122" s="90" t="s">
        <v>33</v>
      </c>
      <c r="L122" s="91">
        <v>78037.16</v>
      </c>
      <c r="M122" s="92" t="s">
        <v>33</v>
      </c>
      <c r="N122" s="93" t="s">
        <v>33</v>
      </c>
      <c r="Q122" s="68" t="s">
        <v>4198</v>
      </c>
    </row>
    <row r="123" spans="1:27" s="63" customFormat="1" x14ac:dyDescent="0.2">
      <c r="A123" s="94"/>
      <c r="B123" s="95"/>
      <c r="C123" s="767" t="s">
        <v>4200</v>
      </c>
      <c r="D123" s="767"/>
      <c r="E123" s="767"/>
      <c r="F123" s="767"/>
      <c r="G123" s="767"/>
      <c r="H123" s="767"/>
      <c r="I123" s="767"/>
      <c r="J123" s="767"/>
      <c r="K123" s="767"/>
      <c r="L123" s="767"/>
      <c r="M123" s="767"/>
      <c r="N123" s="781"/>
      <c r="R123" s="68" t="s">
        <v>4200</v>
      </c>
    </row>
    <row r="124" spans="1:27" s="63" customFormat="1" x14ac:dyDescent="0.2">
      <c r="A124" s="94"/>
      <c r="B124" s="95"/>
      <c r="C124" s="767" t="s">
        <v>4201</v>
      </c>
      <c r="D124" s="767"/>
      <c r="E124" s="767"/>
      <c r="F124" s="767"/>
      <c r="G124" s="767"/>
      <c r="H124" s="767"/>
      <c r="I124" s="767"/>
      <c r="J124" s="767"/>
      <c r="K124" s="767"/>
      <c r="L124" s="767"/>
      <c r="M124" s="767"/>
      <c r="N124" s="781"/>
      <c r="X124" s="68" t="s">
        <v>4201</v>
      </c>
    </row>
    <row r="125" spans="1:27" s="63" customFormat="1" ht="1.5" customHeight="1" x14ac:dyDescent="0.2">
      <c r="A125" s="108"/>
      <c r="B125" s="104"/>
      <c r="C125" s="104"/>
      <c r="D125" s="104"/>
      <c r="E125" s="104"/>
      <c r="F125" s="108"/>
      <c r="G125" s="108"/>
      <c r="H125" s="108"/>
      <c r="I125" s="108"/>
      <c r="J125" s="109"/>
      <c r="K125" s="108"/>
      <c r="L125" s="109"/>
      <c r="M125" s="99"/>
      <c r="N125" s="109"/>
    </row>
    <row r="126" spans="1:27" s="63" customFormat="1" x14ac:dyDescent="0.2">
      <c r="A126" s="110"/>
      <c r="B126" s="111" t="s">
        <v>33</v>
      </c>
      <c r="C126" s="780" t="s">
        <v>4202</v>
      </c>
      <c r="D126" s="780"/>
      <c r="E126" s="780"/>
      <c r="F126" s="780"/>
      <c r="G126" s="780"/>
      <c r="H126" s="780"/>
      <c r="I126" s="780"/>
      <c r="J126" s="780"/>
      <c r="K126" s="780"/>
      <c r="L126" s="112" t="s">
        <v>33</v>
      </c>
      <c r="M126" s="113"/>
      <c r="N126" s="114"/>
      <c r="Z126" s="68" t="s">
        <v>4202</v>
      </c>
    </row>
    <row r="127" spans="1:27" s="63" customFormat="1" x14ac:dyDescent="0.2">
      <c r="A127" s="115"/>
      <c r="B127" s="97" t="s">
        <v>165</v>
      </c>
      <c r="C127" s="767" t="s">
        <v>202</v>
      </c>
      <c r="D127" s="767"/>
      <c r="E127" s="767"/>
      <c r="F127" s="767"/>
      <c r="G127" s="767"/>
      <c r="H127" s="767"/>
      <c r="I127" s="767"/>
      <c r="J127" s="767"/>
      <c r="K127" s="767"/>
      <c r="L127" s="116">
        <v>9454650.1099999994</v>
      </c>
      <c r="M127" s="117"/>
      <c r="N127" s="118" t="s">
        <v>33</v>
      </c>
      <c r="AA127" s="68" t="s">
        <v>202</v>
      </c>
    </row>
    <row r="128" spans="1:27" s="63" customFormat="1" x14ac:dyDescent="0.2">
      <c r="A128" s="115"/>
      <c r="B128" s="97" t="s">
        <v>33</v>
      </c>
      <c r="C128" s="767" t="s">
        <v>203</v>
      </c>
      <c r="D128" s="767"/>
      <c r="E128" s="767"/>
      <c r="F128" s="767"/>
      <c r="G128" s="767"/>
      <c r="H128" s="767"/>
      <c r="I128" s="767"/>
      <c r="J128" s="767"/>
      <c r="K128" s="767"/>
      <c r="L128" s="116" t="s">
        <v>33</v>
      </c>
      <c r="M128" s="117"/>
      <c r="N128" s="118" t="s">
        <v>33</v>
      </c>
      <c r="AA128" s="68" t="s">
        <v>203</v>
      </c>
    </row>
    <row r="129" spans="1:28" s="63" customFormat="1" x14ac:dyDescent="0.2">
      <c r="A129" s="115"/>
      <c r="B129" s="97" t="s">
        <v>33</v>
      </c>
      <c r="C129" s="767" t="s">
        <v>296</v>
      </c>
      <c r="D129" s="767"/>
      <c r="E129" s="767"/>
      <c r="F129" s="767"/>
      <c r="G129" s="767"/>
      <c r="H129" s="767"/>
      <c r="I129" s="767"/>
      <c r="J129" s="767"/>
      <c r="K129" s="767"/>
      <c r="L129" s="116">
        <v>93354.05</v>
      </c>
      <c r="M129" s="117"/>
      <c r="N129" s="118" t="s">
        <v>33</v>
      </c>
      <c r="AA129" s="68" t="s">
        <v>296</v>
      </c>
    </row>
    <row r="130" spans="1:28" s="63" customFormat="1" x14ac:dyDescent="0.2">
      <c r="A130" s="115"/>
      <c r="B130" s="97" t="s">
        <v>33</v>
      </c>
      <c r="C130" s="767" t="s">
        <v>204</v>
      </c>
      <c r="D130" s="767"/>
      <c r="E130" s="767"/>
      <c r="F130" s="767"/>
      <c r="G130" s="767"/>
      <c r="H130" s="767"/>
      <c r="I130" s="767"/>
      <c r="J130" s="767"/>
      <c r="K130" s="767"/>
      <c r="L130" s="116">
        <v>3918097.01</v>
      </c>
      <c r="M130" s="117"/>
      <c r="N130" s="118" t="s">
        <v>33</v>
      </c>
      <c r="AA130" s="68" t="s">
        <v>204</v>
      </c>
    </row>
    <row r="131" spans="1:28" s="63" customFormat="1" x14ac:dyDescent="0.2">
      <c r="A131" s="115"/>
      <c r="B131" s="97" t="s">
        <v>33</v>
      </c>
      <c r="C131" s="767" t="s">
        <v>297</v>
      </c>
      <c r="D131" s="767"/>
      <c r="E131" s="767"/>
      <c r="F131" s="767"/>
      <c r="G131" s="767"/>
      <c r="H131" s="767"/>
      <c r="I131" s="767"/>
      <c r="J131" s="767"/>
      <c r="K131" s="767"/>
      <c r="L131" s="116">
        <v>5233210.0999999996</v>
      </c>
      <c r="M131" s="117"/>
      <c r="N131" s="118" t="s">
        <v>33</v>
      </c>
      <c r="AA131" s="68" t="s">
        <v>297</v>
      </c>
    </row>
    <row r="132" spans="1:28" s="63" customFormat="1" x14ac:dyDescent="0.2">
      <c r="A132" s="115"/>
      <c r="B132" s="97" t="s">
        <v>33</v>
      </c>
      <c r="C132" s="767" t="s">
        <v>205</v>
      </c>
      <c r="D132" s="767"/>
      <c r="E132" s="767"/>
      <c r="F132" s="767"/>
      <c r="G132" s="767"/>
      <c r="H132" s="767"/>
      <c r="I132" s="767"/>
      <c r="J132" s="767"/>
      <c r="K132" s="767"/>
      <c r="L132" s="116">
        <v>126058.47</v>
      </c>
      <c r="M132" s="117"/>
      <c r="N132" s="118" t="s">
        <v>33</v>
      </c>
      <c r="AA132" s="68" t="s">
        <v>205</v>
      </c>
    </row>
    <row r="133" spans="1:28" s="63" customFormat="1" x14ac:dyDescent="0.2">
      <c r="A133" s="115"/>
      <c r="B133" s="97" t="s">
        <v>33</v>
      </c>
      <c r="C133" s="767" t="s">
        <v>206</v>
      </c>
      <c r="D133" s="767"/>
      <c r="E133" s="767"/>
      <c r="F133" s="767"/>
      <c r="G133" s="767"/>
      <c r="H133" s="767"/>
      <c r="I133" s="767"/>
      <c r="J133" s="767"/>
      <c r="K133" s="767"/>
      <c r="L133" s="116">
        <v>83930.48</v>
      </c>
      <c r="M133" s="117"/>
      <c r="N133" s="118" t="s">
        <v>33</v>
      </c>
      <c r="AA133" s="68" t="s">
        <v>206</v>
      </c>
    </row>
    <row r="134" spans="1:28" s="63" customFormat="1" x14ac:dyDescent="0.2">
      <c r="A134" s="115"/>
      <c r="B134" s="97" t="s">
        <v>33</v>
      </c>
      <c r="C134" s="767" t="s">
        <v>207</v>
      </c>
      <c r="D134" s="767"/>
      <c r="E134" s="767"/>
      <c r="F134" s="767"/>
      <c r="G134" s="767"/>
      <c r="H134" s="767"/>
      <c r="I134" s="767"/>
      <c r="J134" s="767"/>
      <c r="K134" s="767"/>
      <c r="L134" s="116">
        <v>147205.54999999999</v>
      </c>
      <c r="M134" s="117"/>
      <c r="N134" s="118" t="s">
        <v>33</v>
      </c>
      <c r="AA134" s="68" t="s">
        <v>207</v>
      </c>
    </row>
    <row r="135" spans="1:28" s="63" customFormat="1" x14ac:dyDescent="0.2">
      <c r="A135" s="115"/>
      <c r="B135" s="97" t="s">
        <v>33</v>
      </c>
      <c r="C135" s="767" t="s">
        <v>208</v>
      </c>
      <c r="D135" s="767"/>
      <c r="E135" s="767"/>
      <c r="F135" s="767"/>
      <c r="G135" s="767"/>
      <c r="H135" s="767"/>
      <c r="I135" s="767"/>
      <c r="J135" s="767"/>
      <c r="K135" s="767"/>
      <c r="L135" s="116">
        <v>126058.47</v>
      </c>
      <c r="M135" s="117"/>
      <c r="N135" s="118" t="s">
        <v>33</v>
      </c>
      <c r="AA135" s="68" t="s">
        <v>208</v>
      </c>
    </row>
    <row r="136" spans="1:28" s="63" customFormat="1" x14ac:dyDescent="0.2">
      <c r="A136" s="115"/>
      <c r="B136" s="97" t="s">
        <v>33</v>
      </c>
      <c r="C136" s="767" t="s">
        <v>209</v>
      </c>
      <c r="D136" s="767"/>
      <c r="E136" s="767"/>
      <c r="F136" s="767"/>
      <c r="G136" s="767"/>
      <c r="H136" s="767"/>
      <c r="I136" s="767"/>
      <c r="J136" s="767"/>
      <c r="K136" s="767"/>
      <c r="L136" s="116">
        <v>83930.48</v>
      </c>
      <c r="M136" s="117"/>
      <c r="N136" s="118" t="s">
        <v>33</v>
      </c>
      <c r="AA136" s="68" t="s">
        <v>209</v>
      </c>
    </row>
    <row r="137" spans="1:28" s="63" customFormat="1" x14ac:dyDescent="0.2">
      <c r="A137" s="115"/>
      <c r="B137" s="109" t="s">
        <v>33</v>
      </c>
      <c r="C137" s="782" t="s">
        <v>4203</v>
      </c>
      <c r="D137" s="782"/>
      <c r="E137" s="782"/>
      <c r="F137" s="782"/>
      <c r="G137" s="782"/>
      <c r="H137" s="782"/>
      <c r="I137" s="782"/>
      <c r="J137" s="782"/>
      <c r="K137" s="782"/>
      <c r="L137" s="119">
        <v>9454650.1099999994</v>
      </c>
      <c r="M137" s="120"/>
      <c r="N137" s="121"/>
      <c r="AB137" s="68" t="s">
        <v>4203</v>
      </c>
    </row>
    <row r="138" spans="1:28" s="63" customFormat="1" x14ac:dyDescent="0.2">
      <c r="A138" s="773" t="s">
        <v>735</v>
      </c>
      <c r="B138" s="774"/>
      <c r="C138" s="774"/>
      <c r="D138" s="774"/>
      <c r="E138" s="774"/>
      <c r="F138" s="774"/>
      <c r="G138" s="774"/>
      <c r="H138" s="774"/>
      <c r="I138" s="774"/>
      <c r="J138" s="774"/>
      <c r="K138" s="774"/>
      <c r="L138" s="774"/>
      <c r="M138" s="774"/>
      <c r="N138" s="775"/>
      <c r="P138" s="68" t="s">
        <v>735</v>
      </c>
    </row>
    <row r="139" spans="1:28" s="63" customFormat="1" ht="45" x14ac:dyDescent="0.2">
      <c r="A139" s="88" t="s">
        <v>689</v>
      </c>
      <c r="B139" s="89" t="s">
        <v>750</v>
      </c>
      <c r="C139" s="776" t="s">
        <v>751</v>
      </c>
      <c r="D139" s="776"/>
      <c r="E139" s="776"/>
      <c r="F139" s="90" t="s">
        <v>198</v>
      </c>
      <c r="G139" s="90" t="s">
        <v>33</v>
      </c>
      <c r="H139" s="90" t="s">
        <v>33</v>
      </c>
      <c r="I139" s="90" t="s">
        <v>4204</v>
      </c>
      <c r="J139" s="91">
        <v>38.729999999999997</v>
      </c>
      <c r="K139" s="90" t="s">
        <v>33</v>
      </c>
      <c r="L139" s="91">
        <v>12183.68</v>
      </c>
      <c r="M139" s="92" t="s">
        <v>33</v>
      </c>
      <c r="N139" s="93" t="s">
        <v>33</v>
      </c>
      <c r="Q139" s="68" t="s">
        <v>751</v>
      </c>
    </row>
    <row r="140" spans="1:28" s="63" customFormat="1" x14ac:dyDescent="0.2">
      <c r="A140" s="94"/>
      <c r="B140" s="95"/>
      <c r="C140" s="767" t="s">
        <v>4205</v>
      </c>
      <c r="D140" s="767"/>
      <c r="E140" s="767"/>
      <c r="F140" s="767"/>
      <c r="G140" s="767"/>
      <c r="H140" s="767"/>
      <c r="I140" s="767"/>
      <c r="J140" s="767"/>
      <c r="K140" s="767"/>
      <c r="L140" s="767"/>
      <c r="M140" s="767"/>
      <c r="N140" s="781"/>
      <c r="R140" s="68" t="s">
        <v>4205</v>
      </c>
    </row>
    <row r="141" spans="1:28" s="63" customFormat="1" ht="22.5" x14ac:dyDescent="0.2">
      <c r="A141" s="88" t="s">
        <v>692</v>
      </c>
      <c r="B141" s="89" t="s">
        <v>753</v>
      </c>
      <c r="C141" s="776" t="s">
        <v>754</v>
      </c>
      <c r="D141" s="776"/>
      <c r="E141" s="776"/>
      <c r="F141" s="90" t="s">
        <v>198</v>
      </c>
      <c r="G141" s="90" t="s">
        <v>33</v>
      </c>
      <c r="H141" s="90" t="s">
        <v>33</v>
      </c>
      <c r="I141" s="90" t="s">
        <v>4204</v>
      </c>
      <c r="J141" s="91">
        <v>0.59</v>
      </c>
      <c r="K141" s="90" t="s">
        <v>194</v>
      </c>
      <c r="L141" s="91">
        <v>6496.08</v>
      </c>
      <c r="M141" s="92" t="s">
        <v>33</v>
      </c>
      <c r="N141" s="93" t="s">
        <v>33</v>
      </c>
      <c r="Q141" s="68" t="s">
        <v>754</v>
      </c>
    </row>
    <row r="142" spans="1:28" s="63" customFormat="1" x14ac:dyDescent="0.2">
      <c r="A142" s="96"/>
      <c r="B142" s="97" t="s">
        <v>33</v>
      </c>
      <c r="C142" s="767" t="s">
        <v>755</v>
      </c>
      <c r="D142" s="767"/>
      <c r="E142" s="767"/>
      <c r="F142" s="767"/>
      <c r="G142" s="767"/>
      <c r="H142" s="767"/>
      <c r="I142" s="767"/>
      <c r="J142" s="767"/>
      <c r="K142" s="767"/>
      <c r="L142" s="767"/>
      <c r="M142" s="767"/>
      <c r="N142" s="781"/>
      <c r="S142" s="68" t="s">
        <v>755</v>
      </c>
    </row>
    <row r="143" spans="1:28" s="63" customFormat="1" ht="1.5" customHeight="1" x14ac:dyDescent="0.2">
      <c r="A143" s="108"/>
      <c r="B143" s="104"/>
      <c r="C143" s="104"/>
      <c r="D143" s="104"/>
      <c r="E143" s="104"/>
      <c r="F143" s="108"/>
      <c r="G143" s="108"/>
      <c r="H143" s="108"/>
      <c r="I143" s="108"/>
      <c r="J143" s="109"/>
      <c r="K143" s="108"/>
      <c r="L143" s="109"/>
      <c r="M143" s="99"/>
      <c r="N143" s="109"/>
    </row>
    <row r="144" spans="1:28" s="63" customFormat="1" ht="22.5" x14ac:dyDescent="0.2">
      <c r="A144" s="110"/>
      <c r="B144" s="111" t="s">
        <v>33</v>
      </c>
      <c r="C144" s="780" t="s">
        <v>756</v>
      </c>
      <c r="D144" s="780"/>
      <c r="E144" s="780"/>
      <c r="F144" s="780"/>
      <c r="G144" s="780"/>
      <c r="H144" s="780"/>
      <c r="I144" s="780"/>
      <c r="J144" s="780"/>
      <c r="K144" s="780"/>
      <c r="L144" s="112" t="s">
        <v>33</v>
      </c>
      <c r="M144" s="113"/>
      <c r="N144" s="114"/>
      <c r="Z144" s="68" t="s">
        <v>756</v>
      </c>
    </row>
    <row r="145" spans="1:30" s="63" customFormat="1" x14ac:dyDescent="0.2">
      <c r="A145" s="115"/>
      <c r="B145" s="97" t="s">
        <v>165</v>
      </c>
      <c r="C145" s="767" t="s">
        <v>202</v>
      </c>
      <c r="D145" s="767"/>
      <c r="E145" s="767"/>
      <c r="F145" s="767"/>
      <c r="G145" s="767"/>
      <c r="H145" s="767"/>
      <c r="I145" s="767"/>
      <c r="J145" s="767"/>
      <c r="K145" s="767"/>
      <c r="L145" s="116">
        <v>18679.759999999998</v>
      </c>
      <c r="M145" s="117"/>
      <c r="N145" s="118" t="s">
        <v>33</v>
      </c>
      <c r="AA145" s="68" t="s">
        <v>202</v>
      </c>
    </row>
    <row r="146" spans="1:30" s="63" customFormat="1" x14ac:dyDescent="0.2">
      <c r="A146" s="115"/>
      <c r="B146" s="97" t="s">
        <v>33</v>
      </c>
      <c r="C146" s="767" t="s">
        <v>203</v>
      </c>
      <c r="D146" s="767"/>
      <c r="E146" s="767"/>
      <c r="F146" s="767"/>
      <c r="G146" s="767"/>
      <c r="H146" s="767"/>
      <c r="I146" s="767"/>
      <c r="J146" s="767"/>
      <c r="K146" s="767"/>
      <c r="L146" s="116" t="s">
        <v>33</v>
      </c>
      <c r="M146" s="117"/>
      <c r="N146" s="118" t="s">
        <v>33</v>
      </c>
      <c r="AA146" s="68" t="s">
        <v>203</v>
      </c>
    </row>
    <row r="147" spans="1:30" s="63" customFormat="1" x14ac:dyDescent="0.2">
      <c r="A147" s="115"/>
      <c r="B147" s="97" t="s">
        <v>33</v>
      </c>
      <c r="C147" s="767" t="s">
        <v>297</v>
      </c>
      <c r="D147" s="767"/>
      <c r="E147" s="767"/>
      <c r="F147" s="767"/>
      <c r="G147" s="767"/>
      <c r="H147" s="767"/>
      <c r="I147" s="767"/>
      <c r="J147" s="767"/>
      <c r="K147" s="767"/>
      <c r="L147" s="116">
        <v>18679.759999999998</v>
      </c>
      <c r="M147" s="117"/>
      <c r="N147" s="118" t="s">
        <v>33</v>
      </c>
      <c r="AA147" s="68" t="s">
        <v>297</v>
      </c>
    </row>
    <row r="148" spans="1:30" s="63" customFormat="1" ht="22.5" x14ac:dyDescent="0.2">
      <c r="A148" s="115"/>
      <c r="B148" s="109" t="s">
        <v>33</v>
      </c>
      <c r="C148" s="782" t="s">
        <v>757</v>
      </c>
      <c r="D148" s="782"/>
      <c r="E148" s="782"/>
      <c r="F148" s="782"/>
      <c r="G148" s="782"/>
      <c r="H148" s="782"/>
      <c r="I148" s="782"/>
      <c r="J148" s="782"/>
      <c r="K148" s="782"/>
      <c r="L148" s="119">
        <v>18679.759999999998</v>
      </c>
      <c r="M148" s="120"/>
      <c r="N148" s="121"/>
      <c r="AB148" s="68" t="s">
        <v>757</v>
      </c>
    </row>
    <row r="149" spans="1:30" s="63" customFormat="1" ht="2.25" customHeight="1" x14ac:dyDescent="0.2">
      <c r="B149" s="67"/>
      <c r="C149" s="67"/>
      <c r="D149" s="67"/>
      <c r="E149" s="67"/>
      <c r="F149" s="67"/>
      <c r="G149" s="67"/>
      <c r="H149" s="67"/>
      <c r="I149" s="67"/>
      <c r="J149" s="67"/>
      <c r="K149" s="67"/>
      <c r="L149" s="122"/>
      <c r="M149" s="123"/>
      <c r="N149" s="124"/>
    </row>
    <row r="150" spans="1:30" s="63" customFormat="1" x14ac:dyDescent="0.2">
      <c r="A150" s="110"/>
      <c r="B150" s="111" t="s">
        <v>33</v>
      </c>
      <c r="C150" s="780" t="s">
        <v>321</v>
      </c>
      <c r="D150" s="780"/>
      <c r="E150" s="780"/>
      <c r="F150" s="780"/>
      <c r="G150" s="780"/>
      <c r="H150" s="780"/>
      <c r="I150" s="780"/>
      <c r="J150" s="780"/>
      <c r="K150" s="780"/>
      <c r="L150" s="112" t="s">
        <v>33</v>
      </c>
      <c r="M150" s="113" t="s">
        <v>33</v>
      </c>
      <c r="N150" s="114" t="s">
        <v>33</v>
      </c>
      <c r="AC150" s="68" t="s">
        <v>321</v>
      </c>
    </row>
    <row r="151" spans="1:30" s="63" customFormat="1" x14ac:dyDescent="0.2">
      <c r="A151" s="115"/>
      <c r="B151" s="97" t="s">
        <v>165</v>
      </c>
      <c r="C151" s="767" t="s">
        <v>202</v>
      </c>
      <c r="D151" s="767"/>
      <c r="E151" s="767"/>
      <c r="F151" s="767"/>
      <c r="G151" s="767"/>
      <c r="H151" s="767"/>
      <c r="I151" s="767"/>
      <c r="J151" s="767"/>
      <c r="K151" s="767"/>
      <c r="L151" s="116">
        <v>9473329.8699999992</v>
      </c>
      <c r="M151" s="117">
        <v>7.3</v>
      </c>
      <c r="N151" s="118">
        <v>69155308</v>
      </c>
      <c r="AD151" s="68" t="s">
        <v>202</v>
      </c>
    </row>
    <row r="152" spans="1:30" s="63" customFormat="1" x14ac:dyDescent="0.2">
      <c r="A152" s="115"/>
      <c r="B152" s="97" t="s">
        <v>33</v>
      </c>
      <c r="C152" s="767" t="s">
        <v>203</v>
      </c>
      <c r="D152" s="767"/>
      <c r="E152" s="767"/>
      <c r="F152" s="767"/>
      <c r="G152" s="767"/>
      <c r="H152" s="767"/>
      <c r="I152" s="767"/>
      <c r="J152" s="767"/>
      <c r="K152" s="767"/>
      <c r="L152" s="116" t="s">
        <v>33</v>
      </c>
      <c r="M152" s="117" t="s">
        <v>33</v>
      </c>
      <c r="N152" s="118" t="s">
        <v>33</v>
      </c>
      <c r="AD152" s="68" t="s">
        <v>203</v>
      </c>
    </row>
    <row r="153" spans="1:30" s="63" customFormat="1" x14ac:dyDescent="0.2">
      <c r="A153" s="115"/>
      <c r="B153" s="97" t="s">
        <v>33</v>
      </c>
      <c r="C153" s="767" t="s">
        <v>296</v>
      </c>
      <c r="D153" s="767"/>
      <c r="E153" s="767"/>
      <c r="F153" s="767"/>
      <c r="G153" s="767"/>
      <c r="H153" s="767"/>
      <c r="I153" s="767"/>
      <c r="J153" s="767"/>
      <c r="K153" s="767"/>
      <c r="L153" s="116">
        <v>93354.05</v>
      </c>
      <c r="M153" s="117" t="s">
        <v>33</v>
      </c>
      <c r="N153" s="118" t="s">
        <v>33</v>
      </c>
      <c r="AD153" s="68" t="s">
        <v>296</v>
      </c>
    </row>
    <row r="154" spans="1:30" s="63" customFormat="1" x14ac:dyDescent="0.2">
      <c r="A154" s="115"/>
      <c r="B154" s="97" t="s">
        <v>33</v>
      </c>
      <c r="C154" s="767" t="s">
        <v>204</v>
      </c>
      <c r="D154" s="767"/>
      <c r="E154" s="767"/>
      <c r="F154" s="767"/>
      <c r="G154" s="767"/>
      <c r="H154" s="767"/>
      <c r="I154" s="767"/>
      <c r="J154" s="767"/>
      <c r="K154" s="767"/>
      <c r="L154" s="116">
        <v>3918097.01</v>
      </c>
      <c r="M154" s="117" t="s">
        <v>33</v>
      </c>
      <c r="N154" s="118" t="s">
        <v>33</v>
      </c>
      <c r="AD154" s="68" t="s">
        <v>204</v>
      </c>
    </row>
    <row r="155" spans="1:30" s="63" customFormat="1" x14ac:dyDescent="0.2">
      <c r="A155" s="115"/>
      <c r="B155" s="97" t="s">
        <v>33</v>
      </c>
      <c r="C155" s="767" t="s">
        <v>297</v>
      </c>
      <c r="D155" s="767"/>
      <c r="E155" s="767"/>
      <c r="F155" s="767"/>
      <c r="G155" s="767"/>
      <c r="H155" s="767"/>
      <c r="I155" s="767"/>
      <c r="J155" s="767"/>
      <c r="K155" s="767"/>
      <c r="L155" s="116">
        <v>5251889.8600000003</v>
      </c>
      <c r="M155" s="117" t="s">
        <v>33</v>
      </c>
      <c r="N155" s="118" t="s">
        <v>33</v>
      </c>
      <c r="AD155" s="68" t="s">
        <v>297</v>
      </c>
    </row>
    <row r="156" spans="1:30" s="63" customFormat="1" x14ac:dyDescent="0.2">
      <c r="A156" s="115"/>
      <c r="B156" s="97" t="s">
        <v>33</v>
      </c>
      <c r="C156" s="767" t="s">
        <v>205</v>
      </c>
      <c r="D156" s="767"/>
      <c r="E156" s="767"/>
      <c r="F156" s="767"/>
      <c r="G156" s="767"/>
      <c r="H156" s="767"/>
      <c r="I156" s="767"/>
      <c r="J156" s="767"/>
      <c r="K156" s="767"/>
      <c r="L156" s="116">
        <v>126058.47</v>
      </c>
      <c r="M156" s="117" t="s">
        <v>33</v>
      </c>
      <c r="N156" s="118" t="s">
        <v>33</v>
      </c>
      <c r="AD156" s="68" t="s">
        <v>205</v>
      </c>
    </row>
    <row r="157" spans="1:30" s="63" customFormat="1" x14ac:dyDescent="0.2">
      <c r="A157" s="115"/>
      <c r="B157" s="97" t="s">
        <v>33</v>
      </c>
      <c r="C157" s="767" t="s">
        <v>206</v>
      </c>
      <c r="D157" s="767"/>
      <c r="E157" s="767"/>
      <c r="F157" s="767"/>
      <c r="G157" s="767"/>
      <c r="H157" s="767"/>
      <c r="I157" s="767"/>
      <c r="J157" s="767"/>
      <c r="K157" s="767"/>
      <c r="L157" s="116">
        <v>83930.48</v>
      </c>
      <c r="M157" s="117" t="s">
        <v>33</v>
      </c>
      <c r="N157" s="118" t="s">
        <v>33</v>
      </c>
      <c r="AD157" s="68" t="s">
        <v>206</v>
      </c>
    </row>
    <row r="158" spans="1:30" s="63" customFormat="1" x14ac:dyDescent="0.2">
      <c r="A158" s="115"/>
      <c r="B158" s="97" t="s">
        <v>33</v>
      </c>
      <c r="C158" s="767" t="s">
        <v>207</v>
      </c>
      <c r="D158" s="767"/>
      <c r="E158" s="767"/>
      <c r="F158" s="767"/>
      <c r="G158" s="767"/>
      <c r="H158" s="767"/>
      <c r="I158" s="767"/>
      <c r="J158" s="767"/>
      <c r="K158" s="767"/>
      <c r="L158" s="116">
        <v>147205.54999999999</v>
      </c>
      <c r="M158" s="117" t="s">
        <v>33</v>
      </c>
      <c r="N158" s="118" t="s">
        <v>33</v>
      </c>
      <c r="AD158" s="68" t="s">
        <v>207</v>
      </c>
    </row>
    <row r="159" spans="1:30" s="63" customFormat="1" x14ac:dyDescent="0.2">
      <c r="A159" s="115"/>
      <c r="B159" s="97" t="s">
        <v>33</v>
      </c>
      <c r="C159" s="767" t="s">
        <v>208</v>
      </c>
      <c r="D159" s="767"/>
      <c r="E159" s="767"/>
      <c r="F159" s="767"/>
      <c r="G159" s="767"/>
      <c r="H159" s="767"/>
      <c r="I159" s="767"/>
      <c r="J159" s="767"/>
      <c r="K159" s="767"/>
      <c r="L159" s="116">
        <v>126058.47</v>
      </c>
      <c r="M159" s="117" t="s">
        <v>33</v>
      </c>
      <c r="N159" s="118" t="s">
        <v>33</v>
      </c>
      <c r="AD159" s="68" t="s">
        <v>208</v>
      </c>
    </row>
    <row r="160" spans="1:30" s="63" customFormat="1" x14ac:dyDescent="0.2">
      <c r="A160" s="115"/>
      <c r="B160" s="97" t="s">
        <v>33</v>
      </c>
      <c r="C160" s="767" t="s">
        <v>209</v>
      </c>
      <c r="D160" s="767"/>
      <c r="E160" s="767"/>
      <c r="F160" s="767"/>
      <c r="G160" s="767"/>
      <c r="H160" s="767"/>
      <c r="I160" s="767"/>
      <c r="J160" s="767"/>
      <c r="K160" s="767"/>
      <c r="L160" s="116">
        <v>83930.48</v>
      </c>
      <c r="M160" s="117" t="s">
        <v>33</v>
      </c>
      <c r="N160" s="118" t="s">
        <v>33</v>
      </c>
      <c r="AD160" s="68" t="s">
        <v>209</v>
      </c>
    </row>
    <row r="161" spans="1:31" x14ac:dyDescent="0.2">
      <c r="A161" s="115"/>
      <c r="B161" s="109" t="s">
        <v>33</v>
      </c>
      <c r="C161" s="782" t="s">
        <v>322</v>
      </c>
      <c r="D161" s="782"/>
      <c r="E161" s="782"/>
      <c r="F161" s="782"/>
      <c r="G161" s="782"/>
      <c r="H161" s="782"/>
      <c r="I161" s="782"/>
      <c r="J161" s="782"/>
      <c r="K161" s="782"/>
      <c r="L161" s="119">
        <v>9473329.8699999992</v>
      </c>
      <c r="M161" s="120" t="s">
        <v>33</v>
      </c>
      <c r="N161" s="125">
        <v>69155308</v>
      </c>
      <c r="O161" s="63"/>
      <c r="P161" s="63"/>
      <c r="Q161" s="63"/>
      <c r="R161" s="63"/>
      <c r="S161" s="63"/>
      <c r="T161" s="63"/>
      <c r="U161" s="63"/>
      <c r="V161" s="63"/>
      <c r="W161" s="63"/>
      <c r="X161" s="63"/>
      <c r="Y161" s="63"/>
      <c r="Z161" s="63"/>
      <c r="AA161" s="63"/>
      <c r="AB161" s="63"/>
      <c r="AC161" s="63"/>
      <c r="AD161" s="63"/>
      <c r="AE161" s="68" t="s">
        <v>322</v>
      </c>
    </row>
    <row r="162" spans="1:31" ht="1.5" customHeight="1" x14ac:dyDescent="0.2">
      <c r="B162" s="109"/>
      <c r="C162" s="104"/>
      <c r="D162" s="104"/>
      <c r="E162" s="104"/>
      <c r="F162" s="104"/>
      <c r="G162" s="104"/>
      <c r="H162" s="104"/>
      <c r="I162" s="104"/>
      <c r="J162" s="104"/>
      <c r="K162" s="104"/>
      <c r="L162" s="119"/>
      <c r="M162" s="120"/>
      <c r="N162" s="126"/>
      <c r="O162" s="63"/>
      <c r="P162" s="63"/>
      <c r="Q162" s="63"/>
      <c r="R162" s="63"/>
      <c r="S162" s="63"/>
      <c r="T162" s="63"/>
      <c r="U162" s="63"/>
      <c r="V162" s="63"/>
      <c r="W162" s="63"/>
      <c r="X162" s="63"/>
      <c r="Y162" s="63"/>
      <c r="Z162" s="63"/>
      <c r="AA162" s="63"/>
      <c r="AB162" s="63"/>
      <c r="AC162" s="63"/>
      <c r="AD162" s="63"/>
      <c r="AE162" s="63"/>
    </row>
    <row r="163" spans="1:31" ht="53.25" customHeight="1" x14ac:dyDescent="0.2">
      <c r="A163" s="127"/>
      <c r="B163" s="127"/>
      <c r="C163" s="127"/>
      <c r="D163" s="127"/>
      <c r="E163" s="127"/>
      <c r="F163" s="127"/>
      <c r="G163" s="127"/>
      <c r="H163" s="127"/>
      <c r="I163" s="127"/>
      <c r="J163" s="127"/>
      <c r="K163" s="127"/>
      <c r="L163" s="127"/>
      <c r="M163" s="127"/>
      <c r="N163" s="127"/>
      <c r="O163" s="63"/>
      <c r="P163" s="63"/>
      <c r="Q163" s="63"/>
      <c r="R163" s="63"/>
      <c r="S163" s="63"/>
      <c r="T163" s="63"/>
      <c r="U163" s="63"/>
      <c r="V163" s="63"/>
      <c r="W163" s="63"/>
      <c r="X163" s="63"/>
      <c r="Y163" s="63"/>
      <c r="Z163" s="63"/>
      <c r="AA163" s="63"/>
      <c r="AB163" s="63"/>
      <c r="AC163" s="63"/>
      <c r="AD163" s="63"/>
      <c r="AE163" s="63"/>
    </row>
    <row r="164" spans="1:31" x14ac:dyDescent="0.2">
      <c r="B164" s="128" t="s">
        <v>323</v>
      </c>
      <c r="C164" s="786" t="s">
        <v>33</v>
      </c>
      <c r="D164" s="786"/>
      <c r="E164" s="786"/>
      <c r="F164" s="786"/>
      <c r="G164" s="786"/>
      <c r="H164" s="786"/>
      <c r="I164" s="786"/>
      <c r="J164" s="786"/>
      <c r="K164" s="786"/>
      <c r="L164" s="786"/>
    </row>
    <row r="165" spans="1:31" ht="13.5" customHeight="1" x14ac:dyDescent="0.2">
      <c r="B165" s="64"/>
      <c r="C165" s="787" t="s">
        <v>11</v>
      </c>
      <c r="D165" s="787"/>
      <c r="E165" s="787"/>
      <c r="F165" s="787"/>
      <c r="G165" s="787"/>
      <c r="H165" s="787"/>
      <c r="I165" s="787"/>
      <c r="J165" s="787"/>
      <c r="K165" s="787"/>
      <c r="L165" s="787"/>
    </row>
    <row r="166" spans="1:31" ht="12.75" customHeight="1" x14ac:dyDescent="0.2">
      <c r="B166" s="128" t="s">
        <v>324</v>
      </c>
      <c r="C166" s="786" t="s">
        <v>33</v>
      </c>
      <c r="D166" s="786"/>
      <c r="E166" s="786"/>
      <c r="F166" s="786"/>
      <c r="G166" s="786"/>
      <c r="H166" s="786"/>
      <c r="I166" s="786"/>
      <c r="J166" s="786"/>
      <c r="K166" s="786"/>
      <c r="L166" s="786"/>
    </row>
    <row r="167" spans="1:31" ht="13.5" customHeight="1" x14ac:dyDescent="0.2">
      <c r="C167" s="787" t="s">
        <v>11</v>
      </c>
      <c r="D167" s="787"/>
      <c r="E167" s="787"/>
      <c r="F167" s="787"/>
      <c r="G167" s="787"/>
      <c r="H167" s="787"/>
      <c r="I167" s="787"/>
      <c r="J167" s="787"/>
      <c r="K167" s="787"/>
      <c r="L167" s="787"/>
    </row>
    <row r="181" s="63" customFormat="1" x14ac:dyDescent="0.2"/>
  </sheetData>
  <mergeCells count="152">
    <mergeCell ref="C164:L164"/>
    <mergeCell ref="C165:L165"/>
    <mergeCell ref="C166:L166"/>
    <mergeCell ref="C167:L167"/>
    <mergeCell ref="C156:K156"/>
    <mergeCell ref="C157:K157"/>
    <mergeCell ref="C158:K158"/>
    <mergeCell ref="C159:K159"/>
    <mergeCell ref="C160:K160"/>
    <mergeCell ref="C161:K161"/>
    <mergeCell ref="C150:K150"/>
    <mergeCell ref="C151:K151"/>
    <mergeCell ref="C152:K152"/>
    <mergeCell ref="C153:K153"/>
    <mergeCell ref="C154:K154"/>
    <mergeCell ref="C155:K155"/>
    <mergeCell ref="C142:N142"/>
    <mergeCell ref="C144:K144"/>
    <mergeCell ref="C145:K145"/>
    <mergeCell ref="C146:K146"/>
    <mergeCell ref="C147:K147"/>
    <mergeCell ref="C148:K148"/>
    <mergeCell ref="C136:K136"/>
    <mergeCell ref="C137:K137"/>
    <mergeCell ref="A138:N138"/>
    <mergeCell ref="C139:E139"/>
    <mergeCell ref="C140:N140"/>
    <mergeCell ref="C141:E141"/>
    <mergeCell ref="C130:K130"/>
    <mergeCell ref="C131:K131"/>
    <mergeCell ref="C132:K132"/>
    <mergeCell ref="C133:K133"/>
    <mergeCell ref="C134:K134"/>
    <mergeCell ref="C135:K135"/>
    <mergeCell ref="C123:N123"/>
    <mergeCell ref="C124:N124"/>
    <mergeCell ref="C126:K126"/>
    <mergeCell ref="C127:K127"/>
    <mergeCell ref="C128:K128"/>
    <mergeCell ref="C129:K129"/>
    <mergeCell ref="C117:N117"/>
    <mergeCell ref="C118:N118"/>
    <mergeCell ref="C119:E119"/>
    <mergeCell ref="C120:N120"/>
    <mergeCell ref="C121:N121"/>
    <mergeCell ref="C122:E122"/>
    <mergeCell ref="C111:E111"/>
    <mergeCell ref="C112:N112"/>
    <mergeCell ref="C113:N113"/>
    <mergeCell ref="C114:E114"/>
    <mergeCell ref="C115:N115"/>
    <mergeCell ref="C116:E116"/>
    <mergeCell ref="C105:N105"/>
    <mergeCell ref="C106:N106"/>
    <mergeCell ref="A107:N107"/>
    <mergeCell ref="C108:E108"/>
    <mergeCell ref="C109:N109"/>
    <mergeCell ref="C110:N110"/>
    <mergeCell ref="C99:E99"/>
    <mergeCell ref="C100:N100"/>
    <mergeCell ref="C101:E101"/>
    <mergeCell ref="C102:N102"/>
    <mergeCell ref="C103:N103"/>
    <mergeCell ref="C104:E104"/>
    <mergeCell ref="C93:E93"/>
    <mergeCell ref="C94:N94"/>
    <mergeCell ref="C95:N95"/>
    <mergeCell ref="C96:E96"/>
    <mergeCell ref="C97:N97"/>
    <mergeCell ref="C98:N98"/>
    <mergeCell ref="C87:N87"/>
    <mergeCell ref="C88:N88"/>
    <mergeCell ref="C89:E89"/>
    <mergeCell ref="C90:N90"/>
    <mergeCell ref="C91:N91"/>
    <mergeCell ref="A92:N92"/>
    <mergeCell ref="C81:E81"/>
    <mergeCell ref="C82:N82"/>
    <mergeCell ref="C83:N83"/>
    <mergeCell ref="C84:E84"/>
    <mergeCell ref="C85:N85"/>
    <mergeCell ref="C86:E86"/>
    <mergeCell ref="C75:E75"/>
    <mergeCell ref="C76:N76"/>
    <mergeCell ref="A77:N77"/>
    <mergeCell ref="C78:E78"/>
    <mergeCell ref="C79:N79"/>
    <mergeCell ref="C80:N80"/>
    <mergeCell ref="C69:E69"/>
    <mergeCell ref="C70:E70"/>
    <mergeCell ref="C71:E71"/>
    <mergeCell ref="C72:E72"/>
    <mergeCell ref="C73:E73"/>
    <mergeCell ref="C74:E74"/>
    <mergeCell ref="C63:N63"/>
    <mergeCell ref="C64:E64"/>
    <mergeCell ref="C65:E65"/>
    <mergeCell ref="C66:E66"/>
    <mergeCell ref="C67:E67"/>
    <mergeCell ref="C68:E68"/>
    <mergeCell ref="C57:E57"/>
    <mergeCell ref="C58:E58"/>
    <mergeCell ref="C59:N59"/>
    <mergeCell ref="C60:N60"/>
    <mergeCell ref="C61:E61"/>
    <mergeCell ref="C62:N62"/>
    <mergeCell ref="C51:E51"/>
    <mergeCell ref="C52:E52"/>
    <mergeCell ref="C53:E53"/>
    <mergeCell ref="C54:E54"/>
    <mergeCell ref="C55:E55"/>
    <mergeCell ref="C56:E56"/>
    <mergeCell ref="C45:E45"/>
    <mergeCell ref="C46:E46"/>
    <mergeCell ref="C47:E47"/>
    <mergeCell ref="C48:N48"/>
    <mergeCell ref="C49:N49"/>
    <mergeCell ref="C50:E50"/>
    <mergeCell ref="C39:E39"/>
    <mergeCell ref="C40:E40"/>
    <mergeCell ref="C41:E41"/>
    <mergeCell ref="C42:E42"/>
    <mergeCell ref="C43:E43"/>
    <mergeCell ref="C44:E44"/>
    <mergeCell ref="C33:N33"/>
    <mergeCell ref="C34:N34"/>
    <mergeCell ref="C35:E35"/>
    <mergeCell ref="C36:E36"/>
    <mergeCell ref="C37:E37"/>
    <mergeCell ref="C38:E38"/>
    <mergeCell ref="C30:E30"/>
    <mergeCell ref="A31:N31"/>
    <mergeCell ref="C32:E32"/>
    <mergeCell ref="A12:N12"/>
    <mergeCell ref="A13:N13"/>
    <mergeCell ref="B15:F15"/>
    <mergeCell ref="B16:F16"/>
    <mergeCell ref="L25:M25"/>
    <mergeCell ref="A27:A29"/>
    <mergeCell ref="B27:B29"/>
    <mergeCell ref="C27:E29"/>
    <mergeCell ref="F27:F29"/>
    <mergeCell ref="G27:I28"/>
    <mergeCell ref="D5:N5"/>
    <mergeCell ref="A7:N7"/>
    <mergeCell ref="A8:N8"/>
    <mergeCell ref="A9:N9"/>
    <mergeCell ref="A10:N10"/>
    <mergeCell ref="A11:N11"/>
    <mergeCell ref="J27:L28"/>
    <mergeCell ref="M27:M29"/>
    <mergeCell ref="N27:N29"/>
  </mergeCells>
  <printOptions horizontalCentered="1"/>
  <pageMargins left="0.39370077848434398" right="0.39370077848434398" top="0.78740155696868896" bottom="0.74803149700164795" header="0.118110239505768" footer="0.118110239505768"/>
  <pageSetup paperSize="9" orientation="landscape"/>
  <headerFooter>
    <oddHeader>&amp;LГРАНД-Смета 2021</oddHeader>
  </headerFooter>
  <rowBreaks count="1" manualBreakCount="1">
    <brk id="26" max="180" man="1"/>
  </rowBreaks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H40"/>
  <sheetViews>
    <sheetView showGridLines="0" topLeftCell="A4" zoomScale="115" zoomScaleNormal="115" workbookViewId="0">
      <selection activeCell="B24" sqref="B24:G28"/>
    </sheetView>
  </sheetViews>
  <sheetFormatPr defaultRowHeight="12.75" x14ac:dyDescent="0.2"/>
  <cols>
    <col min="1" max="1" width="5.5703125" customWidth="1"/>
    <col min="2" max="2" width="17" customWidth="1"/>
    <col min="3" max="3" width="37.85546875" customWidth="1"/>
    <col min="4" max="4" width="17.5703125" customWidth="1"/>
    <col min="5" max="5" width="15" customWidth="1"/>
    <col min="6" max="6" width="15.28515625" customWidth="1"/>
    <col min="7" max="7" width="13.85546875" customWidth="1"/>
    <col min="8" max="8" width="15.5703125" customWidth="1"/>
  </cols>
  <sheetData>
    <row r="1" spans="1:8" x14ac:dyDescent="0.2">
      <c r="H1" s="13" t="s">
        <v>537</v>
      </c>
    </row>
    <row r="2" spans="1:8" x14ac:dyDescent="0.2">
      <c r="A2" s="221"/>
      <c r="B2" s="2"/>
      <c r="C2" s="3"/>
      <c r="D2" s="4"/>
      <c r="E2" s="4"/>
      <c r="F2" s="4"/>
      <c r="G2" s="4"/>
      <c r="H2" s="13" t="s">
        <v>12</v>
      </c>
    </row>
    <row r="3" spans="1:8" ht="30" customHeight="1" x14ac:dyDescent="0.2">
      <c r="A3" s="221"/>
      <c r="B3" s="655" t="s">
        <v>24</v>
      </c>
      <c r="C3" s="655"/>
      <c r="D3" s="655"/>
      <c r="E3" s="655"/>
      <c r="F3" s="655"/>
      <c r="G3" s="655"/>
      <c r="H3" s="222"/>
    </row>
    <row r="4" spans="1:8" x14ac:dyDescent="0.2">
      <c r="A4" s="221"/>
      <c r="B4" s="2"/>
      <c r="C4" s="803" t="s">
        <v>3</v>
      </c>
      <c r="D4" s="803"/>
      <c r="E4" s="803"/>
      <c r="F4" s="803"/>
      <c r="G4" s="4"/>
      <c r="H4" s="4"/>
    </row>
    <row r="5" spans="1:8" ht="27" customHeight="1" x14ac:dyDescent="0.2">
      <c r="A5" s="221"/>
      <c r="B5" s="655" t="s">
        <v>4206</v>
      </c>
      <c r="C5" s="655"/>
      <c r="D5" s="655"/>
      <c r="E5" s="655"/>
      <c r="F5" s="655"/>
      <c r="G5" s="655"/>
      <c r="H5" s="4"/>
    </row>
    <row r="6" spans="1:8" x14ac:dyDescent="0.2">
      <c r="A6" s="221"/>
      <c r="B6" s="2"/>
      <c r="C6" s="803" t="s">
        <v>132</v>
      </c>
      <c r="D6" s="803"/>
      <c r="E6" s="803"/>
      <c r="F6" s="803"/>
      <c r="G6" s="4"/>
      <c r="H6" s="4"/>
    </row>
    <row r="7" spans="1:8" x14ac:dyDescent="0.2">
      <c r="A7" s="221"/>
      <c r="B7" s="2"/>
      <c r="C7" s="223"/>
      <c r="D7" s="4"/>
      <c r="E7" s="4"/>
      <c r="F7" s="4"/>
      <c r="G7" s="4"/>
      <c r="H7" s="4"/>
    </row>
    <row r="8" spans="1:8" x14ac:dyDescent="0.2">
      <c r="A8" s="221"/>
      <c r="B8" s="2"/>
      <c r="C8" s="3"/>
      <c r="D8" s="19" t="s">
        <v>4207</v>
      </c>
      <c r="F8" s="4"/>
      <c r="G8" s="4"/>
      <c r="H8" s="4"/>
    </row>
    <row r="9" spans="1:8" x14ac:dyDescent="0.2">
      <c r="A9" s="221"/>
      <c r="B9" s="2"/>
      <c r="C9" s="3"/>
      <c r="D9" s="4"/>
      <c r="E9" s="4"/>
      <c r="F9" s="4"/>
      <c r="G9" s="4"/>
      <c r="H9" s="4"/>
    </row>
    <row r="10" spans="1:8" x14ac:dyDescent="0.2">
      <c r="A10" s="221"/>
      <c r="B10" s="224" t="s">
        <v>539</v>
      </c>
      <c r="C10" s="225"/>
      <c r="D10" s="226"/>
      <c r="E10" s="226"/>
      <c r="F10" s="227">
        <v>7373.6</v>
      </c>
      <c r="G10" s="228" t="s">
        <v>540</v>
      </c>
      <c r="H10" s="4"/>
    </row>
    <row r="11" spans="1:8" x14ac:dyDescent="0.2">
      <c r="A11" s="221"/>
      <c r="B11" s="2"/>
      <c r="D11" s="8"/>
      <c r="E11" s="4"/>
      <c r="F11" s="4"/>
      <c r="G11" s="4"/>
      <c r="H11" s="4"/>
    </row>
    <row r="12" spans="1:8" ht="14.25" customHeight="1" x14ac:dyDescent="0.2">
      <c r="A12" s="221"/>
      <c r="B12" s="229" t="s">
        <v>541</v>
      </c>
      <c r="D12" s="8"/>
      <c r="E12" s="4"/>
      <c r="F12" s="4"/>
      <c r="G12" s="4"/>
      <c r="H12" s="4"/>
    </row>
    <row r="13" spans="1:8" x14ac:dyDescent="0.2">
      <c r="A13" s="221"/>
      <c r="B13" s="230" t="s">
        <v>542</v>
      </c>
      <c r="D13" s="231"/>
      <c r="E13" s="232"/>
      <c r="F13" s="233"/>
      <c r="G13" s="4"/>
      <c r="H13" s="4"/>
    </row>
    <row r="14" spans="1:8" x14ac:dyDescent="0.2">
      <c r="A14" s="221"/>
      <c r="B14" s="221" t="s">
        <v>543</v>
      </c>
      <c r="D14" s="8"/>
      <c r="E14" s="4"/>
      <c r="F14" s="4"/>
      <c r="G14" s="4"/>
      <c r="H14" s="4"/>
    </row>
    <row r="15" spans="1:8" x14ac:dyDescent="0.2">
      <c r="A15" s="221"/>
      <c r="B15" s="230" t="s">
        <v>542</v>
      </c>
      <c r="D15" s="231"/>
      <c r="E15" s="232"/>
      <c r="F15" s="233"/>
      <c r="G15" s="4"/>
      <c r="H15" s="4"/>
    </row>
    <row r="16" spans="1:8" x14ac:dyDescent="0.2">
      <c r="A16" s="221"/>
      <c r="B16" s="234" t="s">
        <v>4208</v>
      </c>
      <c r="C16" s="234"/>
      <c r="D16" s="234"/>
      <c r="E16" s="234"/>
      <c r="F16" s="4"/>
      <c r="G16" s="4"/>
      <c r="H16" s="4"/>
    </row>
    <row r="17" spans="1:8" x14ac:dyDescent="0.2">
      <c r="A17" s="221"/>
      <c r="B17" s="2"/>
      <c r="C17" s="3"/>
      <c r="D17" s="4"/>
      <c r="E17" s="4"/>
      <c r="F17" s="4"/>
      <c r="G17" s="4"/>
      <c r="H17" s="4"/>
    </row>
    <row r="18" spans="1:8" x14ac:dyDescent="0.2">
      <c r="A18" s="657" t="s">
        <v>4</v>
      </c>
      <c r="B18" s="663" t="s">
        <v>15</v>
      </c>
      <c r="C18" s="657" t="s">
        <v>545</v>
      </c>
      <c r="D18" s="804" t="s">
        <v>25</v>
      </c>
      <c r="E18" s="805"/>
      <c r="F18" s="805"/>
      <c r="G18" s="805"/>
      <c r="H18" s="806"/>
    </row>
    <row r="19" spans="1:8" ht="20.25" customHeight="1" x14ac:dyDescent="0.2">
      <c r="A19" s="657"/>
      <c r="B19" s="663"/>
      <c r="C19" s="657"/>
      <c r="D19" s="657" t="s">
        <v>546</v>
      </c>
      <c r="E19" s="657" t="s">
        <v>5</v>
      </c>
      <c r="F19" s="657" t="s">
        <v>18</v>
      </c>
      <c r="G19" s="657" t="s">
        <v>19</v>
      </c>
      <c r="H19" s="657" t="s">
        <v>20</v>
      </c>
    </row>
    <row r="20" spans="1:8" ht="30.75" customHeight="1" x14ac:dyDescent="0.2">
      <c r="A20" s="657"/>
      <c r="B20" s="663"/>
      <c r="C20" s="657"/>
      <c r="D20" s="657"/>
      <c r="E20" s="657"/>
      <c r="F20" s="657"/>
      <c r="G20" s="657"/>
      <c r="H20" s="657"/>
    </row>
    <row r="21" spans="1:8" ht="39.75" customHeight="1" x14ac:dyDescent="0.2">
      <c r="A21" s="657"/>
      <c r="B21" s="663"/>
      <c r="C21" s="657"/>
      <c r="D21" s="657"/>
      <c r="E21" s="657"/>
      <c r="F21" s="657"/>
      <c r="G21" s="657"/>
      <c r="H21" s="657"/>
    </row>
    <row r="22" spans="1:8" x14ac:dyDescent="0.2">
      <c r="A22" s="235">
        <v>1</v>
      </c>
      <c r="B22" s="235">
        <v>2</v>
      </c>
      <c r="C22" s="235">
        <v>3</v>
      </c>
      <c r="D22" s="235">
        <v>4</v>
      </c>
      <c r="E22" s="235">
        <v>5</v>
      </c>
      <c r="F22" s="235">
        <v>6</v>
      </c>
      <c r="G22" s="235">
        <v>7</v>
      </c>
      <c r="H22" s="235">
        <v>8</v>
      </c>
    </row>
    <row r="23" spans="1:8" ht="21" customHeight="1" x14ac:dyDescent="0.2">
      <c r="A23" s="807" t="s">
        <v>547</v>
      </c>
      <c r="B23" s="662"/>
      <c r="C23" s="662"/>
      <c r="D23" s="662"/>
      <c r="E23" s="662"/>
      <c r="F23" s="662"/>
      <c r="G23" s="662"/>
      <c r="H23" s="662"/>
    </row>
    <row r="24" spans="1:8" x14ac:dyDescent="0.2">
      <c r="A24" s="130">
        <v>1</v>
      </c>
      <c r="B24" s="24" t="s">
        <v>4209</v>
      </c>
      <c r="C24" s="25" t="s">
        <v>1934</v>
      </c>
      <c r="D24" s="26">
        <v>268.05</v>
      </c>
      <c r="E24" s="26"/>
      <c r="F24" s="26"/>
      <c r="G24" s="26"/>
      <c r="H24" s="26">
        <v>268.05</v>
      </c>
    </row>
    <row r="25" spans="1:8" x14ac:dyDescent="0.2">
      <c r="A25" s="130">
        <v>2</v>
      </c>
      <c r="B25" s="24" t="s">
        <v>4210</v>
      </c>
      <c r="C25" s="25" t="s">
        <v>4211</v>
      </c>
      <c r="D25" s="26">
        <v>11.02</v>
      </c>
      <c r="E25" s="26">
        <v>915.31</v>
      </c>
      <c r="F25" s="26">
        <v>6123.54</v>
      </c>
      <c r="G25" s="26"/>
      <c r="H25" s="26">
        <v>7049.87</v>
      </c>
    </row>
    <row r="26" spans="1:8" x14ac:dyDescent="0.2">
      <c r="A26" s="130">
        <v>3</v>
      </c>
      <c r="B26" s="24" t="s">
        <v>4212</v>
      </c>
      <c r="C26" s="25" t="s">
        <v>502</v>
      </c>
      <c r="D26" s="26"/>
      <c r="E26" s="26">
        <v>19.89</v>
      </c>
      <c r="F26" s="26">
        <v>4.2300000000000004</v>
      </c>
      <c r="G26" s="26"/>
      <c r="H26" s="26">
        <v>24.12</v>
      </c>
    </row>
    <row r="27" spans="1:8" ht="25.5" x14ac:dyDescent="0.2">
      <c r="A27" s="130">
        <v>4</v>
      </c>
      <c r="B27" s="24" t="s">
        <v>4213</v>
      </c>
      <c r="C27" s="25" t="s">
        <v>518</v>
      </c>
      <c r="D27" s="26"/>
      <c r="E27" s="26">
        <v>23.59</v>
      </c>
      <c r="F27" s="26">
        <v>3.55</v>
      </c>
      <c r="G27" s="26"/>
      <c r="H27" s="26">
        <v>27.14</v>
      </c>
    </row>
    <row r="28" spans="1:8" ht="25.5" x14ac:dyDescent="0.2">
      <c r="A28" s="130">
        <v>5</v>
      </c>
      <c r="B28" s="24" t="s">
        <v>4214</v>
      </c>
      <c r="C28" s="25" t="s">
        <v>522</v>
      </c>
      <c r="D28" s="26"/>
      <c r="E28" s="26">
        <v>4.04</v>
      </c>
      <c r="F28" s="26">
        <v>0.38</v>
      </c>
      <c r="G28" s="26"/>
      <c r="H28" s="26">
        <v>4.42</v>
      </c>
    </row>
    <row r="29" spans="1:8" x14ac:dyDescent="0.2">
      <c r="A29" s="130" t="s">
        <v>33</v>
      </c>
      <c r="B29" s="24" t="s">
        <v>33</v>
      </c>
      <c r="C29" s="25" t="s">
        <v>548</v>
      </c>
      <c r="D29" s="26">
        <v>279.07</v>
      </c>
      <c r="E29" s="26">
        <v>962.83</v>
      </c>
      <c r="F29" s="26">
        <v>6131.7</v>
      </c>
      <c r="G29" s="26"/>
      <c r="H29" s="26">
        <v>7373.6</v>
      </c>
    </row>
    <row r="30" spans="1:8" x14ac:dyDescent="0.2">
      <c r="A30" s="236"/>
      <c r="B30" s="12"/>
      <c r="C30" s="10"/>
      <c r="D30" s="11"/>
      <c r="E30" s="11"/>
      <c r="F30" s="11"/>
      <c r="G30" s="11"/>
      <c r="H30" s="11"/>
    </row>
    <row r="33" spans="1:8" x14ac:dyDescent="0.2">
      <c r="A33" s="237" t="s">
        <v>8</v>
      </c>
      <c r="C33" s="238"/>
      <c r="E33" s="238"/>
      <c r="F33" s="238"/>
      <c r="H33" s="239"/>
    </row>
    <row r="34" spans="1:8" x14ac:dyDescent="0.2">
      <c r="C34" s="670" t="s">
        <v>7</v>
      </c>
      <c r="D34" s="670"/>
      <c r="E34" s="670"/>
      <c r="F34" s="670"/>
      <c r="G34" s="670"/>
      <c r="H34" s="808"/>
    </row>
    <row r="35" spans="1:8" x14ac:dyDescent="0.2">
      <c r="A35" s="237" t="s">
        <v>9</v>
      </c>
      <c r="C35" s="238"/>
      <c r="D35" s="237"/>
      <c r="E35" s="238"/>
      <c r="F35" s="238"/>
      <c r="H35" s="239"/>
    </row>
    <row r="36" spans="1:8" x14ac:dyDescent="0.2">
      <c r="C36" s="57" t="s">
        <v>21</v>
      </c>
      <c r="D36" s="21" t="s">
        <v>549</v>
      </c>
      <c r="E36" s="240"/>
      <c r="G36" s="240"/>
      <c r="H36" s="241"/>
    </row>
    <row r="37" spans="1:8" ht="15" x14ac:dyDescent="0.2">
      <c r="A37" s="237" t="s">
        <v>323</v>
      </c>
      <c r="C37" s="238"/>
      <c r="D37" s="242"/>
      <c r="E37" s="238"/>
      <c r="F37" s="238"/>
      <c r="H37" s="239"/>
    </row>
    <row r="38" spans="1:8" ht="15" x14ac:dyDescent="0.2">
      <c r="B38" s="243"/>
      <c r="C38" s="670" t="s">
        <v>11</v>
      </c>
      <c r="D38" s="670"/>
      <c r="E38" s="670"/>
      <c r="F38" s="670"/>
      <c r="G38" s="670"/>
      <c r="H38" s="670"/>
    </row>
    <row r="39" spans="1:8" ht="15" x14ac:dyDescent="0.2">
      <c r="A39" s="237" t="s">
        <v>324</v>
      </c>
      <c r="C39" s="238"/>
      <c r="D39" s="242"/>
      <c r="E39" s="244"/>
      <c r="F39" s="244"/>
      <c r="G39" s="242"/>
      <c r="H39" s="239"/>
    </row>
    <row r="40" spans="1:8" x14ac:dyDescent="0.2">
      <c r="C40" s="670" t="s">
        <v>11</v>
      </c>
      <c r="D40" s="670"/>
      <c r="E40" s="670"/>
      <c r="F40" s="670"/>
      <c r="G40" s="670"/>
      <c r="H40" s="670"/>
    </row>
  </sheetData>
  <mergeCells count="17">
    <mergeCell ref="C40:H40"/>
    <mergeCell ref="F19:F21"/>
    <mergeCell ref="G19:G21"/>
    <mergeCell ref="H19:H21"/>
    <mergeCell ref="A23:H23"/>
    <mergeCell ref="C34:H34"/>
    <mergeCell ref="C38:H38"/>
    <mergeCell ref="B3:G3"/>
    <mergeCell ref="C4:F4"/>
    <mergeCell ref="B5:G5"/>
    <mergeCell ref="C6:F6"/>
    <mergeCell ref="A18:A21"/>
    <mergeCell ref="B18:B21"/>
    <mergeCell ref="C18:C21"/>
    <mergeCell ref="D18:H18"/>
    <mergeCell ref="D19:D21"/>
    <mergeCell ref="E19:E21"/>
  </mergeCells>
  <pageMargins left="0.55000000000000004" right="0.24" top="0.57999999999999996" bottom="0.62" header="0.31" footer="0.37"/>
  <pageSetup paperSize="9" scale="70" fitToHeight="0" orientation="portrait" r:id="rId1"/>
  <headerFooter alignWithMargins="0">
    <oddHeader>&amp;LГРАНД-Смета 2021</oddHeader>
    <oddFooter>&amp;RСтраница &amp;P</oddFooter>
  </headerFooter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429"/>
  <sheetViews>
    <sheetView topLeftCell="A382" zoomScale="115" zoomScaleNormal="115" workbookViewId="0"/>
  </sheetViews>
  <sheetFormatPr defaultColWidth="9.140625" defaultRowHeight="11.25" customHeight="1" x14ac:dyDescent="0.2"/>
  <cols>
    <col min="1" max="1" width="8.140625" style="63" customWidth="1"/>
    <col min="2" max="2" width="20.140625" style="63" customWidth="1"/>
    <col min="3" max="4" width="10.42578125" style="63" customWidth="1"/>
    <col min="5" max="5" width="13.28515625" style="63" customWidth="1"/>
    <col min="6" max="6" width="8.5703125" style="63" customWidth="1"/>
    <col min="7" max="7" width="7.85546875" style="63" customWidth="1"/>
    <col min="8" max="8" width="8.42578125" style="63" customWidth="1"/>
    <col min="9" max="9" width="8.7109375" style="63" customWidth="1"/>
    <col min="10" max="10" width="8.140625" style="63" customWidth="1"/>
    <col min="11" max="11" width="8.5703125" style="63" customWidth="1"/>
    <col min="12" max="12" width="10" style="63" customWidth="1"/>
    <col min="13" max="13" width="6" style="63" customWidth="1"/>
    <col min="14" max="14" width="9.7109375" style="63" customWidth="1"/>
    <col min="15" max="15" width="99.7109375" style="68" hidden="1" customWidth="1"/>
    <col min="16" max="16" width="138.42578125" style="68" hidden="1" customWidth="1"/>
    <col min="17" max="17" width="34.140625" style="68" hidden="1" customWidth="1"/>
    <col min="18" max="19" width="110.140625" style="68" hidden="1" customWidth="1"/>
    <col min="20" max="23" width="34.140625" style="68" hidden="1" customWidth="1"/>
    <col min="24" max="26" width="84.42578125" style="68" hidden="1" customWidth="1"/>
    <col min="27" max="27" width="110.140625" style="68" hidden="1" customWidth="1"/>
    <col min="28" max="30" width="84.42578125" style="68" hidden="1" customWidth="1"/>
    <col min="31" max="16384" width="9.140625" style="63"/>
  </cols>
  <sheetData>
    <row r="1" spans="1:15" s="63" customFormat="1" x14ac:dyDescent="0.2">
      <c r="N1" s="64" t="s">
        <v>128</v>
      </c>
    </row>
    <row r="2" spans="1:15" s="63" customFormat="1" x14ac:dyDescent="0.2">
      <c r="N2" s="64" t="s">
        <v>12</v>
      </c>
    </row>
    <row r="3" spans="1:15" s="63" customFormat="1" x14ac:dyDescent="0.2">
      <c r="N3" s="64"/>
    </row>
    <row r="4" spans="1:15" s="63" customFormat="1" x14ac:dyDescent="0.2">
      <c r="F4" s="65"/>
    </row>
    <row r="5" spans="1:15" s="63" customFormat="1" ht="33.75" x14ac:dyDescent="0.2">
      <c r="A5" s="66" t="s">
        <v>129</v>
      </c>
      <c r="B5" s="67"/>
      <c r="D5" s="767" t="s">
        <v>550</v>
      </c>
      <c r="E5" s="767"/>
      <c r="F5" s="767"/>
      <c r="G5" s="767"/>
      <c r="H5" s="767"/>
      <c r="I5" s="767"/>
      <c r="J5" s="767"/>
      <c r="K5" s="767"/>
      <c r="L5" s="767"/>
      <c r="M5" s="767"/>
      <c r="N5" s="767"/>
      <c r="O5" s="68" t="s">
        <v>550</v>
      </c>
    </row>
    <row r="6" spans="1:15" s="63" customFormat="1" ht="15" customHeight="1" x14ac:dyDescent="0.2">
      <c r="A6" s="69" t="s">
        <v>130</v>
      </c>
      <c r="D6" s="70" t="s">
        <v>131</v>
      </c>
      <c r="E6" s="70"/>
      <c r="F6" s="71"/>
      <c r="G6" s="71"/>
      <c r="H6" s="71"/>
      <c r="I6" s="71"/>
      <c r="J6" s="71"/>
      <c r="K6" s="71"/>
      <c r="L6" s="71"/>
      <c r="M6" s="71"/>
      <c r="N6" s="71"/>
    </row>
    <row r="7" spans="1:15" s="63" customFormat="1" ht="43.5" customHeight="1" x14ac:dyDescent="0.2">
      <c r="A7" s="768" t="s">
        <v>24</v>
      </c>
      <c r="B7" s="768"/>
      <c r="C7" s="768"/>
      <c r="D7" s="768"/>
      <c r="E7" s="768"/>
      <c r="F7" s="768"/>
      <c r="G7" s="768"/>
      <c r="H7" s="768"/>
      <c r="I7" s="768"/>
      <c r="J7" s="768"/>
      <c r="K7" s="768"/>
      <c r="L7" s="768"/>
      <c r="M7" s="768"/>
      <c r="N7" s="768"/>
    </row>
    <row r="8" spans="1:15" s="63" customFormat="1" x14ac:dyDescent="0.2">
      <c r="A8" s="769" t="s">
        <v>3</v>
      </c>
      <c r="B8" s="769"/>
      <c r="C8" s="769"/>
      <c r="D8" s="769"/>
      <c r="E8" s="769"/>
      <c r="F8" s="769"/>
      <c r="G8" s="769"/>
      <c r="H8" s="769"/>
      <c r="I8" s="769"/>
      <c r="J8" s="769"/>
      <c r="K8" s="769"/>
      <c r="L8" s="769"/>
      <c r="M8" s="769"/>
      <c r="N8" s="769"/>
    </row>
    <row r="9" spans="1:15" s="63" customFormat="1" ht="30" customHeight="1" x14ac:dyDescent="0.2">
      <c r="A9" s="768" t="s">
        <v>4206</v>
      </c>
      <c r="B9" s="768"/>
      <c r="C9" s="768"/>
      <c r="D9" s="768"/>
      <c r="E9" s="768"/>
      <c r="F9" s="768"/>
      <c r="G9" s="768"/>
      <c r="H9" s="768"/>
      <c r="I9" s="768"/>
      <c r="J9" s="768"/>
      <c r="K9" s="768"/>
      <c r="L9" s="768"/>
      <c r="M9" s="768"/>
      <c r="N9" s="768"/>
    </row>
    <row r="10" spans="1:15" s="63" customFormat="1" x14ac:dyDescent="0.2">
      <c r="A10" s="769" t="s">
        <v>132</v>
      </c>
      <c r="B10" s="769"/>
      <c r="C10" s="769"/>
      <c r="D10" s="769"/>
      <c r="E10" s="769"/>
      <c r="F10" s="769"/>
      <c r="G10" s="769"/>
      <c r="H10" s="769"/>
      <c r="I10" s="769"/>
      <c r="J10" s="769"/>
      <c r="K10" s="769"/>
      <c r="L10" s="769"/>
      <c r="M10" s="769"/>
      <c r="N10" s="769"/>
    </row>
    <row r="11" spans="1:15" s="63" customFormat="1" ht="28.5" customHeight="1" x14ac:dyDescent="0.25">
      <c r="A11" s="770" t="s">
        <v>4220</v>
      </c>
      <c r="B11" s="770"/>
      <c r="C11" s="770"/>
      <c r="D11" s="770"/>
      <c r="E11" s="770"/>
      <c r="F11" s="770"/>
      <c r="G11" s="770"/>
      <c r="H11" s="770"/>
      <c r="I11" s="770"/>
      <c r="J11" s="770"/>
      <c r="K11" s="770"/>
      <c r="L11" s="770"/>
      <c r="M11" s="770"/>
      <c r="N11" s="770"/>
    </row>
    <row r="12" spans="1:15" s="63" customFormat="1" ht="29.25" customHeight="1" x14ac:dyDescent="0.2">
      <c r="A12" s="768" t="s">
        <v>1934</v>
      </c>
      <c r="B12" s="768"/>
      <c r="C12" s="768"/>
      <c r="D12" s="768"/>
      <c r="E12" s="768"/>
      <c r="F12" s="768"/>
      <c r="G12" s="768"/>
      <c r="H12" s="768"/>
      <c r="I12" s="768"/>
      <c r="J12" s="768"/>
      <c r="K12" s="768"/>
      <c r="L12" s="768"/>
      <c r="M12" s="768"/>
      <c r="N12" s="768"/>
    </row>
    <row r="13" spans="1:15" s="63" customFormat="1" ht="33.75" customHeight="1" x14ac:dyDescent="0.2">
      <c r="A13" s="769" t="s">
        <v>134</v>
      </c>
      <c r="B13" s="769"/>
      <c r="C13" s="769"/>
      <c r="D13" s="769"/>
      <c r="E13" s="769"/>
      <c r="F13" s="769"/>
      <c r="G13" s="769"/>
      <c r="H13" s="769"/>
      <c r="I13" s="769"/>
      <c r="J13" s="769"/>
      <c r="K13" s="769"/>
      <c r="L13" s="769"/>
      <c r="M13" s="769"/>
      <c r="N13" s="769"/>
    </row>
    <row r="14" spans="1:15" s="63" customFormat="1" ht="18" customHeight="1" x14ac:dyDescent="0.2">
      <c r="A14" s="63" t="s">
        <v>135</v>
      </c>
      <c r="B14" s="72" t="s">
        <v>136</v>
      </c>
      <c r="C14" s="63" t="s">
        <v>137</v>
      </c>
      <c r="F14" s="68"/>
      <c r="G14" s="68"/>
      <c r="H14" s="68"/>
      <c r="I14" s="68"/>
      <c r="J14" s="68"/>
      <c r="K14" s="68"/>
      <c r="L14" s="68"/>
      <c r="M14" s="68"/>
      <c r="N14" s="68"/>
    </row>
    <row r="15" spans="1:15" s="63" customFormat="1" ht="30.75" customHeight="1" x14ac:dyDescent="0.2">
      <c r="A15" s="63" t="s">
        <v>138</v>
      </c>
      <c r="B15" s="777" t="s">
        <v>4221</v>
      </c>
      <c r="C15" s="777"/>
      <c r="D15" s="777"/>
      <c r="E15" s="777"/>
      <c r="F15" s="777"/>
      <c r="G15" s="68"/>
      <c r="H15" s="68"/>
      <c r="I15" s="68"/>
      <c r="J15" s="68"/>
      <c r="K15" s="68"/>
      <c r="L15" s="68"/>
      <c r="M15" s="68"/>
      <c r="N15" s="68"/>
    </row>
    <row r="16" spans="1:15" s="63" customFormat="1" x14ac:dyDescent="0.2">
      <c r="B16" s="778" t="s">
        <v>140</v>
      </c>
      <c r="C16" s="778"/>
      <c r="D16" s="778"/>
      <c r="E16" s="778"/>
      <c r="F16" s="778"/>
      <c r="G16" s="73"/>
      <c r="H16" s="73"/>
      <c r="I16" s="73"/>
      <c r="J16" s="73"/>
      <c r="K16" s="73"/>
      <c r="L16" s="73"/>
      <c r="M16" s="74"/>
      <c r="N16" s="73"/>
    </row>
    <row r="17" spans="1:17" s="63" customFormat="1" ht="25.5" customHeight="1" x14ac:dyDescent="0.2">
      <c r="D17" s="75"/>
      <c r="E17" s="75"/>
      <c r="F17" s="75"/>
      <c r="G17" s="75"/>
      <c r="H17" s="75"/>
      <c r="I17" s="75"/>
      <c r="J17" s="75"/>
      <c r="K17" s="75"/>
      <c r="L17" s="75"/>
      <c r="M17" s="73"/>
      <c r="N17" s="73"/>
    </row>
    <row r="18" spans="1:17" s="63" customFormat="1" x14ac:dyDescent="0.2">
      <c r="A18" s="76" t="s">
        <v>141</v>
      </c>
      <c r="D18" s="70" t="s">
        <v>33</v>
      </c>
      <c r="F18" s="77"/>
      <c r="G18" s="77"/>
      <c r="H18" s="77"/>
      <c r="I18" s="77"/>
      <c r="J18" s="77"/>
      <c r="K18" s="77"/>
      <c r="L18" s="77"/>
      <c r="M18" s="77"/>
      <c r="N18" s="77"/>
    </row>
    <row r="19" spans="1:17" s="63" customFormat="1" ht="25.5" customHeight="1" x14ac:dyDescent="0.2"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</row>
    <row r="20" spans="1:17" s="63" customFormat="1" ht="12.75" customHeight="1" x14ac:dyDescent="0.2">
      <c r="A20" s="76" t="s">
        <v>142</v>
      </c>
      <c r="C20" s="78">
        <v>268.05</v>
      </c>
      <c r="D20" s="79" t="s">
        <v>4222</v>
      </c>
      <c r="E20" s="66" t="s">
        <v>144</v>
      </c>
      <c r="L20" s="80"/>
      <c r="M20" s="80"/>
    </row>
    <row r="21" spans="1:17" s="63" customFormat="1" ht="12.75" customHeight="1" x14ac:dyDescent="0.2">
      <c r="B21" s="63" t="s">
        <v>145</v>
      </c>
      <c r="C21" s="81"/>
      <c r="D21" s="82"/>
      <c r="E21" s="66"/>
    </row>
    <row r="22" spans="1:17" s="63" customFormat="1" ht="12.75" customHeight="1" x14ac:dyDescent="0.2">
      <c r="B22" s="63" t="s">
        <v>146</v>
      </c>
      <c r="C22" s="78">
        <v>268.05</v>
      </c>
      <c r="D22" s="79" t="s">
        <v>4222</v>
      </c>
      <c r="E22" s="66" t="s">
        <v>144</v>
      </c>
      <c r="G22" s="63" t="s">
        <v>147</v>
      </c>
      <c r="L22" s="78">
        <v>0</v>
      </c>
      <c r="M22" s="79" t="s">
        <v>4223</v>
      </c>
      <c r="N22" s="66" t="s">
        <v>144</v>
      </c>
    </row>
    <row r="23" spans="1:17" s="63" customFormat="1" ht="12.75" customHeight="1" x14ac:dyDescent="0.2">
      <c r="B23" s="63" t="s">
        <v>5</v>
      </c>
      <c r="C23" s="78">
        <v>0</v>
      </c>
      <c r="D23" s="83" t="s">
        <v>149</v>
      </c>
      <c r="E23" s="66" t="s">
        <v>144</v>
      </c>
      <c r="G23" s="63" t="s">
        <v>150</v>
      </c>
      <c r="L23" s="84"/>
      <c r="M23" s="84">
        <v>179.62</v>
      </c>
      <c r="N23" s="69" t="s">
        <v>151</v>
      </c>
    </row>
    <row r="24" spans="1:17" s="63" customFormat="1" ht="12.75" customHeight="1" x14ac:dyDescent="0.2">
      <c r="B24" s="63" t="s">
        <v>18</v>
      </c>
      <c r="C24" s="78">
        <v>0</v>
      </c>
      <c r="D24" s="83" t="s">
        <v>149</v>
      </c>
      <c r="E24" s="66" t="s">
        <v>144</v>
      </c>
      <c r="G24" s="63" t="s">
        <v>152</v>
      </c>
      <c r="L24" s="84"/>
      <c r="M24" s="84">
        <v>21.67</v>
      </c>
      <c r="N24" s="69" t="s">
        <v>151</v>
      </c>
    </row>
    <row r="25" spans="1:17" s="63" customFormat="1" ht="12.75" customHeight="1" x14ac:dyDescent="0.2">
      <c r="B25" s="63" t="s">
        <v>19</v>
      </c>
      <c r="C25" s="78">
        <v>0</v>
      </c>
      <c r="D25" s="79" t="s">
        <v>149</v>
      </c>
      <c r="E25" s="66" t="s">
        <v>144</v>
      </c>
      <c r="G25" s="63" t="s">
        <v>153</v>
      </c>
      <c r="L25" s="779" t="s">
        <v>33</v>
      </c>
      <c r="M25" s="779"/>
    </row>
    <row r="26" spans="1:17" s="63" customFormat="1" x14ac:dyDescent="0.2">
      <c r="A26" s="85"/>
    </row>
    <row r="27" spans="1:17" s="63" customFormat="1" ht="36" customHeight="1" x14ac:dyDescent="0.2">
      <c r="A27" s="771" t="s">
        <v>154</v>
      </c>
      <c r="B27" s="771" t="s">
        <v>15</v>
      </c>
      <c r="C27" s="771" t="s">
        <v>155</v>
      </c>
      <c r="D27" s="771"/>
      <c r="E27" s="771"/>
      <c r="F27" s="771" t="s">
        <v>156</v>
      </c>
      <c r="G27" s="771" t="s">
        <v>157</v>
      </c>
      <c r="H27" s="771"/>
      <c r="I27" s="771"/>
      <c r="J27" s="771" t="s">
        <v>158</v>
      </c>
      <c r="K27" s="771"/>
      <c r="L27" s="771"/>
      <c r="M27" s="771" t="s">
        <v>159</v>
      </c>
      <c r="N27" s="771" t="s">
        <v>160</v>
      </c>
    </row>
    <row r="28" spans="1:17" s="63" customFormat="1" ht="36.75" customHeight="1" x14ac:dyDescent="0.2">
      <c r="A28" s="771"/>
      <c r="B28" s="771"/>
      <c r="C28" s="771"/>
      <c r="D28" s="771"/>
      <c r="E28" s="771"/>
      <c r="F28" s="771"/>
      <c r="G28" s="771"/>
      <c r="H28" s="771"/>
      <c r="I28" s="771"/>
      <c r="J28" s="771"/>
      <c r="K28" s="771"/>
      <c r="L28" s="771"/>
      <c r="M28" s="771"/>
      <c r="N28" s="771"/>
    </row>
    <row r="29" spans="1:17" s="63" customFormat="1" ht="42.75" customHeight="1" x14ac:dyDescent="0.2">
      <c r="A29" s="771"/>
      <c r="B29" s="771"/>
      <c r="C29" s="771"/>
      <c r="D29" s="771"/>
      <c r="E29" s="771"/>
      <c r="F29" s="771"/>
      <c r="G29" s="86" t="s">
        <v>161</v>
      </c>
      <c r="H29" s="86" t="s">
        <v>162</v>
      </c>
      <c r="I29" s="86" t="s">
        <v>163</v>
      </c>
      <c r="J29" s="86" t="s">
        <v>161</v>
      </c>
      <c r="K29" s="86" t="s">
        <v>162</v>
      </c>
      <c r="L29" s="86" t="s">
        <v>20</v>
      </c>
      <c r="M29" s="771"/>
      <c r="N29" s="771"/>
    </row>
    <row r="30" spans="1:17" s="63" customFormat="1" x14ac:dyDescent="0.2">
      <c r="A30" s="87">
        <v>1</v>
      </c>
      <c r="B30" s="87">
        <v>2</v>
      </c>
      <c r="C30" s="772">
        <v>3</v>
      </c>
      <c r="D30" s="772"/>
      <c r="E30" s="772"/>
      <c r="F30" s="87">
        <v>4</v>
      </c>
      <c r="G30" s="87">
        <v>5</v>
      </c>
      <c r="H30" s="87">
        <v>6</v>
      </c>
      <c r="I30" s="87">
        <v>7</v>
      </c>
      <c r="J30" s="87">
        <v>8</v>
      </c>
      <c r="K30" s="87">
        <v>9</v>
      </c>
      <c r="L30" s="87">
        <v>10</v>
      </c>
      <c r="M30" s="87">
        <v>11</v>
      </c>
      <c r="N30" s="87">
        <v>12</v>
      </c>
    </row>
    <row r="31" spans="1:17" s="63" customFormat="1" x14ac:dyDescent="0.2">
      <c r="A31" s="773" t="s">
        <v>4224</v>
      </c>
      <c r="B31" s="774"/>
      <c r="C31" s="774"/>
      <c r="D31" s="774"/>
      <c r="E31" s="774"/>
      <c r="F31" s="774"/>
      <c r="G31" s="774"/>
      <c r="H31" s="774"/>
      <c r="I31" s="774"/>
      <c r="J31" s="774"/>
      <c r="K31" s="774"/>
      <c r="L31" s="774"/>
      <c r="M31" s="774"/>
      <c r="N31" s="775"/>
      <c r="P31" s="68" t="s">
        <v>4224</v>
      </c>
    </row>
    <row r="32" spans="1:17" s="63" customFormat="1" ht="56.25" x14ac:dyDescent="0.2">
      <c r="A32" s="88" t="s">
        <v>165</v>
      </c>
      <c r="B32" s="89" t="s">
        <v>302</v>
      </c>
      <c r="C32" s="776" t="s">
        <v>303</v>
      </c>
      <c r="D32" s="776"/>
      <c r="E32" s="776"/>
      <c r="F32" s="90" t="s">
        <v>168</v>
      </c>
      <c r="G32" s="90" t="s">
        <v>33</v>
      </c>
      <c r="H32" s="90" t="s">
        <v>33</v>
      </c>
      <c r="I32" s="90" t="s">
        <v>4225</v>
      </c>
      <c r="J32" s="91" t="s">
        <v>33</v>
      </c>
      <c r="K32" s="90" t="s">
        <v>33</v>
      </c>
      <c r="L32" s="91" t="s">
        <v>33</v>
      </c>
      <c r="M32" s="92" t="s">
        <v>33</v>
      </c>
      <c r="N32" s="93" t="s">
        <v>33</v>
      </c>
      <c r="Q32" s="68" t="s">
        <v>303</v>
      </c>
    </row>
    <row r="33" spans="1:23" s="63" customFormat="1" x14ac:dyDescent="0.2">
      <c r="A33" s="94"/>
      <c r="B33" s="95"/>
      <c r="C33" s="767" t="s">
        <v>4226</v>
      </c>
      <c r="D33" s="767"/>
      <c r="E33" s="767"/>
      <c r="F33" s="767"/>
      <c r="G33" s="767"/>
      <c r="H33" s="767"/>
      <c r="I33" s="767"/>
      <c r="J33" s="767"/>
      <c r="K33" s="767"/>
      <c r="L33" s="767"/>
      <c r="M33" s="767"/>
      <c r="N33" s="781"/>
      <c r="R33" s="68" t="s">
        <v>4226</v>
      </c>
    </row>
    <row r="34" spans="1:23" s="63" customFormat="1" ht="33.75" x14ac:dyDescent="0.2">
      <c r="A34" s="96"/>
      <c r="B34" s="97" t="s">
        <v>558</v>
      </c>
      <c r="C34" s="767" t="s">
        <v>559</v>
      </c>
      <c r="D34" s="767"/>
      <c r="E34" s="767"/>
      <c r="F34" s="767"/>
      <c r="G34" s="767"/>
      <c r="H34" s="767"/>
      <c r="I34" s="767"/>
      <c r="J34" s="767"/>
      <c r="K34" s="767"/>
      <c r="L34" s="767"/>
      <c r="M34" s="767"/>
      <c r="N34" s="781"/>
      <c r="S34" s="68" t="s">
        <v>559</v>
      </c>
    </row>
    <row r="35" spans="1:23" s="63" customFormat="1" x14ac:dyDescent="0.2">
      <c r="A35" s="98"/>
      <c r="B35" s="97" t="s">
        <v>173</v>
      </c>
      <c r="C35" s="767" t="s">
        <v>174</v>
      </c>
      <c r="D35" s="767"/>
      <c r="E35" s="767"/>
      <c r="F35" s="99" t="s">
        <v>33</v>
      </c>
      <c r="G35" s="99" t="s">
        <v>33</v>
      </c>
      <c r="H35" s="99" t="s">
        <v>33</v>
      </c>
      <c r="I35" s="99" t="s">
        <v>33</v>
      </c>
      <c r="J35" s="100">
        <v>4055.7</v>
      </c>
      <c r="K35" s="99" t="s">
        <v>175</v>
      </c>
      <c r="L35" s="100">
        <v>303.67</v>
      </c>
      <c r="M35" s="101" t="s">
        <v>33</v>
      </c>
      <c r="N35" s="102" t="s">
        <v>33</v>
      </c>
      <c r="T35" s="68" t="s">
        <v>174</v>
      </c>
    </row>
    <row r="36" spans="1:23" s="63" customFormat="1" x14ac:dyDescent="0.2">
      <c r="A36" s="98"/>
      <c r="B36" s="97" t="s">
        <v>176</v>
      </c>
      <c r="C36" s="767" t="s">
        <v>177</v>
      </c>
      <c r="D36" s="767"/>
      <c r="E36" s="767"/>
      <c r="F36" s="99" t="s">
        <v>33</v>
      </c>
      <c r="G36" s="99" t="s">
        <v>33</v>
      </c>
      <c r="H36" s="99" t="s">
        <v>33</v>
      </c>
      <c r="I36" s="99" t="s">
        <v>33</v>
      </c>
      <c r="J36" s="100">
        <v>445.5</v>
      </c>
      <c r="K36" s="99" t="s">
        <v>175</v>
      </c>
      <c r="L36" s="100">
        <v>33.36</v>
      </c>
      <c r="M36" s="101" t="s">
        <v>33</v>
      </c>
      <c r="N36" s="102" t="s">
        <v>33</v>
      </c>
      <c r="T36" s="68" t="s">
        <v>177</v>
      </c>
    </row>
    <row r="37" spans="1:23" s="63" customFormat="1" x14ac:dyDescent="0.2">
      <c r="A37" s="98"/>
      <c r="B37" s="97" t="s">
        <v>33</v>
      </c>
      <c r="C37" s="767" t="s">
        <v>178</v>
      </c>
      <c r="D37" s="767"/>
      <c r="E37" s="767"/>
      <c r="F37" s="99" t="s">
        <v>179</v>
      </c>
      <c r="G37" s="99" t="s">
        <v>306</v>
      </c>
      <c r="H37" s="99" t="s">
        <v>175</v>
      </c>
      <c r="I37" s="99" t="s">
        <v>4227</v>
      </c>
      <c r="J37" s="100" t="s">
        <v>33</v>
      </c>
      <c r="K37" s="99" t="s">
        <v>33</v>
      </c>
      <c r="L37" s="100" t="s">
        <v>33</v>
      </c>
      <c r="M37" s="101" t="s">
        <v>33</v>
      </c>
      <c r="N37" s="102" t="s">
        <v>33</v>
      </c>
      <c r="U37" s="68" t="s">
        <v>178</v>
      </c>
    </row>
    <row r="38" spans="1:23" s="63" customFormat="1" x14ac:dyDescent="0.2">
      <c r="A38" s="98"/>
      <c r="B38" s="97" t="s">
        <v>33</v>
      </c>
      <c r="C38" s="776" t="s">
        <v>182</v>
      </c>
      <c r="D38" s="776"/>
      <c r="E38" s="776"/>
      <c r="F38" s="90" t="s">
        <v>33</v>
      </c>
      <c r="G38" s="90" t="s">
        <v>33</v>
      </c>
      <c r="H38" s="90" t="s">
        <v>33</v>
      </c>
      <c r="I38" s="90" t="s">
        <v>33</v>
      </c>
      <c r="J38" s="91">
        <v>4055.7</v>
      </c>
      <c r="K38" s="90" t="s">
        <v>33</v>
      </c>
      <c r="L38" s="91">
        <v>303.67</v>
      </c>
      <c r="M38" s="92" t="s">
        <v>33</v>
      </c>
      <c r="N38" s="93" t="s">
        <v>33</v>
      </c>
      <c r="V38" s="68" t="s">
        <v>182</v>
      </c>
    </row>
    <row r="39" spans="1:23" s="63" customFormat="1" x14ac:dyDescent="0.2">
      <c r="A39" s="98"/>
      <c r="B39" s="97" t="s">
        <v>33</v>
      </c>
      <c r="C39" s="767" t="s">
        <v>183</v>
      </c>
      <c r="D39" s="767"/>
      <c r="E39" s="767"/>
      <c r="F39" s="99" t="s">
        <v>33</v>
      </c>
      <c r="G39" s="99" t="s">
        <v>33</v>
      </c>
      <c r="H39" s="99" t="s">
        <v>33</v>
      </c>
      <c r="I39" s="99" t="s">
        <v>33</v>
      </c>
      <c r="J39" s="100" t="s">
        <v>33</v>
      </c>
      <c r="K39" s="99" t="s">
        <v>33</v>
      </c>
      <c r="L39" s="100">
        <v>33.36</v>
      </c>
      <c r="M39" s="101" t="s">
        <v>33</v>
      </c>
      <c r="N39" s="102" t="s">
        <v>33</v>
      </c>
      <c r="U39" s="68" t="s">
        <v>183</v>
      </c>
    </row>
    <row r="40" spans="1:23" s="63" customFormat="1" ht="33.75" x14ac:dyDescent="0.2">
      <c r="A40" s="98"/>
      <c r="B40" s="97" t="s">
        <v>184</v>
      </c>
      <c r="C40" s="767" t="s">
        <v>185</v>
      </c>
      <c r="D40" s="767"/>
      <c r="E40" s="767"/>
      <c r="F40" s="99" t="s">
        <v>186</v>
      </c>
      <c r="G40" s="99" t="s">
        <v>187</v>
      </c>
      <c r="H40" s="99" t="s">
        <v>33</v>
      </c>
      <c r="I40" s="99" t="s">
        <v>187</v>
      </c>
      <c r="J40" s="100" t="s">
        <v>33</v>
      </c>
      <c r="K40" s="99" t="s">
        <v>33</v>
      </c>
      <c r="L40" s="100">
        <v>31.69</v>
      </c>
      <c r="M40" s="101" t="s">
        <v>33</v>
      </c>
      <c r="N40" s="102" t="s">
        <v>33</v>
      </c>
      <c r="U40" s="68" t="s">
        <v>185</v>
      </c>
    </row>
    <row r="41" spans="1:23" s="63" customFormat="1" ht="22.5" x14ac:dyDescent="0.2">
      <c r="A41" s="98"/>
      <c r="B41" s="97" t="s">
        <v>188</v>
      </c>
      <c r="C41" s="767" t="s">
        <v>189</v>
      </c>
      <c r="D41" s="767"/>
      <c r="E41" s="767"/>
      <c r="F41" s="99" t="s">
        <v>186</v>
      </c>
      <c r="G41" s="99" t="s">
        <v>190</v>
      </c>
      <c r="H41" s="99" t="s">
        <v>33</v>
      </c>
      <c r="I41" s="99" t="s">
        <v>190</v>
      </c>
      <c r="J41" s="100" t="s">
        <v>33</v>
      </c>
      <c r="K41" s="99" t="s">
        <v>33</v>
      </c>
      <c r="L41" s="100">
        <v>16.68</v>
      </c>
      <c r="M41" s="101" t="s">
        <v>33</v>
      </c>
      <c r="N41" s="102" t="s">
        <v>33</v>
      </c>
      <c r="U41" s="68" t="s">
        <v>189</v>
      </c>
    </row>
    <row r="42" spans="1:23" s="63" customFormat="1" x14ac:dyDescent="0.2">
      <c r="A42" s="103"/>
      <c r="B42" s="104"/>
      <c r="C42" s="780" t="s">
        <v>191</v>
      </c>
      <c r="D42" s="780"/>
      <c r="E42" s="780"/>
      <c r="F42" s="105" t="s">
        <v>33</v>
      </c>
      <c r="G42" s="105" t="s">
        <v>33</v>
      </c>
      <c r="H42" s="105" t="s">
        <v>33</v>
      </c>
      <c r="I42" s="105" t="s">
        <v>33</v>
      </c>
      <c r="J42" s="106" t="s">
        <v>33</v>
      </c>
      <c r="K42" s="105" t="s">
        <v>33</v>
      </c>
      <c r="L42" s="106">
        <v>352.04</v>
      </c>
      <c r="M42" s="92" t="s">
        <v>33</v>
      </c>
      <c r="N42" s="107" t="s">
        <v>33</v>
      </c>
      <c r="W42" s="68" t="s">
        <v>191</v>
      </c>
    </row>
    <row r="43" spans="1:23" s="63" customFormat="1" ht="45" x14ac:dyDescent="0.2">
      <c r="A43" s="88" t="s">
        <v>173</v>
      </c>
      <c r="B43" s="89" t="s">
        <v>196</v>
      </c>
      <c r="C43" s="776" t="s">
        <v>259</v>
      </c>
      <c r="D43" s="776"/>
      <c r="E43" s="776"/>
      <c r="F43" s="90" t="s">
        <v>198</v>
      </c>
      <c r="G43" s="90" t="s">
        <v>33</v>
      </c>
      <c r="H43" s="90" t="s">
        <v>33</v>
      </c>
      <c r="I43" s="90" t="s">
        <v>4228</v>
      </c>
      <c r="J43" s="91">
        <v>2.91</v>
      </c>
      <c r="K43" s="90" t="s">
        <v>33</v>
      </c>
      <c r="L43" s="91">
        <v>313.76</v>
      </c>
      <c r="M43" s="92" t="s">
        <v>33</v>
      </c>
      <c r="N43" s="93" t="s">
        <v>33</v>
      </c>
      <c r="Q43" s="68" t="s">
        <v>259</v>
      </c>
    </row>
    <row r="44" spans="1:23" s="63" customFormat="1" x14ac:dyDescent="0.2">
      <c r="A44" s="94"/>
      <c r="B44" s="95"/>
      <c r="C44" s="767" t="s">
        <v>4229</v>
      </c>
      <c r="D44" s="767"/>
      <c r="E44" s="767"/>
      <c r="F44" s="767"/>
      <c r="G44" s="767"/>
      <c r="H44" s="767"/>
      <c r="I44" s="767"/>
      <c r="J44" s="767"/>
      <c r="K44" s="767"/>
      <c r="L44" s="767"/>
      <c r="M44" s="767"/>
      <c r="N44" s="781"/>
      <c r="R44" s="68" t="s">
        <v>4229</v>
      </c>
    </row>
    <row r="45" spans="1:23" s="63" customFormat="1" ht="45" x14ac:dyDescent="0.2">
      <c r="A45" s="88" t="s">
        <v>176</v>
      </c>
      <c r="B45" s="89" t="s">
        <v>4230</v>
      </c>
      <c r="C45" s="776" t="s">
        <v>230</v>
      </c>
      <c r="D45" s="776"/>
      <c r="E45" s="776"/>
      <c r="F45" s="90" t="s">
        <v>168</v>
      </c>
      <c r="G45" s="90" t="s">
        <v>33</v>
      </c>
      <c r="H45" s="90" t="s">
        <v>33</v>
      </c>
      <c r="I45" s="90" t="s">
        <v>4231</v>
      </c>
      <c r="J45" s="91" t="s">
        <v>33</v>
      </c>
      <c r="K45" s="90" t="s">
        <v>33</v>
      </c>
      <c r="L45" s="91" t="s">
        <v>33</v>
      </c>
      <c r="M45" s="92" t="s">
        <v>33</v>
      </c>
      <c r="N45" s="93" t="s">
        <v>33</v>
      </c>
      <c r="Q45" s="68" t="s">
        <v>230</v>
      </c>
    </row>
    <row r="46" spans="1:23" s="63" customFormat="1" x14ac:dyDescent="0.2">
      <c r="A46" s="94"/>
      <c r="B46" s="95"/>
      <c r="C46" s="767" t="s">
        <v>4232</v>
      </c>
      <c r="D46" s="767"/>
      <c r="E46" s="767"/>
      <c r="F46" s="767"/>
      <c r="G46" s="767"/>
      <c r="H46" s="767"/>
      <c r="I46" s="767"/>
      <c r="J46" s="767"/>
      <c r="K46" s="767"/>
      <c r="L46" s="767"/>
      <c r="M46" s="767"/>
      <c r="N46" s="781"/>
      <c r="R46" s="68" t="s">
        <v>4232</v>
      </c>
    </row>
    <row r="47" spans="1:23" s="63" customFormat="1" ht="33.75" x14ac:dyDescent="0.2">
      <c r="A47" s="96"/>
      <c r="B47" s="97" t="s">
        <v>558</v>
      </c>
      <c r="C47" s="767" t="s">
        <v>559</v>
      </c>
      <c r="D47" s="767"/>
      <c r="E47" s="767"/>
      <c r="F47" s="767"/>
      <c r="G47" s="767"/>
      <c r="H47" s="767"/>
      <c r="I47" s="767"/>
      <c r="J47" s="767"/>
      <c r="K47" s="767"/>
      <c r="L47" s="767"/>
      <c r="M47" s="767"/>
      <c r="N47" s="781"/>
      <c r="S47" s="68" t="s">
        <v>559</v>
      </c>
    </row>
    <row r="48" spans="1:23" s="63" customFormat="1" x14ac:dyDescent="0.2">
      <c r="A48" s="98"/>
      <c r="B48" s="97" t="s">
        <v>173</v>
      </c>
      <c r="C48" s="767" t="s">
        <v>174</v>
      </c>
      <c r="D48" s="767"/>
      <c r="E48" s="767"/>
      <c r="F48" s="99" t="s">
        <v>33</v>
      </c>
      <c r="G48" s="99" t="s">
        <v>33</v>
      </c>
      <c r="H48" s="99" t="s">
        <v>33</v>
      </c>
      <c r="I48" s="99" t="s">
        <v>33</v>
      </c>
      <c r="J48" s="100">
        <v>3072.5</v>
      </c>
      <c r="K48" s="99" t="s">
        <v>175</v>
      </c>
      <c r="L48" s="100">
        <v>563.79999999999995</v>
      </c>
      <c r="M48" s="101" t="s">
        <v>33</v>
      </c>
      <c r="N48" s="102" t="s">
        <v>33</v>
      </c>
      <c r="T48" s="68" t="s">
        <v>174</v>
      </c>
    </row>
    <row r="49" spans="1:23" s="63" customFormat="1" x14ac:dyDescent="0.2">
      <c r="A49" s="98"/>
      <c r="B49" s="97" t="s">
        <v>176</v>
      </c>
      <c r="C49" s="767" t="s">
        <v>177</v>
      </c>
      <c r="D49" s="767"/>
      <c r="E49" s="767"/>
      <c r="F49" s="99" t="s">
        <v>33</v>
      </c>
      <c r="G49" s="99" t="s">
        <v>33</v>
      </c>
      <c r="H49" s="99" t="s">
        <v>33</v>
      </c>
      <c r="I49" s="99" t="s">
        <v>33</v>
      </c>
      <c r="J49" s="100">
        <v>337.5</v>
      </c>
      <c r="K49" s="99" t="s">
        <v>175</v>
      </c>
      <c r="L49" s="100">
        <v>61.93</v>
      </c>
      <c r="M49" s="101" t="s">
        <v>33</v>
      </c>
      <c r="N49" s="102" t="s">
        <v>33</v>
      </c>
      <c r="T49" s="68" t="s">
        <v>177</v>
      </c>
    </row>
    <row r="50" spans="1:23" s="63" customFormat="1" x14ac:dyDescent="0.2">
      <c r="A50" s="98"/>
      <c r="B50" s="97" t="s">
        <v>33</v>
      </c>
      <c r="C50" s="767" t="s">
        <v>178</v>
      </c>
      <c r="D50" s="767"/>
      <c r="E50" s="767"/>
      <c r="F50" s="99" t="s">
        <v>179</v>
      </c>
      <c r="G50" s="99" t="s">
        <v>233</v>
      </c>
      <c r="H50" s="99" t="s">
        <v>175</v>
      </c>
      <c r="I50" s="99" t="s">
        <v>4233</v>
      </c>
      <c r="J50" s="100" t="s">
        <v>33</v>
      </c>
      <c r="K50" s="99" t="s">
        <v>33</v>
      </c>
      <c r="L50" s="100" t="s">
        <v>33</v>
      </c>
      <c r="M50" s="101" t="s">
        <v>33</v>
      </c>
      <c r="N50" s="102" t="s">
        <v>33</v>
      </c>
      <c r="U50" s="68" t="s">
        <v>178</v>
      </c>
    </row>
    <row r="51" spans="1:23" s="63" customFormat="1" x14ac:dyDescent="0.2">
      <c r="A51" s="98"/>
      <c r="B51" s="97" t="s">
        <v>33</v>
      </c>
      <c r="C51" s="776" t="s">
        <v>182</v>
      </c>
      <c r="D51" s="776"/>
      <c r="E51" s="776"/>
      <c r="F51" s="90" t="s">
        <v>33</v>
      </c>
      <c r="G51" s="90" t="s">
        <v>33</v>
      </c>
      <c r="H51" s="90" t="s">
        <v>33</v>
      </c>
      <c r="I51" s="90" t="s">
        <v>33</v>
      </c>
      <c r="J51" s="91">
        <v>3072.5</v>
      </c>
      <c r="K51" s="90" t="s">
        <v>33</v>
      </c>
      <c r="L51" s="91">
        <v>563.79999999999995</v>
      </c>
      <c r="M51" s="92" t="s">
        <v>33</v>
      </c>
      <c r="N51" s="93" t="s">
        <v>33</v>
      </c>
      <c r="V51" s="68" t="s">
        <v>182</v>
      </c>
    </row>
    <row r="52" spans="1:23" s="63" customFormat="1" x14ac:dyDescent="0.2">
      <c r="A52" s="98"/>
      <c r="B52" s="97" t="s">
        <v>33</v>
      </c>
      <c r="C52" s="767" t="s">
        <v>183</v>
      </c>
      <c r="D52" s="767"/>
      <c r="E52" s="767"/>
      <c r="F52" s="99" t="s">
        <v>33</v>
      </c>
      <c r="G52" s="99" t="s">
        <v>33</v>
      </c>
      <c r="H52" s="99" t="s">
        <v>33</v>
      </c>
      <c r="I52" s="99" t="s">
        <v>33</v>
      </c>
      <c r="J52" s="100" t="s">
        <v>33</v>
      </c>
      <c r="K52" s="99" t="s">
        <v>33</v>
      </c>
      <c r="L52" s="100">
        <v>61.93</v>
      </c>
      <c r="M52" s="101" t="s">
        <v>33</v>
      </c>
      <c r="N52" s="102" t="s">
        <v>33</v>
      </c>
      <c r="U52" s="68" t="s">
        <v>183</v>
      </c>
    </row>
    <row r="53" spans="1:23" s="63" customFormat="1" ht="33.75" x14ac:dyDescent="0.2">
      <c r="A53" s="98"/>
      <c r="B53" s="97" t="s">
        <v>184</v>
      </c>
      <c r="C53" s="767" t="s">
        <v>185</v>
      </c>
      <c r="D53" s="767"/>
      <c r="E53" s="767"/>
      <c r="F53" s="99" t="s">
        <v>186</v>
      </c>
      <c r="G53" s="99" t="s">
        <v>187</v>
      </c>
      <c r="H53" s="99" t="s">
        <v>33</v>
      </c>
      <c r="I53" s="99" t="s">
        <v>187</v>
      </c>
      <c r="J53" s="100" t="s">
        <v>33</v>
      </c>
      <c r="K53" s="99" t="s">
        <v>33</v>
      </c>
      <c r="L53" s="100">
        <v>58.83</v>
      </c>
      <c r="M53" s="101" t="s">
        <v>33</v>
      </c>
      <c r="N53" s="102" t="s">
        <v>33</v>
      </c>
      <c r="U53" s="68" t="s">
        <v>185</v>
      </c>
    </row>
    <row r="54" spans="1:23" s="63" customFormat="1" ht="22.5" x14ac:dyDescent="0.2">
      <c r="A54" s="98"/>
      <c r="B54" s="97" t="s">
        <v>188</v>
      </c>
      <c r="C54" s="767" t="s">
        <v>189</v>
      </c>
      <c r="D54" s="767"/>
      <c r="E54" s="767"/>
      <c r="F54" s="99" t="s">
        <v>186</v>
      </c>
      <c r="G54" s="99" t="s">
        <v>190</v>
      </c>
      <c r="H54" s="99" t="s">
        <v>33</v>
      </c>
      <c r="I54" s="99" t="s">
        <v>190</v>
      </c>
      <c r="J54" s="100" t="s">
        <v>33</v>
      </c>
      <c r="K54" s="99" t="s">
        <v>33</v>
      </c>
      <c r="L54" s="100">
        <v>30.97</v>
      </c>
      <c r="M54" s="101" t="s">
        <v>33</v>
      </c>
      <c r="N54" s="102" t="s">
        <v>33</v>
      </c>
      <c r="U54" s="68" t="s">
        <v>189</v>
      </c>
    </row>
    <row r="55" spans="1:23" s="63" customFormat="1" x14ac:dyDescent="0.2">
      <c r="A55" s="103"/>
      <c r="B55" s="104"/>
      <c r="C55" s="780" t="s">
        <v>191</v>
      </c>
      <c r="D55" s="780"/>
      <c r="E55" s="780"/>
      <c r="F55" s="105" t="s">
        <v>33</v>
      </c>
      <c r="G55" s="105" t="s">
        <v>33</v>
      </c>
      <c r="H55" s="105" t="s">
        <v>33</v>
      </c>
      <c r="I55" s="105" t="s">
        <v>33</v>
      </c>
      <c r="J55" s="106" t="s">
        <v>33</v>
      </c>
      <c r="K55" s="105" t="s">
        <v>33</v>
      </c>
      <c r="L55" s="106">
        <v>653.6</v>
      </c>
      <c r="M55" s="92" t="s">
        <v>33</v>
      </c>
      <c r="N55" s="107" t="s">
        <v>33</v>
      </c>
      <c r="W55" s="68" t="s">
        <v>191</v>
      </c>
    </row>
    <row r="56" spans="1:23" s="63" customFormat="1" ht="33.75" x14ac:dyDescent="0.2">
      <c r="A56" s="88" t="s">
        <v>212</v>
      </c>
      <c r="B56" s="89" t="s">
        <v>4234</v>
      </c>
      <c r="C56" s="776" t="s">
        <v>4235</v>
      </c>
      <c r="D56" s="776"/>
      <c r="E56" s="776"/>
      <c r="F56" s="90" t="s">
        <v>582</v>
      </c>
      <c r="G56" s="90" t="s">
        <v>33</v>
      </c>
      <c r="H56" s="90" t="s">
        <v>33</v>
      </c>
      <c r="I56" s="90" t="s">
        <v>3404</v>
      </c>
      <c r="J56" s="91" t="s">
        <v>33</v>
      </c>
      <c r="K56" s="90" t="s">
        <v>33</v>
      </c>
      <c r="L56" s="91" t="s">
        <v>33</v>
      </c>
      <c r="M56" s="92" t="s">
        <v>33</v>
      </c>
      <c r="N56" s="93" t="s">
        <v>33</v>
      </c>
      <c r="Q56" s="68" t="s">
        <v>4235</v>
      </c>
    </row>
    <row r="57" spans="1:23" s="63" customFormat="1" x14ac:dyDescent="0.2">
      <c r="A57" s="94"/>
      <c r="B57" s="95"/>
      <c r="C57" s="767" t="s">
        <v>3405</v>
      </c>
      <c r="D57" s="767"/>
      <c r="E57" s="767"/>
      <c r="F57" s="767"/>
      <c r="G57" s="767"/>
      <c r="H57" s="767"/>
      <c r="I57" s="767"/>
      <c r="J57" s="767"/>
      <c r="K57" s="767"/>
      <c r="L57" s="767"/>
      <c r="M57" s="767"/>
      <c r="N57" s="781"/>
      <c r="R57" s="68" t="s">
        <v>3405</v>
      </c>
    </row>
    <row r="58" spans="1:23" s="63" customFormat="1" ht="22.5" x14ac:dyDescent="0.2">
      <c r="A58" s="96"/>
      <c r="B58" s="97" t="s">
        <v>4236</v>
      </c>
      <c r="C58" s="767" t="s">
        <v>4237</v>
      </c>
      <c r="D58" s="767"/>
      <c r="E58" s="767"/>
      <c r="F58" s="767"/>
      <c r="G58" s="767"/>
      <c r="H58" s="767"/>
      <c r="I58" s="767"/>
      <c r="J58" s="767"/>
      <c r="K58" s="767"/>
      <c r="L58" s="767"/>
      <c r="M58" s="767"/>
      <c r="N58" s="781"/>
      <c r="S58" s="68" t="s">
        <v>4237</v>
      </c>
    </row>
    <row r="59" spans="1:23" s="63" customFormat="1" ht="33.75" x14ac:dyDescent="0.2">
      <c r="A59" s="96"/>
      <c r="B59" s="97" t="s">
        <v>558</v>
      </c>
      <c r="C59" s="767" t="s">
        <v>559</v>
      </c>
      <c r="D59" s="767"/>
      <c r="E59" s="767"/>
      <c r="F59" s="767"/>
      <c r="G59" s="767"/>
      <c r="H59" s="767"/>
      <c r="I59" s="767"/>
      <c r="J59" s="767"/>
      <c r="K59" s="767"/>
      <c r="L59" s="767"/>
      <c r="M59" s="767"/>
      <c r="N59" s="781"/>
      <c r="S59" s="68" t="s">
        <v>559</v>
      </c>
    </row>
    <row r="60" spans="1:23" s="63" customFormat="1" x14ac:dyDescent="0.2">
      <c r="A60" s="98"/>
      <c r="B60" s="97" t="s">
        <v>165</v>
      </c>
      <c r="C60" s="767" t="s">
        <v>251</v>
      </c>
      <c r="D60" s="767"/>
      <c r="E60" s="767"/>
      <c r="F60" s="99" t="s">
        <v>33</v>
      </c>
      <c r="G60" s="99" t="s">
        <v>33</v>
      </c>
      <c r="H60" s="99" t="s">
        <v>33</v>
      </c>
      <c r="I60" s="99" t="s">
        <v>33</v>
      </c>
      <c r="J60" s="100">
        <v>3036.68</v>
      </c>
      <c r="K60" s="99" t="s">
        <v>1054</v>
      </c>
      <c r="L60" s="100">
        <v>163.98</v>
      </c>
      <c r="M60" s="101" t="s">
        <v>33</v>
      </c>
      <c r="N60" s="102" t="s">
        <v>33</v>
      </c>
      <c r="T60" s="68" t="s">
        <v>251</v>
      </c>
    </row>
    <row r="61" spans="1:23" s="63" customFormat="1" x14ac:dyDescent="0.2">
      <c r="A61" s="98"/>
      <c r="B61" s="97" t="s">
        <v>33</v>
      </c>
      <c r="C61" s="767" t="s">
        <v>253</v>
      </c>
      <c r="D61" s="767"/>
      <c r="E61" s="767"/>
      <c r="F61" s="99" t="s">
        <v>179</v>
      </c>
      <c r="G61" s="99" t="s">
        <v>3696</v>
      </c>
      <c r="H61" s="99" t="s">
        <v>1054</v>
      </c>
      <c r="I61" s="99" t="s">
        <v>4238</v>
      </c>
      <c r="J61" s="100" t="s">
        <v>33</v>
      </c>
      <c r="K61" s="99" t="s">
        <v>33</v>
      </c>
      <c r="L61" s="100" t="s">
        <v>33</v>
      </c>
      <c r="M61" s="101" t="s">
        <v>33</v>
      </c>
      <c r="N61" s="102" t="s">
        <v>33</v>
      </c>
      <c r="U61" s="68" t="s">
        <v>253</v>
      </c>
    </row>
    <row r="62" spans="1:23" s="63" customFormat="1" x14ac:dyDescent="0.2">
      <c r="A62" s="98"/>
      <c r="B62" s="97" t="s">
        <v>33</v>
      </c>
      <c r="C62" s="776" t="s">
        <v>182</v>
      </c>
      <c r="D62" s="776"/>
      <c r="E62" s="776"/>
      <c r="F62" s="90" t="s">
        <v>33</v>
      </c>
      <c r="G62" s="90" t="s">
        <v>33</v>
      </c>
      <c r="H62" s="90" t="s">
        <v>33</v>
      </c>
      <c r="I62" s="90" t="s">
        <v>33</v>
      </c>
      <c r="J62" s="91">
        <v>3036.68</v>
      </c>
      <c r="K62" s="90" t="s">
        <v>33</v>
      </c>
      <c r="L62" s="91">
        <v>163.98</v>
      </c>
      <c r="M62" s="92" t="s">
        <v>33</v>
      </c>
      <c r="N62" s="93" t="s">
        <v>33</v>
      </c>
      <c r="V62" s="68" t="s">
        <v>182</v>
      </c>
    </row>
    <row r="63" spans="1:23" s="63" customFormat="1" x14ac:dyDescent="0.2">
      <c r="A63" s="98"/>
      <c r="B63" s="97" t="s">
        <v>33</v>
      </c>
      <c r="C63" s="767" t="s">
        <v>183</v>
      </c>
      <c r="D63" s="767"/>
      <c r="E63" s="767"/>
      <c r="F63" s="99" t="s">
        <v>33</v>
      </c>
      <c r="G63" s="99" t="s">
        <v>33</v>
      </c>
      <c r="H63" s="99" t="s">
        <v>33</v>
      </c>
      <c r="I63" s="99" t="s">
        <v>33</v>
      </c>
      <c r="J63" s="100" t="s">
        <v>33</v>
      </c>
      <c r="K63" s="99" t="s">
        <v>33</v>
      </c>
      <c r="L63" s="100">
        <v>163.98</v>
      </c>
      <c r="M63" s="101" t="s">
        <v>33</v>
      </c>
      <c r="N63" s="102" t="s">
        <v>33</v>
      </c>
      <c r="U63" s="68" t="s">
        <v>183</v>
      </c>
    </row>
    <row r="64" spans="1:23" s="63" customFormat="1" ht="22.5" x14ac:dyDescent="0.2">
      <c r="A64" s="98"/>
      <c r="B64" s="97" t="s">
        <v>4239</v>
      </c>
      <c r="C64" s="767" t="s">
        <v>4240</v>
      </c>
      <c r="D64" s="767"/>
      <c r="E64" s="767"/>
      <c r="F64" s="99" t="s">
        <v>186</v>
      </c>
      <c r="G64" s="99" t="s">
        <v>341</v>
      </c>
      <c r="H64" s="99" t="s">
        <v>33</v>
      </c>
      <c r="I64" s="99" t="s">
        <v>341</v>
      </c>
      <c r="J64" s="100" t="s">
        <v>33</v>
      </c>
      <c r="K64" s="99" t="s">
        <v>33</v>
      </c>
      <c r="L64" s="100">
        <v>131.18</v>
      </c>
      <c r="M64" s="101" t="s">
        <v>33</v>
      </c>
      <c r="N64" s="102" t="s">
        <v>33</v>
      </c>
      <c r="U64" s="68" t="s">
        <v>4240</v>
      </c>
    </row>
    <row r="65" spans="1:23" s="63" customFormat="1" ht="22.5" x14ac:dyDescent="0.2">
      <c r="A65" s="98"/>
      <c r="B65" s="97" t="s">
        <v>4241</v>
      </c>
      <c r="C65" s="767" t="s">
        <v>4242</v>
      </c>
      <c r="D65" s="767"/>
      <c r="E65" s="767"/>
      <c r="F65" s="99" t="s">
        <v>186</v>
      </c>
      <c r="G65" s="99" t="s">
        <v>344</v>
      </c>
      <c r="H65" s="99" t="s">
        <v>33</v>
      </c>
      <c r="I65" s="99" t="s">
        <v>344</v>
      </c>
      <c r="J65" s="100" t="s">
        <v>33</v>
      </c>
      <c r="K65" s="99" t="s">
        <v>33</v>
      </c>
      <c r="L65" s="100">
        <v>73.790000000000006</v>
      </c>
      <c r="M65" s="101" t="s">
        <v>33</v>
      </c>
      <c r="N65" s="102" t="s">
        <v>33</v>
      </c>
      <c r="U65" s="68" t="s">
        <v>4242</v>
      </c>
    </row>
    <row r="66" spans="1:23" s="63" customFormat="1" x14ac:dyDescent="0.2">
      <c r="A66" s="103"/>
      <c r="B66" s="104"/>
      <c r="C66" s="780" t="s">
        <v>191</v>
      </c>
      <c r="D66" s="780"/>
      <c r="E66" s="780"/>
      <c r="F66" s="105" t="s">
        <v>33</v>
      </c>
      <c r="G66" s="105" t="s">
        <v>33</v>
      </c>
      <c r="H66" s="105" t="s">
        <v>33</v>
      </c>
      <c r="I66" s="105" t="s">
        <v>33</v>
      </c>
      <c r="J66" s="106" t="s">
        <v>33</v>
      </c>
      <c r="K66" s="105" t="s">
        <v>33</v>
      </c>
      <c r="L66" s="106">
        <v>368.95</v>
      </c>
      <c r="M66" s="92" t="s">
        <v>33</v>
      </c>
      <c r="N66" s="107" t="s">
        <v>33</v>
      </c>
      <c r="W66" s="68" t="s">
        <v>191</v>
      </c>
    </row>
    <row r="67" spans="1:23" s="63" customFormat="1" ht="45" x14ac:dyDescent="0.2">
      <c r="A67" s="88" t="s">
        <v>219</v>
      </c>
      <c r="B67" s="89" t="s">
        <v>2796</v>
      </c>
      <c r="C67" s="776" t="s">
        <v>4243</v>
      </c>
      <c r="D67" s="776"/>
      <c r="E67" s="776"/>
      <c r="F67" s="90" t="s">
        <v>168</v>
      </c>
      <c r="G67" s="90" t="s">
        <v>33</v>
      </c>
      <c r="H67" s="90" t="s">
        <v>33</v>
      </c>
      <c r="I67" s="90" t="s">
        <v>4231</v>
      </c>
      <c r="J67" s="91" t="s">
        <v>33</v>
      </c>
      <c r="K67" s="90" t="s">
        <v>33</v>
      </c>
      <c r="L67" s="91" t="s">
        <v>33</v>
      </c>
      <c r="M67" s="92" t="s">
        <v>33</v>
      </c>
      <c r="N67" s="93" t="s">
        <v>33</v>
      </c>
      <c r="Q67" s="68" t="s">
        <v>4243</v>
      </c>
    </row>
    <row r="68" spans="1:23" s="63" customFormat="1" x14ac:dyDescent="0.2">
      <c r="A68" s="94"/>
      <c r="B68" s="95"/>
      <c r="C68" s="767" t="s">
        <v>4232</v>
      </c>
      <c r="D68" s="767"/>
      <c r="E68" s="767"/>
      <c r="F68" s="767"/>
      <c r="G68" s="767"/>
      <c r="H68" s="767"/>
      <c r="I68" s="767"/>
      <c r="J68" s="767"/>
      <c r="K68" s="767"/>
      <c r="L68" s="767"/>
      <c r="M68" s="767"/>
      <c r="N68" s="781"/>
      <c r="R68" s="68" t="s">
        <v>4232</v>
      </c>
    </row>
    <row r="69" spans="1:23" s="63" customFormat="1" ht="33.75" x14ac:dyDescent="0.2">
      <c r="A69" s="96"/>
      <c r="B69" s="97" t="s">
        <v>558</v>
      </c>
      <c r="C69" s="767" t="s">
        <v>559</v>
      </c>
      <c r="D69" s="767"/>
      <c r="E69" s="767"/>
      <c r="F69" s="767"/>
      <c r="G69" s="767"/>
      <c r="H69" s="767"/>
      <c r="I69" s="767"/>
      <c r="J69" s="767"/>
      <c r="K69" s="767"/>
      <c r="L69" s="767"/>
      <c r="M69" s="767"/>
      <c r="N69" s="781"/>
      <c r="S69" s="68" t="s">
        <v>559</v>
      </c>
    </row>
    <row r="70" spans="1:23" s="63" customFormat="1" x14ac:dyDescent="0.2">
      <c r="A70" s="98"/>
      <c r="B70" s="97" t="s">
        <v>173</v>
      </c>
      <c r="C70" s="767" t="s">
        <v>174</v>
      </c>
      <c r="D70" s="767"/>
      <c r="E70" s="767"/>
      <c r="F70" s="99" t="s">
        <v>33</v>
      </c>
      <c r="G70" s="99" t="s">
        <v>33</v>
      </c>
      <c r="H70" s="99" t="s">
        <v>33</v>
      </c>
      <c r="I70" s="99" t="s">
        <v>33</v>
      </c>
      <c r="J70" s="100">
        <v>308.07</v>
      </c>
      <c r="K70" s="99" t="s">
        <v>175</v>
      </c>
      <c r="L70" s="100">
        <v>56.53</v>
      </c>
      <c r="M70" s="101" t="s">
        <v>33</v>
      </c>
      <c r="N70" s="102" t="s">
        <v>33</v>
      </c>
      <c r="T70" s="68" t="s">
        <v>174</v>
      </c>
    </row>
    <row r="71" spans="1:23" s="63" customFormat="1" x14ac:dyDescent="0.2">
      <c r="A71" s="98"/>
      <c r="B71" s="97" t="s">
        <v>176</v>
      </c>
      <c r="C71" s="767" t="s">
        <v>177</v>
      </c>
      <c r="D71" s="767"/>
      <c r="E71" s="767"/>
      <c r="F71" s="99" t="s">
        <v>33</v>
      </c>
      <c r="G71" s="99" t="s">
        <v>33</v>
      </c>
      <c r="H71" s="99" t="s">
        <v>33</v>
      </c>
      <c r="I71" s="99" t="s">
        <v>33</v>
      </c>
      <c r="J71" s="100">
        <v>31.32</v>
      </c>
      <c r="K71" s="99" t="s">
        <v>175</v>
      </c>
      <c r="L71" s="100">
        <v>5.75</v>
      </c>
      <c r="M71" s="101" t="s">
        <v>33</v>
      </c>
      <c r="N71" s="102" t="s">
        <v>33</v>
      </c>
      <c r="T71" s="68" t="s">
        <v>177</v>
      </c>
    </row>
    <row r="72" spans="1:23" s="63" customFormat="1" x14ac:dyDescent="0.2">
      <c r="A72" s="98"/>
      <c r="B72" s="97" t="s">
        <v>33</v>
      </c>
      <c r="C72" s="767" t="s">
        <v>178</v>
      </c>
      <c r="D72" s="767"/>
      <c r="E72" s="767"/>
      <c r="F72" s="99" t="s">
        <v>179</v>
      </c>
      <c r="G72" s="99" t="s">
        <v>2798</v>
      </c>
      <c r="H72" s="99" t="s">
        <v>175</v>
      </c>
      <c r="I72" s="99" t="s">
        <v>4244</v>
      </c>
      <c r="J72" s="100" t="s">
        <v>33</v>
      </c>
      <c r="K72" s="99" t="s">
        <v>33</v>
      </c>
      <c r="L72" s="100" t="s">
        <v>33</v>
      </c>
      <c r="M72" s="101" t="s">
        <v>33</v>
      </c>
      <c r="N72" s="102" t="s">
        <v>33</v>
      </c>
      <c r="U72" s="68" t="s">
        <v>178</v>
      </c>
    </row>
    <row r="73" spans="1:23" s="63" customFormat="1" x14ac:dyDescent="0.2">
      <c r="A73" s="98"/>
      <c r="B73" s="97" t="s">
        <v>33</v>
      </c>
      <c r="C73" s="776" t="s">
        <v>182</v>
      </c>
      <c r="D73" s="776"/>
      <c r="E73" s="776"/>
      <c r="F73" s="90" t="s">
        <v>33</v>
      </c>
      <c r="G73" s="90" t="s">
        <v>33</v>
      </c>
      <c r="H73" s="90" t="s">
        <v>33</v>
      </c>
      <c r="I73" s="90" t="s">
        <v>33</v>
      </c>
      <c r="J73" s="91">
        <v>308.07</v>
      </c>
      <c r="K73" s="90" t="s">
        <v>33</v>
      </c>
      <c r="L73" s="91">
        <v>56.53</v>
      </c>
      <c r="M73" s="92" t="s">
        <v>33</v>
      </c>
      <c r="N73" s="93" t="s">
        <v>33</v>
      </c>
      <c r="V73" s="68" t="s">
        <v>182</v>
      </c>
    </row>
    <row r="74" spans="1:23" s="63" customFormat="1" x14ac:dyDescent="0.2">
      <c r="A74" s="98"/>
      <c r="B74" s="97" t="s">
        <v>33</v>
      </c>
      <c r="C74" s="767" t="s">
        <v>183</v>
      </c>
      <c r="D74" s="767"/>
      <c r="E74" s="767"/>
      <c r="F74" s="99" t="s">
        <v>33</v>
      </c>
      <c r="G74" s="99" t="s">
        <v>33</v>
      </c>
      <c r="H74" s="99" t="s">
        <v>33</v>
      </c>
      <c r="I74" s="99" t="s">
        <v>33</v>
      </c>
      <c r="J74" s="100" t="s">
        <v>33</v>
      </c>
      <c r="K74" s="99" t="s">
        <v>33</v>
      </c>
      <c r="L74" s="100">
        <v>5.75</v>
      </c>
      <c r="M74" s="101" t="s">
        <v>33</v>
      </c>
      <c r="N74" s="102" t="s">
        <v>33</v>
      </c>
      <c r="U74" s="68" t="s">
        <v>183</v>
      </c>
    </row>
    <row r="75" spans="1:23" s="63" customFormat="1" ht="33.75" x14ac:dyDescent="0.2">
      <c r="A75" s="98"/>
      <c r="B75" s="97" t="s">
        <v>184</v>
      </c>
      <c r="C75" s="767" t="s">
        <v>185</v>
      </c>
      <c r="D75" s="767"/>
      <c r="E75" s="767"/>
      <c r="F75" s="99" t="s">
        <v>186</v>
      </c>
      <c r="G75" s="99" t="s">
        <v>187</v>
      </c>
      <c r="H75" s="99" t="s">
        <v>33</v>
      </c>
      <c r="I75" s="99" t="s">
        <v>187</v>
      </c>
      <c r="J75" s="100" t="s">
        <v>33</v>
      </c>
      <c r="K75" s="99" t="s">
        <v>33</v>
      </c>
      <c r="L75" s="100">
        <v>5.46</v>
      </c>
      <c r="M75" s="101" t="s">
        <v>33</v>
      </c>
      <c r="N75" s="102" t="s">
        <v>33</v>
      </c>
      <c r="U75" s="68" t="s">
        <v>185</v>
      </c>
    </row>
    <row r="76" spans="1:23" s="63" customFormat="1" ht="22.5" x14ac:dyDescent="0.2">
      <c r="A76" s="98"/>
      <c r="B76" s="97" t="s">
        <v>188</v>
      </c>
      <c r="C76" s="767" t="s">
        <v>189</v>
      </c>
      <c r="D76" s="767"/>
      <c r="E76" s="767"/>
      <c r="F76" s="99" t="s">
        <v>186</v>
      </c>
      <c r="G76" s="99" t="s">
        <v>190</v>
      </c>
      <c r="H76" s="99" t="s">
        <v>33</v>
      </c>
      <c r="I76" s="99" t="s">
        <v>190</v>
      </c>
      <c r="J76" s="100" t="s">
        <v>33</v>
      </c>
      <c r="K76" s="99" t="s">
        <v>33</v>
      </c>
      <c r="L76" s="100">
        <v>2.88</v>
      </c>
      <c r="M76" s="101" t="s">
        <v>33</v>
      </c>
      <c r="N76" s="102" t="s">
        <v>33</v>
      </c>
      <c r="U76" s="68" t="s">
        <v>189</v>
      </c>
    </row>
    <row r="77" spans="1:23" s="63" customFormat="1" x14ac:dyDescent="0.2">
      <c r="A77" s="103"/>
      <c r="B77" s="104"/>
      <c r="C77" s="780" t="s">
        <v>191</v>
      </c>
      <c r="D77" s="780"/>
      <c r="E77" s="780"/>
      <c r="F77" s="105" t="s">
        <v>33</v>
      </c>
      <c r="G77" s="105" t="s">
        <v>33</v>
      </c>
      <c r="H77" s="105" t="s">
        <v>33</v>
      </c>
      <c r="I77" s="105" t="s">
        <v>33</v>
      </c>
      <c r="J77" s="106" t="s">
        <v>33</v>
      </c>
      <c r="K77" s="105" t="s">
        <v>33</v>
      </c>
      <c r="L77" s="106">
        <v>64.87</v>
      </c>
      <c r="M77" s="92" t="s">
        <v>33</v>
      </c>
      <c r="N77" s="107" t="s">
        <v>33</v>
      </c>
      <c r="W77" s="68" t="s">
        <v>191</v>
      </c>
    </row>
    <row r="78" spans="1:23" s="63" customFormat="1" ht="22.5" x14ac:dyDescent="0.2">
      <c r="A78" s="88" t="s">
        <v>228</v>
      </c>
      <c r="B78" s="89" t="s">
        <v>1974</v>
      </c>
      <c r="C78" s="776" t="s">
        <v>1975</v>
      </c>
      <c r="D78" s="776"/>
      <c r="E78" s="776"/>
      <c r="F78" s="90" t="s">
        <v>582</v>
      </c>
      <c r="G78" s="90" t="s">
        <v>33</v>
      </c>
      <c r="H78" s="90" t="s">
        <v>33</v>
      </c>
      <c r="I78" s="90" t="s">
        <v>4245</v>
      </c>
      <c r="J78" s="91" t="s">
        <v>33</v>
      </c>
      <c r="K78" s="90" t="s">
        <v>33</v>
      </c>
      <c r="L78" s="91" t="s">
        <v>33</v>
      </c>
      <c r="M78" s="92" t="s">
        <v>33</v>
      </c>
      <c r="N78" s="93" t="s">
        <v>33</v>
      </c>
      <c r="Q78" s="68" t="s">
        <v>1975</v>
      </c>
    </row>
    <row r="79" spans="1:23" s="63" customFormat="1" x14ac:dyDescent="0.2">
      <c r="A79" s="94"/>
      <c r="B79" s="95"/>
      <c r="C79" s="767" t="s">
        <v>4246</v>
      </c>
      <c r="D79" s="767"/>
      <c r="E79" s="767"/>
      <c r="F79" s="767"/>
      <c r="G79" s="767"/>
      <c r="H79" s="767"/>
      <c r="I79" s="767"/>
      <c r="J79" s="767"/>
      <c r="K79" s="767"/>
      <c r="L79" s="767"/>
      <c r="M79" s="767"/>
      <c r="N79" s="781"/>
      <c r="R79" s="68" t="s">
        <v>4246</v>
      </c>
    </row>
    <row r="80" spans="1:23" s="63" customFormat="1" ht="33.75" x14ac:dyDescent="0.2">
      <c r="A80" s="96"/>
      <c r="B80" s="97" t="s">
        <v>558</v>
      </c>
      <c r="C80" s="767" t="s">
        <v>559</v>
      </c>
      <c r="D80" s="767"/>
      <c r="E80" s="767"/>
      <c r="F80" s="767"/>
      <c r="G80" s="767"/>
      <c r="H80" s="767"/>
      <c r="I80" s="767"/>
      <c r="J80" s="767"/>
      <c r="K80" s="767"/>
      <c r="L80" s="767"/>
      <c r="M80" s="767"/>
      <c r="N80" s="781"/>
      <c r="S80" s="68" t="s">
        <v>559</v>
      </c>
    </row>
    <row r="81" spans="1:23" s="63" customFormat="1" x14ac:dyDescent="0.2">
      <c r="A81" s="98"/>
      <c r="B81" s="97" t="s">
        <v>165</v>
      </c>
      <c r="C81" s="767" t="s">
        <v>251</v>
      </c>
      <c r="D81" s="767"/>
      <c r="E81" s="767"/>
      <c r="F81" s="99" t="s">
        <v>33</v>
      </c>
      <c r="G81" s="99" t="s">
        <v>33</v>
      </c>
      <c r="H81" s="99" t="s">
        <v>33</v>
      </c>
      <c r="I81" s="99" t="s">
        <v>33</v>
      </c>
      <c r="J81" s="100">
        <v>127.61</v>
      </c>
      <c r="K81" s="99" t="s">
        <v>175</v>
      </c>
      <c r="L81" s="100">
        <v>234.16</v>
      </c>
      <c r="M81" s="101" t="s">
        <v>33</v>
      </c>
      <c r="N81" s="102" t="s">
        <v>33</v>
      </c>
      <c r="T81" s="68" t="s">
        <v>251</v>
      </c>
    </row>
    <row r="82" spans="1:23" s="63" customFormat="1" x14ac:dyDescent="0.2">
      <c r="A82" s="98"/>
      <c r="B82" s="97" t="s">
        <v>173</v>
      </c>
      <c r="C82" s="767" t="s">
        <v>174</v>
      </c>
      <c r="D82" s="767"/>
      <c r="E82" s="767"/>
      <c r="F82" s="99" t="s">
        <v>33</v>
      </c>
      <c r="G82" s="99" t="s">
        <v>33</v>
      </c>
      <c r="H82" s="99" t="s">
        <v>33</v>
      </c>
      <c r="I82" s="99" t="s">
        <v>33</v>
      </c>
      <c r="J82" s="100">
        <v>288.58</v>
      </c>
      <c r="K82" s="99" t="s">
        <v>175</v>
      </c>
      <c r="L82" s="100">
        <v>529.54</v>
      </c>
      <c r="M82" s="101" t="s">
        <v>33</v>
      </c>
      <c r="N82" s="102" t="s">
        <v>33</v>
      </c>
      <c r="T82" s="68" t="s">
        <v>174</v>
      </c>
    </row>
    <row r="83" spans="1:23" s="63" customFormat="1" x14ac:dyDescent="0.2">
      <c r="A83" s="98"/>
      <c r="B83" s="97" t="s">
        <v>176</v>
      </c>
      <c r="C83" s="767" t="s">
        <v>177</v>
      </c>
      <c r="D83" s="767"/>
      <c r="E83" s="767"/>
      <c r="F83" s="99" t="s">
        <v>33</v>
      </c>
      <c r="G83" s="99" t="s">
        <v>33</v>
      </c>
      <c r="H83" s="99" t="s">
        <v>33</v>
      </c>
      <c r="I83" s="99" t="s">
        <v>33</v>
      </c>
      <c r="J83" s="100">
        <v>31.49</v>
      </c>
      <c r="K83" s="99" t="s">
        <v>175</v>
      </c>
      <c r="L83" s="100">
        <v>57.78</v>
      </c>
      <c r="M83" s="101" t="s">
        <v>33</v>
      </c>
      <c r="N83" s="102" t="s">
        <v>33</v>
      </c>
      <c r="T83" s="68" t="s">
        <v>177</v>
      </c>
    </row>
    <row r="84" spans="1:23" s="63" customFormat="1" x14ac:dyDescent="0.2">
      <c r="A84" s="98"/>
      <c r="B84" s="97" t="s">
        <v>33</v>
      </c>
      <c r="C84" s="767" t="s">
        <v>253</v>
      </c>
      <c r="D84" s="767"/>
      <c r="E84" s="767"/>
      <c r="F84" s="99" t="s">
        <v>179</v>
      </c>
      <c r="G84" s="99" t="s">
        <v>1978</v>
      </c>
      <c r="H84" s="99" t="s">
        <v>175</v>
      </c>
      <c r="I84" s="99" t="s">
        <v>4247</v>
      </c>
      <c r="J84" s="100" t="s">
        <v>33</v>
      </c>
      <c r="K84" s="99" t="s">
        <v>33</v>
      </c>
      <c r="L84" s="100" t="s">
        <v>33</v>
      </c>
      <c r="M84" s="101" t="s">
        <v>33</v>
      </c>
      <c r="N84" s="102" t="s">
        <v>33</v>
      </c>
      <c r="U84" s="68" t="s">
        <v>253</v>
      </c>
    </row>
    <row r="85" spans="1:23" s="63" customFormat="1" x14ac:dyDescent="0.2">
      <c r="A85" s="98"/>
      <c r="B85" s="97" t="s">
        <v>33</v>
      </c>
      <c r="C85" s="767" t="s">
        <v>178</v>
      </c>
      <c r="D85" s="767"/>
      <c r="E85" s="767"/>
      <c r="F85" s="99" t="s">
        <v>179</v>
      </c>
      <c r="G85" s="99" t="s">
        <v>1980</v>
      </c>
      <c r="H85" s="99" t="s">
        <v>175</v>
      </c>
      <c r="I85" s="99" t="s">
        <v>4248</v>
      </c>
      <c r="J85" s="100" t="s">
        <v>33</v>
      </c>
      <c r="K85" s="99" t="s">
        <v>33</v>
      </c>
      <c r="L85" s="100" t="s">
        <v>33</v>
      </c>
      <c r="M85" s="101" t="s">
        <v>33</v>
      </c>
      <c r="N85" s="102" t="s">
        <v>33</v>
      </c>
      <c r="U85" s="68" t="s">
        <v>178</v>
      </c>
    </row>
    <row r="86" spans="1:23" s="63" customFormat="1" x14ac:dyDescent="0.2">
      <c r="A86" s="98"/>
      <c r="B86" s="97" t="s">
        <v>33</v>
      </c>
      <c r="C86" s="776" t="s">
        <v>182</v>
      </c>
      <c r="D86" s="776"/>
      <c r="E86" s="776"/>
      <c r="F86" s="90" t="s">
        <v>33</v>
      </c>
      <c r="G86" s="90" t="s">
        <v>33</v>
      </c>
      <c r="H86" s="90" t="s">
        <v>33</v>
      </c>
      <c r="I86" s="90" t="s">
        <v>33</v>
      </c>
      <c r="J86" s="91">
        <v>416.19</v>
      </c>
      <c r="K86" s="90" t="s">
        <v>33</v>
      </c>
      <c r="L86" s="91">
        <v>763.7</v>
      </c>
      <c r="M86" s="92" t="s">
        <v>33</v>
      </c>
      <c r="N86" s="93" t="s">
        <v>33</v>
      </c>
      <c r="V86" s="68" t="s">
        <v>182</v>
      </c>
    </row>
    <row r="87" spans="1:23" s="63" customFormat="1" x14ac:dyDescent="0.2">
      <c r="A87" s="98"/>
      <c r="B87" s="97" t="s">
        <v>33</v>
      </c>
      <c r="C87" s="767" t="s">
        <v>183</v>
      </c>
      <c r="D87" s="767"/>
      <c r="E87" s="767"/>
      <c r="F87" s="99" t="s">
        <v>33</v>
      </c>
      <c r="G87" s="99" t="s">
        <v>33</v>
      </c>
      <c r="H87" s="99" t="s">
        <v>33</v>
      </c>
      <c r="I87" s="99" t="s">
        <v>33</v>
      </c>
      <c r="J87" s="100" t="s">
        <v>33</v>
      </c>
      <c r="K87" s="99" t="s">
        <v>33</v>
      </c>
      <c r="L87" s="100">
        <v>291.94</v>
      </c>
      <c r="M87" s="101" t="s">
        <v>33</v>
      </c>
      <c r="N87" s="102" t="s">
        <v>33</v>
      </c>
      <c r="U87" s="68" t="s">
        <v>183</v>
      </c>
    </row>
    <row r="88" spans="1:23" s="63" customFormat="1" ht="33.75" x14ac:dyDescent="0.2">
      <c r="A88" s="98"/>
      <c r="B88" s="97" t="s">
        <v>184</v>
      </c>
      <c r="C88" s="767" t="s">
        <v>185</v>
      </c>
      <c r="D88" s="767"/>
      <c r="E88" s="767"/>
      <c r="F88" s="99" t="s">
        <v>186</v>
      </c>
      <c r="G88" s="99" t="s">
        <v>187</v>
      </c>
      <c r="H88" s="99" t="s">
        <v>33</v>
      </c>
      <c r="I88" s="99" t="s">
        <v>187</v>
      </c>
      <c r="J88" s="100" t="s">
        <v>33</v>
      </c>
      <c r="K88" s="99" t="s">
        <v>33</v>
      </c>
      <c r="L88" s="100">
        <v>277.33999999999997</v>
      </c>
      <c r="M88" s="101" t="s">
        <v>33</v>
      </c>
      <c r="N88" s="102" t="s">
        <v>33</v>
      </c>
      <c r="U88" s="68" t="s">
        <v>185</v>
      </c>
    </row>
    <row r="89" spans="1:23" s="63" customFormat="1" ht="22.5" x14ac:dyDescent="0.2">
      <c r="A89" s="98"/>
      <c r="B89" s="97" t="s">
        <v>188</v>
      </c>
      <c r="C89" s="767" t="s">
        <v>189</v>
      </c>
      <c r="D89" s="767"/>
      <c r="E89" s="767"/>
      <c r="F89" s="99" t="s">
        <v>186</v>
      </c>
      <c r="G89" s="99" t="s">
        <v>190</v>
      </c>
      <c r="H89" s="99" t="s">
        <v>33</v>
      </c>
      <c r="I89" s="99" t="s">
        <v>190</v>
      </c>
      <c r="J89" s="100" t="s">
        <v>33</v>
      </c>
      <c r="K89" s="99" t="s">
        <v>33</v>
      </c>
      <c r="L89" s="100">
        <v>145.97</v>
      </c>
      <c r="M89" s="101" t="s">
        <v>33</v>
      </c>
      <c r="N89" s="102" t="s">
        <v>33</v>
      </c>
      <c r="U89" s="68" t="s">
        <v>189</v>
      </c>
    </row>
    <row r="90" spans="1:23" s="63" customFormat="1" x14ac:dyDescent="0.2">
      <c r="A90" s="103"/>
      <c r="B90" s="104"/>
      <c r="C90" s="780" t="s">
        <v>191</v>
      </c>
      <c r="D90" s="780"/>
      <c r="E90" s="780"/>
      <c r="F90" s="105" t="s">
        <v>33</v>
      </c>
      <c r="G90" s="105" t="s">
        <v>33</v>
      </c>
      <c r="H90" s="105" t="s">
        <v>33</v>
      </c>
      <c r="I90" s="105" t="s">
        <v>33</v>
      </c>
      <c r="J90" s="106" t="s">
        <v>33</v>
      </c>
      <c r="K90" s="105" t="s">
        <v>33</v>
      </c>
      <c r="L90" s="106">
        <v>1187.01</v>
      </c>
      <c r="M90" s="92" t="s">
        <v>33</v>
      </c>
      <c r="N90" s="107" t="s">
        <v>33</v>
      </c>
      <c r="W90" s="68" t="s">
        <v>191</v>
      </c>
    </row>
    <row r="91" spans="1:23" s="63" customFormat="1" ht="22.5" x14ac:dyDescent="0.2">
      <c r="A91" s="88" t="s">
        <v>235</v>
      </c>
      <c r="B91" s="89" t="s">
        <v>4249</v>
      </c>
      <c r="C91" s="776" t="s">
        <v>4250</v>
      </c>
      <c r="D91" s="776"/>
      <c r="E91" s="776"/>
      <c r="F91" s="90" t="s">
        <v>566</v>
      </c>
      <c r="G91" s="90" t="s">
        <v>33</v>
      </c>
      <c r="H91" s="90" t="s">
        <v>33</v>
      </c>
      <c r="I91" s="90" t="s">
        <v>4251</v>
      </c>
      <c r="J91" s="91" t="s">
        <v>33</v>
      </c>
      <c r="K91" s="90" t="s">
        <v>33</v>
      </c>
      <c r="L91" s="91" t="s">
        <v>33</v>
      </c>
      <c r="M91" s="92" t="s">
        <v>33</v>
      </c>
      <c r="N91" s="93" t="s">
        <v>33</v>
      </c>
      <c r="Q91" s="68" t="s">
        <v>4250</v>
      </c>
    </row>
    <row r="92" spans="1:23" s="63" customFormat="1" ht="33.75" x14ac:dyDescent="0.2">
      <c r="A92" s="96"/>
      <c r="B92" s="97" t="s">
        <v>558</v>
      </c>
      <c r="C92" s="767" t="s">
        <v>559</v>
      </c>
      <c r="D92" s="767"/>
      <c r="E92" s="767"/>
      <c r="F92" s="767"/>
      <c r="G92" s="767"/>
      <c r="H92" s="767"/>
      <c r="I92" s="767"/>
      <c r="J92" s="767"/>
      <c r="K92" s="767"/>
      <c r="L92" s="767"/>
      <c r="M92" s="767"/>
      <c r="N92" s="781"/>
      <c r="S92" s="68" t="s">
        <v>559</v>
      </c>
    </row>
    <row r="93" spans="1:23" s="63" customFormat="1" x14ac:dyDescent="0.2">
      <c r="A93" s="98"/>
      <c r="B93" s="97" t="s">
        <v>165</v>
      </c>
      <c r="C93" s="767" t="s">
        <v>251</v>
      </c>
      <c r="D93" s="767"/>
      <c r="E93" s="767"/>
      <c r="F93" s="99" t="s">
        <v>33</v>
      </c>
      <c r="G93" s="99" t="s">
        <v>33</v>
      </c>
      <c r="H93" s="99" t="s">
        <v>33</v>
      </c>
      <c r="I93" s="99" t="s">
        <v>33</v>
      </c>
      <c r="J93" s="100">
        <v>6.19</v>
      </c>
      <c r="K93" s="99" t="s">
        <v>175</v>
      </c>
      <c r="L93" s="100">
        <v>95.17</v>
      </c>
      <c r="M93" s="101" t="s">
        <v>33</v>
      </c>
      <c r="N93" s="102" t="s">
        <v>33</v>
      </c>
      <c r="T93" s="68" t="s">
        <v>251</v>
      </c>
    </row>
    <row r="94" spans="1:23" s="63" customFormat="1" x14ac:dyDescent="0.2">
      <c r="A94" s="98"/>
      <c r="B94" s="97" t="s">
        <v>173</v>
      </c>
      <c r="C94" s="767" t="s">
        <v>174</v>
      </c>
      <c r="D94" s="767"/>
      <c r="E94" s="767"/>
      <c r="F94" s="99" t="s">
        <v>33</v>
      </c>
      <c r="G94" s="99" t="s">
        <v>33</v>
      </c>
      <c r="H94" s="99" t="s">
        <v>33</v>
      </c>
      <c r="I94" s="99" t="s">
        <v>33</v>
      </c>
      <c r="J94" s="100">
        <v>8.1</v>
      </c>
      <c r="K94" s="99" t="s">
        <v>175</v>
      </c>
      <c r="L94" s="100">
        <v>124.54</v>
      </c>
      <c r="M94" s="101" t="s">
        <v>33</v>
      </c>
      <c r="N94" s="102" t="s">
        <v>33</v>
      </c>
      <c r="T94" s="68" t="s">
        <v>174</v>
      </c>
    </row>
    <row r="95" spans="1:23" s="63" customFormat="1" x14ac:dyDescent="0.2">
      <c r="A95" s="98"/>
      <c r="B95" s="97" t="s">
        <v>176</v>
      </c>
      <c r="C95" s="767" t="s">
        <v>177</v>
      </c>
      <c r="D95" s="767"/>
      <c r="E95" s="767"/>
      <c r="F95" s="99" t="s">
        <v>33</v>
      </c>
      <c r="G95" s="99" t="s">
        <v>33</v>
      </c>
      <c r="H95" s="99" t="s">
        <v>33</v>
      </c>
      <c r="I95" s="99" t="s">
        <v>33</v>
      </c>
      <c r="J95" s="100">
        <v>0.81</v>
      </c>
      <c r="K95" s="99" t="s">
        <v>175</v>
      </c>
      <c r="L95" s="100">
        <v>12.45</v>
      </c>
      <c r="M95" s="101" t="s">
        <v>33</v>
      </c>
      <c r="N95" s="102" t="s">
        <v>33</v>
      </c>
      <c r="T95" s="68" t="s">
        <v>177</v>
      </c>
    </row>
    <row r="96" spans="1:23" s="63" customFormat="1" x14ac:dyDescent="0.2">
      <c r="A96" s="98"/>
      <c r="B96" s="97" t="s">
        <v>212</v>
      </c>
      <c r="C96" s="767" t="s">
        <v>252</v>
      </c>
      <c r="D96" s="767"/>
      <c r="E96" s="767"/>
      <c r="F96" s="99" t="s">
        <v>33</v>
      </c>
      <c r="G96" s="99" t="s">
        <v>33</v>
      </c>
      <c r="H96" s="99" t="s">
        <v>33</v>
      </c>
      <c r="I96" s="99" t="s">
        <v>33</v>
      </c>
      <c r="J96" s="100">
        <v>0.37</v>
      </c>
      <c r="K96" s="99" t="s">
        <v>33</v>
      </c>
      <c r="L96" s="100">
        <v>4.55</v>
      </c>
      <c r="M96" s="101" t="s">
        <v>33</v>
      </c>
      <c r="N96" s="102" t="s">
        <v>33</v>
      </c>
      <c r="T96" s="68" t="s">
        <v>252</v>
      </c>
    </row>
    <row r="97" spans="1:25" s="63" customFormat="1" x14ac:dyDescent="0.2">
      <c r="A97" s="98"/>
      <c r="B97" s="97" t="s">
        <v>33</v>
      </c>
      <c r="C97" s="767" t="s">
        <v>253</v>
      </c>
      <c r="D97" s="767"/>
      <c r="E97" s="767"/>
      <c r="F97" s="99" t="s">
        <v>179</v>
      </c>
      <c r="G97" s="99" t="s">
        <v>4252</v>
      </c>
      <c r="H97" s="99" t="s">
        <v>175</v>
      </c>
      <c r="I97" s="99" t="s">
        <v>4253</v>
      </c>
      <c r="J97" s="100" t="s">
        <v>33</v>
      </c>
      <c r="K97" s="99" t="s">
        <v>33</v>
      </c>
      <c r="L97" s="100" t="s">
        <v>33</v>
      </c>
      <c r="M97" s="101" t="s">
        <v>33</v>
      </c>
      <c r="N97" s="102" t="s">
        <v>33</v>
      </c>
      <c r="U97" s="68" t="s">
        <v>253</v>
      </c>
    </row>
    <row r="98" spans="1:25" s="63" customFormat="1" x14ac:dyDescent="0.2">
      <c r="A98" s="98"/>
      <c r="B98" s="97" t="s">
        <v>33</v>
      </c>
      <c r="C98" s="767" t="s">
        <v>178</v>
      </c>
      <c r="D98" s="767"/>
      <c r="E98" s="767"/>
      <c r="F98" s="99" t="s">
        <v>179</v>
      </c>
      <c r="G98" s="99" t="s">
        <v>570</v>
      </c>
      <c r="H98" s="99" t="s">
        <v>175</v>
      </c>
      <c r="I98" s="99" t="s">
        <v>4254</v>
      </c>
      <c r="J98" s="100" t="s">
        <v>33</v>
      </c>
      <c r="K98" s="99" t="s">
        <v>33</v>
      </c>
      <c r="L98" s="100" t="s">
        <v>33</v>
      </c>
      <c r="M98" s="101" t="s">
        <v>33</v>
      </c>
      <c r="N98" s="102" t="s">
        <v>33</v>
      </c>
      <c r="U98" s="68" t="s">
        <v>178</v>
      </c>
    </row>
    <row r="99" spans="1:25" s="63" customFormat="1" x14ac:dyDescent="0.2">
      <c r="A99" s="98"/>
      <c r="B99" s="97" t="s">
        <v>33</v>
      </c>
      <c r="C99" s="776" t="s">
        <v>182</v>
      </c>
      <c r="D99" s="776"/>
      <c r="E99" s="776"/>
      <c r="F99" s="90" t="s">
        <v>33</v>
      </c>
      <c r="G99" s="90" t="s">
        <v>33</v>
      </c>
      <c r="H99" s="90" t="s">
        <v>33</v>
      </c>
      <c r="I99" s="90" t="s">
        <v>33</v>
      </c>
      <c r="J99" s="91">
        <v>14.66</v>
      </c>
      <c r="K99" s="90" t="s">
        <v>33</v>
      </c>
      <c r="L99" s="91">
        <v>224.26</v>
      </c>
      <c r="M99" s="92" t="s">
        <v>33</v>
      </c>
      <c r="N99" s="93" t="s">
        <v>33</v>
      </c>
      <c r="V99" s="68" t="s">
        <v>182</v>
      </c>
    </row>
    <row r="100" spans="1:25" s="63" customFormat="1" x14ac:dyDescent="0.2">
      <c r="A100" s="98"/>
      <c r="B100" s="97" t="s">
        <v>33</v>
      </c>
      <c r="C100" s="767" t="s">
        <v>183</v>
      </c>
      <c r="D100" s="767"/>
      <c r="E100" s="767"/>
      <c r="F100" s="99" t="s">
        <v>33</v>
      </c>
      <c r="G100" s="99" t="s">
        <v>33</v>
      </c>
      <c r="H100" s="99" t="s">
        <v>33</v>
      </c>
      <c r="I100" s="99" t="s">
        <v>33</v>
      </c>
      <c r="J100" s="100" t="s">
        <v>33</v>
      </c>
      <c r="K100" s="99" t="s">
        <v>33</v>
      </c>
      <c r="L100" s="100">
        <v>107.62</v>
      </c>
      <c r="M100" s="101" t="s">
        <v>33</v>
      </c>
      <c r="N100" s="102" t="s">
        <v>33</v>
      </c>
      <c r="U100" s="68" t="s">
        <v>183</v>
      </c>
    </row>
    <row r="101" spans="1:25" s="63" customFormat="1" ht="22.5" x14ac:dyDescent="0.2">
      <c r="A101" s="98"/>
      <c r="B101" s="97" t="s">
        <v>572</v>
      </c>
      <c r="C101" s="767" t="s">
        <v>573</v>
      </c>
      <c r="D101" s="767"/>
      <c r="E101" s="767"/>
      <c r="F101" s="99" t="s">
        <v>186</v>
      </c>
      <c r="G101" s="99" t="s">
        <v>574</v>
      </c>
      <c r="H101" s="99" t="s">
        <v>33</v>
      </c>
      <c r="I101" s="99" t="s">
        <v>574</v>
      </c>
      <c r="J101" s="100" t="s">
        <v>33</v>
      </c>
      <c r="K101" s="99" t="s">
        <v>33</v>
      </c>
      <c r="L101" s="100">
        <v>131.30000000000001</v>
      </c>
      <c r="M101" s="101" t="s">
        <v>33</v>
      </c>
      <c r="N101" s="102" t="s">
        <v>33</v>
      </c>
      <c r="U101" s="68" t="s">
        <v>573</v>
      </c>
    </row>
    <row r="102" spans="1:25" s="63" customFormat="1" ht="22.5" x14ac:dyDescent="0.2">
      <c r="A102" s="98"/>
      <c r="B102" s="97" t="s">
        <v>575</v>
      </c>
      <c r="C102" s="767" t="s">
        <v>576</v>
      </c>
      <c r="D102" s="767"/>
      <c r="E102" s="767"/>
      <c r="F102" s="99" t="s">
        <v>186</v>
      </c>
      <c r="G102" s="99" t="s">
        <v>341</v>
      </c>
      <c r="H102" s="99" t="s">
        <v>33</v>
      </c>
      <c r="I102" s="99" t="s">
        <v>341</v>
      </c>
      <c r="J102" s="100" t="s">
        <v>33</v>
      </c>
      <c r="K102" s="99" t="s">
        <v>33</v>
      </c>
      <c r="L102" s="100">
        <v>86.1</v>
      </c>
      <c r="M102" s="101" t="s">
        <v>33</v>
      </c>
      <c r="N102" s="102" t="s">
        <v>33</v>
      </c>
      <c r="U102" s="68" t="s">
        <v>576</v>
      </c>
    </row>
    <row r="103" spans="1:25" s="63" customFormat="1" x14ac:dyDescent="0.2">
      <c r="A103" s="103"/>
      <c r="B103" s="104"/>
      <c r="C103" s="780" t="s">
        <v>191</v>
      </c>
      <c r="D103" s="780"/>
      <c r="E103" s="780"/>
      <c r="F103" s="105" t="s">
        <v>33</v>
      </c>
      <c r="G103" s="105" t="s">
        <v>33</v>
      </c>
      <c r="H103" s="105" t="s">
        <v>33</v>
      </c>
      <c r="I103" s="105" t="s">
        <v>33</v>
      </c>
      <c r="J103" s="106" t="s">
        <v>33</v>
      </c>
      <c r="K103" s="105" t="s">
        <v>33</v>
      </c>
      <c r="L103" s="106">
        <v>441.66</v>
      </c>
      <c r="M103" s="92" t="s">
        <v>33</v>
      </c>
      <c r="N103" s="107" t="s">
        <v>33</v>
      </c>
      <c r="W103" s="68" t="s">
        <v>191</v>
      </c>
    </row>
    <row r="104" spans="1:25" s="63" customFormat="1" ht="33.75" x14ac:dyDescent="0.2">
      <c r="A104" s="88" t="s">
        <v>240</v>
      </c>
      <c r="B104" s="89" t="s">
        <v>660</v>
      </c>
      <c r="C104" s="776" t="s">
        <v>661</v>
      </c>
      <c r="D104" s="776"/>
      <c r="E104" s="776"/>
      <c r="F104" s="90" t="s">
        <v>566</v>
      </c>
      <c r="G104" s="90" t="s">
        <v>33</v>
      </c>
      <c r="H104" s="90" t="s">
        <v>33</v>
      </c>
      <c r="I104" s="90" t="s">
        <v>4255</v>
      </c>
      <c r="J104" s="91">
        <v>55.26</v>
      </c>
      <c r="K104" s="90" t="s">
        <v>33</v>
      </c>
      <c r="L104" s="91">
        <v>747.67</v>
      </c>
      <c r="M104" s="92" t="s">
        <v>33</v>
      </c>
      <c r="N104" s="93" t="s">
        <v>33</v>
      </c>
      <c r="Q104" s="68" t="s">
        <v>661</v>
      </c>
    </row>
    <row r="105" spans="1:25" s="63" customFormat="1" ht="1.5" customHeight="1" x14ac:dyDescent="0.2">
      <c r="A105" s="108"/>
      <c r="B105" s="104"/>
      <c r="C105" s="104"/>
      <c r="D105" s="104"/>
      <c r="E105" s="104"/>
      <c r="F105" s="108"/>
      <c r="G105" s="108"/>
      <c r="H105" s="108"/>
      <c r="I105" s="108"/>
      <c r="J105" s="109"/>
      <c r="K105" s="108"/>
      <c r="L105" s="109"/>
      <c r="M105" s="99"/>
      <c r="N105" s="109"/>
    </row>
    <row r="106" spans="1:25" s="63" customFormat="1" x14ac:dyDescent="0.2">
      <c r="A106" s="110"/>
      <c r="B106" s="111" t="s">
        <v>33</v>
      </c>
      <c r="C106" s="780" t="s">
        <v>4256</v>
      </c>
      <c r="D106" s="780"/>
      <c r="E106" s="780"/>
      <c r="F106" s="780"/>
      <c r="G106" s="780"/>
      <c r="H106" s="780"/>
      <c r="I106" s="780"/>
      <c r="J106" s="780"/>
      <c r="K106" s="780"/>
      <c r="L106" s="112" t="s">
        <v>33</v>
      </c>
      <c r="M106" s="113"/>
      <c r="N106" s="114"/>
      <c r="X106" s="68" t="s">
        <v>4256</v>
      </c>
    </row>
    <row r="107" spans="1:25" s="63" customFormat="1" x14ac:dyDescent="0.2">
      <c r="A107" s="115"/>
      <c r="B107" s="97" t="s">
        <v>33</v>
      </c>
      <c r="C107" s="767" t="s">
        <v>202</v>
      </c>
      <c r="D107" s="767"/>
      <c r="E107" s="767"/>
      <c r="F107" s="767"/>
      <c r="G107" s="767"/>
      <c r="H107" s="767"/>
      <c r="I107" s="767"/>
      <c r="J107" s="767"/>
      <c r="K107" s="767"/>
      <c r="L107" s="116">
        <v>4129.5600000000004</v>
      </c>
      <c r="M107" s="117"/>
      <c r="N107" s="118" t="s">
        <v>33</v>
      </c>
      <c r="Y107" s="68" t="s">
        <v>202</v>
      </c>
    </row>
    <row r="108" spans="1:25" s="63" customFormat="1" x14ac:dyDescent="0.2">
      <c r="A108" s="115"/>
      <c r="B108" s="97" t="s">
        <v>165</v>
      </c>
      <c r="C108" s="767" t="s">
        <v>726</v>
      </c>
      <c r="D108" s="767"/>
      <c r="E108" s="767"/>
      <c r="F108" s="767"/>
      <c r="G108" s="767"/>
      <c r="H108" s="767"/>
      <c r="I108" s="767"/>
      <c r="J108" s="767"/>
      <c r="K108" s="767"/>
      <c r="L108" s="116">
        <v>3815.8</v>
      </c>
      <c r="M108" s="117"/>
      <c r="N108" s="118" t="s">
        <v>33</v>
      </c>
      <c r="Y108" s="68" t="s">
        <v>726</v>
      </c>
    </row>
    <row r="109" spans="1:25" s="63" customFormat="1" x14ac:dyDescent="0.2">
      <c r="A109" s="115"/>
      <c r="B109" s="97" t="s">
        <v>33</v>
      </c>
      <c r="C109" s="767" t="s">
        <v>727</v>
      </c>
      <c r="D109" s="767"/>
      <c r="E109" s="767"/>
      <c r="F109" s="767"/>
      <c r="G109" s="767"/>
      <c r="H109" s="767"/>
      <c r="I109" s="767"/>
      <c r="J109" s="767"/>
      <c r="K109" s="767"/>
      <c r="L109" s="116" t="s">
        <v>33</v>
      </c>
      <c r="M109" s="117"/>
      <c r="N109" s="118" t="s">
        <v>33</v>
      </c>
      <c r="Y109" s="68" t="s">
        <v>727</v>
      </c>
    </row>
    <row r="110" spans="1:25" s="63" customFormat="1" x14ac:dyDescent="0.2">
      <c r="A110" s="115"/>
      <c r="B110" s="97" t="s">
        <v>33</v>
      </c>
      <c r="C110" s="767" t="s">
        <v>728</v>
      </c>
      <c r="D110" s="767"/>
      <c r="E110" s="767"/>
      <c r="F110" s="767"/>
      <c r="G110" s="767"/>
      <c r="H110" s="767"/>
      <c r="I110" s="767"/>
      <c r="J110" s="767"/>
      <c r="K110" s="767"/>
      <c r="L110" s="116">
        <v>493.31</v>
      </c>
      <c r="M110" s="117"/>
      <c r="N110" s="118" t="s">
        <v>33</v>
      </c>
      <c r="Y110" s="68" t="s">
        <v>728</v>
      </c>
    </row>
    <row r="111" spans="1:25" s="63" customFormat="1" x14ac:dyDescent="0.2">
      <c r="A111" s="115"/>
      <c r="B111" s="97" t="s">
        <v>33</v>
      </c>
      <c r="C111" s="767" t="s">
        <v>729</v>
      </c>
      <c r="D111" s="767"/>
      <c r="E111" s="767"/>
      <c r="F111" s="767"/>
      <c r="G111" s="767"/>
      <c r="H111" s="767"/>
      <c r="I111" s="767"/>
      <c r="J111" s="767"/>
      <c r="K111" s="767"/>
      <c r="L111" s="116">
        <v>1578.08</v>
      </c>
      <c r="M111" s="117"/>
      <c r="N111" s="118" t="s">
        <v>33</v>
      </c>
      <c r="Y111" s="68" t="s">
        <v>729</v>
      </c>
    </row>
    <row r="112" spans="1:25" s="63" customFormat="1" x14ac:dyDescent="0.2">
      <c r="A112" s="115"/>
      <c r="B112" s="97" t="s">
        <v>33</v>
      </c>
      <c r="C112" s="767" t="s">
        <v>730</v>
      </c>
      <c r="D112" s="767"/>
      <c r="E112" s="767"/>
      <c r="F112" s="767"/>
      <c r="G112" s="767"/>
      <c r="H112" s="767"/>
      <c r="I112" s="767"/>
      <c r="J112" s="767"/>
      <c r="K112" s="767"/>
      <c r="L112" s="116">
        <v>752.22</v>
      </c>
      <c r="M112" s="117"/>
      <c r="N112" s="118" t="s">
        <v>33</v>
      </c>
      <c r="Y112" s="68" t="s">
        <v>730</v>
      </c>
    </row>
    <row r="113" spans="1:26" s="63" customFormat="1" x14ac:dyDescent="0.2">
      <c r="A113" s="115"/>
      <c r="B113" s="97" t="s">
        <v>33</v>
      </c>
      <c r="C113" s="767" t="s">
        <v>731</v>
      </c>
      <c r="D113" s="767"/>
      <c r="E113" s="767"/>
      <c r="F113" s="767"/>
      <c r="G113" s="767"/>
      <c r="H113" s="767"/>
      <c r="I113" s="767"/>
      <c r="J113" s="767"/>
      <c r="K113" s="767"/>
      <c r="L113" s="116">
        <v>635.79999999999995</v>
      </c>
      <c r="M113" s="117"/>
      <c r="N113" s="118" t="s">
        <v>33</v>
      </c>
      <c r="Y113" s="68" t="s">
        <v>731</v>
      </c>
    </row>
    <row r="114" spans="1:26" s="63" customFormat="1" x14ac:dyDescent="0.2">
      <c r="A114" s="115"/>
      <c r="B114" s="97" t="s">
        <v>33</v>
      </c>
      <c r="C114" s="767" t="s">
        <v>732</v>
      </c>
      <c r="D114" s="767"/>
      <c r="E114" s="767"/>
      <c r="F114" s="767"/>
      <c r="G114" s="767"/>
      <c r="H114" s="767"/>
      <c r="I114" s="767"/>
      <c r="J114" s="767"/>
      <c r="K114" s="767"/>
      <c r="L114" s="116">
        <v>356.39</v>
      </c>
      <c r="M114" s="117"/>
      <c r="N114" s="118" t="s">
        <v>33</v>
      </c>
      <c r="Y114" s="68" t="s">
        <v>732</v>
      </c>
    </row>
    <row r="115" spans="1:26" s="63" customFormat="1" x14ac:dyDescent="0.2">
      <c r="A115" s="115"/>
      <c r="B115" s="97" t="s">
        <v>165</v>
      </c>
      <c r="C115" s="767" t="s">
        <v>733</v>
      </c>
      <c r="D115" s="767"/>
      <c r="E115" s="767"/>
      <c r="F115" s="767"/>
      <c r="G115" s="767"/>
      <c r="H115" s="767"/>
      <c r="I115" s="767"/>
      <c r="J115" s="767"/>
      <c r="K115" s="767"/>
      <c r="L115" s="116">
        <v>313.76</v>
      </c>
      <c r="M115" s="117"/>
      <c r="N115" s="118" t="s">
        <v>33</v>
      </c>
      <c r="Y115" s="68" t="s">
        <v>733</v>
      </c>
    </row>
    <row r="116" spans="1:26" s="63" customFormat="1" x14ac:dyDescent="0.2">
      <c r="A116" s="115"/>
      <c r="B116" s="97" t="s">
        <v>33</v>
      </c>
      <c r="C116" s="767" t="s">
        <v>207</v>
      </c>
      <c r="D116" s="767"/>
      <c r="E116" s="767"/>
      <c r="F116" s="767"/>
      <c r="G116" s="767"/>
      <c r="H116" s="767"/>
      <c r="I116" s="767"/>
      <c r="J116" s="767"/>
      <c r="K116" s="767"/>
      <c r="L116" s="116">
        <v>664.58</v>
      </c>
      <c r="M116" s="117"/>
      <c r="N116" s="118" t="s">
        <v>33</v>
      </c>
      <c r="Y116" s="68" t="s">
        <v>207</v>
      </c>
    </row>
    <row r="117" spans="1:26" s="63" customFormat="1" x14ac:dyDescent="0.2">
      <c r="A117" s="115"/>
      <c r="B117" s="97" t="s">
        <v>33</v>
      </c>
      <c r="C117" s="767" t="s">
        <v>208</v>
      </c>
      <c r="D117" s="767"/>
      <c r="E117" s="767"/>
      <c r="F117" s="767"/>
      <c r="G117" s="767"/>
      <c r="H117" s="767"/>
      <c r="I117" s="767"/>
      <c r="J117" s="767"/>
      <c r="K117" s="767"/>
      <c r="L117" s="116">
        <v>635.79999999999995</v>
      </c>
      <c r="M117" s="117"/>
      <c r="N117" s="118" t="s">
        <v>33</v>
      </c>
      <c r="Y117" s="68" t="s">
        <v>208</v>
      </c>
    </row>
    <row r="118" spans="1:26" s="63" customFormat="1" x14ac:dyDescent="0.2">
      <c r="A118" s="115"/>
      <c r="B118" s="97" t="s">
        <v>33</v>
      </c>
      <c r="C118" s="767" t="s">
        <v>209</v>
      </c>
      <c r="D118" s="767"/>
      <c r="E118" s="767"/>
      <c r="F118" s="767"/>
      <c r="G118" s="767"/>
      <c r="H118" s="767"/>
      <c r="I118" s="767"/>
      <c r="J118" s="767"/>
      <c r="K118" s="767"/>
      <c r="L118" s="116">
        <v>356.39</v>
      </c>
      <c r="M118" s="117"/>
      <c r="N118" s="118" t="s">
        <v>33</v>
      </c>
      <c r="Y118" s="68" t="s">
        <v>209</v>
      </c>
    </row>
    <row r="119" spans="1:26" s="63" customFormat="1" x14ac:dyDescent="0.2">
      <c r="A119" s="115"/>
      <c r="B119" s="109" t="s">
        <v>33</v>
      </c>
      <c r="C119" s="782" t="s">
        <v>4257</v>
      </c>
      <c r="D119" s="782"/>
      <c r="E119" s="782"/>
      <c r="F119" s="782"/>
      <c r="G119" s="782"/>
      <c r="H119" s="782"/>
      <c r="I119" s="782"/>
      <c r="J119" s="782"/>
      <c r="K119" s="782"/>
      <c r="L119" s="119">
        <v>4129.5600000000004</v>
      </c>
      <c r="M119" s="120"/>
      <c r="N119" s="121"/>
      <c r="Z119" s="68" t="s">
        <v>4257</v>
      </c>
    </row>
    <row r="120" spans="1:26" s="63" customFormat="1" x14ac:dyDescent="0.2">
      <c r="A120" s="773" t="s">
        <v>4258</v>
      </c>
      <c r="B120" s="774"/>
      <c r="C120" s="774"/>
      <c r="D120" s="774"/>
      <c r="E120" s="774"/>
      <c r="F120" s="774"/>
      <c r="G120" s="774"/>
      <c r="H120" s="774"/>
      <c r="I120" s="774"/>
      <c r="J120" s="774"/>
      <c r="K120" s="774"/>
      <c r="L120" s="774"/>
      <c r="M120" s="774"/>
      <c r="N120" s="775"/>
      <c r="P120" s="68" t="s">
        <v>4258</v>
      </c>
    </row>
    <row r="121" spans="1:26" s="63" customFormat="1" x14ac:dyDescent="0.2">
      <c r="A121" s="88" t="s">
        <v>246</v>
      </c>
      <c r="B121" s="89" t="s">
        <v>1989</v>
      </c>
      <c r="C121" s="776" t="s">
        <v>1990</v>
      </c>
      <c r="D121" s="776"/>
      <c r="E121" s="776"/>
      <c r="F121" s="90" t="s">
        <v>582</v>
      </c>
      <c r="G121" s="90" t="s">
        <v>33</v>
      </c>
      <c r="H121" s="90" t="s">
        <v>33</v>
      </c>
      <c r="I121" s="90" t="s">
        <v>3520</v>
      </c>
      <c r="J121" s="91" t="s">
        <v>33</v>
      </c>
      <c r="K121" s="90" t="s">
        <v>33</v>
      </c>
      <c r="L121" s="91" t="s">
        <v>33</v>
      </c>
      <c r="M121" s="92" t="s">
        <v>33</v>
      </c>
      <c r="N121" s="93" t="s">
        <v>33</v>
      </c>
      <c r="Q121" s="68" t="s">
        <v>1990</v>
      </c>
    </row>
    <row r="122" spans="1:26" s="63" customFormat="1" x14ac:dyDescent="0.2">
      <c r="A122" s="94"/>
      <c r="B122" s="95"/>
      <c r="C122" s="767" t="s">
        <v>3521</v>
      </c>
      <c r="D122" s="767"/>
      <c r="E122" s="767"/>
      <c r="F122" s="767"/>
      <c r="G122" s="767"/>
      <c r="H122" s="767"/>
      <c r="I122" s="767"/>
      <c r="J122" s="767"/>
      <c r="K122" s="767"/>
      <c r="L122" s="767"/>
      <c r="M122" s="767"/>
      <c r="N122" s="781"/>
      <c r="R122" s="68" t="s">
        <v>3521</v>
      </c>
    </row>
    <row r="123" spans="1:26" s="63" customFormat="1" ht="33.75" x14ac:dyDescent="0.2">
      <c r="A123" s="96"/>
      <c r="B123" s="97" t="s">
        <v>558</v>
      </c>
      <c r="C123" s="767" t="s">
        <v>559</v>
      </c>
      <c r="D123" s="767"/>
      <c r="E123" s="767"/>
      <c r="F123" s="767"/>
      <c r="G123" s="767"/>
      <c r="H123" s="767"/>
      <c r="I123" s="767"/>
      <c r="J123" s="767"/>
      <c r="K123" s="767"/>
      <c r="L123" s="767"/>
      <c r="M123" s="767"/>
      <c r="N123" s="781"/>
      <c r="S123" s="68" t="s">
        <v>559</v>
      </c>
    </row>
    <row r="124" spans="1:26" s="63" customFormat="1" x14ac:dyDescent="0.2">
      <c r="A124" s="98"/>
      <c r="B124" s="97" t="s">
        <v>165</v>
      </c>
      <c r="C124" s="767" t="s">
        <v>251</v>
      </c>
      <c r="D124" s="767"/>
      <c r="E124" s="767"/>
      <c r="F124" s="99" t="s">
        <v>33</v>
      </c>
      <c r="G124" s="99" t="s">
        <v>33</v>
      </c>
      <c r="H124" s="99" t="s">
        <v>33</v>
      </c>
      <c r="I124" s="99" t="s">
        <v>33</v>
      </c>
      <c r="J124" s="100">
        <v>1053</v>
      </c>
      <c r="K124" s="99" t="s">
        <v>175</v>
      </c>
      <c r="L124" s="100">
        <v>43.44</v>
      </c>
      <c r="M124" s="101" t="s">
        <v>33</v>
      </c>
      <c r="N124" s="102" t="s">
        <v>33</v>
      </c>
      <c r="T124" s="68" t="s">
        <v>251</v>
      </c>
    </row>
    <row r="125" spans="1:26" s="63" customFormat="1" x14ac:dyDescent="0.2">
      <c r="A125" s="98"/>
      <c r="B125" s="97" t="s">
        <v>173</v>
      </c>
      <c r="C125" s="767" t="s">
        <v>174</v>
      </c>
      <c r="D125" s="767"/>
      <c r="E125" s="767"/>
      <c r="F125" s="99" t="s">
        <v>33</v>
      </c>
      <c r="G125" s="99" t="s">
        <v>33</v>
      </c>
      <c r="H125" s="99" t="s">
        <v>33</v>
      </c>
      <c r="I125" s="99" t="s">
        <v>33</v>
      </c>
      <c r="J125" s="100">
        <v>1566.06</v>
      </c>
      <c r="K125" s="99" t="s">
        <v>175</v>
      </c>
      <c r="L125" s="100">
        <v>64.599999999999994</v>
      </c>
      <c r="M125" s="101" t="s">
        <v>33</v>
      </c>
      <c r="N125" s="102" t="s">
        <v>33</v>
      </c>
      <c r="T125" s="68" t="s">
        <v>174</v>
      </c>
    </row>
    <row r="126" spans="1:26" s="63" customFormat="1" x14ac:dyDescent="0.2">
      <c r="A126" s="98"/>
      <c r="B126" s="97" t="s">
        <v>176</v>
      </c>
      <c r="C126" s="767" t="s">
        <v>177</v>
      </c>
      <c r="D126" s="767"/>
      <c r="E126" s="767"/>
      <c r="F126" s="99" t="s">
        <v>33</v>
      </c>
      <c r="G126" s="99" t="s">
        <v>33</v>
      </c>
      <c r="H126" s="99" t="s">
        <v>33</v>
      </c>
      <c r="I126" s="99" t="s">
        <v>33</v>
      </c>
      <c r="J126" s="100">
        <v>244.39</v>
      </c>
      <c r="K126" s="99" t="s">
        <v>175</v>
      </c>
      <c r="L126" s="100">
        <v>10.08</v>
      </c>
      <c r="M126" s="101" t="s">
        <v>33</v>
      </c>
      <c r="N126" s="102" t="s">
        <v>33</v>
      </c>
      <c r="T126" s="68" t="s">
        <v>177</v>
      </c>
    </row>
    <row r="127" spans="1:26" s="63" customFormat="1" x14ac:dyDescent="0.2">
      <c r="A127" s="98"/>
      <c r="B127" s="97" t="s">
        <v>212</v>
      </c>
      <c r="C127" s="767" t="s">
        <v>252</v>
      </c>
      <c r="D127" s="767"/>
      <c r="E127" s="767"/>
      <c r="F127" s="99" t="s">
        <v>33</v>
      </c>
      <c r="G127" s="99" t="s">
        <v>33</v>
      </c>
      <c r="H127" s="99" t="s">
        <v>33</v>
      </c>
      <c r="I127" s="99" t="s">
        <v>33</v>
      </c>
      <c r="J127" s="100">
        <v>909.27</v>
      </c>
      <c r="K127" s="99" t="s">
        <v>33</v>
      </c>
      <c r="L127" s="100">
        <v>30.01</v>
      </c>
      <c r="M127" s="101" t="s">
        <v>33</v>
      </c>
      <c r="N127" s="102" t="s">
        <v>33</v>
      </c>
      <c r="T127" s="68" t="s">
        <v>252</v>
      </c>
    </row>
    <row r="128" spans="1:26" s="63" customFormat="1" x14ac:dyDescent="0.2">
      <c r="A128" s="98"/>
      <c r="B128" s="97" t="s">
        <v>33</v>
      </c>
      <c r="C128" s="767" t="s">
        <v>253</v>
      </c>
      <c r="D128" s="767"/>
      <c r="E128" s="767"/>
      <c r="F128" s="99" t="s">
        <v>179</v>
      </c>
      <c r="G128" s="99" t="s">
        <v>1993</v>
      </c>
      <c r="H128" s="99" t="s">
        <v>175</v>
      </c>
      <c r="I128" s="99" t="s">
        <v>4259</v>
      </c>
      <c r="J128" s="100" t="s">
        <v>33</v>
      </c>
      <c r="K128" s="99" t="s">
        <v>33</v>
      </c>
      <c r="L128" s="100" t="s">
        <v>33</v>
      </c>
      <c r="M128" s="101" t="s">
        <v>33</v>
      </c>
      <c r="N128" s="102" t="s">
        <v>33</v>
      </c>
      <c r="U128" s="68" t="s">
        <v>253</v>
      </c>
    </row>
    <row r="129" spans="1:23" s="63" customFormat="1" x14ac:dyDescent="0.2">
      <c r="A129" s="98"/>
      <c r="B129" s="97" t="s">
        <v>33</v>
      </c>
      <c r="C129" s="767" t="s">
        <v>178</v>
      </c>
      <c r="D129" s="767"/>
      <c r="E129" s="767"/>
      <c r="F129" s="99" t="s">
        <v>179</v>
      </c>
      <c r="G129" s="99" t="s">
        <v>1995</v>
      </c>
      <c r="H129" s="99" t="s">
        <v>175</v>
      </c>
      <c r="I129" s="99" t="s">
        <v>4260</v>
      </c>
      <c r="J129" s="100" t="s">
        <v>33</v>
      </c>
      <c r="K129" s="99" t="s">
        <v>33</v>
      </c>
      <c r="L129" s="100" t="s">
        <v>33</v>
      </c>
      <c r="M129" s="101" t="s">
        <v>33</v>
      </c>
      <c r="N129" s="102" t="s">
        <v>33</v>
      </c>
      <c r="U129" s="68" t="s">
        <v>178</v>
      </c>
    </row>
    <row r="130" spans="1:23" s="63" customFormat="1" x14ac:dyDescent="0.2">
      <c r="A130" s="98"/>
      <c r="B130" s="97" t="s">
        <v>33</v>
      </c>
      <c r="C130" s="776" t="s">
        <v>182</v>
      </c>
      <c r="D130" s="776"/>
      <c r="E130" s="776"/>
      <c r="F130" s="90" t="s">
        <v>33</v>
      </c>
      <c r="G130" s="90" t="s">
        <v>33</v>
      </c>
      <c r="H130" s="90" t="s">
        <v>33</v>
      </c>
      <c r="I130" s="90" t="s">
        <v>33</v>
      </c>
      <c r="J130" s="91">
        <v>3528.33</v>
      </c>
      <c r="K130" s="90" t="s">
        <v>33</v>
      </c>
      <c r="L130" s="91">
        <v>138.05000000000001</v>
      </c>
      <c r="M130" s="92" t="s">
        <v>33</v>
      </c>
      <c r="N130" s="93" t="s">
        <v>33</v>
      </c>
      <c r="V130" s="68" t="s">
        <v>182</v>
      </c>
    </row>
    <row r="131" spans="1:23" s="63" customFormat="1" x14ac:dyDescent="0.2">
      <c r="A131" s="98"/>
      <c r="B131" s="97" t="s">
        <v>33</v>
      </c>
      <c r="C131" s="767" t="s">
        <v>183</v>
      </c>
      <c r="D131" s="767"/>
      <c r="E131" s="767"/>
      <c r="F131" s="99" t="s">
        <v>33</v>
      </c>
      <c r="G131" s="99" t="s">
        <v>33</v>
      </c>
      <c r="H131" s="99" t="s">
        <v>33</v>
      </c>
      <c r="I131" s="99" t="s">
        <v>33</v>
      </c>
      <c r="J131" s="100" t="s">
        <v>33</v>
      </c>
      <c r="K131" s="99" t="s">
        <v>33</v>
      </c>
      <c r="L131" s="100">
        <v>53.52</v>
      </c>
      <c r="M131" s="101" t="s">
        <v>33</v>
      </c>
      <c r="N131" s="102" t="s">
        <v>33</v>
      </c>
      <c r="U131" s="68" t="s">
        <v>183</v>
      </c>
    </row>
    <row r="132" spans="1:23" s="63" customFormat="1" ht="33.75" x14ac:dyDescent="0.2">
      <c r="A132" s="98"/>
      <c r="B132" s="97" t="s">
        <v>589</v>
      </c>
      <c r="C132" s="767" t="s">
        <v>590</v>
      </c>
      <c r="D132" s="767"/>
      <c r="E132" s="767"/>
      <c r="F132" s="99" t="s">
        <v>186</v>
      </c>
      <c r="G132" s="99" t="s">
        <v>591</v>
      </c>
      <c r="H132" s="99" t="s">
        <v>33</v>
      </c>
      <c r="I132" s="99" t="s">
        <v>591</v>
      </c>
      <c r="J132" s="100" t="s">
        <v>33</v>
      </c>
      <c r="K132" s="99" t="s">
        <v>33</v>
      </c>
      <c r="L132" s="100">
        <v>56.2</v>
      </c>
      <c r="M132" s="101" t="s">
        <v>33</v>
      </c>
      <c r="N132" s="102" t="s">
        <v>33</v>
      </c>
      <c r="U132" s="68" t="s">
        <v>590</v>
      </c>
    </row>
    <row r="133" spans="1:23" s="63" customFormat="1" ht="33.75" x14ac:dyDescent="0.2">
      <c r="A133" s="98"/>
      <c r="B133" s="97" t="s">
        <v>592</v>
      </c>
      <c r="C133" s="767" t="s">
        <v>593</v>
      </c>
      <c r="D133" s="767"/>
      <c r="E133" s="767"/>
      <c r="F133" s="99" t="s">
        <v>186</v>
      </c>
      <c r="G133" s="99" t="s">
        <v>594</v>
      </c>
      <c r="H133" s="99" t="s">
        <v>33</v>
      </c>
      <c r="I133" s="99" t="s">
        <v>594</v>
      </c>
      <c r="J133" s="100" t="s">
        <v>33</v>
      </c>
      <c r="K133" s="99" t="s">
        <v>33</v>
      </c>
      <c r="L133" s="100">
        <v>34.79</v>
      </c>
      <c r="M133" s="101" t="s">
        <v>33</v>
      </c>
      <c r="N133" s="102" t="s">
        <v>33</v>
      </c>
      <c r="U133" s="68" t="s">
        <v>593</v>
      </c>
    </row>
    <row r="134" spans="1:23" s="63" customFormat="1" x14ac:dyDescent="0.2">
      <c r="A134" s="103"/>
      <c r="B134" s="104"/>
      <c r="C134" s="780" t="s">
        <v>191</v>
      </c>
      <c r="D134" s="780"/>
      <c r="E134" s="780"/>
      <c r="F134" s="105" t="s">
        <v>33</v>
      </c>
      <c r="G134" s="105" t="s">
        <v>33</v>
      </c>
      <c r="H134" s="105" t="s">
        <v>33</v>
      </c>
      <c r="I134" s="105" t="s">
        <v>33</v>
      </c>
      <c r="J134" s="106" t="s">
        <v>33</v>
      </c>
      <c r="K134" s="105" t="s">
        <v>33</v>
      </c>
      <c r="L134" s="106">
        <v>229.04</v>
      </c>
      <c r="M134" s="92" t="s">
        <v>33</v>
      </c>
      <c r="N134" s="107" t="s">
        <v>33</v>
      </c>
      <c r="W134" s="68" t="s">
        <v>191</v>
      </c>
    </row>
    <row r="135" spans="1:23" s="63" customFormat="1" ht="33.75" x14ac:dyDescent="0.2">
      <c r="A135" s="88" t="s">
        <v>258</v>
      </c>
      <c r="B135" s="89" t="s">
        <v>1997</v>
      </c>
      <c r="C135" s="776" t="s">
        <v>1998</v>
      </c>
      <c r="D135" s="776"/>
      <c r="E135" s="776"/>
      <c r="F135" s="90" t="s">
        <v>566</v>
      </c>
      <c r="G135" s="90" t="s">
        <v>33</v>
      </c>
      <c r="H135" s="90" t="s">
        <v>33</v>
      </c>
      <c r="I135" s="90" t="s">
        <v>4261</v>
      </c>
      <c r="J135" s="91">
        <v>535.46</v>
      </c>
      <c r="K135" s="90" t="s">
        <v>33</v>
      </c>
      <c r="L135" s="91">
        <v>1802.36</v>
      </c>
      <c r="M135" s="92" t="s">
        <v>33</v>
      </c>
      <c r="N135" s="93" t="s">
        <v>33</v>
      </c>
      <c r="Q135" s="68" t="s">
        <v>1998</v>
      </c>
    </row>
    <row r="136" spans="1:23" s="63" customFormat="1" ht="22.5" x14ac:dyDescent="0.2">
      <c r="A136" s="88" t="s">
        <v>262</v>
      </c>
      <c r="B136" s="89" t="s">
        <v>2041</v>
      </c>
      <c r="C136" s="776" t="s">
        <v>2042</v>
      </c>
      <c r="D136" s="776"/>
      <c r="E136" s="776"/>
      <c r="F136" s="90" t="s">
        <v>582</v>
      </c>
      <c r="G136" s="90" t="s">
        <v>33</v>
      </c>
      <c r="H136" s="90" t="s">
        <v>33</v>
      </c>
      <c r="I136" s="90" t="s">
        <v>4262</v>
      </c>
      <c r="J136" s="91" t="s">
        <v>33</v>
      </c>
      <c r="K136" s="90" t="s">
        <v>33</v>
      </c>
      <c r="L136" s="91" t="s">
        <v>33</v>
      </c>
      <c r="M136" s="92" t="s">
        <v>33</v>
      </c>
      <c r="N136" s="93" t="s">
        <v>33</v>
      </c>
      <c r="Q136" s="68" t="s">
        <v>2042</v>
      </c>
    </row>
    <row r="137" spans="1:23" s="63" customFormat="1" x14ac:dyDescent="0.2">
      <c r="A137" s="94"/>
      <c r="B137" s="95"/>
      <c r="C137" s="767" t="s">
        <v>4263</v>
      </c>
      <c r="D137" s="767"/>
      <c r="E137" s="767"/>
      <c r="F137" s="767"/>
      <c r="G137" s="767"/>
      <c r="H137" s="767"/>
      <c r="I137" s="767"/>
      <c r="J137" s="767"/>
      <c r="K137" s="767"/>
      <c r="L137" s="767"/>
      <c r="M137" s="767"/>
      <c r="N137" s="781"/>
      <c r="R137" s="68" t="s">
        <v>4263</v>
      </c>
    </row>
    <row r="138" spans="1:23" s="63" customFormat="1" ht="33.75" x14ac:dyDescent="0.2">
      <c r="A138" s="96"/>
      <c r="B138" s="97" t="s">
        <v>558</v>
      </c>
      <c r="C138" s="767" t="s">
        <v>559</v>
      </c>
      <c r="D138" s="767"/>
      <c r="E138" s="767"/>
      <c r="F138" s="767"/>
      <c r="G138" s="767"/>
      <c r="H138" s="767"/>
      <c r="I138" s="767"/>
      <c r="J138" s="767"/>
      <c r="K138" s="767"/>
      <c r="L138" s="767"/>
      <c r="M138" s="767"/>
      <c r="N138" s="781"/>
      <c r="S138" s="68" t="s">
        <v>559</v>
      </c>
    </row>
    <row r="139" spans="1:23" s="63" customFormat="1" x14ac:dyDescent="0.2">
      <c r="A139" s="98"/>
      <c r="B139" s="97" t="s">
        <v>165</v>
      </c>
      <c r="C139" s="767" t="s">
        <v>251</v>
      </c>
      <c r="D139" s="767"/>
      <c r="E139" s="767"/>
      <c r="F139" s="99" t="s">
        <v>33</v>
      </c>
      <c r="G139" s="99" t="s">
        <v>33</v>
      </c>
      <c r="H139" s="99" t="s">
        <v>33</v>
      </c>
      <c r="I139" s="99" t="s">
        <v>33</v>
      </c>
      <c r="J139" s="100">
        <v>1526.87</v>
      </c>
      <c r="K139" s="99" t="s">
        <v>175</v>
      </c>
      <c r="L139" s="100">
        <v>187.04</v>
      </c>
      <c r="M139" s="101" t="s">
        <v>33</v>
      </c>
      <c r="N139" s="102" t="s">
        <v>33</v>
      </c>
      <c r="T139" s="68" t="s">
        <v>251</v>
      </c>
    </row>
    <row r="140" spans="1:23" s="63" customFormat="1" x14ac:dyDescent="0.2">
      <c r="A140" s="98"/>
      <c r="B140" s="97" t="s">
        <v>173</v>
      </c>
      <c r="C140" s="767" t="s">
        <v>174</v>
      </c>
      <c r="D140" s="767"/>
      <c r="E140" s="767"/>
      <c r="F140" s="99" t="s">
        <v>33</v>
      </c>
      <c r="G140" s="99" t="s">
        <v>33</v>
      </c>
      <c r="H140" s="99" t="s">
        <v>33</v>
      </c>
      <c r="I140" s="99" t="s">
        <v>33</v>
      </c>
      <c r="J140" s="100">
        <v>2518.58</v>
      </c>
      <c r="K140" s="99" t="s">
        <v>175</v>
      </c>
      <c r="L140" s="100">
        <v>308.52999999999997</v>
      </c>
      <c r="M140" s="101" t="s">
        <v>33</v>
      </c>
      <c r="N140" s="102" t="s">
        <v>33</v>
      </c>
      <c r="T140" s="68" t="s">
        <v>174</v>
      </c>
    </row>
    <row r="141" spans="1:23" s="63" customFormat="1" x14ac:dyDescent="0.2">
      <c r="A141" s="98"/>
      <c r="B141" s="97" t="s">
        <v>176</v>
      </c>
      <c r="C141" s="767" t="s">
        <v>177</v>
      </c>
      <c r="D141" s="767"/>
      <c r="E141" s="767"/>
      <c r="F141" s="99" t="s">
        <v>33</v>
      </c>
      <c r="G141" s="99" t="s">
        <v>33</v>
      </c>
      <c r="H141" s="99" t="s">
        <v>33</v>
      </c>
      <c r="I141" s="99" t="s">
        <v>33</v>
      </c>
      <c r="J141" s="100">
        <v>382.14</v>
      </c>
      <c r="K141" s="99" t="s">
        <v>175</v>
      </c>
      <c r="L141" s="100">
        <v>46.81</v>
      </c>
      <c r="M141" s="101" t="s">
        <v>33</v>
      </c>
      <c r="N141" s="102" t="s">
        <v>33</v>
      </c>
      <c r="T141" s="68" t="s">
        <v>177</v>
      </c>
    </row>
    <row r="142" spans="1:23" s="63" customFormat="1" x14ac:dyDescent="0.2">
      <c r="A142" s="98"/>
      <c r="B142" s="97" t="s">
        <v>212</v>
      </c>
      <c r="C142" s="767" t="s">
        <v>252</v>
      </c>
      <c r="D142" s="767"/>
      <c r="E142" s="767"/>
      <c r="F142" s="99" t="s">
        <v>33</v>
      </c>
      <c r="G142" s="99" t="s">
        <v>33</v>
      </c>
      <c r="H142" s="99" t="s">
        <v>33</v>
      </c>
      <c r="I142" s="99" t="s">
        <v>33</v>
      </c>
      <c r="J142" s="100">
        <v>488.42</v>
      </c>
      <c r="K142" s="99" t="s">
        <v>33</v>
      </c>
      <c r="L142" s="100">
        <v>47.87</v>
      </c>
      <c r="M142" s="101" t="s">
        <v>33</v>
      </c>
      <c r="N142" s="102" t="s">
        <v>33</v>
      </c>
      <c r="T142" s="68" t="s">
        <v>252</v>
      </c>
    </row>
    <row r="143" spans="1:23" s="63" customFormat="1" x14ac:dyDescent="0.2">
      <c r="A143" s="98"/>
      <c r="B143" s="97" t="s">
        <v>33</v>
      </c>
      <c r="C143" s="767" t="s">
        <v>253</v>
      </c>
      <c r="D143" s="767"/>
      <c r="E143" s="767"/>
      <c r="F143" s="99" t="s">
        <v>179</v>
      </c>
      <c r="G143" s="99" t="s">
        <v>2045</v>
      </c>
      <c r="H143" s="99" t="s">
        <v>175</v>
      </c>
      <c r="I143" s="99" t="s">
        <v>4264</v>
      </c>
      <c r="J143" s="100" t="s">
        <v>33</v>
      </c>
      <c r="K143" s="99" t="s">
        <v>33</v>
      </c>
      <c r="L143" s="100" t="s">
        <v>33</v>
      </c>
      <c r="M143" s="101" t="s">
        <v>33</v>
      </c>
      <c r="N143" s="102" t="s">
        <v>33</v>
      </c>
      <c r="U143" s="68" t="s">
        <v>253</v>
      </c>
    </row>
    <row r="144" spans="1:23" s="63" customFormat="1" x14ac:dyDescent="0.2">
      <c r="A144" s="98"/>
      <c r="B144" s="97" t="s">
        <v>33</v>
      </c>
      <c r="C144" s="767" t="s">
        <v>178</v>
      </c>
      <c r="D144" s="767"/>
      <c r="E144" s="767"/>
      <c r="F144" s="99" t="s">
        <v>179</v>
      </c>
      <c r="G144" s="99" t="s">
        <v>2047</v>
      </c>
      <c r="H144" s="99" t="s">
        <v>175</v>
      </c>
      <c r="I144" s="99" t="s">
        <v>4265</v>
      </c>
      <c r="J144" s="100" t="s">
        <v>33</v>
      </c>
      <c r="K144" s="99" t="s">
        <v>33</v>
      </c>
      <c r="L144" s="100" t="s">
        <v>33</v>
      </c>
      <c r="M144" s="101" t="s">
        <v>33</v>
      </c>
      <c r="N144" s="102" t="s">
        <v>33</v>
      </c>
      <c r="U144" s="68" t="s">
        <v>178</v>
      </c>
    </row>
    <row r="145" spans="1:27" s="63" customFormat="1" x14ac:dyDescent="0.2">
      <c r="A145" s="98"/>
      <c r="B145" s="97" t="s">
        <v>33</v>
      </c>
      <c r="C145" s="776" t="s">
        <v>182</v>
      </c>
      <c r="D145" s="776"/>
      <c r="E145" s="776"/>
      <c r="F145" s="90" t="s">
        <v>33</v>
      </c>
      <c r="G145" s="90" t="s">
        <v>33</v>
      </c>
      <c r="H145" s="90" t="s">
        <v>33</v>
      </c>
      <c r="I145" s="90" t="s">
        <v>33</v>
      </c>
      <c r="J145" s="91">
        <v>4533.87</v>
      </c>
      <c r="K145" s="90" t="s">
        <v>33</v>
      </c>
      <c r="L145" s="91">
        <v>543.44000000000005</v>
      </c>
      <c r="M145" s="92" t="s">
        <v>33</v>
      </c>
      <c r="N145" s="93" t="s">
        <v>33</v>
      </c>
      <c r="V145" s="68" t="s">
        <v>182</v>
      </c>
    </row>
    <row r="146" spans="1:27" s="63" customFormat="1" x14ac:dyDescent="0.2">
      <c r="A146" s="98"/>
      <c r="B146" s="97" t="s">
        <v>33</v>
      </c>
      <c r="C146" s="767" t="s">
        <v>183</v>
      </c>
      <c r="D146" s="767"/>
      <c r="E146" s="767"/>
      <c r="F146" s="99" t="s">
        <v>33</v>
      </c>
      <c r="G146" s="99" t="s">
        <v>33</v>
      </c>
      <c r="H146" s="99" t="s">
        <v>33</v>
      </c>
      <c r="I146" s="99" t="s">
        <v>33</v>
      </c>
      <c r="J146" s="100" t="s">
        <v>33</v>
      </c>
      <c r="K146" s="99" t="s">
        <v>33</v>
      </c>
      <c r="L146" s="100">
        <v>233.85</v>
      </c>
      <c r="M146" s="101" t="s">
        <v>33</v>
      </c>
      <c r="N146" s="102" t="s">
        <v>33</v>
      </c>
      <c r="U146" s="68" t="s">
        <v>183</v>
      </c>
    </row>
    <row r="147" spans="1:27" s="63" customFormat="1" ht="33.75" x14ac:dyDescent="0.2">
      <c r="A147" s="98"/>
      <c r="B147" s="97" t="s">
        <v>589</v>
      </c>
      <c r="C147" s="767" t="s">
        <v>590</v>
      </c>
      <c r="D147" s="767"/>
      <c r="E147" s="767"/>
      <c r="F147" s="99" t="s">
        <v>186</v>
      </c>
      <c r="G147" s="99" t="s">
        <v>591</v>
      </c>
      <c r="H147" s="99" t="s">
        <v>33</v>
      </c>
      <c r="I147" s="99" t="s">
        <v>591</v>
      </c>
      <c r="J147" s="100" t="s">
        <v>33</v>
      </c>
      <c r="K147" s="99" t="s">
        <v>33</v>
      </c>
      <c r="L147" s="100">
        <v>245.54</v>
      </c>
      <c r="M147" s="101" t="s">
        <v>33</v>
      </c>
      <c r="N147" s="102" t="s">
        <v>33</v>
      </c>
      <c r="U147" s="68" t="s">
        <v>590</v>
      </c>
    </row>
    <row r="148" spans="1:27" s="63" customFormat="1" ht="33.75" x14ac:dyDescent="0.2">
      <c r="A148" s="98"/>
      <c r="B148" s="97" t="s">
        <v>592</v>
      </c>
      <c r="C148" s="767" t="s">
        <v>593</v>
      </c>
      <c r="D148" s="767"/>
      <c r="E148" s="767"/>
      <c r="F148" s="99" t="s">
        <v>186</v>
      </c>
      <c r="G148" s="99" t="s">
        <v>594</v>
      </c>
      <c r="H148" s="99" t="s">
        <v>33</v>
      </c>
      <c r="I148" s="99" t="s">
        <v>594</v>
      </c>
      <c r="J148" s="100" t="s">
        <v>33</v>
      </c>
      <c r="K148" s="99" t="s">
        <v>33</v>
      </c>
      <c r="L148" s="100">
        <v>152</v>
      </c>
      <c r="M148" s="101" t="s">
        <v>33</v>
      </c>
      <c r="N148" s="102" t="s">
        <v>33</v>
      </c>
      <c r="U148" s="68" t="s">
        <v>593</v>
      </c>
    </row>
    <row r="149" spans="1:27" s="63" customFormat="1" x14ac:dyDescent="0.2">
      <c r="A149" s="103"/>
      <c r="B149" s="104"/>
      <c r="C149" s="780" t="s">
        <v>191</v>
      </c>
      <c r="D149" s="780"/>
      <c r="E149" s="780"/>
      <c r="F149" s="105" t="s">
        <v>33</v>
      </c>
      <c r="G149" s="105" t="s">
        <v>33</v>
      </c>
      <c r="H149" s="105" t="s">
        <v>33</v>
      </c>
      <c r="I149" s="105" t="s">
        <v>33</v>
      </c>
      <c r="J149" s="106" t="s">
        <v>33</v>
      </c>
      <c r="K149" s="105" t="s">
        <v>33</v>
      </c>
      <c r="L149" s="106">
        <v>940.98</v>
      </c>
      <c r="M149" s="92" t="s">
        <v>33</v>
      </c>
      <c r="N149" s="107" t="s">
        <v>33</v>
      </c>
      <c r="W149" s="68" t="s">
        <v>191</v>
      </c>
    </row>
    <row r="150" spans="1:27" s="63" customFormat="1" ht="22.5" x14ac:dyDescent="0.2">
      <c r="A150" s="88" t="s">
        <v>267</v>
      </c>
      <c r="B150" s="89" t="s">
        <v>4266</v>
      </c>
      <c r="C150" s="776" t="s">
        <v>4267</v>
      </c>
      <c r="D150" s="776"/>
      <c r="E150" s="776"/>
      <c r="F150" s="90" t="s">
        <v>566</v>
      </c>
      <c r="G150" s="90" t="s">
        <v>33</v>
      </c>
      <c r="H150" s="90" t="s">
        <v>33</v>
      </c>
      <c r="I150" s="90" t="s">
        <v>4268</v>
      </c>
      <c r="J150" s="91">
        <v>725.69</v>
      </c>
      <c r="K150" s="90" t="s">
        <v>33</v>
      </c>
      <c r="L150" s="91">
        <v>7218.44</v>
      </c>
      <c r="M150" s="92" t="s">
        <v>33</v>
      </c>
      <c r="N150" s="93" t="s">
        <v>33</v>
      </c>
      <c r="Q150" s="68" t="s">
        <v>4267</v>
      </c>
    </row>
    <row r="151" spans="1:27" s="63" customFormat="1" x14ac:dyDescent="0.2">
      <c r="A151" s="88" t="s">
        <v>274</v>
      </c>
      <c r="B151" s="89" t="s">
        <v>598</v>
      </c>
      <c r="C151" s="776" t="s">
        <v>599</v>
      </c>
      <c r="D151" s="776"/>
      <c r="E151" s="776"/>
      <c r="F151" s="90" t="s">
        <v>566</v>
      </c>
      <c r="G151" s="90" t="s">
        <v>33</v>
      </c>
      <c r="H151" s="90" t="s">
        <v>33</v>
      </c>
      <c r="I151" s="90" t="s">
        <v>4269</v>
      </c>
      <c r="J151" s="91">
        <v>9.69</v>
      </c>
      <c r="K151" s="90" t="s">
        <v>33</v>
      </c>
      <c r="L151" s="91">
        <v>94.96</v>
      </c>
      <c r="M151" s="92" t="s">
        <v>33</v>
      </c>
      <c r="N151" s="93" t="s">
        <v>33</v>
      </c>
      <c r="Q151" s="68" t="s">
        <v>599</v>
      </c>
    </row>
    <row r="152" spans="1:27" s="63" customFormat="1" x14ac:dyDescent="0.2">
      <c r="A152" s="94"/>
      <c r="B152" s="95"/>
      <c r="C152" s="767" t="s">
        <v>2051</v>
      </c>
      <c r="D152" s="767"/>
      <c r="E152" s="767"/>
      <c r="F152" s="767"/>
      <c r="G152" s="767"/>
      <c r="H152" s="767"/>
      <c r="I152" s="767"/>
      <c r="J152" s="767"/>
      <c r="K152" s="767"/>
      <c r="L152" s="767"/>
      <c r="M152" s="767"/>
      <c r="N152" s="781"/>
      <c r="AA152" s="68" t="s">
        <v>2051</v>
      </c>
    </row>
    <row r="153" spans="1:27" s="63" customFormat="1" ht="22.5" x14ac:dyDescent="0.2">
      <c r="A153" s="88" t="s">
        <v>282</v>
      </c>
      <c r="B153" s="89" t="s">
        <v>4270</v>
      </c>
      <c r="C153" s="776" t="s">
        <v>4271</v>
      </c>
      <c r="D153" s="776"/>
      <c r="E153" s="776"/>
      <c r="F153" s="90" t="s">
        <v>604</v>
      </c>
      <c r="G153" s="90" t="s">
        <v>33</v>
      </c>
      <c r="H153" s="90" t="s">
        <v>33</v>
      </c>
      <c r="I153" s="90" t="s">
        <v>4272</v>
      </c>
      <c r="J153" s="91">
        <v>6780</v>
      </c>
      <c r="K153" s="90" t="s">
        <v>33</v>
      </c>
      <c r="L153" s="91">
        <v>77.97</v>
      </c>
      <c r="M153" s="92" t="s">
        <v>33</v>
      </c>
      <c r="N153" s="93" t="s">
        <v>33</v>
      </c>
      <c r="Q153" s="68" t="s">
        <v>4271</v>
      </c>
    </row>
    <row r="154" spans="1:27" s="63" customFormat="1" x14ac:dyDescent="0.2">
      <c r="A154" s="94"/>
      <c r="B154" s="95"/>
      <c r="C154" s="767" t="s">
        <v>4273</v>
      </c>
      <c r="D154" s="767"/>
      <c r="E154" s="767"/>
      <c r="F154" s="767"/>
      <c r="G154" s="767"/>
      <c r="H154" s="767"/>
      <c r="I154" s="767"/>
      <c r="J154" s="767"/>
      <c r="K154" s="767"/>
      <c r="L154" s="767"/>
      <c r="M154" s="767"/>
      <c r="N154" s="781"/>
      <c r="R154" s="68" t="s">
        <v>4273</v>
      </c>
    </row>
    <row r="155" spans="1:27" s="63" customFormat="1" ht="22.5" x14ac:dyDescent="0.2">
      <c r="A155" s="88" t="s">
        <v>287</v>
      </c>
      <c r="B155" s="89" t="s">
        <v>4274</v>
      </c>
      <c r="C155" s="776" t="s">
        <v>4275</v>
      </c>
      <c r="D155" s="776"/>
      <c r="E155" s="776"/>
      <c r="F155" s="90" t="s">
        <v>604</v>
      </c>
      <c r="G155" s="90" t="s">
        <v>33</v>
      </c>
      <c r="H155" s="90" t="s">
        <v>33</v>
      </c>
      <c r="I155" s="90" t="s">
        <v>4276</v>
      </c>
      <c r="J155" s="91">
        <v>6726.18</v>
      </c>
      <c r="K155" s="90" t="s">
        <v>33</v>
      </c>
      <c r="L155" s="91">
        <v>3511.74</v>
      </c>
      <c r="M155" s="92" t="s">
        <v>33</v>
      </c>
      <c r="N155" s="93" t="s">
        <v>33</v>
      </c>
      <c r="Q155" s="68" t="s">
        <v>4275</v>
      </c>
    </row>
    <row r="156" spans="1:27" s="63" customFormat="1" x14ac:dyDescent="0.2">
      <c r="A156" s="94"/>
      <c r="B156" s="95"/>
      <c r="C156" s="767" t="s">
        <v>4277</v>
      </c>
      <c r="D156" s="767"/>
      <c r="E156" s="767"/>
      <c r="F156" s="767"/>
      <c r="G156" s="767"/>
      <c r="H156" s="767"/>
      <c r="I156" s="767"/>
      <c r="J156" s="767"/>
      <c r="K156" s="767"/>
      <c r="L156" s="767"/>
      <c r="M156" s="767"/>
      <c r="N156" s="781"/>
      <c r="R156" s="68" t="s">
        <v>4277</v>
      </c>
    </row>
    <row r="157" spans="1:27" s="63" customFormat="1" ht="1.5" customHeight="1" x14ac:dyDescent="0.2">
      <c r="A157" s="108"/>
      <c r="B157" s="104"/>
      <c r="C157" s="104"/>
      <c r="D157" s="104"/>
      <c r="E157" s="104"/>
      <c r="F157" s="108"/>
      <c r="G157" s="108"/>
      <c r="H157" s="108"/>
      <c r="I157" s="108"/>
      <c r="J157" s="109"/>
      <c r="K157" s="108"/>
      <c r="L157" s="109"/>
      <c r="M157" s="99"/>
      <c r="N157" s="109"/>
    </row>
    <row r="158" spans="1:27" s="63" customFormat="1" x14ac:dyDescent="0.2">
      <c r="A158" s="110"/>
      <c r="B158" s="111" t="s">
        <v>33</v>
      </c>
      <c r="C158" s="780" t="s">
        <v>4278</v>
      </c>
      <c r="D158" s="780"/>
      <c r="E158" s="780"/>
      <c r="F158" s="780"/>
      <c r="G158" s="780"/>
      <c r="H158" s="780"/>
      <c r="I158" s="780"/>
      <c r="J158" s="780"/>
      <c r="K158" s="780"/>
      <c r="L158" s="112" t="s">
        <v>33</v>
      </c>
      <c r="M158" s="113"/>
      <c r="N158" s="114"/>
      <c r="X158" s="68" t="s">
        <v>4278</v>
      </c>
    </row>
    <row r="159" spans="1:27" s="63" customFormat="1" x14ac:dyDescent="0.2">
      <c r="A159" s="115"/>
      <c r="B159" s="97" t="s">
        <v>165</v>
      </c>
      <c r="C159" s="767" t="s">
        <v>202</v>
      </c>
      <c r="D159" s="767"/>
      <c r="E159" s="767"/>
      <c r="F159" s="767"/>
      <c r="G159" s="767"/>
      <c r="H159" s="767"/>
      <c r="I159" s="767"/>
      <c r="J159" s="767"/>
      <c r="K159" s="767"/>
      <c r="L159" s="116">
        <v>13875.49</v>
      </c>
      <c r="M159" s="117"/>
      <c r="N159" s="118" t="s">
        <v>33</v>
      </c>
      <c r="Y159" s="68" t="s">
        <v>202</v>
      </c>
    </row>
    <row r="160" spans="1:27" s="63" customFormat="1" x14ac:dyDescent="0.2">
      <c r="A160" s="115"/>
      <c r="B160" s="97" t="s">
        <v>33</v>
      </c>
      <c r="C160" s="767" t="s">
        <v>203</v>
      </c>
      <c r="D160" s="767"/>
      <c r="E160" s="767"/>
      <c r="F160" s="767"/>
      <c r="G160" s="767"/>
      <c r="H160" s="767"/>
      <c r="I160" s="767"/>
      <c r="J160" s="767"/>
      <c r="K160" s="767"/>
      <c r="L160" s="116" t="s">
        <v>33</v>
      </c>
      <c r="M160" s="117"/>
      <c r="N160" s="118" t="s">
        <v>33</v>
      </c>
      <c r="Y160" s="68" t="s">
        <v>203</v>
      </c>
    </row>
    <row r="161" spans="1:26" s="63" customFormat="1" x14ac:dyDescent="0.2">
      <c r="A161" s="115"/>
      <c r="B161" s="97" t="s">
        <v>33</v>
      </c>
      <c r="C161" s="767" t="s">
        <v>296</v>
      </c>
      <c r="D161" s="767"/>
      <c r="E161" s="767"/>
      <c r="F161" s="767"/>
      <c r="G161" s="767"/>
      <c r="H161" s="767"/>
      <c r="I161" s="767"/>
      <c r="J161" s="767"/>
      <c r="K161" s="767"/>
      <c r="L161" s="116">
        <v>230.48</v>
      </c>
      <c r="M161" s="117"/>
      <c r="N161" s="118" t="s">
        <v>33</v>
      </c>
      <c r="Y161" s="68" t="s">
        <v>296</v>
      </c>
    </row>
    <row r="162" spans="1:26" s="63" customFormat="1" x14ac:dyDescent="0.2">
      <c r="A162" s="115"/>
      <c r="B162" s="97" t="s">
        <v>33</v>
      </c>
      <c r="C162" s="767" t="s">
        <v>204</v>
      </c>
      <c r="D162" s="767"/>
      <c r="E162" s="767"/>
      <c r="F162" s="767"/>
      <c r="G162" s="767"/>
      <c r="H162" s="767"/>
      <c r="I162" s="767"/>
      <c r="J162" s="767"/>
      <c r="K162" s="767"/>
      <c r="L162" s="116">
        <v>373.13</v>
      </c>
      <c r="M162" s="117"/>
      <c r="N162" s="118" t="s">
        <v>33</v>
      </c>
      <c r="Y162" s="68" t="s">
        <v>204</v>
      </c>
    </row>
    <row r="163" spans="1:26" s="63" customFormat="1" x14ac:dyDescent="0.2">
      <c r="A163" s="115"/>
      <c r="B163" s="97" t="s">
        <v>33</v>
      </c>
      <c r="C163" s="767" t="s">
        <v>297</v>
      </c>
      <c r="D163" s="767"/>
      <c r="E163" s="767"/>
      <c r="F163" s="767"/>
      <c r="G163" s="767"/>
      <c r="H163" s="767"/>
      <c r="I163" s="767"/>
      <c r="J163" s="767"/>
      <c r="K163" s="767"/>
      <c r="L163" s="116">
        <v>12783.35</v>
      </c>
      <c r="M163" s="117"/>
      <c r="N163" s="118" t="s">
        <v>33</v>
      </c>
      <c r="Y163" s="68" t="s">
        <v>297</v>
      </c>
    </row>
    <row r="164" spans="1:26" s="63" customFormat="1" x14ac:dyDescent="0.2">
      <c r="A164" s="115"/>
      <c r="B164" s="97" t="s">
        <v>33</v>
      </c>
      <c r="C164" s="767" t="s">
        <v>205</v>
      </c>
      <c r="D164" s="767"/>
      <c r="E164" s="767"/>
      <c r="F164" s="767"/>
      <c r="G164" s="767"/>
      <c r="H164" s="767"/>
      <c r="I164" s="767"/>
      <c r="J164" s="767"/>
      <c r="K164" s="767"/>
      <c r="L164" s="116">
        <v>301.74</v>
      </c>
      <c r="M164" s="117"/>
      <c r="N164" s="118" t="s">
        <v>33</v>
      </c>
      <c r="Y164" s="68" t="s">
        <v>205</v>
      </c>
    </row>
    <row r="165" spans="1:26" s="63" customFormat="1" x14ac:dyDescent="0.2">
      <c r="A165" s="115"/>
      <c r="B165" s="97" t="s">
        <v>33</v>
      </c>
      <c r="C165" s="767" t="s">
        <v>206</v>
      </c>
      <c r="D165" s="767"/>
      <c r="E165" s="767"/>
      <c r="F165" s="767"/>
      <c r="G165" s="767"/>
      <c r="H165" s="767"/>
      <c r="I165" s="767"/>
      <c r="J165" s="767"/>
      <c r="K165" s="767"/>
      <c r="L165" s="116">
        <v>186.79</v>
      </c>
      <c r="M165" s="117"/>
      <c r="N165" s="118" t="s">
        <v>33</v>
      </c>
      <c r="Y165" s="68" t="s">
        <v>206</v>
      </c>
    </row>
    <row r="166" spans="1:26" s="63" customFormat="1" x14ac:dyDescent="0.2">
      <c r="A166" s="115"/>
      <c r="B166" s="97" t="s">
        <v>33</v>
      </c>
      <c r="C166" s="767" t="s">
        <v>207</v>
      </c>
      <c r="D166" s="767"/>
      <c r="E166" s="767"/>
      <c r="F166" s="767"/>
      <c r="G166" s="767"/>
      <c r="H166" s="767"/>
      <c r="I166" s="767"/>
      <c r="J166" s="767"/>
      <c r="K166" s="767"/>
      <c r="L166" s="116">
        <v>287.37</v>
      </c>
      <c r="M166" s="117"/>
      <c r="N166" s="118" t="s">
        <v>33</v>
      </c>
      <c r="Y166" s="68" t="s">
        <v>207</v>
      </c>
    </row>
    <row r="167" spans="1:26" s="63" customFormat="1" x14ac:dyDescent="0.2">
      <c r="A167" s="115"/>
      <c r="B167" s="97" t="s">
        <v>33</v>
      </c>
      <c r="C167" s="767" t="s">
        <v>208</v>
      </c>
      <c r="D167" s="767"/>
      <c r="E167" s="767"/>
      <c r="F167" s="767"/>
      <c r="G167" s="767"/>
      <c r="H167" s="767"/>
      <c r="I167" s="767"/>
      <c r="J167" s="767"/>
      <c r="K167" s="767"/>
      <c r="L167" s="116">
        <v>301.74</v>
      </c>
      <c r="M167" s="117"/>
      <c r="N167" s="118" t="s">
        <v>33</v>
      </c>
      <c r="Y167" s="68" t="s">
        <v>208</v>
      </c>
    </row>
    <row r="168" spans="1:26" s="63" customFormat="1" x14ac:dyDescent="0.2">
      <c r="A168" s="115"/>
      <c r="B168" s="97" t="s">
        <v>33</v>
      </c>
      <c r="C168" s="767" t="s">
        <v>209</v>
      </c>
      <c r="D168" s="767"/>
      <c r="E168" s="767"/>
      <c r="F168" s="767"/>
      <c r="G168" s="767"/>
      <c r="H168" s="767"/>
      <c r="I168" s="767"/>
      <c r="J168" s="767"/>
      <c r="K168" s="767"/>
      <c r="L168" s="116">
        <v>186.79</v>
      </c>
      <c r="M168" s="117"/>
      <c r="N168" s="118" t="s">
        <v>33</v>
      </c>
      <c r="Y168" s="68" t="s">
        <v>209</v>
      </c>
    </row>
    <row r="169" spans="1:26" s="63" customFormat="1" x14ac:dyDescent="0.2">
      <c r="A169" s="115"/>
      <c r="B169" s="109" t="s">
        <v>33</v>
      </c>
      <c r="C169" s="782" t="s">
        <v>4279</v>
      </c>
      <c r="D169" s="782"/>
      <c r="E169" s="782"/>
      <c r="F169" s="782"/>
      <c r="G169" s="782"/>
      <c r="H169" s="782"/>
      <c r="I169" s="782"/>
      <c r="J169" s="782"/>
      <c r="K169" s="782"/>
      <c r="L169" s="119">
        <v>13875.49</v>
      </c>
      <c r="M169" s="120"/>
      <c r="N169" s="121"/>
      <c r="Z169" s="68" t="s">
        <v>4279</v>
      </c>
    </row>
    <row r="170" spans="1:26" s="63" customFormat="1" x14ac:dyDescent="0.2">
      <c r="A170" s="773" t="s">
        <v>4280</v>
      </c>
      <c r="B170" s="774"/>
      <c r="C170" s="774"/>
      <c r="D170" s="774"/>
      <c r="E170" s="774"/>
      <c r="F170" s="774"/>
      <c r="G170" s="774"/>
      <c r="H170" s="774"/>
      <c r="I170" s="774"/>
      <c r="J170" s="774"/>
      <c r="K170" s="774"/>
      <c r="L170" s="774"/>
      <c r="M170" s="774"/>
      <c r="N170" s="775"/>
      <c r="P170" s="68" t="s">
        <v>4280</v>
      </c>
    </row>
    <row r="171" spans="1:26" s="63" customFormat="1" ht="22.5" x14ac:dyDescent="0.2">
      <c r="A171" s="88" t="s">
        <v>217</v>
      </c>
      <c r="B171" s="89" t="s">
        <v>4249</v>
      </c>
      <c r="C171" s="776" t="s">
        <v>4250</v>
      </c>
      <c r="D171" s="776"/>
      <c r="E171" s="776"/>
      <c r="F171" s="90" t="s">
        <v>566</v>
      </c>
      <c r="G171" s="90" t="s">
        <v>33</v>
      </c>
      <c r="H171" s="90" t="s">
        <v>33</v>
      </c>
      <c r="I171" s="90" t="s">
        <v>3921</v>
      </c>
      <c r="J171" s="91" t="s">
        <v>33</v>
      </c>
      <c r="K171" s="90" t="s">
        <v>33</v>
      </c>
      <c r="L171" s="91" t="s">
        <v>33</v>
      </c>
      <c r="M171" s="92" t="s">
        <v>33</v>
      </c>
      <c r="N171" s="93" t="s">
        <v>33</v>
      </c>
      <c r="Q171" s="68" t="s">
        <v>4250</v>
      </c>
    </row>
    <row r="172" spans="1:26" s="63" customFormat="1" ht="33.75" x14ac:dyDescent="0.2">
      <c r="A172" s="96"/>
      <c r="B172" s="97" t="s">
        <v>558</v>
      </c>
      <c r="C172" s="767" t="s">
        <v>559</v>
      </c>
      <c r="D172" s="767"/>
      <c r="E172" s="767"/>
      <c r="F172" s="767"/>
      <c r="G172" s="767"/>
      <c r="H172" s="767"/>
      <c r="I172" s="767"/>
      <c r="J172" s="767"/>
      <c r="K172" s="767"/>
      <c r="L172" s="767"/>
      <c r="M172" s="767"/>
      <c r="N172" s="781"/>
      <c r="S172" s="68" t="s">
        <v>559</v>
      </c>
    </row>
    <row r="173" spans="1:26" s="63" customFormat="1" x14ac:dyDescent="0.2">
      <c r="A173" s="98"/>
      <c r="B173" s="97" t="s">
        <v>165</v>
      </c>
      <c r="C173" s="767" t="s">
        <v>251</v>
      </c>
      <c r="D173" s="767"/>
      <c r="E173" s="767"/>
      <c r="F173" s="99" t="s">
        <v>33</v>
      </c>
      <c r="G173" s="99" t="s">
        <v>33</v>
      </c>
      <c r="H173" s="99" t="s">
        <v>33</v>
      </c>
      <c r="I173" s="99" t="s">
        <v>33</v>
      </c>
      <c r="J173" s="100">
        <v>6.19</v>
      </c>
      <c r="K173" s="99" t="s">
        <v>175</v>
      </c>
      <c r="L173" s="100">
        <v>50.29</v>
      </c>
      <c r="M173" s="101" t="s">
        <v>33</v>
      </c>
      <c r="N173" s="102" t="s">
        <v>33</v>
      </c>
      <c r="T173" s="68" t="s">
        <v>251</v>
      </c>
    </row>
    <row r="174" spans="1:26" s="63" customFormat="1" x14ac:dyDescent="0.2">
      <c r="A174" s="98"/>
      <c r="B174" s="97" t="s">
        <v>173</v>
      </c>
      <c r="C174" s="767" t="s">
        <v>174</v>
      </c>
      <c r="D174" s="767"/>
      <c r="E174" s="767"/>
      <c r="F174" s="99" t="s">
        <v>33</v>
      </c>
      <c r="G174" s="99" t="s">
        <v>33</v>
      </c>
      <c r="H174" s="99" t="s">
        <v>33</v>
      </c>
      <c r="I174" s="99" t="s">
        <v>33</v>
      </c>
      <c r="J174" s="100">
        <v>8.1</v>
      </c>
      <c r="K174" s="99" t="s">
        <v>175</v>
      </c>
      <c r="L174" s="100">
        <v>65.81</v>
      </c>
      <c r="M174" s="101" t="s">
        <v>33</v>
      </c>
      <c r="N174" s="102" t="s">
        <v>33</v>
      </c>
      <c r="T174" s="68" t="s">
        <v>174</v>
      </c>
    </row>
    <row r="175" spans="1:26" s="63" customFormat="1" x14ac:dyDescent="0.2">
      <c r="A175" s="98"/>
      <c r="B175" s="97" t="s">
        <v>176</v>
      </c>
      <c r="C175" s="767" t="s">
        <v>177</v>
      </c>
      <c r="D175" s="767"/>
      <c r="E175" s="767"/>
      <c r="F175" s="99" t="s">
        <v>33</v>
      </c>
      <c r="G175" s="99" t="s">
        <v>33</v>
      </c>
      <c r="H175" s="99" t="s">
        <v>33</v>
      </c>
      <c r="I175" s="99" t="s">
        <v>33</v>
      </c>
      <c r="J175" s="100">
        <v>0.81</v>
      </c>
      <c r="K175" s="99" t="s">
        <v>175</v>
      </c>
      <c r="L175" s="100">
        <v>6.58</v>
      </c>
      <c r="M175" s="101" t="s">
        <v>33</v>
      </c>
      <c r="N175" s="102" t="s">
        <v>33</v>
      </c>
      <c r="T175" s="68" t="s">
        <v>177</v>
      </c>
    </row>
    <row r="176" spans="1:26" s="63" customFormat="1" x14ac:dyDescent="0.2">
      <c r="A176" s="98"/>
      <c r="B176" s="97" t="s">
        <v>212</v>
      </c>
      <c r="C176" s="767" t="s">
        <v>252</v>
      </c>
      <c r="D176" s="767"/>
      <c r="E176" s="767"/>
      <c r="F176" s="99" t="s">
        <v>33</v>
      </c>
      <c r="G176" s="99" t="s">
        <v>33</v>
      </c>
      <c r="H176" s="99" t="s">
        <v>33</v>
      </c>
      <c r="I176" s="99" t="s">
        <v>33</v>
      </c>
      <c r="J176" s="100">
        <v>0.37</v>
      </c>
      <c r="K176" s="99" t="s">
        <v>33</v>
      </c>
      <c r="L176" s="100">
        <v>2.41</v>
      </c>
      <c r="M176" s="101" t="s">
        <v>33</v>
      </c>
      <c r="N176" s="102" t="s">
        <v>33</v>
      </c>
      <c r="T176" s="68" t="s">
        <v>252</v>
      </c>
    </row>
    <row r="177" spans="1:23" s="63" customFormat="1" x14ac:dyDescent="0.2">
      <c r="A177" s="98"/>
      <c r="B177" s="97" t="s">
        <v>33</v>
      </c>
      <c r="C177" s="767" t="s">
        <v>253</v>
      </c>
      <c r="D177" s="767"/>
      <c r="E177" s="767"/>
      <c r="F177" s="99" t="s">
        <v>179</v>
      </c>
      <c r="G177" s="99" t="s">
        <v>4252</v>
      </c>
      <c r="H177" s="99" t="s">
        <v>175</v>
      </c>
      <c r="I177" s="99" t="s">
        <v>4281</v>
      </c>
      <c r="J177" s="100" t="s">
        <v>33</v>
      </c>
      <c r="K177" s="99" t="s">
        <v>33</v>
      </c>
      <c r="L177" s="100" t="s">
        <v>33</v>
      </c>
      <c r="M177" s="101" t="s">
        <v>33</v>
      </c>
      <c r="N177" s="102" t="s">
        <v>33</v>
      </c>
      <c r="U177" s="68" t="s">
        <v>253</v>
      </c>
    </row>
    <row r="178" spans="1:23" s="63" customFormat="1" x14ac:dyDescent="0.2">
      <c r="A178" s="98"/>
      <c r="B178" s="97" t="s">
        <v>33</v>
      </c>
      <c r="C178" s="767" t="s">
        <v>178</v>
      </c>
      <c r="D178" s="767"/>
      <c r="E178" s="767"/>
      <c r="F178" s="99" t="s">
        <v>179</v>
      </c>
      <c r="G178" s="99" t="s">
        <v>570</v>
      </c>
      <c r="H178" s="99" t="s">
        <v>175</v>
      </c>
      <c r="I178" s="99" t="s">
        <v>4282</v>
      </c>
      <c r="J178" s="100" t="s">
        <v>33</v>
      </c>
      <c r="K178" s="99" t="s">
        <v>33</v>
      </c>
      <c r="L178" s="100" t="s">
        <v>33</v>
      </c>
      <c r="M178" s="101" t="s">
        <v>33</v>
      </c>
      <c r="N178" s="102" t="s">
        <v>33</v>
      </c>
      <c r="U178" s="68" t="s">
        <v>178</v>
      </c>
    </row>
    <row r="179" spans="1:23" s="63" customFormat="1" x14ac:dyDescent="0.2">
      <c r="A179" s="98"/>
      <c r="B179" s="97" t="s">
        <v>33</v>
      </c>
      <c r="C179" s="776" t="s">
        <v>182</v>
      </c>
      <c r="D179" s="776"/>
      <c r="E179" s="776"/>
      <c r="F179" s="90" t="s">
        <v>33</v>
      </c>
      <c r="G179" s="90" t="s">
        <v>33</v>
      </c>
      <c r="H179" s="90" t="s">
        <v>33</v>
      </c>
      <c r="I179" s="90" t="s">
        <v>33</v>
      </c>
      <c r="J179" s="91">
        <v>14.66</v>
      </c>
      <c r="K179" s="90" t="s">
        <v>33</v>
      </c>
      <c r="L179" s="91">
        <v>118.51</v>
      </c>
      <c r="M179" s="92" t="s">
        <v>33</v>
      </c>
      <c r="N179" s="93" t="s">
        <v>33</v>
      </c>
      <c r="V179" s="68" t="s">
        <v>182</v>
      </c>
    </row>
    <row r="180" spans="1:23" s="63" customFormat="1" x14ac:dyDescent="0.2">
      <c r="A180" s="98"/>
      <c r="B180" s="97" t="s">
        <v>33</v>
      </c>
      <c r="C180" s="767" t="s">
        <v>183</v>
      </c>
      <c r="D180" s="767"/>
      <c r="E180" s="767"/>
      <c r="F180" s="99" t="s">
        <v>33</v>
      </c>
      <c r="G180" s="99" t="s">
        <v>33</v>
      </c>
      <c r="H180" s="99" t="s">
        <v>33</v>
      </c>
      <c r="I180" s="99" t="s">
        <v>33</v>
      </c>
      <c r="J180" s="100" t="s">
        <v>33</v>
      </c>
      <c r="K180" s="99" t="s">
        <v>33</v>
      </c>
      <c r="L180" s="100">
        <v>56.87</v>
      </c>
      <c r="M180" s="101" t="s">
        <v>33</v>
      </c>
      <c r="N180" s="102" t="s">
        <v>33</v>
      </c>
      <c r="U180" s="68" t="s">
        <v>183</v>
      </c>
    </row>
    <row r="181" spans="1:23" s="63" customFormat="1" ht="22.5" x14ac:dyDescent="0.2">
      <c r="A181" s="98"/>
      <c r="B181" s="97" t="s">
        <v>572</v>
      </c>
      <c r="C181" s="767" t="s">
        <v>573</v>
      </c>
      <c r="D181" s="767"/>
      <c r="E181" s="767"/>
      <c r="F181" s="99" t="s">
        <v>186</v>
      </c>
      <c r="G181" s="99" t="s">
        <v>574</v>
      </c>
      <c r="H181" s="99" t="s">
        <v>33</v>
      </c>
      <c r="I181" s="99" t="s">
        <v>574</v>
      </c>
      <c r="J181" s="100" t="s">
        <v>33</v>
      </c>
      <c r="K181" s="99" t="s">
        <v>33</v>
      </c>
      <c r="L181" s="100">
        <v>69.38</v>
      </c>
      <c r="M181" s="101" t="s">
        <v>33</v>
      </c>
      <c r="N181" s="102" t="s">
        <v>33</v>
      </c>
      <c r="U181" s="68" t="s">
        <v>573</v>
      </c>
    </row>
    <row r="182" spans="1:23" s="63" customFormat="1" ht="22.5" x14ac:dyDescent="0.2">
      <c r="A182" s="98"/>
      <c r="B182" s="97" t="s">
        <v>575</v>
      </c>
      <c r="C182" s="767" t="s">
        <v>576</v>
      </c>
      <c r="D182" s="767"/>
      <c r="E182" s="767"/>
      <c r="F182" s="99" t="s">
        <v>186</v>
      </c>
      <c r="G182" s="99" t="s">
        <v>341</v>
      </c>
      <c r="H182" s="99" t="s">
        <v>33</v>
      </c>
      <c r="I182" s="99" t="s">
        <v>341</v>
      </c>
      <c r="J182" s="100" t="s">
        <v>33</v>
      </c>
      <c r="K182" s="99" t="s">
        <v>33</v>
      </c>
      <c r="L182" s="100">
        <v>45.5</v>
      </c>
      <c r="M182" s="101" t="s">
        <v>33</v>
      </c>
      <c r="N182" s="102" t="s">
        <v>33</v>
      </c>
      <c r="U182" s="68" t="s">
        <v>576</v>
      </c>
    </row>
    <row r="183" spans="1:23" s="63" customFormat="1" x14ac:dyDescent="0.2">
      <c r="A183" s="103"/>
      <c r="B183" s="104"/>
      <c r="C183" s="780" t="s">
        <v>191</v>
      </c>
      <c r="D183" s="780"/>
      <c r="E183" s="780"/>
      <c r="F183" s="105" t="s">
        <v>33</v>
      </c>
      <c r="G183" s="105" t="s">
        <v>33</v>
      </c>
      <c r="H183" s="105" t="s">
        <v>33</v>
      </c>
      <c r="I183" s="105" t="s">
        <v>33</v>
      </c>
      <c r="J183" s="106" t="s">
        <v>33</v>
      </c>
      <c r="K183" s="105" t="s">
        <v>33</v>
      </c>
      <c r="L183" s="106">
        <v>233.39</v>
      </c>
      <c r="M183" s="92" t="s">
        <v>33</v>
      </c>
      <c r="N183" s="107" t="s">
        <v>33</v>
      </c>
      <c r="W183" s="68" t="s">
        <v>191</v>
      </c>
    </row>
    <row r="184" spans="1:23" s="63" customFormat="1" ht="33.75" x14ac:dyDescent="0.2">
      <c r="A184" s="88" t="s">
        <v>291</v>
      </c>
      <c r="B184" s="89" t="s">
        <v>660</v>
      </c>
      <c r="C184" s="776" t="s">
        <v>661</v>
      </c>
      <c r="D184" s="776"/>
      <c r="E184" s="776"/>
      <c r="F184" s="90" t="s">
        <v>566</v>
      </c>
      <c r="G184" s="90" t="s">
        <v>33</v>
      </c>
      <c r="H184" s="90" t="s">
        <v>33</v>
      </c>
      <c r="I184" s="90" t="s">
        <v>1858</v>
      </c>
      <c r="J184" s="91">
        <v>55.26</v>
      </c>
      <c r="K184" s="90" t="s">
        <v>33</v>
      </c>
      <c r="L184" s="91">
        <v>395.11</v>
      </c>
      <c r="M184" s="92" t="s">
        <v>33</v>
      </c>
      <c r="N184" s="93" t="s">
        <v>33</v>
      </c>
      <c r="Q184" s="68" t="s">
        <v>661</v>
      </c>
    </row>
    <row r="185" spans="1:23" s="63" customFormat="1" ht="33.75" x14ac:dyDescent="0.2">
      <c r="A185" s="88" t="s">
        <v>293</v>
      </c>
      <c r="B185" s="89" t="s">
        <v>630</v>
      </c>
      <c r="C185" s="776" t="s">
        <v>4283</v>
      </c>
      <c r="D185" s="776"/>
      <c r="E185" s="776"/>
      <c r="F185" s="90" t="s">
        <v>609</v>
      </c>
      <c r="G185" s="90" t="s">
        <v>33</v>
      </c>
      <c r="H185" s="90" t="s">
        <v>33</v>
      </c>
      <c r="I185" s="90" t="s">
        <v>4284</v>
      </c>
      <c r="J185" s="91" t="s">
        <v>33</v>
      </c>
      <c r="K185" s="90" t="s">
        <v>33</v>
      </c>
      <c r="L185" s="91" t="s">
        <v>33</v>
      </c>
      <c r="M185" s="92" t="s">
        <v>33</v>
      </c>
      <c r="N185" s="93" t="s">
        <v>33</v>
      </c>
      <c r="Q185" s="68" t="s">
        <v>4283</v>
      </c>
    </row>
    <row r="186" spans="1:23" s="63" customFormat="1" x14ac:dyDescent="0.2">
      <c r="A186" s="94"/>
      <c r="B186" s="95"/>
      <c r="C186" s="767" t="s">
        <v>4285</v>
      </c>
      <c r="D186" s="767"/>
      <c r="E186" s="767"/>
      <c r="F186" s="767"/>
      <c r="G186" s="767"/>
      <c r="H186" s="767"/>
      <c r="I186" s="767"/>
      <c r="J186" s="767"/>
      <c r="K186" s="767"/>
      <c r="L186" s="767"/>
      <c r="M186" s="767"/>
      <c r="N186" s="781"/>
      <c r="R186" s="68" t="s">
        <v>4285</v>
      </c>
    </row>
    <row r="187" spans="1:23" s="63" customFormat="1" x14ac:dyDescent="0.2">
      <c r="A187" s="98"/>
      <c r="B187" s="97" t="s">
        <v>165</v>
      </c>
      <c r="C187" s="767" t="s">
        <v>251</v>
      </c>
      <c r="D187" s="767"/>
      <c r="E187" s="767"/>
      <c r="F187" s="99" t="s">
        <v>33</v>
      </c>
      <c r="G187" s="99" t="s">
        <v>33</v>
      </c>
      <c r="H187" s="99" t="s">
        <v>33</v>
      </c>
      <c r="I187" s="99" t="s">
        <v>33</v>
      </c>
      <c r="J187" s="100">
        <v>205.58</v>
      </c>
      <c r="K187" s="99" t="s">
        <v>33</v>
      </c>
      <c r="L187" s="100">
        <v>128.22</v>
      </c>
      <c r="M187" s="101" t="s">
        <v>33</v>
      </c>
      <c r="N187" s="102" t="s">
        <v>33</v>
      </c>
      <c r="T187" s="68" t="s">
        <v>251</v>
      </c>
    </row>
    <row r="188" spans="1:23" s="63" customFormat="1" x14ac:dyDescent="0.2">
      <c r="A188" s="98"/>
      <c r="B188" s="97" t="s">
        <v>173</v>
      </c>
      <c r="C188" s="767" t="s">
        <v>174</v>
      </c>
      <c r="D188" s="767"/>
      <c r="E188" s="767"/>
      <c r="F188" s="99" t="s">
        <v>33</v>
      </c>
      <c r="G188" s="99" t="s">
        <v>33</v>
      </c>
      <c r="H188" s="99" t="s">
        <v>33</v>
      </c>
      <c r="I188" s="99" t="s">
        <v>33</v>
      </c>
      <c r="J188" s="100">
        <v>449.69</v>
      </c>
      <c r="K188" s="99" t="s">
        <v>33</v>
      </c>
      <c r="L188" s="100">
        <v>280.47000000000003</v>
      </c>
      <c r="M188" s="101" t="s">
        <v>33</v>
      </c>
      <c r="N188" s="102" t="s">
        <v>33</v>
      </c>
      <c r="T188" s="68" t="s">
        <v>174</v>
      </c>
    </row>
    <row r="189" spans="1:23" s="63" customFormat="1" x14ac:dyDescent="0.2">
      <c r="A189" s="98"/>
      <c r="B189" s="97" t="s">
        <v>176</v>
      </c>
      <c r="C189" s="767" t="s">
        <v>177</v>
      </c>
      <c r="D189" s="767"/>
      <c r="E189" s="767"/>
      <c r="F189" s="99" t="s">
        <v>33</v>
      </c>
      <c r="G189" s="99" t="s">
        <v>33</v>
      </c>
      <c r="H189" s="99" t="s">
        <v>33</v>
      </c>
      <c r="I189" s="99" t="s">
        <v>33</v>
      </c>
      <c r="J189" s="100">
        <v>32.1</v>
      </c>
      <c r="K189" s="99" t="s">
        <v>33</v>
      </c>
      <c r="L189" s="100">
        <v>20.02</v>
      </c>
      <c r="M189" s="101" t="s">
        <v>33</v>
      </c>
      <c r="N189" s="102" t="s">
        <v>33</v>
      </c>
      <c r="T189" s="68" t="s">
        <v>177</v>
      </c>
    </row>
    <row r="190" spans="1:23" s="63" customFormat="1" x14ac:dyDescent="0.2">
      <c r="A190" s="98"/>
      <c r="B190" s="97" t="s">
        <v>212</v>
      </c>
      <c r="C190" s="767" t="s">
        <v>252</v>
      </c>
      <c r="D190" s="767"/>
      <c r="E190" s="767"/>
      <c r="F190" s="99" t="s">
        <v>33</v>
      </c>
      <c r="G190" s="99" t="s">
        <v>33</v>
      </c>
      <c r="H190" s="99" t="s">
        <v>33</v>
      </c>
      <c r="I190" s="99" t="s">
        <v>33</v>
      </c>
      <c r="J190" s="100">
        <v>4.88</v>
      </c>
      <c r="K190" s="99" t="s">
        <v>33</v>
      </c>
      <c r="L190" s="100">
        <v>3.04</v>
      </c>
      <c r="M190" s="101" t="s">
        <v>33</v>
      </c>
      <c r="N190" s="102" t="s">
        <v>33</v>
      </c>
      <c r="T190" s="68" t="s">
        <v>252</v>
      </c>
    </row>
    <row r="191" spans="1:23" s="63" customFormat="1" x14ac:dyDescent="0.2">
      <c r="A191" s="98"/>
      <c r="B191" s="97" t="s">
        <v>33</v>
      </c>
      <c r="C191" s="767" t="s">
        <v>253</v>
      </c>
      <c r="D191" s="767"/>
      <c r="E191" s="767"/>
      <c r="F191" s="99" t="s">
        <v>179</v>
      </c>
      <c r="G191" s="99" t="s">
        <v>634</v>
      </c>
      <c r="H191" s="99" t="s">
        <v>33</v>
      </c>
      <c r="I191" s="99" t="s">
        <v>4286</v>
      </c>
      <c r="J191" s="100" t="s">
        <v>33</v>
      </c>
      <c r="K191" s="99" t="s">
        <v>33</v>
      </c>
      <c r="L191" s="100" t="s">
        <v>33</v>
      </c>
      <c r="M191" s="101" t="s">
        <v>33</v>
      </c>
      <c r="N191" s="102" t="s">
        <v>33</v>
      </c>
      <c r="U191" s="68" t="s">
        <v>253</v>
      </c>
    </row>
    <row r="192" spans="1:23" s="63" customFormat="1" x14ac:dyDescent="0.2">
      <c r="A192" s="98"/>
      <c r="B192" s="97" t="s">
        <v>33</v>
      </c>
      <c r="C192" s="767" t="s">
        <v>178</v>
      </c>
      <c r="D192" s="767"/>
      <c r="E192" s="767"/>
      <c r="F192" s="99" t="s">
        <v>179</v>
      </c>
      <c r="G192" s="99" t="s">
        <v>636</v>
      </c>
      <c r="H192" s="99" t="s">
        <v>33</v>
      </c>
      <c r="I192" s="99" t="s">
        <v>4287</v>
      </c>
      <c r="J192" s="100" t="s">
        <v>33</v>
      </c>
      <c r="K192" s="99" t="s">
        <v>33</v>
      </c>
      <c r="L192" s="100" t="s">
        <v>33</v>
      </c>
      <c r="M192" s="101" t="s">
        <v>33</v>
      </c>
      <c r="N192" s="102" t="s">
        <v>33</v>
      </c>
      <c r="U192" s="68" t="s">
        <v>178</v>
      </c>
    </row>
    <row r="193" spans="1:23" s="63" customFormat="1" x14ac:dyDescent="0.2">
      <c r="A193" s="98"/>
      <c r="B193" s="97" t="s">
        <v>33</v>
      </c>
      <c r="C193" s="776" t="s">
        <v>182</v>
      </c>
      <c r="D193" s="776"/>
      <c r="E193" s="776"/>
      <c r="F193" s="90" t="s">
        <v>33</v>
      </c>
      <c r="G193" s="90" t="s">
        <v>33</v>
      </c>
      <c r="H193" s="90" t="s">
        <v>33</v>
      </c>
      <c r="I193" s="90" t="s">
        <v>33</v>
      </c>
      <c r="J193" s="91">
        <v>660.15</v>
      </c>
      <c r="K193" s="90" t="s">
        <v>33</v>
      </c>
      <c r="L193" s="91">
        <v>411.73</v>
      </c>
      <c r="M193" s="92" t="s">
        <v>33</v>
      </c>
      <c r="N193" s="93" t="s">
        <v>33</v>
      </c>
      <c r="V193" s="68" t="s">
        <v>182</v>
      </c>
    </row>
    <row r="194" spans="1:23" s="63" customFormat="1" x14ac:dyDescent="0.2">
      <c r="A194" s="98"/>
      <c r="B194" s="97" t="s">
        <v>33</v>
      </c>
      <c r="C194" s="767" t="s">
        <v>183</v>
      </c>
      <c r="D194" s="767"/>
      <c r="E194" s="767"/>
      <c r="F194" s="99" t="s">
        <v>33</v>
      </c>
      <c r="G194" s="99" t="s">
        <v>33</v>
      </c>
      <c r="H194" s="99" t="s">
        <v>33</v>
      </c>
      <c r="I194" s="99" t="s">
        <v>33</v>
      </c>
      <c r="J194" s="100" t="s">
        <v>33</v>
      </c>
      <c r="K194" s="99" t="s">
        <v>33</v>
      </c>
      <c r="L194" s="100">
        <v>148.24</v>
      </c>
      <c r="M194" s="101" t="s">
        <v>33</v>
      </c>
      <c r="N194" s="102" t="s">
        <v>33</v>
      </c>
      <c r="U194" s="68" t="s">
        <v>183</v>
      </c>
    </row>
    <row r="195" spans="1:23" s="63" customFormat="1" ht="22.5" x14ac:dyDescent="0.2">
      <c r="A195" s="98"/>
      <c r="B195" s="97" t="s">
        <v>638</v>
      </c>
      <c r="C195" s="767" t="s">
        <v>639</v>
      </c>
      <c r="D195" s="767"/>
      <c r="E195" s="767"/>
      <c r="F195" s="99" t="s">
        <v>186</v>
      </c>
      <c r="G195" s="99" t="s">
        <v>640</v>
      </c>
      <c r="H195" s="99" t="s">
        <v>33</v>
      </c>
      <c r="I195" s="99" t="s">
        <v>640</v>
      </c>
      <c r="J195" s="100" t="s">
        <v>33</v>
      </c>
      <c r="K195" s="99" t="s">
        <v>33</v>
      </c>
      <c r="L195" s="100">
        <v>210.5</v>
      </c>
      <c r="M195" s="101" t="s">
        <v>33</v>
      </c>
      <c r="N195" s="102" t="s">
        <v>33</v>
      </c>
      <c r="U195" s="68" t="s">
        <v>639</v>
      </c>
    </row>
    <row r="196" spans="1:23" s="63" customFormat="1" ht="22.5" x14ac:dyDescent="0.2">
      <c r="A196" s="98"/>
      <c r="B196" s="97" t="s">
        <v>641</v>
      </c>
      <c r="C196" s="767" t="s">
        <v>642</v>
      </c>
      <c r="D196" s="767"/>
      <c r="E196" s="767"/>
      <c r="F196" s="99" t="s">
        <v>186</v>
      </c>
      <c r="G196" s="99" t="s">
        <v>187</v>
      </c>
      <c r="H196" s="99" t="s">
        <v>33</v>
      </c>
      <c r="I196" s="99" t="s">
        <v>187</v>
      </c>
      <c r="J196" s="100" t="s">
        <v>33</v>
      </c>
      <c r="K196" s="99" t="s">
        <v>33</v>
      </c>
      <c r="L196" s="100">
        <v>140.83000000000001</v>
      </c>
      <c r="M196" s="101" t="s">
        <v>33</v>
      </c>
      <c r="N196" s="102" t="s">
        <v>33</v>
      </c>
      <c r="U196" s="68" t="s">
        <v>642</v>
      </c>
    </row>
    <row r="197" spans="1:23" s="63" customFormat="1" x14ac:dyDescent="0.2">
      <c r="A197" s="103"/>
      <c r="B197" s="104"/>
      <c r="C197" s="780" t="s">
        <v>191</v>
      </c>
      <c r="D197" s="780"/>
      <c r="E197" s="780"/>
      <c r="F197" s="105" t="s">
        <v>33</v>
      </c>
      <c r="G197" s="105" t="s">
        <v>33</v>
      </c>
      <c r="H197" s="105" t="s">
        <v>33</v>
      </c>
      <c r="I197" s="105" t="s">
        <v>33</v>
      </c>
      <c r="J197" s="106" t="s">
        <v>33</v>
      </c>
      <c r="K197" s="105" t="s">
        <v>33</v>
      </c>
      <c r="L197" s="106">
        <v>763.06</v>
      </c>
      <c r="M197" s="92" t="s">
        <v>33</v>
      </c>
      <c r="N197" s="107" t="s">
        <v>33</v>
      </c>
      <c r="W197" s="68" t="s">
        <v>191</v>
      </c>
    </row>
    <row r="198" spans="1:23" s="63" customFormat="1" ht="33.75" x14ac:dyDescent="0.2">
      <c r="A198" s="88" t="s">
        <v>301</v>
      </c>
      <c r="B198" s="89" t="s">
        <v>643</v>
      </c>
      <c r="C198" s="776" t="s">
        <v>644</v>
      </c>
      <c r="D198" s="776"/>
      <c r="E198" s="776"/>
      <c r="F198" s="90" t="s">
        <v>609</v>
      </c>
      <c r="G198" s="90" t="s">
        <v>33</v>
      </c>
      <c r="H198" s="90" t="s">
        <v>33</v>
      </c>
      <c r="I198" s="90" t="s">
        <v>4284</v>
      </c>
      <c r="J198" s="91" t="s">
        <v>33</v>
      </c>
      <c r="K198" s="90" t="s">
        <v>33</v>
      </c>
      <c r="L198" s="91" t="s">
        <v>33</v>
      </c>
      <c r="M198" s="92" t="s">
        <v>33</v>
      </c>
      <c r="N198" s="93" t="s">
        <v>33</v>
      </c>
      <c r="Q198" s="68" t="s">
        <v>644</v>
      </c>
    </row>
    <row r="199" spans="1:23" s="63" customFormat="1" x14ac:dyDescent="0.2">
      <c r="A199" s="94"/>
      <c r="B199" s="95"/>
      <c r="C199" s="767" t="s">
        <v>4285</v>
      </c>
      <c r="D199" s="767"/>
      <c r="E199" s="767"/>
      <c r="F199" s="767"/>
      <c r="G199" s="767"/>
      <c r="H199" s="767"/>
      <c r="I199" s="767"/>
      <c r="J199" s="767"/>
      <c r="K199" s="767"/>
      <c r="L199" s="767"/>
      <c r="M199" s="767"/>
      <c r="N199" s="781"/>
      <c r="R199" s="68" t="s">
        <v>4285</v>
      </c>
    </row>
    <row r="200" spans="1:23" s="63" customFormat="1" x14ac:dyDescent="0.2">
      <c r="A200" s="96"/>
      <c r="B200" s="97" t="s">
        <v>33</v>
      </c>
      <c r="C200" s="767" t="s">
        <v>4288</v>
      </c>
      <c r="D200" s="767"/>
      <c r="E200" s="767"/>
      <c r="F200" s="767"/>
      <c r="G200" s="767"/>
      <c r="H200" s="767"/>
      <c r="I200" s="767"/>
      <c r="J200" s="767"/>
      <c r="K200" s="767"/>
      <c r="L200" s="767"/>
      <c r="M200" s="767"/>
      <c r="N200" s="781"/>
      <c r="S200" s="68" t="s">
        <v>4288</v>
      </c>
    </row>
    <row r="201" spans="1:23" s="63" customFormat="1" x14ac:dyDescent="0.2">
      <c r="A201" s="98"/>
      <c r="B201" s="97" t="s">
        <v>165</v>
      </c>
      <c r="C201" s="767" t="s">
        <v>251</v>
      </c>
      <c r="D201" s="767"/>
      <c r="E201" s="767"/>
      <c r="F201" s="99" t="s">
        <v>33</v>
      </c>
      <c r="G201" s="99" t="s">
        <v>33</v>
      </c>
      <c r="H201" s="99" t="s">
        <v>33</v>
      </c>
      <c r="I201" s="99" t="s">
        <v>33</v>
      </c>
      <c r="J201" s="100">
        <v>4.57</v>
      </c>
      <c r="K201" s="99" t="s">
        <v>240</v>
      </c>
      <c r="L201" s="100">
        <v>22.8</v>
      </c>
      <c r="M201" s="101" t="s">
        <v>33</v>
      </c>
      <c r="N201" s="102" t="s">
        <v>33</v>
      </c>
      <c r="T201" s="68" t="s">
        <v>251</v>
      </c>
    </row>
    <row r="202" spans="1:23" s="63" customFormat="1" x14ac:dyDescent="0.2">
      <c r="A202" s="98"/>
      <c r="B202" s="97" t="s">
        <v>173</v>
      </c>
      <c r="C202" s="767" t="s">
        <v>174</v>
      </c>
      <c r="D202" s="767"/>
      <c r="E202" s="767"/>
      <c r="F202" s="99" t="s">
        <v>33</v>
      </c>
      <c r="G202" s="99" t="s">
        <v>33</v>
      </c>
      <c r="H202" s="99" t="s">
        <v>33</v>
      </c>
      <c r="I202" s="99" t="s">
        <v>33</v>
      </c>
      <c r="J202" s="100">
        <v>9</v>
      </c>
      <c r="K202" s="99" t="s">
        <v>240</v>
      </c>
      <c r="L202" s="100">
        <v>44.91</v>
      </c>
      <c r="M202" s="101" t="s">
        <v>33</v>
      </c>
      <c r="N202" s="102" t="s">
        <v>33</v>
      </c>
      <c r="T202" s="68" t="s">
        <v>174</v>
      </c>
    </row>
    <row r="203" spans="1:23" s="63" customFormat="1" x14ac:dyDescent="0.2">
      <c r="A203" s="98"/>
      <c r="B203" s="97" t="s">
        <v>176</v>
      </c>
      <c r="C203" s="767" t="s">
        <v>177</v>
      </c>
      <c r="D203" s="767"/>
      <c r="E203" s="767"/>
      <c r="F203" s="99" t="s">
        <v>33</v>
      </c>
      <c r="G203" s="99" t="s">
        <v>33</v>
      </c>
      <c r="H203" s="99" t="s">
        <v>33</v>
      </c>
      <c r="I203" s="99" t="s">
        <v>33</v>
      </c>
      <c r="J203" s="100">
        <v>1.01</v>
      </c>
      <c r="K203" s="99" t="s">
        <v>240</v>
      </c>
      <c r="L203" s="100">
        <v>5.04</v>
      </c>
      <c r="M203" s="101" t="s">
        <v>33</v>
      </c>
      <c r="N203" s="102" t="s">
        <v>33</v>
      </c>
      <c r="T203" s="68" t="s">
        <v>177</v>
      </c>
    </row>
    <row r="204" spans="1:23" s="63" customFormat="1" x14ac:dyDescent="0.2">
      <c r="A204" s="98"/>
      <c r="B204" s="97" t="s">
        <v>33</v>
      </c>
      <c r="C204" s="767" t="s">
        <v>253</v>
      </c>
      <c r="D204" s="767"/>
      <c r="E204" s="767"/>
      <c r="F204" s="99" t="s">
        <v>179</v>
      </c>
      <c r="G204" s="99" t="s">
        <v>646</v>
      </c>
      <c r="H204" s="99" t="s">
        <v>240</v>
      </c>
      <c r="I204" s="99" t="s">
        <v>4289</v>
      </c>
      <c r="J204" s="100" t="s">
        <v>33</v>
      </c>
      <c r="K204" s="99" t="s">
        <v>33</v>
      </c>
      <c r="L204" s="100" t="s">
        <v>33</v>
      </c>
      <c r="M204" s="101" t="s">
        <v>33</v>
      </c>
      <c r="N204" s="102" t="s">
        <v>33</v>
      </c>
      <c r="U204" s="68" t="s">
        <v>253</v>
      </c>
    </row>
    <row r="205" spans="1:23" s="63" customFormat="1" x14ac:dyDescent="0.2">
      <c r="A205" s="98"/>
      <c r="B205" s="97" t="s">
        <v>33</v>
      </c>
      <c r="C205" s="767" t="s">
        <v>178</v>
      </c>
      <c r="D205" s="767"/>
      <c r="E205" s="767"/>
      <c r="F205" s="99" t="s">
        <v>179</v>
      </c>
      <c r="G205" s="99" t="s">
        <v>648</v>
      </c>
      <c r="H205" s="99" t="s">
        <v>240</v>
      </c>
      <c r="I205" s="99" t="s">
        <v>4290</v>
      </c>
      <c r="J205" s="100" t="s">
        <v>33</v>
      </c>
      <c r="K205" s="99" t="s">
        <v>33</v>
      </c>
      <c r="L205" s="100" t="s">
        <v>33</v>
      </c>
      <c r="M205" s="101" t="s">
        <v>33</v>
      </c>
      <c r="N205" s="102" t="s">
        <v>33</v>
      </c>
      <c r="U205" s="68" t="s">
        <v>178</v>
      </c>
    </row>
    <row r="206" spans="1:23" s="63" customFormat="1" x14ac:dyDescent="0.2">
      <c r="A206" s="98"/>
      <c r="B206" s="97" t="s">
        <v>33</v>
      </c>
      <c r="C206" s="776" t="s">
        <v>182</v>
      </c>
      <c r="D206" s="776"/>
      <c r="E206" s="776"/>
      <c r="F206" s="90" t="s">
        <v>33</v>
      </c>
      <c r="G206" s="90" t="s">
        <v>33</v>
      </c>
      <c r="H206" s="90" t="s">
        <v>33</v>
      </c>
      <c r="I206" s="90" t="s">
        <v>33</v>
      </c>
      <c r="J206" s="91">
        <v>13.57</v>
      </c>
      <c r="K206" s="90" t="s">
        <v>33</v>
      </c>
      <c r="L206" s="91">
        <v>67.709999999999994</v>
      </c>
      <c r="M206" s="92" t="s">
        <v>33</v>
      </c>
      <c r="N206" s="93" t="s">
        <v>33</v>
      </c>
      <c r="V206" s="68" t="s">
        <v>182</v>
      </c>
    </row>
    <row r="207" spans="1:23" s="63" customFormat="1" x14ac:dyDescent="0.2">
      <c r="A207" s="98"/>
      <c r="B207" s="97" t="s">
        <v>33</v>
      </c>
      <c r="C207" s="767" t="s">
        <v>183</v>
      </c>
      <c r="D207" s="767"/>
      <c r="E207" s="767"/>
      <c r="F207" s="99" t="s">
        <v>33</v>
      </c>
      <c r="G207" s="99" t="s">
        <v>33</v>
      </c>
      <c r="H207" s="99" t="s">
        <v>33</v>
      </c>
      <c r="I207" s="99" t="s">
        <v>33</v>
      </c>
      <c r="J207" s="100" t="s">
        <v>33</v>
      </c>
      <c r="K207" s="99" t="s">
        <v>33</v>
      </c>
      <c r="L207" s="100">
        <v>27.84</v>
      </c>
      <c r="M207" s="101" t="s">
        <v>33</v>
      </c>
      <c r="N207" s="102" t="s">
        <v>33</v>
      </c>
      <c r="U207" s="68" t="s">
        <v>183</v>
      </c>
    </row>
    <row r="208" spans="1:23" s="63" customFormat="1" ht="22.5" x14ac:dyDescent="0.2">
      <c r="A208" s="98"/>
      <c r="B208" s="97" t="s">
        <v>638</v>
      </c>
      <c r="C208" s="767" t="s">
        <v>639</v>
      </c>
      <c r="D208" s="767"/>
      <c r="E208" s="767"/>
      <c r="F208" s="99" t="s">
        <v>186</v>
      </c>
      <c r="G208" s="99" t="s">
        <v>640</v>
      </c>
      <c r="H208" s="99" t="s">
        <v>33</v>
      </c>
      <c r="I208" s="99" t="s">
        <v>640</v>
      </c>
      <c r="J208" s="100" t="s">
        <v>33</v>
      </c>
      <c r="K208" s="99" t="s">
        <v>33</v>
      </c>
      <c r="L208" s="100">
        <v>39.53</v>
      </c>
      <c r="M208" s="101" t="s">
        <v>33</v>
      </c>
      <c r="N208" s="102" t="s">
        <v>33</v>
      </c>
      <c r="U208" s="68" t="s">
        <v>639</v>
      </c>
    </row>
    <row r="209" spans="1:23" s="63" customFormat="1" ht="22.5" x14ac:dyDescent="0.2">
      <c r="A209" s="98"/>
      <c r="B209" s="97" t="s">
        <v>641</v>
      </c>
      <c r="C209" s="767" t="s">
        <v>642</v>
      </c>
      <c r="D209" s="767"/>
      <c r="E209" s="767"/>
      <c r="F209" s="99" t="s">
        <v>186</v>
      </c>
      <c r="G209" s="99" t="s">
        <v>187</v>
      </c>
      <c r="H209" s="99" t="s">
        <v>33</v>
      </c>
      <c r="I209" s="99" t="s">
        <v>187</v>
      </c>
      <c r="J209" s="100" t="s">
        <v>33</v>
      </c>
      <c r="K209" s="99" t="s">
        <v>33</v>
      </c>
      <c r="L209" s="100">
        <v>26.45</v>
      </c>
      <c r="M209" s="101" t="s">
        <v>33</v>
      </c>
      <c r="N209" s="102" t="s">
        <v>33</v>
      </c>
      <c r="U209" s="68" t="s">
        <v>642</v>
      </c>
    </row>
    <row r="210" spans="1:23" s="63" customFormat="1" x14ac:dyDescent="0.2">
      <c r="A210" s="103"/>
      <c r="B210" s="104"/>
      <c r="C210" s="780" t="s">
        <v>191</v>
      </c>
      <c r="D210" s="780"/>
      <c r="E210" s="780"/>
      <c r="F210" s="105" t="s">
        <v>33</v>
      </c>
      <c r="G210" s="105" t="s">
        <v>33</v>
      </c>
      <c r="H210" s="105" t="s">
        <v>33</v>
      </c>
      <c r="I210" s="105" t="s">
        <v>33</v>
      </c>
      <c r="J210" s="106" t="s">
        <v>33</v>
      </c>
      <c r="K210" s="105" t="s">
        <v>33</v>
      </c>
      <c r="L210" s="106">
        <v>133.69</v>
      </c>
      <c r="M210" s="92" t="s">
        <v>33</v>
      </c>
      <c r="N210" s="107" t="s">
        <v>33</v>
      </c>
      <c r="W210" s="68" t="s">
        <v>191</v>
      </c>
    </row>
    <row r="211" spans="1:23" s="63" customFormat="1" ht="22.5" x14ac:dyDescent="0.2">
      <c r="A211" s="88" t="s">
        <v>308</v>
      </c>
      <c r="B211" s="89" t="s">
        <v>4291</v>
      </c>
      <c r="C211" s="776" t="s">
        <v>4292</v>
      </c>
      <c r="D211" s="776"/>
      <c r="E211" s="776"/>
      <c r="F211" s="90" t="s">
        <v>566</v>
      </c>
      <c r="G211" s="90" t="s">
        <v>33</v>
      </c>
      <c r="H211" s="90" t="s">
        <v>33</v>
      </c>
      <c r="I211" s="90" t="s">
        <v>4293</v>
      </c>
      <c r="J211" s="91">
        <v>151.28</v>
      </c>
      <c r="K211" s="90" t="s">
        <v>33</v>
      </c>
      <c r="L211" s="91">
        <v>2174.65</v>
      </c>
      <c r="M211" s="92" t="s">
        <v>33</v>
      </c>
      <c r="N211" s="93" t="s">
        <v>33</v>
      </c>
      <c r="Q211" s="68" t="s">
        <v>4292</v>
      </c>
    </row>
    <row r="212" spans="1:23" s="63" customFormat="1" ht="22.5" x14ac:dyDescent="0.2">
      <c r="A212" s="88" t="s">
        <v>312</v>
      </c>
      <c r="B212" s="89" t="s">
        <v>663</v>
      </c>
      <c r="C212" s="776" t="s">
        <v>664</v>
      </c>
      <c r="D212" s="776"/>
      <c r="E212" s="776"/>
      <c r="F212" s="90" t="s">
        <v>566</v>
      </c>
      <c r="G212" s="90" t="s">
        <v>33</v>
      </c>
      <c r="H212" s="90" t="s">
        <v>33</v>
      </c>
      <c r="I212" s="90" t="s">
        <v>1047</v>
      </c>
      <c r="J212" s="91" t="s">
        <v>33</v>
      </c>
      <c r="K212" s="90" t="s">
        <v>33</v>
      </c>
      <c r="L212" s="91" t="s">
        <v>33</v>
      </c>
      <c r="M212" s="92" t="s">
        <v>33</v>
      </c>
      <c r="N212" s="93" t="s">
        <v>33</v>
      </c>
      <c r="Q212" s="68" t="s">
        <v>664</v>
      </c>
    </row>
    <row r="213" spans="1:23" s="63" customFormat="1" ht="33.75" x14ac:dyDescent="0.2">
      <c r="A213" s="96"/>
      <c r="B213" s="97" t="s">
        <v>558</v>
      </c>
      <c r="C213" s="767" t="s">
        <v>559</v>
      </c>
      <c r="D213" s="767"/>
      <c r="E213" s="767"/>
      <c r="F213" s="767"/>
      <c r="G213" s="767"/>
      <c r="H213" s="767"/>
      <c r="I213" s="767"/>
      <c r="J213" s="767"/>
      <c r="K213" s="767"/>
      <c r="L213" s="767"/>
      <c r="M213" s="767"/>
      <c r="N213" s="781"/>
      <c r="S213" s="68" t="s">
        <v>559</v>
      </c>
    </row>
    <row r="214" spans="1:23" s="63" customFormat="1" x14ac:dyDescent="0.2">
      <c r="A214" s="98"/>
      <c r="B214" s="97" t="s">
        <v>165</v>
      </c>
      <c r="C214" s="767" t="s">
        <v>251</v>
      </c>
      <c r="D214" s="767"/>
      <c r="E214" s="767"/>
      <c r="F214" s="99" t="s">
        <v>33</v>
      </c>
      <c r="G214" s="99" t="s">
        <v>33</v>
      </c>
      <c r="H214" s="99" t="s">
        <v>33</v>
      </c>
      <c r="I214" s="99" t="s">
        <v>33</v>
      </c>
      <c r="J214" s="100">
        <v>30.67</v>
      </c>
      <c r="K214" s="99" t="s">
        <v>175</v>
      </c>
      <c r="L214" s="100">
        <v>287.52999999999997</v>
      </c>
      <c r="M214" s="101" t="s">
        <v>33</v>
      </c>
      <c r="N214" s="102" t="s">
        <v>33</v>
      </c>
      <c r="T214" s="68" t="s">
        <v>251</v>
      </c>
    </row>
    <row r="215" spans="1:23" s="63" customFormat="1" x14ac:dyDescent="0.2">
      <c r="A215" s="98"/>
      <c r="B215" s="97" t="s">
        <v>173</v>
      </c>
      <c r="C215" s="767" t="s">
        <v>174</v>
      </c>
      <c r="D215" s="767"/>
      <c r="E215" s="767"/>
      <c r="F215" s="99" t="s">
        <v>33</v>
      </c>
      <c r="G215" s="99" t="s">
        <v>33</v>
      </c>
      <c r="H215" s="99" t="s">
        <v>33</v>
      </c>
      <c r="I215" s="99" t="s">
        <v>33</v>
      </c>
      <c r="J215" s="100">
        <v>0.24</v>
      </c>
      <c r="K215" s="99" t="s">
        <v>175</v>
      </c>
      <c r="L215" s="100">
        <v>2.25</v>
      </c>
      <c r="M215" s="101" t="s">
        <v>33</v>
      </c>
      <c r="N215" s="102" t="s">
        <v>33</v>
      </c>
      <c r="T215" s="68" t="s">
        <v>174</v>
      </c>
    </row>
    <row r="216" spans="1:23" s="63" customFormat="1" x14ac:dyDescent="0.2">
      <c r="A216" s="98"/>
      <c r="B216" s="97" t="s">
        <v>212</v>
      </c>
      <c r="C216" s="767" t="s">
        <v>252</v>
      </c>
      <c r="D216" s="767"/>
      <c r="E216" s="767"/>
      <c r="F216" s="99" t="s">
        <v>33</v>
      </c>
      <c r="G216" s="99" t="s">
        <v>33</v>
      </c>
      <c r="H216" s="99" t="s">
        <v>33</v>
      </c>
      <c r="I216" s="99" t="s">
        <v>33</v>
      </c>
      <c r="J216" s="100">
        <v>7.53</v>
      </c>
      <c r="K216" s="99" t="s">
        <v>33</v>
      </c>
      <c r="L216" s="100">
        <v>56.48</v>
      </c>
      <c r="M216" s="101" t="s">
        <v>33</v>
      </c>
      <c r="N216" s="102" t="s">
        <v>33</v>
      </c>
      <c r="T216" s="68" t="s">
        <v>252</v>
      </c>
    </row>
    <row r="217" spans="1:23" s="63" customFormat="1" x14ac:dyDescent="0.2">
      <c r="A217" s="98"/>
      <c r="B217" s="97" t="s">
        <v>33</v>
      </c>
      <c r="C217" s="767" t="s">
        <v>253</v>
      </c>
      <c r="D217" s="767"/>
      <c r="E217" s="767"/>
      <c r="F217" s="99" t="s">
        <v>179</v>
      </c>
      <c r="G217" s="99" t="s">
        <v>666</v>
      </c>
      <c r="H217" s="99" t="s">
        <v>175</v>
      </c>
      <c r="I217" s="99" t="s">
        <v>4294</v>
      </c>
      <c r="J217" s="100" t="s">
        <v>33</v>
      </c>
      <c r="K217" s="99" t="s">
        <v>33</v>
      </c>
      <c r="L217" s="100" t="s">
        <v>33</v>
      </c>
      <c r="M217" s="101" t="s">
        <v>33</v>
      </c>
      <c r="N217" s="102" t="s">
        <v>33</v>
      </c>
      <c r="U217" s="68" t="s">
        <v>253</v>
      </c>
    </row>
    <row r="218" spans="1:23" s="63" customFormat="1" x14ac:dyDescent="0.2">
      <c r="A218" s="98"/>
      <c r="B218" s="97" t="s">
        <v>33</v>
      </c>
      <c r="C218" s="776" t="s">
        <v>182</v>
      </c>
      <c r="D218" s="776"/>
      <c r="E218" s="776"/>
      <c r="F218" s="90" t="s">
        <v>33</v>
      </c>
      <c r="G218" s="90" t="s">
        <v>33</v>
      </c>
      <c r="H218" s="90" t="s">
        <v>33</v>
      </c>
      <c r="I218" s="90" t="s">
        <v>33</v>
      </c>
      <c r="J218" s="91">
        <v>38.44</v>
      </c>
      <c r="K218" s="90" t="s">
        <v>33</v>
      </c>
      <c r="L218" s="91">
        <v>346.26</v>
      </c>
      <c r="M218" s="92" t="s">
        <v>33</v>
      </c>
      <c r="N218" s="93" t="s">
        <v>33</v>
      </c>
      <c r="V218" s="68" t="s">
        <v>182</v>
      </c>
    </row>
    <row r="219" spans="1:23" s="63" customFormat="1" x14ac:dyDescent="0.2">
      <c r="A219" s="98"/>
      <c r="B219" s="97" t="s">
        <v>33</v>
      </c>
      <c r="C219" s="767" t="s">
        <v>183</v>
      </c>
      <c r="D219" s="767"/>
      <c r="E219" s="767"/>
      <c r="F219" s="99" t="s">
        <v>33</v>
      </c>
      <c r="G219" s="99" t="s">
        <v>33</v>
      </c>
      <c r="H219" s="99" t="s">
        <v>33</v>
      </c>
      <c r="I219" s="99" t="s">
        <v>33</v>
      </c>
      <c r="J219" s="100" t="s">
        <v>33</v>
      </c>
      <c r="K219" s="99" t="s">
        <v>33</v>
      </c>
      <c r="L219" s="100">
        <v>287.52999999999997</v>
      </c>
      <c r="M219" s="101" t="s">
        <v>33</v>
      </c>
      <c r="N219" s="102" t="s">
        <v>33</v>
      </c>
      <c r="U219" s="68" t="s">
        <v>183</v>
      </c>
    </row>
    <row r="220" spans="1:23" s="63" customFormat="1" ht="22.5" x14ac:dyDescent="0.2">
      <c r="A220" s="98"/>
      <c r="B220" s="97" t="s">
        <v>668</v>
      </c>
      <c r="C220" s="767" t="s">
        <v>669</v>
      </c>
      <c r="D220" s="767"/>
      <c r="E220" s="767"/>
      <c r="F220" s="99" t="s">
        <v>186</v>
      </c>
      <c r="G220" s="99" t="s">
        <v>670</v>
      </c>
      <c r="H220" s="99" t="s">
        <v>33</v>
      </c>
      <c r="I220" s="99" t="s">
        <v>670</v>
      </c>
      <c r="J220" s="100" t="s">
        <v>33</v>
      </c>
      <c r="K220" s="99" t="s">
        <v>33</v>
      </c>
      <c r="L220" s="100">
        <v>353.66</v>
      </c>
      <c r="M220" s="101" t="s">
        <v>33</v>
      </c>
      <c r="N220" s="102" t="s">
        <v>33</v>
      </c>
      <c r="U220" s="68" t="s">
        <v>669</v>
      </c>
    </row>
    <row r="221" spans="1:23" s="63" customFormat="1" ht="22.5" x14ac:dyDescent="0.2">
      <c r="A221" s="98"/>
      <c r="B221" s="97" t="s">
        <v>671</v>
      </c>
      <c r="C221" s="767" t="s">
        <v>672</v>
      </c>
      <c r="D221" s="767"/>
      <c r="E221" s="767"/>
      <c r="F221" s="99" t="s">
        <v>186</v>
      </c>
      <c r="G221" s="99" t="s">
        <v>673</v>
      </c>
      <c r="H221" s="99" t="s">
        <v>33</v>
      </c>
      <c r="I221" s="99" t="s">
        <v>673</v>
      </c>
      <c r="J221" s="100" t="s">
        <v>33</v>
      </c>
      <c r="K221" s="99" t="s">
        <v>33</v>
      </c>
      <c r="L221" s="100">
        <v>215.65</v>
      </c>
      <c r="M221" s="101" t="s">
        <v>33</v>
      </c>
      <c r="N221" s="102" t="s">
        <v>33</v>
      </c>
      <c r="U221" s="68" t="s">
        <v>672</v>
      </c>
    </row>
    <row r="222" spans="1:23" s="63" customFormat="1" x14ac:dyDescent="0.2">
      <c r="A222" s="103"/>
      <c r="B222" s="104"/>
      <c r="C222" s="780" t="s">
        <v>191</v>
      </c>
      <c r="D222" s="780"/>
      <c r="E222" s="780"/>
      <c r="F222" s="105" t="s">
        <v>33</v>
      </c>
      <c r="G222" s="105" t="s">
        <v>33</v>
      </c>
      <c r="H222" s="105" t="s">
        <v>33</v>
      </c>
      <c r="I222" s="105" t="s">
        <v>33</v>
      </c>
      <c r="J222" s="106" t="s">
        <v>33</v>
      </c>
      <c r="K222" s="105" t="s">
        <v>33</v>
      </c>
      <c r="L222" s="106">
        <v>915.57</v>
      </c>
      <c r="M222" s="92" t="s">
        <v>33</v>
      </c>
      <c r="N222" s="107" t="s">
        <v>33</v>
      </c>
      <c r="W222" s="68" t="s">
        <v>191</v>
      </c>
    </row>
    <row r="223" spans="1:23" s="63" customFormat="1" ht="33.75" x14ac:dyDescent="0.2">
      <c r="A223" s="88" t="s">
        <v>316</v>
      </c>
      <c r="B223" s="89" t="s">
        <v>1997</v>
      </c>
      <c r="C223" s="776" t="s">
        <v>1998</v>
      </c>
      <c r="D223" s="776"/>
      <c r="E223" s="776"/>
      <c r="F223" s="90" t="s">
        <v>566</v>
      </c>
      <c r="G223" s="90" t="s">
        <v>33</v>
      </c>
      <c r="H223" s="90" t="s">
        <v>33</v>
      </c>
      <c r="I223" s="90" t="s">
        <v>2228</v>
      </c>
      <c r="J223" s="91">
        <v>535.46</v>
      </c>
      <c r="K223" s="90" t="s">
        <v>33</v>
      </c>
      <c r="L223" s="91">
        <v>4096.2700000000004</v>
      </c>
      <c r="M223" s="92" t="s">
        <v>33</v>
      </c>
      <c r="N223" s="93" t="s">
        <v>33</v>
      </c>
      <c r="Q223" s="68" t="s">
        <v>1998</v>
      </c>
    </row>
    <row r="224" spans="1:23" s="63" customFormat="1" ht="22.5" x14ac:dyDescent="0.2">
      <c r="A224" s="88" t="s">
        <v>689</v>
      </c>
      <c r="B224" s="89" t="s">
        <v>4295</v>
      </c>
      <c r="C224" s="776" t="s">
        <v>4296</v>
      </c>
      <c r="D224" s="776"/>
      <c r="E224" s="776"/>
      <c r="F224" s="90" t="s">
        <v>711</v>
      </c>
      <c r="G224" s="90" t="s">
        <v>33</v>
      </c>
      <c r="H224" s="90" t="s">
        <v>33</v>
      </c>
      <c r="I224" s="90" t="s">
        <v>4297</v>
      </c>
      <c r="J224" s="91" t="s">
        <v>33</v>
      </c>
      <c r="K224" s="90" t="s">
        <v>33</v>
      </c>
      <c r="L224" s="91" t="s">
        <v>33</v>
      </c>
      <c r="M224" s="92" t="s">
        <v>33</v>
      </c>
      <c r="N224" s="93" t="s">
        <v>33</v>
      </c>
      <c r="Q224" s="68" t="s">
        <v>4296</v>
      </c>
    </row>
    <row r="225" spans="1:25" s="63" customFormat="1" x14ac:dyDescent="0.2">
      <c r="A225" s="94"/>
      <c r="B225" s="95"/>
      <c r="C225" s="767" t="s">
        <v>4298</v>
      </c>
      <c r="D225" s="767"/>
      <c r="E225" s="767"/>
      <c r="F225" s="767"/>
      <c r="G225" s="767"/>
      <c r="H225" s="767"/>
      <c r="I225" s="767"/>
      <c r="J225" s="767"/>
      <c r="K225" s="767"/>
      <c r="L225" s="767"/>
      <c r="M225" s="767"/>
      <c r="N225" s="781"/>
      <c r="R225" s="68" t="s">
        <v>4298</v>
      </c>
    </row>
    <row r="226" spans="1:25" s="63" customFormat="1" ht="33.75" x14ac:dyDescent="0.2">
      <c r="A226" s="96"/>
      <c r="B226" s="97" t="s">
        <v>558</v>
      </c>
      <c r="C226" s="767" t="s">
        <v>559</v>
      </c>
      <c r="D226" s="767"/>
      <c r="E226" s="767"/>
      <c r="F226" s="767"/>
      <c r="G226" s="767"/>
      <c r="H226" s="767"/>
      <c r="I226" s="767"/>
      <c r="J226" s="767"/>
      <c r="K226" s="767"/>
      <c r="L226" s="767"/>
      <c r="M226" s="767"/>
      <c r="N226" s="781"/>
      <c r="S226" s="68" t="s">
        <v>559</v>
      </c>
    </row>
    <row r="227" spans="1:25" s="63" customFormat="1" x14ac:dyDescent="0.2">
      <c r="A227" s="98"/>
      <c r="B227" s="97" t="s">
        <v>165</v>
      </c>
      <c r="C227" s="767" t="s">
        <v>251</v>
      </c>
      <c r="D227" s="767"/>
      <c r="E227" s="767"/>
      <c r="F227" s="99" t="s">
        <v>33</v>
      </c>
      <c r="G227" s="99" t="s">
        <v>33</v>
      </c>
      <c r="H227" s="99" t="s">
        <v>33</v>
      </c>
      <c r="I227" s="99" t="s">
        <v>33</v>
      </c>
      <c r="J227" s="100">
        <v>212.59</v>
      </c>
      <c r="K227" s="99" t="s">
        <v>175</v>
      </c>
      <c r="L227" s="100">
        <v>54.53</v>
      </c>
      <c r="M227" s="101" t="s">
        <v>33</v>
      </c>
      <c r="N227" s="102" t="s">
        <v>33</v>
      </c>
      <c r="T227" s="68" t="s">
        <v>251</v>
      </c>
    </row>
    <row r="228" spans="1:25" s="63" customFormat="1" x14ac:dyDescent="0.2">
      <c r="A228" s="98"/>
      <c r="B228" s="97" t="s">
        <v>173</v>
      </c>
      <c r="C228" s="767" t="s">
        <v>174</v>
      </c>
      <c r="D228" s="767"/>
      <c r="E228" s="767"/>
      <c r="F228" s="99" t="s">
        <v>33</v>
      </c>
      <c r="G228" s="99" t="s">
        <v>33</v>
      </c>
      <c r="H228" s="99" t="s">
        <v>33</v>
      </c>
      <c r="I228" s="99" t="s">
        <v>33</v>
      </c>
      <c r="J228" s="100">
        <v>576.41</v>
      </c>
      <c r="K228" s="99" t="s">
        <v>175</v>
      </c>
      <c r="L228" s="100">
        <v>147.85</v>
      </c>
      <c r="M228" s="101" t="s">
        <v>33</v>
      </c>
      <c r="N228" s="102" t="s">
        <v>33</v>
      </c>
      <c r="T228" s="68" t="s">
        <v>174</v>
      </c>
    </row>
    <row r="229" spans="1:25" s="63" customFormat="1" x14ac:dyDescent="0.2">
      <c r="A229" s="98"/>
      <c r="B229" s="97" t="s">
        <v>212</v>
      </c>
      <c r="C229" s="767" t="s">
        <v>252</v>
      </c>
      <c r="D229" s="767"/>
      <c r="E229" s="767"/>
      <c r="F229" s="99" t="s">
        <v>33</v>
      </c>
      <c r="G229" s="99" t="s">
        <v>33</v>
      </c>
      <c r="H229" s="99" t="s">
        <v>33</v>
      </c>
      <c r="I229" s="99" t="s">
        <v>33</v>
      </c>
      <c r="J229" s="100">
        <v>408.16</v>
      </c>
      <c r="K229" s="99" t="s">
        <v>33</v>
      </c>
      <c r="L229" s="100">
        <v>83.75</v>
      </c>
      <c r="M229" s="101" t="s">
        <v>33</v>
      </c>
      <c r="N229" s="102" t="s">
        <v>33</v>
      </c>
      <c r="T229" s="68" t="s">
        <v>252</v>
      </c>
    </row>
    <row r="230" spans="1:25" s="63" customFormat="1" x14ac:dyDescent="0.2">
      <c r="A230" s="98"/>
      <c r="B230" s="97" t="s">
        <v>33</v>
      </c>
      <c r="C230" s="767" t="s">
        <v>253</v>
      </c>
      <c r="D230" s="767"/>
      <c r="E230" s="767"/>
      <c r="F230" s="99" t="s">
        <v>179</v>
      </c>
      <c r="G230" s="99" t="s">
        <v>4299</v>
      </c>
      <c r="H230" s="99" t="s">
        <v>175</v>
      </c>
      <c r="I230" s="99" t="s">
        <v>4300</v>
      </c>
      <c r="J230" s="100" t="s">
        <v>33</v>
      </c>
      <c r="K230" s="99" t="s">
        <v>33</v>
      </c>
      <c r="L230" s="100" t="s">
        <v>33</v>
      </c>
      <c r="M230" s="101" t="s">
        <v>33</v>
      </c>
      <c r="N230" s="102" t="s">
        <v>33</v>
      </c>
      <c r="U230" s="68" t="s">
        <v>253</v>
      </c>
    </row>
    <row r="231" spans="1:25" s="63" customFormat="1" x14ac:dyDescent="0.2">
      <c r="A231" s="98"/>
      <c r="B231" s="97" t="s">
        <v>33</v>
      </c>
      <c r="C231" s="776" t="s">
        <v>182</v>
      </c>
      <c r="D231" s="776"/>
      <c r="E231" s="776"/>
      <c r="F231" s="90" t="s">
        <v>33</v>
      </c>
      <c r="G231" s="90" t="s">
        <v>33</v>
      </c>
      <c r="H231" s="90" t="s">
        <v>33</v>
      </c>
      <c r="I231" s="90" t="s">
        <v>33</v>
      </c>
      <c r="J231" s="91">
        <v>1197.1600000000001</v>
      </c>
      <c r="K231" s="90" t="s">
        <v>33</v>
      </c>
      <c r="L231" s="91">
        <v>286.13</v>
      </c>
      <c r="M231" s="92" t="s">
        <v>33</v>
      </c>
      <c r="N231" s="93" t="s">
        <v>33</v>
      </c>
      <c r="V231" s="68" t="s">
        <v>182</v>
      </c>
    </row>
    <row r="232" spans="1:25" s="63" customFormat="1" x14ac:dyDescent="0.2">
      <c r="A232" s="98"/>
      <c r="B232" s="97" t="s">
        <v>33</v>
      </c>
      <c r="C232" s="767" t="s">
        <v>183</v>
      </c>
      <c r="D232" s="767"/>
      <c r="E232" s="767"/>
      <c r="F232" s="99" t="s">
        <v>33</v>
      </c>
      <c r="G232" s="99" t="s">
        <v>33</v>
      </c>
      <c r="H232" s="99" t="s">
        <v>33</v>
      </c>
      <c r="I232" s="99" t="s">
        <v>33</v>
      </c>
      <c r="J232" s="100" t="s">
        <v>33</v>
      </c>
      <c r="K232" s="99" t="s">
        <v>33</v>
      </c>
      <c r="L232" s="100">
        <v>54.53</v>
      </c>
      <c r="M232" s="101" t="s">
        <v>33</v>
      </c>
      <c r="N232" s="102" t="s">
        <v>33</v>
      </c>
      <c r="U232" s="68" t="s">
        <v>183</v>
      </c>
    </row>
    <row r="233" spans="1:25" s="63" customFormat="1" ht="33.75" x14ac:dyDescent="0.2">
      <c r="A233" s="98"/>
      <c r="B233" s="97" t="s">
        <v>2339</v>
      </c>
      <c r="C233" s="767" t="s">
        <v>2340</v>
      </c>
      <c r="D233" s="767"/>
      <c r="E233" s="767"/>
      <c r="F233" s="99" t="s">
        <v>186</v>
      </c>
      <c r="G233" s="99" t="s">
        <v>2341</v>
      </c>
      <c r="H233" s="99" t="s">
        <v>33</v>
      </c>
      <c r="I233" s="99" t="s">
        <v>2341</v>
      </c>
      <c r="J233" s="100" t="s">
        <v>33</v>
      </c>
      <c r="K233" s="99" t="s">
        <v>33</v>
      </c>
      <c r="L233" s="100">
        <v>70.89</v>
      </c>
      <c r="M233" s="101" t="s">
        <v>33</v>
      </c>
      <c r="N233" s="102" t="s">
        <v>33</v>
      </c>
      <c r="U233" s="68" t="s">
        <v>2340</v>
      </c>
    </row>
    <row r="234" spans="1:25" s="63" customFormat="1" ht="33.75" x14ac:dyDescent="0.2">
      <c r="A234" s="98"/>
      <c r="B234" s="97" t="s">
        <v>2342</v>
      </c>
      <c r="C234" s="767" t="s">
        <v>2343</v>
      </c>
      <c r="D234" s="767"/>
      <c r="E234" s="767"/>
      <c r="F234" s="99" t="s">
        <v>186</v>
      </c>
      <c r="G234" s="99" t="s">
        <v>873</v>
      </c>
      <c r="H234" s="99" t="s">
        <v>33</v>
      </c>
      <c r="I234" s="99" t="s">
        <v>873</v>
      </c>
      <c r="J234" s="100" t="s">
        <v>33</v>
      </c>
      <c r="K234" s="99" t="s">
        <v>33</v>
      </c>
      <c r="L234" s="100">
        <v>46.35</v>
      </c>
      <c r="M234" s="101" t="s">
        <v>33</v>
      </c>
      <c r="N234" s="102" t="s">
        <v>33</v>
      </c>
      <c r="U234" s="68" t="s">
        <v>2343</v>
      </c>
    </row>
    <row r="235" spans="1:25" s="63" customFormat="1" x14ac:dyDescent="0.2">
      <c r="A235" s="103"/>
      <c r="B235" s="104"/>
      <c r="C235" s="780" t="s">
        <v>191</v>
      </c>
      <c r="D235" s="780"/>
      <c r="E235" s="780"/>
      <c r="F235" s="105" t="s">
        <v>33</v>
      </c>
      <c r="G235" s="105" t="s">
        <v>33</v>
      </c>
      <c r="H235" s="105" t="s">
        <v>33</v>
      </c>
      <c r="I235" s="105" t="s">
        <v>33</v>
      </c>
      <c r="J235" s="106" t="s">
        <v>33</v>
      </c>
      <c r="K235" s="105" t="s">
        <v>33</v>
      </c>
      <c r="L235" s="106">
        <v>403.37</v>
      </c>
      <c r="M235" s="92" t="s">
        <v>33</v>
      </c>
      <c r="N235" s="107" t="s">
        <v>33</v>
      </c>
      <c r="W235" s="68" t="s">
        <v>191</v>
      </c>
    </row>
    <row r="236" spans="1:25" s="63" customFormat="1" ht="1.5" customHeight="1" x14ac:dyDescent="0.2">
      <c r="A236" s="108"/>
      <c r="B236" s="104"/>
      <c r="C236" s="104"/>
      <c r="D236" s="104"/>
      <c r="E236" s="104"/>
      <c r="F236" s="108"/>
      <c r="G236" s="108"/>
      <c r="H236" s="108"/>
      <c r="I236" s="108"/>
      <c r="J236" s="109"/>
      <c r="K236" s="108"/>
      <c r="L236" s="109"/>
      <c r="M236" s="99"/>
      <c r="N236" s="109"/>
    </row>
    <row r="237" spans="1:25" s="63" customFormat="1" x14ac:dyDescent="0.2">
      <c r="A237" s="110"/>
      <c r="B237" s="111" t="s">
        <v>33</v>
      </c>
      <c r="C237" s="780" t="s">
        <v>4301</v>
      </c>
      <c r="D237" s="780"/>
      <c r="E237" s="780"/>
      <c r="F237" s="780"/>
      <c r="G237" s="780"/>
      <c r="H237" s="780"/>
      <c r="I237" s="780"/>
      <c r="J237" s="780"/>
      <c r="K237" s="780"/>
      <c r="L237" s="112" t="s">
        <v>33</v>
      </c>
      <c r="M237" s="113"/>
      <c r="N237" s="114"/>
      <c r="X237" s="68" t="s">
        <v>4301</v>
      </c>
    </row>
    <row r="238" spans="1:25" s="63" customFormat="1" x14ac:dyDescent="0.2">
      <c r="A238" s="115"/>
      <c r="B238" s="97" t="s">
        <v>165</v>
      </c>
      <c r="C238" s="767" t="s">
        <v>202</v>
      </c>
      <c r="D238" s="767"/>
      <c r="E238" s="767"/>
      <c r="F238" s="767"/>
      <c r="G238" s="767"/>
      <c r="H238" s="767"/>
      <c r="I238" s="767"/>
      <c r="J238" s="767"/>
      <c r="K238" s="767"/>
      <c r="L238" s="116">
        <v>9115.11</v>
      </c>
      <c r="M238" s="117"/>
      <c r="N238" s="118" t="s">
        <v>33</v>
      </c>
      <c r="Y238" s="68" t="s">
        <v>202</v>
      </c>
    </row>
    <row r="239" spans="1:25" s="63" customFormat="1" x14ac:dyDescent="0.2">
      <c r="A239" s="115"/>
      <c r="B239" s="97" t="s">
        <v>33</v>
      </c>
      <c r="C239" s="767" t="s">
        <v>203</v>
      </c>
      <c r="D239" s="767"/>
      <c r="E239" s="767"/>
      <c r="F239" s="767"/>
      <c r="G239" s="767"/>
      <c r="H239" s="767"/>
      <c r="I239" s="767"/>
      <c r="J239" s="767"/>
      <c r="K239" s="767"/>
      <c r="L239" s="116" t="s">
        <v>33</v>
      </c>
      <c r="M239" s="117"/>
      <c r="N239" s="118" t="s">
        <v>33</v>
      </c>
      <c r="Y239" s="68" t="s">
        <v>203</v>
      </c>
    </row>
    <row r="240" spans="1:25" s="63" customFormat="1" x14ac:dyDescent="0.2">
      <c r="A240" s="115"/>
      <c r="B240" s="97" t="s">
        <v>33</v>
      </c>
      <c r="C240" s="767" t="s">
        <v>296</v>
      </c>
      <c r="D240" s="767"/>
      <c r="E240" s="767"/>
      <c r="F240" s="767"/>
      <c r="G240" s="767"/>
      <c r="H240" s="767"/>
      <c r="I240" s="767"/>
      <c r="J240" s="767"/>
      <c r="K240" s="767"/>
      <c r="L240" s="116">
        <v>543.37</v>
      </c>
      <c r="M240" s="117"/>
      <c r="N240" s="118" t="s">
        <v>33</v>
      </c>
      <c r="Y240" s="68" t="s">
        <v>296</v>
      </c>
    </row>
    <row r="241" spans="1:26" s="63" customFormat="1" x14ac:dyDescent="0.2">
      <c r="A241" s="115"/>
      <c r="B241" s="97" t="s">
        <v>33</v>
      </c>
      <c r="C241" s="767" t="s">
        <v>204</v>
      </c>
      <c r="D241" s="767"/>
      <c r="E241" s="767"/>
      <c r="F241" s="767"/>
      <c r="G241" s="767"/>
      <c r="H241" s="767"/>
      <c r="I241" s="767"/>
      <c r="J241" s="767"/>
      <c r="K241" s="767"/>
      <c r="L241" s="116">
        <v>541.29</v>
      </c>
      <c r="M241" s="117"/>
      <c r="N241" s="118" t="s">
        <v>33</v>
      </c>
      <c r="Y241" s="68" t="s">
        <v>204</v>
      </c>
    </row>
    <row r="242" spans="1:26" s="63" customFormat="1" x14ac:dyDescent="0.2">
      <c r="A242" s="115"/>
      <c r="B242" s="97" t="s">
        <v>33</v>
      </c>
      <c r="C242" s="767" t="s">
        <v>297</v>
      </c>
      <c r="D242" s="767"/>
      <c r="E242" s="767"/>
      <c r="F242" s="767"/>
      <c r="G242" s="767"/>
      <c r="H242" s="767"/>
      <c r="I242" s="767"/>
      <c r="J242" s="767"/>
      <c r="K242" s="767"/>
      <c r="L242" s="116">
        <v>6811.71</v>
      </c>
      <c r="M242" s="117"/>
      <c r="N242" s="118" t="s">
        <v>33</v>
      </c>
      <c r="Y242" s="68" t="s">
        <v>297</v>
      </c>
    </row>
    <row r="243" spans="1:26" s="63" customFormat="1" x14ac:dyDescent="0.2">
      <c r="A243" s="115"/>
      <c r="B243" s="97" t="s">
        <v>33</v>
      </c>
      <c r="C243" s="767" t="s">
        <v>205</v>
      </c>
      <c r="D243" s="767"/>
      <c r="E243" s="767"/>
      <c r="F243" s="767"/>
      <c r="G243" s="767"/>
      <c r="H243" s="767"/>
      <c r="I243" s="767"/>
      <c r="J243" s="767"/>
      <c r="K243" s="767"/>
      <c r="L243" s="116">
        <v>743.96</v>
      </c>
      <c r="M243" s="117"/>
      <c r="N243" s="118" t="s">
        <v>33</v>
      </c>
      <c r="Y243" s="68" t="s">
        <v>205</v>
      </c>
    </row>
    <row r="244" spans="1:26" s="63" customFormat="1" x14ac:dyDescent="0.2">
      <c r="A244" s="115"/>
      <c r="B244" s="97" t="s">
        <v>33</v>
      </c>
      <c r="C244" s="767" t="s">
        <v>206</v>
      </c>
      <c r="D244" s="767"/>
      <c r="E244" s="767"/>
      <c r="F244" s="767"/>
      <c r="G244" s="767"/>
      <c r="H244" s="767"/>
      <c r="I244" s="767"/>
      <c r="J244" s="767"/>
      <c r="K244" s="767"/>
      <c r="L244" s="116">
        <v>474.78</v>
      </c>
      <c r="M244" s="117"/>
      <c r="N244" s="118" t="s">
        <v>33</v>
      </c>
      <c r="Y244" s="68" t="s">
        <v>206</v>
      </c>
    </row>
    <row r="245" spans="1:26" s="63" customFormat="1" x14ac:dyDescent="0.2">
      <c r="A245" s="115"/>
      <c r="B245" s="97" t="s">
        <v>33</v>
      </c>
      <c r="C245" s="767" t="s">
        <v>207</v>
      </c>
      <c r="D245" s="767"/>
      <c r="E245" s="767"/>
      <c r="F245" s="767"/>
      <c r="G245" s="767"/>
      <c r="H245" s="767"/>
      <c r="I245" s="767"/>
      <c r="J245" s="767"/>
      <c r="K245" s="767"/>
      <c r="L245" s="116">
        <v>575.01</v>
      </c>
      <c r="M245" s="117"/>
      <c r="N245" s="118" t="s">
        <v>33</v>
      </c>
      <c r="Y245" s="68" t="s">
        <v>207</v>
      </c>
    </row>
    <row r="246" spans="1:26" s="63" customFormat="1" x14ac:dyDescent="0.2">
      <c r="A246" s="115"/>
      <c r="B246" s="97" t="s">
        <v>33</v>
      </c>
      <c r="C246" s="767" t="s">
        <v>208</v>
      </c>
      <c r="D246" s="767"/>
      <c r="E246" s="767"/>
      <c r="F246" s="767"/>
      <c r="G246" s="767"/>
      <c r="H246" s="767"/>
      <c r="I246" s="767"/>
      <c r="J246" s="767"/>
      <c r="K246" s="767"/>
      <c r="L246" s="116">
        <v>743.96</v>
      </c>
      <c r="M246" s="117"/>
      <c r="N246" s="118" t="s">
        <v>33</v>
      </c>
      <c r="Y246" s="68" t="s">
        <v>208</v>
      </c>
    </row>
    <row r="247" spans="1:26" s="63" customFormat="1" x14ac:dyDescent="0.2">
      <c r="A247" s="115"/>
      <c r="B247" s="97" t="s">
        <v>33</v>
      </c>
      <c r="C247" s="767" t="s">
        <v>209</v>
      </c>
      <c r="D247" s="767"/>
      <c r="E247" s="767"/>
      <c r="F247" s="767"/>
      <c r="G247" s="767"/>
      <c r="H247" s="767"/>
      <c r="I247" s="767"/>
      <c r="J247" s="767"/>
      <c r="K247" s="767"/>
      <c r="L247" s="116">
        <v>474.78</v>
      </c>
      <c r="M247" s="117"/>
      <c r="N247" s="118" t="s">
        <v>33</v>
      </c>
      <c r="Y247" s="68" t="s">
        <v>209</v>
      </c>
    </row>
    <row r="248" spans="1:26" s="63" customFormat="1" x14ac:dyDescent="0.2">
      <c r="A248" s="115"/>
      <c r="B248" s="109" t="s">
        <v>33</v>
      </c>
      <c r="C248" s="782" t="s">
        <v>4302</v>
      </c>
      <c r="D248" s="782"/>
      <c r="E248" s="782"/>
      <c r="F248" s="782"/>
      <c r="G248" s="782"/>
      <c r="H248" s="782"/>
      <c r="I248" s="782"/>
      <c r="J248" s="782"/>
      <c r="K248" s="782"/>
      <c r="L248" s="119">
        <v>9115.11</v>
      </c>
      <c r="M248" s="120"/>
      <c r="N248" s="121"/>
      <c r="Z248" s="68" t="s">
        <v>4302</v>
      </c>
    </row>
    <row r="249" spans="1:26" s="63" customFormat="1" x14ac:dyDescent="0.2">
      <c r="A249" s="773" t="s">
        <v>4303</v>
      </c>
      <c r="B249" s="774"/>
      <c r="C249" s="774"/>
      <c r="D249" s="774"/>
      <c r="E249" s="774"/>
      <c r="F249" s="774"/>
      <c r="G249" s="774"/>
      <c r="H249" s="774"/>
      <c r="I249" s="774"/>
      <c r="J249" s="774"/>
      <c r="K249" s="774"/>
      <c r="L249" s="774"/>
      <c r="M249" s="774"/>
      <c r="N249" s="775"/>
      <c r="P249" s="68" t="s">
        <v>4303</v>
      </c>
    </row>
    <row r="250" spans="1:26" s="63" customFormat="1" ht="22.5" x14ac:dyDescent="0.2">
      <c r="A250" s="88" t="s">
        <v>692</v>
      </c>
      <c r="B250" s="89" t="s">
        <v>4304</v>
      </c>
      <c r="C250" s="776" t="s">
        <v>4305</v>
      </c>
      <c r="D250" s="776"/>
      <c r="E250" s="776"/>
      <c r="F250" s="90" t="s">
        <v>609</v>
      </c>
      <c r="G250" s="90" t="s">
        <v>33</v>
      </c>
      <c r="H250" s="90" t="s">
        <v>33</v>
      </c>
      <c r="I250" s="90" t="s">
        <v>4306</v>
      </c>
      <c r="J250" s="91" t="s">
        <v>33</v>
      </c>
      <c r="K250" s="90" t="s">
        <v>33</v>
      </c>
      <c r="L250" s="91" t="s">
        <v>33</v>
      </c>
      <c r="M250" s="92" t="s">
        <v>33</v>
      </c>
      <c r="N250" s="93" t="s">
        <v>33</v>
      </c>
      <c r="Q250" s="68" t="s">
        <v>4305</v>
      </c>
    </row>
    <row r="251" spans="1:26" s="63" customFormat="1" x14ac:dyDescent="0.2">
      <c r="A251" s="94"/>
      <c r="B251" s="95"/>
      <c r="C251" s="767" t="s">
        <v>4307</v>
      </c>
      <c r="D251" s="767"/>
      <c r="E251" s="767"/>
      <c r="F251" s="767"/>
      <c r="G251" s="767"/>
      <c r="H251" s="767"/>
      <c r="I251" s="767"/>
      <c r="J251" s="767"/>
      <c r="K251" s="767"/>
      <c r="L251" s="767"/>
      <c r="M251" s="767"/>
      <c r="N251" s="781"/>
      <c r="R251" s="68" t="s">
        <v>4307</v>
      </c>
    </row>
    <row r="252" spans="1:26" s="63" customFormat="1" ht="33.75" x14ac:dyDescent="0.2">
      <c r="A252" s="96"/>
      <c r="B252" s="97" t="s">
        <v>558</v>
      </c>
      <c r="C252" s="767" t="s">
        <v>559</v>
      </c>
      <c r="D252" s="767"/>
      <c r="E252" s="767"/>
      <c r="F252" s="767"/>
      <c r="G252" s="767"/>
      <c r="H252" s="767"/>
      <c r="I252" s="767"/>
      <c r="J252" s="767"/>
      <c r="K252" s="767"/>
      <c r="L252" s="767"/>
      <c r="M252" s="767"/>
      <c r="N252" s="781"/>
      <c r="S252" s="68" t="s">
        <v>559</v>
      </c>
    </row>
    <row r="253" spans="1:26" s="63" customFormat="1" x14ac:dyDescent="0.2">
      <c r="A253" s="98"/>
      <c r="B253" s="97" t="s">
        <v>165</v>
      </c>
      <c r="C253" s="767" t="s">
        <v>251</v>
      </c>
      <c r="D253" s="767"/>
      <c r="E253" s="767"/>
      <c r="F253" s="99" t="s">
        <v>33</v>
      </c>
      <c r="G253" s="99" t="s">
        <v>33</v>
      </c>
      <c r="H253" s="99" t="s">
        <v>33</v>
      </c>
      <c r="I253" s="99" t="s">
        <v>33</v>
      </c>
      <c r="J253" s="100">
        <v>33.950000000000003</v>
      </c>
      <c r="K253" s="99" t="s">
        <v>175</v>
      </c>
      <c r="L253" s="100">
        <v>30.72</v>
      </c>
      <c r="M253" s="101" t="s">
        <v>33</v>
      </c>
      <c r="N253" s="102" t="s">
        <v>33</v>
      </c>
      <c r="T253" s="68" t="s">
        <v>251</v>
      </c>
    </row>
    <row r="254" spans="1:26" s="63" customFormat="1" x14ac:dyDescent="0.2">
      <c r="A254" s="98"/>
      <c r="B254" s="97" t="s">
        <v>173</v>
      </c>
      <c r="C254" s="767" t="s">
        <v>174</v>
      </c>
      <c r="D254" s="767"/>
      <c r="E254" s="767"/>
      <c r="F254" s="99" t="s">
        <v>33</v>
      </c>
      <c r="G254" s="99" t="s">
        <v>33</v>
      </c>
      <c r="H254" s="99" t="s">
        <v>33</v>
      </c>
      <c r="I254" s="99" t="s">
        <v>33</v>
      </c>
      <c r="J254" s="100">
        <v>1.31</v>
      </c>
      <c r="K254" s="99" t="s">
        <v>175</v>
      </c>
      <c r="L254" s="100">
        <v>1.19</v>
      </c>
      <c r="M254" s="101" t="s">
        <v>33</v>
      </c>
      <c r="N254" s="102" t="s">
        <v>33</v>
      </c>
      <c r="T254" s="68" t="s">
        <v>174</v>
      </c>
    </row>
    <row r="255" spans="1:26" s="63" customFormat="1" x14ac:dyDescent="0.2">
      <c r="A255" s="98"/>
      <c r="B255" s="97" t="s">
        <v>176</v>
      </c>
      <c r="C255" s="767" t="s">
        <v>177</v>
      </c>
      <c r="D255" s="767"/>
      <c r="E255" s="767"/>
      <c r="F255" s="99" t="s">
        <v>33</v>
      </c>
      <c r="G255" s="99" t="s">
        <v>33</v>
      </c>
      <c r="H255" s="99" t="s">
        <v>33</v>
      </c>
      <c r="I255" s="99" t="s">
        <v>33</v>
      </c>
      <c r="J255" s="100">
        <v>0.23</v>
      </c>
      <c r="K255" s="99" t="s">
        <v>175</v>
      </c>
      <c r="L255" s="100">
        <v>0.21</v>
      </c>
      <c r="M255" s="101" t="s">
        <v>33</v>
      </c>
      <c r="N255" s="102" t="s">
        <v>33</v>
      </c>
      <c r="T255" s="68" t="s">
        <v>177</v>
      </c>
    </row>
    <row r="256" spans="1:26" s="63" customFormat="1" x14ac:dyDescent="0.2">
      <c r="A256" s="98"/>
      <c r="B256" s="97" t="s">
        <v>212</v>
      </c>
      <c r="C256" s="767" t="s">
        <v>252</v>
      </c>
      <c r="D256" s="767"/>
      <c r="E256" s="767"/>
      <c r="F256" s="99" t="s">
        <v>33</v>
      </c>
      <c r="G256" s="99" t="s">
        <v>33</v>
      </c>
      <c r="H256" s="99" t="s">
        <v>33</v>
      </c>
      <c r="I256" s="99" t="s">
        <v>33</v>
      </c>
      <c r="J256" s="100">
        <v>125.65</v>
      </c>
      <c r="K256" s="99" t="s">
        <v>33</v>
      </c>
      <c r="L256" s="100">
        <v>90.97</v>
      </c>
      <c r="M256" s="101" t="s">
        <v>33</v>
      </c>
      <c r="N256" s="102" t="s">
        <v>33</v>
      </c>
      <c r="T256" s="68" t="s">
        <v>252</v>
      </c>
    </row>
    <row r="257" spans="1:23" s="63" customFormat="1" x14ac:dyDescent="0.2">
      <c r="A257" s="98"/>
      <c r="B257" s="97" t="s">
        <v>33</v>
      </c>
      <c r="C257" s="767" t="s">
        <v>253</v>
      </c>
      <c r="D257" s="767"/>
      <c r="E257" s="767"/>
      <c r="F257" s="99" t="s">
        <v>179</v>
      </c>
      <c r="G257" s="99" t="s">
        <v>2811</v>
      </c>
      <c r="H257" s="99" t="s">
        <v>175</v>
      </c>
      <c r="I257" s="99" t="s">
        <v>4308</v>
      </c>
      <c r="J257" s="100" t="s">
        <v>33</v>
      </c>
      <c r="K257" s="99" t="s">
        <v>33</v>
      </c>
      <c r="L257" s="100" t="s">
        <v>33</v>
      </c>
      <c r="M257" s="101" t="s">
        <v>33</v>
      </c>
      <c r="N257" s="102" t="s">
        <v>33</v>
      </c>
      <c r="U257" s="68" t="s">
        <v>253</v>
      </c>
    </row>
    <row r="258" spans="1:23" s="63" customFormat="1" x14ac:dyDescent="0.2">
      <c r="A258" s="98"/>
      <c r="B258" s="97" t="s">
        <v>33</v>
      </c>
      <c r="C258" s="767" t="s">
        <v>178</v>
      </c>
      <c r="D258" s="767"/>
      <c r="E258" s="767"/>
      <c r="F258" s="99" t="s">
        <v>179</v>
      </c>
      <c r="G258" s="99" t="s">
        <v>981</v>
      </c>
      <c r="H258" s="99" t="s">
        <v>175</v>
      </c>
      <c r="I258" s="99" t="s">
        <v>4309</v>
      </c>
      <c r="J258" s="100" t="s">
        <v>33</v>
      </c>
      <c r="K258" s="99" t="s">
        <v>33</v>
      </c>
      <c r="L258" s="100" t="s">
        <v>33</v>
      </c>
      <c r="M258" s="101" t="s">
        <v>33</v>
      </c>
      <c r="N258" s="102" t="s">
        <v>33</v>
      </c>
      <c r="U258" s="68" t="s">
        <v>178</v>
      </c>
    </row>
    <row r="259" spans="1:23" s="63" customFormat="1" x14ac:dyDescent="0.2">
      <c r="A259" s="98"/>
      <c r="B259" s="97" t="s">
        <v>33</v>
      </c>
      <c r="C259" s="776" t="s">
        <v>182</v>
      </c>
      <c r="D259" s="776"/>
      <c r="E259" s="776"/>
      <c r="F259" s="90" t="s">
        <v>33</v>
      </c>
      <c r="G259" s="90" t="s">
        <v>33</v>
      </c>
      <c r="H259" s="90" t="s">
        <v>33</v>
      </c>
      <c r="I259" s="90" t="s">
        <v>33</v>
      </c>
      <c r="J259" s="91">
        <v>160.91</v>
      </c>
      <c r="K259" s="90" t="s">
        <v>33</v>
      </c>
      <c r="L259" s="91">
        <v>122.88</v>
      </c>
      <c r="M259" s="92" t="s">
        <v>33</v>
      </c>
      <c r="N259" s="93" t="s">
        <v>33</v>
      </c>
      <c r="V259" s="68" t="s">
        <v>182</v>
      </c>
    </row>
    <row r="260" spans="1:23" s="63" customFormat="1" x14ac:dyDescent="0.2">
      <c r="A260" s="98"/>
      <c r="B260" s="97" t="s">
        <v>33</v>
      </c>
      <c r="C260" s="767" t="s">
        <v>183</v>
      </c>
      <c r="D260" s="767"/>
      <c r="E260" s="767"/>
      <c r="F260" s="99" t="s">
        <v>33</v>
      </c>
      <c r="G260" s="99" t="s">
        <v>33</v>
      </c>
      <c r="H260" s="99" t="s">
        <v>33</v>
      </c>
      <c r="I260" s="99" t="s">
        <v>33</v>
      </c>
      <c r="J260" s="100" t="s">
        <v>33</v>
      </c>
      <c r="K260" s="99" t="s">
        <v>33</v>
      </c>
      <c r="L260" s="100">
        <v>30.93</v>
      </c>
      <c r="M260" s="101" t="s">
        <v>33</v>
      </c>
      <c r="N260" s="102" t="s">
        <v>33</v>
      </c>
      <c r="U260" s="68" t="s">
        <v>183</v>
      </c>
    </row>
    <row r="261" spans="1:23" s="63" customFormat="1" ht="22.5" x14ac:dyDescent="0.2">
      <c r="A261" s="98"/>
      <c r="B261" s="97" t="s">
        <v>572</v>
      </c>
      <c r="C261" s="767" t="s">
        <v>573</v>
      </c>
      <c r="D261" s="767"/>
      <c r="E261" s="767"/>
      <c r="F261" s="99" t="s">
        <v>186</v>
      </c>
      <c r="G261" s="99" t="s">
        <v>574</v>
      </c>
      <c r="H261" s="99" t="s">
        <v>33</v>
      </c>
      <c r="I261" s="99" t="s">
        <v>574</v>
      </c>
      <c r="J261" s="100" t="s">
        <v>33</v>
      </c>
      <c r="K261" s="99" t="s">
        <v>33</v>
      </c>
      <c r="L261" s="100">
        <v>37.729999999999997</v>
      </c>
      <c r="M261" s="101" t="s">
        <v>33</v>
      </c>
      <c r="N261" s="102" t="s">
        <v>33</v>
      </c>
      <c r="U261" s="68" t="s">
        <v>573</v>
      </c>
    </row>
    <row r="262" spans="1:23" s="63" customFormat="1" ht="22.5" x14ac:dyDescent="0.2">
      <c r="A262" s="98"/>
      <c r="B262" s="97" t="s">
        <v>575</v>
      </c>
      <c r="C262" s="767" t="s">
        <v>576</v>
      </c>
      <c r="D262" s="767"/>
      <c r="E262" s="767"/>
      <c r="F262" s="99" t="s">
        <v>186</v>
      </c>
      <c r="G262" s="99" t="s">
        <v>341</v>
      </c>
      <c r="H262" s="99" t="s">
        <v>33</v>
      </c>
      <c r="I262" s="99" t="s">
        <v>341</v>
      </c>
      <c r="J262" s="100" t="s">
        <v>33</v>
      </c>
      <c r="K262" s="99" t="s">
        <v>33</v>
      </c>
      <c r="L262" s="100">
        <v>24.74</v>
      </c>
      <c r="M262" s="101" t="s">
        <v>33</v>
      </c>
      <c r="N262" s="102" t="s">
        <v>33</v>
      </c>
      <c r="U262" s="68" t="s">
        <v>576</v>
      </c>
    </row>
    <row r="263" spans="1:23" s="63" customFormat="1" x14ac:dyDescent="0.2">
      <c r="A263" s="103"/>
      <c r="B263" s="104"/>
      <c r="C263" s="780" t="s">
        <v>191</v>
      </c>
      <c r="D263" s="780"/>
      <c r="E263" s="780"/>
      <c r="F263" s="105" t="s">
        <v>33</v>
      </c>
      <c r="G263" s="105" t="s">
        <v>33</v>
      </c>
      <c r="H263" s="105" t="s">
        <v>33</v>
      </c>
      <c r="I263" s="105" t="s">
        <v>33</v>
      </c>
      <c r="J263" s="106" t="s">
        <v>33</v>
      </c>
      <c r="K263" s="105" t="s">
        <v>33</v>
      </c>
      <c r="L263" s="106">
        <v>185.35</v>
      </c>
      <c r="M263" s="92" t="s">
        <v>33</v>
      </c>
      <c r="N263" s="107" t="s">
        <v>33</v>
      </c>
      <c r="W263" s="68" t="s">
        <v>191</v>
      </c>
    </row>
    <row r="264" spans="1:23" s="63" customFormat="1" ht="22.5" x14ac:dyDescent="0.2">
      <c r="A264" s="88" t="s">
        <v>233</v>
      </c>
      <c r="B264" s="89" t="s">
        <v>4310</v>
      </c>
      <c r="C264" s="776" t="s">
        <v>4311</v>
      </c>
      <c r="D264" s="776"/>
      <c r="E264" s="776"/>
      <c r="F264" s="90" t="s">
        <v>2154</v>
      </c>
      <c r="G264" s="90" t="s">
        <v>33</v>
      </c>
      <c r="H264" s="90" t="s">
        <v>33</v>
      </c>
      <c r="I264" s="90" t="s">
        <v>4312</v>
      </c>
      <c r="J264" s="91">
        <v>8.44</v>
      </c>
      <c r="K264" s="90" t="s">
        <v>33</v>
      </c>
      <c r="L264" s="91">
        <v>183.32</v>
      </c>
      <c r="M264" s="92" t="s">
        <v>33</v>
      </c>
      <c r="N264" s="93" t="s">
        <v>33</v>
      </c>
      <c r="Q264" s="68" t="s">
        <v>4311</v>
      </c>
    </row>
    <row r="265" spans="1:23" s="63" customFormat="1" x14ac:dyDescent="0.2">
      <c r="A265" s="94"/>
      <c r="B265" s="95"/>
      <c r="C265" s="767" t="s">
        <v>4313</v>
      </c>
      <c r="D265" s="767"/>
      <c r="E265" s="767"/>
      <c r="F265" s="767"/>
      <c r="G265" s="767"/>
      <c r="H265" s="767"/>
      <c r="I265" s="767"/>
      <c r="J265" s="767"/>
      <c r="K265" s="767"/>
      <c r="L265" s="767"/>
      <c r="M265" s="767"/>
      <c r="N265" s="781"/>
      <c r="R265" s="68" t="s">
        <v>4313</v>
      </c>
    </row>
    <row r="266" spans="1:23" s="63" customFormat="1" ht="33.75" x14ac:dyDescent="0.2">
      <c r="A266" s="88" t="s">
        <v>704</v>
      </c>
      <c r="B266" s="89" t="s">
        <v>4314</v>
      </c>
      <c r="C266" s="776" t="s">
        <v>4315</v>
      </c>
      <c r="D266" s="776"/>
      <c r="E266" s="776"/>
      <c r="F266" s="90" t="s">
        <v>609</v>
      </c>
      <c r="G266" s="90" t="s">
        <v>33</v>
      </c>
      <c r="H266" s="90" t="s">
        <v>33</v>
      </c>
      <c r="I266" s="90" t="s">
        <v>4316</v>
      </c>
      <c r="J266" s="91" t="s">
        <v>33</v>
      </c>
      <c r="K266" s="90" t="s">
        <v>33</v>
      </c>
      <c r="L266" s="91" t="s">
        <v>33</v>
      </c>
      <c r="M266" s="92" t="s">
        <v>33</v>
      </c>
      <c r="N266" s="93" t="s">
        <v>33</v>
      </c>
      <c r="Q266" s="68" t="s">
        <v>4315</v>
      </c>
    </row>
    <row r="267" spans="1:23" s="63" customFormat="1" x14ac:dyDescent="0.2">
      <c r="A267" s="94"/>
      <c r="B267" s="95"/>
      <c r="C267" s="767" t="s">
        <v>4317</v>
      </c>
      <c r="D267" s="767"/>
      <c r="E267" s="767"/>
      <c r="F267" s="767"/>
      <c r="G267" s="767"/>
      <c r="H267" s="767"/>
      <c r="I267" s="767"/>
      <c r="J267" s="767"/>
      <c r="K267" s="767"/>
      <c r="L267" s="767"/>
      <c r="M267" s="767"/>
      <c r="N267" s="781"/>
      <c r="R267" s="68" t="s">
        <v>4317</v>
      </c>
    </row>
    <row r="268" spans="1:23" s="63" customFormat="1" ht="33.75" x14ac:dyDescent="0.2">
      <c r="A268" s="96"/>
      <c r="B268" s="97" t="s">
        <v>558</v>
      </c>
      <c r="C268" s="767" t="s">
        <v>559</v>
      </c>
      <c r="D268" s="767"/>
      <c r="E268" s="767"/>
      <c r="F268" s="767"/>
      <c r="G268" s="767"/>
      <c r="H268" s="767"/>
      <c r="I268" s="767"/>
      <c r="J268" s="767"/>
      <c r="K268" s="767"/>
      <c r="L268" s="767"/>
      <c r="M268" s="767"/>
      <c r="N268" s="781"/>
      <c r="S268" s="68" t="s">
        <v>559</v>
      </c>
    </row>
    <row r="269" spans="1:23" s="63" customFormat="1" x14ac:dyDescent="0.2">
      <c r="A269" s="98"/>
      <c r="B269" s="97" t="s">
        <v>165</v>
      </c>
      <c r="C269" s="767" t="s">
        <v>251</v>
      </c>
      <c r="D269" s="767"/>
      <c r="E269" s="767"/>
      <c r="F269" s="99" t="s">
        <v>33</v>
      </c>
      <c r="G269" s="99" t="s">
        <v>33</v>
      </c>
      <c r="H269" s="99" t="s">
        <v>33</v>
      </c>
      <c r="I269" s="99" t="s">
        <v>33</v>
      </c>
      <c r="J269" s="100">
        <v>31.95</v>
      </c>
      <c r="K269" s="99" t="s">
        <v>175</v>
      </c>
      <c r="L269" s="100">
        <v>57.83</v>
      </c>
      <c r="M269" s="101" t="s">
        <v>33</v>
      </c>
      <c r="N269" s="102" t="s">
        <v>33</v>
      </c>
      <c r="T269" s="68" t="s">
        <v>251</v>
      </c>
    </row>
    <row r="270" spans="1:23" s="63" customFormat="1" x14ac:dyDescent="0.2">
      <c r="A270" s="98"/>
      <c r="B270" s="97" t="s">
        <v>173</v>
      </c>
      <c r="C270" s="767" t="s">
        <v>174</v>
      </c>
      <c r="D270" s="767"/>
      <c r="E270" s="767"/>
      <c r="F270" s="99" t="s">
        <v>33</v>
      </c>
      <c r="G270" s="99" t="s">
        <v>33</v>
      </c>
      <c r="H270" s="99" t="s">
        <v>33</v>
      </c>
      <c r="I270" s="99" t="s">
        <v>33</v>
      </c>
      <c r="J270" s="100">
        <v>3.29</v>
      </c>
      <c r="K270" s="99" t="s">
        <v>175</v>
      </c>
      <c r="L270" s="100">
        <v>5.95</v>
      </c>
      <c r="M270" s="101" t="s">
        <v>33</v>
      </c>
      <c r="N270" s="102" t="s">
        <v>33</v>
      </c>
      <c r="T270" s="68" t="s">
        <v>174</v>
      </c>
    </row>
    <row r="271" spans="1:23" s="63" customFormat="1" x14ac:dyDescent="0.2">
      <c r="A271" s="98"/>
      <c r="B271" s="97" t="s">
        <v>176</v>
      </c>
      <c r="C271" s="767" t="s">
        <v>177</v>
      </c>
      <c r="D271" s="767"/>
      <c r="E271" s="767"/>
      <c r="F271" s="99" t="s">
        <v>33</v>
      </c>
      <c r="G271" s="99" t="s">
        <v>33</v>
      </c>
      <c r="H271" s="99" t="s">
        <v>33</v>
      </c>
      <c r="I271" s="99" t="s">
        <v>33</v>
      </c>
      <c r="J271" s="100">
        <v>0.57999999999999996</v>
      </c>
      <c r="K271" s="99" t="s">
        <v>175</v>
      </c>
      <c r="L271" s="100">
        <v>1.05</v>
      </c>
      <c r="M271" s="101" t="s">
        <v>33</v>
      </c>
      <c r="N271" s="102" t="s">
        <v>33</v>
      </c>
      <c r="T271" s="68" t="s">
        <v>177</v>
      </c>
    </row>
    <row r="272" spans="1:23" s="63" customFormat="1" x14ac:dyDescent="0.2">
      <c r="A272" s="98"/>
      <c r="B272" s="97" t="s">
        <v>33</v>
      </c>
      <c r="C272" s="767" t="s">
        <v>253</v>
      </c>
      <c r="D272" s="767"/>
      <c r="E272" s="767"/>
      <c r="F272" s="99" t="s">
        <v>179</v>
      </c>
      <c r="G272" s="99" t="s">
        <v>4318</v>
      </c>
      <c r="H272" s="99" t="s">
        <v>175</v>
      </c>
      <c r="I272" s="99" t="s">
        <v>4319</v>
      </c>
      <c r="J272" s="100" t="s">
        <v>33</v>
      </c>
      <c r="K272" s="99" t="s">
        <v>33</v>
      </c>
      <c r="L272" s="100" t="s">
        <v>33</v>
      </c>
      <c r="M272" s="101" t="s">
        <v>33</v>
      </c>
      <c r="N272" s="102" t="s">
        <v>33</v>
      </c>
      <c r="U272" s="68" t="s">
        <v>253</v>
      </c>
    </row>
    <row r="273" spans="1:23" s="63" customFormat="1" x14ac:dyDescent="0.2">
      <c r="A273" s="98"/>
      <c r="B273" s="97" t="s">
        <v>33</v>
      </c>
      <c r="C273" s="767" t="s">
        <v>178</v>
      </c>
      <c r="D273" s="767"/>
      <c r="E273" s="767"/>
      <c r="F273" s="99" t="s">
        <v>179</v>
      </c>
      <c r="G273" s="99" t="s">
        <v>973</v>
      </c>
      <c r="H273" s="99" t="s">
        <v>175</v>
      </c>
      <c r="I273" s="99" t="s">
        <v>4320</v>
      </c>
      <c r="J273" s="100" t="s">
        <v>33</v>
      </c>
      <c r="K273" s="99" t="s">
        <v>33</v>
      </c>
      <c r="L273" s="100" t="s">
        <v>33</v>
      </c>
      <c r="M273" s="101" t="s">
        <v>33</v>
      </c>
      <c r="N273" s="102" t="s">
        <v>33</v>
      </c>
      <c r="U273" s="68" t="s">
        <v>178</v>
      </c>
    </row>
    <row r="274" spans="1:23" s="63" customFormat="1" x14ac:dyDescent="0.2">
      <c r="A274" s="98"/>
      <c r="B274" s="97" t="s">
        <v>33</v>
      </c>
      <c r="C274" s="776" t="s">
        <v>182</v>
      </c>
      <c r="D274" s="776"/>
      <c r="E274" s="776"/>
      <c r="F274" s="90" t="s">
        <v>33</v>
      </c>
      <c r="G274" s="90" t="s">
        <v>33</v>
      </c>
      <c r="H274" s="90" t="s">
        <v>33</v>
      </c>
      <c r="I274" s="90" t="s">
        <v>33</v>
      </c>
      <c r="J274" s="91">
        <v>35.24</v>
      </c>
      <c r="K274" s="90" t="s">
        <v>33</v>
      </c>
      <c r="L274" s="91">
        <v>63.78</v>
      </c>
      <c r="M274" s="92" t="s">
        <v>33</v>
      </c>
      <c r="N274" s="93" t="s">
        <v>33</v>
      </c>
      <c r="V274" s="68" t="s">
        <v>182</v>
      </c>
    </row>
    <row r="275" spans="1:23" s="63" customFormat="1" x14ac:dyDescent="0.2">
      <c r="A275" s="98"/>
      <c r="B275" s="97" t="s">
        <v>33</v>
      </c>
      <c r="C275" s="767" t="s">
        <v>183</v>
      </c>
      <c r="D275" s="767"/>
      <c r="E275" s="767"/>
      <c r="F275" s="99" t="s">
        <v>33</v>
      </c>
      <c r="G275" s="99" t="s">
        <v>33</v>
      </c>
      <c r="H275" s="99" t="s">
        <v>33</v>
      </c>
      <c r="I275" s="99" t="s">
        <v>33</v>
      </c>
      <c r="J275" s="100" t="s">
        <v>33</v>
      </c>
      <c r="K275" s="99" t="s">
        <v>33</v>
      </c>
      <c r="L275" s="100">
        <v>58.88</v>
      </c>
      <c r="M275" s="101" t="s">
        <v>33</v>
      </c>
      <c r="N275" s="102" t="s">
        <v>33</v>
      </c>
      <c r="U275" s="68" t="s">
        <v>183</v>
      </c>
    </row>
    <row r="276" spans="1:23" s="63" customFormat="1" ht="22.5" x14ac:dyDescent="0.2">
      <c r="A276" s="98"/>
      <c r="B276" s="97" t="s">
        <v>572</v>
      </c>
      <c r="C276" s="767" t="s">
        <v>573</v>
      </c>
      <c r="D276" s="767"/>
      <c r="E276" s="767"/>
      <c r="F276" s="99" t="s">
        <v>186</v>
      </c>
      <c r="G276" s="99" t="s">
        <v>574</v>
      </c>
      <c r="H276" s="99" t="s">
        <v>33</v>
      </c>
      <c r="I276" s="99" t="s">
        <v>574</v>
      </c>
      <c r="J276" s="100" t="s">
        <v>33</v>
      </c>
      <c r="K276" s="99" t="s">
        <v>33</v>
      </c>
      <c r="L276" s="100">
        <v>71.83</v>
      </c>
      <c r="M276" s="101" t="s">
        <v>33</v>
      </c>
      <c r="N276" s="102" t="s">
        <v>33</v>
      </c>
      <c r="U276" s="68" t="s">
        <v>573</v>
      </c>
    </row>
    <row r="277" spans="1:23" s="63" customFormat="1" ht="22.5" x14ac:dyDescent="0.2">
      <c r="A277" s="98"/>
      <c r="B277" s="97" t="s">
        <v>575</v>
      </c>
      <c r="C277" s="767" t="s">
        <v>576</v>
      </c>
      <c r="D277" s="767"/>
      <c r="E277" s="767"/>
      <c r="F277" s="99" t="s">
        <v>186</v>
      </c>
      <c r="G277" s="99" t="s">
        <v>341</v>
      </c>
      <c r="H277" s="99" t="s">
        <v>33</v>
      </c>
      <c r="I277" s="99" t="s">
        <v>341</v>
      </c>
      <c r="J277" s="100" t="s">
        <v>33</v>
      </c>
      <c r="K277" s="99" t="s">
        <v>33</v>
      </c>
      <c r="L277" s="100">
        <v>47.1</v>
      </c>
      <c r="M277" s="101" t="s">
        <v>33</v>
      </c>
      <c r="N277" s="102" t="s">
        <v>33</v>
      </c>
      <c r="U277" s="68" t="s">
        <v>576</v>
      </c>
    </row>
    <row r="278" spans="1:23" s="63" customFormat="1" x14ac:dyDescent="0.2">
      <c r="A278" s="103"/>
      <c r="B278" s="104"/>
      <c r="C278" s="780" t="s">
        <v>191</v>
      </c>
      <c r="D278" s="780"/>
      <c r="E278" s="780"/>
      <c r="F278" s="105" t="s">
        <v>33</v>
      </c>
      <c r="G278" s="105" t="s">
        <v>33</v>
      </c>
      <c r="H278" s="105" t="s">
        <v>33</v>
      </c>
      <c r="I278" s="105" t="s">
        <v>33</v>
      </c>
      <c r="J278" s="106" t="s">
        <v>33</v>
      </c>
      <c r="K278" s="105" t="s">
        <v>33</v>
      </c>
      <c r="L278" s="106">
        <v>182.71</v>
      </c>
      <c r="M278" s="92" t="s">
        <v>33</v>
      </c>
      <c r="N278" s="107" t="s">
        <v>33</v>
      </c>
      <c r="W278" s="68" t="s">
        <v>191</v>
      </c>
    </row>
    <row r="279" spans="1:23" s="63" customFormat="1" ht="22.5" x14ac:dyDescent="0.2">
      <c r="A279" s="88" t="s">
        <v>309</v>
      </c>
      <c r="B279" s="89" t="s">
        <v>4321</v>
      </c>
      <c r="C279" s="776" t="s">
        <v>4322</v>
      </c>
      <c r="D279" s="776"/>
      <c r="E279" s="776"/>
      <c r="F279" s="90" t="s">
        <v>2036</v>
      </c>
      <c r="G279" s="90" t="s">
        <v>33</v>
      </c>
      <c r="H279" s="90" t="s">
        <v>33</v>
      </c>
      <c r="I279" s="90" t="s">
        <v>4323</v>
      </c>
      <c r="J279" s="91">
        <v>9.15</v>
      </c>
      <c r="K279" s="90" t="s">
        <v>33</v>
      </c>
      <c r="L279" s="91">
        <v>736.94</v>
      </c>
      <c r="M279" s="92" t="s">
        <v>33</v>
      </c>
      <c r="N279" s="93" t="s">
        <v>33</v>
      </c>
      <c r="Q279" s="68" t="s">
        <v>4322</v>
      </c>
    </row>
    <row r="280" spans="1:23" s="63" customFormat="1" ht="22.5" x14ac:dyDescent="0.2">
      <c r="A280" s="88" t="s">
        <v>722</v>
      </c>
      <c r="B280" s="89" t="s">
        <v>4324</v>
      </c>
      <c r="C280" s="776" t="s">
        <v>4325</v>
      </c>
      <c r="D280" s="776"/>
      <c r="E280" s="776"/>
      <c r="F280" s="90" t="s">
        <v>566</v>
      </c>
      <c r="G280" s="90" t="s">
        <v>33</v>
      </c>
      <c r="H280" s="90" t="s">
        <v>33</v>
      </c>
      <c r="I280" s="90" t="s">
        <v>648</v>
      </c>
      <c r="J280" s="91" t="s">
        <v>33</v>
      </c>
      <c r="K280" s="90" t="s">
        <v>33</v>
      </c>
      <c r="L280" s="91" t="s">
        <v>33</v>
      </c>
      <c r="M280" s="92" t="s">
        <v>33</v>
      </c>
      <c r="N280" s="93" t="s">
        <v>33</v>
      </c>
      <c r="Q280" s="68" t="s">
        <v>4325</v>
      </c>
    </row>
    <row r="281" spans="1:23" s="63" customFormat="1" ht="33.75" x14ac:dyDescent="0.2">
      <c r="A281" s="96"/>
      <c r="B281" s="97" t="s">
        <v>558</v>
      </c>
      <c r="C281" s="767" t="s">
        <v>559</v>
      </c>
      <c r="D281" s="767"/>
      <c r="E281" s="767"/>
      <c r="F281" s="767"/>
      <c r="G281" s="767"/>
      <c r="H281" s="767"/>
      <c r="I281" s="767"/>
      <c r="J281" s="767"/>
      <c r="K281" s="767"/>
      <c r="L281" s="767"/>
      <c r="M281" s="767"/>
      <c r="N281" s="781"/>
      <c r="S281" s="68" t="s">
        <v>559</v>
      </c>
    </row>
    <row r="282" spans="1:23" s="63" customFormat="1" x14ac:dyDescent="0.2">
      <c r="A282" s="98"/>
      <c r="B282" s="97" t="s">
        <v>165</v>
      </c>
      <c r="C282" s="767" t="s">
        <v>251</v>
      </c>
      <c r="D282" s="767"/>
      <c r="E282" s="767"/>
      <c r="F282" s="99" t="s">
        <v>33</v>
      </c>
      <c r="G282" s="99" t="s">
        <v>33</v>
      </c>
      <c r="H282" s="99" t="s">
        <v>33</v>
      </c>
      <c r="I282" s="99" t="s">
        <v>33</v>
      </c>
      <c r="J282" s="100">
        <v>36.4</v>
      </c>
      <c r="K282" s="99" t="s">
        <v>175</v>
      </c>
      <c r="L282" s="100">
        <v>4.55</v>
      </c>
      <c r="M282" s="101" t="s">
        <v>33</v>
      </c>
      <c r="N282" s="102" t="s">
        <v>33</v>
      </c>
      <c r="T282" s="68" t="s">
        <v>251</v>
      </c>
    </row>
    <row r="283" spans="1:23" s="63" customFormat="1" x14ac:dyDescent="0.2">
      <c r="A283" s="98"/>
      <c r="B283" s="97" t="s">
        <v>173</v>
      </c>
      <c r="C283" s="767" t="s">
        <v>174</v>
      </c>
      <c r="D283" s="767"/>
      <c r="E283" s="767"/>
      <c r="F283" s="99" t="s">
        <v>33</v>
      </c>
      <c r="G283" s="99" t="s">
        <v>33</v>
      </c>
      <c r="H283" s="99" t="s">
        <v>33</v>
      </c>
      <c r="I283" s="99" t="s">
        <v>33</v>
      </c>
      <c r="J283" s="100">
        <v>34.56</v>
      </c>
      <c r="K283" s="99" t="s">
        <v>175</v>
      </c>
      <c r="L283" s="100">
        <v>4.32</v>
      </c>
      <c r="M283" s="101" t="s">
        <v>33</v>
      </c>
      <c r="N283" s="102" t="s">
        <v>33</v>
      </c>
      <c r="T283" s="68" t="s">
        <v>174</v>
      </c>
    </row>
    <row r="284" spans="1:23" s="63" customFormat="1" x14ac:dyDescent="0.2">
      <c r="A284" s="98"/>
      <c r="B284" s="97" t="s">
        <v>176</v>
      </c>
      <c r="C284" s="767" t="s">
        <v>177</v>
      </c>
      <c r="D284" s="767"/>
      <c r="E284" s="767"/>
      <c r="F284" s="99" t="s">
        <v>33</v>
      </c>
      <c r="G284" s="99" t="s">
        <v>33</v>
      </c>
      <c r="H284" s="99" t="s">
        <v>33</v>
      </c>
      <c r="I284" s="99" t="s">
        <v>33</v>
      </c>
      <c r="J284" s="100">
        <v>5.4</v>
      </c>
      <c r="K284" s="99" t="s">
        <v>175</v>
      </c>
      <c r="L284" s="100">
        <v>0.68</v>
      </c>
      <c r="M284" s="101" t="s">
        <v>33</v>
      </c>
      <c r="N284" s="102" t="s">
        <v>33</v>
      </c>
      <c r="T284" s="68" t="s">
        <v>177</v>
      </c>
    </row>
    <row r="285" spans="1:23" s="63" customFormat="1" x14ac:dyDescent="0.2">
      <c r="A285" s="98"/>
      <c r="B285" s="97" t="s">
        <v>212</v>
      </c>
      <c r="C285" s="767" t="s">
        <v>252</v>
      </c>
      <c r="D285" s="767"/>
      <c r="E285" s="767"/>
      <c r="F285" s="99" t="s">
        <v>33</v>
      </c>
      <c r="G285" s="99" t="s">
        <v>33</v>
      </c>
      <c r="H285" s="99" t="s">
        <v>33</v>
      </c>
      <c r="I285" s="99" t="s">
        <v>33</v>
      </c>
      <c r="J285" s="100">
        <v>1.6</v>
      </c>
      <c r="K285" s="99" t="s">
        <v>33</v>
      </c>
      <c r="L285" s="100">
        <v>0.16</v>
      </c>
      <c r="M285" s="101" t="s">
        <v>33</v>
      </c>
      <c r="N285" s="102" t="s">
        <v>33</v>
      </c>
      <c r="T285" s="68" t="s">
        <v>252</v>
      </c>
    </row>
    <row r="286" spans="1:23" s="63" customFormat="1" x14ac:dyDescent="0.2">
      <c r="A286" s="98"/>
      <c r="B286" s="97" t="s">
        <v>33</v>
      </c>
      <c r="C286" s="767" t="s">
        <v>253</v>
      </c>
      <c r="D286" s="767"/>
      <c r="E286" s="767"/>
      <c r="F286" s="99" t="s">
        <v>179</v>
      </c>
      <c r="G286" s="99" t="s">
        <v>4326</v>
      </c>
      <c r="H286" s="99" t="s">
        <v>175</v>
      </c>
      <c r="I286" s="99" t="s">
        <v>4327</v>
      </c>
      <c r="J286" s="100" t="s">
        <v>33</v>
      </c>
      <c r="K286" s="99" t="s">
        <v>33</v>
      </c>
      <c r="L286" s="100" t="s">
        <v>33</v>
      </c>
      <c r="M286" s="101" t="s">
        <v>33</v>
      </c>
      <c r="N286" s="102" t="s">
        <v>33</v>
      </c>
      <c r="U286" s="68" t="s">
        <v>253</v>
      </c>
    </row>
    <row r="287" spans="1:23" s="63" customFormat="1" x14ac:dyDescent="0.2">
      <c r="A287" s="98"/>
      <c r="B287" s="97" t="s">
        <v>33</v>
      </c>
      <c r="C287" s="767" t="s">
        <v>178</v>
      </c>
      <c r="D287" s="767"/>
      <c r="E287" s="767"/>
      <c r="F287" s="99" t="s">
        <v>179</v>
      </c>
      <c r="G287" s="99" t="s">
        <v>925</v>
      </c>
      <c r="H287" s="99" t="s">
        <v>175</v>
      </c>
      <c r="I287" s="99" t="s">
        <v>973</v>
      </c>
      <c r="J287" s="100" t="s">
        <v>33</v>
      </c>
      <c r="K287" s="99" t="s">
        <v>33</v>
      </c>
      <c r="L287" s="100" t="s">
        <v>33</v>
      </c>
      <c r="M287" s="101" t="s">
        <v>33</v>
      </c>
      <c r="N287" s="102" t="s">
        <v>33</v>
      </c>
      <c r="U287" s="68" t="s">
        <v>178</v>
      </c>
    </row>
    <row r="288" spans="1:23" s="63" customFormat="1" x14ac:dyDescent="0.2">
      <c r="A288" s="98"/>
      <c r="B288" s="97" t="s">
        <v>33</v>
      </c>
      <c r="C288" s="776" t="s">
        <v>182</v>
      </c>
      <c r="D288" s="776"/>
      <c r="E288" s="776"/>
      <c r="F288" s="90" t="s">
        <v>33</v>
      </c>
      <c r="G288" s="90" t="s">
        <v>33</v>
      </c>
      <c r="H288" s="90" t="s">
        <v>33</v>
      </c>
      <c r="I288" s="90" t="s">
        <v>33</v>
      </c>
      <c r="J288" s="91">
        <v>72.56</v>
      </c>
      <c r="K288" s="90" t="s">
        <v>33</v>
      </c>
      <c r="L288" s="91">
        <v>9.0299999999999994</v>
      </c>
      <c r="M288" s="92" t="s">
        <v>33</v>
      </c>
      <c r="N288" s="93" t="s">
        <v>33</v>
      </c>
      <c r="V288" s="68" t="s">
        <v>182</v>
      </c>
    </row>
    <row r="289" spans="1:23" s="63" customFormat="1" x14ac:dyDescent="0.2">
      <c r="A289" s="98"/>
      <c r="B289" s="97" t="s">
        <v>33</v>
      </c>
      <c r="C289" s="767" t="s">
        <v>183</v>
      </c>
      <c r="D289" s="767"/>
      <c r="E289" s="767"/>
      <c r="F289" s="99" t="s">
        <v>33</v>
      </c>
      <c r="G289" s="99" t="s">
        <v>33</v>
      </c>
      <c r="H289" s="99" t="s">
        <v>33</v>
      </c>
      <c r="I289" s="99" t="s">
        <v>33</v>
      </c>
      <c r="J289" s="100" t="s">
        <v>33</v>
      </c>
      <c r="K289" s="99" t="s">
        <v>33</v>
      </c>
      <c r="L289" s="100">
        <v>5.23</v>
      </c>
      <c r="M289" s="101" t="s">
        <v>33</v>
      </c>
      <c r="N289" s="102" t="s">
        <v>33</v>
      </c>
      <c r="U289" s="68" t="s">
        <v>183</v>
      </c>
    </row>
    <row r="290" spans="1:23" s="63" customFormat="1" ht="22.5" x14ac:dyDescent="0.2">
      <c r="A290" s="98"/>
      <c r="B290" s="97" t="s">
        <v>572</v>
      </c>
      <c r="C290" s="767" t="s">
        <v>573</v>
      </c>
      <c r="D290" s="767"/>
      <c r="E290" s="767"/>
      <c r="F290" s="99" t="s">
        <v>186</v>
      </c>
      <c r="G290" s="99" t="s">
        <v>574</v>
      </c>
      <c r="H290" s="99" t="s">
        <v>33</v>
      </c>
      <c r="I290" s="99" t="s">
        <v>574</v>
      </c>
      <c r="J290" s="100" t="s">
        <v>33</v>
      </c>
      <c r="K290" s="99" t="s">
        <v>33</v>
      </c>
      <c r="L290" s="100">
        <v>6.38</v>
      </c>
      <c r="M290" s="101" t="s">
        <v>33</v>
      </c>
      <c r="N290" s="102" t="s">
        <v>33</v>
      </c>
      <c r="U290" s="68" t="s">
        <v>573</v>
      </c>
    </row>
    <row r="291" spans="1:23" s="63" customFormat="1" ht="22.5" x14ac:dyDescent="0.2">
      <c r="A291" s="98"/>
      <c r="B291" s="97" t="s">
        <v>575</v>
      </c>
      <c r="C291" s="767" t="s">
        <v>576</v>
      </c>
      <c r="D291" s="767"/>
      <c r="E291" s="767"/>
      <c r="F291" s="99" t="s">
        <v>186</v>
      </c>
      <c r="G291" s="99" t="s">
        <v>341</v>
      </c>
      <c r="H291" s="99" t="s">
        <v>33</v>
      </c>
      <c r="I291" s="99" t="s">
        <v>341</v>
      </c>
      <c r="J291" s="100" t="s">
        <v>33</v>
      </c>
      <c r="K291" s="99" t="s">
        <v>33</v>
      </c>
      <c r="L291" s="100">
        <v>4.18</v>
      </c>
      <c r="M291" s="101" t="s">
        <v>33</v>
      </c>
      <c r="N291" s="102" t="s">
        <v>33</v>
      </c>
      <c r="U291" s="68" t="s">
        <v>576</v>
      </c>
    </row>
    <row r="292" spans="1:23" s="63" customFormat="1" x14ac:dyDescent="0.2">
      <c r="A292" s="103"/>
      <c r="B292" s="104"/>
      <c r="C292" s="780" t="s">
        <v>191</v>
      </c>
      <c r="D292" s="780"/>
      <c r="E292" s="780"/>
      <c r="F292" s="105" t="s">
        <v>33</v>
      </c>
      <c r="G292" s="105" t="s">
        <v>33</v>
      </c>
      <c r="H292" s="105" t="s">
        <v>33</v>
      </c>
      <c r="I292" s="105" t="s">
        <v>33</v>
      </c>
      <c r="J292" s="106" t="s">
        <v>33</v>
      </c>
      <c r="K292" s="105" t="s">
        <v>33</v>
      </c>
      <c r="L292" s="106">
        <v>19.59</v>
      </c>
      <c r="M292" s="92" t="s">
        <v>33</v>
      </c>
      <c r="N292" s="107" t="s">
        <v>33</v>
      </c>
      <c r="W292" s="68" t="s">
        <v>191</v>
      </c>
    </row>
    <row r="293" spans="1:23" s="63" customFormat="1" ht="22.5" x14ac:dyDescent="0.2">
      <c r="A293" s="88" t="s">
        <v>736</v>
      </c>
      <c r="B293" s="89" t="s">
        <v>4328</v>
      </c>
      <c r="C293" s="776" t="s">
        <v>4329</v>
      </c>
      <c r="D293" s="776"/>
      <c r="E293" s="776"/>
      <c r="F293" s="90" t="s">
        <v>4330</v>
      </c>
      <c r="G293" s="90" t="s">
        <v>33</v>
      </c>
      <c r="H293" s="90" t="s">
        <v>33</v>
      </c>
      <c r="I293" s="90" t="s">
        <v>313</v>
      </c>
      <c r="J293" s="91">
        <v>1536.1</v>
      </c>
      <c r="K293" s="90" t="s">
        <v>33</v>
      </c>
      <c r="L293" s="91">
        <v>59.91</v>
      </c>
      <c r="M293" s="92" t="s">
        <v>33</v>
      </c>
      <c r="N293" s="93" t="s">
        <v>33</v>
      </c>
      <c r="Q293" s="68" t="s">
        <v>4329</v>
      </c>
    </row>
    <row r="294" spans="1:23" s="63" customFormat="1" x14ac:dyDescent="0.2">
      <c r="A294" s="94"/>
      <c r="B294" s="95"/>
      <c r="C294" s="767" t="s">
        <v>314</v>
      </c>
      <c r="D294" s="767"/>
      <c r="E294" s="767"/>
      <c r="F294" s="767"/>
      <c r="G294" s="767"/>
      <c r="H294" s="767"/>
      <c r="I294" s="767"/>
      <c r="J294" s="767"/>
      <c r="K294" s="767"/>
      <c r="L294" s="767"/>
      <c r="M294" s="767"/>
      <c r="N294" s="781"/>
      <c r="R294" s="68" t="s">
        <v>314</v>
      </c>
    </row>
    <row r="295" spans="1:23" s="63" customFormat="1" ht="22.5" x14ac:dyDescent="0.2">
      <c r="A295" s="88" t="s">
        <v>741</v>
      </c>
      <c r="B295" s="89" t="s">
        <v>4331</v>
      </c>
      <c r="C295" s="776" t="s">
        <v>4332</v>
      </c>
      <c r="D295" s="776"/>
      <c r="E295" s="776"/>
      <c r="F295" s="90" t="s">
        <v>566</v>
      </c>
      <c r="G295" s="90" t="s">
        <v>33</v>
      </c>
      <c r="H295" s="90" t="s">
        <v>33</v>
      </c>
      <c r="I295" s="90" t="s">
        <v>4333</v>
      </c>
      <c r="J295" s="91">
        <v>485.9</v>
      </c>
      <c r="K295" s="90" t="s">
        <v>33</v>
      </c>
      <c r="L295" s="91">
        <v>11.37</v>
      </c>
      <c r="M295" s="92" t="s">
        <v>33</v>
      </c>
      <c r="N295" s="93" t="s">
        <v>33</v>
      </c>
      <c r="Q295" s="68" t="s">
        <v>4332</v>
      </c>
    </row>
    <row r="296" spans="1:23" s="63" customFormat="1" ht="33.75" x14ac:dyDescent="0.2">
      <c r="A296" s="88" t="s">
        <v>745</v>
      </c>
      <c r="B296" s="89" t="s">
        <v>4334</v>
      </c>
      <c r="C296" s="776" t="s">
        <v>4335</v>
      </c>
      <c r="D296" s="776"/>
      <c r="E296" s="776"/>
      <c r="F296" s="90" t="s">
        <v>711</v>
      </c>
      <c r="G296" s="90" t="s">
        <v>33</v>
      </c>
      <c r="H296" s="90" t="s">
        <v>33</v>
      </c>
      <c r="I296" s="90" t="s">
        <v>4336</v>
      </c>
      <c r="J296" s="91" t="s">
        <v>33</v>
      </c>
      <c r="K296" s="90" t="s">
        <v>33</v>
      </c>
      <c r="L296" s="91" t="s">
        <v>33</v>
      </c>
      <c r="M296" s="92" t="s">
        <v>33</v>
      </c>
      <c r="N296" s="93" t="s">
        <v>33</v>
      </c>
      <c r="Q296" s="68" t="s">
        <v>4335</v>
      </c>
    </row>
    <row r="297" spans="1:23" s="63" customFormat="1" x14ac:dyDescent="0.2">
      <c r="A297" s="94"/>
      <c r="B297" s="95"/>
      <c r="C297" s="767" t="s">
        <v>4337</v>
      </c>
      <c r="D297" s="767"/>
      <c r="E297" s="767"/>
      <c r="F297" s="767"/>
      <c r="G297" s="767"/>
      <c r="H297" s="767"/>
      <c r="I297" s="767"/>
      <c r="J297" s="767"/>
      <c r="K297" s="767"/>
      <c r="L297" s="767"/>
      <c r="M297" s="767"/>
      <c r="N297" s="781"/>
      <c r="R297" s="68" t="s">
        <v>4337</v>
      </c>
    </row>
    <row r="298" spans="1:23" s="63" customFormat="1" ht="33.75" x14ac:dyDescent="0.2">
      <c r="A298" s="96"/>
      <c r="B298" s="97" t="s">
        <v>558</v>
      </c>
      <c r="C298" s="767" t="s">
        <v>559</v>
      </c>
      <c r="D298" s="767"/>
      <c r="E298" s="767"/>
      <c r="F298" s="767"/>
      <c r="G298" s="767"/>
      <c r="H298" s="767"/>
      <c r="I298" s="767"/>
      <c r="J298" s="767"/>
      <c r="K298" s="767"/>
      <c r="L298" s="767"/>
      <c r="M298" s="767"/>
      <c r="N298" s="781"/>
      <c r="S298" s="68" t="s">
        <v>559</v>
      </c>
    </row>
    <row r="299" spans="1:23" s="63" customFormat="1" x14ac:dyDescent="0.2">
      <c r="A299" s="98"/>
      <c r="B299" s="97" t="s">
        <v>165</v>
      </c>
      <c r="C299" s="767" t="s">
        <v>251</v>
      </c>
      <c r="D299" s="767"/>
      <c r="E299" s="767"/>
      <c r="F299" s="99" t="s">
        <v>33</v>
      </c>
      <c r="G299" s="99" t="s">
        <v>33</v>
      </c>
      <c r="H299" s="99" t="s">
        <v>33</v>
      </c>
      <c r="I299" s="99" t="s">
        <v>33</v>
      </c>
      <c r="J299" s="100">
        <v>57.41</v>
      </c>
      <c r="K299" s="99" t="s">
        <v>175</v>
      </c>
      <c r="L299" s="100">
        <v>7.68</v>
      </c>
      <c r="M299" s="101" t="s">
        <v>33</v>
      </c>
      <c r="N299" s="102" t="s">
        <v>33</v>
      </c>
      <c r="T299" s="68" t="s">
        <v>251</v>
      </c>
    </row>
    <row r="300" spans="1:23" s="63" customFormat="1" x14ac:dyDescent="0.2">
      <c r="A300" s="98"/>
      <c r="B300" s="97" t="s">
        <v>173</v>
      </c>
      <c r="C300" s="767" t="s">
        <v>174</v>
      </c>
      <c r="D300" s="767"/>
      <c r="E300" s="767"/>
      <c r="F300" s="99" t="s">
        <v>33</v>
      </c>
      <c r="G300" s="99" t="s">
        <v>33</v>
      </c>
      <c r="H300" s="99" t="s">
        <v>33</v>
      </c>
      <c r="I300" s="99" t="s">
        <v>33</v>
      </c>
      <c r="J300" s="100">
        <v>159.44</v>
      </c>
      <c r="K300" s="99" t="s">
        <v>175</v>
      </c>
      <c r="L300" s="100">
        <v>21.33</v>
      </c>
      <c r="M300" s="101" t="s">
        <v>33</v>
      </c>
      <c r="N300" s="102" t="s">
        <v>33</v>
      </c>
      <c r="T300" s="68" t="s">
        <v>174</v>
      </c>
    </row>
    <row r="301" spans="1:23" s="63" customFormat="1" x14ac:dyDescent="0.2">
      <c r="A301" s="98"/>
      <c r="B301" s="97" t="s">
        <v>176</v>
      </c>
      <c r="C301" s="767" t="s">
        <v>177</v>
      </c>
      <c r="D301" s="767"/>
      <c r="E301" s="767"/>
      <c r="F301" s="99" t="s">
        <v>33</v>
      </c>
      <c r="G301" s="99" t="s">
        <v>33</v>
      </c>
      <c r="H301" s="99" t="s">
        <v>33</v>
      </c>
      <c r="I301" s="99" t="s">
        <v>33</v>
      </c>
      <c r="J301" s="100">
        <v>1.04</v>
      </c>
      <c r="K301" s="99" t="s">
        <v>175</v>
      </c>
      <c r="L301" s="100">
        <v>0.14000000000000001</v>
      </c>
      <c r="M301" s="101" t="s">
        <v>33</v>
      </c>
      <c r="N301" s="102" t="s">
        <v>33</v>
      </c>
      <c r="T301" s="68" t="s">
        <v>177</v>
      </c>
    </row>
    <row r="302" spans="1:23" s="63" customFormat="1" x14ac:dyDescent="0.2">
      <c r="A302" s="98"/>
      <c r="B302" s="97" t="s">
        <v>212</v>
      </c>
      <c r="C302" s="767" t="s">
        <v>252</v>
      </c>
      <c r="D302" s="767"/>
      <c r="E302" s="767"/>
      <c r="F302" s="99" t="s">
        <v>33</v>
      </c>
      <c r="G302" s="99" t="s">
        <v>33</v>
      </c>
      <c r="H302" s="99" t="s">
        <v>33</v>
      </c>
      <c r="I302" s="99" t="s">
        <v>33</v>
      </c>
      <c r="J302" s="100">
        <v>936.65</v>
      </c>
      <c r="K302" s="99" t="s">
        <v>33</v>
      </c>
      <c r="L302" s="100">
        <v>100.22</v>
      </c>
      <c r="M302" s="101" t="s">
        <v>33</v>
      </c>
      <c r="N302" s="102" t="s">
        <v>33</v>
      </c>
      <c r="T302" s="68" t="s">
        <v>252</v>
      </c>
    </row>
    <row r="303" spans="1:23" s="63" customFormat="1" x14ac:dyDescent="0.2">
      <c r="A303" s="98"/>
      <c r="B303" s="97" t="s">
        <v>33</v>
      </c>
      <c r="C303" s="767" t="s">
        <v>253</v>
      </c>
      <c r="D303" s="767"/>
      <c r="E303" s="767"/>
      <c r="F303" s="99" t="s">
        <v>179</v>
      </c>
      <c r="G303" s="99" t="s">
        <v>4338</v>
      </c>
      <c r="H303" s="99" t="s">
        <v>175</v>
      </c>
      <c r="I303" s="99" t="s">
        <v>4339</v>
      </c>
      <c r="J303" s="100" t="s">
        <v>33</v>
      </c>
      <c r="K303" s="99" t="s">
        <v>33</v>
      </c>
      <c r="L303" s="100" t="s">
        <v>33</v>
      </c>
      <c r="M303" s="101" t="s">
        <v>33</v>
      </c>
      <c r="N303" s="102" t="s">
        <v>33</v>
      </c>
      <c r="U303" s="68" t="s">
        <v>253</v>
      </c>
    </row>
    <row r="304" spans="1:23" s="63" customFormat="1" x14ac:dyDescent="0.2">
      <c r="A304" s="98"/>
      <c r="B304" s="97" t="s">
        <v>33</v>
      </c>
      <c r="C304" s="767" t="s">
        <v>178</v>
      </c>
      <c r="D304" s="767"/>
      <c r="E304" s="767"/>
      <c r="F304" s="99" t="s">
        <v>179</v>
      </c>
      <c r="G304" s="99" t="s">
        <v>702</v>
      </c>
      <c r="H304" s="99" t="s">
        <v>175</v>
      </c>
      <c r="I304" s="99" t="s">
        <v>4340</v>
      </c>
      <c r="J304" s="100" t="s">
        <v>33</v>
      </c>
      <c r="K304" s="99" t="s">
        <v>33</v>
      </c>
      <c r="L304" s="100" t="s">
        <v>33</v>
      </c>
      <c r="M304" s="101" t="s">
        <v>33</v>
      </c>
      <c r="N304" s="102" t="s">
        <v>33</v>
      </c>
      <c r="U304" s="68" t="s">
        <v>178</v>
      </c>
    </row>
    <row r="305" spans="1:25" s="63" customFormat="1" x14ac:dyDescent="0.2">
      <c r="A305" s="98"/>
      <c r="B305" s="97" t="s">
        <v>33</v>
      </c>
      <c r="C305" s="776" t="s">
        <v>182</v>
      </c>
      <c r="D305" s="776"/>
      <c r="E305" s="776"/>
      <c r="F305" s="90" t="s">
        <v>33</v>
      </c>
      <c r="G305" s="90" t="s">
        <v>33</v>
      </c>
      <c r="H305" s="90" t="s">
        <v>33</v>
      </c>
      <c r="I305" s="90" t="s">
        <v>33</v>
      </c>
      <c r="J305" s="91">
        <v>1153.5</v>
      </c>
      <c r="K305" s="90" t="s">
        <v>33</v>
      </c>
      <c r="L305" s="91">
        <v>129.22999999999999</v>
      </c>
      <c r="M305" s="92" t="s">
        <v>33</v>
      </c>
      <c r="N305" s="93" t="s">
        <v>33</v>
      </c>
      <c r="V305" s="68" t="s">
        <v>182</v>
      </c>
    </row>
    <row r="306" spans="1:25" s="63" customFormat="1" x14ac:dyDescent="0.2">
      <c r="A306" s="98"/>
      <c r="B306" s="97" t="s">
        <v>33</v>
      </c>
      <c r="C306" s="767" t="s">
        <v>183</v>
      </c>
      <c r="D306" s="767"/>
      <c r="E306" s="767"/>
      <c r="F306" s="99" t="s">
        <v>33</v>
      </c>
      <c r="G306" s="99" t="s">
        <v>33</v>
      </c>
      <c r="H306" s="99" t="s">
        <v>33</v>
      </c>
      <c r="I306" s="99" t="s">
        <v>33</v>
      </c>
      <c r="J306" s="100" t="s">
        <v>33</v>
      </c>
      <c r="K306" s="99" t="s">
        <v>33</v>
      </c>
      <c r="L306" s="100">
        <v>7.82</v>
      </c>
      <c r="M306" s="101" t="s">
        <v>33</v>
      </c>
      <c r="N306" s="102" t="s">
        <v>33</v>
      </c>
      <c r="U306" s="68" t="s">
        <v>183</v>
      </c>
    </row>
    <row r="307" spans="1:25" s="63" customFormat="1" ht="33.75" x14ac:dyDescent="0.2">
      <c r="A307" s="98"/>
      <c r="B307" s="97" t="s">
        <v>4341</v>
      </c>
      <c r="C307" s="767" t="s">
        <v>4342</v>
      </c>
      <c r="D307" s="767"/>
      <c r="E307" s="767"/>
      <c r="F307" s="99" t="s">
        <v>186</v>
      </c>
      <c r="G307" s="99" t="s">
        <v>3176</v>
      </c>
      <c r="H307" s="99" t="s">
        <v>33</v>
      </c>
      <c r="I307" s="99" t="s">
        <v>3176</v>
      </c>
      <c r="J307" s="100" t="s">
        <v>33</v>
      </c>
      <c r="K307" s="99" t="s">
        <v>33</v>
      </c>
      <c r="L307" s="100">
        <v>12.12</v>
      </c>
      <c r="M307" s="101" t="s">
        <v>33</v>
      </c>
      <c r="N307" s="102" t="s">
        <v>33</v>
      </c>
      <c r="U307" s="68" t="s">
        <v>4342</v>
      </c>
    </row>
    <row r="308" spans="1:25" s="63" customFormat="1" ht="33.75" x14ac:dyDescent="0.2">
      <c r="A308" s="98"/>
      <c r="B308" s="97" t="s">
        <v>4343</v>
      </c>
      <c r="C308" s="767" t="s">
        <v>4344</v>
      </c>
      <c r="D308" s="767"/>
      <c r="E308" s="767"/>
      <c r="F308" s="99" t="s">
        <v>186</v>
      </c>
      <c r="G308" s="99" t="s">
        <v>1190</v>
      </c>
      <c r="H308" s="99" t="s">
        <v>33</v>
      </c>
      <c r="I308" s="99" t="s">
        <v>1190</v>
      </c>
      <c r="J308" s="100" t="s">
        <v>33</v>
      </c>
      <c r="K308" s="99" t="s">
        <v>33</v>
      </c>
      <c r="L308" s="100">
        <v>7.82</v>
      </c>
      <c r="M308" s="101" t="s">
        <v>33</v>
      </c>
      <c r="N308" s="102" t="s">
        <v>33</v>
      </c>
      <c r="U308" s="68" t="s">
        <v>4344</v>
      </c>
    </row>
    <row r="309" spans="1:25" s="63" customFormat="1" x14ac:dyDescent="0.2">
      <c r="A309" s="103"/>
      <c r="B309" s="104"/>
      <c r="C309" s="780" t="s">
        <v>191</v>
      </c>
      <c r="D309" s="780"/>
      <c r="E309" s="780"/>
      <c r="F309" s="105" t="s">
        <v>33</v>
      </c>
      <c r="G309" s="105" t="s">
        <v>33</v>
      </c>
      <c r="H309" s="105" t="s">
        <v>33</v>
      </c>
      <c r="I309" s="105" t="s">
        <v>33</v>
      </c>
      <c r="J309" s="106" t="s">
        <v>33</v>
      </c>
      <c r="K309" s="105" t="s">
        <v>33</v>
      </c>
      <c r="L309" s="106">
        <v>149.16999999999999</v>
      </c>
      <c r="M309" s="92" t="s">
        <v>33</v>
      </c>
      <c r="N309" s="107" t="s">
        <v>33</v>
      </c>
      <c r="W309" s="68" t="s">
        <v>191</v>
      </c>
    </row>
    <row r="310" spans="1:25" s="63" customFormat="1" ht="1.5" customHeight="1" x14ac:dyDescent="0.2">
      <c r="A310" s="108"/>
      <c r="B310" s="104"/>
      <c r="C310" s="104"/>
      <c r="D310" s="104"/>
      <c r="E310" s="104"/>
      <c r="F310" s="108"/>
      <c r="G310" s="108"/>
      <c r="H310" s="108"/>
      <c r="I310" s="108"/>
      <c r="J310" s="109"/>
      <c r="K310" s="108"/>
      <c r="L310" s="109"/>
      <c r="M310" s="99"/>
      <c r="N310" s="109"/>
    </row>
    <row r="311" spans="1:25" s="63" customFormat="1" x14ac:dyDescent="0.2">
      <c r="A311" s="110"/>
      <c r="B311" s="111" t="s">
        <v>33</v>
      </c>
      <c r="C311" s="780" t="s">
        <v>4345</v>
      </c>
      <c r="D311" s="780"/>
      <c r="E311" s="780"/>
      <c r="F311" s="780"/>
      <c r="G311" s="780"/>
      <c r="H311" s="780"/>
      <c r="I311" s="780"/>
      <c r="J311" s="780"/>
      <c r="K311" s="780"/>
      <c r="L311" s="112" t="s">
        <v>33</v>
      </c>
      <c r="M311" s="113"/>
      <c r="N311" s="114"/>
      <c r="X311" s="68" t="s">
        <v>4345</v>
      </c>
    </row>
    <row r="312" spans="1:25" s="63" customFormat="1" x14ac:dyDescent="0.2">
      <c r="A312" s="115"/>
      <c r="B312" s="97" t="s">
        <v>165</v>
      </c>
      <c r="C312" s="767" t="s">
        <v>202</v>
      </c>
      <c r="D312" s="767"/>
      <c r="E312" s="767"/>
      <c r="F312" s="767"/>
      <c r="G312" s="767"/>
      <c r="H312" s="767"/>
      <c r="I312" s="767"/>
      <c r="J312" s="767"/>
      <c r="K312" s="767"/>
      <c r="L312" s="116">
        <v>1528.36</v>
      </c>
      <c r="M312" s="117"/>
      <c r="N312" s="118" t="s">
        <v>33</v>
      </c>
      <c r="Y312" s="68" t="s">
        <v>202</v>
      </c>
    </row>
    <row r="313" spans="1:25" s="63" customFormat="1" x14ac:dyDescent="0.2">
      <c r="A313" s="115"/>
      <c r="B313" s="97" t="s">
        <v>33</v>
      </c>
      <c r="C313" s="767" t="s">
        <v>203</v>
      </c>
      <c r="D313" s="767"/>
      <c r="E313" s="767"/>
      <c r="F313" s="767"/>
      <c r="G313" s="767"/>
      <c r="H313" s="767"/>
      <c r="I313" s="767"/>
      <c r="J313" s="767"/>
      <c r="K313" s="767"/>
      <c r="L313" s="116" t="s">
        <v>33</v>
      </c>
      <c r="M313" s="117"/>
      <c r="N313" s="118" t="s">
        <v>33</v>
      </c>
      <c r="Y313" s="68" t="s">
        <v>203</v>
      </c>
    </row>
    <row r="314" spans="1:25" s="63" customFormat="1" x14ac:dyDescent="0.2">
      <c r="A314" s="115"/>
      <c r="B314" s="97" t="s">
        <v>33</v>
      </c>
      <c r="C314" s="767" t="s">
        <v>296</v>
      </c>
      <c r="D314" s="767"/>
      <c r="E314" s="767"/>
      <c r="F314" s="767"/>
      <c r="G314" s="767"/>
      <c r="H314" s="767"/>
      <c r="I314" s="767"/>
      <c r="J314" s="767"/>
      <c r="K314" s="767"/>
      <c r="L314" s="116">
        <v>100.78</v>
      </c>
      <c r="M314" s="117"/>
      <c r="N314" s="118" t="s">
        <v>33</v>
      </c>
      <c r="Y314" s="68" t="s">
        <v>296</v>
      </c>
    </row>
    <row r="315" spans="1:25" s="63" customFormat="1" x14ac:dyDescent="0.2">
      <c r="A315" s="115"/>
      <c r="B315" s="97" t="s">
        <v>33</v>
      </c>
      <c r="C315" s="767" t="s">
        <v>204</v>
      </c>
      <c r="D315" s="767"/>
      <c r="E315" s="767"/>
      <c r="F315" s="767"/>
      <c r="G315" s="767"/>
      <c r="H315" s="767"/>
      <c r="I315" s="767"/>
      <c r="J315" s="767"/>
      <c r="K315" s="767"/>
      <c r="L315" s="116">
        <v>32.79</v>
      </c>
      <c r="M315" s="117"/>
      <c r="N315" s="118" t="s">
        <v>33</v>
      </c>
      <c r="Y315" s="68" t="s">
        <v>204</v>
      </c>
    </row>
    <row r="316" spans="1:25" s="63" customFormat="1" x14ac:dyDescent="0.2">
      <c r="A316" s="115"/>
      <c r="B316" s="97" t="s">
        <v>33</v>
      </c>
      <c r="C316" s="767" t="s">
        <v>297</v>
      </c>
      <c r="D316" s="767"/>
      <c r="E316" s="767"/>
      <c r="F316" s="767"/>
      <c r="G316" s="767"/>
      <c r="H316" s="767"/>
      <c r="I316" s="767"/>
      <c r="J316" s="767"/>
      <c r="K316" s="767"/>
      <c r="L316" s="116">
        <v>1182.8900000000001</v>
      </c>
      <c r="M316" s="117"/>
      <c r="N316" s="118" t="s">
        <v>33</v>
      </c>
      <c r="Y316" s="68" t="s">
        <v>297</v>
      </c>
    </row>
    <row r="317" spans="1:25" s="63" customFormat="1" x14ac:dyDescent="0.2">
      <c r="A317" s="115"/>
      <c r="B317" s="97" t="s">
        <v>33</v>
      </c>
      <c r="C317" s="767" t="s">
        <v>205</v>
      </c>
      <c r="D317" s="767"/>
      <c r="E317" s="767"/>
      <c r="F317" s="767"/>
      <c r="G317" s="767"/>
      <c r="H317" s="767"/>
      <c r="I317" s="767"/>
      <c r="J317" s="767"/>
      <c r="K317" s="767"/>
      <c r="L317" s="116">
        <v>128.06</v>
      </c>
      <c r="M317" s="117"/>
      <c r="N317" s="118" t="s">
        <v>33</v>
      </c>
      <c r="Y317" s="68" t="s">
        <v>205</v>
      </c>
    </row>
    <row r="318" spans="1:25" s="63" customFormat="1" x14ac:dyDescent="0.2">
      <c r="A318" s="115"/>
      <c r="B318" s="97" t="s">
        <v>33</v>
      </c>
      <c r="C318" s="767" t="s">
        <v>206</v>
      </c>
      <c r="D318" s="767"/>
      <c r="E318" s="767"/>
      <c r="F318" s="767"/>
      <c r="G318" s="767"/>
      <c r="H318" s="767"/>
      <c r="I318" s="767"/>
      <c r="J318" s="767"/>
      <c r="K318" s="767"/>
      <c r="L318" s="116">
        <v>83.84</v>
      </c>
      <c r="M318" s="117"/>
      <c r="N318" s="118" t="s">
        <v>33</v>
      </c>
      <c r="Y318" s="68" t="s">
        <v>206</v>
      </c>
    </row>
    <row r="319" spans="1:25" s="63" customFormat="1" x14ac:dyDescent="0.2">
      <c r="A319" s="115"/>
      <c r="B319" s="97" t="s">
        <v>33</v>
      </c>
      <c r="C319" s="767" t="s">
        <v>207</v>
      </c>
      <c r="D319" s="767"/>
      <c r="E319" s="767"/>
      <c r="F319" s="767"/>
      <c r="G319" s="767"/>
      <c r="H319" s="767"/>
      <c r="I319" s="767"/>
      <c r="J319" s="767"/>
      <c r="K319" s="767"/>
      <c r="L319" s="116">
        <v>102.86</v>
      </c>
      <c r="M319" s="117"/>
      <c r="N319" s="118" t="s">
        <v>33</v>
      </c>
      <c r="Y319" s="68" t="s">
        <v>207</v>
      </c>
    </row>
    <row r="320" spans="1:25" s="63" customFormat="1" x14ac:dyDescent="0.2">
      <c r="A320" s="115"/>
      <c r="B320" s="97" t="s">
        <v>33</v>
      </c>
      <c r="C320" s="767" t="s">
        <v>208</v>
      </c>
      <c r="D320" s="767"/>
      <c r="E320" s="767"/>
      <c r="F320" s="767"/>
      <c r="G320" s="767"/>
      <c r="H320" s="767"/>
      <c r="I320" s="767"/>
      <c r="J320" s="767"/>
      <c r="K320" s="767"/>
      <c r="L320" s="116">
        <v>128.06</v>
      </c>
      <c r="M320" s="117"/>
      <c r="N320" s="118" t="s">
        <v>33</v>
      </c>
      <c r="Y320" s="68" t="s">
        <v>208</v>
      </c>
    </row>
    <row r="321" spans="1:26" s="63" customFormat="1" x14ac:dyDescent="0.2">
      <c r="A321" s="115"/>
      <c r="B321" s="97" t="s">
        <v>33</v>
      </c>
      <c r="C321" s="767" t="s">
        <v>209</v>
      </c>
      <c r="D321" s="767"/>
      <c r="E321" s="767"/>
      <c r="F321" s="767"/>
      <c r="G321" s="767"/>
      <c r="H321" s="767"/>
      <c r="I321" s="767"/>
      <c r="J321" s="767"/>
      <c r="K321" s="767"/>
      <c r="L321" s="116">
        <v>83.84</v>
      </c>
      <c r="M321" s="117"/>
      <c r="N321" s="118" t="s">
        <v>33</v>
      </c>
      <c r="Y321" s="68" t="s">
        <v>209</v>
      </c>
    </row>
    <row r="322" spans="1:26" s="63" customFormat="1" x14ac:dyDescent="0.2">
      <c r="A322" s="115"/>
      <c r="B322" s="109" t="s">
        <v>33</v>
      </c>
      <c r="C322" s="782" t="s">
        <v>4346</v>
      </c>
      <c r="D322" s="782"/>
      <c r="E322" s="782"/>
      <c r="F322" s="782"/>
      <c r="G322" s="782"/>
      <c r="H322" s="782"/>
      <c r="I322" s="782"/>
      <c r="J322" s="782"/>
      <c r="K322" s="782"/>
      <c r="L322" s="119">
        <v>1528.36</v>
      </c>
      <c r="M322" s="120"/>
      <c r="N322" s="121"/>
      <c r="Z322" s="68" t="s">
        <v>4346</v>
      </c>
    </row>
    <row r="323" spans="1:26" s="63" customFormat="1" x14ac:dyDescent="0.2">
      <c r="A323" s="773" t="s">
        <v>4347</v>
      </c>
      <c r="B323" s="774"/>
      <c r="C323" s="774"/>
      <c r="D323" s="774"/>
      <c r="E323" s="774"/>
      <c r="F323" s="774"/>
      <c r="G323" s="774"/>
      <c r="H323" s="774"/>
      <c r="I323" s="774"/>
      <c r="J323" s="774"/>
      <c r="K323" s="774"/>
      <c r="L323" s="774"/>
      <c r="M323" s="774"/>
      <c r="N323" s="775"/>
      <c r="P323" s="68" t="s">
        <v>4347</v>
      </c>
    </row>
    <row r="324" spans="1:26" s="63" customFormat="1" ht="45" x14ac:dyDescent="0.2">
      <c r="A324" s="88" t="s">
        <v>749</v>
      </c>
      <c r="B324" s="89" t="s">
        <v>4348</v>
      </c>
      <c r="C324" s="776" t="s">
        <v>4349</v>
      </c>
      <c r="D324" s="776"/>
      <c r="E324" s="776"/>
      <c r="F324" s="90" t="s">
        <v>4350</v>
      </c>
      <c r="G324" s="90" t="s">
        <v>33</v>
      </c>
      <c r="H324" s="90" t="s">
        <v>33</v>
      </c>
      <c r="I324" s="90" t="s">
        <v>849</v>
      </c>
      <c r="J324" s="91" t="s">
        <v>33</v>
      </c>
      <c r="K324" s="90" t="s">
        <v>33</v>
      </c>
      <c r="L324" s="91" t="s">
        <v>33</v>
      </c>
      <c r="M324" s="92" t="s">
        <v>33</v>
      </c>
      <c r="N324" s="93" t="s">
        <v>33</v>
      </c>
      <c r="Q324" s="68" t="s">
        <v>4349</v>
      </c>
    </row>
    <row r="325" spans="1:26" s="63" customFormat="1" x14ac:dyDescent="0.2">
      <c r="A325" s="94"/>
      <c r="B325" s="95"/>
      <c r="C325" s="767" t="s">
        <v>4351</v>
      </c>
      <c r="D325" s="767"/>
      <c r="E325" s="767"/>
      <c r="F325" s="767"/>
      <c r="G325" s="767"/>
      <c r="H325" s="767"/>
      <c r="I325" s="767"/>
      <c r="J325" s="767"/>
      <c r="K325" s="767"/>
      <c r="L325" s="767"/>
      <c r="M325" s="767"/>
      <c r="N325" s="781"/>
      <c r="R325" s="68" t="s">
        <v>4351</v>
      </c>
    </row>
    <row r="326" spans="1:26" s="63" customFormat="1" ht="33.75" x14ac:dyDescent="0.2">
      <c r="A326" s="96"/>
      <c r="B326" s="97" t="s">
        <v>558</v>
      </c>
      <c r="C326" s="767" t="s">
        <v>559</v>
      </c>
      <c r="D326" s="767"/>
      <c r="E326" s="767"/>
      <c r="F326" s="767"/>
      <c r="G326" s="767"/>
      <c r="H326" s="767"/>
      <c r="I326" s="767"/>
      <c r="J326" s="767"/>
      <c r="K326" s="767"/>
      <c r="L326" s="767"/>
      <c r="M326" s="767"/>
      <c r="N326" s="781"/>
      <c r="S326" s="68" t="s">
        <v>559</v>
      </c>
    </row>
    <row r="327" spans="1:26" s="63" customFormat="1" x14ac:dyDescent="0.2">
      <c r="A327" s="98"/>
      <c r="B327" s="97" t="s">
        <v>165</v>
      </c>
      <c r="C327" s="767" t="s">
        <v>251</v>
      </c>
      <c r="D327" s="767"/>
      <c r="E327" s="767"/>
      <c r="F327" s="99" t="s">
        <v>33</v>
      </c>
      <c r="G327" s="99" t="s">
        <v>33</v>
      </c>
      <c r="H327" s="99" t="s">
        <v>33</v>
      </c>
      <c r="I327" s="99" t="s">
        <v>33</v>
      </c>
      <c r="J327" s="100">
        <v>1218.24</v>
      </c>
      <c r="K327" s="99" t="s">
        <v>175</v>
      </c>
      <c r="L327" s="100">
        <v>121.82</v>
      </c>
      <c r="M327" s="101" t="s">
        <v>33</v>
      </c>
      <c r="N327" s="102" t="s">
        <v>33</v>
      </c>
      <c r="T327" s="68" t="s">
        <v>251</v>
      </c>
    </row>
    <row r="328" spans="1:26" s="63" customFormat="1" x14ac:dyDescent="0.2">
      <c r="A328" s="98"/>
      <c r="B328" s="97" t="s">
        <v>212</v>
      </c>
      <c r="C328" s="767" t="s">
        <v>252</v>
      </c>
      <c r="D328" s="767"/>
      <c r="E328" s="767"/>
      <c r="F328" s="99" t="s">
        <v>33</v>
      </c>
      <c r="G328" s="99" t="s">
        <v>33</v>
      </c>
      <c r="H328" s="99" t="s">
        <v>33</v>
      </c>
      <c r="I328" s="99" t="s">
        <v>33</v>
      </c>
      <c r="J328" s="100">
        <v>15892.63</v>
      </c>
      <c r="K328" s="99" t="s">
        <v>33</v>
      </c>
      <c r="L328" s="100">
        <v>1271.4100000000001</v>
      </c>
      <c r="M328" s="101" t="s">
        <v>33</v>
      </c>
      <c r="N328" s="102" t="s">
        <v>33</v>
      </c>
      <c r="T328" s="68" t="s">
        <v>252</v>
      </c>
    </row>
    <row r="329" spans="1:26" s="63" customFormat="1" x14ac:dyDescent="0.2">
      <c r="A329" s="98"/>
      <c r="B329" s="97" t="s">
        <v>33</v>
      </c>
      <c r="C329" s="767" t="s">
        <v>253</v>
      </c>
      <c r="D329" s="767"/>
      <c r="E329" s="767"/>
      <c r="F329" s="99" t="s">
        <v>179</v>
      </c>
      <c r="G329" s="99" t="s">
        <v>3144</v>
      </c>
      <c r="H329" s="99" t="s">
        <v>175</v>
      </c>
      <c r="I329" s="99" t="s">
        <v>656</v>
      </c>
      <c r="J329" s="100" t="s">
        <v>33</v>
      </c>
      <c r="K329" s="99" t="s">
        <v>33</v>
      </c>
      <c r="L329" s="100" t="s">
        <v>33</v>
      </c>
      <c r="M329" s="101" t="s">
        <v>33</v>
      </c>
      <c r="N329" s="102" t="s">
        <v>33</v>
      </c>
      <c r="U329" s="68" t="s">
        <v>253</v>
      </c>
    </row>
    <row r="330" spans="1:26" s="63" customFormat="1" x14ac:dyDescent="0.2">
      <c r="A330" s="98"/>
      <c r="B330" s="97" t="s">
        <v>33</v>
      </c>
      <c r="C330" s="776" t="s">
        <v>182</v>
      </c>
      <c r="D330" s="776"/>
      <c r="E330" s="776"/>
      <c r="F330" s="90" t="s">
        <v>33</v>
      </c>
      <c r="G330" s="90" t="s">
        <v>33</v>
      </c>
      <c r="H330" s="90" t="s">
        <v>33</v>
      </c>
      <c r="I330" s="90" t="s">
        <v>33</v>
      </c>
      <c r="J330" s="91">
        <v>17110.87</v>
      </c>
      <c r="K330" s="90" t="s">
        <v>33</v>
      </c>
      <c r="L330" s="91">
        <v>1393.23</v>
      </c>
      <c r="M330" s="92" t="s">
        <v>33</v>
      </c>
      <c r="N330" s="93" t="s">
        <v>33</v>
      </c>
      <c r="V330" s="68" t="s">
        <v>182</v>
      </c>
    </row>
    <row r="331" spans="1:26" s="63" customFormat="1" x14ac:dyDescent="0.2">
      <c r="A331" s="98"/>
      <c r="B331" s="97" t="s">
        <v>33</v>
      </c>
      <c r="C331" s="767" t="s">
        <v>183</v>
      </c>
      <c r="D331" s="767"/>
      <c r="E331" s="767"/>
      <c r="F331" s="99" t="s">
        <v>33</v>
      </c>
      <c r="G331" s="99" t="s">
        <v>33</v>
      </c>
      <c r="H331" s="99" t="s">
        <v>33</v>
      </c>
      <c r="I331" s="99" t="s">
        <v>33</v>
      </c>
      <c r="J331" s="100" t="s">
        <v>33</v>
      </c>
      <c r="K331" s="99" t="s">
        <v>33</v>
      </c>
      <c r="L331" s="100">
        <v>121.82</v>
      </c>
      <c r="M331" s="101" t="s">
        <v>33</v>
      </c>
      <c r="N331" s="102" t="s">
        <v>33</v>
      </c>
      <c r="U331" s="68" t="s">
        <v>183</v>
      </c>
    </row>
    <row r="332" spans="1:26" s="63" customFormat="1" ht="22.5" x14ac:dyDescent="0.2">
      <c r="A332" s="98"/>
      <c r="B332" s="97" t="s">
        <v>771</v>
      </c>
      <c r="C332" s="767" t="s">
        <v>4352</v>
      </c>
      <c r="D332" s="767"/>
      <c r="E332" s="767"/>
      <c r="F332" s="99" t="s">
        <v>186</v>
      </c>
      <c r="G332" s="99" t="s">
        <v>1190</v>
      </c>
      <c r="H332" s="99" t="s">
        <v>33</v>
      </c>
      <c r="I332" s="99" t="s">
        <v>1190</v>
      </c>
      <c r="J332" s="100" t="s">
        <v>33</v>
      </c>
      <c r="K332" s="99" t="s">
        <v>33</v>
      </c>
      <c r="L332" s="100">
        <v>121.82</v>
      </c>
      <c r="M332" s="101" t="s">
        <v>33</v>
      </c>
      <c r="N332" s="102" t="s">
        <v>33</v>
      </c>
      <c r="U332" s="68" t="s">
        <v>4352</v>
      </c>
    </row>
    <row r="333" spans="1:26" s="63" customFormat="1" ht="22.5" x14ac:dyDescent="0.2">
      <c r="A333" s="98"/>
      <c r="B333" s="97" t="s">
        <v>4353</v>
      </c>
      <c r="C333" s="767" t="s">
        <v>4354</v>
      </c>
      <c r="D333" s="767"/>
      <c r="E333" s="767"/>
      <c r="F333" s="99" t="s">
        <v>186</v>
      </c>
      <c r="G333" s="99" t="s">
        <v>594</v>
      </c>
      <c r="H333" s="99" t="s">
        <v>33</v>
      </c>
      <c r="I333" s="99" t="s">
        <v>594</v>
      </c>
      <c r="J333" s="100" t="s">
        <v>33</v>
      </c>
      <c r="K333" s="99" t="s">
        <v>33</v>
      </c>
      <c r="L333" s="100">
        <v>79.180000000000007</v>
      </c>
      <c r="M333" s="101" t="s">
        <v>33</v>
      </c>
      <c r="N333" s="102" t="s">
        <v>33</v>
      </c>
      <c r="U333" s="68" t="s">
        <v>4354</v>
      </c>
    </row>
    <row r="334" spans="1:26" s="63" customFormat="1" x14ac:dyDescent="0.2">
      <c r="A334" s="103"/>
      <c r="B334" s="104"/>
      <c r="C334" s="780" t="s">
        <v>191</v>
      </c>
      <c r="D334" s="780"/>
      <c r="E334" s="780"/>
      <c r="F334" s="105" t="s">
        <v>33</v>
      </c>
      <c r="G334" s="105" t="s">
        <v>33</v>
      </c>
      <c r="H334" s="105" t="s">
        <v>33</v>
      </c>
      <c r="I334" s="105" t="s">
        <v>33</v>
      </c>
      <c r="J334" s="106" t="s">
        <v>33</v>
      </c>
      <c r="K334" s="105" t="s">
        <v>33</v>
      </c>
      <c r="L334" s="106">
        <v>1594.23</v>
      </c>
      <c r="M334" s="92" t="s">
        <v>33</v>
      </c>
      <c r="N334" s="107" t="s">
        <v>33</v>
      </c>
      <c r="W334" s="68" t="s">
        <v>191</v>
      </c>
    </row>
    <row r="335" spans="1:26" s="63" customFormat="1" ht="45" x14ac:dyDescent="0.2">
      <c r="A335" s="88" t="s">
        <v>306</v>
      </c>
      <c r="B335" s="89" t="s">
        <v>4348</v>
      </c>
      <c r="C335" s="776" t="s">
        <v>4355</v>
      </c>
      <c r="D335" s="776"/>
      <c r="E335" s="776"/>
      <c r="F335" s="90" t="s">
        <v>4350</v>
      </c>
      <c r="G335" s="90" t="s">
        <v>33</v>
      </c>
      <c r="H335" s="90" t="s">
        <v>33</v>
      </c>
      <c r="I335" s="90" t="s">
        <v>4356</v>
      </c>
      <c r="J335" s="91" t="s">
        <v>33</v>
      </c>
      <c r="K335" s="90" t="s">
        <v>33</v>
      </c>
      <c r="L335" s="91" t="s">
        <v>33</v>
      </c>
      <c r="M335" s="92" t="s">
        <v>33</v>
      </c>
      <c r="N335" s="93" t="s">
        <v>33</v>
      </c>
      <c r="Q335" s="68" t="s">
        <v>4355</v>
      </c>
    </row>
    <row r="336" spans="1:26" s="63" customFormat="1" x14ac:dyDescent="0.2">
      <c r="A336" s="94"/>
      <c r="B336" s="95"/>
      <c r="C336" s="767" t="s">
        <v>4357</v>
      </c>
      <c r="D336" s="767"/>
      <c r="E336" s="767"/>
      <c r="F336" s="767"/>
      <c r="G336" s="767"/>
      <c r="H336" s="767"/>
      <c r="I336" s="767"/>
      <c r="J336" s="767"/>
      <c r="K336" s="767"/>
      <c r="L336" s="767"/>
      <c r="M336" s="767"/>
      <c r="N336" s="781"/>
      <c r="R336" s="68" t="s">
        <v>4357</v>
      </c>
    </row>
    <row r="337" spans="1:23" s="63" customFormat="1" ht="33.75" x14ac:dyDescent="0.2">
      <c r="A337" s="96"/>
      <c r="B337" s="97" t="s">
        <v>558</v>
      </c>
      <c r="C337" s="767" t="s">
        <v>559</v>
      </c>
      <c r="D337" s="767"/>
      <c r="E337" s="767"/>
      <c r="F337" s="767"/>
      <c r="G337" s="767"/>
      <c r="H337" s="767"/>
      <c r="I337" s="767"/>
      <c r="J337" s="767"/>
      <c r="K337" s="767"/>
      <c r="L337" s="767"/>
      <c r="M337" s="767"/>
      <c r="N337" s="781"/>
      <c r="S337" s="68" t="s">
        <v>559</v>
      </c>
    </row>
    <row r="338" spans="1:23" s="63" customFormat="1" x14ac:dyDescent="0.2">
      <c r="A338" s="98"/>
      <c r="B338" s="97" t="s">
        <v>165</v>
      </c>
      <c r="C338" s="767" t="s">
        <v>251</v>
      </c>
      <c r="D338" s="767"/>
      <c r="E338" s="767"/>
      <c r="F338" s="99" t="s">
        <v>33</v>
      </c>
      <c r="G338" s="99" t="s">
        <v>33</v>
      </c>
      <c r="H338" s="99" t="s">
        <v>33</v>
      </c>
      <c r="I338" s="99" t="s">
        <v>33</v>
      </c>
      <c r="J338" s="100">
        <v>1218.24</v>
      </c>
      <c r="K338" s="99" t="s">
        <v>175</v>
      </c>
      <c r="L338" s="100">
        <v>24.36</v>
      </c>
      <c r="M338" s="101" t="s">
        <v>33</v>
      </c>
      <c r="N338" s="102" t="s">
        <v>33</v>
      </c>
      <c r="T338" s="68" t="s">
        <v>251</v>
      </c>
    </row>
    <row r="339" spans="1:23" s="63" customFormat="1" x14ac:dyDescent="0.2">
      <c r="A339" s="98"/>
      <c r="B339" s="97" t="s">
        <v>212</v>
      </c>
      <c r="C339" s="767" t="s">
        <v>252</v>
      </c>
      <c r="D339" s="767"/>
      <c r="E339" s="767"/>
      <c r="F339" s="99" t="s">
        <v>33</v>
      </c>
      <c r="G339" s="99" t="s">
        <v>33</v>
      </c>
      <c r="H339" s="99" t="s">
        <v>33</v>
      </c>
      <c r="I339" s="99" t="s">
        <v>33</v>
      </c>
      <c r="J339" s="100">
        <v>15892.63</v>
      </c>
      <c r="K339" s="99" t="s">
        <v>33</v>
      </c>
      <c r="L339" s="100">
        <v>24.6</v>
      </c>
      <c r="M339" s="101" t="s">
        <v>33</v>
      </c>
      <c r="N339" s="102" t="s">
        <v>33</v>
      </c>
      <c r="T339" s="68" t="s">
        <v>252</v>
      </c>
    </row>
    <row r="340" spans="1:23" s="63" customFormat="1" x14ac:dyDescent="0.2">
      <c r="A340" s="98"/>
      <c r="B340" s="97" t="s">
        <v>33</v>
      </c>
      <c r="C340" s="767" t="s">
        <v>253</v>
      </c>
      <c r="D340" s="767"/>
      <c r="E340" s="767"/>
      <c r="F340" s="99" t="s">
        <v>179</v>
      </c>
      <c r="G340" s="99" t="s">
        <v>3144</v>
      </c>
      <c r="H340" s="99" t="s">
        <v>175</v>
      </c>
      <c r="I340" s="99" t="s">
        <v>4358</v>
      </c>
      <c r="J340" s="100" t="s">
        <v>33</v>
      </c>
      <c r="K340" s="99" t="s">
        <v>33</v>
      </c>
      <c r="L340" s="100" t="s">
        <v>33</v>
      </c>
      <c r="M340" s="101" t="s">
        <v>33</v>
      </c>
      <c r="N340" s="102" t="s">
        <v>33</v>
      </c>
      <c r="U340" s="68" t="s">
        <v>253</v>
      </c>
    </row>
    <row r="341" spans="1:23" s="63" customFormat="1" x14ac:dyDescent="0.2">
      <c r="A341" s="98"/>
      <c r="B341" s="97" t="s">
        <v>33</v>
      </c>
      <c r="C341" s="776" t="s">
        <v>182</v>
      </c>
      <c r="D341" s="776"/>
      <c r="E341" s="776"/>
      <c r="F341" s="90" t="s">
        <v>33</v>
      </c>
      <c r="G341" s="90" t="s">
        <v>33</v>
      </c>
      <c r="H341" s="90" t="s">
        <v>33</v>
      </c>
      <c r="I341" s="90" t="s">
        <v>33</v>
      </c>
      <c r="J341" s="91">
        <v>2755.87</v>
      </c>
      <c r="K341" s="90" t="s">
        <v>33</v>
      </c>
      <c r="L341" s="91">
        <v>48.96</v>
      </c>
      <c r="M341" s="92" t="s">
        <v>33</v>
      </c>
      <c r="N341" s="93" t="s">
        <v>33</v>
      </c>
      <c r="V341" s="68" t="s">
        <v>182</v>
      </c>
    </row>
    <row r="342" spans="1:23" s="63" customFormat="1" x14ac:dyDescent="0.2">
      <c r="A342" s="98"/>
      <c r="B342" s="97" t="s">
        <v>33</v>
      </c>
      <c r="C342" s="767" t="s">
        <v>183</v>
      </c>
      <c r="D342" s="767"/>
      <c r="E342" s="767"/>
      <c r="F342" s="99" t="s">
        <v>33</v>
      </c>
      <c r="G342" s="99" t="s">
        <v>33</v>
      </c>
      <c r="H342" s="99" t="s">
        <v>33</v>
      </c>
      <c r="I342" s="99" t="s">
        <v>33</v>
      </c>
      <c r="J342" s="100" t="s">
        <v>33</v>
      </c>
      <c r="K342" s="99" t="s">
        <v>33</v>
      </c>
      <c r="L342" s="100">
        <v>24.36</v>
      </c>
      <c r="M342" s="101" t="s">
        <v>33</v>
      </c>
      <c r="N342" s="102" t="s">
        <v>33</v>
      </c>
      <c r="U342" s="68" t="s">
        <v>183</v>
      </c>
    </row>
    <row r="343" spans="1:23" s="63" customFormat="1" ht="22.5" x14ac:dyDescent="0.2">
      <c r="A343" s="98"/>
      <c r="B343" s="97" t="s">
        <v>771</v>
      </c>
      <c r="C343" s="767" t="s">
        <v>4352</v>
      </c>
      <c r="D343" s="767"/>
      <c r="E343" s="767"/>
      <c r="F343" s="99" t="s">
        <v>186</v>
      </c>
      <c r="G343" s="99" t="s">
        <v>1190</v>
      </c>
      <c r="H343" s="99" t="s">
        <v>33</v>
      </c>
      <c r="I343" s="99" t="s">
        <v>1190</v>
      </c>
      <c r="J343" s="100" t="s">
        <v>33</v>
      </c>
      <c r="K343" s="99" t="s">
        <v>33</v>
      </c>
      <c r="L343" s="100">
        <v>24.36</v>
      </c>
      <c r="M343" s="101" t="s">
        <v>33</v>
      </c>
      <c r="N343" s="102" t="s">
        <v>33</v>
      </c>
      <c r="U343" s="68" t="s">
        <v>4352</v>
      </c>
    </row>
    <row r="344" spans="1:23" s="63" customFormat="1" ht="22.5" x14ac:dyDescent="0.2">
      <c r="A344" s="98"/>
      <c r="B344" s="97" t="s">
        <v>4353</v>
      </c>
      <c r="C344" s="767" t="s">
        <v>4354</v>
      </c>
      <c r="D344" s="767"/>
      <c r="E344" s="767"/>
      <c r="F344" s="99" t="s">
        <v>186</v>
      </c>
      <c r="G344" s="99" t="s">
        <v>594</v>
      </c>
      <c r="H344" s="99" t="s">
        <v>33</v>
      </c>
      <c r="I344" s="99" t="s">
        <v>594</v>
      </c>
      <c r="J344" s="100" t="s">
        <v>33</v>
      </c>
      <c r="K344" s="99" t="s">
        <v>33</v>
      </c>
      <c r="L344" s="100">
        <v>15.83</v>
      </c>
      <c r="M344" s="101" t="s">
        <v>33</v>
      </c>
      <c r="N344" s="102" t="s">
        <v>33</v>
      </c>
      <c r="U344" s="68" t="s">
        <v>4354</v>
      </c>
    </row>
    <row r="345" spans="1:23" s="63" customFormat="1" x14ac:dyDescent="0.2">
      <c r="A345" s="103"/>
      <c r="B345" s="104"/>
      <c r="C345" s="780" t="s">
        <v>191</v>
      </c>
      <c r="D345" s="780"/>
      <c r="E345" s="780"/>
      <c r="F345" s="105" t="s">
        <v>33</v>
      </c>
      <c r="G345" s="105" t="s">
        <v>33</v>
      </c>
      <c r="H345" s="105" t="s">
        <v>33</v>
      </c>
      <c r="I345" s="105" t="s">
        <v>33</v>
      </c>
      <c r="J345" s="106" t="s">
        <v>33</v>
      </c>
      <c r="K345" s="105" t="s">
        <v>33</v>
      </c>
      <c r="L345" s="106">
        <v>89.15</v>
      </c>
      <c r="M345" s="92" t="s">
        <v>33</v>
      </c>
      <c r="N345" s="107" t="s">
        <v>33</v>
      </c>
      <c r="W345" s="68" t="s">
        <v>191</v>
      </c>
    </row>
    <row r="346" spans="1:23" s="63" customFormat="1" ht="22.5" x14ac:dyDescent="0.2">
      <c r="A346" s="88" t="s">
        <v>1273</v>
      </c>
      <c r="B346" s="89" t="s">
        <v>4359</v>
      </c>
      <c r="C346" s="776" t="s">
        <v>4360</v>
      </c>
      <c r="D346" s="776"/>
      <c r="E346" s="776"/>
      <c r="F346" s="90" t="s">
        <v>815</v>
      </c>
      <c r="G346" s="90" t="s">
        <v>33</v>
      </c>
      <c r="H346" s="90" t="s">
        <v>33</v>
      </c>
      <c r="I346" s="90" t="s">
        <v>4361</v>
      </c>
      <c r="J346" s="91">
        <v>32.67</v>
      </c>
      <c r="K346" s="90" t="s">
        <v>33</v>
      </c>
      <c r="L346" s="91">
        <v>517.49</v>
      </c>
      <c r="M346" s="92" t="s">
        <v>33</v>
      </c>
      <c r="N346" s="93" t="s">
        <v>33</v>
      </c>
      <c r="Q346" s="68" t="s">
        <v>4360</v>
      </c>
    </row>
    <row r="347" spans="1:23" s="63" customFormat="1" ht="33.75" x14ac:dyDescent="0.2">
      <c r="A347" s="88" t="s">
        <v>194</v>
      </c>
      <c r="B347" s="89" t="s">
        <v>4362</v>
      </c>
      <c r="C347" s="776" t="s">
        <v>4363</v>
      </c>
      <c r="D347" s="776"/>
      <c r="E347" s="776"/>
      <c r="F347" s="90" t="s">
        <v>4364</v>
      </c>
      <c r="G347" s="90" t="s">
        <v>33</v>
      </c>
      <c r="H347" s="90" t="s">
        <v>33</v>
      </c>
      <c r="I347" s="90" t="s">
        <v>4365</v>
      </c>
      <c r="J347" s="91" t="s">
        <v>33</v>
      </c>
      <c r="K347" s="90" t="s">
        <v>33</v>
      </c>
      <c r="L347" s="91" t="s">
        <v>33</v>
      </c>
      <c r="M347" s="92" t="s">
        <v>33</v>
      </c>
      <c r="N347" s="93" t="s">
        <v>33</v>
      </c>
      <c r="Q347" s="68" t="s">
        <v>4363</v>
      </c>
    </row>
    <row r="348" spans="1:23" s="63" customFormat="1" x14ac:dyDescent="0.2">
      <c r="A348" s="94"/>
      <c r="B348" s="95"/>
      <c r="C348" s="767" t="s">
        <v>4366</v>
      </c>
      <c r="D348" s="767"/>
      <c r="E348" s="767"/>
      <c r="F348" s="767"/>
      <c r="G348" s="767"/>
      <c r="H348" s="767"/>
      <c r="I348" s="767"/>
      <c r="J348" s="767"/>
      <c r="K348" s="767"/>
      <c r="L348" s="767"/>
      <c r="M348" s="767"/>
      <c r="N348" s="781"/>
      <c r="R348" s="68" t="s">
        <v>4366</v>
      </c>
    </row>
    <row r="349" spans="1:23" s="63" customFormat="1" ht="33.75" x14ac:dyDescent="0.2">
      <c r="A349" s="96"/>
      <c r="B349" s="97" t="s">
        <v>558</v>
      </c>
      <c r="C349" s="767" t="s">
        <v>559</v>
      </c>
      <c r="D349" s="767"/>
      <c r="E349" s="767"/>
      <c r="F349" s="767"/>
      <c r="G349" s="767"/>
      <c r="H349" s="767"/>
      <c r="I349" s="767"/>
      <c r="J349" s="767"/>
      <c r="K349" s="767"/>
      <c r="L349" s="767"/>
      <c r="M349" s="767"/>
      <c r="N349" s="781"/>
      <c r="S349" s="68" t="s">
        <v>559</v>
      </c>
    </row>
    <row r="350" spans="1:23" s="63" customFormat="1" x14ac:dyDescent="0.2">
      <c r="A350" s="98"/>
      <c r="B350" s="97" t="s">
        <v>165</v>
      </c>
      <c r="C350" s="767" t="s">
        <v>251</v>
      </c>
      <c r="D350" s="767"/>
      <c r="E350" s="767"/>
      <c r="F350" s="99" t="s">
        <v>33</v>
      </c>
      <c r="G350" s="99" t="s">
        <v>33</v>
      </c>
      <c r="H350" s="99" t="s">
        <v>33</v>
      </c>
      <c r="I350" s="99" t="s">
        <v>33</v>
      </c>
      <c r="J350" s="100">
        <v>2618.5500000000002</v>
      </c>
      <c r="K350" s="99" t="s">
        <v>175</v>
      </c>
      <c r="L350" s="100">
        <v>9.16</v>
      </c>
      <c r="M350" s="101" t="s">
        <v>33</v>
      </c>
      <c r="N350" s="102" t="s">
        <v>33</v>
      </c>
      <c r="T350" s="68" t="s">
        <v>251</v>
      </c>
    </row>
    <row r="351" spans="1:23" s="63" customFormat="1" x14ac:dyDescent="0.2">
      <c r="A351" s="98"/>
      <c r="B351" s="97" t="s">
        <v>173</v>
      </c>
      <c r="C351" s="767" t="s">
        <v>174</v>
      </c>
      <c r="D351" s="767"/>
      <c r="E351" s="767"/>
      <c r="F351" s="99" t="s">
        <v>33</v>
      </c>
      <c r="G351" s="99" t="s">
        <v>33</v>
      </c>
      <c r="H351" s="99" t="s">
        <v>33</v>
      </c>
      <c r="I351" s="99" t="s">
        <v>33</v>
      </c>
      <c r="J351" s="100">
        <v>1736.8</v>
      </c>
      <c r="K351" s="99" t="s">
        <v>175</v>
      </c>
      <c r="L351" s="100">
        <v>6.08</v>
      </c>
      <c r="M351" s="101" t="s">
        <v>33</v>
      </c>
      <c r="N351" s="102" t="s">
        <v>33</v>
      </c>
      <c r="T351" s="68" t="s">
        <v>174</v>
      </c>
    </row>
    <row r="352" spans="1:23" s="63" customFormat="1" x14ac:dyDescent="0.2">
      <c r="A352" s="98"/>
      <c r="B352" s="97" t="s">
        <v>176</v>
      </c>
      <c r="C352" s="767" t="s">
        <v>177</v>
      </c>
      <c r="D352" s="767"/>
      <c r="E352" s="767"/>
      <c r="F352" s="99" t="s">
        <v>33</v>
      </c>
      <c r="G352" s="99" t="s">
        <v>33</v>
      </c>
      <c r="H352" s="99" t="s">
        <v>33</v>
      </c>
      <c r="I352" s="99" t="s">
        <v>33</v>
      </c>
      <c r="J352" s="100">
        <v>216.69</v>
      </c>
      <c r="K352" s="99" t="s">
        <v>175</v>
      </c>
      <c r="L352" s="100">
        <v>0.76</v>
      </c>
      <c r="M352" s="101" t="s">
        <v>33</v>
      </c>
      <c r="N352" s="102" t="s">
        <v>33</v>
      </c>
      <c r="T352" s="68" t="s">
        <v>177</v>
      </c>
    </row>
    <row r="353" spans="1:25" s="63" customFormat="1" x14ac:dyDescent="0.2">
      <c r="A353" s="98"/>
      <c r="B353" s="97" t="s">
        <v>212</v>
      </c>
      <c r="C353" s="767" t="s">
        <v>252</v>
      </c>
      <c r="D353" s="767"/>
      <c r="E353" s="767"/>
      <c r="F353" s="99" t="s">
        <v>33</v>
      </c>
      <c r="G353" s="99" t="s">
        <v>33</v>
      </c>
      <c r="H353" s="99" t="s">
        <v>33</v>
      </c>
      <c r="I353" s="99" t="s">
        <v>33</v>
      </c>
      <c r="J353" s="100">
        <v>447.72</v>
      </c>
      <c r="K353" s="99" t="s">
        <v>33</v>
      </c>
      <c r="L353" s="100">
        <v>1.25</v>
      </c>
      <c r="M353" s="101" t="s">
        <v>33</v>
      </c>
      <c r="N353" s="102" t="s">
        <v>33</v>
      </c>
      <c r="T353" s="68" t="s">
        <v>252</v>
      </c>
    </row>
    <row r="354" spans="1:25" s="63" customFormat="1" x14ac:dyDescent="0.2">
      <c r="A354" s="98"/>
      <c r="B354" s="97" t="s">
        <v>33</v>
      </c>
      <c r="C354" s="767" t="s">
        <v>253</v>
      </c>
      <c r="D354" s="767"/>
      <c r="E354" s="767"/>
      <c r="F354" s="99" t="s">
        <v>179</v>
      </c>
      <c r="G354" s="99" t="s">
        <v>3442</v>
      </c>
      <c r="H354" s="99" t="s">
        <v>175</v>
      </c>
      <c r="I354" s="99" t="s">
        <v>4367</v>
      </c>
      <c r="J354" s="100" t="s">
        <v>33</v>
      </c>
      <c r="K354" s="99" t="s">
        <v>33</v>
      </c>
      <c r="L354" s="100" t="s">
        <v>33</v>
      </c>
      <c r="M354" s="101" t="s">
        <v>33</v>
      </c>
      <c r="N354" s="102" t="s">
        <v>33</v>
      </c>
      <c r="U354" s="68" t="s">
        <v>253</v>
      </c>
    </row>
    <row r="355" spans="1:25" s="63" customFormat="1" x14ac:dyDescent="0.2">
      <c r="A355" s="98"/>
      <c r="B355" s="97" t="s">
        <v>33</v>
      </c>
      <c r="C355" s="767" t="s">
        <v>178</v>
      </c>
      <c r="D355" s="767"/>
      <c r="E355" s="767"/>
      <c r="F355" s="99" t="s">
        <v>179</v>
      </c>
      <c r="G355" s="99" t="s">
        <v>4368</v>
      </c>
      <c r="H355" s="99" t="s">
        <v>175</v>
      </c>
      <c r="I355" s="99" t="s">
        <v>4369</v>
      </c>
      <c r="J355" s="100" t="s">
        <v>33</v>
      </c>
      <c r="K355" s="99" t="s">
        <v>33</v>
      </c>
      <c r="L355" s="100" t="s">
        <v>33</v>
      </c>
      <c r="M355" s="101" t="s">
        <v>33</v>
      </c>
      <c r="N355" s="102" t="s">
        <v>33</v>
      </c>
      <c r="U355" s="68" t="s">
        <v>178</v>
      </c>
    </row>
    <row r="356" spans="1:25" s="63" customFormat="1" x14ac:dyDescent="0.2">
      <c r="A356" s="98"/>
      <c r="B356" s="97" t="s">
        <v>33</v>
      </c>
      <c r="C356" s="776" t="s">
        <v>182</v>
      </c>
      <c r="D356" s="776"/>
      <c r="E356" s="776"/>
      <c r="F356" s="90" t="s">
        <v>33</v>
      </c>
      <c r="G356" s="90" t="s">
        <v>33</v>
      </c>
      <c r="H356" s="90" t="s">
        <v>33</v>
      </c>
      <c r="I356" s="90" t="s">
        <v>33</v>
      </c>
      <c r="J356" s="91">
        <v>4803.07</v>
      </c>
      <c r="K356" s="90" t="s">
        <v>33</v>
      </c>
      <c r="L356" s="91">
        <v>16.489999999999998</v>
      </c>
      <c r="M356" s="92" t="s">
        <v>33</v>
      </c>
      <c r="N356" s="93" t="s">
        <v>33</v>
      </c>
      <c r="V356" s="68" t="s">
        <v>182</v>
      </c>
    </row>
    <row r="357" spans="1:25" s="63" customFormat="1" x14ac:dyDescent="0.2">
      <c r="A357" s="98"/>
      <c r="B357" s="97" t="s">
        <v>33</v>
      </c>
      <c r="C357" s="767" t="s">
        <v>183</v>
      </c>
      <c r="D357" s="767"/>
      <c r="E357" s="767"/>
      <c r="F357" s="99" t="s">
        <v>33</v>
      </c>
      <c r="G357" s="99" t="s">
        <v>33</v>
      </c>
      <c r="H357" s="99" t="s">
        <v>33</v>
      </c>
      <c r="I357" s="99" t="s">
        <v>33</v>
      </c>
      <c r="J357" s="100" t="s">
        <v>33</v>
      </c>
      <c r="K357" s="99" t="s">
        <v>33</v>
      </c>
      <c r="L357" s="100">
        <v>9.92</v>
      </c>
      <c r="M357" s="101" t="s">
        <v>33</v>
      </c>
      <c r="N357" s="102" t="s">
        <v>33</v>
      </c>
      <c r="U357" s="68" t="s">
        <v>183</v>
      </c>
    </row>
    <row r="358" spans="1:25" s="63" customFormat="1" ht="22.5" x14ac:dyDescent="0.2">
      <c r="A358" s="98"/>
      <c r="B358" s="97" t="s">
        <v>4370</v>
      </c>
      <c r="C358" s="767" t="s">
        <v>4371</v>
      </c>
      <c r="D358" s="767"/>
      <c r="E358" s="767"/>
      <c r="F358" s="99" t="s">
        <v>186</v>
      </c>
      <c r="G358" s="99" t="s">
        <v>2341</v>
      </c>
      <c r="H358" s="99" t="s">
        <v>33</v>
      </c>
      <c r="I358" s="99" t="s">
        <v>2341</v>
      </c>
      <c r="J358" s="100" t="s">
        <v>33</v>
      </c>
      <c r="K358" s="99" t="s">
        <v>33</v>
      </c>
      <c r="L358" s="100">
        <v>12.9</v>
      </c>
      <c r="M358" s="101" t="s">
        <v>33</v>
      </c>
      <c r="N358" s="102" t="s">
        <v>33</v>
      </c>
      <c r="U358" s="68" t="s">
        <v>4371</v>
      </c>
    </row>
    <row r="359" spans="1:25" s="63" customFormat="1" ht="22.5" x14ac:dyDescent="0.2">
      <c r="A359" s="98"/>
      <c r="B359" s="97" t="s">
        <v>4372</v>
      </c>
      <c r="C359" s="767" t="s">
        <v>4373</v>
      </c>
      <c r="D359" s="767"/>
      <c r="E359" s="767"/>
      <c r="F359" s="99" t="s">
        <v>186</v>
      </c>
      <c r="G359" s="99" t="s">
        <v>2523</v>
      </c>
      <c r="H359" s="99" t="s">
        <v>33</v>
      </c>
      <c r="I359" s="99" t="s">
        <v>2523</v>
      </c>
      <c r="J359" s="100" t="s">
        <v>33</v>
      </c>
      <c r="K359" s="99" t="s">
        <v>33</v>
      </c>
      <c r="L359" s="100">
        <v>8.83</v>
      </c>
      <c r="M359" s="101" t="s">
        <v>33</v>
      </c>
      <c r="N359" s="102" t="s">
        <v>33</v>
      </c>
      <c r="U359" s="68" t="s">
        <v>4373</v>
      </c>
    </row>
    <row r="360" spans="1:25" s="63" customFormat="1" x14ac:dyDescent="0.2">
      <c r="A360" s="103"/>
      <c r="B360" s="104"/>
      <c r="C360" s="780" t="s">
        <v>191</v>
      </c>
      <c r="D360" s="780"/>
      <c r="E360" s="780"/>
      <c r="F360" s="105" t="s">
        <v>33</v>
      </c>
      <c r="G360" s="105" t="s">
        <v>33</v>
      </c>
      <c r="H360" s="105" t="s">
        <v>33</v>
      </c>
      <c r="I360" s="105" t="s">
        <v>33</v>
      </c>
      <c r="J360" s="106" t="s">
        <v>33</v>
      </c>
      <c r="K360" s="105" t="s">
        <v>33</v>
      </c>
      <c r="L360" s="106">
        <v>38.22</v>
      </c>
      <c r="M360" s="92" t="s">
        <v>33</v>
      </c>
      <c r="N360" s="107" t="s">
        <v>33</v>
      </c>
      <c r="W360" s="68" t="s">
        <v>191</v>
      </c>
    </row>
    <row r="361" spans="1:25" s="63" customFormat="1" ht="56.25" x14ac:dyDescent="0.2">
      <c r="A361" s="88" t="s">
        <v>1276</v>
      </c>
      <c r="B361" s="89" t="s">
        <v>4374</v>
      </c>
      <c r="C361" s="776" t="s">
        <v>4375</v>
      </c>
      <c r="D361" s="776"/>
      <c r="E361" s="776"/>
      <c r="F361" s="90" t="s">
        <v>815</v>
      </c>
      <c r="G361" s="90" t="s">
        <v>33</v>
      </c>
      <c r="H361" s="90" t="s">
        <v>33</v>
      </c>
      <c r="I361" s="90" t="s">
        <v>3174</v>
      </c>
      <c r="J361" s="91">
        <v>47.18</v>
      </c>
      <c r="K361" s="90" t="s">
        <v>33</v>
      </c>
      <c r="L361" s="91">
        <v>132.1</v>
      </c>
      <c r="M361" s="92" t="s">
        <v>33</v>
      </c>
      <c r="N361" s="93" t="s">
        <v>33</v>
      </c>
      <c r="Q361" s="68" t="s">
        <v>4375</v>
      </c>
    </row>
    <row r="362" spans="1:25" s="63" customFormat="1" ht="1.5" customHeight="1" x14ac:dyDescent="0.2">
      <c r="A362" s="108"/>
      <c r="B362" s="104"/>
      <c r="C362" s="104"/>
      <c r="D362" s="104"/>
      <c r="E362" s="104"/>
      <c r="F362" s="108"/>
      <c r="G362" s="108"/>
      <c r="H362" s="108"/>
      <c r="I362" s="108"/>
      <c r="J362" s="109"/>
      <c r="K362" s="108"/>
      <c r="L362" s="109"/>
      <c r="M362" s="99"/>
      <c r="N362" s="109"/>
    </row>
    <row r="363" spans="1:25" s="63" customFormat="1" x14ac:dyDescent="0.2">
      <c r="A363" s="110"/>
      <c r="B363" s="111" t="s">
        <v>33</v>
      </c>
      <c r="C363" s="780" t="s">
        <v>4376</v>
      </c>
      <c r="D363" s="780"/>
      <c r="E363" s="780"/>
      <c r="F363" s="780"/>
      <c r="G363" s="780"/>
      <c r="H363" s="780"/>
      <c r="I363" s="780"/>
      <c r="J363" s="780"/>
      <c r="K363" s="780"/>
      <c r="L363" s="112" t="s">
        <v>33</v>
      </c>
      <c r="M363" s="113"/>
      <c r="N363" s="114"/>
      <c r="X363" s="68" t="s">
        <v>4376</v>
      </c>
    </row>
    <row r="364" spans="1:25" s="63" customFormat="1" x14ac:dyDescent="0.2">
      <c r="A364" s="115"/>
      <c r="B364" s="97" t="s">
        <v>165</v>
      </c>
      <c r="C364" s="767" t="s">
        <v>202</v>
      </c>
      <c r="D364" s="767"/>
      <c r="E364" s="767"/>
      <c r="F364" s="767"/>
      <c r="G364" s="767"/>
      <c r="H364" s="767"/>
      <c r="I364" s="767"/>
      <c r="J364" s="767"/>
      <c r="K364" s="767"/>
      <c r="L364" s="116">
        <v>2371.19</v>
      </c>
      <c r="M364" s="117"/>
      <c r="N364" s="118" t="s">
        <v>33</v>
      </c>
      <c r="Y364" s="68" t="s">
        <v>202</v>
      </c>
    </row>
    <row r="365" spans="1:25" s="63" customFormat="1" x14ac:dyDescent="0.2">
      <c r="A365" s="115"/>
      <c r="B365" s="97" t="s">
        <v>33</v>
      </c>
      <c r="C365" s="767" t="s">
        <v>203</v>
      </c>
      <c r="D365" s="767"/>
      <c r="E365" s="767"/>
      <c r="F365" s="767"/>
      <c r="G365" s="767"/>
      <c r="H365" s="767"/>
      <c r="I365" s="767"/>
      <c r="J365" s="767"/>
      <c r="K365" s="767"/>
      <c r="L365" s="116" t="s">
        <v>33</v>
      </c>
      <c r="M365" s="117"/>
      <c r="N365" s="118" t="s">
        <v>33</v>
      </c>
      <c r="Y365" s="68" t="s">
        <v>203</v>
      </c>
    </row>
    <row r="366" spans="1:25" s="63" customFormat="1" x14ac:dyDescent="0.2">
      <c r="A366" s="115"/>
      <c r="B366" s="97" t="s">
        <v>33</v>
      </c>
      <c r="C366" s="767" t="s">
        <v>296</v>
      </c>
      <c r="D366" s="767"/>
      <c r="E366" s="767"/>
      <c r="F366" s="767"/>
      <c r="G366" s="767"/>
      <c r="H366" s="767"/>
      <c r="I366" s="767"/>
      <c r="J366" s="767"/>
      <c r="K366" s="767"/>
      <c r="L366" s="116">
        <v>155.34</v>
      </c>
      <c r="M366" s="117"/>
      <c r="N366" s="118" t="s">
        <v>33</v>
      </c>
      <c r="Y366" s="68" t="s">
        <v>296</v>
      </c>
    </row>
    <row r="367" spans="1:25" s="63" customFormat="1" x14ac:dyDescent="0.2">
      <c r="A367" s="115"/>
      <c r="B367" s="97" t="s">
        <v>33</v>
      </c>
      <c r="C367" s="767" t="s">
        <v>204</v>
      </c>
      <c r="D367" s="767"/>
      <c r="E367" s="767"/>
      <c r="F367" s="767"/>
      <c r="G367" s="767"/>
      <c r="H367" s="767"/>
      <c r="I367" s="767"/>
      <c r="J367" s="767"/>
      <c r="K367" s="767"/>
      <c r="L367" s="116">
        <v>6.08</v>
      </c>
      <c r="M367" s="117"/>
      <c r="N367" s="118" t="s">
        <v>33</v>
      </c>
      <c r="Y367" s="68" t="s">
        <v>204</v>
      </c>
    </row>
    <row r="368" spans="1:25" s="63" customFormat="1" x14ac:dyDescent="0.2">
      <c r="A368" s="115"/>
      <c r="B368" s="97" t="s">
        <v>33</v>
      </c>
      <c r="C368" s="767" t="s">
        <v>297</v>
      </c>
      <c r="D368" s="767"/>
      <c r="E368" s="767"/>
      <c r="F368" s="767"/>
      <c r="G368" s="767"/>
      <c r="H368" s="767"/>
      <c r="I368" s="767"/>
      <c r="J368" s="767"/>
      <c r="K368" s="767"/>
      <c r="L368" s="116">
        <v>1946.85</v>
      </c>
      <c r="M368" s="117"/>
      <c r="N368" s="118" t="s">
        <v>33</v>
      </c>
      <c r="Y368" s="68" t="s">
        <v>297</v>
      </c>
    </row>
    <row r="369" spans="1:26" s="63" customFormat="1" x14ac:dyDescent="0.2">
      <c r="A369" s="115"/>
      <c r="B369" s="97" t="s">
        <v>33</v>
      </c>
      <c r="C369" s="767" t="s">
        <v>205</v>
      </c>
      <c r="D369" s="767"/>
      <c r="E369" s="767"/>
      <c r="F369" s="767"/>
      <c r="G369" s="767"/>
      <c r="H369" s="767"/>
      <c r="I369" s="767"/>
      <c r="J369" s="767"/>
      <c r="K369" s="767"/>
      <c r="L369" s="116">
        <v>159.08000000000001</v>
      </c>
      <c r="M369" s="117"/>
      <c r="N369" s="118" t="s">
        <v>33</v>
      </c>
      <c r="Y369" s="68" t="s">
        <v>205</v>
      </c>
    </row>
    <row r="370" spans="1:26" s="63" customFormat="1" x14ac:dyDescent="0.2">
      <c r="A370" s="115"/>
      <c r="B370" s="97" t="s">
        <v>33</v>
      </c>
      <c r="C370" s="767" t="s">
        <v>206</v>
      </c>
      <c r="D370" s="767"/>
      <c r="E370" s="767"/>
      <c r="F370" s="767"/>
      <c r="G370" s="767"/>
      <c r="H370" s="767"/>
      <c r="I370" s="767"/>
      <c r="J370" s="767"/>
      <c r="K370" s="767"/>
      <c r="L370" s="116">
        <v>103.84</v>
      </c>
      <c r="M370" s="117"/>
      <c r="N370" s="118" t="s">
        <v>33</v>
      </c>
      <c r="Y370" s="68" t="s">
        <v>206</v>
      </c>
    </row>
    <row r="371" spans="1:26" s="63" customFormat="1" x14ac:dyDescent="0.2">
      <c r="A371" s="115"/>
      <c r="B371" s="97" t="s">
        <v>33</v>
      </c>
      <c r="C371" s="767" t="s">
        <v>207</v>
      </c>
      <c r="D371" s="767"/>
      <c r="E371" s="767"/>
      <c r="F371" s="767"/>
      <c r="G371" s="767"/>
      <c r="H371" s="767"/>
      <c r="I371" s="767"/>
      <c r="J371" s="767"/>
      <c r="K371" s="767"/>
      <c r="L371" s="116">
        <v>156.1</v>
      </c>
      <c r="M371" s="117"/>
      <c r="N371" s="118" t="s">
        <v>33</v>
      </c>
      <c r="Y371" s="68" t="s">
        <v>207</v>
      </c>
    </row>
    <row r="372" spans="1:26" s="63" customFormat="1" x14ac:dyDescent="0.2">
      <c r="A372" s="115"/>
      <c r="B372" s="97" t="s">
        <v>33</v>
      </c>
      <c r="C372" s="767" t="s">
        <v>208</v>
      </c>
      <c r="D372" s="767"/>
      <c r="E372" s="767"/>
      <c r="F372" s="767"/>
      <c r="G372" s="767"/>
      <c r="H372" s="767"/>
      <c r="I372" s="767"/>
      <c r="J372" s="767"/>
      <c r="K372" s="767"/>
      <c r="L372" s="116">
        <v>159.08000000000001</v>
      </c>
      <c r="M372" s="117"/>
      <c r="N372" s="118" t="s">
        <v>33</v>
      </c>
      <c r="Y372" s="68" t="s">
        <v>208</v>
      </c>
    </row>
    <row r="373" spans="1:26" s="63" customFormat="1" x14ac:dyDescent="0.2">
      <c r="A373" s="115"/>
      <c r="B373" s="97" t="s">
        <v>33</v>
      </c>
      <c r="C373" s="767" t="s">
        <v>209</v>
      </c>
      <c r="D373" s="767"/>
      <c r="E373" s="767"/>
      <c r="F373" s="767"/>
      <c r="G373" s="767"/>
      <c r="H373" s="767"/>
      <c r="I373" s="767"/>
      <c r="J373" s="767"/>
      <c r="K373" s="767"/>
      <c r="L373" s="116">
        <v>103.84</v>
      </c>
      <c r="M373" s="117"/>
      <c r="N373" s="118" t="s">
        <v>33</v>
      </c>
      <c r="Y373" s="68" t="s">
        <v>209</v>
      </c>
    </row>
    <row r="374" spans="1:26" s="63" customFormat="1" x14ac:dyDescent="0.2">
      <c r="A374" s="115"/>
      <c r="B374" s="109" t="s">
        <v>33</v>
      </c>
      <c r="C374" s="782" t="s">
        <v>4377</v>
      </c>
      <c r="D374" s="782"/>
      <c r="E374" s="782"/>
      <c r="F374" s="782"/>
      <c r="G374" s="782"/>
      <c r="H374" s="782"/>
      <c r="I374" s="782"/>
      <c r="J374" s="782"/>
      <c r="K374" s="782"/>
      <c r="L374" s="119">
        <v>2371.19</v>
      </c>
      <c r="M374" s="120"/>
      <c r="N374" s="121"/>
      <c r="Z374" s="68" t="s">
        <v>4377</v>
      </c>
    </row>
    <row r="375" spans="1:26" s="63" customFormat="1" x14ac:dyDescent="0.2">
      <c r="A375" s="773" t="s">
        <v>4378</v>
      </c>
      <c r="B375" s="774"/>
      <c r="C375" s="774"/>
      <c r="D375" s="774"/>
      <c r="E375" s="774"/>
      <c r="F375" s="774"/>
      <c r="G375" s="774"/>
      <c r="H375" s="774"/>
      <c r="I375" s="774"/>
      <c r="J375" s="774"/>
      <c r="K375" s="774"/>
      <c r="L375" s="774"/>
      <c r="M375" s="774"/>
      <c r="N375" s="775"/>
      <c r="P375" s="68" t="s">
        <v>4378</v>
      </c>
    </row>
    <row r="376" spans="1:26" s="63" customFormat="1" ht="56.25" x14ac:dyDescent="0.2">
      <c r="A376" s="88" t="s">
        <v>1449</v>
      </c>
      <c r="B376" s="89" t="s">
        <v>737</v>
      </c>
      <c r="C376" s="776" t="s">
        <v>738</v>
      </c>
      <c r="D376" s="776"/>
      <c r="E376" s="776"/>
      <c r="F376" s="90" t="s">
        <v>198</v>
      </c>
      <c r="G376" s="90" t="s">
        <v>33</v>
      </c>
      <c r="H376" s="90" t="s">
        <v>33</v>
      </c>
      <c r="I376" s="90" t="s">
        <v>4379</v>
      </c>
      <c r="J376" s="91">
        <v>67.73</v>
      </c>
      <c r="K376" s="90" t="s">
        <v>33</v>
      </c>
      <c r="L376" s="91">
        <v>544.41</v>
      </c>
      <c r="M376" s="92" t="s">
        <v>33</v>
      </c>
      <c r="N376" s="93" t="s">
        <v>33</v>
      </c>
      <c r="Q376" s="68" t="s">
        <v>738</v>
      </c>
    </row>
    <row r="377" spans="1:26" s="63" customFormat="1" ht="45" x14ac:dyDescent="0.2">
      <c r="A377" s="88" t="s">
        <v>1450</v>
      </c>
      <c r="B377" s="89" t="s">
        <v>4380</v>
      </c>
      <c r="C377" s="776" t="s">
        <v>4381</v>
      </c>
      <c r="D377" s="776"/>
      <c r="E377" s="776"/>
      <c r="F377" s="90" t="s">
        <v>198</v>
      </c>
      <c r="G377" s="90" t="s">
        <v>33</v>
      </c>
      <c r="H377" s="90" t="s">
        <v>33</v>
      </c>
      <c r="I377" s="90" t="s">
        <v>304</v>
      </c>
      <c r="J377" s="91">
        <v>79.680000000000007</v>
      </c>
      <c r="K377" s="90" t="s">
        <v>33</v>
      </c>
      <c r="L377" s="91">
        <v>1.2</v>
      </c>
      <c r="M377" s="92" t="s">
        <v>33</v>
      </c>
      <c r="N377" s="93" t="s">
        <v>33</v>
      </c>
      <c r="Q377" s="68" t="s">
        <v>4381</v>
      </c>
    </row>
    <row r="378" spans="1:26" s="63" customFormat="1" ht="45" x14ac:dyDescent="0.2">
      <c r="A378" s="88" t="s">
        <v>1716</v>
      </c>
      <c r="B378" s="89" t="s">
        <v>742</v>
      </c>
      <c r="C378" s="776" t="s">
        <v>2176</v>
      </c>
      <c r="D378" s="776"/>
      <c r="E378" s="776"/>
      <c r="F378" s="90" t="s">
        <v>198</v>
      </c>
      <c r="G378" s="90" t="s">
        <v>33</v>
      </c>
      <c r="H378" s="90" t="s">
        <v>33</v>
      </c>
      <c r="I378" s="90" t="s">
        <v>4382</v>
      </c>
      <c r="J378" s="91">
        <v>40.94</v>
      </c>
      <c r="K378" s="90" t="s">
        <v>33</v>
      </c>
      <c r="L378" s="91">
        <v>2088.7600000000002</v>
      </c>
      <c r="M378" s="92" t="s">
        <v>33</v>
      </c>
      <c r="N378" s="93" t="s">
        <v>33</v>
      </c>
      <c r="Q378" s="68" t="s">
        <v>2176</v>
      </c>
    </row>
    <row r="379" spans="1:26" s="63" customFormat="1" x14ac:dyDescent="0.2">
      <c r="A379" s="94"/>
      <c r="B379" s="95"/>
      <c r="C379" s="767" t="s">
        <v>4383</v>
      </c>
      <c r="D379" s="767"/>
      <c r="E379" s="767"/>
      <c r="F379" s="767"/>
      <c r="G379" s="767"/>
      <c r="H379" s="767"/>
      <c r="I379" s="767"/>
      <c r="J379" s="767"/>
      <c r="K379" s="767"/>
      <c r="L379" s="767"/>
      <c r="M379" s="767"/>
      <c r="N379" s="781"/>
      <c r="R379" s="68" t="s">
        <v>4383</v>
      </c>
    </row>
    <row r="380" spans="1:26" s="63" customFormat="1" ht="45" x14ac:dyDescent="0.2">
      <c r="A380" s="88" t="s">
        <v>1720</v>
      </c>
      <c r="B380" s="89" t="s">
        <v>742</v>
      </c>
      <c r="C380" s="776" t="s">
        <v>4384</v>
      </c>
      <c r="D380" s="776"/>
      <c r="E380" s="776"/>
      <c r="F380" s="90" t="s">
        <v>198</v>
      </c>
      <c r="G380" s="90" t="s">
        <v>33</v>
      </c>
      <c r="H380" s="90" t="s">
        <v>33</v>
      </c>
      <c r="I380" s="90" t="s">
        <v>4385</v>
      </c>
      <c r="J380" s="91">
        <v>40.94</v>
      </c>
      <c r="K380" s="90" t="s">
        <v>33</v>
      </c>
      <c r="L380" s="91">
        <v>4.9800000000000004</v>
      </c>
      <c r="M380" s="92" t="s">
        <v>33</v>
      </c>
      <c r="N380" s="93" t="s">
        <v>33</v>
      </c>
      <c r="Q380" s="68" t="s">
        <v>4384</v>
      </c>
    </row>
    <row r="381" spans="1:26" s="63" customFormat="1" x14ac:dyDescent="0.2">
      <c r="A381" s="94"/>
      <c r="B381" s="95"/>
      <c r="C381" s="767" t="s">
        <v>4386</v>
      </c>
      <c r="D381" s="767"/>
      <c r="E381" s="767"/>
      <c r="F381" s="767"/>
      <c r="G381" s="767"/>
      <c r="H381" s="767"/>
      <c r="I381" s="767"/>
      <c r="J381" s="767"/>
      <c r="K381" s="767"/>
      <c r="L381" s="767"/>
      <c r="M381" s="767"/>
      <c r="N381" s="781"/>
      <c r="R381" s="68" t="s">
        <v>4386</v>
      </c>
    </row>
    <row r="382" spans="1:26" s="63" customFormat="1" ht="56.25" x14ac:dyDescent="0.2">
      <c r="A382" s="88" t="s">
        <v>1396</v>
      </c>
      <c r="B382" s="89" t="s">
        <v>4387</v>
      </c>
      <c r="C382" s="776" t="s">
        <v>4388</v>
      </c>
      <c r="D382" s="776"/>
      <c r="E382" s="776"/>
      <c r="F382" s="90" t="s">
        <v>198</v>
      </c>
      <c r="G382" s="90" t="s">
        <v>33</v>
      </c>
      <c r="H382" s="90" t="s">
        <v>33</v>
      </c>
      <c r="I382" s="90" t="s">
        <v>4389</v>
      </c>
      <c r="J382" s="91">
        <v>67.67</v>
      </c>
      <c r="K382" s="90" t="s">
        <v>33</v>
      </c>
      <c r="L382" s="91">
        <v>10.08</v>
      </c>
      <c r="M382" s="92" t="s">
        <v>33</v>
      </c>
      <c r="N382" s="93" t="s">
        <v>33</v>
      </c>
      <c r="Q382" s="68" t="s">
        <v>4388</v>
      </c>
    </row>
    <row r="383" spans="1:26" s="63" customFormat="1" x14ac:dyDescent="0.2">
      <c r="A383" s="94"/>
      <c r="B383" s="95"/>
      <c r="C383" s="767" t="s">
        <v>4390</v>
      </c>
      <c r="D383" s="767"/>
      <c r="E383" s="767"/>
      <c r="F383" s="767"/>
      <c r="G383" s="767"/>
      <c r="H383" s="767"/>
      <c r="I383" s="767"/>
      <c r="J383" s="767"/>
      <c r="K383" s="767"/>
      <c r="L383" s="767"/>
      <c r="M383" s="767"/>
      <c r="N383" s="781"/>
      <c r="R383" s="68" t="s">
        <v>4390</v>
      </c>
    </row>
    <row r="384" spans="1:26" s="63" customFormat="1" ht="45" x14ac:dyDescent="0.2">
      <c r="A384" s="88" t="s">
        <v>1721</v>
      </c>
      <c r="B384" s="89" t="s">
        <v>750</v>
      </c>
      <c r="C384" s="776" t="s">
        <v>751</v>
      </c>
      <c r="D384" s="776"/>
      <c r="E384" s="776"/>
      <c r="F384" s="90" t="s">
        <v>198</v>
      </c>
      <c r="G384" s="90" t="s">
        <v>33</v>
      </c>
      <c r="H384" s="90" t="s">
        <v>33</v>
      </c>
      <c r="I384" s="90" t="s">
        <v>4391</v>
      </c>
      <c r="J384" s="91">
        <v>38.729999999999997</v>
      </c>
      <c r="K384" s="90" t="s">
        <v>33</v>
      </c>
      <c r="L384" s="91">
        <v>1989.17</v>
      </c>
      <c r="M384" s="92" t="s">
        <v>33</v>
      </c>
      <c r="N384" s="93" t="s">
        <v>33</v>
      </c>
      <c r="Q384" s="68" t="s">
        <v>751</v>
      </c>
    </row>
    <row r="385" spans="1:29" s="63" customFormat="1" ht="22.5" x14ac:dyDescent="0.2">
      <c r="A385" s="88" t="s">
        <v>1722</v>
      </c>
      <c r="B385" s="89" t="s">
        <v>753</v>
      </c>
      <c r="C385" s="776" t="s">
        <v>754</v>
      </c>
      <c r="D385" s="776"/>
      <c r="E385" s="776"/>
      <c r="F385" s="90" t="s">
        <v>198</v>
      </c>
      <c r="G385" s="90" t="s">
        <v>33</v>
      </c>
      <c r="H385" s="90" t="s">
        <v>33</v>
      </c>
      <c r="I385" s="90" t="s">
        <v>4391</v>
      </c>
      <c r="J385" s="91">
        <v>0.59</v>
      </c>
      <c r="K385" s="90" t="s">
        <v>194</v>
      </c>
      <c r="L385" s="91">
        <v>1060.58</v>
      </c>
      <c r="M385" s="92" t="s">
        <v>33</v>
      </c>
      <c r="N385" s="93" t="s">
        <v>33</v>
      </c>
      <c r="Q385" s="68" t="s">
        <v>754</v>
      </c>
    </row>
    <row r="386" spans="1:29" s="63" customFormat="1" x14ac:dyDescent="0.2">
      <c r="A386" s="96"/>
      <c r="B386" s="97" t="s">
        <v>33</v>
      </c>
      <c r="C386" s="767" t="s">
        <v>755</v>
      </c>
      <c r="D386" s="767"/>
      <c r="E386" s="767"/>
      <c r="F386" s="767"/>
      <c r="G386" s="767"/>
      <c r="H386" s="767"/>
      <c r="I386" s="767"/>
      <c r="J386" s="767"/>
      <c r="K386" s="767"/>
      <c r="L386" s="767"/>
      <c r="M386" s="767"/>
      <c r="N386" s="781"/>
      <c r="S386" s="68" t="s">
        <v>755</v>
      </c>
    </row>
    <row r="387" spans="1:29" s="63" customFormat="1" ht="1.5" customHeight="1" x14ac:dyDescent="0.2">
      <c r="A387" s="108"/>
      <c r="B387" s="104"/>
      <c r="C387" s="104"/>
      <c r="D387" s="104"/>
      <c r="E387" s="104"/>
      <c r="F387" s="108"/>
      <c r="G387" s="108"/>
      <c r="H387" s="108"/>
      <c r="I387" s="108"/>
      <c r="J387" s="109"/>
      <c r="K387" s="108"/>
      <c r="L387" s="109"/>
      <c r="M387" s="99"/>
      <c r="N387" s="109"/>
    </row>
    <row r="388" spans="1:29" s="63" customFormat="1" ht="22.5" x14ac:dyDescent="0.2">
      <c r="A388" s="110"/>
      <c r="B388" s="111" t="s">
        <v>33</v>
      </c>
      <c r="C388" s="780" t="s">
        <v>4392</v>
      </c>
      <c r="D388" s="780"/>
      <c r="E388" s="780"/>
      <c r="F388" s="780"/>
      <c r="G388" s="780"/>
      <c r="H388" s="780"/>
      <c r="I388" s="780"/>
      <c r="J388" s="780"/>
      <c r="K388" s="780"/>
      <c r="L388" s="112" t="s">
        <v>33</v>
      </c>
      <c r="M388" s="113"/>
      <c r="N388" s="114"/>
      <c r="X388" s="68" t="s">
        <v>4392</v>
      </c>
    </row>
    <row r="389" spans="1:29" s="63" customFormat="1" x14ac:dyDescent="0.2">
      <c r="A389" s="115"/>
      <c r="B389" s="97" t="s">
        <v>33</v>
      </c>
      <c r="C389" s="767" t="s">
        <v>202</v>
      </c>
      <c r="D389" s="767"/>
      <c r="E389" s="767"/>
      <c r="F389" s="767"/>
      <c r="G389" s="767"/>
      <c r="H389" s="767"/>
      <c r="I389" s="767"/>
      <c r="J389" s="767"/>
      <c r="K389" s="767"/>
      <c r="L389" s="116">
        <v>5699.18</v>
      </c>
      <c r="M389" s="117"/>
      <c r="N389" s="118" t="s">
        <v>33</v>
      </c>
      <c r="Y389" s="68" t="s">
        <v>202</v>
      </c>
    </row>
    <row r="390" spans="1:29" s="63" customFormat="1" x14ac:dyDescent="0.2">
      <c r="A390" s="115"/>
      <c r="B390" s="97" t="s">
        <v>165</v>
      </c>
      <c r="C390" s="767" t="s">
        <v>726</v>
      </c>
      <c r="D390" s="767"/>
      <c r="E390" s="767"/>
      <c r="F390" s="767"/>
      <c r="G390" s="767"/>
      <c r="H390" s="767"/>
      <c r="I390" s="767"/>
      <c r="J390" s="767"/>
      <c r="K390" s="767"/>
      <c r="L390" s="116">
        <v>3595.36</v>
      </c>
      <c r="M390" s="117"/>
      <c r="N390" s="118" t="s">
        <v>33</v>
      </c>
      <c r="Y390" s="68" t="s">
        <v>726</v>
      </c>
    </row>
    <row r="391" spans="1:29" s="63" customFormat="1" x14ac:dyDescent="0.2">
      <c r="A391" s="115"/>
      <c r="B391" s="97" t="s">
        <v>33</v>
      </c>
      <c r="C391" s="767" t="s">
        <v>727</v>
      </c>
      <c r="D391" s="767"/>
      <c r="E391" s="767"/>
      <c r="F391" s="767"/>
      <c r="G391" s="767"/>
      <c r="H391" s="767"/>
      <c r="I391" s="767"/>
      <c r="J391" s="767"/>
      <c r="K391" s="767"/>
      <c r="L391" s="116" t="s">
        <v>33</v>
      </c>
      <c r="M391" s="117"/>
      <c r="N391" s="118" t="s">
        <v>33</v>
      </c>
      <c r="Y391" s="68" t="s">
        <v>727</v>
      </c>
    </row>
    <row r="392" spans="1:29" s="63" customFormat="1" x14ac:dyDescent="0.2">
      <c r="A392" s="115"/>
      <c r="B392" s="97" t="s">
        <v>33</v>
      </c>
      <c r="C392" s="767" t="s">
        <v>730</v>
      </c>
      <c r="D392" s="767"/>
      <c r="E392" s="767"/>
      <c r="F392" s="767"/>
      <c r="G392" s="767"/>
      <c r="H392" s="767"/>
      <c r="I392" s="767"/>
      <c r="J392" s="767"/>
      <c r="K392" s="767"/>
      <c r="L392" s="116">
        <v>3595.36</v>
      </c>
      <c r="M392" s="117"/>
      <c r="N392" s="118" t="s">
        <v>33</v>
      </c>
      <c r="Y392" s="68" t="s">
        <v>730</v>
      </c>
    </row>
    <row r="393" spans="1:29" s="63" customFormat="1" x14ac:dyDescent="0.2">
      <c r="A393" s="115"/>
      <c r="B393" s="97" t="s">
        <v>165</v>
      </c>
      <c r="C393" s="767" t="s">
        <v>733</v>
      </c>
      <c r="D393" s="767"/>
      <c r="E393" s="767"/>
      <c r="F393" s="767"/>
      <c r="G393" s="767"/>
      <c r="H393" s="767"/>
      <c r="I393" s="767"/>
      <c r="J393" s="767"/>
      <c r="K393" s="767"/>
      <c r="L393" s="116">
        <v>2103.8200000000002</v>
      </c>
      <c r="M393" s="117"/>
      <c r="N393" s="118" t="s">
        <v>33</v>
      </c>
      <c r="Y393" s="68" t="s">
        <v>733</v>
      </c>
    </row>
    <row r="394" spans="1:29" s="63" customFormat="1" ht="22.5" x14ac:dyDescent="0.2">
      <c r="A394" s="115"/>
      <c r="B394" s="109" t="s">
        <v>33</v>
      </c>
      <c r="C394" s="782" t="s">
        <v>4393</v>
      </c>
      <c r="D394" s="782"/>
      <c r="E394" s="782"/>
      <c r="F394" s="782"/>
      <c r="G394" s="782"/>
      <c r="H394" s="782"/>
      <c r="I394" s="782"/>
      <c r="J394" s="782"/>
      <c r="K394" s="782"/>
      <c r="L394" s="119">
        <v>5699.18</v>
      </c>
      <c r="M394" s="120"/>
      <c r="N394" s="121"/>
      <c r="Z394" s="68" t="s">
        <v>4393</v>
      </c>
    </row>
    <row r="395" spans="1:29" s="63" customFormat="1" ht="2.25" customHeight="1" x14ac:dyDescent="0.2">
      <c r="B395" s="67"/>
      <c r="C395" s="67"/>
      <c r="D395" s="67"/>
      <c r="E395" s="67"/>
      <c r="F395" s="67"/>
      <c r="G395" s="67"/>
      <c r="H395" s="67"/>
      <c r="I395" s="67"/>
      <c r="J395" s="67"/>
      <c r="K395" s="67"/>
      <c r="L395" s="122"/>
      <c r="M395" s="123"/>
      <c r="N395" s="124"/>
    </row>
    <row r="396" spans="1:29" s="63" customFormat="1" x14ac:dyDescent="0.2">
      <c r="A396" s="110"/>
      <c r="B396" s="111" t="s">
        <v>33</v>
      </c>
      <c r="C396" s="780" t="s">
        <v>321</v>
      </c>
      <c r="D396" s="780"/>
      <c r="E396" s="780"/>
      <c r="F396" s="780"/>
      <c r="G396" s="780"/>
      <c r="H396" s="780"/>
      <c r="I396" s="780"/>
      <c r="J396" s="780"/>
      <c r="K396" s="780"/>
      <c r="L396" s="112" t="s">
        <v>33</v>
      </c>
      <c r="M396" s="113" t="s">
        <v>33</v>
      </c>
      <c r="N396" s="114" t="s">
        <v>33</v>
      </c>
      <c r="AB396" s="68" t="s">
        <v>321</v>
      </c>
    </row>
    <row r="397" spans="1:29" s="63" customFormat="1" x14ac:dyDescent="0.2">
      <c r="A397" s="115"/>
      <c r="B397" s="97" t="s">
        <v>33</v>
      </c>
      <c r="C397" s="767" t="s">
        <v>202</v>
      </c>
      <c r="D397" s="767"/>
      <c r="E397" s="767"/>
      <c r="F397" s="767"/>
      <c r="G397" s="767"/>
      <c r="H397" s="767"/>
      <c r="I397" s="767"/>
      <c r="J397" s="767"/>
      <c r="K397" s="767"/>
      <c r="L397" s="116">
        <v>36718.89</v>
      </c>
      <c r="M397" s="117" t="s">
        <v>33</v>
      </c>
      <c r="N397" s="118">
        <v>268048</v>
      </c>
      <c r="AC397" s="68" t="s">
        <v>202</v>
      </c>
    </row>
    <row r="398" spans="1:29" s="63" customFormat="1" x14ac:dyDescent="0.2">
      <c r="A398" s="115"/>
      <c r="B398" s="97" t="s">
        <v>165</v>
      </c>
      <c r="C398" s="767" t="s">
        <v>726</v>
      </c>
      <c r="D398" s="767"/>
      <c r="E398" s="767"/>
      <c r="F398" s="767"/>
      <c r="G398" s="767"/>
      <c r="H398" s="767"/>
      <c r="I398" s="767"/>
      <c r="J398" s="767"/>
      <c r="K398" s="767"/>
      <c r="L398" s="116">
        <v>34301.31</v>
      </c>
      <c r="M398" s="117">
        <v>7.3</v>
      </c>
      <c r="N398" s="118">
        <v>250400</v>
      </c>
      <c r="AC398" s="68" t="s">
        <v>726</v>
      </c>
    </row>
    <row r="399" spans="1:29" s="63" customFormat="1" x14ac:dyDescent="0.2">
      <c r="A399" s="115"/>
      <c r="B399" s="97" t="s">
        <v>33</v>
      </c>
      <c r="C399" s="767" t="s">
        <v>727</v>
      </c>
      <c r="D399" s="767"/>
      <c r="E399" s="767"/>
      <c r="F399" s="767"/>
      <c r="G399" s="767"/>
      <c r="H399" s="767"/>
      <c r="I399" s="767"/>
      <c r="J399" s="767"/>
      <c r="K399" s="767"/>
      <c r="L399" s="116" t="s">
        <v>33</v>
      </c>
      <c r="M399" s="117" t="s">
        <v>33</v>
      </c>
      <c r="N399" s="118" t="s">
        <v>33</v>
      </c>
      <c r="AC399" s="68" t="s">
        <v>727</v>
      </c>
    </row>
    <row r="400" spans="1:29" s="63" customFormat="1" x14ac:dyDescent="0.2">
      <c r="A400" s="115"/>
      <c r="B400" s="97" t="s">
        <v>33</v>
      </c>
      <c r="C400" s="767" t="s">
        <v>728</v>
      </c>
      <c r="D400" s="767"/>
      <c r="E400" s="767"/>
      <c r="F400" s="767"/>
      <c r="G400" s="767"/>
      <c r="H400" s="767"/>
      <c r="I400" s="767"/>
      <c r="J400" s="767"/>
      <c r="K400" s="767"/>
      <c r="L400" s="116">
        <v>1523.28</v>
      </c>
      <c r="M400" s="117" t="s">
        <v>33</v>
      </c>
      <c r="N400" s="118" t="s">
        <v>33</v>
      </c>
      <c r="AC400" s="68" t="s">
        <v>728</v>
      </c>
    </row>
    <row r="401" spans="1:30" x14ac:dyDescent="0.2">
      <c r="A401" s="115"/>
      <c r="B401" s="97" t="s">
        <v>33</v>
      </c>
      <c r="C401" s="767" t="s">
        <v>729</v>
      </c>
      <c r="D401" s="767"/>
      <c r="E401" s="767"/>
      <c r="F401" s="767"/>
      <c r="G401" s="767"/>
      <c r="H401" s="767"/>
      <c r="I401" s="767"/>
      <c r="J401" s="767"/>
      <c r="K401" s="767"/>
      <c r="L401" s="116">
        <v>2531.37</v>
      </c>
      <c r="M401" s="117" t="s">
        <v>33</v>
      </c>
      <c r="N401" s="118" t="s">
        <v>33</v>
      </c>
      <c r="O401" s="63"/>
      <c r="P401" s="63"/>
      <c r="Q401" s="63"/>
      <c r="R401" s="63"/>
      <c r="S401" s="63"/>
      <c r="T401" s="63"/>
      <c r="U401" s="63"/>
      <c r="V401" s="63"/>
      <c r="W401" s="63"/>
      <c r="X401" s="63"/>
      <c r="Y401" s="63"/>
      <c r="Z401" s="63"/>
      <c r="AA401" s="63"/>
      <c r="AB401" s="63"/>
      <c r="AC401" s="68" t="s">
        <v>729</v>
      </c>
      <c r="AD401" s="63"/>
    </row>
    <row r="402" spans="1:30" x14ac:dyDescent="0.2">
      <c r="A402" s="115"/>
      <c r="B402" s="97" t="s">
        <v>33</v>
      </c>
      <c r="C402" s="767" t="s">
        <v>730</v>
      </c>
      <c r="D402" s="767"/>
      <c r="E402" s="767"/>
      <c r="F402" s="767"/>
      <c r="G402" s="767"/>
      <c r="H402" s="767"/>
      <c r="I402" s="767"/>
      <c r="J402" s="767"/>
      <c r="K402" s="767"/>
      <c r="L402" s="116">
        <v>27072.38</v>
      </c>
      <c r="M402" s="117" t="s">
        <v>33</v>
      </c>
      <c r="N402" s="118" t="s">
        <v>33</v>
      </c>
      <c r="O402" s="63"/>
      <c r="P402" s="63"/>
      <c r="Q402" s="63"/>
      <c r="R402" s="63"/>
      <c r="S402" s="63"/>
      <c r="T402" s="63"/>
      <c r="U402" s="63"/>
      <c r="V402" s="63"/>
      <c r="W402" s="63"/>
      <c r="X402" s="63"/>
      <c r="Y402" s="63"/>
      <c r="Z402" s="63"/>
      <c r="AA402" s="63"/>
      <c r="AB402" s="63"/>
      <c r="AC402" s="68" t="s">
        <v>730</v>
      </c>
      <c r="AD402" s="63"/>
    </row>
    <row r="403" spans="1:30" x14ac:dyDescent="0.2">
      <c r="A403" s="115"/>
      <c r="B403" s="97" t="s">
        <v>33</v>
      </c>
      <c r="C403" s="767" t="s">
        <v>731</v>
      </c>
      <c r="D403" s="767"/>
      <c r="E403" s="767"/>
      <c r="F403" s="767"/>
      <c r="G403" s="767"/>
      <c r="H403" s="767"/>
      <c r="I403" s="767"/>
      <c r="J403" s="767"/>
      <c r="K403" s="767"/>
      <c r="L403" s="116">
        <v>1968.64</v>
      </c>
      <c r="M403" s="117" t="s">
        <v>33</v>
      </c>
      <c r="N403" s="118" t="s">
        <v>33</v>
      </c>
      <c r="O403" s="63"/>
      <c r="P403" s="63"/>
      <c r="Q403" s="63"/>
      <c r="R403" s="63"/>
      <c r="S403" s="63"/>
      <c r="T403" s="63"/>
      <c r="U403" s="63"/>
      <c r="V403" s="63"/>
      <c r="W403" s="63"/>
      <c r="X403" s="63"/>
      <c r="Y403" s="63"/>
      <c r="Z403" s="63"/>
      <c r="AA403" s="63"/>
      <c r="AB403" s="63"/>
      <c r="AC403" s="68" t="s">
        <v>731</v>
      </c>
      <c r="AD403" s="63"/>
    </row>
    <row r="404" spans="1:30" x14ac:dyDescent="0.2">
      <c r="A404" s="115"/>
      <c r="B404" s="97" t="s">
        <v>33</v>
      </c>
      <c r="C404" s="767" t="s">
        <v>732</v>
      </c>
      <c r="D404" s="767"/>
      <c r="E404" s="767"/>
      <c r="F404" s="767"/>
      <c r="G404" s="767"/>
      <c r="H404" s="767"/>
      <c r="I404" s="767"/>
      <c r="J404" s="767"/>
      <c r="K404" s="767"/>
      <c r="L404" s="116">
        <v>1205.6400000000001</v>
      </c>
      <c r="M404" s="117" t="s">
        <v>33</v>
      </c>
      <c r="N404" s="118" t="s">
        <v>33</v>
      </c>
      <c r="O404" s="63"/>
      <c r="P404" s="63"/>
      <c r="Q404" s="63"/>
      <c r="R404" s="63"/>
      <c r="S404" s="63"/>
      <c r="T404" s="63"/>
      <c r="U404" s="63"/>
      <c r="V404" s="63"/>
      <c r="W404" s="63"/>
      <c r="X404" s="63"/>
      <c r="Y404" s="63"/>
      <c r="Z404" s="63"/>
      <c r="AA404" s="63"/>
      <c r="AB404" s="63"/>
      <c r="AC404" s="68" t="s">
        <v>732</v>
      </c>
      <c r="AD404" s="63"/>
    </row>
    <row r="405" spans="1:30" x14ac:dyDescent="0.2">
      <c r="A405" s="115"/>
      <c r="B405" s="97" t="s">
        <v>165</v>
      </c>
      <c r="C405" s="767" t="s">
        <v>733</v>
      </c>
      <c r="D405" s="767"/>
      <c r="E405" s="767"/>
      <c r="F405" s="767"/>
      <c r="G405" s="767"/>
      <c r="H405" s="767"/>
      <c r="I405" s="767"/>
      <c r="J405" s="767"/>
      <c r="K405" s="767"/>
      <c r="L405" s="116">
        <v>2417.58</v>
      </c>
      <c r="M405" s="117">
        <v>7.3</v>
      </c>
      <c r="N405" s="118">
        <v>17648</v>
      </c>
      <c r="O405" s="63"/>
      <c r="P405" s="63"/>
      <c r="Q405" s="63"/>
      <c r="R405" s="63"/>
      <c r="S405" s="63"/>
      <c r="T405" s="63"/>
      <c r="U405" s="63"/>
      <c r="V405" s="63"/>
      <c r="W405" s="63"/>
      <c r="X405" s="63"/>
      <c r="Y405" s="63"/>
      <c r="Z405" s="63"/>
      <c r="AA405" s="63"/>
      <c r="AB405" s="63"/>
      <c r="AC405" s="68" t="s">
        <v>733</v>
      </c>
      <c r="AD405" s="63"/>
    </row>
    <row r="406" spans="1:30" x14ac:dyDescent="0.2">
      <c r="A406" s="115"/>
      <c r="B406" s="97" t="s">
        <v>33</v>
      </c>
      <c r="C406" s="767" t="s">
        <v>207</v>
      </c>
      <c r="D406" s="767"/>
      <c r="E406" s="767"/>
      <c r="F406" s="767"/>
      <c r="G406" s="767"/>
      <c r="H406" s="767"/>
      <c r="I406" s="767"/>
      <c r="J406" s="767"/>
      <c r="K406" s="767"/>
      <c r="L406" s="116">
        <v>1785.92</v>
      </c>
      <c r="M406" s="117" t="s">
        <v>33</v>
      </c>
      <c r="N406" s="118" t="s">
        <v>33</v>
      </c>
      <c r="O406" s="63"/>
      <c r="P406" s="63"/>
      <c r="Q406" s="63"/>
      <c r="R406" s="63"/>
      <c r="S406" s="63"/>
      <c r="T406" s="63"/>
      <c r="U406" s="63"/>
      <c r="V406" s="63"/>
      <c r="W406" s="63"/>
      <c r="X406" s="63"/>
      <c r="Y406" s="63"/>
      <c r="Z406" s="63"/>
      <c r="AA406" s="63"/>
      <c r="AB406" s="63"/>
      <c r="AC406" s="68" t="s">
        <v>207</v>
      </c>
      <c r="AD406" s="63"/>
    </row>
    <row r="407" spans="1:30" x14ac:dyDescent="0.2">
      <c r="A407" s="115"/>
      <c r="B407" s="97" t="s">
        <v>33</v>
      </c>
      <c r="C407" s="767" t="s">
        <v>208</v>
      </c>
      <c r="D407" s="767"/>
      <c r="E407" s="767"/>
      <c r="F407" s="767"/>
      <c r="G407" s="767"/>
      <c r="H407" s="767"/>
      <c r="I407" s="767"/>
      <c r="J407" s="767"/>
      <c r="K407" s="767"/>
      <c r="L407" s="116">
        <v>1968.64</v>
      </c>
      <c r="M407" s="117" t="s">
        <v>33</v>
      </c>
      <c r="N407" s="118" t="s">
        <v>33</v>
      </c>
      <c r="O407" s="63"/>
      <c r="P407" s="63"/>
      <c r="Q407" s="63"/>
      <c r="R407" s="63"/>
      <c r="S407" s="63"/>
      <c r="T407" s="63"/>
      <c r="U407" s="63"/>
      <c r="V407" s="63"/>
      <c r="W407" s="63"/>
      <c r="X407" s="63"/>
      <c r="Y407" s="63"/>
      <c r="Z407" s="63"/>
      <c r="AA407" s="63"/>
      <c r="AB407" s="63"/>
      <c r="AC407" s="68" t="s">
        <v>208</v>
      </c>
      <c r="AD407" s="63"/>
    </row>
    <row r="408" spans="1:30" x14ac:dyDescent="0.2">
      <c r="A408" s="115"/>
      <c r="B408" s="97" t="s">
        <v>33</v>
      </c>
      <c r="C408" s="767" t="s">
        <v>209</v>
      </c>
      <c r="D408" s="767"/>
      <c r="E408" s="767"/>
      <c r="F408" s="767"/>
      <c r="G408" s="767"/>
      <c r="H408" s="767"/>
      <c r="I408" s="767"/>
      <c r="J408" s="767"/>
      <c r="K408" s="767"/>
      <c r="L408" s="116">
        <v>1205.6400000000001</v>
      </c>
      <c r="M408" s="117" t="s">
        <v>33</v>
      </c>
      <c r="N408" s="118" t="s">
        <v>33</v>
      </c>
      <c r="O408" s="63"/>
      <c r="P408" s="63"/>
      <c r="Q408" s="63"/>
      <c r="R408" s="63"/>
      <c r="S408" s="63"/>
      <c r="T408" s="63"/>
      <c r="U408" s="63"/>
      <c r="V408" s="63"/>
      <c r="W408" s="63"/>
      <c r="X408" s="63"/>
      <c r="Y408" s="63"/>
      <c r="Z408" s="63"/>
      <c r="AA408" s="63"/>
      <c r="AB408" s="63"/>
      <c r="AC408" s="68" t="s">
        <v>209</v>
      </c>
      <c r="AD408" s="63"/>
    </row>
    <row r="409" spans="1:30" x14ac:dyDescent="0.2">
      <c r="A409" s="115"/>
      <c r="B409" s="109" t="s">
        <v>33</v>
      </c>
      <c r="C409" s="782" t="s">
        <v>322</v>
      </c>
      <c r="D409" s="782"/>
      <c r="E409" s="782"/>
      <c r="F409" s="782"/>
      <c r="G409" s="782"/>
      <c r="H409" s="782"/>
      <c r="I409" s="782"/>
      <c r="J409" s="782"/>
      <c r="K409" s="782"/>
      <c r="L409" s="119">
        <v>36718.89</v>
      </c>
      <c r="M409" s="120" t="s">
        <v>33</v>
      </c>
      <c r="N409" s="125">
        <v>268048</v>
      </c>
      <c r="O409" s="63"/>
      <c r="P409" s="63"/>
      <c r="Q409" s="63"/>
      <c r="R409" s="63"/>
      <c r="S409" s="63"/>
      <c r="T409" s="63"/>
      <c r="U409" s="63"/>
      <c r="V409" s="63"/>
      <c r="W409" s="63"/>
      <c r="X409" s="63"/>
      <c r="Y409" s="63"/>
      <c r="Z409" s="63"/>
      <c r="AA409" s="63"/>
      <c r="AB409" s="63"/>
      <c r="AC409" s="63"/>
      <c r="AD409" s="68" t="s">
        <v>322</v>
      </c>
    </row>
    <row r="410" spans="1:30" ht="1.5" customHeight="1" x14ac:dyDescent="0.2">
      <c r="B410" s="109"/>
      <c r="C410" s="104"/>
      <c r="D410" s="104"/>
      <c r="E410" s="104"/>
      <c r="F410" s="104"/>
      <c r="G410" s="104"/>
      <c r="H410" s="104"/>
      <c r="I410" s="104"/>
      <c r="J410" s="104"/>
      <c r="K410" s="104"/>
      <c r="L410" s="119"/>
      <c r="M410" s="120"/>
      <c r="N410" s="126"/>
      <c r="O410" s="63"/>
      <c r="P410" s="63"/>
      <c r="Q410" s="63"/>
      <c r="R410" s="63"/>
      <c r="S410" s="63"/>
      <c r="T410" s="63"/>
      <c r="U410" s="63"/>
      <c r="V410" s="63"/>
      <c r="W410" s="63"/>
      <c r="X410" s="63"/>
      <c r="Y410" s="63"/>
      <c r="Z410" s="63"/>
      <c r="AA410" s="63"/>
      <c r="AB410" s="63"/>
      <c r="AC410" s="63"/>
      <c r="AD410" s="63"/>
    </row>
    <row r="411" spans="1:30" ht="53.25" customHeight="1" x14ac:dyDescent="0.2">
      <c r="A411" s="127"/>
      <c r="B411" s="127"/>
      <c r="C411" s="127"/>
      <c r="D411" s="127"/>
      <c r="E411" s="127"/>
      <c r="F411" s="127"/>
      <c r="G411" s="127"/>
      <c r="H411" s="127"/>
      <c r="I411" s="127"/>
      <c r="J411" s="127"/>
      <c r="K411" s="127"/>
      <c r="L411" s="127"/>
      <c r="M411" s="127"/>
      <c r="N411" s="127"/>
      <c r="O411" s="63"/>
      <c r="P411" s="63"/>
      <c r="Q411" s="63"/>
      <c r="R411" s="63"/>
      <c r="S411" s="63"/>
      <c r="T411" s="63"/>
      <c r="U411" s="63"/>
      <c r="V411" s="63"/>
      <c r="W411" s="63"/>
      <c r="X411" s="63"/>
      <c r="Y411" s="63"/>
      <c r="Z411" s="63"/>
      <c r="AA411" s="63"/>
      <c r="AB411" s="63"/>
      <c r="AC411" s="63"/>
      <c r="AD411" s="63"/>
    </row>
    <row r="412" spans="1:30" x14ac:dyDescent="0.2">
      <c r="B412" s="128" t="s">
        <v>323</v>
      </c>
      <c r="C412" s="786" t="s">
        <v>33</v>
      </c>
      <c r="D412" s="786"/>
      <c r="E412" s="786"/>
      <c r="F412" s="786"/>
      <c r="G412" s="786"/>
      <c r="H412" s="786"/>
      <c r="I412" s="786"/>
      <c r="J412" s="786"/>
      <c r="K412" s="786"/>
      <c r="L412" s="786"/>
      <c r="O412" s="63"/>
      <c r="P412" s="63"/>
      <c r="Q412" s="63"/>
      <c r="R412" s="63"/>
      <c r="S412" s="63"/>
      <c r="T412" s="63"/>
      <c r="U412" s="63"/>
      <c r="V412" s="63"/>
      <c r="W412" s="63"/>
      <c r="X412" s="63"/>
      <c r="Y412" s="63"/>
      <c r="Z412" s="63"/>
      <c r="AA412" s="63"/>
      <c r="AB412" s="63"/>
      <c r="AC412" s="63"/>
      <c r="AD412" s="63"/>
    </row>
    <row r="413" spans="1:30" ht="13.5" customHeight="1" x14ac:dyDescent="0.2">
      <c r="B413" s="64"/>
      <c r="C413" s="787" t="s">
        <v>11</v>
      </c>
      <c r="D413" s="787"/>
      <c r="E413" s="787"/>
      <c r="F413" s="787"/>
      <c r="G413" s="787"/>
      <c r="H413" s="787"/>
      <c r="I413" s="787"/>
      <c r="J413" s="787"/>
      <c r="K413" s="787"/>
      <c r="L413" s="787"/>
      <c r="O413" s="63"/>
      <c r="P413" s="63"/>
      <c r="Q413" s="63"/>
      <c r="R413" s="63"/>
      <c r="S413" s="63"/>
      <c r="T413" s="63"/>
      <c r="U413" s="63"/>
      <c r="V413" s="63"/>
      <c r="W413" s="63"/>
      <c r="X413" s="63"/>
      <c r="Y413" s="63"/>
      <c r="Z413" s="63"/>
      <c r="AA413" s="63"/>
      <c r="AB413" s="63"/>
      <c r="AC413" s="63"/>
      <c r="AD413" s="63"/>
    </row>
    <row r="414" spans="1:30" ht="12.75" customHeight="1" x14ac:dyDescent="0.2">
      <c r="B414" s="128" t="s">
        <v>324</v>
      </c>
      <c r="C414" s="786" t="s">
        <v>33</v>
      </c>
      <c r="D414" s="786"/>
      <c r="E414" s="786"/>
      <c r="F414" s="786"/>
      <c r="G414" s="786"/>
      <c r="H414" s="786"/>
      <c r="I414" s="786"/>
      <c r="J414" s="786"/>
      <c r="K414" s="786"/>
      <c r="L414" s="786"/>
      <c r="O414" s="63"/>
      <c r="P414" s="63"/>
      <c r="Q414" s="63"/>
      <c r="R414" s="63"/>
      <c r="S414" s="63"/>
      <c r="T414" s="63"/>
      <c r="U414" s="63"/>
      <c r="V414" s="63"/>
      <c r="W414" s="63"/>
      <c r="X414" s="63"/>
      <c r="Y414" s="63"/>
      <c r="Z414" s="63"/>
      <c r="AA414" s="63"/>
      <c r="AB414" s="63"/>
      <c r="AC414" s="63"/>
      <c r="AD414" s="63"/>
    </row>
    <row r="415" spans="1:30" ht="13.5" customHeight="1" x14ac:dyDescent="0.2">
      <c r="C415" s="787" t="s">
        <v>11</v>
      </c>
      <c r="D415" s="787"/>
      <c r="E415" s="787"/>
      <c r="F415" s="787"/>
      <c r="G415" s="787"/>
      <c r="H415" s="787"/>
      <c r="I415" s="787"/>
      <c r="J415" s="787"/>
      <c r="K415" s="787"/>
      <c r="L415" s="787"/>
      <c r="O415" s="63"/>
      <c r="P415" s="63"/>
      <c r="Q415" s="63"/>
      <c r="R415" s="63"/>
      <c r="S415" s="63"/>
      <c r="T415" s="63"/>
      <c r="U415" s="63"/>
      <c r="V415" s="63"/>
      <c r="W415" s="63"/>
      <c r="X415" s="63"/>
      <c r="Y415" s="63"/>
      <c r="Z415" s="63"/>
      <c r="AA415" s="63"/>
      <c r="AB415" s="63"/>
      <c r="AC415" s="63"/>
      <c r="AD415" s="63"/>
    </row>
    <row r="429" s="63" customFormat="1" x14ac:dyDescent="0.2"/>
  </sheetData>
  <mergeCells count="396">
    <mergeCell ref="C414:L414"/>
    <mergeCell ref="C415:L415"/>
    <mergeCell ref="C406:K406"/>
    <mergeCell ref="C407:K407"/>
    <mergeCell ref="C408:K408"/>
    <mergeCell ref="C409:K409"/>
    <mergeCell ref="C412:L412"/>
    <mergeCell ref="C413:L413"/>
    <mergeCell ref="C400:K400"/>
    <mergeCell ref="C401:K401"/>
    <mergeCell ref="C402:K402"/>
    <mergeCell ref="C403:K403"/>
    <mergeCell ref="C404:K404"/>
    <mergeCell ref="C405:K405"/>
    <mergeCell ref="C393:K393"/>
    <mergeCell ref="C394:K394"/>
    <mergeCell ref="C396:K396"/>
    <mergeCell ref="C397:K397"/>
    <mergeCell ref="C398:K398"/>
    <mergeCell ref="C399:K399"/>
    <mergeCell ref="C386:N386"/>
    <mergeCell ref="C388:K388"/>
    <mergeCell ref="C389:K389"/>
    <mergeCell ref="C390:K390"/>
    <mergeCell ref="C391:K391"/>
    <mergeCell ref="C392:K392"/>
    <mergeCell ref="C380:E380"/>
    <mergeCell ref="C381:N381"/>
    <mergeCell ref="C382:E382"/>
    <mergeCell ref="C383:N383"/>
    <mergeCell ref="C384:E384"/>
    <mergeCell ref="C385:E385"/>
    <mergeCell ref="C374:K374"/>
    <mergeCell ref="A375:N375"/>
    <mergeCell ref="C376:E376"/>
    <mergeCell ref="C377:E377"/>
    <mergeCell ref="C378:E378"/>
    <mergeCell ref="C379:N379"/>
    <mergeCell ref="C368:K368"/>
    <mergeCell ref="C369:K369"/>
    <mergeCell ref="C370:K370"/>
    <mergeCell ref="C371:K371"/>
    <mergeCell ref="C372:K372"/>
    <mergeCell ref="C373:K373"/>
    <mergeCell ref="C361:E361"/>
    <mergeCell ref="C363:K363"/>
    <mergeCell ref="C364:K364"/>
    <mergeCell ref="C365:K365"/>
    <mergeCell ref="C366:K366"/>
    <mergeCell ref="C367:K367"/>
    <mergeCell ref="C355:E355"/>
    <mergeCell ref="C356:E356"/>
    <mergeCell ref="C357:E357"/>
    <mergeCell ref="C358:E358"/>
    <mergeCell ref="C359:E359"/>
    <mergeCell ref="C360:E360"/>
    <mergeCell ref="C349:N349"/>
    <mergeCell ref="C350:E350"/>
    <mergeCell ref="C351:E351"/>
    <mergeCell ref="C352:E352"/>
    <mergeCell ref="C353:E353"/>
    <mergeCell ref="C354:E354"/>
    <mergeCell ref="C343:E343"/>
    <mergeCell ref="C344:E344"/>
    <mergeCell ref="C345:E345"/>
    <mergeCell ref="C346:E346"/>
    <mergeCell ref="C347:E347"/>
    <mergeCell ref="C348:N348"/>
    <mergeCell ref="C337:N337"/>
    <mergeCell ref="C338:E338"/>
    <mergeCell ref="C339:E339"/>
    <mergeCell ref="C340:E340"/>
    <mergeCell ref="C341:E341"/>
    <mergeCell ref="C342:E342"/>
    <mergeCell ref="C331:E331"/>
    <mergeCell ref="C332:E332"/>
    <mergeCell ref="C333:E333"/>
    <mergeCell ref="C334:E334"/>
    <mergeCell ref="C335:E335"/>
    <mergeCell ref="C336:N336"/>
    <mergeCell ref="C325:N325"/>
    <mergeCell ref="C326:N326"/>
    <mergeCell ref="C327:E327"/>
    <mergeCell ref="C328:E328"/>
    <mergeCell ref="C329:E329"/>
    <mergeCell ref="C330:E330"/>
    <mergeCell ref="C319:K319"/>
    <mergeCell ref="C320:K320"/>
    <mergeCell ref="C321:K321"/>
    <mergeCell ref="C322:K322"/>
    <mergeCell ref="A323:N323"/>
    <mergeCell ref="C324:E324"/>
    <mergeCell ref="C313:K313"/>
    <mergeCell ref="C314:K314"/>
    <mergeCell ref="C315:K315"/>
    <mergeCell ref="C316:K316"/>
    <mergeCell ref="C317:K317"/>
    <mergeCell ref="C318:K318"/>
    <mergeCell ref="C306:E306"/>
    <mergeCell ref="C307:E307"/>
    <mergeCell ref="C308:E308"/>
    <mergeCell ref="C309:E309"/>
    <mergeCell ref="C311:K311"/>
    <mergeCell ref="C312:K312"/>
    <mergeCell ref="C300:E300"/>
    <mergeCell ref="C301:E301"/>
    <mergeCell ref="C302:E302"/>
    <mergeCell ref="C303:E303"/>
    <mergeCell ref="C304:E304"/>
    <mergeCell ref="C305:E305"/>
    <mergeCell ref="C294:N294"/>
    <mergeCell ref="C295:E295"/>
    <mergeCell ref="C296:E296"/>
    <mergeCell ref="C297:N297"/>
    <mergeCell ref="C298:N298"/>
    <mergeCell ref="C299:E299"/>
    <mergeCell ref="C288:E288"/>
    <mergeCell ref="C289:E289"/>
    <mergeCell ref="C290:E290"/>
    <mergeCell ref="C291:E291"/>
    <mergeCell ref="C292:E292"/>
    <mergeCell ref="C293:E293"/>
    <mergeCell ref="C282:E282"/>
    <mergeCell ref="C283:E283"/>
    <mergeCell ref="C284:E284"/>
    <mergeCell ref="C285:E285"/>
    <mergeCell ref="C286:E286"/>
    <mergeCell ref="C287:E287"/>
    <mergeCell ref="C276:E276"/>
    <mergeCell ref="C277:E277"/>
    <mergeCell ref="C278:E278"/>
    <mergeCell ref="C279:E279"/>
    <mergeCell ref="C280:E280"/>
    <mergeCell ref="C281:N281"/>
    <mergeCell ref="C270:E270"/>
    <mergeCell ref="C271:E271"/>
    <mergeCell ref="C272:E272"/>
    <mergeCell ref="C273:E273"/>
    <mergeCell ref="C274:E274"/>
    <mergeCell ref="C275:E275"/>
    <mergeCell ref="C264:E264"/>
    <mergeCell ref="C265:N265"/>
    <mergeCell ref="C266:E266"/>
    <mergeCell ref="C267:N267"/>
    <mergeCell ref="C268:N268"/>
    <mergeCell ref="C269:E269"/>
    <mergeCell ref="C258:E258"/>
    <mergeCell ref="C259:E259"/>
    <mergeCell ref="C260:E260"/>
    <mergeCell ref="C261:E261"/>
    <mergeCell ref="C262:E262"/>
    <mergeCell ref="C263:E263"/>
    <mergeCell ref="C252:N252"/>
    <mergeCell ref="C253:E253"/>
    <mergeCell ref="C254:E254"/>
    <mergeCell ref="C255:E255"/>
    <mergeCell ref="C256:E256"/>
    <mergeCell ref="C257:E257"/>
    <mergeCell ref="C246:K246"/>
    <mergeCell ref="C247:K247"/>
    <mergeCell ref="C248:K248"/>
    <mergeCell ref="A249:N249"/>
    <mergeCell ref="C250:E250"/>
    <mergeCell ref="C251:N251"/>
    <mergeCell ref="C240:K240"/>
    <mergeCell ref="C241:K241"/>
    <mergeCell ref="C242:K242"/>
    <mergeCell ref="C243:K243"/>
    <mergeCell ref="C244:K244"/>
    <mergeCell ref="C245:K245"/>
    <mergeCell ref="C233:E233"/>
    <mergeCell ref="C234:E234"/>
    <mergeCell ref="C235:E235"/>
    <mergeCell ref="C237:K237"/>
    <mergeCell ref="C238:K238"/>
    <mergeCell ref="C239:K239"/>
    <mergeCell ref="C227:E227"/>
    <mergeCell ref="C228:E228"/>
    <mergeCell ref="C229:E229"/>
    <mergeCell ref="C230:E230"/>
    <mergeCell ref="C231:E231"/>
    <mergeCell ref="C232:E232"/>
    <mergeCell ref="C221:E221"/>
    <mergeCell ref="C222:E222"/>
    <mergeCell ref="C223:E223"/>
    <mergeCell ref="C224:E224"/>
    <mergeCell ref="C225:N225"/>
    <mergeCell ref="C226:N226"/>
    <mergeCell ref="C215:E215"/>
    <mergeCell ref="C216:E216"/>
    <mergeCell ref="C217:E217"/>
    <mergeCell ref="C218:E218"/>
    <mergeCell ref="C219:E219"/>
    <mergeCell ref="C220:E220"/>
    <mergeCell ref="C209:E209"/>
    <mergeCell ref="C210:E210"/>
    <mergeCell ref="C211:E211"/>
    <mergeCell ref="C212:E212"/>
    <mergeCell ref="C213:N213"/>
    <mergeCell ref="C214:E214"/>
    <mergeCell ref="C203:E203"/>
    <mergeCell ref="C204:E204"/>
    <mergeCell ref="C205:E205"/>
    <mergeCell ref="C206:E206"/>
    <mergeCell ref="C207:E207"/>
    <mergeCell ref="C208:E208"/>
    <mergeCell ref="C197:E197"/>
    <mergeCell ref="C198:E198"/>
    <mergeCell ref="C199:N199"/>
    <mergeCell ref="C200:N200"/>
    <mergeCell ref="C201:E201"/>
    <mergeCell ref="C202:E202"/>
    <mergeCell ref="C191:E191"/>
    <mergeCell ref="C192:E192"/>
    <mergeCell ref="C193:E193"/>
    <mergeCell ref="C194:E194"/>
    <mergeCell ref="C195:E195"/>
    <mergeCell ref="C196:E196"/>
    <mergeCell ref="C185:E185"/>
    <mergeCell ref="C186:N186"/>
    <mergeCell ref="C187:E187"/>
    <mergeCell ref="C188:E188"/>
    <mergeCell ref="C189:E189"/>
    <mergeCell ref="C190:E190"/>
    <mergeCell ref="C179:E179"/>
    <mergeCell ref="C180:E180"/>
    <mergeCell ref="C181:E181"/>
    <mergeCell ref="C182:E182"/>
    <mergeCell ref="C183:E183"/>
    <mergeCell ref="C184:E184"/>
    <mergeCell ref="C173:E173"/>
    <mergeCell ref="C174:E174"/>
    <mergeCell ref="C175:E175"/>
    <mergeCell ref="C176:E176"/>
    <mergeCell ref="C177:E177"/>
    <mergeCell ref="C178:E178"/>
    <mergeCell ref="C167:K167"/>
    <mergeCell ref="C168:K168"/>
    <mergeCell ref="C169:K169"/>
    <mergeCell ref="A170:N170"/>
    <mergeCell ref="C171:E171"/>
    <mergeCell ref="C172:N172"/>
    <mergeCell ref="C161:K161"/>
    <mergeCell ref="C162:K162"/>
    <mergeCell ref="C163:K163"/>
    <mergeCell ref="C164:K164"/>
    <mergeCell ref="C165:K165"/>
    <mergeCell ref="C166:K166"/>
    <mergeCell ref="C154:N154"/>
    <mergeCell ref="C155:E155"/>
    <mergeCell ref="C156:N156"/>
    <mergeCell ref="C158:K158"/>
    <mergeCell ref="C159:K159"/>
    <mergeCell ref="C160:K160"/>
    <mergeCell ref="C148:E148"/>
    <mergeCell ref="C149:E149"/>
    <mergeCell ref="C150:E150"/>
    <mergeCell ref="C151:E151"/>
    <mergeCell ref="C152:N152"/>
    <mergeCell ref="C153:E153"/>
    <mergeCell ref="C142:E142"/>
    <mergeCell ref="C143:E143"/>
    <mergeCell ref="C144:E144"/>
    <mergeCell ref="C145:E145"/>
    <mergeCell ref="C146:E146"/>
    <mergeCell ref="C147:E147"/>
    <mergeCell ref="C136:E136"/>
    <mergeCell ref="C137:N137"/>
    <mergeCell ref="C138:N138"/>
    <mergeCell ref="C139:E139"/>
    <mergeCell ref="C140:E140"/>
    <mergeCell ref="C141:E141"/>
    <mergeCell ref="C130:E130"/>
    <mergeCell ref="C131:E131"/>
    <mergeCell ref="C132:E132"/>
    <mergeCell ref="C133:E133"/>
    <mergeCell ref="C134:E134"/>
    <mergeCell ref="C135:E135"/>
    <mergeCell ref="C124:E124"/>
    <mergeCell ref="C125:E125"/>
    <mergeCell ref="C126:E126"/>
    <mergeCell ref="C127:E127"/>
    <mergeCell ref="C128:E128"/>
    <mergeCell ref="C129:E129"/>
    <mergeCell ref="C118:K118"/>
    <mergeCell ref="C119:K119"/>
    <mergeCell ref="A120:N120"/>
    <mergeCell ref="C121:E121"/>
    <mergeCell ref="C122:N122"/>
    <mergeCell ref="C123:N123"/>
    <mergeCell ref="C112:K112"/>
    <mergeCell ref="C113:K113"/>
    <mergeCell ref="C114:K114"/>
    <mergeCell ref="C115:K115"/>
    <mergeCell ref="C116:K116"/>
    <mergeCell ref="C117:K117"/>
    <mergeCell ref="C106:K106"/>
    <mergeCell ref="C107:K107"/>
    <mergeCell ref="C108:K108"/>
    <mergeCell ref="C109:K109"/>
    <mergeCell ref="C110:K110"/>
    <mergeCell ref="C111:K111"/>
    <mergeCell ref="C99:E99"/>
    <mergeCell ref="C100:E100"/>
    <mergeCell ref="C101:E101"/>
    <mergeCell ref="C102:E102"/>
    <mergeCell ref="C103:E103"/>
    <mergeCell ref="C104:E104"/>
    <mergeCell ref="C93:E93"/>
    <mergeCell ref="C94:E94"/>
    <mergeCell ref="C95:E95"/>
    <mergeCell ref="C96:E96"/>
    <mergeCell ref="C97:E97"/>
    <mergeCell ref="C98:E98"/>
    <mergeCell ref="C87:E87"/>
    <mergeCell ref="C88:E88"/>
    <mergeCell ref="C89:E89"/>
    <mergeCell ref="C90:E90"/>
    <mergeCell ref="C91:E91"/>
    <mergeCell ref="C92:N92"/>
    <mergeCell ref="C81:E81"/>
    <mergeCell ref="C82:E82"/>
    <mergeCell ref="C83:E83"/>
    <mergeCell ref="C84:E84"/>
    <mergeCell ref="C85:E85"/>
    <mergeCell ref="C86:E86"/>
    <mergeCell ref="C75:E75"/>
    <mergeCell ref="C76:E76"/>
    <mergeCell ref="C77:E77"/>
    <mergeCell ref="C78:E78"/>
    <mergeCell ref="C79:N79"/>
    <mergeCell ref="C80:N80"/>
    <mergeCell ref="C69:N69"/>
    <mergeCell ref="C70:E70"/>
    <mergeCell ref="C71:E71"/>
    <mergeCell ref="C72:E72"/>
    <mergeCell ref="C73:E73"/>
    <mergeCell ref="C74:E74"/>
    <mergeCell ref="C63:E63"/>
    <mergeCell ref="C64:E64"/>
    <mergeCell ref="C65:E65"/>
    <mergeCell ref="C66:E66"/>
    <mergeCell ref="C67:E67"/>
    <mergeCell ref="C68:N68"/>
    <mergeCell ref="C57:N57"/>
    <mergeCell ref="C58:N58"/>
    <mergeCell ref="C59:N59"/>
    <mergeCell ref="C60:E60"/>
    <mergeCell ref="C61:E61"/>
    <mergeCell ref="C62:E62"/>
    <mergeCell ref="C51:E51"/>
    <mergeCell ref="C52:E52"/>
    <mergeCell ref="C53:E53"/>
    <mergeCell ref="C54:E54"/>
    <mergeCell ref="C55:E55"/>
    <mergeCell ref="C56:E56"/>
    <mergeCell ref="C45:E45"/>
    <mergeCell ref="C46:N46"/>
    <mergeCell ref="C47:N47"/>
    <mergeCell ref="C48:E48"/>
    <mergeCell ref="C49:E49"/>
    <mergeCell ref="C50:E50"/>
    <mergeCell ref="C39:E39"/>
    <mergeCell ref="C40:E40"/>
    <mergeCell ref="C41:E41"/>
    <mergeCell ref="C42:E42"/>
    <mergeCell ref="C43:E43"/>
    <mergeCell ref="C44:N44"/>
    <mergeCell ref="C33:N33"/>
    <mergeCell ref="C34:N34"/>
    <mergeCell ref="C35:E35"/>
    <mergeCell ref="C36:E36"/>
    <mergeCell ref="C37:E37"/>
    <mergeCell ref="C38:E38"/>
    <mergeCell ref="C30:E30"/>
    <mergeCell ref="A31:N31"/>
    <mergeCell ref="C32:E32"/>
    <mergeCell ref="A12:N12"/>
    <mergeCell ref="A13:N13"/>
    <mergeCell ref="B15:F15"/>
    <mergeCell ref="B16:F16"/>
    <mergeCell ref="L25:M25"/>
    <mergeCell ref="A27:A29"/>
    <mergeCell ref="B27:B29"/>
    <mergeCell ref="C27:E29"/>
    <mergeCell ref="F27:F29"/>
    <mergeCell ref="G27:I28"/>
    <mergeCell ref="D5:N5"/>
    <mergeCell ref="A7:N7"/>
    <mergeCell ref="A8:N8"/>
    <mergeCell ref="A9:N9"/>
    <mergeCell ref="A10:N10"/>
    <mergeCell ref="A11:N11"/>
    <mergeCell ref="J27:L28"/>
    <mergeCell ref="M27:M29"/>
    <mergeCell ref="N27:N29"/>
  </mergeCells>
  <printOptions horizontalCentered="1"/>
  <pageMargins left="0.39370077848434398" right="0.39370077848434398" top="0.78740155696868896" bottom="0.74803149700164795" header="0.118110239505768" footer="0.118110239505768"/>
  <pageSetup paperSize="9" orientation="landscape"/>
  <headerFooter>
    <oddHeader>&amp;LГРАНД-Смета 2021</oddHeader>
  </headerFooter>
  <rowBreaks count="1" manualBreakCount="1">
    <brk id="26" max="428" man="1"/>
  </row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19"/>
  <sheetViews>
    <sheetView topLeftCell="A271" zoomScale="115" zoomScaleNormal="115" workbookViewId="0"/>
  </sheetViews>
  <sheetFormatPr defaultColWidth="9.140625" defaultRowHeight="11.25" customHeight="1" x14ac:dyDescent="0.2"/>
  <cols>
    <col min="1" max="1" width="8.140625" style="63" customWidth="1"/>
    <col min="2" max="2" width="20.140625" style="63" customWidth="1"/>
    <col min="3" max="4" width="10.42578125" style="63" customWidth="1"/>
    <col min="5" max="5" width="13.28515625" style="63" customWidth="1"/>
    <col min="6" max="6" width="8.5703125" style="63" customWidth="1"/>
    <col min="7" max="7" width="7.85546875" style="63" customWidth="1"/>
    <col min="8" max="8" width="8.42578125" style="63" customWidth="1"/>
    <col min="9" max="9" width="8.7109375" style="63" customWidth="1"/>
    <col min="10" max="10" width="8.140625" style="63" customWidth="1"/>
    <col min="11" max="11" width="8.5703125" style="63" customWidth="1"/>
    <col min="12" max="12" width="10" style="63" customWidth="1"/>
    <col min="13" max="13" width="6" style="63" customWidth="1"/>
    <col min="14" max="14" width="9.7109375" style="63" customWidth="1"/>
    <col min="15" max="15" width="99.7109375" style="68" hidden="1" customWidth="1"/>
    <col min="16" max="16" width="138.42578125" style="68" hidden="1" customWidth="1"/>
    <col min="17" max="17" width="34.140625" style="68" hidden="1" customWidth="1"/>
    <col min="18" max="19" width="110.140625" style="68" hidden="1" customWidth="1"/>
    <col min="20" max="23" width="34.140625" style="68" hidden="1" customWidth="1"/>
    <col min="24" max="24" width="110.140625" style="68" hidden="1" customWidth="1"/>
    <col min="25" max="30" width="84.42578125" style="68" hidden="1" customWidth="1"/>
    <col min="31" max="16384" width="9.140625" style="63"/>
  </cols>
  <sheetData>
    <row r="1" spans="1:15" s="63" customFormat="1" x14ac:dyDescent="0.2">
      <c r="N1" s="64" t="s">
        <v>128</v>
      </c>
    </row>
    <row r="2" spans="1:15" s="63" customFormat="1" x14ac:dyDescent="0.2">
      <c r="N2" s="64" t="s">
        <v>12</v>
      </c>
    </row>
    <row r="3" spans="1:15" s="63" customFormat="1" x14ac:dyDescent="0.2">
      <c r="N3" s="64"/>
    </row>
    <row r="4" spans="1:15" s="63" customFormat="1" x14ac:dyDescent="0.2">
      <c r="F4" s="65"/>
    </row>
    <row r="5" spans="1:15" s="63" customFormat="1" ht="33.75" x14ac:dyDescent="0.2">
      <c r="A5" s="66" t="s">
        <v>129</v>
      </c>
      <c r="B5" s="67"/>
      <c r="D5" s="767" t="s">
        <v>550</v>
      </c>
      <c r="E5" s="767"/>
      <c r="F5" s="767"/>
      <c r="G5" s="767"/>
      <c r="H5" s="767"/>
      <c r="I5" s="767"/>
      <c r="J5" s="767"/>
      <c r="K5" s="767"/>
      <c r="L5" s="767"/>
      <c r="M5" s="767"/>
      <c r="N5" s="767"/>
      <c r="O5" s="68" t="s">
        <v>550</v>
      </c>
    </row>
    <row r="6" spans="1:15" s="63" customFormat="1" ht="15" customHeight="1" x14ac:dyDescent="0.2">
      <c r="A6" s="69" t="s">
        <v>130</v>
      </c>
      <c r="D6" s="70" t="s">
        <v>131</v>
      </c>
      <c r="E6" s="70"/>
      <c r="F6" s="71"/>
      <c r="G6" s="71"/>
      <c r="H6" s="71"/>
      <c r="I6" s="71"/>
      <c r="J6" s="71"/>
      <c r="K6" s="71"/>
      <c r="L6" s="71"/>
      <c r="M6" s="71"/>
      <c r="N6" s="71"/>
    </row>
    <row r="7" spans="1:15" s="63" customFormat="1" ht="43.5" customHeight="1" x14ac:dyDescent="0.2">
      <c r="A7" s="768" t="s">
        <v>24</v>
      </c>
      <c r="B7" s="768"/>
      <c r="C7" s="768"/>
      <c r="D7" s="768"/>
      <c r="E7" s="768"/>
      <c r="F7" s="768"/>
      <c r="G7" s="768"/>
      <c r="H7" s="768"/>
      <c r="I7" s="768"/>
      <c r="J7" s="768"/>
      <c r="K7" s="768"/>
      <c r="L7" s="768"/>
      <c r="M7" s="768"/>
      <c r="N7" s="768"/>
    </row>
    <row r="8" spans="1:15" s="63" customFormat="1" x14ac:dyDescent="0.2">
      <c r="A8" s="769" t="s">
        <v>3</v>
      </c>
      <c r="B8" s="769"/>
      <c r="C8" s="769"/>
      <c r="D8" s="769"/>
      <c r="E8" s="769"/>
      <c r="F8" s="769"/>
      <c r="G8" s="769"/>
      <c r="H8" s="769"/>
      <c r="I8" s="769"/>
      <c r="J8" s="769"/>
      <c r="K8" s="769"/>
      <c r="L8" s="769"/>
      <c r="M8" s="769"/>
      <c r="N8" s="769"/>
    </row>
    <row r="9" spans="1:15" s="63" customFormat="1" ht="30" customHeight="1" x14ac:dyDescent="0.2">
      <c r="A9" s="768" t="s">
        <v>4206</v>
      </c>
      <c r="B9" s="768"/>
      <c r="C9" s="768"/>
      <c r="D9" s="768"/>
      <c r="E9" s="768"/>
      <c r="F9" s="768"/>
      <c r="G9" s="768"/>
      <c r="H9" s="768"/>
      <c r="I9" s="768"/>
      <c r="J9" s="768"/>
      <c r="K9" s="768"/>
      <c r="L9" s="768"/>
      <c r="M9" s="768"/>
      <c r="N9" s="768"/>
    </row>
    <row r="10" spans="1:15" s="63" customFormat="1" x14ac:dyDescent="0.2">
      <c r="A10" s="769" t="s">
        <v>132</v>
      </c>
      <c r="B10" s="769"/>
      <c r="C10" s="769"/>
      <c r="D10" s="769"/>
      <c r="E10" s="769"/>
      <c r="F10" s="769"/>
      <c r="G10" s="769"/>
      <c r="H10" s="769"/>
      <c r="I10" s="769"/>
      <c r="J10" s="769"/>
      <c r="K10" s="769"/>
      <c r="L10" s="769"/>
      <c r="M10" s="769"/>
      <c r="N10" s="769"/>
    </row>
    <row r="11" spans="1:15" s="63" customFormat="1" ht="28.5" customHeight="1" x14ac:dyDescent="0.25">
      <c r="A11" s="770" t="s">
        <v>4394</v>
      </c>
      <c r="B11" s="770"/>
      <c r="C11" s="770"/>
      <c r="D11" s="770"/>
      <c r="E11" s="770"/>
      <c r="F11" s="770"/>
      <c r="G11" s="770"/>
      <c r="H11" s="770"/>
      <c r="I11" s="770"/>
      <c r="J11" s="770"/>
      <c r="K11" s="770"/>
      <c r="L11" s="770"/>
      <c r="M11" s="770"/>
      <c r="N11" s="770"/>
    </row>
    <row r="12" spans="1:15" s="63" customFormat="1" ht="29.25" customHeight="1" x14ac:dyDescent="0.2">
      <c r="A12" s="768" t="s">
        <v>4211</v>
      </c>
      <c r="B12" s="768"/>
      <c r="C12" s="768"/>
      <c r="D12" s="768"/>
      <c r="E12" s="768"/>
      <c r="F12" s="768"/>
      <c r="G12" s="768"/>
      <c r="H12" s="768"/>
      <c r="I12" s="768"/>
      <c r="J12" s="768"/>
      <c r="K12" s="768"/>
      <c r="L12" s="768"/>
      <c r="M12" s="768"/>
      <c r="N12" s="768"/>
    </row>
    <row r="13" spans="1:15" s="63" customFormat="1" ht="33.75" customHeight="1" x14ac:dyDescent="0.2">
      <c r="A13" s="769" t="s">
        <v>134</v>
      </c>
      <c r="B13" s="769"/>
      <c r="C13" s="769"/>
      <c r="D13" s="769"/>
      <c r="E13" s="769"/>
      <c r="F13" s="769"/>
      <c r="G13" s="769"/>
      <c r="H13" s="769"/>
      <c r="I13" s="769"/>
      <c r="J13" s="769"/>
      <c r="K13" s="769"/>
      <c r="L13" s="769"/>
      <c r="M13" s="769"/>
      <c r="N13" s="769"/>
    </row>
    <row r="14" spans="1:15" s="63" customFormat="1" ht="18" customHeight="1" x14ac:dyDescent="0.2">
      <c r="A14" s="63" t="s">
        <v>135</v>
      </c>
      <c r="B14" s="72" t="s">
        <v>136</v>
      </c>
      <c r="C14" s="63" t="s">
        <v>137</v>
      </c>
      <c r="F14" s="68"/>
      <c r="G14" s="68"/>
      <c r="H14" s="68"/>
      <c r="I14" s="68"/>
      <c r="J14" s="68"/>
      <c r="K14" s="68"/>
      <c r="L14" s="68"/>
      <c r="M14" s="68"/>
      <c r="N14" s="68"/>
    </row>
    <row r="15" spans="1:15" s="63" customFormat="1" ht="30.75" customHeight="1" x14ac:dyDescent="0.2">
      <c r="A15" s="63" t="s">
        <v>138</v>
      </c>
      <c r="B15" s="777" t="s">
        <v>4395</v>
      </c>
      <c r="C15" s="777"/>
      <c r="D15" s="777"/>
      <c r="E15" s="777"/>
      <c r="F15" s="777"/>
      <c r="G15" s="68"/>
      <c r="H15" s="68"/>
      <c r="I15" s="68"/>
      <c r="J15" s="68"/>
      <c r="K15" s="68"/>
      <c r="L15" s="68"/>
      <c r="M15" s="68"/>
      <c r="N15" s="68"/>
    </row>
    <row r="16" spans="1:15" s="63" customFormat="1" x14ac:dyDescent="0.2">
      <c r="B16" s="778" t="s">
        <v>140</v>
      </c>
      <c r="C16" s="778"/>
      <c r="D16" s="778"/>
      <c r="E16" s="778"/>
      <c r="F16" s="778"/>
      <c r="G16" s="73"/>
      <c r="H16" s="73"/>
      <c r="I16" s="73"/>
      <c r="J16" s="73"/>
      <c r="K16" s="73"/>
      <c r="L16" s="73"/>
      <c r="M16" s="74"/>
      <c r="N16" s="73"/>
    </row>
    <row r="17" spans="1:17" s="63" customFormat="1" ht="25.5" customHeight="1" x14ac:dyDescent="0.2">
      <c r="D17" s="75"/>
      <c r="E17" s="75"/>
      <c r="F17" s="75"/>
      <c r="G17" s="75"/>
      <c r="H17" s="75"/>
      <c r="I17" s="75"/>
      <c r="J17" s="75"/>
      <c r="K17" s="75"/>
      <c r="L17" s="75"/>
      <c r="M17" s="73"/>
      <c r="N17" s="73"/>
    </row>
    <row r="18" spans="1:17" s="63" customFormat="1" x14ac:dyDescent="0.2">
      <c r="A18" s="76" t="s">
        <v>141</v>
      </c>
      <c r="D18" s="70" t="s">
        <v>33</v>
      </c>
      <c r="F18" s="77"/>
      <c r="G18" s="77"/>
      <c r="H18" s="77"/>
      <c r="I18" s="77"/>
      <c r="J18" s="77"/>
      <c r="K18" s="77"/>
      <c r="L18" s="77"/>
      <c r="M18" s="77"/>
      <c r="N18" s="77"/>
    </row>
    <row r="19" spans="1:17" s="63" customFormat="1" ht="25.5" customHeight="1" x14ac:dyDescent="0.2"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</row>
    <row r="20" spans="1:17" s="63" customFormat="1" ht="12.75" customHeight="1" x14ac:dyDescent="0.2">
      <c r="A20" s="76" t="s">
        <v>142</v>
      </c>
      <c r="C20" s="78">
        <v>7049.86</v>
      </c>
      <c r="D20" s="79" t="s">
        <v>4396</v>
      </c>
      <c r="E20" s="66" t="s">
        <v>144</v>
      </c>
      <c r="L20" s="80"/>
      <c r="M20" s="80"/>
    </row>
    <row r="21" spans="1:17" s="63" customFormat="1" ht="12.75" customHeight="1" x14ac:dyDescent="0.2">
      <c r="B21" s="63" t="s">
        <v>145</v>
      </c>
      <c r="C21" s="81"/>
      <c r="D21" s="82"/>
      <c r="E21" s="66"/>
    </row>
    <row r="22" spans="1:17" s="63" customFormat="1" ht="12.75" customHeight="1" x14ac:dyDescent="0.2">
      <c r="B22" s="63" t="s">
        <v>146</v>
      </c>
      <c r="C22" s="78">
        <v>11.02</v>
      </c>
      <c r="D22" s="79" t="s">
        <v>4397</v>
      </c>
      <c r="E22" s="66" t="s">
        <v>144</v>
      </c>
      <c r="G22" s="63" t="s">
        <v>147</v>
      </c>
      <c r="L22" s="78">
        <v>0</v>
      </c>
      <c r="M22" s="79" t="s">
        <v>4398</v>
      </c>
      <c r="N22" s="66" t="s">
        <v>144</v>
      </c>
    </row>
    <row r="23" spans="1:17" s="63" customFormat="1" ht="12.75" customHeight="1" x14ac:dyDescent="0.2">
      <c r="B23" s="63" t="s">
        <v>5</v>
      </c>
      <c r="C23" s="78">
        <v>915.31</v>
      </c>
      <c r="D23" s="83" t="s">
        <v>4399</v>
      </c>
      <c r="E23" s="66" t="s">
        <v>144</v>
      </c>
      <c r="G23" s="63" t="s">
        <v>150</v>
      </c>
      <c r="L23" s="84"/>
      <c r="M23" s="84">
        <v>1727.22</v>
      </c>
      <c r="N23" s="69" t="s">
        <v>151</v>
      </c>
    </row>
    <row r="24" spans="1:17" s="63" customFormat="1" ht="12.75" customHeight="1" x14ac:dyDescent="0.2">
      <c r="B24" s="63" t="s">
        <v>18</v>
      </c>
      <c r="C24" s="78">
        <v>6123.54</v>
      </c>
      <c r="D24" s="83" t="s">
        <v>4400</v>
      </c>
      <c r="E24" s="66" t="s">
        <v>144</v>
      </c>
      <c r="G24" s="63" t="s">
        <v>152</v>
      </c>
      <c r="L24" s="84"/>
      <c r="M24" s="84">
        <v>156.91</v>
      </c>
      <c r="N24" s="69" t="s">
        <v>151</v>
      </c>
    </row>
    <row r="25" spans="1:17" s="63" customFormat="1" ht="12.75" customHeight="1" x14ac:dyDescent="0.2">
      <c r="B25" s="63" t="s">
        <v>19</v>
      </c>
      <c r="C25" s="78">
        <v>0</v>
      </c>
      <c r="D25" s="79" t="s">
        <v>149</v>
      </c>
      <c r="E25" s="66" t="s">
        <v>144</v>
      </c>
      <c r="G25" s="63" t="s">
        <v>153</v>
      </c>
      <c r="L25" s="779" t="s">
        <v>33</v>
      </c>
      <c r="M25" s="779"/>
    </row>
    <row r="26" spans="1:17" s="63" customFormat="1" x14ac:dyDescent="0.2">
      <c r="A26" s="85"/>
    </row>
    <row r="27" spans="1:17" s="63" customFormat="1" ht="36" customHeight="1" x14ac:dyDescent="0.2">
      <c r="A27" s="771" t="s">
        <v>154</v>
      </c>
      <c r="B27" s="771" t="s">
        <v>15</v>
      </c>
      <c r="C27" s="771" t="s">
        <v>155</v>
      </c>
      <c r="D27" s="771"/>
      <c r="E27" s="771"/>
      <c r="F27" s="771" t="s">
        <v>156</v>
      </c>
      <c r="G27" s="771" t="s">
        <v>157</v>
      </c>
      <c r="H27" s="771"/>
      <c r="I27" s="771"/>
      <c r="J27" s="771" t="s">
        <v>158</v>
      </c>
      <c r="K27" s="771"/>
      <c r="L27" s="771"/>
      <c r="M27" s="771" t="s">
        <v>159</v>
      </c>
      <c r="N27" s="771" t="s">
        <v>160</v>
      </c>
    </row>
    <row r="28" spans="1:17" s="63" customFormat="1" ht="36.75" customHeight="1" x14ac:dyDescent="0.2">
      <c r="A28" s="771"/>
      <c r="B28" s="771"/>
      <c r="C28" s="771"/>
      <c r="D28" s="771"/>
      <c r="E28" s="771"/>
      <c r="F28" s="771"/>
      <c r="G28" s="771"/>
      <c r="H28" s="771"/>
      <c r="I28" s="771"/>
      <c r="J28" s="771"/>
      <c r="K28" s="771"/>
      <c r="L28" s="771"/>
      <c r="M28" s="771"/>
      <c r="N28" s="771"/>
    </row>
    <row r="29" spans="1:17" s="63" customFormat="1" ht="42.75" customHeight="1" x14ac:dyDescent="0.2">
      <c r="A29" s="771"/>
      <c r="B29" s="771"/>
      <c r="C29" s="771"/>
      <c r="D29" s="771"/>
      <c r="E29" s="771"/>
      <c r="F29" s="771"/>
      <c r="G29" s="86" t="s">
        <v>161</v>
      </c>
      <c r="H29" s="86" t="s">
        <v>162</v>
      </c>
      <c r="I29" s="86" t="s">
        <v>163</v>
      </c>
      <c r="J29" s="86" t="s">
        <v>161</v>
      </c>
      <c r="K29" s="86" t="s">
        <v>162</v>
      </c>
      <c r="L29" s="86" t="s">
        <v>20</v>
      </c>
      <c r="M29" s="771"/>
      <c r="N29" s="771"/>
    </row>
    <row r="30" spans="1:17" s="63" customFormat="1" x14ac:dyDescent="0.2">
      <c r="A30" s="87">
        <v>1</v>
      </c>
      <c r="B30" s="87">
        <v>2</v>
      </c>
      <c r="C30" s="772">
        <v>3</v>
      </c>
      <c r="D30" s="772"/>
      <c r="E30" s="772"/>
      <c r="F30" s="87">
        <v>4</v>
      </c>
      <c r="G30" s="87">
        <v>5</v>
      </c>
      <c r="H30" s="87">
        <v>6</v>
      </c>
      <c r="I30" s="87">
        <v>7</v>
      </c>
      <c r="J30" s="87">
        <v>8</v>
      </c>
      <c r="K30" s="87">
        <v>9</v>
      </c>
      <c r="L30" s="87">
        <v>10</v>
      </c>
      <c r="M30" s="87">
        <v>11</v>
      </c>
      <c r="N30" s="87">
        <v>12</v>
      </c>
    </row>
    <row r="31" spans="1:17" s="63" customFormat="1" x14ac:dyDescent="0.2">
      <c r="A31" s="773" t="s">
        <v>2687</v>
      </c>
      <c r="B31" s="774"/>
      <c r="C31" s="774"/>
      <c r="D31" s="774"/>
      <c r="E31" s="774"/>
      <c r="F31" s="774"/>
      <c r="G31" s="774"/>
      <c r="H31" s="774"/>
      <c r="I31" s="774"/>
      <c r="J31" s="774"/>
      <c r="K31" s="774"/>
      <c r="L31" s="774"/>
      <c r="M31" s="774"/>
      <c r="N31" s="775"/>
      <c r="P31" s="68" t="s">
        <v>2687</v>
      </c>
    </row>
    <row r="32" spans="1:17" s="63" customFormat="1" ht="33.75" x14ac:dyDescent="0.2">
      <c r="A32" s="88" t="s">
        <v>165</v>
      </c>
      <c r="B32" s="89" t="s">
        <v>4401</v>
      </c>
      <c r="C32" s="776" t="s">
        <v>4402</v>
      </c>
      <c r="D32" s="776"/>
      <c r="E32" s="776"/>
      <c r="F32" s="90" t="s">
        <v>582</v>
      </c>
      <c r="G32" s="90" t="s">
        <v>33</v>
      </c>
      <c r="H32" s="90" t="s">
        <v>33</v>
      </c>
      <c r="I32" s="90" t="s">
        <v>4403</v>
      </c>
      <c r="J32" s="91" t="s">
        <v>33</v>
      </c>
      <c r="K32" s="90" t="s">
        <v>33</v>
      </c>
      <c r="L32" s="91" t="s">
        <v>33</v>
      </c>
      <c r="M32" s="92" t="s">
        <v>33</v>
      </c>
      <c r="N32" s="93" t="s">
        <v>33</v>
      </c>
      <c r="Q32" s="68" t="s">
        <v>4402</v>
      </c>
    </row>
    <row r="33" spans="1:23" s="63" customFormat="1" x14ac:dyDescent="0.2">
      <c r="A33" s="94"/>
      <c r="B33" s="95"/>
      <c r="C33" s="767" t="s">
        <v>4404</v>
      </c>
      <c r="D33" s="767"/>
      <c r="E33" s="767"/>
      <c r="F33" s="767"/>
      <c r="G33" s="767"/>
      <c r="H33" s="767"/>
      <c r="I33" s="767"/>
      <c r="J33" s="767"/>
      <c r="K33" s="767"/>
      <c r="L33" s="767"/>
      <c r="M33" s="767"/>
      <c r="N33" s="781"/>
      <c r="R33" s="68" t="s">
        <v>4404</v>
      </c>
    </row>
    <row r="34" spans="1:23" s="63" customFormat="1" ht="33.75" x14ac:dyDescent="0.2">
      <c r="A34" s="96"/>
      <c r="B34" s="97" t="s">
        <v>558</v>
      </c>
      <c r="C34" s="767" t="s">
        <v>559</v>
      </c>
      <c r="D34" s="767"/>
      <c r="E34" s="767"/>
      <c r="F34" s="767"/>
      <c r="G34" s="767"/>
      <c r="H34" s="767"/>
      <c r="I34" s="767"/>
      <c r="J34" s="767"/>
      <c r="K34" s="767"/>
      <c r="L34" s="767"/>
      <c r="M34" s="767"/>
      <c r="N34" s="781"/>
      <c r="S34" s="68" t="s">
        <v>559</v>
      </c>
    </row>
    <row r="35" spans="1:23" s="63" customFormat="1" x14ac:dyDescent="0.2">
      <c r="A35" s="98"/>
      <c r="B35" s="97" t="s">
        <v>165</v>
      </c>
      <c r="C35" s="767" t="s">
        <v>251</v>
      </c>
      <c r="D35" s="767"/>
      <c r="E35" s="767"/>
      <c r="F35" s="99" t="s">
        <v>33</v>
      </c>
      <c r="G35" s="99" t="s">
        <v>33</v>
      </c>
      <c r="H35" s="99" t="s">
        <v>33</v>
      </c>
      <c r="I35" s="99" t="s">
        <v>33</v>
      </c>
      <c r="J35" s="100">
        <v>1201.2</v>
      </c>
      <c r="K35" s="99" t="s">
        <v>175</v>
      </c>
      <c r="L35" s="100">
        <v>331.08</v>
      </c>
      <c r="M35" s="101" t="s">
        <v>33</v>
      </c>
      <c r="N35" s="102" t="s">
        <v>33</v>
      </c>
      <c r="T35" s="68" t="s">
        <v>251</v>
      </c>
    </row>
    <row r="36" spans="1:23" s="63" customFormat="1" x14ac:dyDescent="0.2">
      <c r="A36" s="98"/>
      <c r="B36" s="97" t="s">
        <v>33</v>
      </c>
      <c r="C36" s="767" t="s">
        <v>253</v>
      </c>
      <c r="D36" s="767"/>
      <c r="E36" s="767"/>
      <c r="F36" s="99" t="s">
        <v>179</v>
      </c>
      <c r="G36" s="99" t="s">
        <v>1168</v>
      </c>
      <c r="H36" s="99" t="s">
        <v>175</v>
      </c>
      <c r="I36" s="99" t="s">
        <v>4405</v>
      </c>
      <c r="J36" s="100" t="s">
        <v>33</v>
      </c>
      <c r="K36" s="99" t="s">
        <v>33</v>
      </c>
      <c r="L36" s="100" t="s">
        <v>33</v>
      </c>
      <c r="M36" s="101" t="s">
        <v>33</v>
      </c>
      <c r="N36" s="102" t="s">
        <v>33</v>
      </c>
      <c r="U36" s="68" t="s">
        <v>253</v>
      </c>
    </row>
    <row r="37" spans="1:23" s="63" customFormat="1" x14ac:dyDescent="0.2">
      <c r="A37" s="98"/>
      <c r="B37" s="97" t="s">
        <v>33</v>
      </c>
      <c r="C37" s="776" t="s">
        <v>182</v>
      </c>
      <c r="D37" s="776"/>
      <c r="E37" s="776"/>
      <c r="F37" s="90" t="s">
        <v>33</v>
      </c>
      <c r="G37" s="90" t="s">
        <v>33</v>
      </c>
      <c r="H37" s="90" t="s">
        <v>33</v>
      </c>
      <c r="I37" s="90" t="s">
        <v>33</v>
      </c>
      <c r="J37" s="91">
        <v>1201.2</v>
      </c>
      <c r="K37" s="90" t="s">
        <v>33</v>
      </c>
      <c r="L37" s="91">
        <v>331.08</v>
      </c>
      <c r="M37" s="92" t="s">
        <v>33</v>
      </c>
      <c r="N37" s="93" t="s">
        <v>33</v>
      </c>
      <c r="V37" s="68" t="s">
        <v>182</v>
      </c>
    </row>
    <row r="38" spans="1:23" s="63" customFormat="1" x14ac:dyDescent="0.2">
      <c r="A38" s="98"/>
      <c r="B38" s="97" t="s">
        <v>33</v>
      </c>
      <c r="C38" s="767" t="s">
        <v>183</v>
      </c>
      <c r="D38" s="767"/>
      <c r="E38" s="767"/>
      <c r="F38" s="99" t="s">
        <v>33</v>
      </c>
      <c r="G38" s="99" t="s">
        <v>33</v>
      </c>
      <c r="H38" s="99" t="s">
        <v>33</v>
      </c>
      <c r="I38" s="99" t="s">
        <v>33</v>
      </c>
      <c r="J38" s="100" t="s">
        <v>33</v>
      </c>
      <c r="K38" s="99" t="s">
        <v>33</v>
      </c>
      <c r="L38" s="100">
        <v>331.08</v>
      </c>
      <c r="M38" s="101" t="s">
        <v>33</v>
      </c>
      <c r="N38" s="102" t="s">
        <v>33</v>
      </c>
      <c r="U38" s="68" t="s">
        <v>183</v>
      </c>
    </row>
    <row r="39" spans="1:23" s="63" customFormat="1" ht="22.5" x14ac:dyDescent="0.2">
      <c r="A39" s="98"/>
      <c r="B39" s="97" t="s">
        <v>4239</v>
      </c>
      <c r="C39" s="767" t="s">
        <v>4240</v>
      </c>
      <c r="D39" s="767"/>
      <c r="E39" s="767"/>
      <c r="F39" s="99" t="s">
        <v>186</v>
      </c>
      <c r="G39" s="99" t="s">
        <v>341</v>
      </c>
      <c r="H39" s="99" t="s">
        <v>33</v>
      </c>
      <c r="I39" s="99" t="s">
        <v>341</v>
      </c>
      <c r="J39" s="100" t="s">
        <v>33</v>
      </c>
      <c r="K39" s="99" t="s">
        <v>33</v>
      </c>
      <c r="L39" s="100">
        <v>264.86</v>
      </c>
      <c r="M39" s="101" t="s">
        <v>33</v>
      </c>
      <c r="N39" s="102" t="s">
        <v>33</v>
      </c>
      <c r="U39" s="68" t="s">
        <v>4240</v>
      </c>
    </row>
    <row r="40" spans="1:23" s="63" customFormat="1" ht="22.5" x14ac:dyDescent="0.2">
      <c r="A40" s="98"/>
      <c r="B40" s="97" t="s">
        <v>4241</v>
      </c>
      <c r="C40" s="767" t="s">
        <v>4242</v>
      </c>
      <c r="D40" s="767"/>
      <c r="E40" s="767"/>
      <c r="F40" s="99" t="s">
        <v>186</v>
      </c>
      <c r="G40" s="99" t="s">
        <v>344</v>
      </c>
      <c r="H40" s="99" t="s">
        <v>33</v>
      </c>
      <c r="I40" s="99" t="s">
        <v>344</v>
      </c>
      <c r="J40" s="100" t="s">
        <v>33</v>
      </c>
      <c r="K40" s="99" t="s">
        <v>33</v>
      </c>
      <c r="L40" s="100">
        <v>148.99</v>
      </c>
      <c r="M40" s="101" t="s">
        <v>33</v>
      </c>
      <c r="N40" s="102" t="s">
        <v>33</v>
      </c>
      <c r="U40" s="68" t="s">
        <v>4242</v>
      </c>
    </row>
    <row r="41" spans="1:23" s="63" customFormat="1" x14ac:dyDescent="0.2">
      <c r="A41" s="103"/>
      <c r="B41" s="104"/>
      <c r="C41" s="780" t="s">
        <v>191</v>
      </c>
      <c r="D41" s="780"/>
      <c r="E41" s="780"/>
      <c r="F41" s="105" t="s">
        <v>33</v>
      </c>
      <c r="G41" s="105" t="s">
        <v>33</v>
      </c>
      <c r="H41" s="105" t="s">
        <v>33</v>
      </c>
      <c r="I41" s="105" t="s">
        <v>33</v>
      </c>
      <c r="J41" s="106" t="s">
        <v>33</v>
      </c>
      <c r="K41" s="105" t="s">
        <v>33</v>
      </c>
      <c r="L41" s="106">
        <v>744.93</v>
      </c>
      <c r="M41" s="92" t="s">
        <v>33</v>
      </c>
      <c r="N41" s="107" t="s">
        <v>33</v>
      </c>
      <c r="W41" s="68" t="s">
        <v>191</v>
      </c>
    </row>
    <row r="42" spans="1:23" s="63" customFormat="1" ht="22.5" x14ac:dyDescent="0.2">
      <c r="A42" s="88" t="s">
        <v>173</v>
      </c>
      <c r="B42" s="89" t="s">
        <v>4406</v>
      </c>
      <c r="C42" s="776" t="s">
        <v>4407</v>
      </c>
      <c r="D42" s="776"/>
      <c r="E42" s="776"/>
      <c r="F42" s="90" t="s">
        <v>582</v>
      </c>
      <c r="G42" s="90" t="s">
        <v>33</v>
      </c>
      <c r="H42" s="90" t="s">
        <v>33</v>
      </c>
      <c r="I42" s="90" t="s">
        <v>4408</v>
      </c>
      <c r="J42" s="91" t="s">
        <v>33</v>
      </c>
      <c r="K42" s="90" t="s">
        <v>33</v>
      </c>
      <c r="L42" s="91" t="s">
        <v>33</v>
      </c>
      <c r="M42" s="92" t="s">
        <v>33</v>
      </c>
      <c r="N42" s="93" t="s">
        <v>33</v>
      </c>
      <c r="Q42" s="68" t="s">
        <v>4407</v>
      </c>
    </row>
    <row r="43" spans="1:23" s="63" customFormat="1" x14ac:dyDescent="0.2">
      <c r="A43" s="94"/>
      <c r="B43" s="95"/>
      <c r="C43" s="767" t="s">
        <v>4409</v>
      </c>
      <c r="D43" s="767"/>
      <c r="E43" s="767"/>
      <c r="F43" s="767"/>
      <c r="G43" s="767"/>
      <c r="H43" s="767"/>
      <c r="I43" s="767"/>
      <c r="J43" s="767"/>
      <c r="K43" s="767"/>
      <c r="L43" s="767"/>
      <c r="M43" s="767"/>
      <c r="N43" s="781"/>
      <c r="R43" s="68" t="s">
        <v>4409</v>
      </c>
    </row>
    <row r="44" spans="1:23" s="63" customFormat="1" ht="33.75" x14ac:dyDescent="0.2">
      <c r="A44" s="96"/>
      <c r="B44" s="97" t="s">
        <v>558</v>
      </c>
      <c r="C44" s="767" t="s">
        <v>559</v>
      </c>
      <c r="D44" s="767"/>
      <c r="E44" s="767"/>
      <c r="F44" s="767"/>
      <c r="G44" s="767"/>
      <c r="H44" s="767"/>
      <c r="I44" s="767"/>
      <c r="J44" s="767"/>
      <c r="K44" s="767"/>
      <c r="L44" s="767"/>
      <c r="M44" s="767"/>
      <c r="N44" s="781"/>
      <c r="S44" s="68" t="s">
        <v>559</v>
      </c>
    </row>
    <row r="45" spans="1:23" s="63" customFormat="1" x14ac:dyDescent="0.2">
      <c r="A45" s="98"/>
      <c r="B45" s="97" t="s">
        <v>165</v>
      </c>
      <c r="C45" s="767" t="s">
        <v>251</v>
      </c>
      <c r="D45" s="767"/>
      <c r="E45" s="767"/>
      <c r="F45" s="99" t="s">
        <v>33</v>
      </c>
      <c r="G45" s="99" t="s">
        <v>33</v>
      </c>
      <c r="H45" s="99" t="s">
        <v>33</v>
      </c>
      <c r="I45" s="99" t="s">
        <v>33</v>
      </c>
      <c r="J45" s="100">
        <v>663.75</v>
      </c>
      <c r="K45" s="99" t="s">
        <v>175</v>
      </c>
      <c r="L45" s="100">
        <v>160.54</v>
      </c>
      <c r="M45" s="101" t="s">
        <v>33</v>
      </c>
      <c r="N45" s="102" t="s">
        <v>33</v>
      </c>
      <c r="T45" s="68" t="s">
        <v>251</v>
      </c>
    </row>
    <row r="46" spans="1:23" s="63" customFormat="1" ht="22.5" x14ac:dyDescent="0.2">
      <c r="A46" s="98"/>
      <c r="B46" s="97" t="s">
        <v>33</v>
      </c>
      <c r="C46" s="767" t="s">
        <v>253</v>
      </c>
      <c r="D46" s="767"/>
      <c r="E46" s="767"/>
      <c r="F46" s="99" t="s">
        <v>179</v>
      </c>
      <c r="G46" s="99" t="s">
        <v>4410</v>
      </c>
      <c r="H46" s="99" t="s">
        <v>175</v>
      </c>
      <c r="I46" s="99" t="s">
        <v>4411</v>
      </c>
      <c r="J46" s="100" t="s">
        <v>33</v>
      </c>
      <c r="K46" s="99" t="s">
        <v>33</v>
      </c>
      <c r="L46" s="100" t="s">
        <v>33</v>
      </c>
      <c r="M46" s="101" t="s">
        <v>33</v>
      </c>
      <c r="N46" s="102" t="s">
        <v>33</v>
      </c>
      <c r="U46" s="68" t="s">
        <v>253</v>
      </c>
    </row>
    <row r="47" spans="1:23" s="63" customFormat="1" x14ac:dyDescent="0.2">
      <c r="A47" s="98"/>
      <c r="B47" s="97" t="s">
        <v>33</v>
      </c>
      <c r="C47" s="776" t="s">
        <v>182</v>
      </c>
      <c r="D47" s="776"/>
      <c r="E47" s="776"/>
      <c r="F47" s="90" t="s">
        <v>33</v>
      </c>
      <c r="G47" s="90" t="s">
        <v>33</v>
      </c>
      <c r="H47" s="90" t="s">
        <v>33</v>
      </c>
      <c r="I47" s="90" t="s">
        <v>33</v>
      </c>
      <c r="J47" s="91">
        <v>663.75</v>
      </c>
      <c r="K47" s="90" t="s">
        <v>33</v>
      </c>
      <c r="L47" s="91">
        <v>160.54</v>
      </c>
      <c r="M47" s="92" t="s">
        <v>33</v>
      </c>
      <c r="N47" s="93" t="s">
        <v>33</v>
      </c>
      <c r="V47" s="68" t="s">
        <v>182</v>
      </c>
    </row>
    <row r="48" spans="1:23" s="63" customFormat="1" x14ac:dyDescent="0.2">
      <c r="A48" s="98"/>
      <c r="B48" s="97" t="s">
        <v>33</v>
      </c>
      <c r="C48" s="767" t="s">
        <v>183</v>
      </c>
      <c r="D48" s="767"/>
      <c r="E48" s="767"/>
      <c r="F48" s="99" t="s">
        <v>33</v>
      </c>
      <c r="G48" s="99" t="s">
        <v>33</v>
      </c>
      <c r="H48" s="99" t="s">
        <v>33</v>
      </c>
      <c r="I48" s="99" t="s">
        <v>33</v>
      </c>
      <c r="J48" s="100" t="s">
        <v>33</v>
      </c>
      <c r="K48" s="99" t="s">
        <v>33</v>
      </c>
      <c r="L48" s="100">
        <v>160.54</v>
      </c>
      <c r="M48" s="101" t="s">
        <v>33</v>
      </c>
      <c r="N48" s="102" t="s">
        <v>33</v>
      </c>
      <c r="U48" s="68" t="s">
        <v>183</v>
      </c>
    </row>
    <row r="49" spans="1:23" s="63" customFormat="1" ht="22.5" x14ac:dyDescent="0.2">
      <c r="A49" s="98"/>
      <c r="B49" s="97" t="s">
        <v>4239</v>
      </c>
      <c r="C49" s="767" t="s">
        <v>4240</v>
      </c>
      <c r="D49" s="767"/>
      <c r="E49" s="767"/>
      <c r="F49" s="99" t="s">
        <v>186</v>
      </c>
      <c r="G49" s="99" t="s">
        <v>341</v>
      </c>
      <c r="H49" s="99" t="s">
        <v>33</v>
      </c>
      <c r="I49" s="99" t="s">
        <v>341</v>
      </c>
      <c r="J49" s="100" t="s">
        <v>33</v>
      </c>
      <c r="K49" s="99" t="s">
        <v>33</v>
      </c>
      <c r="L49" s="100">
        <v>128.43</v>
      </c>
      <c r="M49" s="101" t="s">
        <v>33</v>
      </c>
      <c r="N49" s="102" t="s">
        <v>33</v>
      </c>
      <c r="U49" s="68" t="s">
        <v>4240</v>
      </c>
    </row>
    <row r="50" spans="1:23" s="63" customFormat="1" ht="22.5" x14ac:dyDescent="0.2">
      <c r="A50" s="98"/>
      <c r="B50" s="97" t="s">
        <v>4241</v>
      </c>
      <c r="C50" s="767" t="s">
        <v>4242</v>
      </c>
      <c r="D50" s="767"/>
      <c r="E50" s="767"/>
      <c r="F50" s="99" t="s">
        <v>186</v>
      </c>
      <c r="G50" s="99" t="s">
        <v>344</v>
      </c>
      <c r="H50" s="99" t="s">
        <v>33</v>
      </c>
      <c r="I50" s="99" t="s">
        <v>344</v>
      </c>
      <c r="J50" s="100" t="s">
        <v>33</v>
      </c>
      <c r="K50" s="99" t="s">
        <v>33</v>
      </c>
      <c r="L50" s="100">
        <v>72.239999999999995</v>
      </c>
      <c r="M50" s="101" t="s">
        <v>33</v>
      </c>
      <c r="N50" s="102" t="s">
        <v>33</v>
      </c>
      <c r="U50" s="68" t="s">
        <v>4242</v>
      </c>
    </row>
    <row r="51" spans="1:23" s="63" customFormat="1" x14ac:dyDescent="0.2">
      <c r="A51" s="103"/>
      <c r="B51" s="104"/>
      <c r="C51" s="780" t="s">
        <v>191</v>
      </c>
      <c r="D51" s="780"/>
      <c r="E51" s="780"/>
      <c r="F51" s="105" t="s">
        <v>33</v>
      </c>
      <c r="G51" s="105" t="s">
        <v>33</v>
      </c>
      <c r="H51" s="105" t="s">
        <v>33</v>
      </c>
      <c r="I51" s="105" t="s">
        <v>33</v>
      </c>
      <c r="J51" s="106" t="s">
        <v>33</v>
      </c>
      <c r="K51" s="105" t="s">
        <v>33</v>
      </c>
      <c r="L51" s="106">
        <v>361.21</v>
      </c>
      <c r="M51" s="92" t="s">
        <v>33</v>
      </c>
      <c r="N51" s="107" t="s">
        <v>33</v>
      </c>
      <c r="W51" s="68" t="s">
        <v>191</v>
      </c>
    </row>
    <row r="52" spans="1:23" s="63" customFormat="1" ht="22.5" x14ac:dyDescent="0.2">
      <c r="A52" s="88" t="s">
        <v>176</v>
      </c>
      <c r="B52" s="89" t="s">
        <v>2707</v>
      </c>
      <c r="C52" s="776" t="s">
        <v>2708</v>
      </c>
      <c r="D52" s="776"/>
      <c r="E52" s="776"/>
      <c r="F52" s="90" t="s">
        <v>711</v>
      </c>
      <c r="G52" s="90" t="s">
        <v>33</v>
      </c>
      <c r="H52" s="90" t="s">
        <v>33</v>
      </c>
      <c r="I52" s="90" t="s">
        <v>1608</v>
      </c>
      <c r="J52" s="91" t="s">
        <v>33</v>
      </c>
      <c r="K52" s="90" t="s">
        <v>33</v>
      </c>
      <c r="L52" s="91" t="s">
        <v>33</v>
      </c>
      <c r="M52" s="92" t="s">
        <v>33</v>
      </c>
      <c r="N52" s="93" t="s">
        <v>33</v>
      </c>
      <c r="Q52" s="68" t="s">
        <v>2708</v>
      </c>
    </row>
    <row r="53" spans="1:23" s="63" customFormat="1" x14ac:dyDescent="0.2">
      <c r="A53" s="94"/>
      <c r="B53" s="95"/>
      <c r="C53" s="767" t="s">
        <v>4412</v>
      </c>
      <c r="D53" s="767"/>
      <c r="E53" s="767"/>
      <c r="F53" s="767"/>
      <c r="G53" s="767"/>
      <c r="H53" s="767"/>
      <c r="I53" s="767"/>
      <c r="J53" s="767"/>
      <c r="K53" s="767"/>
      <c r="L53" s="767"/>
      <c r="M53" s="767"/>
      <c r="N53" s="781"/>
      <c r="R53" s="68" t="s">
        <v>4412</v>
      </c>
    </row>
    <row r="54" spans="1:23" s="63" customFormat="1" ht="33.75" x14ac:dyDescent="0.2">
      <c r="A54" s="96"/>
      <c r="B54" s="97" t="s">
        <v>558</v>
      </c>
      <c r="C54" s="767" t="s">
        <v>559</v>
      </c>
      <c r="D54" s="767"/>
      <c r="E54" s="767"/>
      <c r="F54" s="767"/>
      <c r="G54" s="767"/>
      <c r="H54" s="767"/>
      <c r="I54" s="767"/>
      <c r="J54" s="767"/>
      <c r="K54" s="767"/>
      <c r="L54" s="767"/>
      <c r="M54" s="767"/>
      <c r="N54" s="781"/>
      <c r="S54" s="68" t="s">
        <v>559</v>
      </c>
    </row>
    <row r="55" spans="1:23" s="63" customFormat="1" x14ac:dyDescent="0.2">
      <c r="A55" s="98"/>
      <c r="B55" s="97" t="s">
        <v>165</v>
      </c>
      <c r="C55" s="767" t="s">
        <v>251</v>
      </c>
      <c r="D55" s="767"/>
      <c r="E55" s="767"/>
      <c r="F55" s="99" t="s">
        <v>33</v>
      </c>
      <c r="G55" s="99" t="s">
        <v>33</v>
      </c>
      <c r="H55" s="99" t="s">
        <v>33</v>
      </c>
      <c r="I55" s="99" t="s">
        <v>33</v>
      </c>
      <c r="J55" s="100">
        <v>49.82</v>
      </c>
      <c r="K55" s="99" t="s">
        <v>175</v>
      </c>
      <c r="L55" s="100">
        <v>56.05</v>
      </c>
      <c r="M55" s="101" t="s">
        <v>33</v>
      </c>
      <c r="N55" s="102" t="s">
        <v>33</v>
      </c>
      <c r="T55" s="68" t="s">
        <v>251</v>
      </c>
    </row>
    <row r="56" spans="1:23" s="63" customFormat="1" x14ac:dyDescent="0.2">
      <c r="A56" s="98"/>
      <c r="B56" s="97" t="s">
        <v>173</v>
      </c>
      <c r="C56" s="767" t="s">
        <v>174</v>
      </c>
      <c r="D56" s="767"/>
      <c r="E56" s="767"/>
      <c r="F56" s="99" t="s">
        <v>33</v>
      </c>
      <c r="G56" s="99" t="s">
        <v>33</v>
      </c>
      <c r="H56" s="99" t="s">
        <v>33</v>
      </c>
      <c r="I56" s="99" t="s">
        <v>33</v>
      </c>
      <c r="J56" s="100">
        <v>256.27</v>
      </c>
      <c r="K56" s="99" t="s">
        <v>175</v>
      </c>
      <c r="L56" s="100">
        <v>288.3</v>
      </c>
      <c r="M56" s="101" t="s">
        <v>33</v>
      </c>
      <c r="N56" s="102" t="s">
        <v>33</v>
      </c>
      <c r="T56" s="68" t="s">
        <v>174</v>
      </c>
    </row>
    <row r="57" spans="1:23" s="63" customFormat="1" x14ac:dyDescent="0.2">
      <c r="A57" s="98"/>
      <c r="B57" s="97" t="s">
        <v>176</v>
      </c>
      <c r="C57" s="767" t="s">
        <v>177</v>
      </c>
      <c r="D57" s="767"/>
      <c r="E57" s="767"/>
      <c r="F57" s="99" t="s">
        <v>33</v>
      </c>
      <c r="G57" s="99" t="s">
        <v>33</v>
      </c>
      <c r="H57" s="99" t="s">
        <v>33</v>
      </c>
      <c r="I57" s="99" t="s">
        <v>33</v>
      </c>
      <c r="J57" s="100">
        <v>45.24</v>
      </c>
      <c r="K57" s="99" t="s">
        <v>175</v>
      </c>
      <c r="L57" s="100">
        <v>50.9</v>
      </c>
      <c r="M57" s="101" t="s">
        <v>33</v>
      </c>
      <c r="N57" s="102" t="s">
        <v>33</v>
      </c>
      <c r="T57" s="68" t="s">
        <v>177</v>
      </c>
    </row>
    <row r="58" spans="1:23" s="63" customFormat="1" x14ac:dyDescent="0.2">
      <c r="A58" s="98"/>
      <c r="B58" s="97" t="s">
        <v>212</v>
      </c>
      <c r="C58" s="767" t="s">
        <v>252</v>
      </c>
      <c r="D58" s="767"/>
      <c r="E58" s="767"/>
      <c r="F58" s="99" t="s">
        <v>33</v>
      </c>
      <c r="G58" s="99" t="s">
        <v>33</v>
      </c>
      <c r="H58" s="99" t="s">
        <v>33</v>
      </c>
      <c r="I58" s="99" t="s">
        <v>33</v>
      </c>
      <c r="J58" s="100">
        <v>1</v>
      </c>
      <c r="K58" s="99" t="s">
        <v>33</v>
      </c>
      <c r="L58" s="100">
        <v>0.9</v>
      </c>
      <c r="M58" s="101" t="s">
        <v>33</v>
      </c>
      <c r="N58" s="102" t="s">
        <v>33</v>
      </c>
      <c r="T58" s="68" t="s">
        <v>252</v>
      </c>
    </row>
    <row r="59" spans="1:23" s="63" customFormat="1" x14ac:dyDescent="0.2">
      <c r="A59" s="98"/>
      <c r="B59" s="97" t="s">
        <v>33</v>
      </c>
      <c r="C59" s="767" t="s">
        <v>253</v>
      </c>
      <c r="D59" s="767"/>
      <c r="E59" s="767"/>
      <c r="F59" s="99" t="s">
        <v>179</v>
      </c>
      <c r="G59" s="99" t="s">
        <v>769</v>
      </c>
      <c r="H59" s="99" t="s">
        <v>175</v>
      </c>
      <c r="I59" s="99" t="s">
        <v>4413</v>
      </c>
      <c r="J59" s="100" t="s">
        <v>33</v>
      </c>
      <c r="K59" s="99" t="s">
        <v>33</v>
      </c>
      <c r="L59" s="100" t="s">
        <v>33</v>
      </c>
      <c r="M59" s="101" t="s">
        <v>33</v>
      </c>
      <c r="N59" s="102" t="s">
        <v>33</v>
      </c>
      <c r="U59" s="68" t="s">
        <v>253</v>
      </c>
    </row>
    <row r="60" spans="1:23" s="63" customFormat="1" x14ac:dyDescent="0.2">
      <c r="A60" s="98"/>
      <c r="B60" s="97" t="s">
        <v>33</v>
      </c>
      <c r="C60" s="767" t="s">
        <v>178</v>
      </c>
      <c r="D60" s="767"/>
      <c r="E60" s="767"/>
      <c r="F60" s="99" t="s">
        <v>179</v>
      </c>
      <c r="G60" s="99" t="s">
        <v>2710</v>
      </c>
      <c r="H60" s="99" t="s">
        <v>175</v>
      </c>
      <c r="I60" s="99" t="s">
        <v>4414</v>
      </c>
      <c r="J60" s="100" t="s">
        <v>33</v>
      </c>
      <c r="K60" s="99" t="s">
        <v>33</v>
      </c>
      <c r="L60" s="100" t="s">
        <v>33</v>
      </c>
      <c r="M60" s="101" t="s">
        <v>33</v>
      </c>
      <c r="N60" s="102" t="s">
        <v>33</v>
      </c>
      <c r="U60" s="68" t="s">
        <v>178</v>
      </c>
    </row>
    <row r="61" spans="1:23" s="63" customFormat="1" x14ac:dyDescent="0.2">
      <c r="A61" s="98"/>
      <c r="B61" s="97" t="s">
        <v>33</v>
      </c>
      <c r="C61" s="776" t="s">
        <v>182</v>
      </c>
      <c r="D61" s="776"/>
      <c r="E61" s="776"/>
      <c r="F61" s="90" t="s">
        <v>33</v>
      </c>
      <c r="G61" s="90" t="s">
        <v>33</v>
      </c>
      <c r="H61" s="90" t="s">
        <v>33</v>
      </c>
      <c r="I61" s="90" t="s">
        <v>33</v>
      </c>
      <c r="J61" s="91">
        <v>307.08999999999997</v>
      </c>
      <c r="K61" s="90" t="s">
        <v>33</v>
      </c>
      <c r="L61" s="91">
        <v>345.25</v>
      </c>
      <c r="M61" s="92" t="s">
        <v>33</v>
      </c>
      <c r="N61" s="93" t="s">
        <v>33</v>
      </c>
      <c r="V61" s="68" t="s">
        <v>182</v>
      </c>
    </row>
    <row r="62" spans="1:23" s="63" customFormat="1" x14ac:dyDescent="0.2">
      <c r="A62" s="98"/>
      <c r="B62" s="97" t="s">
        <v>33</v>
      </c>
      <c r="C62" s="767" t="s">
        <v>183</v>
      </c>
      <c r="D62" s="767"/>
      <c r="E62" s="767"/>
      <c r="F62" s="99" t="s">
        <v>33</v>
      </c>
      <c r="G62" s="99" t="s">
        <v>33</v>
      </c>
      <c r="H62" s="99" t="s">
        <v>33</v>
      </c>
      <c r="I62" s="99" t="s">
        <v>33</v>
      </c>
      <c r="J62" s="100" t="s">
        <v>33</v>
      </c>
      <c r="K62" s="99" t="s">
        <v>33</v>
      </c>
      <c r="L62" s="100">
        <v>106.95</v>
      </c>
      <c r="M62" s="101" t="s">
        <v>33</v>
      </c>
      <c r="N62" s="102" t="s">
        <v>33</v>
      </c>
      <c r="U62" s="68" t="s">
        <v>183</v>
      </c>
    </row>
    <row r="63" spans="1:23" s="63" customFormat="1" ht="22.5" x14ac:dyDescent="0.2">
      <c r="A63" s="98"/>
      <c r="B63" s="97" t="s">
        <v>959</v>
      </c>
      <c r="C63" s="767" t="s">
        <v>960</v>
      </c>
      <c r="D63" s="767"/>
      <c r="E63" s="767"/>
      <c r="F63" s="99" t="s">
        <v>186</v>
      </c>
      <c r="G63" s="99" t="s">
        <v>187</v>
      </c>
      <c r="H63" s="99" t="s">
        <v>33</v>
      </c>
      <c r="I63" s="99" t="s">
        <v>187</v>
      </c>
      <c r="J63" s="100" t="s">
        <v>33</v>
      </c>
      <c r="K63" s="99" t="s">
        <v>33</v>
      </c>
      <c r="L63" s="100">
        <v>101.6</v>
      </c>
      <c r="M63" s="101" t="s">
        <v>33</v>
      </c>
      <c r="N63" s="102" t="s">
        <v>33</v>
      </c>
      <c r="U63" s="68" t="s">
        <v>960</v>
      </c>
    </row>
    <row r="64" spans="1:23" s="63" customFormat="1" ht="22.5" x14ac:dyDescent="0.2">
      <c r="A64" s="98"/>
      <c r="B64" s="97" t="s">
        <v>961</v>
      </c>
      <c r="C64" s="767" t="s">
        <v>962</v>
      </c>
      <c r="D64" s="767"/>
      <c r="E64" s="767"/>
      <c r="F64" s="99" t="s">
        <v>186</v>
      </c>
      <c r="G64" s="99" t="s">
        <v>594</v>
      </c>
      <c r="H64" s="99" t="s">
        <v>33</v>
      </c>
      <c r="I64" s="99" t="s">
        <v>594</v>
      </c>
      <c r="J64" s="100" t="s">
        <v>33</v>
      </c>
      <c r="K64" s="99" t="s">
        <v>33</v>
      </c>
      <c r="L64" s="100">
        <v>69.52</v>
      </c>
      <c r="M64" s="101" t="s">
        <v>33</v>
      </c>
      <c r="N64" s="102" t="s">
        <v>33</v>
      </c>
      <c r="U64" s="68" t="s">
        <v>962</v>
      </c>
    </row>
    <row r="65" spans="1:23" s="63" customFormat="1" x14ac:dyDescent="0.2">
      <c r="A65" s="103"/>
      <c r="B65" s="104"/>
      <c r="C65" s="780" t="s">
        <v>191</v>
      </c>
      <c r="D65" s="780"/>
      <c r="E65" s="780"/>
      <c r="F65" s="105" t="s">
        <v>33</v>
      </c>
      <c r="G65" s="105" t="s">
        <v>33</v>
      </c>
      <c r="H65" s="105" t="s">
        <v>33</v>
      </c>
      <c r="I65" s="105" t="s">
        <v>33</v>
      </c>
      <c r="J65" s="106" t="s">
        <v>33</v>
      </c>
      <c r="K65" s="105" t="s">
        <v>33</v>
      </c>
      <c r="L65" s="106">
        <v>516.37</v>
      </c>
      <c r="M65" s="92" t="s">
        <v>33</v>
      </c>
      <c r="N65" s="107" t="s">
        <v>33</v>
      </c>
      <c r="W65" s="68" t="s">
        <v>191</v>
      </c>
    </row>
    <row r="66" spans="1:23" s="63" customFormat="1" ht="22.5" x14ac:dyDescent="0.2">
      <c r="A66" s="88" t="s">
        <v>212</v>
      </c>
      <c r="B66" s="89" t="s">
        <v>4415</v>
      </c>
      <c r="C66" s="776" t="s">
        <v>4416</v>
      </c>
      <c r="D66" s="776"/>
      <c r="E66" s="776"/>
      <c r="F66" s="90" t="s">
        <v>711</v>
      </c>
      <c r="G66" s="90" t="s">
        <v>33</v>
      </c>
      <c r="H66" s="90" t="s">
        <v>33</v>
      </c>
      <c r="I66" s="90" t="s">
        <v>4417</v>
      </c>
      <c r="J66" s="91" t="s">
        <v>33</v>
      </c>
      <c r="K66" s="90" t="s">
        <v>33</v>
      </c>
      <c r="L66" s="91" t="s">
        <v>33</v>
      </c>
      <c r="M66" s="92" t="s">
        <v>33</v>
      </c>
      <c r="N66" s="93" t="s">
        <v>33</v>
      </c>
      <c r="Q66" s="68" t="s">
        <v>4416</v>
      </c>
    </row>
    <row r="67" spans="1:23" s="63" customFormat="1" x14ac:dyDescent="0.2">
      <c r="A67" s="94"/>
      <c r="B67" s="95"/>
      <c r="C67" s="767" t="s">
        <v>4418</v>
      </c>
      <c r="D67" s="767"/>
      <c r="E67" s="767"/>
      <c r="F67" s="767"/>
      <c r="G67" s="767"/>
      <c r="H67" s="767"/>
      <c r="I67" s="767"/>
      <c r="J67" s="767"/>
      <c r="K67" s="767"/>
      <c r="L67" s="767"/>
      <c r="M67" s="767"/>
      <c r="N67" s="781"/>
      <c r="R67" s="68" t="s">
        <v>4418</v>
      </c>
    </row>
    <row r="68" spans="1:23" s="63" customFormat="1" ht="33.75" x14ac:dyDescent="0.2">
      <c r="A68" s="96"/>
      <c r="B68" s="97" t="s">
        <v>558</v>
      </c>
      <c r="C68" s="767" t="s">
        <v>559</v>
      </c>
      <c r="D68" s="767"/>
      <c r="E68" s="767"/>
      <c r="F68" s="767"/>
      <c r="G68" s="767"/>
      <c r="H68" s="767"/>
      <c r="I68" s="767"/>
      <c r="J68" s="767"/>
      <c r="K68" s="767"/>
      <c r="L68" s="767"/>
      <c r="M68" s="767"/>
      <c r="N68" s="781"/>
      <c r="S68" s="68" t="s">
        <v>559</v>
      </c>
    </row>
    <row r="69" spans="1:23" s="63" customFormat="1" x14ac:dyDescent="0.2">
      <c r="A69" s="98"/>
      <c r="B69" s="97" t="s">
        <v>165</v>
      </c>
      <c r="C69" s="767" t="s">
        <v>251</v>
      </c>
      <c r="D69" s="767"/>
      <c r="E69" s="767"/>
      <c r="F69" s="99" t="s">
        <v>33</v>
      </c>
      <c r="G69" s="99" t="s">
        <v>33</v>
      </c>
      <c r="H69" s="99" t="s">
        <v>33</v>
      </c>
      <c r="I69" s="99" t="s">
        <v>33</v>
      </c>
      <c r="J69" s="100">
        <v>18.71</v>
      </c>
      <c r="K69" s="99" t="s">
        <v>175</v>
      </c>
      <c r="L69" s="100">
        <v>45.89</v>
      </c>
      <c r="M69" s="101" t="s">
        <v>33</v>
      </c>
      <c r="N69" s="102" t="s">
        <v>33</v>
      </c>
      <c r="T69" s="68" t="s">
        <v>251</v>
      </c>
    </row>
    <row r="70" spans="1:23" s="63" customFormat="1" x14ac:dyDescent="0.2">
      <c r="A70" s="98"/>
      <c r="B70" s="97" t="s">
        <v>173</v>
      </c>
      <c r="C70" s="767" t="s">
        <v>174</v>
      </c>
      <c r="D70" s="767"/>
      <c r="E70" s="767"/>
      <c r="F70" s="99" t="s">
        <v>33</v>
      </c>
      <c r="G70" s="99" t="s">
        <v>33</v>
      </c>
      <c r="H70" s="99" t="s">
        <v>33</v>
      </c>
      <c r="I70" s="99" t="s">
        <v>33</v>
      </c>
      <c r="J70" s="100">
        <v>5.26</v>
      </c>
      <c r="K70" s="99" t="s">
        <v>175</v>
      </c>
      <c r="L70" s="100">
        <v>12.9</v>
      </c>
      <c r="M70" s="101" t="s">
        <v>33</v>
      </c>
      <c r="N70" s="102" t="s">
        <v>33</v>
      </c>
      <c r="T70" s="68" t="s">
        <v>174</v>
      </c>
    </row>
    <row r="71" spans="1:23" s="63" customFormat="1" x14ac:dyDescent="0.2">
      <c r="A71" s="98"/>
      <c r="B71" s="97" t="s">
        <v>176</v>
      </c>
      <c r="C71" s="767" t="s">
        <v>177</v>
      </c>
      <c r="D71" s="767"/>
      <c r="E71" s="767"/>
      <c r="F71" s="99" t="s">
        <v>33</v>
      </c>
      <c r="G71" s="99" t="s">
        <v>33</v>
      </c>
      <c r="H71" s="99" t="s">
        <v>33</v>
      </c>
      <c r="I71" s="99" t="s">
        <v>33</v>
      </c>
      <c r="J71" s="100">
        <v>0.93</v>
      </c>
      <c r="K71" s="99" t="s">
        <v>175</v>
      </c>
      <c r="L71" s="100">
        <v>2.2799999999999998</v>
      </c>
      <c r="M71" s="101" t="s">
        <v>33</v>
      </c>
      <c r="N71" s="102" t="s">
        <v>33</v>
      </c>
      <c r="T71" s="68" t="s">
        <v>177</v>
      </c>
    </row>
    <row r="72" spans="1:23" s="63" customFormat="1" x14ac:dyDescent="0.2">
      <c r="A72" s="98"/>
      <c r="B72" s="97" t="s">
        <v>212</v>
      </c>
      <c r="C72" s="767" t="s">
        <v>252</v>
      </c>
      <c r="D72" s="767"/>
      <c r="E72" s="767"/>
      <c r="F72" s="99" t="s">
        <v>33</v>
      </c>
      <c r="G72" s="99" t="s">
        <v>33</v>
      </c>
      <c r="H72" s="99" t="s">
        <v>33</v>
      </c>
      <c r="I72" s="99" t="s">
        <v>33</v>
      </c>
      <c r="J72" s="100">
        <v>0.37</v>
      </c>
      <c r="K72" s="99" t="s">
        <v>33</v>
      </c>
      <c r="L72" s="100">
        <v>0.73</v>
      </c>
      <c r="M72" s="101" t="s">
        <v>33</v>
      </c>
      <c r="N72" s="102" t="s">
        <v>33</v>
      </c>
      <c r="T72" s="68" t="s">
        <v>252</v>
      </c>
    </row>
    <row r="73" spans="1:23" s="63" customFormat="1" x14ac:dyDescent="0.2">
      <c r="A73" s="98"/>
      <c r="B73" s="97" t="s">
        <v>33</v>
      </c>
      <c r="C73" s="767" t="s">
        <v>253</v>
      </c>
      <c r="D73" s="767"/>
      <c r="E73" s="767"/>
      <c r="F73" s="99" t="s">
        <v>179</v>
      </c>
      <c r="G73" s="99" t="s">
        <v>4419</v>
      </c>
      <c r="H73" s="99" t="s">
        <v>175</v>
      </c>
      <c r="I73" s="99" t="s">
        <v>4420</v>
      </c>
      <c r="J73" s="100" t="s">
        <v>33</v>
      </c>
      <c r="K73" s="99" t="s">
        <v>33</v>
      </c>
      <c r="L73" s="100" t="s">
        <v>33</v>
      </c>
      <c r="M73" s="101" t="s">
        <v>33</v>
      </c>
      <c r="N73" s="102" t="s">
        <v>33</v>
      </c>
      <c r="U73" s="68" t="s">
        <v>253</v>
      </c>
    </row>
    <row r="74" spans="1:23" s="63" customFormat="1" x14ac:dyDescent="0.2">
      <c r="A74" s="98"/>
      <c r="B74" s="97" t="s">
        <v>33</v>
      </c>
      <c r="C74" s="767" t="s">
        <v>178</v>
      </c>
      <c r="D74" s="767"/>
      <c r="E74" s="767"/>
      <c r="F74" s="99" t="s">
        <v>179</v>
      </c>
      <c r="G74" s="99" t="s">
        <v>849</v>
      </c>
      <c r="H74" s="99" t="s">
        <v>175</v>
      </c>
      <c r="I74" s="99" t="s">
        <v>4421</v>
      </c>
      <c r="J74" s="100" t="s">
        <v>33</v>
      </c>
      <c r="K74" s="99" t="s">
        <v>33</v>
      </c>
      <c r="L74" s="100" t="s">
        <v>33</v>
      </c>
      <c r="M74" s="101" t="s">
        <v>33</v>
      </c>
      <c r="N74" s="102" t="s">
        <v>33</v>
      </c>
      <c r="U74" s="68" t="s">
        <v>178</v>
      </c>
    </row>
    <row r="75" spans="1:23" s="63" customFormat="1" x14ac:dyDescent="0.2">
      <c r="A75" s="98"/>
      <c r="B75" s="97" t="s">
        <v>33</v>
      </c>
      <c r="C75" s="776" t="s">
        <v>182</v>
      </c>
      <c r="D75" s="776"/>
      <c r="E75" s="776"/>
      <c r="F75" s="90" t="s">
        <v>33</v>
      </c>
      <c r="G75" s="90" t="s">
        <v>33</v>
      </c>
      <c r="H75" s="90" t="s">
        <v>33</v>
      </c>
      <c r="I75" s="90" t="s">
        <v>33</v>
      </c>
      <c r="J75" s="91">
        <v>24.34</v>
      </c>
      <c r="K75" s="90" t="s">
        <v>33</v>
      </c>
      <c r="L75" s="91">
        <v>59.52</v>
      </c>
      <c r="M75" s="92" t="s">
        <v>33</v>
      </c>
      <c r="N75" s="93" t="s">
        <v>33</v>
      </c>
      <c r="V75" s="68" t="s">
        <v>182</v>
      </c>
    </row>
    <row r="76" spans="1:23" s="63" customFormat="1" x14ac:dyDescent="0.2">
      <c r="A76" s="98"/>
      <c r="B76" s="97" t="s">
        <v>33</v>
      </c>
      <c r="C76" s="767" t="s">
        <v>183</v>
      </c>
      <c r="D76" s="767"/>
      <c r="E76" s="767"/>
      <c r="F76" s="99" t="s">
        <v>33</v>
      </c>
      <c r="G76" s="99" t="s">
        <v>33</v>
      </c>
      <c r="H76" s="99" t="s">
        <v>33</v>
      </c>
      <c r="I76" s="99" t="s">
        <v>33</v>
      </c>
      <c r="J76" s="100" t="s">
        <v>33</v>
      </c>
      <c r="K76" s="99" t="s">
        <v>33</v>
      </c>
      <c r="L76" s="100">
        <v>48.17</v>
      </c>
      <c r="M76" s="101" t="s">
        <v>33</v>
      </c>
      <c r="N76" s="102" t="s">
        <v>33</v>
      </c>
      <c r="U76" s="68" t="s">
        <v>183</v>
      </c>
    </row>
    <row r="77" spans="1:23" s="63" customFormat="1" ht="22.5" x14ac:dyDescent="0.2">
      <c r="A77" s="98"/>
      <c r="B77" s="97" t="s">
        <v>959</v>
      </c>
      <c r="C77" s="767" t="s">
        <v>960</v>
      </c>
      <c r="D77" s="767"/>
      <c r="E77" s="767"/>
      <c r="F77" s="99" t="s">
        <v>186</v>
      </c>
      <c r="G77" s="99" t="s">
        <v>187</v>
      </c>
      <c r="H77" s="99" t="s">
        <v>33</v>
      </c>
      <c r="I77" s="99" t="s">
        <v>187</v>
      </c>
      <c r="J77" s="100" t="s">
        <v>33</v>
      </c>
      <c r="K77" s="99" t="s">
        <v>33</v>
      </c>
      <c r="L77" s="100">
        <v>45.76</v>
      </c>
      <c r="M77" s="101" t="s">
        <v>33</v>
      </c>
      <c r="N77" s="102" t="s">
        <v>33</v>
      </c>
      <c r="U77" s="68" t="s">
        <v>960</v>
      </c>
    </row>
    <row r="78" spans="1:23" s="63" customFormat="1" ht="22.5" x14ac:dyDescent="0.2">
      <c r="A78" s="98"/>
      <c r="B78" s="97" t="s">
        <v>961</v>
      </c>
      <c r="C78" s="767" t="s">
        <v>962</v>
      </c>
      <c r="D78" s="767"/>
      <c r="E78" s="767"/>
      <c r="F78" s="99" t="s">
        <v>186</v>
      </c>
      <c r="G78" s="99" t="s">
        <v>594</v>
      </c>
      <c r="H78" s="99" t="s">
        <v>33</v>
      </c>
      <c r="I78" s="99" t="s">
        <v>594</v>
      </c>
      <c r="J78" s="100" t="s">
        <v>33</v>
      </c>
      <c r="K78" s="99" t="s">
        <v>33</v>
      </c>
      <c r="L78" s="100">
        <v>31.31</v>
      </c>
      <c r="M78" s="101" t="s">
        <v>33</v>
      </c>
      <c r="N78" s="102" t="s">
        <v>33</v>
      </c>
      <c r="U78" s="68" t="s">
        <v>962</v>
      </c>
    </row>
    <row r="79" spans="1:23" s="63" customFormat="1" x14ac:dyDescent="0.2">
      <c r="A79" s="103"/>
      <c r="B79" s="104"/>
      <c r="C79" s="780" t="s">
        <v>191</v>
      </c>
      <c r="D79" s="780"/>
      <c r="E79" s="780"/>
      <c r="F79" s="105" t="s">
        <v>33</v>
      </c>
      <c r="G79" s="105" t="s">
        <v>33</v>
      </c>
      <c r="H79" s="105" t="s">
        <v>33</v>
      </c>
      <c r="I79" s="105" t="s">
        <v>33</v>
      </c>
      <c r="J79" s="106" t="s">
        <v>33</v>
      </c>
      <c r="K79" s="105" t="s">
        <v>33</v>
      </c>
      <c r="L79" s="106">
        <v>136.59</v>
      </c>
      <c r="M79" s="92" t="s">
        <v>33</v>
      </c>
      <c r="N79" s="107" t="s">
        <v>33</v>
      </c>
      <c r="W79" s="68" t="s">
        <v>191</v>
      </c>
    </row>
    <row r="80" spans="1:23" s="63" customFormat="1" ht="33.75" x14ac:dyDescent="0.2">
      <c r="A80" s="88" t="s">
        <v>219</v>
      </c>
      <c r="B80" s="89" t="s">
        <v>660</v>
      </c>
      <c r="C80" s="776" t="s">
        <v>661</v>
      </c>
      <c r="D80" s="776"/>
      <c r="E80" s="776"/>
      <c r="F80" s="90" t="s">
        <v>566</v>
      </c>
      <c r="G80" s="90" t="s">
        <v>33</v>
      </c>
      <c r="H80" s="90" t="s">
        <v>33</v>
      </c>
      <c r="I80" s="90" t="s">
        <v>2277</v>
      </c>
      <c r="J80" s="91">
        <v>55.26</v>
      </c>
      <c r="K80" s="90" t="s">
        <v>33</v>
      </c>
      <c r="L80" s="91">
        <v>149.19999999999999</v>
      </c>
      <c r="M80" s="92" t="s">
        <v>33</v>
      </c>
      <c r="N80" s="93" t="s">
        <v>33</v>
      </c>
      <c r="Q80" s="68" t="s">
        <v>661</v>
      </c>
    </row>
    <row r="81" spans="1:23" s="63" customFormat="1" ht="22.5" x14ac:dyDescent="0.2">
      <c r="A81" s="88" t="s">
        <v>228</v>
      </c>
      <c r="B81" s="89" t="s">
        <v>2712</v>
      </c>
      <c r="C81" s="776" t="s">
        <v>2713</v>
      </c>
      <c r="D81" s="776"/>
      <c r="E81" s="776"/>
      <c r="F81" s="90" t="s">
        <v>711</v>
      </c>
      <c r="G81" s="90" t="s">
        <v>33</v>
      </c>
      <c r="H81" s="90" t="s">
        <v>33</v>
      </c>
      <c r="I81" s="90" t="s">
        <v>4422</v>
      </c>
      <c r="J81" s="91" t="s">
        <v>33</v>
      </c>
      <c r="K81" s="90" t="s">
        <v>33</v>
      </c>
      <c r="L81" s="91" t="s">
        <v>33</v>
      </c>
      <c r="M81" s="92" t="s">
        <v>33</v>
      </c>
      <c r="N81" s="93" t="s">
        <v>33</v>
      </c>
      <c r="Q81" s="68" t="s">
        <v>2713</v>
      </c>
    </row>
    <row r="82" spans="1:23" s="63" customFormat="1" x14ac:dyDescent="0.2">
      <c r="A82" s="94"/>
      <c r="B82" s="95"/>
      <c r="C82" s="767" t="s">
        <v>4423</v>
      </c>
      <c r="D82" s="767"/>
      <c r="E82" s="767"/>
      <c r="F82" s="767"/>
      <c r="G82" s="767"/>
      <c r="H82" s="767"/>
      <c r="I82" s="767"/>
      <c r="J82" s="767"/>
      <c r="K82" s="767"/>
      <c r="L82" s="767"/>
      <c r="M82" s="767"/>
      <c r="N82" s="781"/>
      <c r="R82" s="68" t="s">
        <v>4423</v>
      </c>
    </row>
    <row r="83" spans="1:23" s="63" customFormat="1" ht="33.75" x14ac:dyDescent="0.2">
      <c r="A83" s="96"/>
      <c r="B83" s="97" t="s">
        <v>558</v>
      </c>
      <c r="C83" s="767" t="s">
        <v>559</v>
      </c>
      <c r="D83" s="767"/>
      <c r="E83" s="767"/>
      <c r="F83" s="767"/>
      <c r="G83" s="767"/>
      <c r="H83" s="767"/>
      <c r="I83" s="767"/>
      <c r="J83" s="767"/>
      <c r="K83" s="767"/>
      <c r="L83" s="767"/>
      <c r="M83" s="767"/>
      <c r="N83" s="781"/>
      <c r="S83" s="68" t="s">
        <v>559</v>
      </c>
    </row>
    <row r="84" spans="1:23" s="63" customFormat="1" x14ac:dyDescent="0.2">
      <c r="A84" s="98"/>
      <c r="B84" s="97" t="s">
        <v>165</v>
      </c>
      <c r="C84" s="767" t="s">
        <v>251</v>
      </c>
      <c r="D84" s="767"/>
      <c r="E84" s="767"/>
      <c r="F84" s="99" t="s">
        <v>33</v>
      </c>
      <c r="G84" s="99" t="s">
        <v>33</v>
      </c>
      <c r="H84" s="99" t="s">
        <v>33</v>
      </c>
      <c r="I84" s="99" t="s">
        <v>33</v>
      </c>
      <c r="J84" s="100">
        <v>103.02</v>
      </c>
      <c r="K84" s="99" t="s">
        <v>175</v>
      </c>
      <c r="L84" s="100">
        <v>368.55</v>
      </c>
      <c r="M84" s="101" t="s">
        <v>33</v>
      </c>
      <c r="N84" s="102" t="s">
        <v>33</v>
      </c>
      <c r="T84" s="68" t="s">
        <v>251</v>
      </c>
    </row>
    <row r="85" spans="1:23" s="63" customFormat="1" x14ac:dyDescent="0.2">
      <c r="A85" s="98"/>
      <c r="B85" s="97" t="s">
        <v>173</v>
      </c>
      <c r="C85" s="767" t="s">
        <v>174</v>
      </c>
      <c r="D85" s="767"/>
      <c r="E85" s="767"/>
      <c r="F85" s="99" t="s">
        <v>33</v>
      </c>
      <c r="G85" s="99" t="s">
        <v>33</v>
      </c>
      <c r="H85" s="99" t="s">
        <v>33</v>
      </c>
      <c r="I85" s="99" t="s">
        <v>33</v>
      </c>
      <c r="J85" s="100">
        <v>92.28</v>
      </c>
      <c r="K85" s="99" t="s">
        <v>175</v>
      </c>
      <c r="L85" s="100">
        <v>330.13</v>
      </c>
      <c r="M85" s="101" t="s">
        <v>33</v>
      </c>
      <c r="N85" s="102" t="s">
        <v>33</v>
      </c>
      <c r="T85" s="68" t="s">
        <v>174</v>
      </c>
    </row>
    <row r="86" spans="1:23" s="63" customFormat="1" x14ac:dyDescent="0.2">
      <c r="A86" s="98"/>
      <c r="B86" s="97" t="s">
        <v>176</v>
      </c>
      <c r="C86" s="767" t="s">
        <v>177</v>
      </c>
      <c r="D86" s="767"/>
      <c r="E86" s="767"/>
      <c r="F86" s="99" t="s">
        <v>33</v>
      </c>
      <c r="G86" s="99" t="s">
        <v>33</v>
      </c>
      <c r="H86" s="99" t="s">
        <v>33</v>
      </c>
      <c r="I86" s="99" t="s">
        <v>33</v>
      </c>
      <c r="J86" s="100">
        <v>11.3</v>
      </c>
      <c r="K86" s="99" t="s">
        <v>175</v>
      </c>
      <c r="L86" s="100">
        <v>40.43</v>
      </c>
      <c r="M86" s="101" t="s">
        <v>33</v>
      </c>
      <c r="N86" s="102" t="s">
        <v>33</v>
      </c>
      <c r="T86" s="68" t="s">
        <v>177</v>
      </c>
    </row>
    <row r="87" spans="1:23" s="63" customFormat="1" x14ac:dyDescent="0.2">
      <c r="A87" s="98"/>
      <c r="B87" s="97" t="s">
        <v>212</v>
      </c>
      <c r="C87" s="767" t="s">
        <v>252</v>
      </c>
      <c r="D87" s="767"/>
      <c r="E87" s="767"/>
      <c r="F87" s="99" t="s">
        <v>33</v>
      </c>
      <c r="G87" s="99" t="s">
        <v>33</v>
      </c>
      <c r="H87" s="99" t="s">
        <v>33</v>
      </c>
      <c r="I87" s="99" t="s">
        <v>33</v>
      </c>
      <c r="J87" s="100">
        <v>72.97</v>
      </c>
      <c r="K87" s="99" t="s">
        <v>33</v>
      </c>
      <c r="L87" s="100">
        <v>208.84</v>
      </c>
      <c r="M87" s="101" t="s">
        <v>33</v>
      </c>
      <c r="N87" s="102" t="s">
        <v>33</v>
      </c>
      <c r="T87" s="68" t="s">
        <v>252</v>
      </c>
    </row>
    <row r="88" spans="1:23" s="63" customFormat="1" x14ac:dyDescent="0.2">
      <c r="A88" s="98"/>
      <c r="B88" s="97" t="s">
        <v>33</v>
      </c>
      <c r="C88" s="767" t="s">
        <v>253</v>
      </c>
      <c r="D88" s="767"/>
      <c r="E88" s="767"/>
      <c r="F88" s="99" t="s">
        <v>179</v>
      </c>
      <c r="G88" s="99" t="s">
        <v>2714</v>
      </c>
      <c r="H88" s="99" t="s">
        <v>175</v>
      </c>
      <c r="I88" s="99" t="s">
        <v>4424</v>
      </c>
      <c r="J88" s="100" t="s">
        <v>33</v>
      </c>
      <c r="K88" s="99" t="s">
        <v>33</v>
      </c>
      <c r="L88" s="100" t="s">
        <v>33</v>
      </c>
      <c r="M88" s="101" t="s">
        <v>33</v>
      </c>
      <c r="N88" s="102" t="s">
        <v>33</v>
      </c>
      <c r="U88" s="68" t="s">
        <v>253</v>
      </c>
    </row>
    <row r="89" spans="1:23" s="63" customFormat="1" x14ac:dyDescent="0.2">
      <c r="A89" s="98"/>
      <c r="B89" s="97" t="s">
        <v>33</v>
      </c>
      <c r="C89" s="767" t="s">
        <v>178</v>
      </c>
      <c r="D89" s="767"/>
      <c r="E89" s="767"/>
      <c r="F89" s="99" t="s">
        <v>179</v>
      </c>
      <c r="G89" s="99" t="s">
        <v>1608</v>
      </c>
      <c r="H89" s="99" t="s">
        <v>175</v>
      </c>
      <c r="I89" s="99" t="s">
        <v>4425</v>
      </c>
      <c r="J89" s="100" t="s">
        <v>33</v>
      </c>
      <c r="K89" s="99" t="s">
        <v>33</v>
      </c>
      <c r="L89" s="100" t="s">
        <v>33</v>
      </c>
      <c r="M89" s="101" t="s">
        <v>33</v>
      </c>
      <c r="N89" s="102" t="s">
        <v>33</v>
      </c>
      <c r="U89" s="68" t="s">
        <v>178</v>
      </c>
    </row>
    <row r="90" spans="1:23" s="63" customFormat="1" x14ac:dyDescent="0.2">
      <c r="A90" s="98"/>
      <c r="B90" s="97" t="s">
        <v>33</v>
      </c>
      <c r="C90" s="776" t="s">
        <v>182</v>
      </c>
      <c r="D90" s="776"/>
      <c r="E90" s="776"/>
      <c r="F90" s="90" t="s">
        <v>33</v>
      </c>
      <c r="G90" s="90" t="s">
        <v>33</v>
      </c>
      <c r="H90" s="90" t="s">
        <v>33</v>
      </c>
      <c r="I90" s="90" t="s">
        <v>33</v>
      </c>
      <c r="J90" s="91">
        <v>268.27</v>
      </c>
      <c r="K90" s="90" t="s">
        <v>33</v>
      </c>
      <c r="L90" s="91">
        <v>907.52</v>
      </c>
      <c r="M90" s="92" t="s">
        <v>33</v>
      </c>
      <c r="N90" s="93" t="s">
        <v>33</v>
      </c>
      <c r="V90" s="68" t="s">
        <v>182</v>
      </c>
    </row>
    <row r="91" spans="1:23" s="63" customFormat="1" x14ac:dyDescent="0.2">
      <c r="A91" s="98"/>
      <c r="B91" s="97" t="s">
        <v>33</v>
      </c>
      <c r="C91" s="767" t="s">
        <v>183</v>
      </c>
      <c r="D91" s="767"/>
      <c r="E91" s="767"/>
      <c r="F91" s="99" t="s">
        <v>33</v>
      </c>
      <c r="G91" s="99" t="s">
        <v>33</v>
      </c>
      <c r="H91" s="99" t="s">
        <v>33</v>
      </c>
      <c r="I91" s="99" t="s">
        <v>33</v>
      </c>
      <c r="J91" s="100" t="s">
        <v>33</v>
      </c>
      <c r="K91" s="99" t="s">
        <v>33</v>
      </c>
      <c r="L91" s="100">
        <v>408.98</v>
      </c>
      <c r="M91" s="101" t="s">
        <v>33</v>
      </c>
      <c r="N91" s="102" t="s">
        <v>33</v>
      </c>
      <c r="U91" s="68" t="s">
        <v>183</v>
      </c>
    </row>
    <row r="92" spans="1:23" s="63" customFormat="1" ht="22.5" x14ac:dyDescent="0.2">
      <c r="A92" s="98"/>
      <c r="B92" s="97" t="s">
        <v>959</v>
      </c>
      <c r="C92" s="767" t="s">
        <v>960</v>
      </c>
      <c r="D92" s="767"/>
      <c r="E92" s="767"/>
      <c r="F92" s="99" t="s">
        <v>186</v>
      </c>
      <c r="G92" s="99" t="s">
        <v>187</v>
      </c>
      <c r="H92" s="99" t="s">
        <v>33</v>
      </c>
      <c r="I92" s="99" t="s">
        <v>187</v>
      </c>
      <c r="J92" s="100" t="s">
        <v>33</v>
      </c>
      <c r="K92" s="99" t="s">
        <v>33</v>
      </c>
      <c r="L92" s="100">
        <v>388.53</v>
      </c>
      <c r="M92" s="101" t="s">
        <v>33</v>
      </c>
      <c r="N92" s="102" t="s">
        <v>33</v>
      </c>
      <c r="U92" s="68" t="s">
        <v>960</v>
      </c>
    </row>
    <row r="93" spans="1:23" s="63" customFormat="1" ht="22.5" x14ac:dyDescent="0.2">
      <c r="A93" s="98"/>
      <c r="B93" s="97" t="s">
        <v>961</v>
      </c>
      <c r="C93" s="767" t="s">
        <v>962</v>
      </c>
      <c r="D93" s="767"/>
      <c r="E93" s="767"/>
      <c r="F93" s="99" t="s">
        <v>186</v>
      </c>
      <c r="G93" s="99" t="s">
        <v>594</v>
      </c>
      <c r="H93" s="99" t="s">
        <v>33</v>
      </c>
      <c r="I93" s="99" t="s">
        <v>594</v>
      </c>
      <c r="J93" s="100" t="s">
        <v>33</v>
      </c>
      <c r="K93" s="99" t="s">
        <v>33</v>
      </c>
      <c r="L93" s="100">
        <v>265.83999999999997</v>
      </c>
      <c r="M93" s="101" t="s">
        <v>33</v>
      </c>
      <c r="N93" s="102" t="s">
        <v>33</v>
      </c>
      <c r="U93" s="68" t="s">
        <v>962</v>
      </c>
    </row>
    <row r="94" spans="1:23" s="63" customFormat="1" x14ac:dyDescent="0.2">
      <c r="A94" s="103"/>
      <c r="B94" s="104"/>
      <c r="C94" s="780" t="s">
        <v>191</v>
      </c>
      <c r="D94" s="780"/>
      <c r="E94" s="780"/>
      <c r="F94" s="105" t="s">
        <v>33</v>
      </c>
      <c r="G94" s="105" t="s">
        <v>33</v>
      </c>
      <c r="H94" s="105" t="s">
        <v>33</v>
      </c>
      <c r="I94" s="105" t="s">
        <v>33</v>
      </c>
      <c r="J94" s="106" t="s">
        <v>33</v>
      </c>
      <c r="K94" s="105" t="s">
        <v>33</v>
      </c>
      <c r="L94" s="106">
        <v>1561.89</v>
      </c>
      <c r="M94" s="92" t="s">
        <v>33</v>
      </c>
      <c r="N94" s="107" t="s">
        <v>33</v>
      </c>
      <c r="W94" s="68" t="s">
        <v>191</v>
      </c>
    </row>
    <row r="95" spans="1:23" s="63" customFormat="1" ht="22.5" x14ac:dyDescent="0.2">
      <c r="A95" s="88" t="s">
        <v>235</v>
      </c>
      <c r="B95" s="89" t="s">
        <v>4426</v>
      </c>
      <c r="C95" s="776" t="s">
        <v>4427</v>
      </c>
      <c r="D95" s="776"/>
      <c r="E95" s="776"/>
      <c r="F95" s="90" t="s">
        <v>815</v>
      </c>
      <c r="G95" s="90" t="s">
        <v>33</v>
      </c>
      <c r="H95" s="90" t="s">
        <v>33</v>
      </c>
      <c r="I95" s="90" t="s">
        <v>4428</v>
      </c>
      <c r="J95" s="91">
        <v>28.41</v>
      </c>
      <c r="K95" s="90" t="s">
        <v>856</v>
      </c>
      <c r="L95" s="91">
        <v>8459.43</v>
      </c>
      <c r="M95" s="92" t="s">
        <v>33</v>
      </c>
      <c r="N95" s="93" t="s">
        <v>33</v>
      </c>
      <c r="Q95" s="68" t="s">
        <v>4427</v>
      </c>
    </row>
    <row r="96" spans="1:23" s="63" customFormat="1" x14ac:dyDescent="0.2">
      <c r="A96" s="94"/>
      <c r="B96" s="95"/>
      <c r="C96" s="767" t="s">
        <v>4429</v>
      </c>
      <c r="D96" s="767"/>
      <c r="E96" s="767"/>
      <c r="F96" s="767"/>
      <c r="G96" s="767"/>
      <c r="H96" s="767"/>
      <c r="I96" s="767"/>
      <c r="J96" s="767"/>
      <c r="K96" s="767"/>
      <c r="L96" s="767"/>
      <c r="M96" s="767"/>
      <c r="N96" s="781"/>
      <c r="R96" s="68" t="s">
        <v>4429</v>
      </c>
    </row>
    <row r="97" spans="1:24" s="63" customFormat="1" x14ac:dyDescent="0.2">
      <c r="A97" s="94"/>
      <c r="B97" s="95"/>
      <c r="C97" s="767" t="s">
        <v>4430</v>
      </c>
      <c r="D97" s="767"/>
      <c r="E97" s="767"/>
      <c r="F97" s="767"/>
      <c r="G97" s="767"/>
      <c r="H97" s="767"/>
      <c r="I97" s="767"/>
      <c r="J97" s="767"/>
      <c r="K97" s="767"/>
      <c r="L97" s="767"/>
      <c r="M97" s="767"/>
      <c r="N97" s="781"/>
      <c r="X97" s="68" t="s">
        <v>4430</v>
      </c>
    </row>
    <row r="98" spans="1:24" s="63" customFormat="1" ht="22.5" x14ac:dyDescent="0.2">
      <c r="A98" s="96"/>
      <c r="B98" s="97" t="s">
        <v>858</v>
      </c>
      <c r="C98" s="767" t="s">
        <v>859</v>
      </c>
      <c r="D98" s="767"/>
      <c r="E98" s="767"/>
      <c r="F98" s="767"/>
      <c r="G98" s="767"/>
      <c r="H98" s="767"/>
      <c r="I98" s="767"/>
      <c r="J98" s="767"/>
      <c r="K98" s="767"/>
      <c r="L98" s="767"/>
      <c r="M98" s="767"/>
      <c r="N98" s="781"/>
      <c r="S98" s="68" t="s">
        <v>859</v>
      </c>
    </row>
    <row r="99" spans="1:24" s="63" customFormat="1" ht="22.5" x14ac:dyDescent="0.2">
      <c r="A99" s="88" t="s">
        <v>240</v>
      </c>
      <c r="B99" s="89" t="s">
        <v>4431</v>
      </c>
      <c r="C99" s="776" t="s">
        <v>4432</v>
      </c>
      <c r="D99" s="776"/>
      <c r="E99" s="776"/>
      <c r="F99" s="90" t="s">
        <v>711</v>
      </c>
      <c r="G99" s="90" t="s">
        <v>33</v>
      </c>
      <c r="H99" s="90" t="s">
        <v>33</v>
      </c>
      <c r="I99" s="90" t="s">
        <v>1608</v>
      </c>
      <c r="J99" s="91" t="s">
        <v>33</v>
      </c>
      <c r="K99" s="90" t="s">
        <v>33</v>
      </c>
      <c r="L99" s="91" t="s">
        <v>33</v>
      </c>
      <c r="M99" s="92" t="s">
        <v>33</v>
      </c>
      <c r="N99" s="93" t="s">
        <v>33</v>
      </c>
      <c r="Q99" s="68" t="s">
        <v>4432</v>
      </c>
    </row>
    <row r="100" spans="1:24" s="63" customFormat="1" x14ac:dyDescent="0.2">
      <c r="A100" s="94"/>
      <c r="B100" s="95"/>
      <c r="C100" s="767" t="s">
        <v>4412</v>
      </c>
      <c r="D100" s="767"/>
      <c r="E100" s="767"/>
      <c r="F100" s="767"/>
      <c r="G100" s="767"/>
      <c r="H100" s="767"/>
      <c r="I100" s="767"/>
      <c r="J100" s="767"/>
      <c r="K100" s="767"/>
      <c r="L100" s="767"/>
      <c r="M100" s="767"/>
      <c r="N100" s="781"/>
      <c r="R100" s="68" t="s">
        <v>4412</v>
      </c>
    </row>
    <row r="101" spans="1:24" s="63" customFormat="1" ht="33.75" x14ac:dyDescent="0.2">
      <c r="A101" s="96"/>
      <c r="B101" s="97" t="s">
        <v>558</v>
      </c>
      <c r="C101" s="767" t="s">
        <v>559</v>
      </c>
      <c r="D101" s="767"/>
      <c r="E101" s="767"/>
      <c r="F101" s="767"/>
      <c r="G101" s="767"/>
      <c r="H101" s="767"/>
      <c r="I101" s="767"/>
      <c r="J101" s="767"/>
      <c r="K101" s="767"/>
      <c r="L101" s="767"/>
      <c r="M101" s="767"/>
      <c r="N101" s="781"/>
      <c r="S101" s="68" t="s">
        <v>559</v>
      </c>
    </row>
    <row r="102" spans="1:24" s="63" customFormat="1" x14ac:dyDescent="0.2">
      <c r="A102" s="98"/>
      <c r="B102" s="97" t="s">
        <v>165</v>
      </c>
      <c r="C102" s="767" t="s">
        <v>251</v>
      </c>
      <c r="D102" s="767"/>
      <c r="E102" s="767"/>
      <c r="F102" s="99" t="s">
        <v>33</v>
      </c>
      <c r="G102" s="99" t="s">
        <v>33</v>
      </c>
      <c r="H102" s="99" t="s">
        <v>33</v>
      </c>
      <c r="I102" s="99" t="s">
        <v>33</v>
      </c>
      <c r="J102" s="100">
        <v>53.96</v>
      </c>
      <c r="K102" s="99" t="s">
        <v>175</v>
      </c>
      <c r="L102" s="100">
        <v>60.71</v>
      </c>
      <c r="M102" s="101" t="s">
        <v>33</v>
      </c>
      <c r="N102" s="102" t="s">
        <v>33</v>
      </c>
      <c r="T102" s="68" t="s">
        <v>251</v>
      </c>
    </row>
    <row r="103" spans="1:24" s="63" customFormat="1" x14ac:dyDescent="0.2">
      <c r="A103" s="98"/>
      <c r="B103" s="97" t="s">
        <v>173</v>
      </c>
      <c r="C103" s="767" t="s">
        <v>174</v>
      </c>
      <c r="D103" s="767"/>
      <c r="E103" s="767"/>
      <c r="F103" s="99" t="s">
        <v>33</v>
      </c>
      <c r="G103" s="99" t="s">
        <v>33</v>
      </c>
      <c r="H103" s="99" t="s">
        <v>33</v>
      </c>
      <c r="I103" s="99" t="s">
        <v>33</v>
      </c>
      <c r="J103" s="100">
        <v>347.73</v>
      </c>
      <c r="K103" s="99" t="s">
        <v>175</v>
      </c>
      <c r="L103" s="100">
        <v>391.2</v>
      </c>
      <c r="M103" s="101" t="s">
        <v>33</v>
      </c>
      <c r="N103" s="102" t="s">
        <v>33</v>
      </c>
      <c r="T103" s="68" t="s">
        <v>174</v>
      </c>
    </row>
    <row r="104" spans="1:24" s="63" customFormat="1" x14ac:dyDescent="0.2">
      <c r="A104" s="98"/>
      <c r="B104" s="97" t="s">
        <v>176</v>
      </c>
      <c r="C104" s="767" t="s">
        <v>177</v>
      </c>
      <c r="D104" s="767"/>
      <c r="E104" s="767"/>
      <c r="F104" s="99" t="s">
        <v>33</v>
      </c>
      <c r="G104" s="99" t="s">
        <v>33</v>
      </c>
      <c r="H104" s="99" t="s">
        <v>33</v>
      </c>
      <c r="I104" s="99" t="s">
        <v>33</v>
      </c>
      <c r="J104" s="100">
        <v>48.19</v>
      </c>
      <c r="K104" s="99" t="s">
        <v>175</v>
      </c>
      <c r="L104" s="100">
        <v>54.21</v>
      </c>
      <c r="M104" s="101" t="s">
        <v>33</v>
      </c>
      <c r="N104" s="102" t="s">
        <v>33</v>
      </c>
      <c r="T104" s="68" t="s">
        <v>177</v>
      </c>
    </row>
    <row r="105" spans="1:24" s="63" customFormat="1" x14ac:dyDescent="0.2">
      <c r="A105" s="98"/>
      <c r="B105" s="97" t="s">
        <v>212</v>
      </c>
      <c r="C105" s="767" t="s">
        <v>252</v>
      </c>
      <c r="D105" s="767"/>
      <c r="E105" s="767"/>
      <c r="F105" s="99" t="s">
        <v>33</v>
      </c>
      <c r="G105" s="99" t="s">
        <v>33</v>
      </c>
      <c r="H105" s="99" t="s">
        <v>33</v>
      </c>
      <c r="I105" s="99" t="s">
        <v>33</v>
      </c>
      <c r="J105" s="100">
        <v>1.08</v>
      </c>
      <c r="K105" s="99" t="s">
        <v>33</v>
      </c>
      <c r="L105" s="100">
        <v>0.97</v>
      </c>
      <c r="M105" s="101" t="s">
        <v>33</v>
      </c>
      <c r="N105" s="102" t="s">
        <v>33</v>
      </c>
      <c r="T105" s="68" t="s">
        <v>252</v>
      </c>
    </row>
    <row r="106" spans="1:24" s="63" customFormat="1" x14ac:dyDescent="0.2">
      <c r="A106" s="98"/>
      <c r="B106" s="97" t="s">
        <v>33</v>
      </c>
      <c r="C106" s="767" t="s">
        <v>253</v>
      </c>
      <c r="D106" s="767"/>
      <c r="E106" s="767"/>
      <c r="F106" s="99" t="s">
        <v>179</v>
      </c>
      <c r="G106" s="99" t="s">
        <v>4433</v>
      </c>
      <c r="H106" s="99" t="s">
        <v>175</v>
      </c>
      <c r="I106" s="99" t="s">
        <v>4434</v>
      </c>
      <c r="J106" s="100" t="s">
        <v>33</v>
      </c>
      <c r="K106" s="99" t="s">
        <v>33</v>
      </c>
      <c r="L106" s="100" t="s">
        <v>33</v>
      </c>
      <c r="M106" s="101" t="s">
        <v>33</v>
      </c>
      <c r="N106" s="102" t="s">
        <v>33</v>
      </c>
      <c r="U106" s="68" t="s">
        <v>253</v>
      </c>
    </row>
    <row r="107" spans="1:24" s="63" customFormat="1" x14ac:dyDescent="0.2">
      <c r="A107" s="98"/>
      <c r="B107" s="97" t="s">
        <v>33</v>
      </c>
      <c r="C107" s="767" t="s">
        <v>178</v>
      </c>
      <c r="D107" s="767"/>
      <c r="E107" s="767"/>
      <c r="F107" s="99" t="s">
        <v>179</v>
      </c>
      <c r="G107" s="99" t="s">
        <v>4435</v>
      </c>
      <c r="H107" s="99" t="s">
        <v>175</v>
      </c>
      <c r="I107" s="99" t="s">
        <v>3810</v>
      </c>
      <c r="J107" s="100" t="s">
        <v>33</v>
      </c>
      <c r="K107" s="99" t="s">
        <v>33</v>
      </c>
      <c r="L107" s="100" t="s">
        <v>33</v>
      </c>
      <c r="M107" s="101" t="s">
        <v>33</v>
      </c>
      <c r="N107" s="102" t="s">
        <v>33</v>
      </c>
      <c r="U107" s="68" t="s">
        <v>178</v>
      </c>
    </row>
    <row r="108" spans="1:24" s="63" customFormat="1" x14ac:dyDescent="0.2">
      <c r="A108" s="98"/>
      <c r="B108" s="97" t="s">
        <v>33</v>
      </c>
      <c r="C108" s="776" t="s">
        <v>182</v>
      </c>
      <c r="D108" s="776"/>
      <c r="E108" s="776"/>
      <c r="F108" s="90" t="s">
        <v>33</v>
      </c>
      <c r="G108" s="90" t="s">
        <v>33</v>
      </c>
      <c r="H108" s="90" t="s">
        <v>33</v>
      </c>
      <c r="I108" s="90" t="s">
        <v>33</v>
      </c>
      <c r="J108" s="91">
        <v>402.77</v>
      </c>
      <c r="K108" s="90" t="s">
        <v>33</v>
      </c>
      <c r="L108" s="91">
        <v>452.88</v>
      </c>
      <c r="M108" s="92" t="s">
        <v>33</v>
      </c>
      <c r="N108" s="93" t="s">
        <v>33</v>
      </c>
      <c r="V108" s="68" t="s">
        <v>182</v>
      </c>
    </row>
    <row r="109" spans="1:24" s="63" customFormat="1" x14ac:dyDescent="0.2">
      <c r="A109" s="98"/>
      <c r="B109" s="97" t="s">
        <v>33</v>
      </c>
      <c r="C109" s="767" t="s">
        <v>183</v>
      </c>
      <c r="D109" s="767"/>
      <c r="E109" s="767"/>
      <c r="F109" s="99" t="s">
        <v>33</v>
      </c>
      <c r="G109" s="99" t="s">
        <v>33</v>
      </c>
      <c r="H109" s="99" t="s">
        <v>33</v>
      </c>
      <c r="I109" s="99" t="s">
        <v>33</v>
      </c>
      <c r="J109" s="100" t="s">
        <v>33</v>
      </c>
      <c r="K109" s="99" t="s">
        <v>33</v>
      </c>
      <c r="L109" s="100">
        <v>114.92</v>
      </c>
      <c r="M109" s="101" t="s">
        <v>33</v>
      </c>
      <c r="N109" s="102" t="s">
        <v>33</v>
      </c>
      <c r="U109" s="68" t="s">
        <v>183</v>
      </c>
    </row>
    <row r="110" spans="1:24" s="63" customFormat="1" ht="22.5" x14ac:dyDescent="0.2">
      <c r="A110" s="98"/>
      <c r="B110" s="97" t="s">
        <v>959</v>
      </c>
      <c r="C110" s="767" t="s">
        <v>960</v>
      </c>
      <c r="D110" s="767"/>
      <c r="E110" s="767"/>
      <c r="F110" s="99" t="s">
        <v>186</v>
      </c>
      <c r="G110" s="99" t="s">
        <v>187</v>
      </c>
      <c r="H110" s="99" t="s">
        <v>33</v>
      </c>
      <c r="I110" s="99" t="s">
        <v>187</v>
      </c>
      <c r="J110" s="100" t="s">
        <v>33</v>
      </c>
      <c r="K110" s="99" t="s">
        <v>33</v>
      </c>
      <c r="L110" s="100">
        <v>109.17</v>
      </c>
      <c r="M110" s="101" t="s">
        <v>33</v>
      </c>
      <c r="N110" s="102" t="s">
        <v>33</v>
      </c>
      <c r="U110" s="68" t="s">
        <v>960</v>
      </c>
    </row>
    <row r="111" spans="1:24" s="63" customFormat="1" ht="22.5" x14ac:dyDescent="0.2">
      <c r="A111" s="98"/>
      <c r="B111" s="97" t="s">
        <v>961</v>
      </c>
      <c r="C111" s="767" t="s">
        <v>962</v>
      </c>
      <c r="D111" s="767"/>
      <c r="E111" s="767"/>
      <c r="F111" s="99" t="s">
        <v>186</v>
      </c>
      <c r="G111" s="99" t="s">
        <v>594</v>
      </c>
      <c r="H111" s="99" t="s">
        <v>33</v>
      </c>
      <c r="I111" s="99" t="s">
        <v>594</v>
      </c>
      <c r="J111" s="100" t="s">
        <v>33</v>
      </c>
      <c r="K111" s="99" t="s">
        <v>33</v>
      </c>
      <c r="L111" s="100">
        <v>74.7</v>
      </c>
      <c r="M111" s="101" t="s">
        <v>33</v>
      </c>
      <c r="N111" s="102" t="s">
        <v>33</v>
      </c>
      <c r="U111" s="68" t="s">
        <v>962</v>
      </c>
    </row>
    <row r="112" spans="1:24" s="63" customFormat="1" x14ac:dyDescent="0.2">
      <c r="A112" s="103"/>
      <c r="B112" s="104"/>
      <c r="C112" s="780" t="s">
        <v>191</v>
      </c>
      <c r="D112" s="780"/>
      <c r="E112" s="780"/>
      <c r="F112" s="105" t="s">
        <v>33</v>
      </c>
      <c r="G112" s="105" t="s">
        <v>33</v>
      </c>
      <c r="H112" s="105" t="s">
        <v>33</v>
      </c>
      <c r="I112" s="105" t="s">
        <v>33</v>
      </c>
      <c r="J112" s="106" t="s">
        <v>33</v>
      </c>
      <c r="K112" s="105" t="s">
        <v>33</v>
      </c>
      <c r="L112" s="106">
        <v>636.75</v>
      </c>
      <c r="M112" s="92" t="s">
        <v>33</v>
      </c>
      <c r="N112" s="107" t="s">
        <v>33</v>
      </c>
      <c r="W112" s="68" t="s">
        <v>191</v>
      </c>
    </row>
    <row r="113" spans="1:23" s="63" customFormat="1" ht="22.5" x14ac:dyDescent="0.2">
      <c r="A113" s="88" t="s">
        <v>246</v>
      </c>
      <c r="B113" s="89" t="s">
        <v>4436</v>
      </c>
      <c r="C113" s="776" t="s">
        <v>4437</v>
      </c>
      <c r="D113" s="776"/>
      <c r="E113" s="776"/>
      <c r="F113" s="90" t="s">
        <v>711</v>
      </c>
      <c r="G113" s="90" t="s">
        <v>33</v>
      </c>
      <c r="H113" s="90" t="s">
        <v>33</v>
      </c>
      <c r="I113" s="90" t="s">
        <v>4417</v>
      </c>
      <c r="J113" s="91" t="s">
        <v>33</v>
      </c>
      <c r="K113" s="90" t="s">
        <v>33</v>
      </c>
      <c r="L113" s="91" t="s">
        <v>33</v>
      </c>
      <c r="M113" s="92" t="s">
        <v>33</v>
      </c>
      <c r="N113" s="93" t="s">
        <v>33</v>
      </c>
      <c r="Q113" s="68" t="s">
        <v>4437</v>
      </c>
    </row>
    <row r="114" spans="1:23" s="63" customFormat="1" x14ac:dyDescent="0.2">
      <c r="A114" s="94"/>
      <c r="B114" s="95"/>
      <c r="C114" s="767" t="s">
        <v>4418</v>
      </c>
      <c r="D114" s="767"/>
      <c r="E114" s="767"/>
      <c r="F114" s="767"/>
      <c r="G114" s="767"/>
      <c r="H114" s="767"/>
      <c r="I114" s="767"/>
      <c r="J114" s="767"/>
      <c r="K114" s="767"/>
      <c r="L114" s="767"/>
      <c r="M114" s="767"/>
      <c r="N114" s="781"/>
      <c r="R114" s="68" t="s">
        <v>4418</v>
      </c>
    </row>
    <row r="115" spans="1:23" s="63" customFormat="1" ht="33.75" x14ac:dyDescent="0.2">
      <c r="A115" s="96"/>
      <c r="B115" s="97" t="s">
        <v>558</v>
      </c>
      <c r="C115" s="767" t="s">
        <v>559</v>
      </c>
      <c r="D115" s="767"/>
      <c r="E115" s="767"/>
      <c r="F115" s="767"/>
      <c r="G115" s="767"/>
      <c r="H115" s="767"/>
      <c r="I115" s="767"/>
      <c r="J115" s="767"/>
      <c r="K115" s="767"/>
      <c r="L115" s="767"/>
      <c r="M115" s="767"/>
      <c r="N115" s="781"/>
      <c r="S115" s="68" t="s">
        <v>559</v>
      </c>
    </row>
    <row r="116" spans="1:23" s="63" customFormat="1" x14ac:dyDescent="0.2">
      <c r="A116" s="98"/>
      <c r="B116" s="97" t="s">
        <v>165</v>
      </c>
      <c r="C116" s="767" t="s">
        <v>251</v>
      </c>
      <c r="D116" s="767"/>
      <c r="E116" s="767"/>
      <c r="F116" s="99" t="s">
        <v>33</v>
      </c>
      <c r="G116" s="99" t="s">
        <v>33</v>
      </c>
      <c r="H116" s="99" t="s">
        <v>33</v>
      </c>
      <c r="I116" s="99" t="s">
        <v>33</v>
      </c>
      <c r="J116" s="100">
        <v>26.13</v>
      </c>
      <c r="K116" s="99" t="s">
        <v>175</v>
      </c>
      <c r="L116" s="100">
        <v>64.08</v>
      </c>
      <c r="M116" s="101" t="s">
        <v>33</v>
      </c>
      <c r="N116" s="102" t="s">
        <v>33</v>
      </c>
      <c r="T116" s="68" t="s">
        <v>251</v>
      </c>
    </row>
    <row r="117" spans="1:23" s="63" customFormat="1" x14ac:dyDescent="0.2">
      <c r="A117" s="98"/>
      <c r="B117" s="97" t="s">
        <v>173</v>
      </c>
      <c r="C117" s="767" t="s">
        <v>174</v>
      </c>
      <c r="D117" s="767"/>
      <c r="E117" s="767"/>
      <c r="F117" s="99" t="s">
        <v>33</v>
      </c>
      <c r="G117" s="99" t="s">
        <v>33</v>
      </c>
      <c r="H117" s="99" t="s">
        <v>33</v>
      </c>
      <c r="I117" s="99" t="s">
        <v>33</v>
      </c>
      <c r="J117" s="100">
        <v>166.62</v>
      </c>
      <c r="K117" s="99" t="s">
        <v>175</v>
      </c>
      <c r="L117" s="100">
        <v>408.64</v>
      </c>
      <c r="M117" s="101" t="s">
        <v>33</v>
      </c>
      <c r="N117" s="102" t="s">
        <v>33</v>
      </c>
      <c r="T117" s="68" t="s">
        <v>174</v>
      </c>
    </row>
    <row r="118" spans="1:23" s="63" customFormat="1" x14ac:dyDescent="0.2">
      <c r="A118" s="98"/>
      <c r="B118" s="97" t="s">
        <v>176</v>
      </c>
      <c r="C118" s="767" t="s">
        <v>177</v>
      </c>
      <c r="D118" s="767"/>
      <c r="E118" s="767"/>
      <c r="F118" s="99" t="s">
        <v>33</v>
      </c>
      <c r="G118" s="99" t="s">
        <v>33</v>
      </c>
      <c r="H118" s="99" t="s">
        <v>33</v>
      </c>
      <c r="I118" s="99" t="s">
        <v>33</v>
      </c>
      <c r="J118" s="100">
        <v>23.09</v>
      </c>
      <c r="K118" s="99" t="s">
        <v>175</v>
      </c>
      <c r="L118" s="100">
        <v>56.63</v>
      </c>
      <c r="M118" s="101" t="s">
        <v>33</v>
      </c>
      <c r="N118" s="102" t="s">
        <v>33</v>
      </c>
      <c r="T118" s="68" t="s">
        <v>177</v>
      </c>
    </row>
    <row r="119" spans="1:23" s="63" customFormat="1" x14ac:dyDescent="0.2">
      <c r="A119" s="98"/>
      <c r="B119" s="97" t="s">
        <v>212</v>
      </c>
      <c r="C119" s="767" t="s">
        <v>252</v>
      </c>
      <c r="D119" s="767"/>
      <c r="E119" s="767"/>
      <c r="F119" s="99" t="s">
        <v>33</v>
      </c>
      <c r="G119" s="99" t="s">
        <v>33</v>
      </c>
      <c r="H119" s="99" t="s">
        <v>33</v>
      </c>
      <c r="I119" s="99" t="s">
        <v>33</v>
      </c>
      <c r="J119" s="100">
        <v>0.52</v>
      </c>
      <c r="K119" s="99" t="s">
        <v>33</v>
      </c>
      <c r="L119" s="100">
        <v>1.02</v>
      </c>
      <c r="M119" s="101" t="s">
        <v>33</v>
      </c>
      <c r="N119" s="102" t="s">
        <v>33</v>
      </c>
      <c r="T119" s="68" t="s">
        <v>252</v>
      </c>
    </row>
    <row r="120" spans="1:23" s="63" customFormat="1" x14ac:dyDescent="0.2">
      <c r="A120" s="98"/>
      <c r="B120" s="97" t="s">
        <v>33</v>
      </c>
      <c r="C120" s="767" t="s">
        <v>253</v>
      </c>
      <c r="D120" s="767"/>
      <c r="E120" s="767"/>
      <c r="F120" s="99" t="s">
        <v>179</v>
      </c>
      <c r="G120" s="99" t="s">
        <v>1641</v>
      </c>
      <c r="H120" s="99" t="s">
        <v>175</v>
      </c>
      <c r="I120" s="99" t="s">
        <v>4438</v>
      </c>
      <c r="J120" s="100" t="s">
        <v>33</v>
      </c>
      <c r="K120" s="99" t="s">
        <v>33</v>
      </c>
      <c r="L120" s="100" t="s">
        <v>33</v>
      </c>
      <c r="M120" s="101" t="s">
        <v>33</v>
      </c>
      <c r="N120" s="102" t="s">
        <v>33</v>
      </c>
      <c r="U120" s="68" t="s">
        <v>253</v>
      </c>
    </row>
    <row r="121" spans="1:23" s="63" customFormat="1" x14ac:dyDescent="0.2">
      <c r="A121" s="98"/>
      <c r="B121" s="97" t="s">
        <v>33</v>
      </c>
      <c r="C121" s="767" t="s">
        <v>178</v>
      </c>
      <c r="D121" s="767"/>
      <c r="E121" s="767"/>
      <c r="F121" s="99" t="s">
        <v>179</v>
      </c>
      <c r="G121" s="99" t="s">
        <v>4439</v>
      </c>
      <c r="H121" s="99" t="s">
        <v>175</v>
      </c>
      <c r="I121" s="99" t="s">
        <v>4440</v>
      </c>
      <c r="J121" s="100" t="s">
        <v>33</v>
      </c>
      <c r="K121" s="99" t="s">
        <v>33</v>
      </c>
      <c r="L121" s="100" t="s">
        <v>33</v>
      </c>
      <c r="M121" s="101" t="s">
        <v>33</v>
      </c>
      <c r="N121" s="102" t="s">
        <v>33</v>
      </c>
      <c r="U121" s="68" t="s">
        <v>178</v>
      </c>
    </row>
    <row r="122" spans="1:23" s="63" customFormat="1" x14ac:dyDescent="0.2">
      <c r="A122" s="98"/>
      <c r="B122" s="97" t="s">
        <v>33</v>
      </c>
      <c r="C122" s="776" t="s">
        <v>182</v>
      </c>
      <c r="D122" s="776"/>
      <c r="E122" s="776"/>
      <c r="F122" s="90" t="s">
        <v>33</v>
      </c>
      <c r="G122" s="90" t="s">
        <v>33</v>
      </c>
      <c r="H122" s="90" t="s">
        <v>33</v>
      </c>
      <c r="I122" s="90" t="s">
        <v>33</v>
      </c>
      <c r="J122" s="91">
        <v>193.27</v>
      </c>
      <c r="K122" s="90" t="s">
        <v>33</v>
      </c>
      <c r="L122" s="91">
        <v>473.74</v>
      </c>
      <c r="M122" s="92" t="s">
        <v>33</v>
      </c>
      <c r="N122" s="93" t="s">
        <v>33</v>
      </c>
      <c r="V122" s="68" t="s">
        <v>182</v>
      </c>
    </row>
    <row r="123" spans="1:23" s="63" customFormat="1" x14ac:dyDescent="0.2">
      <c r="A123" s="98"/>
      <c r="B123" s="97" t="s">
        <v>33</v>
      </c>
      <c r="C123" s="767" t="s">
        <v>183</v>
      </c>
      <c r="D123" s="767"/>
      <c r="E123" s="767"/>
      <c r="F123" s="99" t="s">
        <v>33</v>
      </c>
      <c r="G123" s="99" t="s">
        <v>33</v>
      </c>
      <c r="H123" s="99" t="s">
        <v>33</v>
      </c>
      <c r="I123" s="99" t="s">
        <v>33</v>
      </c>
      <c r="J123" s="100" t="s">
        <v>33</v>
      </c>
      <c r="K123" s="99" t="s">
        <v>33</v>
      </c>
      <c r="L123" s="100">
        <v>120.71</v>
      </c>
      <c r="M123" s="101" t="s">
        <v>33</v>
      </c>
      <c r="N123" s="102" t="s">
        <v>33</v>
      </c>
      <c r="U123" s="68" t="s">
        <v>183</v>
      </c>
    </row>
    <row r="124" spans="1:23" s="63" customFormat="1" ht="22.5" x14ac:dyDescent="0.2">
      <c r="A124" s="98"/>
      <c r="B124" s="97" t="s">
        <v>959</v>
      </c>
      <c r="C124" s="767" t="s">
        <v>960</v>
      </c>
      <c r="D124" s="767"/>
      <c r="E124" s="767"/>
      <c r="F124" s="99" t="s">
        <v>186</v>
      </c>
      <c r="G124" s="99" t="s">
        <v>187</v>
      </c>
      <c r="H124" s="99" t="s">
        <v>33</v>
      </c>
      <c r="I124" s="99" t="s">
        <v>187</v>
      </c>
      <c r="J124" s="100" t="s">
        <v>33</v>
      </c>
      <c r="K124" s="99" t="s">
        <v>33</v>
      </c>
      <c r="L124" s="100">
        <v>114.67</v>
      </c>
      <c r="M124" s="101" t="s">
        <v>33</v>
      </c>
      <c r="N124" s="102" t="s">
        <v>33</v>
      </c>
      <c r="U124" s="68" t="s">
        <v>960</v>
      </c>
    </row>
    <row r="125" spans="1:23" s="63" customFormat="1" ht="22.5" x14ac:dyDescent="0.2">
      <c r="A125" s="98"/>
      <c r="B125" s="97" t="s">
        <v>961</v>
      </c>
      <c r="C125" s="767" t="s">
        <v>962</v>
      </c>
      <c r="D125" s="767"/>
      <c r="E125" s="767"/>
      <c r="F125" s="99" t="s">
        <v>186</v>
      </c>
      <c r="G125" s="99" t="s">
        <v>594</v>
      </c>
      <c r="H125" s="99" t="s">
        <v>33</v>
      </c>
      <c r="I125" s="99" t="s">
        <v>594</v>
      </c>
      <c r="J125" s="100" t="s">
        <v>33</v>
      </c>
      <c r="K125" s="99" t="s">
        <v>33</v>
      </c>
      <c r="L125" s="100">
        <v>78.459999999999994</v>
      </c>
      <c r="M125" s="101" t="s">
        <v>33</v>
      </c>
      <c r="N125" s="102" t="s">
        <v>33</v>
      </c>
      <c r="U125" s="68" t="s">
        <v>962</v>
      </c>
    </row>
    <row r="126" spans="1:23" s="63" customFormat="1" x14ac:dyDescent="0.2">
      <c r="A126" s="103"/>
      <c r="B126" s="104"/>
      <c r="C126" s="780" t="s">
        <v>191</v>
      </c>
      <c r="D126" s="780"/>
      <c r="E126" s="780"/>
      <c r="F126" s="105" t="s">
        <v>33</v>
      </c>
      <c r="G126" s="105" t="s">
        <v>33</v>
      </c>
      <c r="H126" s="105" t="s">
        <v>33</v>
      </c>
      <c r="I126" s="105" t="s">
        <v>33</v>
      </c>
      <c r="J126" s="106" t="s">
        <v>33</v>
      </c>
      <c r="K126" s="105" t="s">
        <v>33</v>
      </c>
      <c r="L126" s="106">
        <v>666.87</v>
      </c>
      <c r="M126" s="92" t="s">
        <v>33</v>
      </c>
      <c r="N126" s="107" t="s">
        <v>33</v>
      </c>
      <c r="W126" s="68" t="s">
        <v>191</v>
      </c>
    </row>
    <row r="127" spans="1:23" s="63" customFormat="1" ht="22.5" x14ac:dyDescent="0.2">
      <c r="A127" s="88" t="s">
        <v>258</v>
      </c>
      <c r="B127" s="89" t="s">
        <v>4441</v>
      </c>
      <c r="C127" s="776" t="s">
        <v>4442</v>
      </c>
      <c r="D127" s="776"/>
      <c r="E127" s="776"/>
      <c r="F127" s="90" t="s">
        <v>484</v>
      </c>
      <c r="G127" s="90" t="s">
        <v>33</v>
      </c>
      <c r="H127" s="90" t="s">
        <v>33</v>
      </c>
      <c r="I127" s="90" t="s">
        <v>4443</v>
      </c>
      <c r="J127" s="91">
        <v>5.65</v>
      </c>
      <c r="K127" s="90" t="s">
        <v>856</v>
      </c>
      <c r="L127" s="91">
        <v>6875.26</v>
      </c>
      <c r="M127" s="92" t="s">
        <v>33</v>
      </c>
      <c r="N127" s="93" t="s">
        <v>33</v>
      </c>
      <c r="Q127" s="68" t="s">
        <v>4442</v>
      </c>
    </row>
    <row r="128" spans="1:23" s="63" customFormat="1" x14ac:dyDescent="0.2">
      <c r="A128" s="94"/>
      <c r="B128" s="95"/>
      <c r="C128" s="767" t="s">
        <v>4444</v>
      </c>
      <c r="D128" s="767"/>
      <c r="E128" s="767"/>
      <c r="F128" s="767"/>
      <c r="G128" s="767"/>
      <c r="H128" s="767"/>
      <c r="I128" s="767"/>
      <c r="J128" s="767"/>
      <c r="K128" s="767"/>
      <c r="L128" s="767"/>
      <c r="M128" s="767"/>
      <c r="N128" s="781"/>
      <c r="R128" s="68" t="s">
        <v>4444</v>
      </c>
    </row>
    <row r="129" spans="1:24" s="63" customFormat="1" x14ac:dyDescent="0.2">
      <c r="A129" s="94"/>
      <c r="B129" s="95"/>
      <c r="C129" s="767" t="s">
        <v>4445</v>
      </c>
      <c r="D129" s="767"/>
      <c r="E129" s="767"/>
      <c r="F129" s="767"/>
      <c r="G129" s="767"/>
      <c r="H129" s="767"/>
      <c r="I129" s="767"/>
      <c r="J129" s="767"/>
      <c r="K129" s="767"/>
      <c r="L129" s="767"/>
      <c r="M129" s="767"/>
      <c r="N129" s="781"/>
      <c r="X129" s="68" t="s">
        <v>4445</v>
      </c>
    </row>
    <row r="130" spans="1:24" s="63" customFormat="1" ht="22.5" x14ac:dyDescent="0.2">
      <c r="A130" s="96"/>
      <c r="B130" s="97" t="s">
        <v>858</v>
      </c>
      <c r="C130" s="767" t="s">
        <v>859</v>
      </c>
      <c r="D130" s="767"/>
      <c r="E130" s="767"/>
      <c r="F130" s="767"/>
      <c r="G130" s="767"/>
      <c r="H130" s="767"/>
      <c r="I130" s="767"/>
      <c r="J130" s="767"/>
      <c r="K130" s="767"/>
      <c r="L130" s="767"/>
      <c r="M130" s="767"/>
      <c r="N130" s="781"/>
      <c r="S130" s="68" t="s">
        <v>859</v>
      </c>
    </row>
    <row r="131" spans="1:24" s="63" customFormat="1" ht="45" x14ac:dyDescent="0.2">
      <c r="A131" s="88" t="s">
        <v>262</v>
      </c>
      <c r="B131" s="89" t="s">
        <v>2717</v>
      </c>
      <c r="C131" s="776" t="s">
        <v>2718</v>
      </c>
      <c r="D131" s="776"/>
      <c r="E131" s="776"/>
      <c r="F131" s="90" t="s">
        <v>711</v>
      </c>
      <c r="G131" s="90" t="s">
        <v>33</v>
      </c>
      <c r="H131" s="90" t="s">
        <v>33</v>
      </c>
      <c r="I131" s="90" t="s">
        <v>1437</v>
      </c>
      <c r="J131" s="91" t="s">
        <v>33</v>
      </c>
      <c r="K131" s="90" t="s">
        <v>33</v>
      </c>
      <c r="L131" s="91" t="s">
        <v>33</v>
      </c>
      <c r="M131" s="92" t="s">
        <v>33</v>
      </c>
      <c r="N131" s="93" t="s">
        <v>33</v>
      </c>
      <c r="Q131" s="68" t="s">
        <v>2718</v>
      </c>
    </row>
    <row r="132" spans="1:24" s="63" customFormat="1" x14ac:dyDescent="0.2">
      <c r="A132" s="94"/>
      <c r="B132" s="95"/>
      <c r="C132" s="767" t="s">
        <v>1438</v>
      </c>
      <c r="D132" s="767"/>
      <c r="E132" s="767"/>
      <c r="F132" s="767"/>
      <c r="G132" s="767"/>
      <c r="H132" s="767"/>
      <c r="I132" s="767"/>
      <c r="J132" s="767"/>
      <c r="K132" s="767"/>
      <c r="L132" s="767"/>
      <c r="M132" s="767"/>
      <c r="N132" s="781"/>
      <c r="R132" s="68" t="s">
        <v>1438</v>
      </c>
    </row>
    <row r="133" spans="1:24" s="63" customFormat="1" ht="33.75" x14ac:dyDescent="0.2">
      <c r="A133" s="96"/>
      <c r="B133" s="97" t="s">
        <v>558</v>
      </c>
      <c r="C133" s="767" t="s">
        <v>559</v>
      </c>
      <c r="D133" s="767"/>
      <c r="E133" s="767"/>
      <c r="F133" s="767"/>
      <c r="G133" s="767"/>
      <c r="H133" s="767"/>
      <c r="I133" s="767"/>
      <c r="J133" s="767"/>
      <c r="K133" s="767"/>
      <c r="L133" s="767"/>
      <c r="M133" s="767"/>
      <c r="N133" s="781"/>
      <c r="S133" s="68" t="s">
        <v>559</v>
      </c>
    </row>
    <row r="134" spans="1:24" s="63" customFormat="1" x14ac:dyDescent="0.2">
      <c r="A134" s="98"/>
      <c r="B134" s="97" t="s">
        <v>165</v>
      </c>
      <c r="C134" s="767" t="s">
        <v>251</v>
      </c>
      <c r="D134" s="767"/>
      <c r="E134" s="767"/>
      <c r="F134" s="99" t="s">
        <v>33</v>
      </c>
      <c r="G134" s="99" t="s">
        <v>33</v>
      </c>
      <c r="H134" s="99" t="s">
        <v>33</v>
      </c>
      <c r="I134" s="99" t="s">
        <v>33</v>
      </c>
      <c r="J134" s="100">
        <v>115.81</v>
      </c>
      <c r="K134" s="99" t="s">
        <v>175</v>
      </c>
      <c r="L134" s="100">
        <v>86.86</v>
      </c>
      <c r="M134" s="101" t="s">
        <v>33</v>
      </c>
      <c r="N134" s="102" t="s">
        <v>33</v>
      </c>
      <c r="T134" s="68" t="s">
        <v>251</v>
      </c>
    </row>
    <row r="135" spans="1:24" s="63" customFormat="1" x14ac:dyDescent="0.2">
      <c r="A135" s="98"/>
      <c r="B135" s="97" t="s">
        <v>173</v>
      </c>
      <c r="C135" s="767" t="s">
        <v>174</v>
      </c>
      <c r="D135" s="767"/>
      <c r="E135" s="767"/>
      <c r="F135" s="99" t="s">
        <v>33</v>
      </c>
      <c r="G135" s="99" t="s">
        <v>33</v>
      </c>
      <c r="H135" s="99" t="s">
        <v>33</v>
      </c>
      <c r="I135" s="99" t="s">
        <v>33</v>
      </c>
      <c r="J135" s="100">
        <v>48.26</v>
      </c>
      <c r="K135" s="99" t="s">
        <v>175</v>
      </c>
      <c r="L135" s="100">
        <v>36.200000000000003</v>
      </c>
      <c r="M135" s="101" t="s">
        <v>33</v>
      </c>
      <c r="N135" s="102" t="s">
        <v>33</v>
      </c>
      <c r="T135" s="68" t="s">
        <v>174</v>
      </c>
    </row>
    <row r="136" spans="1:24" s="63" customFormat="1" x14ac:dyDescent="0.2">
      <c r="A136" s="98"/>
      <c r="B136" s="97" t="s">
        <v>176</v>
      </c>
      <c r="C136" s="767" t="s">
        <v>177</v>
      </c>
      <c r="D136" s="767"/>
      <c r="E136" s="767"/>
      <c r="F136" s="99" t="s">
        <v>33</v>
      </c>
      <c r="G136" s="99" t="s">
        <v>33</v>
      </c>
      <c r="H136" s="99" t="s">
        <v>33</v>
      </c>
      <c r="I136" s="99" t="s">
        <v>33</v>
      </c>
      <c r="J136" s="100">
        <v>5.0199999999999996</v>
      </c>
      <c r="K136" s="99" t="s">
        <v>175</v>
      </c>
      <c r="L136" s="100">
        <v>3.77</v>
      </c>
      <c r="M136" s="101" t="s">
        <v>33</v>
      </c>
      <c r="N136" s="102" t="s">
        <v>33</v>
      </c>
      <c r="T136" s="68" t="s">
        <v>177</v>
      </c>
    </row>
    <row r="137" spans="1:24" s="63" customFormat="1" x14ac:dyDescent="0.2">
      <c r="A137" s="98"/>
      <c r="B137" s="97" t="s">
        <v>212</v>
      </c>
      <c r="C137" s="767" t="s">
        <v>252</v>
      </c>
      <c r="D137" s="767"/>
      <c r="E137" s="767"/>
      <c r="F137" s="99" t="s">
        <v>33</v>
      </c>
      <c r="G137" s="99" t="s">
        <v>33</v>
      </c>
      <c r="H137" s="99" t="s">
        <v>33</v>
      </c>
      <c r="I137" s="99" t="s">
        <v>33</v>
      </c>
      <c r="J137" s="100">
        <v>28.03</v>
      </c>
      <c r="K137" s="99" t="s">
        <v>33</v>
      </c>
      <c r="L137" s="100">
        <v>16.82</v>
      </c>
      <c r="M137" s="101" t="s">
        <v>33</v>
      </c>
      <c r="N137" s="102" t="s">
        <v>33</v>
      </c>
      <c r="T137" s="68" t="s">
        <v>252</v>
      </c>
    </row>
    <row r="138" spans="1:24" s="63" customFormat="1" x14ac:dyDescent="0.2">
      <c r="A138" s="98"/>
      <c r="B138" s="97" t="s">
        <v>33</v>
      </c>
      <c r="C138" s="767" t="s">
        <v>253</v>
      </c>
      <c r="D138" s="767"/>
      <c r="E138" s="767"/>
      <c r="F138" s="99" t="s">
        <v>179</v>
      </c>
      <c r="G138" s="99" t="s">
        <v>2719</v>
      </c>
      <c r="H138" s="99" t="s">
        <v>175</v>
      </c>
      <c r="I138" s="99" t="s">
        <v>4446</v>
      </c>
      <c r="J138" s="100" t="s">
        <v>33</v>
      </c>
      <c r="K138" s="99" t="s">
        <v>33</v>
      </c>
      <c r="L138" s="100" t="s">
        <v>33</v>
      </c>
      <c r="M138" s="101" t="s">
        <v>33</v>
      </c>
      <c r="N138" s="102" t="s">
        <v>33</v>
      </c>
      <c r="U138" s="68" t="s">
        <v>253</v>
      </c>
    </row>
    <row r="139" spans="1:24" s="63" customFormat="1" x14ac:dyDescent="0.2">
      <c r="A139" s="98"/>
      <c r="B139" s="97" t="s">
        <v>33</v>
      </c>
      <c r="C139" s="767" t="s">
        <v>178</v>
      </c>
      <c r="D139" s="767"/>
      <c r="E139" s="767"/>
      <c r="F139" s="99" t="s">
        <v>179</v>
      </c>
      <c r="G139" s="99" t="s">
        <v>925</v>
      </c>
      <c r="H139" s="99" t="s">
        <v>175</v>
      </c>
      <c r="I139" s="99" t="s">
        <v>977</v>
      </c>
      <c r="J139" s="100" t="s">
        <v>33</v>
      </c>
      <c r="K139" s="99" t="s">
        <v>33</v>
      </c>
      <c r="L139" s="100" t="s">
        <v>33</v>
      </c>
      <c r="M139" s="101" t="s">
        <v>33</v>
      </c>
      <c r="N139" s="102" t="s">
        <v>33</v>
      </c>
      <c r="U139" s="68" t="s">
        <v>178</v>
      </c>
    </row>
    <row r="140" spans="1:24" s="63" customFormat="1" x14ac:dyDescent="0.2">
      <c r="A140" s="98"/>
      <c r="B140" s="97" t="s">
        <v>33</v>
      </c>
      <c r="C140" s="776" t="s">
        <v>182</v>
      </c>
      <c r="D140" s="776"/>
      <c r="E140" s="776"/>
      <c r="F140" s="90" t="s">
        <v>33</v>
      </c>
      <c r="G140" s="90" t="s">
        <v>33</v>
      </c>
      <c r="H140" s="90" t="s">
        <v>33</v>
      </c>
      <c r="I140" s="90" t="s">
        <v>33</v>
      </c>
      <c r="J140" s="91">
        <v>192.1</v>
      </c>
      <c r="K140" s="90" t="s">
        <v>33</v>
      </c>
      <c r="L140" s="91">
        <v>139.88</v>
      </c>
      <c r="M140" s="92" t="s">
        <v>33</v>
      </c>
      <c r="N140" s="93" t="s">
        <v>33</v>
      </c>
      <c r="V140" s="68" t="s">
        <v>182</v>
      </c>
    </row>
    <row r="141" spans="1:24" s="63" customFormat="1" x14ac:dyDescent="0.2">
      <c r="A141" s="98"/>
      <c r="B141" s="97" t="s">
        <v>33</v>
      </c>
      <c r="C141" s="767" t="s">
        <v>183</v>
      </c>
      <c r="D141" s="767"/>
      <c r="E141" s="767"/>
      <c r="F141" s="99" t="s">
        <v>33</v>
      </c>
      <c r="G141" s="99" t="s">
        <v>33</v>
      </c>
      <c r="H141" s="99" t="s">
        <v>33</v>
      </c>
      <c r="I141" s="99" t="s">
        <v>33</v>
      </c>
      <c r="J141" s="100" t="s">
        <v>33</v>
      </c>
      <c r="K141" s="99" t="s">
        <v>33</v>
      </c>
      <c r="L141" s="100">
        <v>90.63</v>
      </c>
      <c r="M141" s="101" t="s">
        <v>33</v>
      </c>
      <c r="N141" s="102" t="s">
        <v>33</v>
      </c>
      <c r="U141" s="68" t="s">
        <v>183</v>
      </c>
    </row>
    <row r="142" spans="1:24" s="63" customFormat="1" ht="22.5" x14ac:dyDescent="0.2">
      <c r="A142" s="98"/>
      <c r="B142" s="97" t="s">
        <v>959</v>
      </c>
      <c r="C142" s="767" t="s">
        <v>960</v>
      </c>
      <c r="D142" s="767"/>
      <c r="E142" s="767"/>
      <c r="F142" s="99" t="s">
        <v>186</v>
      </c>
      <c r="G142" s="99" t="s">
        <v>187</v>
      </c>
      <c r="H142" s="99" t="s">
        <v>33</v>
      </c>
      <c r="I142" s="99" t="s">
        <v>187</v>
      </c>
      <c r="J142" s="100" t="s">
        <v>33</v>
      </c>
      <c r="K142" s="99" t="s">
        <v>33</v>
      </c>
      <c r="L142" s="100">
        <v>86.1</v>
      </c>
      <c r="M142" s="101" t="s">
        <v>33</v>
      </c>
      <c r="N142" s="102" t="s">
        <v>33</v>
      </c>
      <c r="U142" s="68" t="s">
        <v>960</v>
      </c>
    </row>
    <row r="143" spans="1:24" s="63" customFormat="1" ht="22.5" x14ac:dyDescent="0.2">
      <c r="A143" s="98"/>
      <c r="B143" s="97" t="s">
        <v>961</v>
      </c>
      <c r="C143" s="767" t="s">
        <v>962</v>
      </c>
      <c r="D143" s="767"/>
      <c r="E143" s="767"/>
      <c r="F143" s="99" t="s">
        <v>186</v>
      </c>
      <c r="G143" s="99" t="s">
        <v>594</v>
      </c>
      <c r="H143" s="99" t="s">
        <v>33</v>
      </c>
      <c r="I143" s="99" t="s">
        <v>594</v>
      </c>
      <c r="J143" s="100" t="s">
        <v>33</v>
      </c>
      <c r="K143" s="99" t="s">
        <v>33</v>
      </c>
      <c r="L143" s="100">
        <v>58.91</v>
      </c>
      <c r="M143" s="101" t="s">
        <v>33</v>
      </c>
      <c r="N143" s="102" t="s">
        <v>33</v>
      </c>
      <c r="U143" s="68" t="s">
        <v>962</v>
      </c>
    </row>
    <row r="144" spans="1:24" s="63" customFormat="1" x14ac:dyDescent="0.2">
      <c r="A144" s="103"/>
      <c r="B144" s="104"/>
      <c r="C144" s="780" t="s">
        <v>191</v>
      </c>
      <c r="D144" s="780"/>
      <c r="E144" s="780"/>
      <c r="F144" s="105" t="s">
        <v>33</v>
      </c>
      <c r="G144" s="105" t="s">
        <v>33</v>
      </c>
      <c r="H144" s="105" t="s">
        <v>33</v>
      </c>
      <c r="I144" s="105" t="s">
        <v>33</v>
      </c>
      <c r="J144" s="106" t="s">
        <v>33</v>
      </c>
      <c r="K144" s="105" t="s">
        <v>33</v>
      </c>
      <c r="L144" s="106">
        <v>284.89</v>
      </c>
      <c r="M144" s="92" t="s">
        <v>33</v>
      </c>
      <c r="N144" s="107" t="s">
        <v>33</v>
      </c>
      <c r="W144" s="68" t="s">
        <v>191</v>
      </c>
    </row>
    <row r="145" spans="1:24" s="63" customFormat="1" ht="22.5" x14ac:dyDescent="0.2">
      <c r="A145" s="88" t="s">
        <v>267</v>
      </c>
      <c r="B145" s="89" t="s">
        <v>4426</v>
      </c>
      <c r="C145" s="776" t="s">
        <v>4427</v>
      </c>
      <c r="D145" s="776"/>
      <c r="E145" s="776"/>
      <c r="F145" s="90" t="s">
        <v>815</v>
      </c>
      <c r="G145" s="90" t="s">
        <v>33</v>
      </c>
      <c r="H145" s="90" t="s">
        <v>33</v>
      </c>
      <c r="I145" s="90" t="s">
        <v>4447</v>
      </c>
      <c r="J145" s="91">
        <v>28.41</v>
      </c>
      <c r="K145" s="90" t="s">
        <v>856</v>
      </c>
      <c r="L145" s="91">
        <v>1773.47</v>
      </c>
      <c r="M145" s="92" t="s">
        <v>33</v>
      </c>
      <c r="N145" s="93" t="s">
        <v>33</v>
      </c>
      <c r="Q145" s="68" t="s">
        <v>4427</v>
      </c>
    </row>
    <row r="146" spans="1:24" s="63" customFormat="1" x14ac:dyDescent="0.2">
      <c r="A146" s="94"/>
      <c r="B146" s="95"/>
      <c r="C146" s="767" t="s">
        <v>4448</v>
      </c>
      <c r="D146" s="767"/>
      <c r="E146" s="767"/>
      <c r="F146" s="767"/>
      <c r="G146" s="767"/>
      <c r="H146" s="767"/>
      <c r="I146" s="767"/>
      <c r="J146" s="767"/>
      <c r="K146" s="767"/>
      <c r="L146" s="767"/>
      <c r="M146" s="767"/>
      <c r="N146" s="781"/>
      <c r="R146" s="68" t="s">
        <v>4448</v>
      </c>
    </row>
    <row r="147" spans="1:24" s="63" customFormat="1" x14ac:dyDescent="0.2">
      <c r="A147" s="94"/>
      <c r="B147" s="95"/>
      <c r="C147" s="767" t="s">
        <v>4430</v>
      </c>
      <c r="D147" s="767"/>
      <c r="E147" s="767"/>
      <c r="F147" s="767"/>
      <c r="G147" s="767"/>
      <c r="H147" s="767"/>
      <c r="I147" s="767"/>
      <c r="J147" s="767"/>
      <c r="K147" s="767"/>
      <c r="L147" s="767"/>
      <c r="M147" s="767"/>
      <c r="N147" s="781"/>
      <c r="X147" s="68" t="s">
        <v>4430</v>
      </c>
    </row>
    <row r="148" spans="1:24" s="63" customFormat="1" ht="22.5" x14ac:dyDescent="0.2">
      <c r="A148" s="96"/>
      <c r="B148" s="97" t="s">
        <v>858</v>
      </c>
      <c r="C148" s="767" t="s">
        <v>859</v>
      </c>
      <c r="D148" s="767"/>
      <c r="E148" s="767"/>
      <c r="F148" s="767"/>
      <c r="G148" s="767"/>
      <c r="H148" s="767"/>
      <c r="I148" s="767"/>
      <c r="J148" s="767"/>
      <c r="K148" s="767"/>
      <c r="L148" s="767"/>
      <c r="M148" s="767"/>
      <c r="N148" s="781"/>
      <c r="S148" s="68" t="s">
        <v>859</v>
      </c>
    </row>
    <row r="149" spans="1:24" s="63" customFormat="1" ht="56.25" x14ac:dyDescent="0.2">
      <c r="A149" s="88" t="s">
        <v>274</v>
      </c>
      <c r="B149" s="89" t="s">
        <v>4449</v>
      </c>
      <c r="C149" s="776" t="s">
        <v>4450</v>
      </c>
      <c r="D149" s="776"/>
      <c r="E149" s="776"/>
      <c r="F149" s="90" t="s">
        <v>484</v>
      </c>
      <c r="G149" s="90" t="s">
        <v>33</v>
      </c>
      <c r="H149" s="90" t="s">
        <v>33</v>
      </c>
      <c r="I149" s="90" t="s">
        <v>240</v>
      </c>
      <c r="J149" s="91" t="s">
        <v>33</v>
      </c>
      <c r="K149" s="90" t="s">
        <v>33</v>
      </c>
      <c r="L149" s="91" t="s">
        <v>33</v>
      </c>
      <c r="M149" s="92" t="s">
        <v>33</v>
      </c>
      <c r="N149" s="93" t="s">
        <v>33</v>
      </c>
      <c r="Q149" s="68" t="s">
        <v>4450</v>
      </c>
    </row>
    <row r="150" spans="1:24" s="63" customFormat="1" ht="33.75" x14ac:dyDescent="0.2">
      <c r="A150" s="96"/>
      <c r="B150" s="97" t="s">
        <v>558</v>
      </c>
      <c r="C150" s="767" t="s">
        <v>559</v>
      </c>
      <c r="D150" s="767"/>
      <c r="E150" s="767"/>
      <c r="F150" s="767"/>
      <c r="G150" s="767"/>
      <c r="H150" s="767"/>
      <c r="I150" s="767"/>
      <c r="J150" s="767"/>
      <c r="K150" s="767"/>
      <c r="L150" s="767"/>
      <c r="M150" s="767"/>
      <c r="N150" s="781"/>
      <c r="S150" s="68" t="s">
        <v>559</v>
      </c>
    </row>
    <row r="151" spans="1:24" s="63" customFormat="1" x14ac:dyDescent="0.2">
      <c r="A151" s="98"/>
      <c r="B151" s="97" t="s">
        <v>165</v>
      </c>
      <c r="C151" s="767" t="s">
        <v>251</v>
      </c>
      <c r="D151" s="767"/>
      <c r="E151" s="767"/>
      <c r="F151" s="99" t="s">
        <v>33</v>
      </c>
      <c r="G151" s="99" t="s">
        <v>33</v>
      </c>
      <c r="H151" s="99" t="s">
        <v>33</v>
      </c>
      <c r="I151" s="99" t="s">
        <v>33</v>
      </c>
      <c r="J151" s="100">
        <v>15.04</v>
      </c>
      <c r="K151" s="99" t="s">
        <v>175</v>
      </c>
      <c r="L151" s="100">
        <v>150.4</v>
      </c>
      <c r="M151" s="101" t="s">
        <v>33</v>
      </c>
      <c r="N151" s="102" t="s">
        <v>33</v>
      </c>
      <c r="T151" s="68" t="s">
        <v>251</v>
      </c>
    </row>
    <row r="152" spans="1:24" s="63" customFormat="1" x14ac:dyDescent="0.2">
      <c r="A152" s="98"/>
      <c r="B152" s="97" t="s">
        <v>212</v>
      </c>
      <c r="C152" s="767" t="s">
        <v>252</v>
      </c>
      <c r="D152" s="767"/>
      <c r="E152" s="767"/>
      <c r="F152" s="99" t="s">
        <v>33</v>
      </c>
      <c r="G152" s="99" t="s">
        <v>33</v>
      </c>
      <c r="H152" s="99" t="s">
        <v>33</v>
      </c>
      <c r="I152" s="99" t="s">
        <v>33</v>
      </c>
      <c r="J152" s="100">
        <v>4.1399999999999997</v>
      </c>
      <c r="K152" s="99" t="s">
        <v>33</v>
      </c>
      <c r="L152" s="100">
        <v>33.119999999999997</v>
      </c>
      <c r="M152" s="101" t="s">
        <v>33</v>
      </c>
      <c r="N152" s="102" t="s">
        <v>33</v>
      </c>
      <c r="T152" s="68" t="s">
        <v>252</v>
      </c>
    </row>
    <row r="153" spans="1:24" s="63" customFormat="1" x14ac:dyDescent="0.2">
      <c r="A153" s="98"/>
      <c r="B153" s="97" t="s">
        <v>33</v>
      </c>
      <c r="C153" s="767" t="s">
        <v>253</v>
      </c>
      <c r="D153" s="767"/>
      <c r="E153" s="767"/>
      <c r="F153" s="99" t="s">
        <v>179</v>
      </c>
      <c r="G153" s="99" t="s">
        <v>4451</v>
      </c>
      <c r="H153" s="99" t="s">
        <v>175</v>
      </c>
      <c r="I153" s="99" t="s">
        <v>217</v>
      </c>
      <c r="J153" s="100" t="s">
        <v>33</v>
      </c>
      <c r="K153" s="99" t="s">
        <v>33</v>
      </c>
      <c r="L153" s="100" t="s">
        <v>33</v>
      </c>
      <c r="M153" s="101" t="s">
        <v>33</v>
      </c>
      <c r="N153" s="102" t="s">
        <v>33</v>
      </c>
      <c r="U153" s="68" t="s">
        <v>253</v>
      </c>
    </row>
    <row r="154" spans="1:24" s="63" customFormat="1" x14ac:dyDescent="0.2">
      <c r="A154" s="98"/>
      <c r="B154" s="97" t="s">
        <v>33</v>
      </c>
      <c r="C154" s="776" t="s">
        <v>182</v>
      </c>
      <c r="D154" s="776"/>
      <c r="E154" s="776"/>
      <c r="F154" s="90" t="s">
        <v>33</v>
      </c>
      <c r="G154" s="90" t="s">
        <v>33</v>
      </c>
      <c r="H154" s="90" t="s">
        <v>33</v>
      </c>
      <c r="I154" s="90" t="s">
        <v>33</v>
      </c>
      <c r="J154" s="91">
        <v>19.18</v>
      </c>
      <c r="K154" s="90" t="s">
        <v>33</v>
      </c>
      <c r="L154" s="91">
        <v>183.52</v>
      </c>
      <c r="M154" s="92" t="s">
        <v>33</v>
      </c>
      <c r="N154" s="93" t="s">
        <v>33</v>
      </c>
      <c r="V154" s="68" t="s">
        <v>182</v>
      </c>
    </row>
    <row r="155" spans="1:24" s="63" customFormat="1" x14ac:dyDescent="0.2">
      <c r="A155" s="98"/>
      <c r="B155" s="97" t="s">
        <v>33</v>
      </c>
      <c r="C155" s="767" t="s">
        <v>183</v>
      </c>
      <c r="D155" s="767"/>
      <c r="E155" s="767"/>
      <c r="F155" s="99" t="s">
        <v>33</v>
      </c>
      <c r="G155" s="99" t="s">
        <v>33</v>
      </c>
      <c r="H155" s="99" t="s">
        <v>33</v>
      </c>
      <c r="I155" s="99" t="s">
        <v>33</v>
      </c>
      <c r="J155" s="100" t="s">
        <v>33</v>
      </c>
      <c r="K155" s="99" t="s">
        <v>33</v>
      </c>
      <c r="L155" s="100">
        <v>150.4</v>
      </c>
      <c r="M155" s="101" t="s">
        <v>33</v>
      </c>
      <c r="N155" s="102" t="s">
        <v>33</v>
      </c>
      <c r="U155" s="68" t="s">
        <v>183</v>
      </c>
    </row>
    <row r="156" spans="1:24" s="63" customFormat="1" ht="22.5" x14ac:dyDescent="0.2">
      <c r="A156" s="98"/>
      <c r="B156" s="97" t="s">
        <v>959</v>
      </c>
      <c r="C156" s="767" t="s">
        <v>960</v>
      </c>
      <c r="D156" s="767"/>
      <c r="E156" s="767"/>
      <c r="F156" s="99" t="s">
        <v>186</v>
      </c>
      <c r="G156" s="99" t="s">
        <v>187</v>
      </c>
      <c r="H156" s="99" t="s">
        <v>33</v>
      </c>
      <c r="I156" s="99" t="s">
        <v>187</v>
      </c>
      <c r="J156" s="100" t="s">
        <v>33</v>
      </c>
      <c r="K156" s="99" t="s">
        <v>33</v>
      </c>
      <c r="L156" s="100">
        <v>142.88</v>
      </c>
      <c r="M156" s="101" t="s">
        <v>33</v>
      </c>
      <c r="N156" s="102" t="s">
        <v>33</v>
      </c>
      <c r="U156" s="68" t="s">
        <v>960</v>
      </c>
    </row>
    <row r="157" spans="1:24" s="63" customFormat="1" ht="22.5" x14ac:dyDescent="0.2">
      <c r="A157" s="98"/>
      <c r="B157" s="97" t="s">
        <v>961</v>
      </c>
      <c r="C157" s="767" t="s">
        <v>962</v>
      </c>
      <c r="D157" s="767"/>
      <c r="E157" s="767"/>
      <c r="F157" s="99" t="s">
        <v>186</v>
      </c>
      <c r="G157" s="99" t="s">
        <v>594</v>
      </c>
      <c r="H157" s="99" t="s">
        <v>33</v>
      </c>
      <c r="I157" s="99" t="s">
        <v>594</v>
      </c>
      <c r="J157" s="100" t="s">
        <v>33</v>
      </c>
      <c r="K157" s="99" t="s">
        <v>33</v>
      </c>
      <c r="L157" s="100">
        <v>97.76</v>
      </c>
      <c r="M157" s="101" t="s">
        <v>33</v>
      </c>
      <c r="N157" s="102" t="s">
        <v>33</v>
      </c>
      <c r="U157" s="68" t="s">
        <v>962</v>
      </c>
    </row>
    <row r="158" spans="1:24" s="63" customFormat="1" x14ac:dyDescent="0.2">
      <c r="A158" s="103"/>
      <c r="B158" s="104"/>
      <c r="C158" s="780" t="s">
        <v>191</v>
      </c>
      <c r="D158" s="780"/>
      <c r="E158" s="780"/>
      <c r="F158" s="105" t="s">
        <v>33</v>
      </c>
      <c r="G158" s="105" t="s">
        <v>33</v>
      </c>
      <c r="H158" s="105" t="s">
        <v>33</v>
      </c>
      <c r="I158" s="105" t="s">
        <v>33</v>
      </c>
      <c r="J158" s="106" t="s">
        <v>33</v>
      </c>
      <c r="K158" s="105" t="s">
        <v>33</v>
      </c>
      <c r="L158" s="106">
        <v>424.16</v>
      </c>
      <c r="M158" s="92" t="s">
        <v>33</v>
      </c>
      <c r="N158" s="107" t="s">
        <v>33</v>
      </c>
      <c r="W158" s="68" t="s">
        <v>191</v>
      </c>
    </row>
    <row r="159" spans="1:24" s="63" customFormat="1" ht="22.5" x14ac:dyDescent="0.2">
      <c r="A159" s="88" t="s">
        <v>282</v>
      </c>
      <c r="B159" s="89" t="s">
        <v>4452</v>
      </c>
      <c r="C159" s="776" t="s">
        <v>4453</v>
      </c>
      <c r="D159" s="776"/>
      <c r="E159" s="776"/>
      <c r="F159" s="90" t="s">
        <v>484</v>
      </c>
      <c r="G159" s="90" t="s">
        <v>33</v>
      </c>
      <c r="H159" s="90" t="s">
        <v>33</v>
      </c>
      <c r="I159" s="90" t="s">
        <v>240</v>
      </c>
      <c r="J159" s="91">
        <v>775.38</v>
      </c>
      <c r="K159" s="90" t="s">
        <v>856</v>
      </c>
      <c r="L159" s="91">
        <v>6327.1</v>
      </c>
      <c r="M159" s="92" t="s">
        <v>33</v>
      </c>
      <c r="N159" s="93" t="s">
        <v>33</v>
      </c>
      <c r="Q159" s="68" t="s">
        <v>4453</v>
      </c>
    </row>
    <row r="160" spans="1:24" s="63" customFormat="1" x14ac:dyDescent="0.2">
      <c r="A160" s="94"/>
      <c r="B160" s="95"/>
      <c r="C160" s="767" t="s">
        <v>4454</v>
      </c>
      <c r="D160" s="767"/>
      <c r="E160" s="767"/>
      <c r="F160" s="767"/>
      <c r="G160" s="767"/>
      <c r="H160" s="767"/>
      <c r="I160" s="767"/>
      <c r="J160" s="767"/>
      <c r="K160" s="767"/>
      <c r="L160" s="767"/>
      <c r="M160" s="767"/>
      <c r="N160" s="781"/>
      <c r="X160" s="68" t="s">
        <v>4454</v>
      </c>
    </row>
    <row r="161" spans="1:24" s="63" customFormat="1" ht="22.5" x14ac:dyDescent="0.2">
      <c r="A161" s="96"/>
      <c r="B161" s="97" t="s">
        <v>858</v>
      </c>
      <c r="C161" s="767" t="s">
        <v>859</v>
      </c>
      <c r="D161" s="767"/>
      <c r="E161" s="767"/>
      <c r="F161" s="767"/>
      <c r="G161" s="767"/>
      <c r="H161" s="767"/>
      <c r="I161" s="767"/>
      <c r="J161" s="767"/>
      <c r="K161" s="767"/>
      <c r="L161" s="767"/>
      <c r="M161" s="767"/>
      <c r="N161" s="781"/>
      <c r="S161" s="68" t="s">
        <v>859</v>
      </c>
    </row>
    <row r="162" spans="1:24" s="63" customFormat="1" ht="22.5" x14ac:dyDescent="0.2">
      <c r="A162" s="88" t="s">
        <v>287</v>
      </c>
      <c r="B162" s="89" t="s">
        <v>4452</v>
      </c>
      <c r="C162" s="776" t="s">
        <v>4455</v>
      </c>
      <c r="D162" s="776"/>
      <c r="E162" s="776"/>
      <c r="F162" s="90" t="s">
        <v>484</v>
      </c>
      <c r="G162" s="90" t="s">
        <v>33</v>
      </c>
      <c r="H162" s="90" t="s">
        <v>33</v>
      </c>
      <c r="I162" s="90" t="s">
        <v>240</v>
      </c>
      <c r="J162" s="91">
        <v>1270.99</v>
      </c>
      <c r="K162" s="90" t="s">
        <v>856</v>
      </c>
      <c r="L162" s="91">
        <v>10371.280000000001</v>
      </c>
      <c r="M162" s="92" t="s">
        <v>33</v>
      </c>
      <c r="N162" s="93" t="s">
        <v>33</v>
      </c>
      <c r="Q162" s="68" t="s">
        <v>4455</v>
      </c>
    </row>
    <row r="163" spans="1:24" s="63" customFormat="1" x14ac:dyDescent="0.2">
      <c r="A163" s="94"/>
      <c r="B163" s="95"/>
      <c r="C163" s="767" t="s">
        <v>4456</v>
      </c>
      <c r="D163" s="767"/>
      <c r="E163" s="767"/>
      <c r="F163" s="767"/>
      <c r="G163" s="767"/>
      <c r="H163" s="767"/>
      <c r="I163" s="767"/>
      <c r="J163" s="767"/>
      <c r="K163" s="767"/>
      <c r="L163" s="767"/>
      <c r="M163" s="767"/>
      <c r="N163" s="781"/>
      <c r="X163" s="68" t="s">
        <v>4456</v>
      </c>
    </row>
    <row r="164" spans="1:24" s="63" customFormat="1" ht="22.5" x14ac:dyDescent="0.2">
      <c r="A164" s="96"/>
      <c r="B164" s="97" t="s">
        <v>858</v>
      </c>
      <c r="C164" s="767" t="s">
        <v>859</v>
      </c>
      <c r="D164" s="767"/>
      <c r="E164" s="767"/>
      <c r="F164" s="767"/>
      <c r="G164" s="767"/>
      <c r="H164" s="767"/>
      <c r="I164" s="767"/>
      <c r="J164" s="767"/>
      <c r="K164" s="767"/>
      <c r="L164" s="767"/>
      <c r="M164" s="767"/>
      <c r="N164" s="781"/>
      <c r="S164" s="68" t="s">
        <v>859</v>
      </c>
    </row>
    <row r="165" spans="1:24" s="63" customFormat="1" ht="56.25" x14ac:dyDescent="0.2">
      <c r="A165" s="88" t="s">
        <v>217</v>
      </c>
      <c r="B165" s="89" t="s">
        <v>4457</v>
      </c>
      <c r="C165" s="776" t="s">
        <v>4458</v>
      </c>
      <c r="D165" s="776"/>
      <c r="E165" s="776"/>
      <c r="F165" s="90" t="s">
        <v>484</v>
      </c>
      <c r="G165" s="90" t="s">
        <v>33</v>
      </c>
      <c r="H165" s="90" t="s">
        <v>33</v>
      </c>
      <c r="I165" s="90" t="s">
        <v>212</v>
      </c>
      <c r="J165" s="91" t="s">
        <v>33</v>
      </c>
      <c r="K165" s="90" t="s">
        <v>33</v>
      </c>
      <c r="L165" s="91" t="s">
        <v>33</v>
      </c>
      <c r="M165" s="92" t="s">
        <v>33</v>
      </c>
      <c r="N165" s="93" t="s">
        <v>33</v>
      </c>
      <c r="Q165" s="68" t="s">
        <v>4458</v>
      </c>
    </row>
    <row r="166" spans="1:24" s="63" customFormat="1" ht="33.75" x14ac:dyDescent="0.2">
      <c r="A166" s="96"/>
      <c r="B166" s="97" t="s">
        <v>558</v>
      </c>
      <c r="C166" s="767" t="s">
        <v>559</v>
      </c>
      <c r="D166" s="767"/>
      <c r="E166" s="767"/>
      <c r="F166" s="767"/>
      <c r="G166" s="767"/>
      <c r="H166" s="767"/>
      <c r="I166" s="767"/>
      <c r="J166" s="767"/>
      <c r="K166" s="767"/>
      <c r="L166" s="767"/>
      <c r="M166" s="767"/>
      <c r="N166" s="781"/>
      <c r="S166" s="68" t="s">
        <v>559</v>
      </c>
    </row>
    <row r="167" spans="1:24" s="63" customFormat="1" x14ac:dyDescent="0.2">
      <c r="A167" s="98"/>
      <c r="B167" s="97" t="s">
        <v>165</v>
      </c>
      <c r="C167" s="767" t="s">
        <v>251</v>
      </c>
      <c r="D167" s="767"/>
      <c r="E167" s="767"/>
      <c r="F167" s="99" t="s">
        <v>33</v>
      </c>
      <c r="G167" s="99" t="s">
        <v>33</v>
      </c>
      <c r="H167" s="99" t="s">
        <v>33</v>
      </c>
      <c r="I167" s="99" t="s">
        <v>33</v>
      </c>
      <c r="J167" s="100">
        <v>12.97</v>
      </c>
      <c r="K167" s="99" t="s">
        <v>175</v>
      </c>
      <c r="L167" s="100">
        <v>64.849999999999994</v>
      </c>
      <c r="M167" s="101" t="s">
        <v>33</v>
      </c>
      <c r="N167" s="102" t="s">
        <v>33</v>
      </c>
      <c r="T167" s="68" t="s">
        <v>251</v>
      </c>
    </row>
    <row r="168" spans="1:24" s="63" customFormat="1" x14ac:dyDescent="0.2">
      <c r="A168" s="98"/>
      <c r="B168" s="97" t="s">
        <v>212</v>
      </c>
      <c r="C168" s="767" t="s">
        <v>252</v>
      </c>
      <c r="D168" s="767"/>
      <c r="E168" s="767"/>
      <c r="F168" s="99" t="s">
        <v>33</v>
      </c>
      <c r="G168" s="99" t="s">
        <v>33</v>
      </c>
      <c r="H168" s="99" t="s">
        <v>33</v>
      </c>
      <c r="I168" s="99" t="s">
        <v>33</v>
      </c>
      <c r="J168" s="100">
        <v>4.0999999999999996</v>
      </c>
      <c r="K168" s="99" t="s">
        <v>33</v>
      </c>
      <c r="L168" s="100">
        <v>16.399999999999999</v>
      </c>
      <c r="M168" s="101" t="s">
        <v>33</v>
      </c>
      <c r="N168" s="102" t="s">
        <v>33</v>
      </c>
      <c r="T168" s="68" t="s">
        <v>252</v>
      </c>
    </row>
    <row r="169" spans="1:24" s="63" customFormat="1" x14ac:dyDescent="0.2">
      <c r="A169" s="98"/>
      <c r="B169" s="97" t="s">
        <v>33</v>
      </c>
      <c r="C169" s="767" t="s">
        <v>253</v>
      </c>
      <c r="D169" s="767"/>
      <c r="E169" s="767"/>
      <c r="F169" s="99" t="s">
        <v>179</v>
      </c>
      <c r="G169" s="99" t="s">
        <v>4459</v>
      </c>
      <c r="H169" s="99" t="s">
        <v>175</v>
      </c>
      <c r="I169" s="99" t="s">
        <v>600</v>
      </c>
      <c r="J169" s="100" t="s">
        <v>33</v>
      </c>
      <c r="K169" s="99" t="s">
        <v>33</v>
      </c>
      <c r="L169" s="100" t="s">
        <v>33</v>
      </c>
      <c r="M169" s="101" t="s">
        <v>33</v>
      </c>
      <c r="N169" s="102" t="s">
        <v>33</v>
      </c>
      <c r="U169" s="68" t="s">
        <v>253</v>
      </c>
    </row>
    <row r="170" spans="1:24" s="63" customFormat="1" x14ac:dyDescent="0.2">
      <c r="A170" s="98"/>
      <c r="B170" s="97" t="s">
        <v>33</v>
      </c>
      <c r="C170" s="776" t="s">
        <v>182</v>
      </c>
      <c r="D170" s="776"/>
      <c r="E170" s="776"/>
      <c r="F170" s="90" t="s">
        <v>33</v>
      </c>
      <c r="G170" s="90" t="s">
        <v>33</v>
      </c>
      <c r="H170" s="90" t="s">
        <v>33</v>
      </c>
      <c r="I170" s="90" t="s">
        <v>33</v>
      </c>
      <c r="J170" s="91">
        <v>17.07</v>
      </c>
      <c r="K170" s="90" t="s">
        <v>33</v>
      </c>
      <c r="L170" s="91">
        <v>81.25</v>
      </c>
      <c r="M170" s="92" t="s">
        <v>33</v>
      </c>
      <c r="N170" s="93" t="s">
        <v>33</v>
      </c>
      <c r="V170" s="68" t="s">
        <v>182</v>
      </c>
    </row>
    <row r="171" spans="1:24" s="63" customFormat="1" x14ac:dyDescent="0.2">
      <c r="A171" s="98"/>
      <c r="B171" s="97" t="s">
        <v>33</v>
      </c>
      <c r="C171" s="767" t="s">
        <v>183</v>
      </c>
      <c r="D171" s="767"/>
      <c r="E171" s="767"/>
      <c r="F171" s="99" t="s">
        <v>33</v>
      </c>
      <c r="G171" s="99" t="s">
        <v>33</v>
      </c>
      <c r="H171" s="99" t="s">
        <v>33</v>
      </c>
      <c r="I171" s="99" t="s">
        <v>33</v>
      </c>
      <c r="J171" s="100" t="s">
        <v>33</v>
      </c>
      <c r="K171" s="99" t="s">
        <v>33</v>
      </c>
      <c r="L171" s="100">
        <v>64.849999999999994</v>
      </c>
      <c r="M171" s="101" t="s">
        <v>33</v>
      </c>
      <c r="N171" s="102" t="s">
        <v>33</v>
      </c>
      <c r="U171" s="68" t="s">
        <v>183</v>
      </c>
    </row>
    <row r="172" spans="1:24" s="63" customFormat="1" ht="22.5" x14ac:dyDescent="0.2">
      <c r="A172" s="98"/>
      <c r="B172" s="97" t="s">
        <v>959</v>
      </c>
      <c r="C172" s="767" t="s">
        <v>960</v>
      </c>
      <c r="D172" s="767"/>
      <c r="E172" s="767"/>
      <c r="F172" s="99" t="s">
        <v>186</v>
      </c>
      <c r="G172" s="99" t="s">
        <v>187</v>
      </c>
      <c r="H172" s="99" t="s">
        <v>33</v>
      </c>
      <c r="I172" s="99" t="s">
        <v>187</v>
      </c>
      <c r="J172" s="100" t="s">
        <v>33</v>
      </c>
      <c r="K172" s="99" t="s">
        <v>33</v>
      </c>
      <c r="L172" s="100">
        <v>61.61</v>
      </c>
      <c r="M172" s="101" t="s">
        <v>33</v>
      </c>
      <c r="N172" s="102" t="s">
        <v>33</v>
      </c>
      <c r="U172" s="68" t="s">
        <v>960</v>
      </c>
    </row>
    <row r="173" spans="1:24" s="63" customFormat="1" ht="22.5" x14ac:dyDescent="0.2">
      <c r="A173" s="98"/>
      <c r="B173" s="97" t="s">
        <v>961</v>
      </c>
      <c r="C173" s="767" t="s">
        <v>962</v>
      </c>
      <c r="D173" s="767"/>
      <c r="E173" s="767"/>
      <c r="F173" s="99" t="s">
        <v>186</v>
      </c>
      <c r="G173" s="99" t="s">
        <v>594</v>
      </c>
      <c r="H173" s="99" t="s">
        <v>33</v>
      </c>
      <c r="I173" s="99" t="s">
        <v>594</v>
      </c>
      <c r="J173" s="100" t="s">
        <v>33</v>
      </c>
      <c r="K173" s="99" t="s">
        <v>33</v>
      </c>
      <c r="L173" s="100">
        <v>42.15</v>
      </c>
      <c r="M173" s="101" t="s">
        <v>33</v>
      </c>
      <c r="N173" s="102" t="s">
        <v>33</v>
      </c>
      <c r="U173" s="68" t="s">
        <v>962</v>
      </c>
    </row>
    <row r="174" spans="1:24" s="63" customFormat="1" x14ac:dyDescent="0.2">
      <c r="A174" s="103"/>
      <c r="B174" s="104"/>
      <c r="C174" s="780" t="s">
        <v>191</v>
      </c>
      <c r="D174" s="780"/>
      <c r="E174" s="780"/>
      <c r="F174" s="105" t="s">
        <v>33</v>
      </c>
      <c r="G174" s="105" t="s">
        <v>33</v>
      </c>
      <c r="H174" s="105" t="s">
        <v>33</v>
      </c>
      <c r="I174" s="105" t="s">
        <v>33</v>
      </c>
      <c r="J174" s="106" t="s">
        <v>33</v>
      </c>
      <c r="K174" s="105" t="s">
        <v>33</v>
      </c>
      <c r="L174" s="106">
        <v>185.01</v>
      </c>
      <c r="M174" s="92" t="s">
        <v>33</v>
      </c>
      <c r="N174" s="107" t="s">
        <v>33</v>
      </c>
      <c r="W174" s="68" t="s">
        <v>191</v>
      </c>
    </row>
    <row r="175" spans="1:24" s="63" customFormat="1" ht="22.5" x14ac:dyDescent="0.2">
      <c r="A175" s="88" t="s">
        <v>291</v>
      </c>
      <c r="B175" s="89" t="s">
        <v>4452</v>
      </c>
      <c r="C175" s="776" t="s">
        <v>4460</v>
      </c>
      <c r="D175" s="776"/>
      <c r="E175" s="776"/>
      <c r="F175" s="90" t="s">
        <v>484</v>
      </c>
      <c r="G175" s="90" t="s">
        <v>33</v>
      </c>
      <c r="H175" s="90" t="s">
        <v>33</v>
      </c>
      <c r="I175" s="90" t="s">
        <v>212</v>
      </c>
      <c r="J175" s="91">
        <v>515.84</v>
      </c>
      <c r="K175" s="90" t="s">
        <v>856</v>
      </c>
      <c r="L175" s="91">
        <v>2104.63</v>
      </c>
      <c r="M175" s="92" t="s">
        <v>33</v>
      </c>
      <c r="N175" s="93" t="s">
        <v>33</v>
      </c>
      <c r="Q175" s="68" t="s">
        <v>4460</v>
      </c>
    </row>
    <row r="176" spans="1:24" s="63" customFormat="1" x14ac:dyDescent="0.2">
      <c r="A176" s="94"/>
      <c r="B176" s="95"/>
      <c r="C176" s="767" t="s">
        <v>4461</v>
      </c>
      <c r="D176" s="767"/>
      <c r="E176" s="767"/>
      <c r="F176" s="767"/>
      <c r="G176" s="767"/>
      <c r="H176" s="767"/>
      <c r="I176" s="767"/>
      <c r="J176" s="767"/>
      <c r="K176" s="767"/>
      <c r="L176" s="767"/>
      <c r="M176" s="767"/>
      <c r="N176" s="781"/>
      <c r="X176" s="68" t="s">
        <v>4461</v>
      </c>
    </row>
    <row r="177" spans="1:26" s="63" customFormat="1" ht="22.5" x14ac:dyDescent="0.2">
      <c r="A177" s="96"/>
      <c r="B177" s="97" t="s">
        <v>858</v>
      </c>
      <c r="C177" s="767" t="s">
        <v>859</v>
      </c>
      <c r="D177" s="767"/>
      <c r="E177" s="767"/>
      <c r="F177" s="767"/>
      <c r="G177" s="767"/>
      <c r="H177" s="767"/>
      <c r="I177" s="767"/>
      <c r="J177" s="767"/>
      <c r="K177" s="767"/>
      <c r="L177" s="767"/>
      <c r="M177" s="767"/>
      <c r="N177" s="781"/>
      <c r="S177" s="68" t="s">
        <v>859</v>
      </c>
    </row>
    <row r="178" spans="1:26" s="63" customFormat="1" ht="1.5" customHeight="1" x14ac:dyDescent="0.2">
      <c r="A178" s="108"/>
      <c r="B178" s="104"/>
      <c r="C178" s="104"/>
      <c r="D178" s="104"/>
      <c r="E178" s="104"/>
      <c r="F178" s="108"/>
      <c r="G178" s="108"/>
      <c r="H178" s="108"/>
      <c r="I178" s="108"/>
      <c r="J178" s="109"/>
      <c r="K178" s="108"/>
      <c r="L178" s="109"/>
      <c r="M178" s="99"/>
      <c r="N178" s="109"/>
    </row>
    <row r="179" spans="1:26" s="63" customFormat="1" x14ac:dyDescent="0.2">
      <c r="A179" s="110"/>
      <c r="B179" s="111" t="s">
        <v>33</v>
      </c>
      <c r="C179" s="780" t="s">
        <v>2730</v>
      </c>
      <c r="D179" s="780"/>
      <c r="E179" s="780"/>
      <c r="F179" s="780"/>
      <c r="G179" s="780"/>
      <c r="H179" s="780"/>
      <c r="I179" s="780"/>
      <c r="J179" s="780"/>
      <c r="K179" s="780"/>
      <c r="L179" s="112" t="s">
        <v>33</v>
      </c>
      <c r="M179" s="113"/>
      <c r="N179" s="114"/>
      <c r="Y179" s="68" t="s">
        <v>2730</v>
      </c>
    </row>
    <row r="180" spans="1:26" s="63" customFormat="1" x14ac:dyDescent="0.2">
      <c r="A180" s="115"/>
      <c r="B180" s="97" t="s">
        <v>165</v>
      </c>
      <c r="C180" s="767" t="s">
        <v>202</v>
      </c>
      <c r="D180" s="767"/>
      <c r="E180" s="767"/>
      <c r="F180" s="767"/>
      <c r="G180" s="767"/>
      <c r="H180" s="767"/>
      <c r="I180" s="767"/>
      <c r="J180" s="767"/>
      <c r="K180" s="767"/>
      <c r="L180" s="116">
        <v>1106.1400000000001</v>
      </c>
      <c r="M180" s="117"/>
      <c r="N180" s="118" t="s">
        <v>33</v>
      </c>
      <c r="Z180" s="68" t="s">
        <v>202</v>
      </c>
    </row>
    <row r="181" spans="1:26" s="63" customFormat="1" x14ac:dyDescent="0.2">
      <c r="A181" s="115"/>
      <c r="B181" s="97" t="s">
        <v>33</v>
      </c>
      <c r="C181" s="767" t="s">
        <v>203</v>
      </c>
      <c r="D181" s="767"/>
      <c r="E181" s="767"/>
      <c r="F181" s="767"/>
      <c r="G181" s="767"/>
      <c r="H181" s="767"/>
      <c r="I181" s="767"/>
      <c r="J181" s="767"/>
      <c r="K181" s="767"/>
      <c r="L181" s="116" t="s">
        <v>33</v>
      </c>
      <c r="M181" s="117"/>
      <c r="N181" s="118" t="s">
        <v>33</v>
      </c>
      <c r="Z181" s="68" t="s">
        <v>203</v>
      </c>
    </row>
    <row r="182" spans="1:26" s="63" customFormat="1" x14ac:dyDescent="0.2">
      <c r="A182" s="115"/>
      <c r="B182" s="97" t="s">
        <v>33</v>
      </c>
      <c r="C182" s="767" t="s">
        <v>296</v>
      </c>
      <c r="D182" s="767"/>
      <c r="E182" s="767"/>
      <c r="F182" s="767"/>
      <c r="G182" s="767"/>
      <c r="H182" s="767"/>
      <c r="I182" s="767"/>
      <c r="J182" s="767"/>
      <c r="K182" s="767"/>
      <c r="L182" s="116">
        <v>491.62</v>
      </c>
      <c r="M182" s="117"/>
      <c r="N182" s="118" t="s">
        <v>33</v>
      </c>
      <c r="Z182" s="68" t="s">
        <v>296</v>
      </c>
    </row>
    <row r="183" spans="1:26" s="63" customFormat="1" x14ac:dyDescent="0.2">
      <c r="A183" s="115"/>
      <c r="B183" s="97" t="s">
        <v>33</v>
      </c>
      <c r="C183" s="767" t="s">
        <v>205</v>
      </c>
      <c r="D183" s="767"/>
      <c r="E183" s="767"/>
      <c r="F183" s="767"/>
      <c r="G183" s="767"/>
      <c r="H183" s="767"/>
      <c r="I183" s="767"/>
      <c r="J183" s="767"/>
      <c r="K183" s="767"/>
      <c r="L183" s="116">
        <v>393.29</v>
      </c>
      <c r="M183" s="117"/>
      <c r="N183" s="118" t="s">
        <v>33</v>
      </c>
      <c r="Z183" s="68" t="s">
        <v>205</v>
      </c>
    </row>
    <row r="184" spans="1:26" s="63" customFormat="1" x14ac:dyDescent="0.2">
      <c r="A184" s="115"/>
      <c r="B184" s="97" t="s">
        <v>33</v>
      </c>
      <c r="C184" s="767" t="s">
        <v>206</v>
      </c>
      <c r="D184" s="767"/>
      <c r="E184" s="767"/>
      <c r="F184" s="767"/>
      <c r="G184" s="767"/>
      <c r="H184" s="767"/>
      <c r="I184" s="767"/>
      <c r="J184" s="767"/>
      <c r="K184" s="767"/>
      <c r="L184" s="116">
        <v>221.23</v>
      </c>
      <c r="M184" s="117"/>
      <c r="N184" s="118" t="s">
        <v>33</v>
      </c>
      <c r="Z184" s="68" t="s">
        <v>206</v>
      </c>
    </row>
    <row r="185" spans="1:26" s="63" customFormat="1" x14ac:dyDescent="0.2">
      <c r="A185" s="115"/>
      <c r="B185" s="97" t="s">
        <v>165</v>
      </c>
      <c r="C185" s="767" t="s">
        <v>876</v>
      </c>
      <c r="D185" s="767"/>
      <c r="E185" s="767"/>
      <c r="F185" s="767"/>
      <c r="G185" s="767"/>
      <c r="H185" s="767"/>
      <c r="I185" s="767"/>
      <c r="J185" s="767"/>
      <c r="K185" s="767"/>
      <c r="L185" s="116">
        <v>40472.9</v>
      </c>
      <c r="M185" s="117"/>
      <c r="N185" s="118" t="s">
        <v>33</v>
      </c>
      <c r="Z185" s="68" t="s">
        <v>876</v>
      </c>
    </row>
    <row r="186" spans="1:26" s="63" customFormat="1" x14ac:dyDescent="0.2">
      <c r="A186" s="115"/>
      <c r="B186" s="97" t="s">
        <v>33</v>
      </c>
      <c r="C186" s="767" t="s">
        <v>203</v>
      </c>
      <c r="D186" s="767"/>
      <c r="E186" s="767"/>
      <c r="F186" s="767"/>
      <c r="G186" s="767"/>
      <c r="H186" s="767"/>
      <c r="I186" s="767"/>
      <c r="J186" s="767"/>
      <c r="K186" s="767"/>
      <c r="L186" s="116" t="s">
        <v>33</v>
      </c>
      <c r="M186" s="117"/>
      <c r="N186" s="118" t="s">
        <v>33</v>
      </c>
      <c r="Z186" s="68" t="s">
        <v>203</v>
      </c>
    </row>
    <row r="187" spans="1:26" s="63" customFormat="1" x14ac:dyDescent="0.2">
      <c r="A187" s="115"/>
      <c r="B187" s="97" t="s">
        <v>33</v>
      </c>
      <c r="C187" s="767" t="s">
        <v>296</v>
      </c>
      <c r="D187" s="767"/>
      <c r="E187" s="767"/>
      <c r="F187" s="767"/>
      <c r="G187" s="767"/>
      <c r="H187" s="767"/>
      <c r="I187" s="767"/>
      <c r="J187" s="767"/>
      <c r="K187" s="767"/>
      <c r="L187" s="116">
        <v>897.39</v>
      </c>
      <c r="M187" s="117"/>
      <c r="N187" s="118" t="s">
        <v>33</v>
      </c>
      <c r="Z187" s="68" t="s">
        <v>296</v>
      </c>
    </row>
    <row r="188" spans="1:26" s="63" customFormat="1" x14ac:dyDescent="0.2">
      <c r="A188" s="115"/>
      <c r="B188" s="97" t="s">
        <v>33</v>
      </c>
      <c r="C188" s="767" t="s">
        <v>204</v>
      </c>
      <c r="D188" s="767"/>
      <c r="E188" s="767"/>
      <c r="F188" s="767"/>
      <c r="G188" s="767"/>
      <c r="H188" s="767"/>
      <c r="I188" s="767"/>
      <c r="J188" s="767"/>
      <c r="K188" s="767"/>
      <c r="L188" s="116">
        <v>1467.37</v>
      </c>
      <c r="M188" s="117"/>
      <c r="N188" s="118" t="s">
        <v>33</v>
      </c>
      <c r="Z188" s="68" t="s">
        <v>204</v>
      </c>
    </row>
    <row r="189" spans="1:26" s="63" customFormat="1" x14ac:dyDescent="0.2">
      <c r="A189" s="115"/>
      <c r="B189" s="97" t="s">
        <v>33</v>
      </c>
      <c r="C189" s="767" t="s">
        <v>297</v>
      </c>
      <c r="D189" s="767"/>
      <c r="E189" s="767"/>
      <c r="F189" s="767"/>
      <c r="G189" s="767"/>
      <c r="H189" s="767"/>
      <c r="I189" s="767"/>
      <c r="J189" s="767"/>
      <c r="K189" s="767"/>
      <c r="L189" s="116">
        <v>36339.17</v>
      </c>
      <c r="M189" s="117"/>
      <c r="N189" s="118" t="s">
        <v>33</v>
      </c>
      <c r="Z189" s="68" t="s">
        <v>297</v>
      </c>
    </row>
    <row r="190" spans="1:26" s="63" customFormat="1" x14ac:dyDescent="0.2">
      <c r="A190" s="115"/>
      <c r="B190" s="97" t="s">
        <v>33</v>
      </c>
      <c r="C190" s="767" t="s">
        <v>205</v>
      </c>
      <c r="D190" s="767"/>
      <c r="E190" s="767"/>
      <c r="F190" s="767"/>
      <c r="G190" s="767"/>
      <c r="H190" s="767"/>
      <c r="I190" s="767"/>
      <c r="J190" s="767"/>
      <c r="K190" s="767"/>
      <c r="L190" s="116">
        <v>1050.32</v>
      </c>
      <c r="M190" s="117"/>
      <c r="N190" s="118" t="s">
        <v>33</v>
      </c>
      <c r="Z190" s="68" t="s">
        <v>205</v>
      </c>
    </row>
    <row r="191" spans="1:26" s="63" customFormat="1" x14ac:dyDescent="0.2">
      <c r="A191" s="115"/>
      <c r="B191" s="97" t="s">
        <v>33</v>
      </c>
      <c r="C191" s="767" t="s">
        <v>206</v>
      </c>
      <c r="D191" s="767"/>
      <c r="E191" s="767"/>
      <c r="F191" s="767"/>
      <c r="G191" s="767"/>
      <c r="H191" s="767"/>
      <c r="I191" s="767"/>
      <c r="J191" s="767"/>
      <c r="K191" s="767"/>
      <c r="L191" s="116">
        <v>718.65</v>
      </c>
      <c r="M191" s="117"/>
      <c r="N191" s="118" t="s">
        <v>33</v>
      </c>
      <c r="Z191" s="68" t="s">
        <v>206</v>
      </c>
    </row>
    <row r="192" spans="1:26" s="63" customFormat="1" x14ac:dyDescent="0.2">
      <c r="A192" s="115"/>
      <c r="B192" s="97" t="s">
        <v>33</v>
      </c>
      <c r="C192" s="767" t="s">
        <v>207</v>
      </c>
      <c r="D192" s="767"/>
      <c r="E192" s="767"/>
      <c r="F192" s="767"/>
      <c r="G192" s="767"/>
      <c r="H192" s="767"/>
      <c r="I192" s="767"/>
      <c r="J192" s="767"/>
      <c r="K192" s="767"/>
      <c r="L192" s="116">
        <v>1597.23</v>
      </c>
      <c r="M192" s="117"/>
      <c r="N192" s="118" t="s">
        <v>33</v>
      </c>
      <c r="Z192" s="68" t="s">
        <v>207</v>
      </c>
    </row>
    <row r="193" spans="1:27" s="63" customFormat="1" x14ac:dyDescent="0.2">
      <c r="A193" s="115"/>
      <c r="B193" s="97" t="s">
        <v>33</v>
      </c>
      <c r="C193" s="767" t="s">
        <v>208</v>
      </c>
      <c r="D193" s="767"/>
      <c r="E193" s="767"/>
      <c r="F193" s="767"/>
      <c r="G193" s="767"/>
      <c r="H193" s="767"/>
      <c r="I193" s="767"/>
      <c r="J193" s="767"/>
      <c r="K193" s="767"/>
      <c r="L193" s="116">
        <v>1443.61</v>
      </c>
      <c r="M193" s="117"/>
      <c r="N193" s="118" t="s">
        <v>33</v>
      </c>
      <c r="Z193" s="68" t="s">
        <v>208</v>
      </c>
    </row>
    <row r="194" spans="1:27" s="63" customFormat="1" x14ac:dyDescent="0.2">
      <c r="A194" s="115"/>
      <c r="B194" s="97" t="s">
        <v>33</v>
      </c>
      <c r="C194" s="767" t="s">
        <v>209</v>
      </c>
      <c r="D194" s="767"/>
      <c r="E194" s="767"/>
      <c r="F194" s="767"/>
      <c r="G194" s="767"/>
      <c r="H194" s="767"/>
      <c r="I194" s="767"/>
      <c r="J194" s="767"/>
      <c r="K194" s="767"/>
      <c r="L194" s="116">
        <v>939.88</v>
      </c>
      <c r="M194" s="117"/>
      <c r="N194" s="118" t="s">
        <v>33</v>
      </c>
      <c r="Z194" s="68" t="s">
        <v>209</v>
      </c>
    </row>
    <row r="195" spans="1:27" s="63" customFormat="1" x14ac:dyDescent="0.2">
      <c r="A195" s="115"/>
      <c r="B195" s="109" t="s">
        <v>33</v>
      </c>
      <c r="C195" s="782" t="s">
        <v>2731</v>
      </c>
      <c r="D195" s="782"/>
      <c r="E195" s="782"/>
      <c r="F195" s="782"/>
      <c r="G195" s="782"/>
      <c r="H195" s="782"/>
      <c r="I195" s="782"/>
      <c r="J195" s="782"/>
      <c r="K195" s="782"/>
      <c r="L195" s="119">
        <v>41579.040000000001</v>
      </c>
      <c r="M195" s="120"/>
      <c r="N195" s="121"/>
      <c r="AA195" s="68" t="s">
        <v>2731</v>
      </c>
    </row>
    <row r="196" spans="1:27" s="63" customFormat="1" x14ac:dyDescent="0.2">
      <c r="A196" s="773" t="s">
        <v>4462</v>
      </c>
      <c r="B196" s="774"/>
      <c r="C196" s="774"/>
      <c r="D196" s="774"/>
      <c r="E196" s="774"/>
      <c r="F196" s="774"/>
      <c r="G196" s="774"/>
      <c r="H196" s="774"/>
      <c r="I196" s="774"/>
      <c r="J196" s="774"/>
      <c r="K196" s="774"/>
      <c r="L196" s="774"/>
      <c r="M196" s="774"/>
      <c r="N196" s="775"/>
      <c r="P196" s="68" t="s">
        <v>4462</v>
      </c>
    </row>
    <row r="197" spans="1:27" s="63" customFormat="1" ht="45" x14ac:dyDescent="0.2">
      <c r="A197" s="88" t="s">
        <v>293</v>
      </c>
      <c r="B197" s="89" t="s">
        <v>4463</v>
      </c>
      <c r="C197" s="776" t="s">
        <v>4464</v>
      </c>
      <c r="D197" s="776"/>
      <c r="E197" s="776"/>
      <c r="F197" s="90" t="s">
        <v>484</v>
      </c>
      <c r="G197" s="90" t="s">
        <v>33</v>
      </c>
      <c r="H197" s="90" t="s">
        <v>33</v>
      </c>
      <c r="I197" s="90" t="s">
        <v>165</v>
      </c>
      <c r="J197" s="91" t="s">
        <v>33</v>
      </c>
      <c r="K197" s="90" t="s">
        <v>33</v>
      </c>
      <c r="L197" s="91" t="s">
        <v>33</v>
      </c>
      <c r="M197" s="92" t="s">
        <v>33</v>
      </c>
      <c r="N197" s="93" t="s">
        <v>33</v>
      </c>
      <c r="Q197" s="68" t="s">
        <v>4464</v>
      </c>
    </row>
    <row r="198" spans="1:27" s="63" customFormat="1" ht="33.75" x14ac:dyDescent="0.2">
      <c r="A198" s="96"/>
      <c r="B198" s="97" t="s">
        <v>558</v>
      </c>
      <c r="C198" s="767" t="s">
        <v>559</v>
      </c>
      <c r="D198" s="767"/>
      <c r="E198" s="767"/>
      <c r="F198" s="767"/>
      <c r="G198" s="767"/>
      <c r="H198" s="767"/>
      <c r="I198" s="767"/>
      <c r="J198" s="767"/>
      <c r="K198" s="767"/>
      <c r="L198" s="767"/>
      <c r="M198" s="767"/>
      <c r="N198" s="781"/>
      <c r="S198" s="68" t="s">
        <v>559</v>
      </c>
    </row>
    <row r="199" spans="1:27" s="63" customFormat="1" x14ac:dyDescent="0.2">
      <c r="A199" s="98"/>
      <c r="B199" s="97" t="s">
        <v>165</v>
      </c>
      <c r="C199" s="767" t="s">
        <v>251</v>
      </c>
      <c r="D199" s="767"/>
      <c r="E199" s="767"/>
      <c r="F199" s="99" t="s">
        <v>33</v>
      </c>
      <c r="G199" s="99" t="s">
        <v>33</v>
      </c>
      <c r="H199" s="99" t="s">
        <v>33</v>
      </c>
      <c r="I199" s="99" t="s">
        <v>33</v>
      </c>
      <c r="J199" s="100">
        <v>11476.66</v>
      </c>
      <c r="K199" s="99" t="s">
        <v>175</v>
      </c>
      <c r="L199" s="100">
        <v>14345.83</v>
      </c>
      <c r="M199" s="101" t="s">
        <v>33</v>
      </c>
      <c r="N199" s="102" t="s">
        <v>33</v>
      </c>
      <c r="T199" s="68" t="s">
        <v>251</v>
      </c>
    </row>
    <row r="200" spans="1:27" s="63" customFormat="1" x14ac:dyDescent="0.2">
      <c r="A200" s="98"/>
      <c r="B200" s="97" t="s">
        <v>173</v>
      </c>
      <c r="C200" s="767" t="s">
        <v>174</v>
      </c>
      <c r="D200" s="767"/>
      <c r="E200" s="767"/>
      <c r="F200" s="99" t="s">
        <v>33</v>
      </c>
      <c r="G200" s="99" t="s">
        <v>33</v>
      </c>
      <c r="H200" s="99" t="s">
        <v>33</v>
      </c>
      <c r="I200" s="99" t="s">
        <v>33</v>
      </c>
      <c r="J200" s="100">
        <v>12210.75</v>
      </c>
      <c r="K200" s="99" t="s">
        <v>175</v>
      </c>
      <c r="L200" s="100">
        <v>15263.44</v>
      </c>
      <c r="M200" s="101" t="s">
        <v>33</v>
      </c>
      <c r="N200" s="102" t="s">
        <v>33</v>
      </c>
      <c r="T200" s="68" t="s">
        <v>174</v>
      </c>
    </row>
    <row r="201" spans="1:27" s="63" customFormat="1" x14ac:dyDescent="0.2">
      <c r="A201" s="98"/>
      <c r="B201" s="97" t="s">
        <v>176</v>
      </c>
      <c r="C201" s="767" t="s">
        <v>177</v>
      </c>
      <c r="D201" s="767"/>
      <c r="E201" s="767"/>
      <c r="F201" s="99" t="s">
        <v>33</v>
      </c>
      <c r="G201" s="99" t="s">
        <v>33</v>
      </c>
      <c r="H201" s="99" t="s">
        <v>33</v>
      </c>
      <c r="I201" s="99" t="s">
        <v>33</v>
      </c>
      <c r="J201" s="100">
        <v>1270.44</v>
      </c>
      <c r="K201" s="99" t="s">
        <v>175</v>
      </c>
      <c r="L201" s="100">
        <v>1588.05</v>
      </c>
      <c r="M201" s="101" t="s">
        <v>33</v>
      </c>
      <c r="N201" s="102" t="s">
        <v>33</v>
      </c>
      <c r="T201" s="68" t="s">
        <v>177</v>
      </c>
    </row>
    <row r="202" spans="1:27" s="63" customFormat="1" x14ac:dyDescent="0.2">
      <c r="A202" s="98"/>
      <c r="B202" s="97" t="s">
        <v>212</v>
      </c>
      <c r="C202" s="767" t="s">
        <v>252</v>
      </c>
      <c r="D202" s="767"/>
      <c r="E202" s="767"/>
      <c r="F202" s="99" t="s">
        <v>33</v>
      </c>
      <c r="G202" s="99" t="s">
        <v>33</v>
      </c>
      <c r="H202" s="99" t="s">
        <v>33</v>
      </c>
      <c r="I202" s="99" t="s">
        <v>33</v>
      </c>
      <c r="J202" s="100">
        <v>2230.48</v>
      </c>
      <c r="K202" s="99" t="s">
        <v>33</v>
      </c>
      <c r="L202" s="100">
        <v>2230.48</v>
      </c>
      <c r="M202" s="101" t="s">
        <v>33</v>
      </c>
      <c r="N202" s="102" t="s">
        <v>33</v>
      </c>
      <c r="T202" s="68" t="s">
        <v>252</v>
      </c>
    </row>
    <row r="203" spans="1:27" s="63" customFormat="1" x14ac:dyDescent="0.2">
      <c r="A203" s="98"/>
      <c r="B203" s="97" t="s">
        <v>33</v>
      </c>
      <c r="C203" s="767" t="s">
        <v>253</v>
      </c>
      <c r="D203" s="767"/>
      <c r="E203" s="767"/>
      <c r="F203" s="99" t="s">
        <v>179</v>
      </c>
      <c r="G203" s="99" t="s">
        <v>4443</v>
      </c>
      <c r="H203" s="99" t="s">
        <v>175</v>
      </c>
      <c r="I203" s="99" t="s">
        <v>4465</v>
      </c>
      <c r="J203" s="100" t="s">
        <v>33</v>
      </c>
      <c r="K203" s="99" t="s">
        <v>33</v>
      </c>
      <c r="L203" s="100" t="s">
        <v>33</v>
      </c>
      <c r="M203" s="101" t="s">
        <v>33</v>
      </c>
      <c r="N203" s="102" t="s">
        <v>33</v>
      </c>
      <c r="U203" s="68" t="s">
        <v>253</v>
      </c>
    </row>
    <row r="204" spans="1:27" s="63" customFormat="1" x14ac:dyDescent="0.2">
      <c r="A204" s="98"/>
      <c r="B204" s="97" t="s">
        <v>33</v>
      </c>
      <c r="C204" s="767" t="s">
        <v>178</v>
      </c>
      <c r="D204" s="767"/>
      <c r="E204" s="767"/>
      <c r="F204" s="99" t="s">
        <v>179</v>
      </c>
      <c r="G204" s="99" t="s">
        <v>4466</v>
      </c>
      <c r="H204" s="99" t="s">
        <v>175</v>
      </c>
      <c r="I204" s="99" t="s">
        <v>4467</v>
      </c>
      <c r="J204" s="100" t="s">
        <v>33</v>
      </c>
      <c r="K204" s="99" t="s">
        <v>33</v>
      </c>
      <c r="L204" s="100" t="s">
        <v>33</v>
      </c>
      <c r="M204" s="101" t="s">
        <v>33</v>
      </c>
      <c r="N204" s="102" t="s">
        <v>33</v>
      </c>
      <c r="U204" s="68" t="s">
        <v>178</v>
      </c>
    </row>
    <row r="205" spans="1:27" s="63" customFormat="1" x14ac:dyDescent="0.2">
      <c r="A205" s="98"/>
      <c r="B205" s="97" t="s">
        <v>33</v>
      </c>
      <c r="C205" s="776" t="s">
        <v>182</v>
      </c>
      <c r="D205" s="776"/>
      <c r="E205" s="776"/>
      <c r="F205" s="90" t="s">
        <v>33</v>
      </c>
      <c r="G205" s="90" t="s">
        <v>33</v>
      </c>
      <c r="H205" s="90" t="s">
        <v>33</v>
      </c>
      <c r="I205" s="90" t="s">
        <v>33</v>
      </c>
      <c r="J205" s="91">
        <v>25917.89</v>
      </c>
      <c r="K205" s="90" t="s">
        <v>33</v>
      </c>
      <c r="L205" s="91">
        <v>31839.75</v>
      </c>
      <c r="M205" s="92" t="s">
        <v>33</v>
      </c>
      <c r="N205" s="93" t="s">
        <v>33</v>
      </c>
      <c r="V205" s="68" t="s">
        <v>182</v>
      </c>
    </row>
    <row r="206" spans="1:27" s="63" customFormat="1" x14ac:dyDescent="0.2">
      <c r="A206" s="98"/>
      <c r="B206" s="97" t="s">
        <v>33</v>
      </c>
      <c r="C206" s="767" t="s">
        <v>183</v>
      </c>
      <c r="D206" s="767"/>
      <c r="E206" s="767"/>
      <c r="F206" s="99" t="s">
        <v>33</v>
      </c>
      <c r="G206" s="99" t="s">
        <v>33</v>
      </c>
      <c r="H206" s="99" t="s">
        <v>33</v>
      </c>
      <c r="I206" s="99" t="s">
        <v>33</v>
      </c>
      <c r="J206" s="100" t="s">
        <v>33</v>
      </c>
      <c r="K206" s="99" t="s">
        <v>33</v>
      </c>
      <c r="L206" s="100">
        <v>15933.88</v>
      </c>
      <c r="M206" s="101" t="s">
        <v>33</v>
      </c>
      <c r="N206" s="102" t="s">
        <v>33</v>
      </c>
      <c r="U206" s="68" t="s">
        <v>183</v>
      </c>
    </row>
    <row r="207" spans="1:27" s="63" customFormat="1" ht="22.5" x14ac:dyDescent="0.2">
      <c r="A207" s="98"/>
      <c r="B207" s="97" t="s">
        <v>959</v>
      </c>
      <c r="C207" s="767" t="s">
        <v>960</v>
      </c>
      <c r="D207" s="767"/>
      <c r="E207" s="767"/>
      <c r="F207" s="99" t="s">
        <v>186</v>
      </c>
      <c r="G207" s="99" t="s">
        <v>187</v>
      </c>
      <c r="H207" s="99" t="s">
        <v>33</v>
      </c>
      <c r="I207" s="99" t="s">
        <v>187</v>
      </c>
      <c r="J207" s="100" t="s">
        <v>33</v>
      </c>
      <c r="K207" s="99" t="s">
        <v>33</v>
      </c>
      <c r="L207" s="100">
        <v>15137.19</v>
      </c>
      <c r="M207" s="101" t="s">
        <v>33</v>
      </c>
      <c r="N207" s="102" t="s">
        <v>33</v>
      </c>
      <c r="U207" s="68" t="s">
        <v>960</v>
      </c>
    </row>
    <row r="208" spans="1:27" s="63" customFormat="1" ht="22.5" x14ac:dyDescent="0.2">
      <c r="A208" s="98"/>
      <c r="B208" s="97" t="s">
        <v>961</v>
      </c>
      <c r="C208" s="767" t="s">
        <v>962</v>
      </c>
      <c r="D208" s="767"/>
      <c r="E208" s="767"/>
      <c r="F208" s="99" t="s">
        <v>186</v>
      </c>
      <c r="G208" s="99" t="s">
        <v>594</v>
      </c>
      <c r="H208" s="99" t="s">
        <v>33</v>
      </c>
      <c r="I208" s="99" t="s">
        <v>594</v>
      </c>
      <c r="J208" s="100" t="s">
        <v>33</v>
      </c>
      <c r="K208" s="99" t="s">
        <v>33</v>
      </c>
      <c r="L208" s="100">
        <v>10357.02</v>
      </c>
      <c r="M208" s="101" t="s">
        <v>33</v>
      </c>
      <c r="N208" s="102" t="s">
        <v>33</v>
      </c>
      <c r="U208" s="68" t="s">
        <v>962</v>
      </c>
    </row>
    <row r="209" spans="1:23" s="63" customFormat="1" x14ac:dyDescent="0.2">
      <c r="A209" s="103"/>
      <c r="B209" s="104"/>
      <c r="C209" s="780" t="s">
        <v>191</v>
      </c>
      <c r="D209" s="780"/>
      <c r="E209" s="780"/>
      <c r="F209" s="105" t="s">
        <v>33</v>
      </c>
      <c r="G209" s="105" t="s">
        <v>33</v>
      </c>
      <c r="H209" s="105" t="s">
        <v>33</v>
      </c>
      <c r="I209" s="105" t="s">
        <v>33</v>
      </c>
      <c r="J209" s="106" t="s">
        <v>33</v>
      </c>
      <c r="K209" s="105" t="s">
        <v>33</v>
      </c>
      <c r="L209" s="106">
        <v>57333.96</v>
      </c>
      <c r="M209" s="92" t="s">
        <v>33</v>
      </c>
      <c r="N209" s="107" t="s">
        <v>33</v>
      </c>
      <c r="W209" s="68" t="s">
        <v>191</v>
      </c>
    </row>
    <row r="210" spans="1:23" s="63" customFormat="1" ht="22.5" x14ac:dyDescent="0.2">
      <c r="A210" s="88" t="s">
        <v>301</v>
      </c>
      <c r="B210" s="89" t="s">
        <v>4468</v>
      </c>
      <c r="C210" s="776" t="s">
        <v>4469</v>
      </c>
      <c r="D210" s="776"/>
      <c r="E210" s="776"/>
      <c r="F210" s="90" t="s">
        <v>484</v>
      </c>
      <c r="G210" s="90" t="s">
        <v>33</v>
      </c>
      <c r="H210" s="90" t="s">
        <v>33</v>
      </c>
      <c r="I210" s="90" t="s">
        <v>173</v>
      </c>
      <c r="J210" s="91" t="s">
        <v>33</v>
      </c>
      <c r="K210" s="90" t="s">
        <v>33</v>
      </c>
      <c r="L210" s="91" t="s">
        <v>33</v>
      </c>
      <c r="M210" s="92" t="s">
        <v>33</v>
      </c>
      <c r="N210" s="93" t="s">
        <v>33</v>
      </c>
      <c r="Q210" s="68" t="s">
        <v>4469</v>
      </c>
    </row>
    <row r="211" spans="1:23" s="63" customFormat="1" ht="33.75" x14ac:dyDescent="0.2">
      <c r="A211" s="96"/>
      <c r="B211" s="97" t="s">
        <v>558</v>
      </c>
      <c r="C211" s="767" t="s">
        <v>559</v>
      </c>
      <c r="D211" s="767"/>
      <c r="E211" s="767"/>
      <c r="F211" s="767"/>
      <c r="G211" s="767"/>
      <c r="H211" s="767"/>
      <c r="I211" s="767"/>
      <c r="J211" s="767"/>
      <c r="K211" s="767"/>
      <c r="L211" s="767"/>
      <c r="M211" s="767"/>
      <c r="N211" s="781"/>
      <c r="S211" s="68" t="s">
        <v>559</v>
      </c>
    </row>
    <row r="212" spans="1:23" s="63" customFormat="1" x14ac:dyDescent="0.2">
      <c r="A212" s="98"/>
      <c r="B212" s="97" t="s">
        <v>165</v>
      </c>
      <c r="C212" s="767" t="s">
        <v>251</v>
      </c>
      <c r="D212" s="767"/>
      <c r="E212" s="767"/>
      <c r="F212" s="99" t="s">
        <v>33</v>
      </c>
      <c r="G212" s="99" t="s">
        <v>33</v>
      </c>
      <c r="H212" s="99" t="s">
        <v>33</v>
      </c>
      <c r="I212" s="99" t="s">
        <v>33</v>
      </c>
      <c r="J212" s="100">
        <v>257.82</v>
      </c>
      <c r="K212" s="99" t="s">
        <v>175</v>
      </c>
      <c r="L212" s="100">
        <v>644.54999999999995</v>
      </c>
      <c r="M212" s="101" t="s">
        <v>33</v>
      </c>
      <c r="N212" s="102" t="s">
        <v>33</v>
      </c>
      <c r="T212" s="68" t="s">
        <v>251</v>
      </c>
    </row>
    <row r="213" spans="1:23" s="63" customFormat="1" x14ac:dyDescent="0.2">
      <c r="A213" s="98"/>
      <c r="B213" s="97" t="s">
        <v>173</v>
      </c>
      <c r="C213" s="767" t="s">
        <v>174</v>
      </c>
      <c r="D213" s="767"/>
      <c r="E213" s="767"/>
      <c r="F213" s="99" t="s">
        <v>33</v>
      </c>
      <c r="G213" s="99" t="s">
        <v>33</v>
      </c>
      <c r="H213" s="99" t="s">
        <v>33</v>
      </c>
      <c r="I213" s="99" t="s">
        <v>33</v>
      </c>
      <c r="J213" s="100">
        <v>593.15</v>
      </c>
      <c r="K213" s="99" t="s">
        <v>175</v>
      </c>
      <c r="L213" s="100">
        <v>1482.88</v>
      </c>
      <c r="M213" s="101" t="s">
        <v>33</v>
      </c>
      <c r="N213" s="102" t="s">
        <v>33</v>
      </c>
      <c r="T213" s="68" t="s">
        <v>174</v>
      </c>
    </row>
    <row r="214" spans="1:23" s="63" customFormat="1" x14ac:dyDescent="0.2">
      <c r="A214" s="98"/>
      <c r="B214" s="97" t="s">
        <v>176</v>
      </c>
      <c r="C214" s="767" t="s">
        <v>177</v>
      </c>
      <c r="D214" s="767"/>
      <c r="E214" s="767"/>
      <c r="F214" s="99" t="s">
        <v>33</v>
      </c>
      <c r="G214" s="99" t="s">
        <v>33</v>
      </c>
      <c r="H214" s="99" t="s">
        <v>33</v>
      </c>
      <c r="I214" s="99" t="s">
        <v>33</v>
      </c>
      <c r="J214" s="100">
        <v>75.02</v>
      </c>
      <c r="K214" s="99" t="s">
        <v>175</v>
      </c>
      <c r="L214" s="100">
        <v>187.55</v>
      </c>
      <c r="M214" s="101" t="s">
        <v>33</v>
      </c>
      <c r="N214" s="102" t="s">
        <v>33</v>
      </c>
      <c r="T214" s="68" t="s">
        <v>177</v>
      </c>
    </row>
    <row r="215" spans="1:23" s="63" customFormat="1" x14ac:dyDescent="0.2">
      <c r="A215" s="98"/>
      <c r="B215" s="97" t="s">
        <v>212</v>
      </c>
      <c r="C215" s="767" t="s">
        <v>252</v>
      </c>
      <c r="D215" s="767"/>
      <c r="E215" s="767"/>
      <c r="F215" s="99" t="s">
        <v>33</v>
      </c>
      <c r="G215" s="99" t="s">
        <v>33</v>
      </c>
      <c r="H215" s="99" t="s">
        <v>33</v>
      </c>
      <c r="I215" s="99" t="s">
        <v>33</v>
      </c>
      <c r="J215" s="100">
        <v>37.01</v>
      </c>
      <c r="K215" s="99" t="s">
        <v>33</v>
      </c>
      <c r="L215" s="100">
        <v>74.02</v>
      </c>
      <c r="M215" s="101" t="s">
        <v>33</v>
      </c>
      <c r="N215" s="102" t="s">
        <v>33</v>
      </c>
      <c r="T215" s="68" t="s">
        <v>252</v>
      </c>
    </row>
    <row r="216" spans="1:23" s="63" customFormat="1" x14ac:dyDescent="0.2">
      <c r="A216" s="98"/>
      <c r="B216" s="97" t="s">
        <v>33</v>
      </c>
      <c r="C216" s="767" t="s">
        <v>253</v>
      </c>
      <c r="D216" s="767"/>
      <c r="E216" s="767"/>
      <c r="F216" s="99" t="s">
        <v>179</v>
      </c>
      <c r="G216" s="99" t="s">
        <v>4470</v>
      </c>
      <c r="H216" s="99" t="s">
        <v>175</v>
      </c>
      <c r="I216" s="99" t="s">
        <v>1770</v>
      </c>
      <c r="J216" s="100" t="s">
        <v>33</v>
      </c>
      <c r="K216" s="99" t="s">
        <v>33</v>
      </c>
      <c r="L216" s="100" t="s">
        <v>33</v>
      </c>
      <c r="M216" s="101" t="s">
        <v>33</v>
      </c>
      <c r="N216" s="102" t="s">
        <v>33</v>
      </c>
      <c r="U216" s="68" t="s">
        <v>253</v>
      </c>
    </row>
    <row r="217" spans="1:23" s="63" customFormat="1" x14ac:dyDescent="0.2">
      <c r="A217" s="98"/>
      <c r="B217" s="97" t="s">
        <v>33</v>
      </c>
      <c r="C217" s="767" t="s">
        <v>178</v>
      </c>
      <c r="D217" s="767"/>
      <c r="E217" s="767"/>
      <c r="F217" s="99" t="s">
        <v>179</v>
      </c>
      <c r="G217" s="99" t="s">
        <v>1016</v>
      </c>
      <c r="H217" s="99" t="s">
        <v>175</v>
      </c>
      <c r="I217" s="99" t="s">
        <v>656</v>
      </c>
      <c r="J217" s="100" t="s">
        <v>33</v>
      </c>
      <c r="K217" s="99" t="s">
        <v>33</v>
      </c>
      <c r="L217" s="100" t="s">
        <v>33</v>
      </c>
      <c r="M217" s="101" t="s">
        <v>33</v>
      </c>
      <c r="N217" s="102" t="s">
        <v>33</v>
      </c>
      <c r="U217" s="68" t="s">
        <v>178</v>
      </c>
    </row>
    <row r="218" spans="1:23" s="63" customFormat="1" x14ac:dyDescent="0.2">
      <c r="A218" s="98"/>
      <c r="B218" s="97" t="s">
        <v>33</v>
      </c>
      <c r="C218" s="776" t="s">
        <v>182</v>
      </c>
      <c r="D218" s="776"/>
      <c r="E218" s="776"/>
      <c r="F218" s="90" t="s">
        <v>33</v>
      </c>
      <c r="G218" s="90" t="s">
        <v>33</v>
      </c>
      <c r="H218" s="90" t="s">
        <v>33</v>
      </c>
      <c r="I218" s="90" t="s">
        <v>33</v>
      </c>
      <c r="J218" s="91">
        <v>887.98</v>
      </c>
      <c r="K218" s="90" t="s">
        <v>33</v>
      </c>
      <c r="L218" s="91">
        <v>2201.4499999999998</v>
      </c>
      <c r="M218" s="92" t="s">
        <v>33</v>
      </c>
      <c r="N218" s="93" t="s">
        <v>33</v>
      </c>
      <c r="V218" s="68" t="s">
        <v>182</v>
      </c>
    </row>
    <row r="219" spans="1:23" s="63" customFormat="1" x14ac:dyDescent="0.2">
      <c r="A219" s="98"/>
      <c r="B219" s="97" t="s">
        <v>33</v>
      </c>
      <c r="C219" s="767" t="s">
        <v>183</v>
      </c>
      <c r="D219" s="767"/>
      <c r="E219" s="767"/>
      <c r="F219" s="99" t="s">
        <v>33</v>
      </c>
      <c r="G219" s="99" t="s">
        <v>33</v>
      </c>
      <c r="H219" s="99" t="s">
        <v>33</v>
      </c>
      <c r="I219" s="99" t="s">
        <v>33</v>
      </c>
      <c r="J219" s="100" t="s">
        <v>33</v>
      </c>
      <c r="K219" s="99" t="s">
        <v>33</v>
      </c>
      <c r="L219" s="100">
        <v>832.1</v>
      </c>
      <c r="M219" s="101" t="s">
        <v>33</v>
      </c>
      <c r="N219" s="102" t="s">
        <v>33</v>
      </c>
      <c r="U219" s="68" t="s">
        <v>183</v>
      </c>
    </row>
    <row r="220" spans="1:23" s="63" customFormat="1" ht="22.5" x14ac:dyDescent="0.2">
      <c r="A220" s="98"/>
      <c r="B220" s="97" t="s">
        <v>959</v>
      </c>
      <c r="C220" s="767" t="s">
        <v>960</v>
      </c>
      <c r="D220" s="767"/>
      <c r="E220" s="767"/>
      <c r="F220" s="99" t="s">
        <v>186</v>
      </c>
      <c r="G220" s="99" t="s">
        <v>187</v>
      </c>
      <c r="H220" s="99" t="s">
        <v>33</v>
      </c>
      <c r="I220" s="99" t="s">
        <v>187</v>
      </c>
      <c r="J220" s="100" t="s">
        <v>33</v>
      </c>
      <c r="K220" s="99" t="s">
        <v>33</v>
      </c>
      <c r="L220" s="100">
        <v>790.5</v>
      </c>
      <c r="M220" s="101" t="s">
        <v>33</v>
      </c>
      <c r="N220" s="102" t="s">
        <v>33</v>
      </c>
      <c r="U220" s="68" t="s">
        <v>960</v>
      </c>
    </row>
    <row r="221" spans="1:23" s="63" customFormat="1" ht="22.5" x14ac:dyDescent="0.2">
      <c r="A221" s="98"/>
      <c r="B221" s="97" t="s">
        <v>961</v>
      </c>
      <c r="C221" s="767" t="s">
        <v>962</v>
      </c>
      <c r="D221" s="767"/>
      <c r="E221" s="767"/>
      <c r="F221" s="99" t="s">
        <v>186</v>
      </c>
      <c r="G221" s="99" t="s">
        <v>594</v>
      </c>
      <c r="H221" s="99" t="s">
        <v>33</v>
      </c>
      <c r="I221" s="99" t="s">
        <v>594</v>
      </c>
      <c r="J221" s="100" t="s">
        <v>33</v>
      </c>
      <c r="K221" s="99" t="s">
        <v>33</v>
      </c>
      <c r="L221" s="100">
        <v>540.87</v>
      </c>
      <c r="M221" s="101" t="s">
        <v>33</v>
      </c>
      <c r="N221" s="102" t="s">
        <v>33</v>
      </c>
      <c r="U221" s="68" t="s">
        <v>962</v>
      </c>
    </row>
    <row r="222" spans="1:23" s="63" customFormat="1" x14ac:dyDescent="0.2">
      <c r="A222" s="103"/>
      <c r="B222" s="104"/>
      <c r="C222" s="780" t="s">
        <v>191</v>
      </c>
      <c r="D222" s="780"/>
      <c r="E222" s="780"/>
      <c r="F222" s="105" t="s">
        <v>33</v>
      </c>
      <c r="G222" s="105" t="s">
        <v>33</v>
      </c>
      <c r="H222" s="105" t="s">
        <v>33</v>
      </c>
      <c r="I222" s="105" t="s">
        <v>33</v>
      </c>
      <c r="J222" s="106" t="s">
        <v>33</v>
      </c>
      <c r="K222" s="105" t="s">
        <v>33</v>
      </c>
      <c r="L222" s="106">
        <v>3532.82</v>
      </c>
      <c r="M222" s="92" t="s">
        <v>33</v>
      </c>
      <c r="N222" s="107" t="s">
        <v>33</v>
      </c>
      <c r="W222" s="68" t="s">
        <v>191</v>
      </c>
    </row>
    <row r="223" spans="1:23" s="63" customFormat="1" ht="33.75" x14ac:dyDescent="0.2">
      <c r="A223" s="88" t="s">
        <v>308</v>
      </c>
      <c r="B223" s="89" t="s">
        <v>4471</v>
      </c>
      <c r="C223" s="776" t="s">
        <v>4472</v>
      </c>
      <c r="D223" s="776"/>
      <c r="E223" s="776"/>
      <c r="F223" s="90" t="s">
        <v>4473</v>
      </c>
      <c r="G223" s="90" t="s">
        <v>33</v>
      </c>
      <c r="H223" s="90" t="s">
        <v>33</v>
      </c>
      <c r="I223" s="90" t="s">
        <v>173</v>
      </c>
      <c r="J223" s="91" t="s">
        <v>33</v>
      </c>
      <c r="K223" s="90" t="s">
        <v>33</v>
      </c>
      <c r="L223" s="91" t="s">
        <v>33</v>
      </c>
      <c r="M223" s="92" t="s">
        <v>33</v>
      </c>
      <c r="N223" s="93" t="s">
        <v>33</v>
      </c>
      <c r="Q223" s="68" t="s">
        <v>4472</v>
      </c>
    </row>
    <row r="224" spans="1:23" s="63" customFormat="1" ht="33.75" x14ac:dyDescent="0.2">
      <c r="A224" s="96"/>
      <c r="B224" s="97" t="s">
        <v>558</v>
      </c>
      <c r="C224" s="767" t="s">
        <v>559</v>
      </c>
      <c r="D224" s="767"/>
      <c r="E224" s="767"/>
      <c r="F224" s="767"/>
      <c r="G224" s="767"/>
      <c r="H224" s="767"/>
      <c r="I224" s="767"/>
      <c r="J224" s="767"/>
      <c r="K224" s="767"/>
      <c r="L224" s="767"/>
      <c r="M224" s="767"/>
      <c r="N224" s="781"/>
      <c r="S224" s="68" t="s">
        <v>559</v>
      </c>
    </row>
    <row r="225" spans="1:24" s="63" customFormat="1" x14ac:dyDescent="0.2">
      <c r="A225" s="98"/>
      <c r="B225" s="97" t="s">
        <v>165</v>
      </c>
      <c r="C225" s="767" t="s">
        <v>251</v>
      </c>
      <c r="D225" s="767"/>
      <c r="E225" s="767"/>
      <c r="F225" s="99" t="s">
        <v>33</v>
      </c>
      <c r="G225" s="99" t="s">
        <v>33</v>
      </c>
      <c r="H225" s="99" t="s">
        <v>33</v>
      </c>
      <c r="I225" s="99" t="s">
        <v>33</v>
      </c>
      <c r="J225" s="100">
        <v>37.130000000000003</v>
      </c>
      <c r="K225" s="99" t="s">
        <v>175</v>
      </c>
      <c r="L225" s="100">
        <v>92.83</v>
      </c>
      <c r="M225" s="101" t="s">
        <v>33</v>
      </c>
      <c r="N225" s="102" t="s">
        <v>33</v>
      </c>
      <c r="T225" s="68" t="s">
        <v>251</v>
      </c>
    </row>
    <row r="226" spans="1:24" s="63" customFormat="1" x14ac:dyDescent="0.2">
      <c r="A226" s="98"/>
      <c r="B226" s="97" t="s">
        <v>173</v>
      </c>
      <c r="C226" s="767" t="s">
        <v>174</v>
      </c>
      <c r="D226" s="767"/>
      <c r="E226" s="767"/>
      <c r="F226" s="99" t="s">
        <v>33</v>
      </c>
      <c r="G226" s="99" t="s">
        <v>33</v>
      </c>
      <c r="H226" s="99" t="s">
        <v>33</v>
      </c>
      <c r="I226" s="99" t="s">
        <v>33</v>
      </c>
      <c r="J226" s="100">
        <v>132.21</v>
      </c>
      <c r="K226" s="99" t="s">
        <v>175</v>
      </c>
      <c r="L226" s="100">
        <v>330.53</v>
      </c>
      <c r="M226" s="101" t="s">
        <v>33</v>
      </c>
      <c r="N226" s="102" t="s">
        <v>33</v>
      </c>
      <c r="T226" s="68" t="s">
        <v>174</v>
      </c>
    </row>
    <row r="227" spans="1:24" s="63" customFormat="1" x14ac:dyDescent="0.2">
      <c r="A227" s="98"/>
      <c r="B227" s="97" t="s">
        <v>176</v>
      </c>
      <c r="C227" s="767" t="s">
        <v>177</v>
      </c>
      <c r="D227" s="767"/>
      <c r="E227" s="767"/>
      <c r="F227" s="99" t="s">
        <v>33</v>
      </c>
      <c r="G227" s="99" t="s">
        <v>33</v>
      </c>
      <c r="H227" s="99" t="s">
        <v>33</v>
      </c>
      <c r="I227" s="99" t="s">
        <v>33</v>
      </c>
      <c r="J227" s="100">
        <v>18.329999999999998</v>
      </c>
      <c r="K227" s="99" t="s">
        <v>175</v>
      </c>
      <c r="L227" s="100">
        <v>45.83</v>
      </c>
      <c r="M227" s="101" t="s">
        <v>33</v>
      </c>
      <c r="N227" s="102" t="s">
        <v>33</v>
      </c>
      <c r="T227" s="68" t="s">
        <v>177</v>
      </c>
    </row>
    <row r="228" spans="1:24" s="63" customFormat="1" x14ac:dyDescent="0.2">
      <c r="A228" s="98"/>
      <c r="B228" s="97" t="s">
        <v>212</v>
      </c>
      <c r="C228" s="767" t="s">
        <v>252</v>
      </c>
      <c r="D228" s="767"/>
      <c r="E228" s="767"/>
      <c r="F228" s="99" t="s">
        <v>33</v>
      </c>
      <c r="G228" s="99" t="s">
        <v>33</v>
      </c>
      <c r="H228" s="99" t="s">
        <v>33</v>
      </c>
      <c r="I228" s="99" t="s">
        <v>33</v>
      </c>
      <c r="J228" s="100">
        <v>0.74</v>
      </c>
      <c r="K228" s="99" t="s">
        <v>33</v>
      </c>
      <c r="L228" s="100">
        <v>1.48</v>
      </c>
      <c r="M228" s="101" t="s">
        <v>33</v>
      </c>
      <c r="N228" s="102" t="s">
        <v>33</v>
      </c>
      <c r="T228" s="68" t="s">
        <v>252</v>
      </c>
    </row>
    <row r="229" spans="1:24" s="63" customFormat="1" x14ac:dyDescent="0.2">
      <c r="A229" s="98"/>
      <c r="B229" s="97" t="s">
        <v>33</v>
      </c>
      <c r="C229" s="767" t="s">
        <v>253</v>
      </c>
      <c r="D229" s="767"/>
      <c r="E229" s="767"/>
      <c r="F229" s="99" t="s">
        <v>179</v>
      </c>
      <c r="G229" s="99" t="s">
        <v>4474</v>
      </c>
      <c r="H229" s="99" t="s">
        <v>175</v>
      </c>
      <c r="I229" s="99" t="s">
        <v>4475</v>
      </c>
      <c r="J229" s="100" t="s">
        <v>33</v>
      </c>
      <c r="K229" s="99" t="s">
        <v>33</v>
      </c>
      <c r="L229" s="100" t="s">
        <v>33</v>
      </c>
      <c r="M229" s="101" t="s">
        <v>33</v>
      </c>
      <c r="N229" s="102" t="s">
        <v>33</v>
      </c>
      <c r="U229" s="68" t="s">
        <v>253</v>
      </c>
    </row>
    <row r="230" spans="1:24" s="63" customFormat="1" x14ac:dyDescent="0.2">
      <c r="A230" s="98"/>
      <c r="B230" s="97" t="s">
        <v>33</v>
      </c>
      <c r="C230" s="767" t="s">
        <v>178</v>
      </c>
      <c r="D230" s="767"/>
      <c r="E230" s="767"/>
      <c r="F230" s="99" t="s">
        <v>179</v>
      </c>
      <c r="G230" s="99" t="s">
        <v>4476</v>
      </c>
      <c r="H230" s="99" t="s">
        <v>175</v>
      </c>
      <c r="I230" s="99" t="s">
        <v>4477</v>
      </c>
      <c r="J230" s="100" t="s">
        <v>33</v>
      </c>
      <c r="K230" s="99" t="s">
        <v>33</v>
      </c>
      <c r="L230" s="100" t="s">
        <v>33</v>
      </c>
      <c r="M230" s="101" t="s">
        <v>33</v>
      </c>
      <c r="N230" s="102" t="s">
        <v>33</v>
      </c>
      <c r="U230" s="68" t="s">
        <v>178</v>
      </c>
    </row>
    <row r="231" spans="1:24" s="63" customFormat="1" x14ac:dyDescent="0.2">
      <c r="A231" s="98"/>
      <c r="B231" s="97" t="s">
        <v>33</v>
      </c>
      <c r="C231" s="776" t="s">
        <v>182</v>
      </c>
      <c r="D231" s="776"/>
      <c r="E231" s="776"/>
      <c r="F231" s="90" t="s">
        <v>33</v>
      </c>
      <c r="G231" s="90" t="s">
        <v>33</v>
      </c>
      <c r="H231" s="90" t="s">
        <v>33</v>
      </c>
      <c r="I231" s="90" t="s">
        <v>33</v>
      </c>
      <c r="J231" s="91">
        <v>170.08</v>
      </c>
      <c r="K231" s="90" t="s">
        <v>33</v>
      </c>
      <c r="L231" s="91">
        <v>424.84</v>
      </c>
      <c r="M231" s="92" t="s">
        <v>33</v>
      </c>
      <c r="N231" s="93" t="s">
        <v>33</v>
      </c>
      <c r="V231" s="68" t="s">
        <v>182</v>
      </c>
    </row>
    <row r="232" spans="1:24" s="63" customFormat="1" x14ac:dyDescent="0.2">
      <c r="A232" s="98"/>
      <c r="B232" s="97" t="s">
        <v>33</v>
      </c>
      <c r="C232" s="767" t="s">
        <v>183</v>
      </c>
      <c r="D232" s="767"/>
      <c r="E232" s="767"/>
      <c r="F232" s="99" t="s">
        <v>33</v>
      </c>
      <c r="G232" s="99" t="s">
        <v>33</v>
      </c>
      <c r="H232" s="99" t="s">
        <v>33</v>
      </c>
      <c r="I232" s="99" t="s">
        <v>33</v>
      </c>
      <c r="J232" s="100" t="s">
        <v>33</v>
      </c>
      <c r="K232" s="99" t="s">
        <v>33</v>
      </c>
      <c r="L232" s="100">
        <v>138.66</v>
      </c>
      <c r="M232" s="101" t="s">
        <v>33</v>
      </c>
      <c r="N232" s="102" t="s">
        <v>33</v>
      </c>
      <c r="U232" s="68" t="s">
        <v>183</v>
      </c>
    </row>
    <row r="233" spans="1:24" s="63" customFormat="1" ht="22.5" x14ac:dyDescent="0.2">
      <c r="A233" s="98"/>
      <c r="B233" s="97" t="s">
        <v>959</v>
      </c>
      <c r="C233" s="767" t="s">
        <v>960</v>
      </c>
      <c r="D233" s="767"/>
      <c r="E233" s="767"/>
      <c r="F233" s="99" t="s">
        <v>186</v>
      </c>
      <c r="G233" s="99" t="s">
        <v>187</v>
      </c>
      <c r="H233" s="99" t="s">
        <v>33</v>
      </c>
      <c r="I233" s="99" t="s">
        <v>187</v>
      </c>
      <c r="J233" s="100" t="s">
        <v>33</v>
      </c>
      <c r="K233" s="99" t="s">
        <v>33</v>
      </c>
      <c r="L233" s="100">
        <v>131.72999999999999</v>
      </c>
      <c r="M233" s="101" t="s">
        <v>33</v>
      </c>
      <c r="N233" s="102" t="s">
        <v>33</v>
      </c>
      <c r="U233" s="68" t="s">
        <v>960</v>
      </c>
    </row>
    <row r="234" spans="1:24" s="63" customFormat="1" ht="22.5" x14ac:dyDescent="0.2">
      <c r="A234" s="98"/>
      <c r="B234" s="97" t="s">
        <v>961</v>
      </c>
      <c r="C234" s="767" t="s">
        <v>962</v>
      </c>
      <c r="D234" s="767"/>
      <c r="E234" s="767"/>
      <c r="F234" s="99" t="s">
        <v>186</v>
      </c>
      <c r="G234" s="99" t="s">
        <v>594</v>
      </c>
      <c r="H234" s="99" t="s">
        <v>33</v>
      </c>
      <c r="I234" s="99" t="s">
        <v>594</v>
      </c>
      <c r="J234" s="100" t="s">
        <v>33</v>
      </c>
      <c r="K234" s="99" t="s">
        <v>33</v>
      </c>
      <c r="L234" s="100">
        <v>90.13</v>
      </c>
      <c r="M234" s="101" t="s">
        <v>33</v>
      </c>
      <c r="N234" s="102" t="s">
        <v>33</v>
      </c>
      <c r="U234" s="68" t="s">
        <v>962</v>
      </c>
    </row>
    <row r="235" spans="1:24" s="63" customFormat="1" x14ac:dyDescent="0.2">
      <c r="A235" s="103"/>
      <c r="B235" s="104"/>
      <c r="C235" s="780" t="s">
        <v>191</v>
      </c>
      <c r="D235" s="780"/>
      <c r="E235" s="780"/>
      <c r="F235" s="105" t="s">
        <v>33</v>
      </c>
      <c r="G235" s="105" t="s">
        <v>33</v>
      </c>
      <c r="H235" s="105" t="s">
        <v>33</v>
      </c>
      <c r="I235" s="105" t="s">
        <v>33</v>
      </c>
      <c r="J235" s="106" t="s">
        <v>33</v>
      </c>
      <c r="K235" s="105" t="s">
        <v>33</v>
      </c>
      <c r="L235" s="106">
        <v>646.70000000000005</v>
      </c>
      <c r="M235" s="92" t="s">
        <v>33</v>
      </c>
      <c r="N235" s="107" t="s">
        <v>33</v>
      </c>
      <c r="W235" s="68" t="s">
        <v>191</v>
      </c>
    </row>
    <row r="236" spans="1:24" s="63" customFormat="1" ht="22.5" x14ac:dyDescent="0.2">
      <c r="A236" s="88" t="s">
        <v>312</v>
      </c>
      <c r="B236" s="89" t="s">
        <v>4478</v>
      </c>
      <c r="C236" s="776" t="s">
        <v>4479</v>
      </c>
      <c r="D236" s="776"/>
      <c r="E236" s="776"/>
      <c r="F236" s="90" t="s">
        <v>484</v>
      </c>
      <c r="G236" s="90" t="s">
        <v>33</v>
      </c>
      <c r="H236" s="90" t="s">
        <v>33</v>
      </c>
      <c r="I236" s="90" t="s">
        <v>165</v>
      </c>
      <c r="J236" s="91">
        <v>1341668.51</v>
      </c>
      <c r="K236" s="90" t="s">
        <v>778</v>
      </c>
      <c r="L236" s="91">
        <v>1357768.53</v>
      </c>
      <c r="M236" s="92" t="s">
        <v>33</v>
      </c>
      <c r="N236" s="93" t="s">
        <v>33</v>
      </c>
      <c r="Q236" s="68" t="s">
        <v>4479</v>
      </c>
    </row>
    <row r="237" spans="1:24" s="63" customFormat="1" x14ac:dyDescent="0.2">
      <c r="A237" s="94"/>
      <c r="B237" s="95"/>
      <c r="C237" s="767" t="s">
        <v>4480</v>
      </c>
      <c r="D237" s="767"/>
      <c r="E237" s="767"/>
      <c r="F237" s="767"/>
      <c r="G237" s="767"/>
      <c r="H237" s="767"/>
      <c r="I237" s="767"/>
      <c r="J237" s="767"/>
      <c r="K237" s="767"/>
      <c r="L237" s="767"/>
      <c r="M237" s="767"/>
      <c r="N237" s="781"/>
      <c r="X237" s="68" t="s">
        <v>4480</v>
      </c>
    </row>
    <row r="238" spans="1:24" s="63" customFormat="1" ht="22.5" x14ac:dyDescent="0.2">
      <c r="A238" s="96"/>
      <c r="B238" s="97" t="s">
        <v>780</v>
      </c>
      <c r="C238" s="767" t="s">
        <v>781</v>
      </c>
      <c r="D238" s="767"/>
      <c r="E238" s="767"/>
      <c r="F238" s="767"/>
      <c r="G238" s="767"/>
      <c r="H238" s="767"/>
      <c r="I238" s="767"/>
      <c r="J238" s="767"/>
      <c r="K238" s="767"/>
      <c r="L238" s="767"/>
      <c r="M238" s="767"/>
      <c r="N238" s="781"/>
      <c r="S238" s="68" t="s">
        <v>781</v>
      </c>
    </row>
    <row r="239" spans="1:24" s="63" customFormat="1" ht="22.5" x14ac:dyDescent="0.2">
      <c r="A239" s="88" t="s">
        <v>316</v>
      </c>
      <c r="B239" s="89" t="s">
        <v>4426</v>
      </c>
      <c r="C239" s="776" t="s">
        <v>4481</v>
      </c>
      <c r="D239" s="776"/>
      <c r="E239" s="776"/>
      <c r="F239" s="90" t="s">
        <v>815</v>
      </c>
      <c r="G239" s="90" t="s">
        <v>33</v>
      </c>
      <c r="H239" s="90" t="s">
        <v>33</v>
      </c>
      <c r="I239" s="90" t="s">
        <v>985</v>
      </c>
      <c r="J239" s="91">
        <v>47.76</v>
      </c>
      <c r="K239" s="90" t="s">
        <v>856</v>
      </c>
      <c r="L239" s="91">
        <v>1490.69</v>
      </c>
      <c r="M239" s="92" t="s">
        <v>33</v>
      </c>
      <c r="N239" s="93" t="s">
        <v>33</v>
      </c>
      <c r="Q239" s="68" t="s">
        <v>4481</v>
      </c>
    </row>
    <row r="240" spans="1:24" s="63" customFormat="1" x14ac:dyDescent="0.2">
      <c r="A240" s="94"/>
      <c r="B240" s="95"/>
      <c r="C240" s="767" t="s">
        <v>986</v>
      </c>
      <c r="D240" s="767"/>
      <c r="E240" s="767"/>
      <c r="F240" s="767"/>
      <c r="G240" s="767"/>
      <c r="H240" s="767"/>
      <c r="I240" s="767"/>
      <c r="J240" s="767"/>
      <c r="K240" s="767"/>
      <c r="L240" s="767"/>
      <c r="M240" s="767"/>
      <c r="N240" s="781"/>
      <c r="R240" s="68" t="s">
        <v>986</v>
      </c>
    </row>
    <row r="241" spans="1:26" s="63" customFormat="1" x14ac:dyDescent="0.2">
      <c r="A241" s="94"/>
      <c r="B241" s="95"/>
      <c r="C241" s="767" t="s">
        <v>4482</v>
      </c>
      <c r="D241" s="767"/>
      <c r="E241" s="767"/>
      <c r="F241" s="767"/>
      <c r="G241" s="767"/>
      <c r="H241" s="767"/>
      <c r="I241" s="767"/>
      <c r="J241" s="767"/>
      <c r="K241" s="767"/>
      <c r="L241" s="767"/>
      <c r="M241" s="767"/>
      <c r="N241" s="781"/>
      <c r="X241" s="68" t="s">
        <v>4482</v>
      </c>
    </row>
    <row r="242" spans="1:26" s="63" customFormat="1" ht="22.5" x14ac:dyDescent="0.2">
      <c r="A242" s="96"/>
      <c r="B242" s="97" t="s">
        <v>858</v>
      </c>
      <c r="C242" s="767" t="s">
        <v>859</v>
      </c>
      <c r="D242" s="767"/>
      <c r="E242" s="767"/>
      <c r="F242" s="767"/>
      <c r="G242" s="767"/>
      <c r="H242" s="767"/>
      <c r="I242" s="767"/>
      <c r="J242" s="767"/>
      <c r="K242" s="767"/>
      <c r="L242" s="767"/>
      <c r="M242" s="767"/>
      <c r="N242" s="781"/>
      <c r="S242" s="68" t="s">
        <v>859</v>
      </c>
    </row>
    <row r="243" spans="1:26" s="63" customFormat="1" x14ac:dyDescent="0.2">
      <c r="A243" s="88" t="s">
        <v>689</v>
      </c>
      <c r="B243" s="89" t="s">
        <v>4483</v>
      </c>
      <c r="C243" s="776" t="s">
        <v>4484</v>
      </c>
      <c r="D243" s="776"/>
      <c r="E243" s="776"/>
      <c r="F243" s="90" t="s">
        <v>604</v>
      </c>
      <c r="G243" s="90" t="s">
        <v>33</v>
      </c>
      <c r="H243" s="90" t="s">
        <v>33</v>
      </c>
      <c r="I243" s="90" t="s">
        <v>1309</v>
      </c>
      <c r="J243" s="91">
        <v>68072.61</v>
      </c>
      <c r="K243" s="90" t="s">
        <v>33</v>
      </c>
      <c r="L243" s="91">
        <v>340.36</v>
      </c>
      <c r="M243" s="92" t="s">
        <v>33</v>
      </c>
      <c r="N243" s="93" t="s">
        <v>33</v>
      </c>
      <c r="Q243" s="68" t="s">
        <v>4484</v>
      </c>
    </row>
    <row r="244" spans="1:26" s="63" customFormat="1" x14ac:dyDescent="0.2">
      <c r="A244" s="94"/>
      <c r="B244" s="95"/>
      <c r="C244" s="767" t="s">
        <v>4485</v>
      </c>
      <c r="D244" s="767"/>
      <c r="E244" s="767"/>
      <c r="F244" s="767"/>
      <c r="G244" s="767"/>
      <c r="H244" s="767"/>
      <c r="I244" s="767"/>
      <c r="J244" s="767"/>
      <c r="K244" s="767"/>
      <c r="L244" s="767"/>
      <c r="M244" s="767"/>
      <c r="N244" s="781"/>
      <c r="R244" s="68" t="s">
        <v>4485</v>
      </c>
    </row>
    <row r="245" spans="1:26" s="63" customFormat="1" ht="22.5" x14ac:dyDescent="0.2">
      <c r="A245" s="88" t="s">
        <v>692</v>
      </c>
      <c r="B245" s="89" t="s">
        <v>4486</v>
      </c>
      <c r="C245" s="776" t="s">
        <v>4487</v>
      </c>
      <c r="D245" s="776"/>
      <c r="E245" s="776"/>
      <c r="F245" s="90" t="s">
        <v>1092</v>
      </c>
      <c r="G245" s="90" t="s">
        <v>33</v>
      </c>
      <c r="H245" s="90" t="s">
        <v>33</v>
      </c>
      <c r="I245" s="90" t="s">
        <v>1097</v>
      </c>
      <c r="J245" s="91">
        <v>19362.189999999999</v>
      </c>
      <c r="K245" s="90" t="s">
        <v>33</v>
      </c>
      <c r="L245" s="91">
        <v>394.99</v>
      </c>
      <c r="M245" s="92" t="s">
        <v>33</v>
      </c>
      <c r="N245" s="93" t="s">
        <v>33</v>
      </c>
      <c r="Q245" s="68" t="s">
        <v>4487</v>
      </c>
    </row>
    <row r="246" spans="1:26" s="63" customFormat="1" x14ac:dyDescent="0.2">
      <c r="A246" s="94"/>
      <c r="B246" s="95"/>
      <c r="C246" s="767" t="s">
        <v>1098</v>
      </c>
      <c r="D246" s="767"/>
      <c r="E246" s="767"/>
      <c r="F246" s="767"/>
      <c r="G246" s="767"/>
      <c r="H246" s="767"/>
      <c r="I246" s="767"/>
      <c r="J246" s="767"/>
      <c r="K246" s="767"/>
      <c r="L246" s="767"/>
      <c r="M246" s="767"/>
      <c r="N246" s="781"/>
      <c r="R246" s="68" t="s">
        <v>1098</v>
      </c>
    </row>
    <row r="247" spans="1:26" s="63" customFormat="1" ht="22.5" x14ac:dyDescent="0.2">
      <c r="A247" s="88" t="s">
        <v>233</v>
      </c>
      <c r="B247" s="89" t="s">
        <v>4488</v>
      </c>
      <c r="C247" s="776" t="s">
        <v>4489</v>
      </c>
      <c r="D247" s="776"/>
      <c r="E247" s="776"/>
      <c r="F247" s="90" t="s">
        <v>484</v>
      </c>
      <c r="G247" s="90" t="s">
        <v>33</v>
      </c>
      <c r="H247" s="90" t="s">
        <v>33</v>
      </c>
      <c r="I247" s="90" t="s">
        <v>267</v>
      </c>
      <c r="J247" s="91">
        <v>119.35</v>
      </c>
      <c r="K247" s="90" t="s">
        <v>856</v>
      </c>
      <c r="L247" s="91">
        <v>1460.84</v>
      </c>
      <c r="M247" s="92" t="s">
        <v>33</v>
      </c>
      <c r="N247" s="93" t="s">
        <v>33</v>
      </c>
      <c r="Q247" s="68" t="s">
        <v>4489</v>
      </c>
    </row>
    <row r="248" spans="1:26" s="63" customFormat="1" x14ac:dyDescent="0.2">
      <c r="A248" s="94"/>
      <c r="B248" s="95"/>
      <c r="C248" s="767" t="s">
        <v>4490</v>
      </c>
      <c r="D248" s="767"/>
      <c r="E248" s="767"/>
      <c r="F248" s="767"/>
      <c r="G248" s="767"/>
      <c r="H248" s="767"/>
      <c r="I248" s="767"/>
      <c r="J248" s="767"/>
      <c r="K248" s="767"/>
      <c r="L248" s="767"/>
      <c r="M248" s="767"/>
      <c r="N248" s="781"/>
      <c r="X248" s="68" t="s">
        <v>4490</v>
      </c>
    </row>
    <row r="249" spans="1:26" s="63" customFormat="1" ht="22.5" x14ac:dyDescent="0.2">
      <c r="A249" s="96"/>
      <c r="B249" s="97" t="s">
        <v>858</v>
      </c>
      <c r="C249" s="767" t="s">
        <v>859</v>
      </c>
      <c r="D249" s="767"/>
      <c r="E249" s="767"/>
      <c r="F249" s="767"/>
      <c r="G249" s="767"/>
      <c r="H249" s="767"/>
      <c r="I249" s="767"/>
      <c r="J249" s="767"/>
      <c r="K249" s="767"/>
      <c r="L249" s="767"/>
      <c r="M249" s="767"/>
      <c r="N249" s="781"/>
      <c r="S249" s="68" t="s">
        <v>859</v>
      </c>
    </row>
    <row r="250" spans="1:26" s="63" customFormat="1" x14ac:dyDescent="0.2">
      <c r="A250" s="88" t="s">
        <v>704</v>
      </c>
      <c r="B250" s="89" t="s">
        <v>4491</v>
      </c>
      <c r="C250" s="776" t="s">
        <v>4492</v>
      </c>
      <c r="D250" s="776"/>
      <c r="E250" s="776"/>
      <c r="F250" s="90" t="s">
        <v>604</v>
      </c>
      <c r="G250" s="90" t="s">
        <v>33</v>
      </c>
      <c r="H250" s="90" t="s">
        <v>33</v>
      </c>
      <c r="I250" s="90" t="s">
        <v>2513</v>
      </c>
      <c r="J250" s="91">
        <v>6159.22</v>
      </c>
      <c r="K250" s="90" t="s">
        <v>33</v>
      </c>
      <c r="L250" s="91">
        <v>388.03</v>
      </c>
      <c r="M250" s="92" t="s">
        <v>33</v>
      </c>
      <c r="N250" s="93" t="s">
        <v>33</v>
      </c>
      <c r="Q250" s="68" t="s">
        <v>4492</v>
      </c>
    </row>
    <row r="251" spans="1:26" s="63" customFormat="1" x14ac:dyDescent="0.2">
      <c r="A251" s="94"/>
      <c r="B251" s="95"/>
      <c r="C251" s="767" t="s">
        <v>4493</v>
      </c>
      <c r="D251" s="767"/>
      <c r="E251" s="767"/>
      <c r="F251" s="767"/>
      <c r="G251" s="767"/>
      <c r="H251" s="767"/>
      <c r="I251" s="767"/>
      <c r="J251" s="767"/>
      <c r="K251" s="767"/>
      <c r="L251" s="767"/>
      <c r="M251" s="767"/>
      <c r="N251" s="781"/>
      <c r="R251" s="68" t="s">
        <v>4493</v>
      </c>
    </row>
    <row r="252" spans="1:26" s="63" customFormat="1" ht="1.5" customHeight="1" x14ac:dyDescent="0.2">
      <c r="A252" s="108"/>
      <c r="B252" s="104"/>
      <c r="C252" s="104"/>
      <c r="D252" s="104"/>
      <c r="E252" s="104"/>
      <c r="F252" s="108"/>
      <c r="G252" s="108"/>
      <c r="H252" s="108"/>
      <c r="I252" s="108"/>
      <c r="J252" s="109"/>
      <c r="K252" s="108"/>
      <c r="L252" s="109"/>
      <c r="M252" s="99"/>
      <c r="N252" s="109"/>
    </row>
    <row r="253" spans="1:26" s="63" customFormat="1" x14ac:dyDescent="0.2">
      <c r="A253" s="110"/>
      <c r="B253" s="111" t="s">
        <v>33</v>
      </c>
      <c r="C253" s="780" t="s">
        <v>4494</v>
      </c>
      <c r="D253" s="780"/>
      <c r="E253" s="780"/>
      <c r="F253" s="780"/>
      <c r="G253" s="780"/>
      <c r="H253" s="780"/>
      <c r="I253" s="780"/>
      <c r="J253" s="780"/>
      <c r="K253" s="780"/>
      <c r="L253" s="112" t="s">
        <v>33</v>
      </c>
      <c r="M253" s="113"/>
      <c r="N253" s="114"/>
      <c r="Y253" s="68" t="s">
        <v>4494</v>
      </c>
    </row>
    <row r="254" spans="1:26" s="63" customFormat="1" x14ac:dyDescent="0.2">
      <c r="A254" s="115"/>
      <c r="B254" s="97" t="s">
        <v>165</v>
      </c>
      <c r="C254" s="767" t="s">
        <v>876</v>
      </c>
      <c r="D254" s="767"/>
      <c r="E254" s="767"/>
      <c r="F254" s="767"/>
      <c r="G254" s="767"/>
      <c r="H254" s="767"/>
      <c r="I254" s="767"/>
      <c r="J254" s="767"/>
      <c r="K254" s="767"/>
      <c r="L254" s="116">
        <v>65588.39</v>
      </c>
      <c r="M254" s="117"/>
      <c r="N254" s="118" t="s">
        <v>33</v>
      </c>
      <c r="Z254" s="68" t="s">
        <v>876</v>
      </c>
    </row>
    <row r="255" spans="1:26" s="63" customFormat="1" x14ac:dyDescent="0.2">
      <c r="A255" s="115"/>
      <c r="B255" s="97" t="s">
        <v>33</v>
      </c>
      <c r="C255" s="767" t="s">
        <v>203</v>
      </c>
      <c r="D255" s="767"/>
      <c r="E255" s="767"/>
      <c r="F255" s="767"/>
      <c r="G255" s="767"/>
      <c r="H255" s="767"/>
      <c r="I255" s="767"/>
      <c r="J255" s="767"/>
      <c r="K255" s="767"/>
      <c r="L255" s="116" t="s">
        <v>33</v>
      </c>
      <c r="M255" s="117"/>
      <c r="N255" s="118" t="s">
        <v>33</v>
      </c>
      <c r="Z255" s="68" t="s">
        <v>203</v>
      </c>
    </row>
    <row r="256" spans="1:26" s="63" customFormat="1" x14ac:dyDescent="0.2">
      <c r="A256" s="115"/>
      <c r="B256" s="97" t="s">
        <v>33</v>
      </c>
      <c r="C256" s="767" t="s">
        <v>296</v>
      </c>
      <c r="D256" s="767"/>
      <c r="E256" s="767"/>
      <c r="F256" s="767"/>
      <c r="G256" s="767"/>
      <c r="H256" s="767"/>
      <c r="I256" s="767"/>
      <c r="J256" s="767"/>
      <c r="K256" s="767"/>
      <c r="L256" s="116">
        <v>15083.21</v>
      </c>
      <c r="M256" s="117"/>
      <c r="N256" s="118" t="s">
        <v>33</v>
      </c>
      <c r="Z256" s="68" t="s">
        <v>296</v>
      </c>
    </row>
    <row r="257" spans="1:27" s="63" customFormat="1" x14ac:dyDescent="0.2">
      <c r="A257" s="115"/>
      <c r="B257" s="97" t="s">
        <v>33</v>
      </c>
      <c r="C257" s="767" t="s">
        <v>204</v>
      </c>
      <c r="D257" s="767"/>
      <c r="E257" s="767"/>
      <c r="F257" s="767"/>
      <c r="G257" s="767"/>
      <c r="H257" s="767"/>
      <c r="I257" s="767"/>
      <c r="J257" s="767"/>
      <c r="K257" s="767"/>
      <c r="L257" s="116">
        <v>17076.849999999999</v>
      </c>
      <c r="M257" s="117"/>
      <c r="N257" s="118" t="s">
        <v>33</v>
      </c>
      <c r="Z257" s="68" t="s">
        <v>204</v>
      </c>
    </row>
    <row r="258" spans="1:27" s="63" customFormat="1" x14ac:dyDescent="0.2">
      <c r="A258" s="115"/>
      <c r="B258" s="97" t="s">
        <v>33</v>
      </c>
      <c r="C258" s="767" t="s">
        <v>297</v>
      </c>
      <c r="D258" s="767"/>
      <c r="E258" s="767"/>
      <c r="F258" s="767"/>
      <c r="G258" s="767"/>
      <c r="H258" s="767"/>
      <c r="I258" s="767"/>
      <c r="J258" s="767"/>
      <c r="K258" s="767"/>
      <c r="L258" s="116">
        <v>6380.89</v>
      </c>
      <c r="M258" s="117"/>
      <c r="N258" s="118" t="s">
        <v>33</v>
      </c>
      <c r="Z258" s="68" t="s">
        <v>297</v>
      </c>
    </row>
    <row r="259" spans="1:27" s="63" customFormat="1" x14ac:dyDescent="0.2">
      <c r="A259" s="115"/>
      <c r="B259" s="97" t="s">
        <v>33</v>
      </c>
      <c r="C259" s="767" t="s">
        <v>205</v>
      </c>
      <c r="D259" s="767"/>
      <c r="E259" s="767"/>
      <c r="F259" s="767"/>
      <c r="G259" s="767"/>
      <c r="H259" s="767"/>
      <c r="I259" s="767"/>
      <c r="J259" s="767"/>
      <c r="K259" s="767"/>
      <c r="L259" s="116">
        <v>16059.42</v>
      </c>
      <c r="M259" s="117"/>
      <c r="N259" s="118" t="s">
        <v>33</v>
      </c>
      <c r="Z259" s="68" t="s">
        <v>205</v>
      </c>
    </row>
    <row r="260" spans="1:27" s="63" customFormat="1" x14ac:dyDescent="0.2">
      <c r="A260" s="115"/>
      <c r="B260" s="97" t="s">
        <v>33</v>
      </c>
      <c r="C260" s="767" t="s">
        <v>206</v>
      </c>
      <c r="D260" s="767"/>
      <c r="E260" s="767"/>
      <c r="F260" s="767"/>
      <c r="G260" s="767"/>
      <c r="H260" s="767"/>
      <c r="I260" s="767"/>
      <c r="J260" s="767"/>
      <c r="K260" s="767"/>
      <c r="L260" s="116">
        <v>10988.02</v>
      </c>
      <c r="M260" s="117"/>
      <c r="N260" s="118" t="s">
        <v>33</v>
      </c>
      <c r="Z260" s="68" t="s">
        <v>206</v>
      </c>
    </row>
    <row r="261" spans="1:27" s="63" customFormat="1" x14ac:dyDescent="0.2">
      <c r="A261" s="115"/>
      <c r="B261" s="97" t="s">
        <v>173</v>
      </c>
      <c r="C261" s="767" t="s">
        <v>877</v>
      </c>
      <c r="D261" s="767"/>
      <c r="E261" s="767"/>
      <c r="F261" s="767"/>
      <c r="G261" s="767"/>
      <c r="H261" s="767"/>
      <c r="I261" s="767"/>
      <c r="J261" s="767"/>
      <c r="K261" s="767"/>
      <c r="L261" s="116">
        <v>1357768.53</v>
      </c>
      <c r="M261" s="117"/>
      <c r="N261" s="118" t="s">
        <v>33</v>
      </c>
      <c r="Z261" s="68" t="s">
        <v>877</v>
      </c>
    </row>
    <row r="262" spans="1:27" s="63" customFormat="1" x14ac:dyDescent="0.2">
      <c r="A262" s="115"/>
      <c r="B262" s="97" t="s">
        <v>33</v>
      </c>
      <c r="C262" s="767" t="s">
        <v>207</v>
      </c>
      <c r="D262" s="767"/>
      <c r="E262" s="767"/>
      <c r="F262" s="767"/>
      <c r="G262" s="767"/>
      <c r="H262" s="767"/>
      <c r="I262" s="767"/>
      <c r="J262" s="767"/>
      <c r="K262" s="767"/>
      <c r="L262" s="116">
        <v>16904.64</v>
      </c>
      <c r="M262" s="117"/>
      <c r="N262" s="118" t="s">
        <v>33</v>
      </c>
      <c r="Z262" s="68" t="s">
        <v>207</v>
      </c>
    </row>
    <row r="263" spans="1:27" s="63" customFormat="1" x14ac:dyDescent="0.2">
      <c r="A263" s="115"/>
      <c r="B263" s="97" t="s">
        <v>33</v>
      </c>
      <c r="C263" s="767" t="s">
        <v>208</v>
      </c>
      <c r="D263" s="767"/>
      <c r="E263" s="767"/>
      <c r="F263" s="767"/>
      <c r="G263" s="767"/>
      <c r="H263" s="767"/>
      <c r="I263" s="767"/>
      <c r="J263" s="767"/>
      <c r="K263" s="767"/>
      <c r="L263" s="116">
        <v>16059.42</v>
      </c>
      <c r="M263" s="117"/>
      <c r="N263" s="118" t="s">
        <v>33</v>
      </c>
      <c r="Z263" s="68" t="s">
        <v>208</v>
      </c>
    </row>
    <row r="264" spans="1:27" s="63" customFormat="1" x14ac:dyDescent="0.2">
      <c r="A264" s="115"/>
      <c r="B264" s="97" t="s">
        <v>33</v>
      </c>
      <c r="C264" s="767" t="s">
        <v>209</v>
      </c>
      <c r="D264" s="767"/>
      <c r="E264" s="767"/>
      <c r="F264" s="767"/>
      <c r="G264" s="767"/>
      <c r="H264" s="767"/>
      <c r="I264" s="767"/>
      <c r="J264" s="767"/>
      <c r="K264" s="767"/>
      <c r="L264" s="116">
        <v>10988.02</v>
      </c>
      <c r="M264" s="117"/>
      <c r="N264" s="118" t="s">
        <v>33</v>
      </c>
      <c r="Z264" s="68" t="s">
        <v>209</v>
      </c>
    </row>
    <row r="265" spans="1:27" s="63" customFormat="1" x14ac:dyDescent="0.2">
      <c r="A265" s="115"/>
      <c r="B265" s="109" t="s">
        <v>33</v>
      </c>
      <c r="C265" s="782" t="s">
        <v>4495</v>
      </c>
      <c r="D265" s="782"/>
      <c r="E265" s="782"/>
      <c r="F265" s="782"/>
      <c r="G265" s="782"/>
      <c r="H265" s="782"/>
      <c r="I265" s="782"/>
      <c r="J265" s="782"/>
      <c r="K265" s="782"/>
      <c r="L265" s="119">
        <v>1423356.92</v>
      </c>
      <c r="M265" s="120"/>
      <c r="N265" s="121"/>
      <c r="AA265" s="68" t="s">
        <v>4495</v>
      </c>
    </row>
    <row r="266" spans="1:27" s="63" customFormat="1" x14ac:dyDescent="0.2">
      <c r="A266" s="773" t="s">
        <v>2766</v>
      </c>
      <c r="B266" s="774"/>
      <c r="C266" s="774"/>
      <c r="D266" s="774"/>
      <c r="E266" s="774"/>
      <c r="F266" s="774"/>
      <c r="G266" s="774"/>
      <c r="H266" s="774"/>
      <c r="I266" s="774"/>
      <c r="J266" s="774"/>
      <c r="K266" s="774"/>
      <c r="L266" s="774"/>
      <c r="M266" s="774"/>
      <c r="N266" s="775"/>
      <c r="P266" s="68" t="s">
        <v>2766</v>
      </c>
    </row>
    <row r="267" spans="1:27" s="63" customFormat="1" ht="56.25" x14ac:dyDescent="0.2">
      <c r="A267" s="88" t="s">
        <v>309</v>
      </c>
      <c r="B267" s="89" t="s">
        <v>737</v>
      </c>
      <c r="C267" s="776" t="s">
        <v>738</v>
      </c>
      <c r="D267" s="776"/>
      <c r="E267" s="776"/>
      <c r="F267" s="90" t="s">
        <v>198</v>
      </c>
      <c r="G267" s="90" t="s">
        <v>33</v>
      </c>
      <c r="H267" s="90" t="s">
        <v>33</v>
      </c>
      <c r="I267" s="90" t="s">
        <v>4496</v>
      </c>
      <c r="J267" s="91">
        <v>67.73</v>
      </c>
      <c r="K267" s="90" t="s">
        <v>33</v>
      </c>
      <c r="L267" s="91">
        <v>4.54</v>
      </c>
      <c r="M267" s="92" t="s">
        <v>33</v>
      </c>
      <c r="N267" s="93" t="s">
        <v>33</v>
      </c>
      <c r="Q267" s="68" t="s">
        <v>738</v>
      </c>
    </row>
    <row r="268" spans="1:27" s="63" customFormat="1" ht="45" x14ac:dyDescent="0.2">
      <c r="A268" s="88" t="s">
        <v>722</v>
      </c>
      <c r="B268" s="89" t="s">
        <v>742</v>
      </c>
      <c r="C268" s="776" t="s">
        <v>2176</v>
      </c>
      <c r="D268" s="776"/>
      <c r="E268" s="776"/>
      <c r="F268" s="90" t="s">
        <v>198</v>
      </c>
      <c r="G268" s="90" t="s">
        <v>33</v>
      </c>
      <c r="H268" s="90" t="s">
        <v>33</v>
      </c>
      <c r="I268" s="90" t="s">
        <v>4497</v>
      </c>
      <c r="J268" s="91">
        <v>40.94</v>
      </c>
      <c r="K268" s="90" t="s">
        <v>33</v>
      </c>
      <c r="L268" s="91">
        <v>165.81</v>
      </c>
      <c r="M268" s="92" t="s">
        <v>33</v>
      </c>
      <c r="N268" s="93" t="s">
        <v>33</v>
      </c>
      <c r="Q268" s="68" t="s">
        <v>2176</v>
      </c>
    </row>
    <row r="269" spans="1:27" s="63" customFormat="1" x14ac:dyDescent="0.2">
      <c r="A269" s="94"/>
      <c r="B269" s="95"/>
      <c r="C269" s="767" t="s">
        <v>4498</v>
      </c>
      <c r="D269" s="767"/>
      <c r="E269" s="767"/>
      <c r="F269" s="767"/>
      <c r="G269" s="767"/>
      <c r="H269" s="767"/>
      <c r="I269" s="767"/>
      <c r="J269" s="767"/>
      <c r="K269" s="767"/>
      <c r="L269" s="767"/>
      <c r="M269" s="767"/>
      <c r="N269" s="781"/>
      <c r="R269" s="68" t="s">
        <v>4498</v>
      </c>
    </row>
    <row r="270" spans="1:27" s="63" customFormat="1" ht="1.5" customHeight="1" x14ac:dyDescent="0.2">
      <c r="A270" s="108"/>
      <c r="B270" s="104"/>
      <c r="C270" s="104"/>
      <c r="D270" s="104"/>
      <c r="E270" s="104"/>
      <c r="F270" s="108"/>
      <c r="G270" s="108"/>
      <c r="H270" s="108"/>
      <c r="I270" s="108"/>
      <c r="J270" s="109"/>
      <c r="K270" s="108"/>
      <c r="L270" s="109"/>
      <c r="M270" s="99"/>
      <c r="N270" s="109"/>
    </row>
    <row r="271" spans="1:27" s="63" customFormat="1" ht="22.5" x14ac:dyDescent="0.2">
      <c r="A271" s="110"/>
      <c r="B271" s="111" t="s">
        <v>33</v>
      </c>
      <c r="C271" s="780" t="s">
        <v>2769</v>
      </c>
      <c r="D271" s="780"/>
      <c r="E271" s="780"/>
      <c r="F271" s="780"/>
      <c r="G271" s="780"/>
      <c r="H271" s="780"/>
      <c r="I271" s="780"/>
      <c r="J271" s="780"/>
      <c r="K271" s="780"/>
      <c r="L271" s="112" t="s">
        <v>33</v>
      </c>
      <c r="M271" s="113"/>
      <c r="N271" s="114"/>
      <c r="Y271" s="68" t="s">
        <v>2769</v>
      </c>
    </row>
    <row r="272" spans="1:27" s="63" customFormat="1" x14ac:dyDescent="0.2">
      <c r="A272" s="115"/>
      <c r="B272" s="97" t="s">
        <v>33</v>
      </c>
      <c r="C272" s="767" t="s">
        <v>202</v>
      </c>
      <c r="D272" s="767"/>
      <c r="E272" s="767"/>
      <c r="F272" s="767"/>
      <c r="G272" s="767"/>
      <c r="H272" s="767"/>
      <c r="I272" s="767"/>
      <c r="J272" s="767"/>
      <c r="K272" s="767"/>
      <c r="L272" s="116">
        <v>170.35</v>
      </c>
      <c r="M272" s="117"/>
      <c r="N272" s="118" t="s">
        <v>33</v>
      </c>
      <c r="Z272" s="68" t="s">
        <v>202</v>
      </c>
    </row>
    <row r="273" spans="1:29" s="63" customFormat="1" x14ac:dyDescent="0.2">
      <c r="A273" s="115"/>
      <c r="B273" s="97" t="s">
        <v>165</v>
      </c>
      <c r="C273" s="767" t="s">
        <v>726</v>
      </c>
      <c r="D273" s="767"/>
      <c r="E273" s="767"/>
      <c r="F273" s="767"/>
      <c r="G273" s="767"/>
      <c r="H273" s="767"/>
      <c r="I273" s="767"/>
      <c r="J273" s="767"/>
      <c r="K273" s="767"/>
      <c r="L273" s="116">
        <v>4.54</v>
      </c>
      <c r="M273" s="117"/>
      <c r="N273" s="118" t="s">
        <v>33</v>
      </c>
      <c r="Z273" s="68" t="s">
        <v>726</v>
      </c>
    </row>
    <row r="274" spans="1:29" s="63" customFormat="1" x14ac:dyDescent="0.2">
      <c r="A274" s="115"/>
      <c r="B274" s="97" t="s">
        <v>33</v>
      </c>
      <c r="C274" s="767" t="s">
        <v>727</v>
      </c>
      <c r="D274" s="767"/>
      <c r="E274" s="767"/>
      <c r="F274" s="767"/>
      <c r="G274" s="767"/>
      <c r="H274" s="767"/>
      <c r="I274" s="767"/>
      <c r="J274" s="767"/>
      <c r="K274" s="767"/>
      <c r="L274" s="116" t="s">
        <v>33</v>
      </c>
      <c r="M274" s="117"/>
      <c r="N274" s="118" t="s">
        <v>33</v>
      </c>
      <c r="Z274" s="68" t="s">
        <v>727</v>
      </c>
    </row>
    <row r="275" spans="1:29" s="63" customFormat="1" x14ac:dyDescent="0.2">
      <c r="A275" s="115"/>
      <c r="B275" s="97" t="s">
        <v>33</v>
      </c>
      <c r="C275" s="767" t="s">
        <v>730</v>
      </c>
      <c r="D275" s="767"/>
      <c r="E275" s="767"/>
      <c r="F275" s="767"/>
      <c r="G275" s="767"/>
      <c r="H275" s="767"/>
      <c r="I275" s="767"/>
      <c r="J275" s="767"/>
      <c r="K275" s="767"/>
      <c r="L275" s="116">
        <v>4.54</v>
      </c>
      <c r="M275" s="117"/>
      <c r="N275" s="118" t="s">
        <v>33</v>
      </c>
      <c r="Z275" s="68" t="s">
        <v>730</v>
      </c>
    </row>
    <row r="276" spans="1:29" s="63" customFormat="1" x14ac:dyDescent="0.2">
      <c r="A276" s="115"/>
      <c r="B276" s="97" t="s">
        <v>165</v>
      </c>
      <c r="C276" s="767" t="s">
        <v>733</v>
      </c>
      <c r="D276" s="767"/>
      <c r="E276" s="767"/>
      <c r="F276" s="767"/>
      <c r="G276" s="767"/>
      <c r="H276" s="767"/>
      <c r="I276" s="767"/>
      <c r="J276" s="767"/>
      <c r="K276" s="767"/>
      <c r="L276" s="116">
        <v>165.81</v>
      </c>
      <c r="M276" s="117"/>
      <c r="N276" s="118" t="s">
        <v>33</v>
      </c>
      <c r="Z276" s="68" t="s">
        <v>733</v>
      </c>
    </row>
    <row r="277" spans="1:29" s="63" customFormat="1" ht="22.5" x14ac:dyDescent="0.2">
      <c r="A277" s="115"/>
      <c r="B277" s="109" t="s">
        <v>33</v>
      </c>
      <c r="C277" s="782" t="s">
        <v>2770</v>
      </c>
      <c r="D277" s="782"/>
      <c r="E277" s="782"/>
      <c r="F277" s="782"/>
      <c r="G277" s="782"/>
      <c r="H277" s="782"/>
      <c r="I277" s="782"/>
      <c r="J277" s="782"/>
      <c r="K277" s="782"/>
      <c r="L277" s="119">
        <v>170.35</v>
      </c>
      <c r="M277" s="120"/>
      <c r="N277" s="121"/>
      <c r="AA277" s="68" t="s">
        <v>2770</v>
      </c>
    </row>
    <row r="278" spans="1:29" s="63" customFormat="1" ht="2.25" customHeight="1" x14ac:dyDescent="0.2">
      <c r="B278" s="67"/>
      <c r="C278" s="67"/>
      <c r="D278" s="67"/>
      <c r="E278" s="67"/>
      <c r="F278" s="67"/>
      <c r="G278" s="67"/>
      <c r="H278" s="67"/>
      <c r="I278" s="67"/>
      <c r="J278" s="67"/>
      <c r="K278" s="67"/>
      <c r="L278" s="122"/>
      <c r="M278" s="123"/>
      <c r="N278" s="124"/>
    </row>
    <row r="279" spans="1:29" s="63" customFormat="1" x14ac:dyDescent="0.2">
      <c r="A279" s="110"/>
      <c r="B279" s="111" t="s">
        <v>33</v>
      </c>
      <c r="C279" s="780" t="s">
        <v>321</v>
      </c>
      <c r="D279" s="780"/>
      <c r="E279" s="780"/>
      <c r="F279" s="780"/>
      <c r="G279" s="780"/>
      <c r="H279" s="780"/>
      <c r="I279" s="780"/>
      <c r="J279" s="780"/>
      <c r="K279" s="780"/>
      <c r="L279" s="112" t="s">
        <v>33</v>
      </c>
      <c r="M279" s="113" t="s">
        <v>33</v>
      </c>
      <c r="N279" s="114" t="s">
        <v>33</v>
      </c>
      <c r="AB279" s="68" t="s">
        <v>321</v>
      </c>
    </row>
    <row r="280" spans="1:29" s="63" customFormat="1" x14ac:dyDescent="0.2">
      <c r="A280" s="115"/>
      <c r="B280" s="97" t="s">
        <v>33</v>
      </c>
      <c r="C280" s="767" t="s">
        <v>202</v>
      </c>
      <c r="D280" s="767"/>
      <c r="E280" s="767"/>
      <c r="F280" s="767"/>
      <c r="G280" s="767"/>
      <c r="H280" s="767"/>
      <c r="I280" s="767"/>
      <c r="J280" s="767"/>
      <c r="K280" s="767"/>
      <c r="L280" s="116">
        <v>1276.49</v>
      </c>
      <c r="M280" s="117" t="s">
        <v>33</v>
      </c>
      <c r="N280" s="118">
        <v>11016</v>
      </c>
      <c r="AC280" s="68" t="s">
        <v>202</v>
      </c>
    </row>
    <row r="281" spans="1:29" s="63" customFormat="1" x14ac:dyDescent="0.2">
      <c r="A281" s="115"/>
      <c r="B281" s="97" t="s">
        <v>165</v>
      </c>
      <c r="C281" s="767" t="s">
        <v>726</v>
      </c>
      <c r="D281" s="767"/>
      <c r="E281" s="767"/>
      <c r="F281" s="767"/>
      <c r="G281" s="767"/>
      <c r="H281" s="767"/>
      <c r="I281" s="767"/>
      <c r="J281" s="767"/>
      <c r="K281" s="767"/>
      <c r="L281" s="116">
        <v>1110.68</v>
      </c>
      <c r="M281" s="117">
        <v>8.6300000000000008</v>
      </c>
      <c r="N281" s="118">
        <v>9585</v>
      </c>
      <c r="AC281" s="68" t="s">
        <v>726</v>
      </c>
    </row>
    <row r="282" spans="1:29" s="63" customFormat="1" x14ac:dyDescent="0.2">
      <c r="A282" s="115"/>
      <c r="B282" s="97" t="s">
        <v>33</v>
      </c>
      <c r="C282" s="767" t="s">
        <v>727</v>
      </c>
      <c r="D282" s="767"/>
      <c r="E282" s="767"/>
      <c r="F282" s="767"/>
      <c r="G282" s="767"/>
      <c r="H282" s="767"/>
      <c r="I282" s="767"/>
      <c r="J282" s="767"/>
      <c r="K282" s="767"/>
      <c r="L282" s="116" t="s">
        <v>33</v>
      </c>
      <c r="M282" s="117" t="s">
        <v>33</v>
      </c>
      <c r="N282" s="118" t="s">
        <v>33</v>
      </c>
      <c r="AC282" s="68" t="s">
        <v>727</v>
      </c>
    </row>
    <row r="283" spans="1:29" s="63" customFormat="1" x14ac:dyDescent="0.2">
      <c r="A283" s="115"/>
      <c r="B283" s="97" t="s">
        <v>33</v>
      </c>
      <c r="C283" s="767" t="s">
        <v>728</v>
      </c>
      <c r="D283" s="767"/>
      <c r="E283" s="767"/>
      <c r="F283" s="767"/>
      <c r="G283" s="767"/>
      <c r="H283" s="767"/>
      <c r="I283" s="767"/>
      <c r="J283" s="767"/>
      <c r="K283" s="767"/>
      <c r="L283" s="116">
        <v>491.62</v>
      </c>
      <c r="M283" s="117" t="s">
        <v>33</v>
      </c>
      <c r="N283" s="118" t="s">
        <v>33</v>
      </c>
      <c r="AC283" s="68" t="s">
        <v>728</v>
      </c>
    </row>
    <row r="284" spans="1:29" s="63" customFormat="1" x14ac:dyDescent="0.2">
      <c r="A284" s="115"/>
      <c r="B284" s="97" t="s">
        <v>33</v>
      </c>
      <c r="C284" s="767" t="s">
        <v>730</v>
      </c>
      <c r="D284" s="767"/>
      <c r="E284" s="767"/>
      <c r="F284" s="767"/>
      <c r="G284" s="767"/>
      <c r="H284" s="767"/>
      <c r="I284" s="767"/>
      <c r="J284" s="767"/>
      <c r="K284" s="767"/>
      <c r="L284" s="116">
        <v>4.54</v>
      </c>
      <c r="M284" s="117" t="s">
        <v>33</v>
      </c>
      <c r="N284" s="118" t="s">
        <v>33</v>
      </c>
      <c r="AC284" s="68" t="s">
        <v>730</v>
      </c>
    </row>
    <row r="285" spans="1:29" s="63" customFormat="1" x14ac:dyDescent="0.2">
      <c r="A285" s="115"/>
      <c r="B285" s="97" t="s">
        <v>33</v>
      </c>
      <c r="C285" s="767" t="s">
        <v>731</v>
      </c>
      <c r="D285" s="767"/>
      <c r="E285" s="767"/>
      <c r="F285" s="767"/>
      <c r="G285" s="767"/>
      <c r="H285" s="767"/>
      <c r="I285" s="767"/>
      <c r="J285" s="767"/>
      <c r="K285" s="767"/>
      <c r="L285" s="116">
        <v>393.29</v>
      </c>
      <c r="M285" s="117" t="s">
        <v>33</v>
      </c>
      <c r="N285" s="118" t="s">
        <v>33</v>
      </c>
      <c r="AC285" s="68" t="s">
        <v>731</v>
      </c>
    </row>
    <row r="286" spans="1:29" s="63" customFormat="1" x14ac:dyDescent="0.2">
      <c r="A286" s="115"/>
      <c r="B286" s="97" t="s">
        <v>33</v>
      </c>
      <c r="C286" s="767" t="s">
        <v>732</v>
      </c>
      <c r="D286" s="767"/>
      <c r="E286" s="767"/>
      <c r="F286" s="767"/>
      <c r="G286" s="767"/>
      <c r="H286" s="767"/>
      <c r="I286" s="767"/>
      <c r="J286" s="767"/>
      <c r="K286" s="767"/>
      <c r="L286" s="116">
        <v>221.23</v>
      </c>
      <c r="M286" s="117" t="s">
        <v>33</v>
      </c>
      <c r="N286" s="118" t="s">
        <v>33</v>
      </c>
      <c r="AC286" s="68" t="s">
        <v>732</v>
      </c>
    </row>
    <row r="287" spans="1:29" s="63" customFormat="1" x14ac:dyDescent="0.2">
      <c r="A287" s="115"/>
      <c r="B287" s="97" t="s">
        <v>165</v>
      </c>
      <c r="C287" s="767" t="s">
        <v>733</v>
      </c>
      <c r="D287" s="767"/>
      <c r="E287" s="767"/>
      <c r="F287" s="767"/>
      <c r="G287" s="767"/>
      <c r="H287" s="767"/>
      <c r="I287" s="767"/>
      <c r="J287" s="767"/>
      <c r="K287" s="767"/>
      <c r="L287" s="116">
        <v>165.81</v>
      </c>
      <c r="M287" s="117">
        <v>8.6300000000000008</v>
      </c>
      <c r="N287" s="118">
        <v>1431</v>
      </c>
      <c r="AC287" s="68" t="s">
        <v>733</v>
      </c>
    </row>
    <row r="288" spans="1:29" s="63" customFormat="1" x14ac:dyDescent="0.2">
      <c r="A288" s="115"/>
      <c r="B288" s="97" t="s">
        <v>165</v>
      </c>
      <c r="C288" s="767" t="s">
        <v>876</v>
      </c>
      <c r="D288" s="767"/>
      <c r="E288" s="767"/>
      <c r="F288" s="767"/>
      <c r="G288" s="767"/>
      <c r="H288" s="767"/>
      <c r="I288" s="767"/>
      <c r="J288" s="767"/>
      <c r="K288" s="767"/>
      <c r="L288" s="116">
        <v>106061.29</v>
      </c>
      <c r="M288" s="117">
        <v>8.6300000000000008</v>
      </c>
      <c r="N288" s="118">
        <v>915309</v>
      </c>
      <c r="AC288" s="68" t="s">
        <v>876</v>
      </c>
    </row>
    <row r="289" spans="1:30" x14ac:dyDescent="0.2">
      <c r="A289" s="115"/>
      <c r="B289" s="97" t="s">
        <v>33</v>
      </c>
      <c r="C289" s="767" t="s">
        <v>203</v>
      </c>
      <c r="D289" s="767"/>
      <c r="E289" s="767"/>
      <c r="F289" s="767"/>
      <c r="G289" s="767"/>
      <c r="H289" s="767"/>
      <c r="I289" s="767"/>
      <c r="J289" s="767"/>
      <c r="K289" s="767"/>
      <c r="L289" s="116" t="s">
        <v>33</v>
      </c>
      <c r="M289" s="117" t="s">
        <v>33</v>
      </c>
      <c r="N289" s="118" t="s">
        <v>33</v>
      </c>
      <c r="O289" s="63"/>
      <c r="P289" s="63"/>
      <c r="Q289" s="63"/>
      <c r="R289" s="63"/>
      <c r="S289" s="63"/>
      <c r="T289" s="63"/>
      <c r="U289" s="63"/>
      <c r="V289" s="63"/>
      <c r="W289" s="63"/>
      <c r="X289" s="63"/>
      <c r="Y289" s="63"/>
      <c r="Z289" s="63"/>
      <c r="AA289" s="63"/>
      <c r="AB289" s="63"/>
      <c r="AC289" s="68" t="s">
        <v>203</v>
      </c>
      <c r="AD289" s="63"/>
    </row>
    <row r="290" spans="1:30" x14ac:dyDescent="0.2">
      <c r="A290" s="115"/>
      <c r="B290" s="97" t="s">
        <v>33</v>
      </c>
      <c r="C290" s="767" t="s">
        <v>296</v>
      </c>
      <c r="D290" s="767"/>
      <c r="E290" s="767"/>
      <c r="F290" s="767"/>
      <c r="G290" s="767"/>
      <c r="H290" s="767"/>
      <c r="I290" s="767"/>
      <c r="J290" s="767"/>
      <c r="K290" s="767"/>
      <c r="L290" s="116">
        <v>15980.6</v>
      </c>
      <c r="M290" s="117" t="s">
        <v>33</v>
      </c>
      <c r="N290" s="118" t="s">
        <v>33</v>
      </c>
      <c r="O290" s="63"/>
      <c r="P290" s="63"/>
      <c r="Q290" s="63"/>
      <c r="R290" s="63"/>
      <c r="S290" s="63"/>
      <c r="T290" s="63"/>
      <c r="U290" s="63"/>
      <c r="V290" s="63"/>
      <c r="W290" s="63"/>
      <c r="X290" s="63"/>
      <c r="Y290" s="63"/>
      <c r="Z290" s="63"/>
      <c r="AA290" s="63"/>
      <c r="AB290" s="63"/>
      <c r="AC290" s="68" t="s">
        <v>296</v>
      </c>
      <c r="AD290" s="63"/>
    </row>
    <row r="291" spans="1:30" x14ac:dyDescent="0.2">
      <c r="A291" s="115"/>
      <c r="B291" s="97" t="s">
        <v>33</v>
      </c>
      <c r="C291" s="767" t="s">
        <v>204</v>
      </c>
      <c r="D291" s="767"/>
      <c r="E291" s="767"/>
      <c r="F291" s="767"/>
      <c r="G291" s="767"/>
      <c r="H291" s="767"/>
      <c r="I291" s="767"/>
      <c r="J291" s="767"/>
      <c r="K291" s="767"/>
      <c r="L291" s="116">
        <v>18544.22</v>
      </c>
      <c r="M291" s="117" t="s">
        <v>33</v>
      </c>
      <c r="N291" s="118" t="s">
        <v>33</v>
      </c>
      <c r="O291" s="63"/>
      <c r="P291" s="63"/>
      <c r="Q291" s="63"/>
      <c r="R291" s="63"/>
      <c r="S291" s="63"/>
      <c r="T291" s="63"/>
      <c r="U291" s="63"/>
      <c r="V291" s="63"/>
      <c r="W291" s="63"/>
      <c r="X291" s="63"/>
      <c r="Y291" s="63"/>
      <c r="Z291" s="63"/>
      <c r="AA291" s="63"/>
      <c r="AB291" s="63"/>
      <c r="AC291" s="68" t="s">
        <v>204</v>
      </c>
      <c r="AD291" s="63"/>
    </row>
    <row r="292" spans="1:30" x14ac:dyDescent="0.2">
      <c r="A292" s="115"/>
      <c r="B292" s="97" t="s">
        <v>33</v>
      </c>
      <c r="C292" s="767" t="s">
        <v>297</v>
      </c>
      <c r="D292" s="767"/>
      <c r="E292" s="767"/>
      <c r="F292" s="767"/>
      <c r="G292" s="767"/>
      <c r="H292" s="767"/>
      <c r="I292" s="767"/>
      <c r="J292" s="767"/>
      <c r="K292" s="767"/>
      <c r="L292" s="116">
        <v>42720.06</v>
      </c>
      <c r="M292" s="117" t="s">
        <v>33</v>
      </c>
      <c r="N292" s="118" t="s">
        <v>33</v>
      </c>
      <c r="O292" s="63"/>
      <c r="P292" s="63"/>
      <c r="Q292" s="63"/>
      <c r="R292" s="63"/>
      <c r="S292" s="63"/>
      <c r="T292" s="63"/>
      <c r="U292" s="63"/>
      <c r="V292" s="63"/>
      <c r="W292" s="63"/>
      <c r="X292" s="63"/>
      <c r="Y292" s="63"/>
      <c r="Z292" s="63"/>
      <c r="AA292" s="63"/>
      <c r="AB292" s="63"/>
      <c r="AC292" s="68" t="s">
        <v>297</v>
      </c>
      <c r="AD292" s="63"/>
    </row>
    <row r="293" spans="1:30" x14ac:dyDescent="0.2">
      <c r="A293" s="115"/>
      <c r="B293" s="97" t="s">
        <v>33</v>
      </c>
      <c r="C293" s="767" t="s">
        <v>205</v>
      </c>
      <c r="D293" s="767"/>
      <c r="E293" s="767"/>
      <c r="F293" s="767"/>
      <c r="G293" s="767"/>
      <c r="H293" s="767"/>
      <c r="I293" s="767"/>
      <c r="J293" s="767"/>
      <c r="K293" s="767"/>
      <c r="L293" s="116">
        <v>17109.740000000002</v>
      </c>
      <c r="M293" s="117" t="s">
        <v>33</v>
      </c>
      <c r="N293" s="118" t="s">
        <v>33</v>
      </c>
      <c r="O293" s="63"/>
      <c r="P293" s="63"/>
      <c r="Q293" s="63"/>
      <c r="R293" s="63"/>
      <c r="S293" s="63"/>
      <c r="T293" s="63"/>
      <c r="U293" s="63"/>
      <c r="V293" s="63"/>
      <c r="W293" s="63"/>
      <c r="X293" s="63"/>
      <c r="Y293" s="63"/>
      <c r="Z293" s="63"/>
      <c r="AA293" s="63"/>
      <c r="AB293" s="63"/>
      <c r="AC293" s="68" t="s">
        <v>205</v>
      </c>
      <c r="AD293" s="63"/>
    </row>
    <row r="294" spans="1:30" x14ac:dyDescent="0.2">
      <c r="A294" s="115"/>
      <c r="B294" s="97" t="s">
        <v>33</v>
      </c>
      <c r="C294" s="767" t="s">
        <v>206</v>
      </c>
      <c r="D294" s="767"/>
      <c r="E294" s="767"/>
      <c r="F294" s="767"/>
      <c r="G294" s="767"/>
      <c r="H294" s="767"/>
      <c r="I294" s="767"/>
      <c r="J294" s="767"/>
      <c r="K294" s="767"/>
      <c r="L294" s="116">
        <v>11706.67</v>
      </c>
      <c r="M294" s="117" t="s">
        <v>33</v>
      </c>
      <c r="N294" s="118" t="s">
        <v>33</v>
      </c>
      <c r="O294" s="63"/>
      <c r="P294" s="63"/>
      <c r="Q294" s="63"/>
      <c r="R294" s="63"/>
      <c r="S294" s="63"/>
      <c r="T294" s="63"/>
      <c r="U294" s="63"/>
      <c r="V294" s="63"/>
      <c r="W294" s="63"/>
      <c r="X294" s="63"/>
      <c r="Y294" s="63"/>
      <c r="Z294" s="63"/>
      <c r="AA294" s="63"/>
      <c r="AB294" s="63"/>
      <c r="AC294" s="68" t="s">
        <v>206</v>
      </c>
      <c r="AD294" s="63"/>
    </row>
    <row r="295" spans="1:30" x14ac:dyDescent="0.2">
      <c r="A295" s="115"/>
      <c r="B295" s="97" t="s">
        <v>173</v>
      </c>
      <c r="C295" s="767" t="s">
        <v>877</v>
      </c>
      <c r="D295" s="767"/>
      <c r="E295" s="767"/>
      <c r="F295" s="767"/>
      <c r="G295" s="767"/>
      <c r="H295" s="767"/>
      <c r="I295" s="767"/>
      <c r="J295" s="767"/>
      <c r="K295" s="767"/>
      <c r="L295" s="116">
        <v>1357768.53</v>
      </c>
      <c r="M295" s="117">
        <v>4.51</v>
      </c>
      <c r="N295" s="118">
        <v>6123536</v>
      </c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  <c r="AA295" s="63"/>
      <c r="AB295" s="63"/>
      <c r="AC295" s="68" t="s">
        <v>877</v>
      </c>
      <c r="AD295" s="63"/>
    </row>
    <row r="296" spans="1:30" x14ac:dyDescent="0.2">
      <c r="A296" s="115"/>
      <c r="B296" s="97" t="s">
        <v>33</v>
      </c>
      <c r="C296" s="767" t="s">
        <v>207</v>
      </c>
      <c r="D296" s="767"/>
      <c r="E296" s="767"/>
      <c r="F296" s="767"/>
      <c r="G296" s="767"/>
      <c r="H296" s="767"/>
      <c r="I296" s="767"/>
      <c r="J296" s="767"/>
      <c r="K296" s="767"/>
      <c r="L296" s="116">
        <v>18501.87</v>
      </c>
      <c r="M296" s="117" t="s">
        <v>33</v>
      </c>
      <c r="N296" s="118" t="s">
        <v>33</v>
      </c>
      <c r="O296" s="63"/>
      <c r="P296" s="63"/>
      <c r="Q296" s="63"/>
      <c r="R296" s="63"/>
      <c r="S296" s="63"/>
      <c r="T296" s="63"/>
      <c r="U296" s="63"/>
      <c r="V296" s="63"/>
      <c r="W296" s="63"/>
      <c r="X296" s="63"/>
      <c r="Y296" s="63"/>
      <c r="Z296" s="63"/>
      <c r="AA296" s="63"/>
      <c r="AB296" s="63"/>
      <c r="AC296" s="68" t="s">
        <v>207</v>
      </c>
      <c r="AD296" s="63"/>
    </row>
    <row r="297" spans="1:30" x14ac:dyDescent="0.2">
      <c r="A297" s="115"/>
      <c r="B297" s="97" t="s">
        <v>33</v>
      </c>
      <c r="C297" s="767" t="s">
        <v>208</v>
      </c>
      <c r="D297" s="767"/>
      <c r="E297" s="767"/>
      <c r="F297" s="767"/>
      <c r="G297" s="767"/>
      <c r="H297" s="767"/>
      <c r="I297" s="767"/>
      <c r="J297" s="767"/>
      <c r="K297" s="767"/>
      <c r="L297" s="116">
        <v>17503.03</v>
      </c>
      <c r="M297" s="117" t="s">
        <v>33</v>
      </c>
      <c r="N297" s="118" t="s">
        <v>33</v>
      </c>
      <c r="O297" s="63"/>
      <c r="P297" s="63"/>
      <c r="Q297" s="63"/>
      <c r="R297" s="63"/>
      <c r="S297" s="63"/>
      <c r="T297" s="63"/>
      <c r="U297" s="63"/>
      <c r="V297" s="63"/>
      <c r="W297" s="63"/>
      <c r="X297" s="63"/>
      <c r="Y297" s="63"/>
      <c r="Z297" s="63"/>
      <c r="AA297" s="63"/>
      <c r="AB297" s="63"/>
      <c r="AC297" s="68" t="s">
        <v>208</v>
      </c>
      <c r="AD297" s="63"/>
    </row>
    <row r="298" spans="1:30" x14ac:dyDescent="0.2">
      <c r="A298" s="115"/>
      <c r="B298" s="97" t="s">
        <v>33</v>
      </c>
      <c r="C298" s="767" t="s">
        <v>209</v>
      </c>
      <c r="D298" s="767"/>
      <c r="E298" s="767"/>
      <c r="F298" s="767"/>
      <c r="G298" s="767"/>
      <c r="H298" s="767"/>
      <c r="I298" s="767"/>
      <c r="J298" s="767"/>
      <c r="K298" s="767"/>
      <c r="L298" s="116">
        <v>11927.9</v>
      </c>
      <c r="M298" s="117" t="s">
        <v>33</v>
      </c>
      <c r="N298" s="118" t="s">
        <v>33</v>
      </c>
      <c r="O298" s="63"/>
      <c r="P298" s="63"/>
      <c r="Q298" s="63"/>
      <c r="R298" s="63"/>
      <c r="S298" s="63"/>
      <c r="T298" s="63"/>
      <c r="U298" s="63"/>
      <c r="V298" s="63"/>
      <c r="W298" s="63"/>
      <c r="X298" s="63"/>
      <c r="Y298" s="63"/>
      <c r="Z298" s="63"/>
      <c r="AA298" s="63"/>
      <c r="AB298" s="63"/>
      <c r="AC298" s="68" t="s">
        <v>209</v>
      </c>
      <c r="AD298" s="63"/>
    </row>
    <row r="299" spans="1:30" x14ac:dyDescent="0.2">
      <c r="A299" s="115"/>
      <c r="B299" s="109" t="s">
        <v>33</v>
      </c>
      <c r="C299" s="782" t="s">
        <v>322</v>
      </c>
      <c r="D299" s="782"/>
      <c r="E299" s="782"/>
      <c r="F299" s="782"/>
      <c r="G299" s="782"/>
      <c r="H299" s="782"/>
      <c r="I299" s="782"/>
      <c r="J299" s="782"/>
      <c r="K299" s="782"/>
      <c r="L299" s="119">
        <v>1465106.31</v>
      </c>
      <c r="M299" s="120" t="s">
        <v>33</v>
      </c>
      <c r="N299" s="125">
        <v>7049861</v>
      </c>
      <c r="O299" s="63"/>
      <c r="P299" s="63"/>
      <c r="Q299" s="63"/>
      <c r="R299" s="63"/>
      <c r="S299" s="63"/>
      <c r="T299" s="63"/>
      <c r="U299" s="63"/>
      <c r="V299" s="63"/>
      <c r="W299" s="63"/>
      <c r="X299" s="63"/>
      <c r="Y299" s="63"/>
      <c r="Z299" s="63"/>
      <c r="AA299" s="63"/>
      <c r="AB299" s="63"/>
      <c r="AC299" s="63"/>
      <c r="AD299" s="68" t="s">
        <v>322</v>
      </c>
    </row>
    <row r="300" spans="1:30" ht="1.5" customHeight="1" x14ac:dyDescent="0.2">
      <c r="B300" s="109"/>
      <c r="C300" s="104"/>
      <c r="D300" s="104"/>
      <c r="E300" s="104"/>
      <c r="F300" s="104"/>
      <c r="G300" s="104"/>
      <c r="H300" s="104"/>
      <c r="I300" s="104"/>
      <c r="J300" s="104"/>
      <c r="K300" s="104"/>
      <c r="L300" s="119"/>
      <c r="M300" s="120"/>
      <c r="N300" s="126"/>
      <c r="O300" s="63"/>
      <c r="P300" s="63"/>
      <c r="Q300" s="63"/>
      <c r="R300" s="63"/>
      <c r="S300" s="63"/>
      <c r="T300" s="63"/>
      <c r="U300" s="63"/>
      <c r="V300" s="63"/>
      <c r="W300" s="63"/>
      <c r="X300" s="63"/>
      <c r="Y300" s="63"/>
      <c r="Z300" s="63"/>
      <c r="AA300" s="63"/>
      <c r="AB300" s="63"/>
      <c r="AC300" s="63"/>
      <c r="AD300" s="63"/>
    </row>
    <row r="301" spans="1:30" ht="53.25" customHeight="1" x14ac:dyDescent="0.2">
      <c r="A301" s="127"/>
      <c r="B301" s="127"/>
      <c r="C301" s="127"/>
      <c r="D301" s="127"/>
      <c r="E301" s="127"/>
      <c r="F301" s="127"/>
      <c r="G301" s="127"/>
      <c r="H301" s="127"/>
      <c r="I301" s="127"/>
      <c r="J301" s="127"/>
      <c r="K301" s="127"/>
      <c r="L301" s="127"/>
      <c r="M301" s="127"/>
      <c r="N301" s="127"/>
      <c r="O301" s="63"/>
      <c r="P301" s="63"/>
      <c r="Q301" s="63"/>
      <c r="R301" s="63"/>
      <c r="S301" s="63"/>
      <c r="T301" s="63"/>
      <c r="U301" s="63"/>
      <c r="V301" s="63"/>
      <c r="W301" s="63"/>
      <c r="X301" s="63"/>
      <c r="Y301" s="63"/>
      <c r="Z301" s="63"/>
      <c r="AA301" s="63"/>
      <c r="AB301" s="63"/>
      <c r="AC301" s="63"/>
      <c r="AD301" s="63"/>
    </row>
    <row r="302" spans="1:30" x14ac:dyDescent="0.2">
      <c r="B302" s="128" t="s">
        <v>323</v>
      </c>
      <c r="C302" s="786" t="s">
        <v>33</v>
      </c>
      <c r="D302" s="786"/>
      <c r="E302" s="786"/>
      <c r="F302" s="786"/>
      <c r="G302" s="786"/>
      <c r="H302" s="786"/>
      <c r="I302" s="786"/>
      <c r="J302" s="786"/>
      <c r="K302" s="786"/>
      <c r="L302" s="786"/>
      <c r="O302" s="63"/>
      <c r="P302" s="63"/>
      <c r="Q302" s="63"/>
      <c r="R302" s="63"/>
      <c r="S302" s="63"/>
      <c r="T302" s="63"/>
      <c r="U302" s="63"/>
      <c r="V302" s="63"/>
      <c r="W302" s="63"/>
      <c r="X302" s="63"/>
      <c r="Y302" s="63"/>
      <c r="Z302" s="63"/>
      <c r="AA302" s="63"/>
      <c r="AB302" s="63"/>
      <c r="AC302" s="63"/>
      <c r="AD302" s="63"/>
    </row>
    <row r="303" spans="1:30" ht="13.5" customHeight="1" x14ac:dyDescent="0.2">
      <c r="B303" s="64"/>
      <c r="C303" s="787" t="s">
        <v>11</v>
      </c>
      <c r="D303" s="787"/>
      <c r="E303" s="787"/>
      <c r="F303" s="787"/>
      <c r="G303" s="787"/>
      <c r="H303" s="787"/>
      <c r="I303" s="787"/>
      <c r="J303" s="787"/>
      <c r="K303" s="787"/>
      <c r="L303" s="787"/>
      <c r="O303" s="63"/>
      <c r="P303" s="63"/>
      <c r="Q303" s="63"/>
      <c r="R303" s="63"/>
      <c r="S303" s="63"/>
      <c r="T303" s="63"/>
      <c r="U303" s="63"/>
      <c r="V303" s="63"/>
      <c r="W303" s="63"/>
      <c r="X303" s="63"/>
      <c r="Y303" s="63"/>
      <c r="Z303" s="63"/>
      <c r="AA303" s="63"/>
      <c r="AB303" s="63"/>
      <c r="AC303" s="63"/>
      <c r="AD303" s="63"/>
    </row>
    <row r="304" spans="1:30" ht="12.75" customHeight="1" x14ac:dyDescent="0.2">
      <c r="B304" s="128" t="s">
        <v>324</v>
      </c>
      <c r="C304" s="786" t="s">
        <v>33</v>
      </c>
      <c r="D304" s="786"/>
      <c r="E304" s="786"/>
      <c r="F304" s="786"/>
      <c r="G304" s="786"/>
      <c r="H304" s="786"/>
      <c r="I304" s="786"/>
      <c r="J304" s="786"/>
      <c r="K304" s="786"/>
      <c r="L304" s="786"/>
      <c r="O304" s="63"/>
      <c r="P304" s="63"/>
      <c r="Q304" s="63"/>
      <c r="R304" s="63"/>
      <c r="S304" s="63"/>
      <c r="T304" s="63"/>
      <c r="U304" s="63"/>
      <c r="V304" s="63"/>
      <c r="W304" s="63"/>
      <c r="X304" s="63"/>
      <c r="Y304" s="63"/>
      <c r="Z304" s="63"/>
      <c r="AA304" s="63"/>
      <c r="AB304" s="63"/>
      <c r="AC304" s="63"/>
      <c r="AD304" s="63"/>
    </row>
    <row r="305" spans="3:12" s="63" customFormat="1" ht="13.5" customHeight="1" x14ac:dyDescent="0.2">
      <c r="C305" s="787" t="s">
        <v>11</v>
      </c>
      <c r="D305" s="787"/>
      <c r="E305" s="787"/>
      <c r="F305" s="787"/>
      <c r="G305" s="787"/>
      <c r="H305" s="787"/>
      <c r="I305" s="787"/>
      <c r="J305" s="787"/>
      <c r="K305" s="787"/>
      <c r="L305" s="787"/>
    </row>
    <row r="319" spans="3:12" s="63" customFormat="1" x14ac:dyDescent="0.2"/>
  </sheetData>
  <mergeCells count="289">
    <mergeCell ref="C303:L303"/>
    <mergeCell ref="C304:L304"/>
    <mergeCell ref="C305:L305"/>
    <mergeCell ref="C295:K295"/>
    <mergeCell ref="C296:K296"/>
    <mergeCell ref="C297:K297"/>
    <mergeCell ref="C298:K298"/>
    <mergeCell ref="C299:K299"/>
    <mergeCell ref="C302:L302"/>
    <mergeCell ref="C289:K289"/>
    <mergeCell ref="C290:K290"/>
    <mergeCell ref="C291:K291"/>
    <mergeCell ref="C292:K292"/>
    <mergeCell ref="C293:K293"/>
    <mergeCell ref="C294:K294"/>
    <mergeCell ref="C283:K283"/>
    <mergeCell ref="C284:K284"/>
    <mergeCell ref="C285:K285"/>
    <mergeCell ref="C286:K286"/>
    <mergeCell ref="C287:K287"/>
    <mergeCell ref="C288:K288"/>
    <mergeCell ref="C276:K276"/>
    <mergeCell ref="C277:K277"/>
    <mergeCell ref="C279:K279"/>
    <mergeCell ref="C280:K280"/>
    <mergeCell ref="C281:K281"/>
    <mergeCell ref="C282:K282"/>
    <mergeCell ref="C269:N269"/>
    <mergeCell ref="C271:K271"/>
    <mergeCell ref="C272:K272"/>
    <mergeCell ref="C273:K273"/>
    <mergeCell ref="C274:K274"/>
    <mergeCell ref="C275:K275"/>
    <mergeCell ref="C263:K263"/>
    <mergeCell ref="C264:K264"/>
    <mergeCell ref="C265:K265"/>
    <mergeCell ref="A266:N266"/>
    <mergeCell ref="C267:E267"/>
    <mergeCell ref="C268:E268"/>
    <mergeCell ref="C257:K257"/>
    <mergeCell ref="C258:K258"/>
    <mergeCell ref="C259:K259"/>
    <mergeCell ref="C260:K260"/>
    <mergeCell ref="C261:K261"/>
    <mergeCell ref="C262:K262"/>
    <mergeCell ref="C250:E250"/>
    <mergeCell ref="C251:N251"/>
    <mergeCell ref="C253:K253"/>
    <mergeCell ref="C254:K254"/>
    <mergeCell ref="C255:K255"/>
    <mergeCell ref="C256:K256"/>
    <mergeCell ref="C244:N244"/>
    <mergeCell ref="C245:E245"/>
    <mergeCell ref="C246:N246"/>
    <mergeCell ref="C247:E247"/>
    <mergeCell ref="C248:N248"/>
    <mergeCell ref="C249:N249"/>
    <mergeCell ref="C238:N238"/>
    <mergeCell ref="C239:E239"/>
    <mergeCell ref="C240:N240"/>
    <mergeCell ref="C241:N241"/>
    <mergeCell ref="C242:N242"/>
    <mergeCell ref="C243:E243"/>
    <mergeCell ref="C232:E232"/>
    <mergeCell ref="C233:E233"/>
    <mergeCell ref="C234:E234"/>
    <mergeCell ref="C235:E235"/>
    <mergeCell ref="C236:E236"/>
    <mergeCell ref="C237:N237"/>
    <mergeCell ref="C226:E226"/>
    <mergeCell ref="C227:E227"/>
    <mergeCell ref="C228:E228"/>
    <mergeCell ref="C229:E229"/>
    <mergeCell ref="C230:E230"/>
    <mergeCell ref="C231:E231"/>
    <mergeCell ref="C220:E220"/>
    <mergeCell ref="C221:E221"/>
    <mergeCell ref="C222:E222"/>
    <mergeCell ref="C223:E223"/>
    <mergeCell ref="C224:N224"/>
    <mergeCell ref="C225:E225"/>
    <mergeCell ref="C214:E214"/>
    <mergeCell ref="C215:E215"/>
    <mergeCell ref="C216:E216"/>
    <mergeCell ref="C217:E217"/>
    <mergeCell ref="C218:E218"/>
    <mergeCell ref="C219:E219"/>
    <mergeCell ref="C208:E208"/>
    <mergeCell ref="C209:E209"/>
    <mergeCell ref="C210:E210"/>
    <mergeCell ref="C211:N211"/>
    <mergeCell ref="C212:E212"/>
    <mergeCell ref="C213:E213"/>
    <mergeCell ref="C202:E202"/>
    <mergeCell ref="C203:E203"/>
    <mergeCell ref="C204:E204"/>
    <mergeCell ref="C205:E205"/>
    <mergeCell ref="C206:E206"/>
    <mergeCell ref="C207:E207"/>
    <mergeCell ref="A196:N196"/>
    <mergeCell ref="C197:E197"/>
    <mergeCell ref="C198:N198"/>
    <mergeCell ref="C199:E199"/>
    <mergeCell ref="C200:E200"/>
    <mergeCell ref="C201:E201"/>
    <mergeCell ref="C190:K190"/>
    <mergeCell ref="C191:K191"/>
    <mergeCell ref="C192:K192"/>
    <mergeCell ref="C193:K193"/>
    <mergeCell ref="C194:K194"/>
    <mergeCell ref="C195:K195"/>
    <mergeCell ref="C184:K184"/>
    <mergeCell ref="C185:K185"/>
    <mergeCell ref="C186:K186"/>
    <mergeCell ref="C187:K187"/>
    <mergeCell ref="C188:K188"/>
    <mergeCell ref="C189:K189"/>
    <mergeCell ref="C177:N177"/>
    <mergeCell ref="C179:K179"/>
    <mergeCell ref="C180:K180"/>
    <mergeCell ref="C181:K181"/>
    <mergeCell ref="C182:K182"/>
    <mergeCell ref="C183:K183"/>
    <mergeCell ref="C171:E171"/>
    <mergeCell ref="C172:E172"/>
    <mergeCell ref="C173:E173"/>
    <mergeCell ref="C174:E174"/>
    <mergeCell ref="C175:E175"/>
    <mergeCell ref="C176:N176"/>
    <mergeCell ref="C165:E165"/>
    <mergeCell ref="C166:N166"/>
    <mergeCell ref="C167:E167"/>
    <mergeCell ref="C168:E168"/>
    <mergeCell ref="C169:E169"/>
    <mergeCell ref="C170:E170"/>
    <mergeCell ref="C159:E159"/>
    <mergeCell ref="C160:N160"/>
    <mergeCell ref="C161:N161"/>
    <mergeCell ref="C162:E162"/>
    <mergeCell ref="C163:N163"/>
    <mergeCell ref="C164:N164"/>
    <mergeCell ref="C153:E153"/>
    <mergeCell ref="C154:E154"/>
    <mergeCell ref="C155:E155"/>
    <mergeCell ref="C156:E156"/>
    <mergeCell ref="C157:E157"/>
    <mergeCell ref="C158:E158"/>
    <mergeCell ref="C147:N147"/>
    <mergeCell ref="C148:N148"/>
    <mergeCell ref="C149:E149"/>
    <mergeCell ref="C150:N150"/>
    <mergeCell ref="C151:E151"/>
    <mergeCell ref="C152:E152"/>
    <mergeCell ref="C141:E141"/>
    <mergeCell ref="C142:E142"/>
    <mergeCell ref="C143:E143"/>
    <mergeCell ref="C144:E144"/>
    <mergeCell ref="C145:E145"/>
    <mergeCell ref="C146:N146"/>
    <mergeCell ref="C135:E135"/>
    <mergeCell ref="C136:E136"/>
    <mergeCell ref="C137:E137"/>
    <mergeCell ref="C138:E138"/>
    <mergeCell ref="C139:E139"/>
    <mergeCell ref="C140:E140"/>
    <mergeCell ref="C129:N129"/>
    <mergeCell ref="C130:N130"/>
    <mergeCell ref="C131:E131"/>
    <mergeCell ref="C132:N132"/>
    <mergeCell ref="C133:N133"/>
    <mergeCell ref="C134:E134"/>
    <mergeCell ref="C123:E123"/>
    <mergeCell ref="C124:E124"/>
    <mergeCell ref="C125:E125"/>
    <mergeCell ref="C126:E126"/>
    <mergeCell ref="C127:E127"/>
    <mergeCell ref="C128:N128"/>
    <mergeCell ref="C117:E117"/>
    <mergeCell ref="C118:E118"/>
    <mergeCell ref="C119:E119"/>
    <mergeCell ref="C120:E120"/>
    <mergeCell ref="C121:E121"/>
    <mergeCell ref="C122:E122"/>
    <mergeCell ref="C111:E111"/>
    <mergeCell ref="C112:E112"/>
    <mergeCell ref="C113:E113"/>
    <mergeCell ref="C114:N114"/>
    <mergeCell ref="C115:N115"/>
    <mergeCell ref="C116:E116"/>
    <mergeCell ref="C105:E105"/>
    <mergeCell ref="C106:E106"/>
    <mergeCell ref="C107:E107"/>
    <mergeCell ref="C108:E108"/>
    <mergeCell ref="C109:E109"/>
    <mergeCell ref="C110:E110"/>
    <mergeCell ref="C99:E99"/>
    <mergeCell ref="C100:N100"/>
    <mergeCell ref="C101:N101"/>
    <mergeCell ref="C102:E102"/>
    <mergeCell ref="C103:E103"/>
    <mergeCell ref="C104:E104"/>
    <mergeCell ref="C93:E93"/>
    <mergeCell ref="C94:E94"/>
    <mergeCell ref="C95:E95"/>
    <mergeCell ref="C96:N96"/>
    <mergeCell ref="C97:N97"/>
    <mergeCell ref="C98:N98"/>
    <mergeCell ref="C87:E87"/>
    <mergeCell ref="C88:E88"/>
    <mergeCell ref="C89:E89"/>
    <mergeCell ref="C90:E90"/>
    <mergeCell ref="C91:E91"/>
    <mergeCell ref="C92:E92"/>
    <mergeCell ref="C81:E81"/>
    <mergeCell ref="C82:N82"/>
    <mergeCell ref="C83:N83"/>
    <mergeCell ref="C84:E84"/>
    <mergeCell ref="C85:E85"/>
    <mergeCell ref="C86:E86"/>
    <mergeCell ref="C75:E75"/>
    <mergeCell ref="C76:E76"/>
    <mergeCell ref="C77:E77"/>
    <mergeCell ref="C78:E78"/>
    <mergeCell ref="C79:E79"/>
    <mergeCell ref="C80:E80"/>
    <mergeCell ref="C69:E69"/>
    <mergeCell ref="C70:E70"/>
    <mergeCell ref="C71:E71"/>
    <mergeCell ref="C72:E72"/>
    <mergeCell ref="C73:E73"/>
    <mergeCell ref="C74:E74"/>
    <mergeCell ref="C63:E63"/>
    <mergeCell ref="C64:E64"/>
    <mergeCell ref="C65:E65"/>
    <mergeCell ref="C66:E66"/>
    <mergeCell ref="C67:N67"/>
    <mergeCell ref="C68:N68"/>
    <mergeCell ref="C57:E57"/>
    <mergeCell ref="C58:E58"/>
    <mergeCell ref="C59:E59"/>
    <mergeCell ref="C60:E60"/>
    <mergeCell ref="C61:E61"/>
    <mergeCell ref="C62:E62"/>
    <mergeCell ref="C51:E51"/>
    <mergeCell ref="C52:E52"/>
    <mergeCell ref="C53:N53"/>
    <mergeCell ref="C54:N54"/>
    <mergeCell ref="C55:E55"/>
    <mergeCell ref="C56:E56"/>
    <mergeCell ref="C45:E45"/>
    <mergeCell ref="C46:E46"/>
    <mergeCell ref="C47:E47"/>
    <mergeCell ref="C48:E48"/>
    <mergeCell ref="C49:E49"/>
    <mergeCell ref="C50:E50"/>
    <mergeCell ref="C39:E39"/>
    <mergeCell ref="C40:E40"/>
    <mergeCell ref="C41:E41"/>
    <mergeCell ref="C42:E42"/>
    <mergeCell ref="C43:N43"/>
    <mergeCell ref="C44:N44"/>
    <mergeCell ref="C35:E35"/>
    <mergeCell ref="C36:E36"/>
    <mergeCell ref="C37:E37"/>
    <mergeCell ref="C38:E38"/>
    <mergeCell ref="J27:L28"/>
    <mergeCell ref="M27:M29"/>
    <mergeCell ref="N27:N29"/>
    <mergeCell ref="C30:E30"/>
    <mergeCell ref="A31:N31"/>
    <mergeCell ref="C32:E32"/>
    <mergeCell ref="B16:F16"/>
    <mergeCell ref="L25:M25"/>
    <mergeCell ref="A27:A29"/>
    <mergeCell ref="B27:B29"/>
    <mergeCell ref="C27:E29"/>
    <mergeCell ref="F27:F29"/>
    <mergeCell ref="G27:I28"/>
    <mergeCell ref="C33:N33"/>
    <mergeCell ref="C34:N34"/>
    <mergeCell ref="D5:N5"/>
    <mergeCell ref="A7:N7"/>
    <mergeCell ref="A8:N8"/>
    <mergeCell ref="A9:N9"/>
    <mergeCell ref="A10:N10"/>
    <mergeCell ref="A11:N11"/>
    <mergeCell ref="A12:N12"/>
    <mergeCell ref="A13:N13"/>
    <mergeCell ref="B15:F15"/>
  </mergeCells>
  <printOptions horizontalCentered="1"/>
  <pageMargins left="0.39370077848434398" right="0.39370077848434398" top="0.78740155696868896" bottom="0.74803149700164795" header="0.118110239505768" footer="0.118110239505768"/>
  <pageSetup paperSize="9" orientation="landscape"/>
  <headerFooter>
    <oddHeader>&amp;LГРАНД-Смета 2021</oddHeader>
  </headerFooter>
  <rowBreaks count="1" manualBreakCount="1">
    <brk id="26" max="318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60"/>
  <sheetViews>
    <sheetView topLeftCell="A115" zoomScale="115" zoomScaleNormal="115" workbookViewId="0"/>
  </sheetViews>
  <sheetFormatPr defaultColWidth="9.140625" defaultRowHeight="11.25" customHeight="1" x14ac:dyDescent="0.2"/>
  <cols>
    <col min="1" max="1" width="8.140625" style="63" customWidth="1"/>
    <col min="2" max="2" width="20.140625" style="63" customWidth="1"/>
    <col min="3" max="4" width="10.42578125" style="63" customWidth="1"/>
    <col min="5" max="5" width="13.28515625" style="63" customWidth="1"/>
    <col min="6" max="6" width="8.5703125" style="63" customWidth="1"/>
    <col min="7" max="7" width="7.85546875" style="63" customWidth="1"/>
    <col min="8" max="8" width="8.42578125" style="63" customWidth="1"/>
    <col min="9" max="9" width="8.7109375" style="63" customWidth="1"/>
    <col min="10" max="10" width="8.140625" style="63" customWidth="1"/>
    <col min="11" max="11" width="8.5703125" style="63" customWidth="1"/>
    <col min="12" max="12" width="10" style="63" customWidth="1"/>
    <col min="13" max="13" width="6" style="63" customWidth="1"/>
    <col min="14" max="14" width="9.7109375" style="63" customWidth="1"/>
    <col min="15" max="15" width="99.7109375" style="68" hidden="1" customWidth="1"/>
    <col min="16" max="17" width="138.42578125" style="68" hidden="1" customWidth="1"/>
    <col min="18" max="18" width="34.140625" style="68" hidden="1" customWidth="1"/>
    <col min="19" max="19" width="110.140625" style="68" hidden="1" customWidth="1"/>
    <col min="20" max="23" width="34.140625" style="68" hidden="1" customWidth="1"/>
    <col min="24" max="24" width="110.140625" style="68" hidden="1" customWidth="1"/>
    <col min="25" max="27" width="84.42578125" style="68" hidden="1" customWidth="1"/>
    <col min="28" max="16384" width="9.140625" style="63"/>
  </cols>
  <sheetData>
    <row r="1" spans="1:15" s="63" customFormat="1" x14ac:dyDescent="0.2">
      <c r="N1" s="64" t="s">
        <v>128</v>
      </c>
    </row>
    <row r="2" spans="1:15" s="63" customFormat="1" x14ac:dyDescent="0.2">
      <c r="N2" s="64" t="s">
        <v>12</v>
      </c>
    </row>
    <row r="3" spans="1:15" s="63" customFormat="1" x14ac:dyDescent="0.2">
      <c r="N3" s="64"/>
    </row>
    <row r="4" spans="1:15" s="63" customFormat="1" x14ac:dyDescent="0.2">
      <c r="F4" s="65"/>
    </row>
    <row r="5" spans="1:15" s="63" customFormat="1" ht="33.75" x14ac:dyDescent="0.2">
      <c r="A5" s="66" t="s">
        <v>129</v>
      </c>
      <c r="B5" s="67"/>
      <c r="D5" s="767" t="s">
        <v>550</v>
      </c>
      <c r="E5" s="767"/>
      <c r="F5" s="767"/>
      <c r="G5" s="767"/>
      <c r="H5" s="767"/>
      <c r="I5" s="767"/>
      <c r="J5" s="767"/>
      <c r="K5" s="767"/>
      <c r="L5" s="767"/>
      <c r="M5" s="767"/>
      <c r="N5" s="767"/>
      <c r="O5" s="68" t="s">
        <v>550</v>
      </c>
    </row>
    <row r="6" spans="1:15" s="63" customFormat="1" ht="15" customHeight="1" x14ac:dyDescent="0.2">
      <c r="A6" s="69" t="s">
        <v>130</v>
      </c>
      <c r="D6" s="70" t="s">
        <v>131</v>
      </c>
      <c r="E6" s="70"/>
      <c r="F6" s="71"/>
      <c r="G6" s="71"/>
      <c r="H6" s="71"/>
      <c r="I6" s="71"/>
      <c r="J6" s="71"/>
      <c r="K6" s="71"/>
      <c r="L6" s="71"/>
      <c r="M6" s="71"/>
      <c r="N6" s="71"/>
    </row>
    <row r="7" spans="1:15" s="63" customFormat="1" ht="43.5" customHeight="1" x14ac:dyDescent="0.2">
      <c r="A7" s="768" t="s">
        <v>1007</v>
      </c>
      <c r="B7" s="768"/>
      <c r="C7" s="768"/>
      <c r="D7" s="768"/>
      <c r="E7" s="768"/>
      <c r="F7" s="768"/>
      <c r="G7" s="768"/>
      <c r="H7" s="768"/>
      <c r="I7" s="768"/>
      <c r="J7" s="768"/>
      <c r="K7" s="768"/>
      <c r="L7" s="768"/>
      <c r="M7" s="768"/>
      <c r="N7" s="768"/>
    </row>
    <row r="8" spans="1:15" s="63" customFormat="1" x14ac:dyDescent="0.2">
      <c r="A8" s="769" t="s">
        <v>3</v>
      </c>
      <c r="B8" s="769"/>
      <c r="C8" s="769"/>
      <c r="D8" s="769"/>
      <c r="E8" s="769"/>
      <c r="F8" s="769"/>
      <c r="G8" s="769"/>
      <c r="H8" s="769"/>
      <c r="I8" s="769"/>
      <c r="J8" s="769"/>
      <c r="K8" s="769"/>
      <c r="L8" s="769"/>
      <c r="M8" s="769"/>
      <c r="N8" s="769"/>
    </row>
    <row r="9" spans="1:15" s="63" customFormat="1" ht="30" customHeight="1" x14ac:dyDescent="0.2">
      <c r="A9" s="768" t="s">
        <v>4206</v>
      </c>
      <c r="B9" s="768"/>
      <c r="C9" s="768"/>
      <c r="D9" s="768"/>
      <c r="E9" s="768"/>
      <c r="F9" s="768"/>
      <c r="G9" s="768"/>
      <c r="H9" s="768"/>
      <c r="I9" s="768"/>
      <c r="J9" s="768"/>
      <c r="K9" s="768"/>
      <c r="L9" s="768"/>
      <c r="M9" s="768"/>
      <c r="N9" s="768"/>
    </row>
    <row r="10" spans="1:15" s="63" customFormat="1" x14ac:dyDescent="0.2">
      <c r="A10" s="769" t="s">
        <v>132</v>
      </c>
      <c r="B10" s="769"/>
      <c r="C10" s="769"/>
      <c r="D10" s="769"/>
      <c r="E10" s="769"/>
      <c r="F10" s="769"/>
      <c r="G10" s="769"/>
      <c r="H10" s="769"/>
      <c r="I10" s="769"/>
      <c r="J10" s="769"/>
      <c r="K10" s="769"/>
      <c r="L10" s="769"/>
      <c r="M10" s="769"/>
      <c r="N10" s="769"/>
    </row>
    <row r="11" spans="1:15" s="63" customFormat="1" ht="28.5" customHeight="1" x14ac:dyDescent="0.25">
      <c r="A11" s="770" t="s">
        <v>4499</v>
      </c>
      <c r="B11" s="770"/>
      <c r="C11" s="770"/>
      <c r="D11" s="770"/>
      <c r="E11" s="770"/>
      <c r="F11" s="770"/>
      <c r="G11" s="770"/>
      <c r="H11" s="770"/>
      <c r="I11" s="770"/>
      <c r="J11" s="770"/>
      <c r="K11" s="770"/>
      <c r="L11" s="770"/>
      <c r="M11" s="770"/>
      <c r="N11" s="770"/>
    </row>
    <row r="12" spans="1:15" s="63" customFormat="1" ht="29.25" customHeight="1" x14ac:dyDescent="0.2">
      <c r="A12" s="768" t="s">
        <v>502</v>
      </c>
      <c r="B12" s="768"/>
      <c r="C12" s="768"/>
      <c r="D12" s="768"/>
      <c r="E12" s="768"/>
      <c r="F12" s="768"/>
      <c r="G12" s="768"/>
      <c r="H12" s="768"/>
      <c r="I12" s="768"/>
      <c r="J12" s="768"/>
      <c r="K12" s="768"/>
      <c r="L12" s="768"/>
      <c r="M12" s="768"/>
      <c r="N12" s="768"/>
    </row>
    <row r="13" spans="1:15" s="63" customFormat="1" ht="33.75" customHeight="1" x14ac:dyDescent="0.2">
      <c r="A13" s="769" t="s">
        <v>134</v>
      </c>
      <c r="B13" s="769"/>
      <c r="C13" s="769"/>
      <c r="D13" s="769"/>
      <c r="E13" s="769"/>
      <c r="F13" s="769"/>
      <c r="G13" s="769"/>
      <c r="H13" s="769"/>
      <c r="I13" s="769"/>
      <c r="J13" s="769"/>
      <c r="K13" s="769"/>
      <c r="L13" s="769"/>
      <c r="M13" s="769"/>
      <c r="N13" s="769"/>
    </row>
    <row r="14" spans="1:15" s="63" customFormat="1" ht="18" customHeight="1" x14ac:dyDescent="0.2">
      <c r="A14" s="63" t="s">
        <v>135</v>
      </c>
      <c r="B14" s="72" t="s">
        <v>136</v>
      </c>
      <c r="C14" s="63" t="s">
        <v>137</v>
      </c>
      <c r="F14" s="68"/>
      <c r="G14" s="68"/>
      <c r="H14" s="68"/>
      <c r="I14" s="68"/>
      <c r="J14" s="68"/>
      <c r="K14" s="68"/>
      <c r="L14" s="68"/>
      <c r="M14" s="68"/>
      <c r="N14" s="68"/>
    </row>
    <row r="15" spans="1:15" s="63" customFormat="1" ht="30.75" customHeight="1" x14ac:dyDescent="0.2">
      <c r="A15" s="63" t="s">
        <v>138</v>
      </c>
      <c r="B15" s="777" t="s">
        <v>1009</v>
      </c>
      <c r="C15" s="777"/>
      <c r="D15" s="777"/>
      <c r="E15" s="777"/>
      <c r="F15" s="777"/>
      <c r="G15" s="68"/>
      <c r="H15" s="68"/>
      <c r="I15" s="68"/>
      <c r="J15" s="68"/>
      <c r="K15" s="68"/>
      <c r="L15" s="68"/>
      <c r="M15" s="68"/>
      <c r="N15" s="68"/>
    </row>
    <row r="16" spans="1:15" s="63" customFormat="1" x14ac:dyDescent="0.2">
      <c r="B16" s="778" t="s">
        <v>140</v>
      </c>
      <c r="C16" s="778"/>
      <c r="D16" s="778"/>
      <c r="E16" s="778"/>
      <c r="F16" s="778"/>
      <c r="G16" s="73"/>
      <c r="H16" s="73"/>
      <c r="I16" s="73"/>
      <c r="J16" s="73"/>
      <c r="K16" s="73"/>
      <c r="L16" s="73"/>
      <c r="M16" s="74"/>
      <c r="N16" s="73"/>
    </row>
    <row r="17" spans="1:17" s="63" customFormat="1" ht="25.5" customHeight="1" x14ac:dyDescent="0.2">
      <c r="D17" s="75"/>
      <c r="E17" s="75"/>
      <c r="F17" s="75"/>
      <c r="G17" s="75"/>
      <c r="H17" s="75"/>
      <c r="I17" s="75"/>
      <c r="J17" s="75"/>
      <c r="K17" s="75"/>
      <c r="L17" s="75"/>
      <c r="M17" s="73"/>
      <c r="N17" s="73"/>
    </row>
    <row r="18" spans="1:17" s="63" customFormat="1" x14ac:dyDescent="0.2">
      <c r="A18" s="76" t="s">
        <v>141</v>
      </c>
      <c r="D18" s="70" t="s">
        <v>33</v>
      </c>
      <c r="F18" s="77"/>
      <c r="G18" s="77"/>
      <c r="H18" s="77"/>
      <c r="I18" s="77"/>
      <c r="J18" s="77"/>
      <c r="K18" s="77"/>
      <c r="L18" s="77"/>
      <c r="M18" s="77"/>
      <c r="N18" s="77"/>
    </row>
    <row r="19" spans="1:17" s="63" customFormat="1" ht="25.5" customHeight="1" x14ac:dyDescent="0.2"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</row>
    <row r="20" spans="1:17" s="63" customFormat="1" ht="12.75" customHeight="1" x14ac:dyDescent="0.2">
      <c r="A20" s="76" t="s">
        <v>142</v>
      </c>
      <c r="C20" s="78">
        <v>24.11</v>
      </c>
      <c r="D20" s="79" t="s">
        <v>4500</v>
      </c>
      <c r="E20" s="66" t="s">
        <v>144</v>
      </c>
      <c r="L20" s="80"/>
      <c r="M20" s="80"/>
    </row>
    <row r="21" spans="1:17" s="63" customFormat="1" ht="12.75" customHeight="1" x14ac:dyDescent="0.2">
      <c r="B21" s="63" t="s">
        <v>145</v>
      </c>
      <c r="C21" s="81"/>
      <c r="D21" s="82"/>
      <c r="E21" s="66"/>
    </row>
    <row r="22" spans="1:17" s="63" customFormat="1" ht="12.75" customHeight="1" x14ac:dyDescent="0.2">
      <c r="B22" s="63" t="s">
        <v>146</v>
      </c>
      <c r="C22" s="78">
        <v>0</v>
      </c>
      <c r="D22" s="79" t="s">
        <v>149</v>
      </c>
      <c r="E22" s="66" t="s">
        <v>144</v>
      </c>
      <c r="G22" s="63" t="s">
        <v>147</v>
      </c>
      <c r="L22" s="78">
        <v>0</v>
      </c>
      <c r="M22" s="79" t="s">
        <v>2540</v>
      </c>
      <c r="N22" s="66" t="s">
        <v>144</v>
      </c>
    </row>
    <row r="23" spans="1:17" s="63" customFormat="1" ht="12.75" customHeight="1" x14ac:dyDescent="0.2">
      <c r="B23" s="63" t="s">
        <v>5</v>
      </c>
      <c r="C23" s="78">
        <v>19.88</v>
      </c>
      <c r="D23" s="83" t="s">
        <v>4501</v>
      </c>
      <c r="E23" s="66" t="s">
        <v>144</v>
      </c>
      <c r="G23" s="63" t="s">
        <v>150</v>
      </c>
      <c r="L23" s="84"/>
      <c r="M23" s="84">
        <v>73.22</v>
      </c>
      <c r="N23" s="69" t="s">
        <v>151</v>
      </c>
    </row>
    <row r="24" spans="1:17" s="63" customFormat="1" ht="12.75" customHeight="1" x14ac:dyDescent="0.2">
      <c r="B24" s="63" t="s">
        <v>18</v>
      </c>
      <c r="C24" s="78">
        <v>4.2300000000000004</v>
      </c>
      <c r="D24" s="83" t="s">
        <v>4502</v>
      </c>
      <c r="E24" s="66" t="s">
        <v>144</v>
      </c>
      <c r="G24" s="63" t="s">
        <v>152</v>
      </c>
      <c r="L24" s="84"/>
      <c r="M24" s="84">
        <v>0.04</v>
      </c>
      <c r="N24" s="69" t="s">
        <v>151</v>
      </c>
    </row>
    <row r="25" spans="1:17" s="63" customFormat="1" ht="12.75" customHeight="1" x14ac:dyDescent="0.2">
      <c r="B25" s="63" t="s">
        <v>19</v>
      </c>
      <c r="C25" s="78">
        <v>0</v>
      </c>
      <c r="D25" s="79" t="s">
        <v>149</v>
      </c>
      <c r="E25" s="66" t="s">
        <v>144</v>
      </c>
      <c r="G25" s="63" t="s">
        <v>153</v>
      </c>
      <c r="L25" s="779" t="s">
        <v>33</v>
      </c>
      <c r="M25" s="779"/>
    </row>
    <row r="26" spans="1:17" s="63" customFormat="1" x14ac:dyDescent="0.2">
      <c r="A26" s="85"/>
    </row>
    <row r="27" spans="1:17" s="63" customFormat="1" ht="36" customHeight="1" x14ac:dyDescent="0.2">
      <c r="A27" s="771" t="s">
        <v>154</v>
      </c>
      <c r="B27" s="771" t="s">
        <v>15</v>
      </c>
      <c r="C27" s="771" t="s">
        <v>155</v>
      </c>
      <c r="D27" s="771"/>
      <c r="E27" s="771"/>
      <c r="F27" s="771" t="s">
        <v>156</v>
      </c>
      <c r="G27" s="771" t="s">
        <v>157</v>
      </c>
      <c r="H27" s="771"/>
      <c r="I27" s="771"/>
      <c r="J27" s="771" t="s">
        <v>158</v>
      </c>
      <c r="K27" s="771"/>
      <c r="L27" s="771"/>
      <c r="M27" s="771" t="s">
        <v>159</v>
      </c>
      <c r="N27" s="771" t="s">
        <v>160</v>
      </c>
    </row>
    <row r="28" spans="1:17" s="63" customFormat="1" ht="36.75" customHeight="1" x14ac:dyDescent="0.2">
      <c r="A28" s="771"/>
      <c r="B28" s="771"/>
      <c r="C28" s="771"/>
      <c r="D28" s="771"/>
      <c r="E28" s="771"/>
      <c r="F28" s="771"/>
      <c r="G28" s="771"/>
      <c r="H28" s="771"/>
      <c r="I28" s="771"/>
      <c r="J28" s="771"/>
      <c r="K28" s="771"/>
      <c r="L28" s="771"/>
      <c r="M28" s="771"/>
      <c r="N28" s="771"/>
    </row>
    <row r="29" spans="1:17" s="63" customFormat="1" ht="42.75" customHeight="1" x14ac:dyDescent="0.2">
      <c r="A29" s="771"/>
      <c r="B29" s="771"/>
      <c r="C29" s="771"/>
      <c r="D29" s="771"/>
      <c r="E29" s="771"/>
      <c r="F29" s="771"/>
      <c r="G29" s="86" t="s">
        <v>161</v>
      </c>
      <c r="H29" s="86" t="s">
        <v>162</v>
      </c>
      <c r="I29" s="86" t="s">
        <v>163</v>
      </c>
      <c r="J29" s="86" t="s">
        <v>161</v>
      </c>
      <c r="K29" s="86" t="s">
        <v>162</v>
      </c>
      <c r="L29" s="86" t="s">
        <v>20</v>
      </c>
      <c r="M29" s="771"/>
      <c r="N29" s="771"/>
    </row>
    <row r="30" spans="1:17" s="63" customFormat="1" x14ac:dyDescent="0.2">
      <c r="A30" s="87">
        <v>1</v>
      </c>
      <c r="B30" s="87">
        <v>2</v>
      </c>
      <c r="C30" s="772">
        <v>3</v>
      </c>
      <c r="D30" s="772"/>
      <c r="E30" s="772"/>
      <c r="F30" s="87">
        <v>4</v>
      </c>
      <c r="G30" s="87">
        <v>5</v>
      </c>
      <c r="H30" s="87">
        <v>6</v>
      </c>
      <c r="I30" s="87">
        <v>7</v>
      </c>
      <c r="J30" s="87">
        <v>8</v>
      </c>
      <c r="K30" s="87">
        <v>9</v>
      </c>
      <c r="L30" s="87">
        <v>10</v>
      </c>
      <c r="M30" s="87">
        <v>11</v>
      </c>
      <c r="N30" s="87">
        <v>12</v>
      </c>
    </row>
    <row r="31" spans="1:17" s="63" customFormat="1" x14ac:dyDescent="0.2">
      <c r="A31" s="773" t="s">
        <v>4503</v>
      </c>
      <c r="B31" s="774"/>
      <c r="C31" s="774"/>
      <c r="D31" s="774"/>
      <c r="E31" s="774"/>
      <c r="F31" s="774"/>
      <c r="G31" s="774"/>
      <c r="H31" s="774"/>
      <c r="I31" s="774"/>
      <c r="J31" s="774"/>
      <c r="K31" s="774"/>
      <c r="L31" s="774"/>
      <c r="M31" s="774"/>
      <c r="N31" s="775"/>
      <c r="P31" s="68" t="s">
        <v>4503</v>
      </c>
    </row>
    <row r="32" spans="1:17" s="63" customFormat="1" x14ac:dyDescent="0.2">
      <c r="A32" s="783" t="s">
        <v>887</v>
      </c>
      <c r="B32" s="784"/>
      <c r="C32" s="784"/>
      <c r="D32" s="784"/>
      <c r="E32" s="784"/>
      <c r="F32" s="784"/>
      <c r="G32" s="784"/>
      <c r="H32" s="784"/>
      <c r="I32" s="784"/>
      <c r="J32" s="784"/>
      <c r="K32" s="784"/>
      <c r="L32" s="784"/>
      <c r="M32" s="784"/>
      <c r="N32" s="785"/>
      <c r="Q32" s="68" t="s">
        <v>887</v>
      </c>
    </row>
    <row r="33" spans="1:24" s="63" customFormat="1" ht="33.75" x14ac:dyDescent="0.2">
      <c r="A33" s="88" t="s">
        <v>165</v>
      </c>
      <c r="B33" s="89" t="s">
        <v>1014</v>
      </c>
      <c r="C33" s="776" t="s">
        <v>1015</v>
      </c>
      <c r="D33" s="776"/>
      <c r="E33" s="776"/>
      <c r="F33" s="90" t="s">
        <v>484</v>
      </c>
      <c r="G33" s="90" t="s">
        <v>33</v>
      </c>
      <c r="H33" s="90" t="s">
        <v>33</v>
      </c>
      <c r="I33" s="90" t="s">
        <v>165</v>
      </c>
      <c r="J33" s="91" t="s">
        <v>33</v>
      </c>
      <c r="K33" s="90" t="s">
        <v>33</v>
      </c>
      <c r="L33" s="91" t="s">
        <v>33</v>
      </c>
      <c r="M33" s="92" t="s">
        <v>33</v>
      </c>
      <c r="N33" s="93" t="s">
        <v>33</v>
      </c>
      <c r="R33" s="68" t="s">
        <v>1015</v>
      </c>
    </row>
    <row r="34" spans="1:24" s="63" customFormat="1" ht="33.75" x14ac:dyDescent="0.2">
      <c r="A34" s="96"/>
      <c r="B34" s="97" t="s">
        <v>890</v>
      </c>
      <c r="C34" s="767" t="s">
        <v>559</v>
      </c>
      <c r="D34" s="767"/>
      <c r="E34" s="767"/>
      <c r="F34" s="767"/>
      <c r="G34" s="767"/>
      <c r="H34" s="767"/>
      <c r="I34" s="767"/>
      <c r="J34" s="767"/>
      <c r="K34" s="767"/>
      <c r="L34" s="767"/>
      <c r="M34" s="767"/>
      <c r="N34" s="781"/>
      <c r="S34" s="68" t="s">
        <v>559</v>
      </c>
    </row>
    <row r="35" spans="1:24" s="63" customFormat="1" x14ac:dyDescent="0.2">
      <c r="A35" s="98"/>
      <c r="B35" s="97" t="s">
        <v>165</v>
      </c>
      <c r="C35" s="767" t="s">
        <v>251</v>
      </c>
      <c r="D35" s="767"/>
      <c r="E35" s="767"/>
      <c r="F35" s="99" t="s">
        <v>33</v>
      </c>
      <c r="G35" s="99" t="s">
        <v>33</v>
      </c>
      <c r="H35" s="99" t="s">
        <v>33</v>
      </c>
      <c r="I35" s="99" t="s">
        <v>33</v>
      </c>
      <c r="J35" s="100">
        <v>55.41</v>
      </c>
      <c r="K35" s="99" t="s">
        <v>175</v>
      </c>
      <c r="L35" s="100">
        <v>69.260000000000005</v>
      </c>
      <c r="M35" s="101" t="s">
        <v>33</v>
      </c>
      <c r="N35" s="102" t="s">
        <v>33</v>
      </c>
      <c r="T35" s="68" t="s">
        <v>251</v>
      </c>
    </row>
    <row r="36" spans="1:24" s="63" customFormat="1" x14ac:dyDescent="0.2">
      <c r="A36" s="98"/>
      <c r="B36" s="97" t="s">
        <v>212</v>
      </c>
      <c r="C36" s="767" t="s">
        <v>252</v>
      </c>
      <c r="D36" s="767"/>
      <c r="E36" s="767"/>
      <c r="F36" s="99" t="s">
        <v>33</v>
      </c>
      <c r="G36" s="99" t="s">
        <v>33</v>
      </c>
      <c r="H36" s="99" t="s">
        <v>33</v>
      </c>
      <c r="I36" s="99" t="s">
        <v>33</v>
      </c>
      <c r="J36" s="100">
        <v>4.3</v>
      </c>
      <c r="K36" s="99" t="s">
        <v>33</v>
      </c>
      <c r="L36" s="100">
        <v>4.3</v>
      </c>
      <c r="M36" s="101" t="s">
        <v>33</v>
      </c>
      <c r="N36" s="102" t="s">
        <v>33</v>
      </c>
      <c r="T36" s="68" t="s">
        <v>252</v>
      </c>
    </row>
    <row r="37" spans="1:24" s="63" customFormat="1" x14ac:dyDescent="0.2">
      <c r="A37" s="98"/>
      <c r="B37" s="97" t="s">
        <v>33</v>
      </c>
      <c r="C37" s="767" t="s">
        <v>253</v>
      </c>
      <c r="D37" s="767"/>
      <c r="E37" s="767"/>
      <c r="F37" s="99" t="s">
        <v>179</v>
      </c>
      <c r="G37" s="99" t="s">
        <v>1016</v>
      </c>
      <c r="H37" s="99" t="s">
        <v>175</v>
      </c>
      <c r="I37" s="99" t="s">
        <v>4504</v>
      </c>
      <c r="J37" s="100" t="s">
        <v>33</v>
      </c>
      <c r="K37" s="99" t="s">
        <v>33</v>
      </c>
      <c r="L37" s="100" t="s">
        <v>33</v>
      </c>
      <c r="M37" s="101" t="s">
        <v>33</v>
      </c>
      <c r="N37" s="102" t="s">
        <v>33</v>
      </c>
      <c r="U37" s="68" t="s">
        <v>253</v>
      </c>
    </row>
    <row r="38" spans="1:24" s="63" customFormat="1" x14ac:dyDescent="0.2">
      <c r="A38" s="98"/>
      <c r="B38" s="97" t="s">
        <v>33</v>
      </c>
      <c r="C38" s="776" t="s">
        <v>182</v>
      </c>
      <c r="D38" s="776"/>
      <c r="E38" s="776"/>
      <c r="F38" s="90" t="s">
        <v>33</v>
      </c>
      <c r="G38" s="90" t="s">
        <v>33</v>
      </c>
      <c r="H38" s="90" t="s">
        <v>33</v>
      </c>
      <c r="I38" s="90" t="s">
        <v>33</v>
      </c>
      <c r="J38" s="91">
        <v>59.71</v>
      </c>
      <c r="K38" s="90" t="s">
        <v>33</v>
      </c>
      <c r="L38" s="91">
        <v>73.56</v>
      </c>
      <c r="M38" s="92" t="s">
        <v>33</v>
      </c>
      <c r="N38" s="93" t="s">
        <v>33</v>
      </c>
      <c r="V38" s="68" t="s">
        <v>182</v>
      </c>
    </row>
    <row r="39" spans="1:24" s="63" customFormat="1" x14ac:dyDescent="0.2">
      <c r="A39" s="98"/>
      <c r="B39" s="97" t="s">
        <v>33</v>
      </c>
      <c r="C39" s="767" t="s">
        <v>183</v>
      </c>
      <c r="D39" s="767"/>
      <c r="E39" s="767"/>
      <c r="F39" s="99" t="s">
        <v>33</v>
      </c>
      <c r="G39" s="99" t="s">
        <v>33</v>
      </c>
      <c r="H39" s="99" t="s">
        <v>33</v>
      </c>
      <c r="I39" s="99" t="s">
        <v>33</v>
      </c>
      <c r="J39" s="100" t="s">
        <v>33</v>
      </c>
      <c r="K39" s="99" t="s">
        <v>33</v>
      </c>
      <c r="L39" s="100">
        <v>69.260000000000005</v>
      </c>
      <c r="M39" s="101" t="s">
        <v>33</v>
      </c>
      <c r="N39" s="102" t="s">
        <v>33</v>
      </c>
      <c r="U39" s="68" t="s">
        <v>183</v>
      </c>
    </row>
    <row r="40" spans="1:24" s="63" customFormat="1" ht="22.5" x14ac:dyDescent="0.2">
      <c r="A40" s="98"/>
      <c r="B40" s="97" t="s">
        <v>771</v>
      </c>
      <c r="C40" s="767" t="s">
        <v>772</v>
      </c>
      <c r="D40" s="767"/>
      <c r="E40" s="767"/>
      <c r="F40" s="99" t="s">
        <v>186</v>
      </c>
      <c r="G40" s="99" t="s">
        <v>341</v>
      </c>
      <c r="H40" s="99" t="s">
        <v>33</v>
      </c>
      <c r="I40" s="99" t="s">
        <v>341</v>
      </c>
      <c r="J40" s="100" t="s">
        <v>33</v>
      </c>
      <c r="K40" s="99" t="s">
        <v>33</v>
      </c>
      <c r="L40" s="100">
        <v>55.41</v>
      </c>
      <c r="M40" s="101" t="s">
        <v>33</v>
      </c>
      <c r="N40" s="102" t="s">
        <v>33</v>
      </c>
      <c r="U40" s="68" t="s">
        <v>772</v>
      </c>
    </row>
    <row r="41" spans="1:24" s="63" customFormat="1" ht="22.5" x14ac:dyDescent="0.2">
      <c r="A41" s="98"/>
      <c r="B41" s="97" t="s">
        <v>773</v>
      </c>
      <c r="C41" s="767" t="s">
        <v>774</v>
      </c>
      <c r="D41" s="767"/>
      <c r="E41" s="767"/>
      <c r="F41" s="99" t="s">
        <v>186</v>
      </c>
      <c r="G41" s="99" t="s">
        <v>775</v>
      </c>
      <c r="H41" s="99" t="s">
        <v>33</v>
      </c>
      <c r="I41" s="99" t="s">
        <v>775</v>
      </c>
      <c r="J41" s="100" t="s">
        <v>33</v>
      </c>
      <c r="K41" s="99" t="s">
        <v>33</v>
      </c>
      <c r="L41" s="100">
        <v>41.56</v>
      </c>
      <c r="M41" s="101" t="s">
        <v>33</v>
      </c>
      <c r="N41" s="102" t="s">
        <v>33</v>
      </c>
      <c r="U41" s="68" t="s">
        <v>774</v>
      </c>
    </row>
    <row r="42" spans="1:24" s="63" customFormat="1" x14ac:dyDescent="0.2">
      <c r="A42" s="103"/>
      <c r="B42" s="104"/>
      <c r="C42" s="780" t="s">
        <v>191</v>
      </c>
      <c r="D42" s="780"/>
      <c r="E42" s="780"/>
      <c r="F42" s="105" t="s">
        <v>33</v>
      </c>
      <c r="G42" s="105" t="s">
        <v>33</v>
      </c>
      <c r="H42" s="105" t="s">
        <v>33</v>
      </c>
      <c r="I42" s="105" t="s">
        <v>33</v>
      </c>
      <c r="J42" s="106" t="s">
        <v>33</v>
      </c>
      <c r="K42" s="105" t="s">
        <v>33</v>
      </c>
      <c r="L42" s="106">
        <v>170.53</v>
      </c>
      <c r="M42" s="92" t="s">
        <v>33</v>
      </c>
      <c r="N42" s="107" t="s">
        <v>33</v>
      </c>
      <c r="W42" s="68" t="s">
        <v>191</v>
      </c>
    </row>
    <row r="43" spans="1:24" s="63" customFormat="1" ht="33.75" x14ac:dyDescent="0.2">
      <c r="A43" s="88" t="s">
        <v>173</v>
      </c>
      <c r="B43" s="89" t="s">
        <v>1017</v>
      </c>
      <c r="C43" s="776" t="s">
        <v>1018</v>
      </c>
      <c r="D43" s="776"/>
      <c r="E43" s="776"/>
      <c r="F43" s="90" t="s">
        <v>1019</v>
      </c>
      <c r="G43" s="90" t="s">
        <v>33</v>
      </c>
      <c r="H43" s="90" t="s">
        <v>33</v>
      </c>
      <c r="I43" s="90" t="s">
        <v>648</v>
      </c>
      <c r="J43" s="91">
        <v>2202.6</v>
      </c>
      <c r="K43" s="90" t="s">
        <v>33</v>
      </c>
      <c r="L43" s="91">
        <v>220.26</v>
      </c>
      <c r="M43" s="92" t="s">
        <v>33</v>
      </c>
      <c r="N43" s="93" t="s">
        <v>33</v>
      </c>
      <c r="R43" s="68" t="s">
        <v>1018</v>
      </c>
    </row>
    <row r="44" spans="1:24" s="63" customFormat="1" x14ac:dyDescent="0.2">
      <c r="A44" s="94"/>
      <c r="B44" s="95"/>
      <c r="C44" s="767" t="s">
        <v>1783</v>
      </c>
      <c r="D44" s="767"/>
      <c r="E44" s="767"/>
      <c r="F44" s="767"/>
      <c r="G44" s="767"/>
      <c r="H44" s="767"/>
      <c r="I44" s="767"/>
      <c r="J44" s="767"/>
      <c r="K44" s="767"/>
      <c r="L44" s="767"/>
      <c r="M44" s="767"/>
      <c r="N44" s="781"/>
      <c r="X44" s="68" t="s">
        <v>1783</v>
      </c>
    </row>
    <row r="45" spans="1:24" s="63" customFormat="1" ht="56.25" x14ac:dyDescent="0.2">
      <c r="A45" s="88" t="s">
        <v>176</v>
      </c>
      <c r="B45" s="89" t="s">
        <v>1028</v>
      </c>
      <c r="C45" s="776" t="s">
        <v>1029</v>
      </c>
      <c r="D45" s="776"/>
      <c r="E45" s="776"/>
      <c r="F45" s="90" t="s">
        <v>484</v>
      </c>
      <c r="G45" s="90" t="s">
        <v>33</v>
      </c>
      <c r="H45" s="90" t="s">
        <v>33</v>
      </c>
      <c r="I45" s="90" t="s">
        <v>173</v>
      </c>
      <c r="J45" s="91" t="s">
        <v>33</v>
      </c>
      <c r="K45" s="90" t="s">
        <v>33</v>
      </c>
      <c r="L45" s="91" t="s">
        <v>33</v>
      </c>
      <c r="M45" s="92" t="s">
        <v>33</v>
      </c>
      <c r="N45" s="93" t="s">
        <v>33</v>
      </c>
      <c r="R45" s="68" t="s">
        <v>1029</v>
      </c>
    </row>
    <row r="46" spans="1:24" s="63" customFormat="1" ht="33.75" x14ac:dyDescent="0.2">
      <c r="A46" s="96"/>
      <c r="B46" s="97" t="s">
        <v>890</v>
      </c>
      <c r="C46" s="767" t="s">
        <v>559</v>
      </c>
      <c r="D46" s="767"/>
      <c r="E46" s="767"/>
      <c r="F46" s="767"/>
      <c r="G46" s="767"/>
      <c r="H46" s="767"/>
      <c r="I46" s="767"/>
      <c r="J46" s="767"/>
      <c r="K46" s="767"/>
      <c r="L46" s="767"/>
      <c r="M46" s="767"/>
      <c r="N46" s="781"/>
      <c r="S46" s="68" t="s">
        <v>559</v>
      </c>
    </row>
    <row r="47" spans="1:24" s="63" customFormat="1" x14ac:dyDescent="0.2">
      <c r="A47" s="98"/>
      <c r="B47" s="97" t="s">
        <v>165</v>
      </c>
      <c r="C47" s="767" t="s">
        <v>251</v>
      </c>
      <c r="D47" s="767"/>
      <c r="E47" s="767"/>
      <c r="F47" s="99" t="s">
        <v>33</v>
      </c>
      <c r="G47" s="99" t="s">
        <v>33</v>
      </c>
      <c r="H47" s="99" t="s">
        <v>33</v>
      </c>
      <c r="I47" s="99" t="s">
        <v>33</v>
      </c>
      <c r="J47" s="100">
        <v>8.08</v>
      </c>
      <c r="K47" s="99" t="s">
        <v>175</v>
      </c>
      <c r="L47" s="100">
        <v>20.2</v>
      </c>
      <c r="M47" s="101" t="s">
        <v>33</v>
      </c>
      <c r="N47" s="102" t="s">
        <v>33</v>
      </c>
      <c r="T47" s="68" t="s">
        <v>251</v>
      </c>
    </row>
    <row r="48" spans="1:24" s="63" customFormat="1" x14ac:dyDescent="0.2">
      <c r="A48" s="98"/>
      <c r="B48" s="97" t="s">
        <v>212</v>
      </c>
      <c r="C48" s="767" t="s">
        <v>252</v>
      </c>
      <c r="D48" s="767"/>
      <c r="E48" s="767"/>
      <c r="F48" s="99" t="s">
        <v>33</v>
      </c>
      <c r="G48" s="99" t="s">
        <v>33</v>
      </c>
      <c r="H48" s="99" t="s">
        <v>33</v>
      </c>
      <c r="I48" s="99" t="s">
        <v>33</v>
      </c>
      <c r="J48" s="100">
        <v>2.0699999999999998</v>
      </c>
      <c r="K48" s="99" t="s">
        <v>33</v>
      </c>
      <c r="L48" s="100">
        <v>4.1399999999999997</v>
      </c>
      <c r="M48" s="101" t="s">
        <v>33</v>
      </c>
      <c r="N48" s="102" t="s">
        <v>33</v>
      </c>
      <c r="T48" s="68" t="s">
        <v>252</v>
      </c>
    </row>
    <row r="49" spans="1:24" s="63" customFormat="1" x14ac:dyDescent="0.2">
      <c r="A49" s="98"/>
      <c r="B49" s="97" t="s">
        <v>33</v>
      </c>
      <c r="C49" s="767" t="s">
        <v>253</v>
      </c>
      <c r="D49" s="767"/>
      <c r="E49" s="767"/>
      <c r="F49" s="99" t="s">
        <v>179</v>
      </c>
      <c r="G49" s="99" t="s">
        <v>1030</v>
      </c>
      <c r="H49" s="99" t="s">
        <v>175</v>
      </c>
      <c r="I49" s="99" t="s">
        <v>930</v>
      </c>
      <c r="J49" s="100" t="s">
        <v>33</v>
      </c>
      <c r="K49" s="99" t="s">
        <v>33</v>
      </c>
      <c r="L49" s="100" t="s">
        <v>33</v>
      </c>
      <c r="M49" s="101" t="s">
        <v>33</v>
      </c>
      <c r="N49" s="102" t="s">
        <v>33</v>
      </c>
      <c r="U49" s="68" t="s">
        <v>253</v>
      </c>
    </row>
    <row r="50" spans="1:24" s="63" customFormat="1" x14ac:dyDescent="0.2">
      <c r="A50" s="98"/>
      <c r="B50" s="97" t="s">
        <v>33</v>
      </c>
      <c r="C50" s="776" t="s">
        <v>182</v>
      </c>
      <c r="D50" s="776"/>
      <c r="E50" s="776"/>
      <c r="F50" s="90" t="s">
        <v>33</v>
      </c>
      <c r="G50" s="90" t="s">
        <v>33</v>
      </c>
      <c r="H50" s="90" t="s">
        <v>33</v>
      </c>
      <c r="I50" s="90" t="s">
        <v>33</v>
      </c>
      <c r="J50" s="91">
        <v>10.15</v>
      </c>
      <c r="K50" s="90" t="s">
        <v>33</v>
      </c>
      <c r="L50" s="91">
        <v>24.34</v>
      </c>
      <c r="M50" s="92" t="s">
        <v>33</v>
      </c>
      <c r="N50" s="93" t="s">
        <v>33</v>
      </c>
      <c r="V50" s="68" t="s">
        <v>182</v>
      </c>
    </row>
    <row r="51" spans="1:24" s="63" customFormat="1" x14ac:dyDescent="0.2">
      <c r="A51" s="98"/>
      <c r="B51" s="97" t="s">
        <v>33</v>
      </c>
      <c r="C51" s="767" t="s">
        <v>183</v>
      </c>
      <c r="D51" s="767"/>
      <c r="E51" s="767"/>
      <c r="F51" s="99" t="s">
        <v>33</v>
      </c>
      <c r="G51" s="99" t="s">
        <v>33</v>
      </c>
      <c r="H51" s="99" t="s">
        <v>33</v>
      </c>
      <c r="I51" s="99" t="s">
        <v>33</v>
      </c>
      <c r="J51" s="100" t="s">
        <v>33</v>
      </c>
      <c r="K51" s="99" t="s">
        <v>33</v>
      </c>
      <c r="L51" s="100">
        <v>20.2</v>
      </c>
      <c r="M51" s="101" t="s">
        <v>33</v>
      </c>
      <c r="N51" s="102" t="s">
        <v>33</v>
      </c>
      <c r="U51" s="68" t="s">
        <v>183</v>
      </c>
    </row>
    <row r="52" spans="1:24" s="63" customFormat="1" ht="22.5" x14ac:dyDescent="0.2">
      <c r="A52" s="98"/>
      <c r="B52" s="97" t="s">
        <v>771</v>
      </c>
      <c r="C52" s="767" t="s">
        <v>772</v>
      </c>
      <c r="D52" s="767"/>
      <c r="E52" s="767"/>
      <c r="F52" s="99" t="s">
        <v>186</v>
      </c>
      <c r="G52" s="99" t="s">
        <v>341</v>
      </c>
      <c r="H52" s="99" t="s">
        <v>33</v>
      </c>
      <c r="I52" s="99" t="s">
        <v>341</v>
      </c>
      <c r="J52" s="100" t="s">
        <v>33</v>
      </c>
      <c r="K52" s="99" t="s">
        <v>33</v>
      </c>
      <c r="L52" s="100">
        <v>16.16</v>
      </c>
      <c r="M52" s="101" t="s">
        <v>33</v>
      </c>
      <c r="N52" s="102" t="s">
        <v>33</v>
      </c>
      <c r="U52" s="68" t="s">
        <v>772</v>
      </c>
    </row>
    <row r="53" spans="1:24" s="63" customFormat="1" ht="22.5" x14ac:dyDescent="0.2">
      <c r="A53" s="98"/>
      <c r="B53" s="97" t="s">
        <v>773</v>
      </c>
      <c r="C53" s="767" t="s">
        <v>774</v>
      </c>
      <c r="D53" s="767"/>
      <c r="E53" s="767"/>
      <c r="F53" s="99" t="s">
        <v>186</v>
      </c>
      <c r="G53" s="99" t="s">
        <v>775</v>
      </c>
      <c r="H53" s="99" t="s">
        <v>33</v>
      </c>
      <c r="I53" s="99" t="s">
        <v>775</v>
      </c>
      <c r="J53" s="100" t="s">
        <v>33</v>
      </c>
      <c r="K53" s="99" t="s">
        <v>33</v>
      </c>
      <c r="L53" s="100">
        <v>12.12</v>
      </c>
      <c r="M53" s="101" t="s">
        <v>33</v>
      </c>
      <c r="N53" s="102" t="s">
        <v>33</v>
      </c>
      <c r="U53" s="68" t="s">
        <v>774</v>
      </c>
    </row>
    <row r="54" spans="1:24" s="63" customFormat="1" x14ac:dyDescent="0.2">
      <c r="A54" s="103"/>
      <c r="B54" s="104"/>
      <c r="C54" s="780" t="s">
        <v>191</v>
      </c>
      <c r="D54" s="780"/>
      <c r="E54" s="780"/>
      <c r="F54" s="105" t="s">
        <v>33</v>
      </c>
      <c r="G54" s="105" t="s">
        <v>33</v>
      </c>
      <c r="H54" s="105" t="s">
        <v>33</v>
      </c>
      <c r="I54" s="105" t="s">
        <v>33</v>
      </c>
      <c r="J54" s="106" t="s">
        <v>33</v>
      </c>
      <c r="K54" s="105" t="s">
        <v>33</v>
      </c>
      <c r="L54" s="106">
        <v>52.62</v>
      </c>
      <c r="M54" s="92" t="s">
        <v>33</v>
      </c>
      <c r="N54" s="107" t="s">
        <v>33</v>
      </c>
      <c r="W54" s="68" t="s">
        <v>191</v>
      </c>
    </row>
    <row r="55" spans="1:24" s="63" customFormat="1" ht="22.5" x14ac:dyDescent="0.2">
      <c r="A55" s="88" t="s">
        <v>212</v>
      </c>
      <c r="B55" s="89" t="s">
        <v>1032</v>
      </c>
      <c r="C55" s="776" t="s">
        <v>1033</v>
      </c>
      <c r="D55" s="776"/>
      <c r="E55" s="776"/>
      <c r="F55" s="90" t="s">
        <v>1019</v>
      </c>
      <c r="G55" s="90" t="s">
        <v>33</v>
      </c>
      <c r="H55" s="90" t="s">
        <v>33</v>
      </c>
      <c r="I55" s="90" t="s">
        <v>614</v>
      </c>
      <c r="J55" s="91">
        <v>1699.1</v>
      </c>
      <c r="K55" s="90" t="s">
        <v>33</v>
      </c>
      <c r="L55" s="91">
        <v>339.82</v>
      </c>
      <c r="M55" s="92" t="s">
        <v>33</v>
      </c>
      <c r="N55" s="93" t="s">
        <v>33</v>
      </c>
      <c r="R55" s="68" t="s">
        <v>1033</v>
      </c>
    </row>
    <row r="56" spans="1:24" s="63" customFormat="1" x14ac:dyDescent="0.2">
      <c r="A56" s="94"/>
      <c r="B56" s="95"/>
      <c r="C56" s="767" t="s">
        <v>1020</v>
      </c>
      <c r="D56" s="767"/>
      <c r="E56" s="767"/>
      <c r="F56" s="767"/>
      <c r="G56" s="767"/>
      <c r="H56" s="767"/>
      <c r="I56" s="767"/>
      <c r="J56" s="767"/>
      <c r="K56" s="767"/>
      <c r="L56" s="767"/>
      <c r="M56" s="767"/>
      <c r="N56" s="781"/>
      <c r="X56" s="68" t="s">
        <v>1020</v>
      </c>
    </row>
    <row r="57" spans="1:24" s="63" customFormat="1" ht="33.75" x14ac:dyDescent="0.2">
      <c r="A57" s="88" t="s">
        <v>219</v>
      </c>
      <c r="B57" s="89" t="s">
        <v>1035</v>
      </c>
      <c r="C57" s="776" t="s">
        <v>1036</v>
      </c>
      <c r="D57" s="776"/>
      <c r="E57" s="776"/>
      <c r="F57" s="90" t="s">
        <v>484</v>
      </c>
      <c r="G57" s="90" t="s">
        <v>33</v>
      </c>
      <c r="H57" s="90" t="s">
        <v>33</v>
      </c>
      <c r="I57" s="90" t="s">
        <v>173</v>
      </c>
      <c r="J57" s="91" t="s">
        <v>33</v>
      </c>
      <c r="K57" s="90" t="s">
        <v>33</v>
      </c>
      <c r="L57" s="91" t="s">
        <v>33</v>
      </c>
      <c r="M57" s="92" t="s">
        <v>33</v>
      </c>
      <c r="N57" s="93" t="s">
        <v>33</v>
      </c>
      <c r="R57" s="68" t="s">
        <v>1036</v>
      </c>
    </row>
    <row r="58" spans="1:24" s="63" customFormat="1" ht="33.75" x14ac:dyDescent="0.2">
      <c r="A58" s="96"/>
      <c r="B58" s="97" t="s">
        <v>890</v>
      </c>
      <c r="C58" s="767" t="s">
        <v>559</v>
      </c>
      <c r="D58" s="767"/>
      <c r="E58" s="767"/>
      <c r="F58" s="767"/>
      <c r="G58" s="767"/>
      <c r="H58" s="767"/>
      <c r="I58" s="767"/>
      <c r="J58" s="767"/>
      <c r="K58" s="767"/>
      <c r="L58" s="767"/>
      <c r="M58" s="767"/>
      <c r="N58" s="781"/>
      <c r="S58" s="68" t="s">
        <v>559</v>
      </c>
    </row>
    <row r="59" spans="1:24" s="63" customFormat="1" x14ac:dyDescent="0.2">
      <c r="A59" s="98"/>
      <c r="B59" s="97" t="s">
        <v>165</v>
      </c>
      <c r="C59" s="767" t="s">
        <v>251</v>
      </c>
      <c r="D59" s="767"/>
      <c r="E59" s="767"/>
      <c r="F59" s="99" t="s">
        <v>33</v>
      </c>
      <c r="G59" s="99" t="s">
        <v>33</v>
      </c>
      <c r="H59" s="99" t="s">
        <v>33</v>
      </c>
      <c r="I59" s="99" t="s">
        <v>33</v>
      </c>
      <c r="J59" s="100">
        <v>8.08</v>
      </c>
      <c r="K59" s="99" t="s">
        <v>175</v>
      </c>
      <c r="L59" s="100">
        <v>20.2</v>
      </c>
      <c r="M59" s="101" t="s">
        <v>33</v>
      </c>
      <c r="N59" s="102" t="s">
        <v>33</v>
      </c>
      <c r="T59" s="68" t="s">
        <v>251</v>
      </c>
    </row>
    <row r="60" spans="1:24" s="63" customFormat="1" x14ac:dyDescent="0.2">
      <c r="A60" s="98"/>
      <c r="B60" s="97" t="s">
        <v>212</v>
      </c>
      <c r="C60" s="767" t="s">
        <v>252</v>
      </c>
      <c r="D60" s="767"/>
      <c r="E60" s="767"/>
      <c r="F60" s="99" t="s">
        <v>33</v>
      </c>
      <c r="G60" s="99" t="s">
        <v>33</v>
      </c>
      <c r="H60" s="99" t="s">
        <v>33</v>
      </c>
      <c r="I60" s="99" t="s">
        <v>33</v>
      </c>
      <c r="J60" s="100">
        <v>1.88</v>
      </c>
      <c r="K60" s="99" t="s">
        <v>33</v>
      </c>
      <c r="L60" s="100">
        <v>3.76</v>
      </c>
      <c r="M60" s="101" t="s">
        <v>33</v>
      </c>
      <c r="N60" s="102" t="s">
        <v>33</v>
      </c>
      <c r="T60" s="68" t="s">
        <v>252</v>
      </c>
    </row>
    <row r="61" spans="1:24" s="63" customFormat="1" x14ac:dyDescent="0.2">
      <c r="A61" s="98"/>
      <c r="B61" s="97" t="s">
        <v>33</v>
      </c>
      <c r="C61" s="767" t="s">
        <v>253</v>
      </c>
      <c r="D61" s="767"/>
      <c r="E61" s="767"/>
      <c r="F61" s="99" t="s">
        <v>179</v>
      </c>
      <c r="G61" s="99" t="s">
        <v>1030</v>
      </c>
      <c r="H61" s="99" t="s">
        <v>175</v>
      </c>
      <c r="I61" s="99" t="s">
        <v>930</v>
      </c>
      <c r="J61" s="100" t="s">
        <v>33</v>
      </c>
      <c r="K61" s="99" t="s">
        <v>33</v>
      </c>
      <c r="L61" s="100" t="s">
        <v>33</v>
      </c>
      <c r="M61" s="101" t="s">
        <v>33</v>
      </c>
      <c r="N61" s="102" t="s">
        <v>33</v>
      </c>
      <c r="U61" s="68" t="s">
        <v>253</v>
      </c>
    </row>
    <row r="62" spans="1:24" s="63" customFormat="1" x14ac:dyDescent="0.2">
      <c r="A62" s="98"/>
      <c r="B62" s="97" t="s">
        <v>33</v>
      </c>
      <c r="C62" s="776" t="s">
        <v>182</v>
      </c>
      <c r="D62" s="776"/>
      <c r="E62" s="776"/>
      <c r="F62" s="90" t="s">
        <v>33</v>
      </c>
      <c r="G62" s="90" t="s">
        <v>33</v>
      </c>
      <c r="H62" s="90" t="s">
        <v>33</v>
      </c>
      <c r="I62" s="90" t="s">
        <v>33</v>
      </c>
      <c r="J62" s="91">
        <v>9.9600000000000009</v>
      </c>
      <c r="K62" s="90" t="s">
        <v>33</v>
      </c>
      <c r="L62" s="91">
        <v>23.96</v>
      </c>
      <c r="M62" s="92" t="s">
        <v>33</v>
      </c>
      <c r="N62" s="93" t="s">
        <v>33</v>
      </c>
      <c r="V62" s="68" t="s">
        <v>182</v>
      </c>
    </row>
    <row r="63" spans="1:24" s="63" customFormat="1" x14ac:dyDescent="0.2">
      <c r="A63" s="98"/>
      <c r="B63" s="97" t="s">
        <v>33</v>
      </c>
      <c r="C63" s="767" t="s">
        <v>183</v>
      </c>
      <c r="D63" s="767"/>
      <c r="E63" s="767"/>
      <c r="F63" s="99" t="s">
        <v>33</v>
      </c>
      <c r="G63" s="99" t="s">
        <v>33</v>
      </c>
      <c r="H63" s="99" t="s">
        <v>33</v>
      </c>
      <c r="I63" s="99" t="s">
        <v>33</v>
      </c>
      <c r="J63" s="100" t="s">
        <v>33</v>
      </c>
      <c r="K63" s="99" t="s">
        <v>33</v>
      </c>
      <c r="L63" s="100">
        <v>20.2</v>
      </c>
      <c r="M63" s="101" t="s">
        <v>33</v>
      </c>
      <c r="N63" s="102" t="s">
        <v>33</v>
      </c>
      <c r="U63" s="68" t="s">
        <v>183</v>
      </c>
    </row>
    <row r="64" spans="1:24" s="63" customFormat="1" ht="22.5" x14ac:dyDescent="0.2">
      <c r="A64" s="98"/>
      <c r="B64" s="97" t="s">
        <v>771</v>
      </c>
      <c r="C64" s="767" t="s">
        <v>772</v>
      </c>
      <c r="D64" s="767"/>
      <c r="E64" s="767"/>
      <c r="F64" s="99" t="s">
        <v>186</v>
      </c>
      <c r="G64" s="99" t="s">
        <v>341</v>
      </c>
      <c r="H64" s="99" t="s">
        <v>33</v>
      </c>
      <c r="I64" s="99" t="s">
        <v>341</v>
      </c>
      <c r="J64" s="100" t="s">
        <v>33</v>
      </c>
      <c r="K64" s="99" t="s">
        <v>33</v>
      </c>
      <c r="L64" s="100">
        <v>16.16</v>
      </c>
      <c r="M64" s="101" t="s">
        <v>33</v>
      </c>
      <c r="N64" s="102" t="s">
        <v>33</v>
      </c>
      <c r="U64" s="68" t="s">
        <v>772</v>
      </c>
    </row>
    <row r="65" spans="1:24" s="63" customFormat="1" ht="22.5" x14ac:dyDescent="0.2">
      <c r="A65" s="98"/>
      <c r="B65" s="97" t="s">
        <v>773</v>
      </c>
      <c r="C65" s="767" t="s">
        <v>774</v>
      </c>
      <c r="D65" s="767"/>
      <c r="E65" s="767"/>
      <c r="F65" s="99" t="s">
        <v>186</v>
      </c>
      <c r="G65" s="99" t="s">
        <v>775</v>
      </c>
      <c r="H65" s="99" t="s">
        <v>33</v>
      </c>
      <c r="I65" s="99" t="s">
        <v>775</v>
      </c>
      <c r="J65" s="100" t="s">
        <v>33</v>
      </c>
      <c r="K65" s="99" t="s">
        <v>33</v>
      </c>
      <c r="L65" s="100">
        <v>12.12</v>
      </c>
      <c r="M65" s="101" t="s">
        <v>33</v>
      </c>
      <c r="N65" s="102" t="s">
        <v>33</v>
      </c>
      <c r="U65" s="68" t="s">
        <v>774</v>
      </c>
    </row>
    <row r="66" spans="1:24" s="63" customFormat="1" x14ac:dyDescent="0.2">
      <c r="A66" s="103"/>
      <c r="B66" s="104"/>
      <c r="C66" s="780" t="s">
        <v>191</v>
      </c>
      <c r="D66" s="780"/>
      <c r="E66" s="780"/>
      <c r="F66" s="105" t="s">
        <v>33</v>
      </c>
      <c r="G66" s="105" t="s">
        <v>33</v>
      </c>
      <c r="H66" s="105" t="s">
        <v>33</v>
      </c>
      <c r="I66" s="105" t="s">
        <v>33</v>
      </c>
      <c r="J66" s="106" t="s">
        <v>33</v>
      </c>
      <c r="K66" s="105" t="s">
        <v>33</v>
      </c>
      <c r="L66" s="106">
        <v>52.24</v>
      </c>
      <c r="M66" s="92" t="s">
        <v>33</v>
      </c>
      <c r="N66" s="107" t="s">
        <v>33</v>
      </c>
      <c r="W66" s="68" t="s">
        <v>191</v>
      </c>
    </row>
    <row r="67" spans="1:24" s="63" customFormat="1" ht="33.75" x14ac:dyDescent="0.2">
      <c r="A67" s="88" t="s">
        <v>228</v>
      </c>
      <c r="B67" s="89" t="s">
        <v>1037</v>
      </c>
      <c r="C67" s="776" t="s">
        <v>1038</v>
      </c>
      <c r="D67" s="776"/>
      <c r="E67" s="776"/>
      <c r="F67" s="90" t="s">
        <v>1019</v>
      </c>
      <c r="G67" s="90" t="s">
        <v>33</v>
      </c>
      <c r="H67" s="90" t="s">
        <v>33</v>
      </c>
      <c r="I67" s="90" t="s">
        <v>614</v>
      </c>
      <c r="J67" s="91">
        <v>1006.8</v>
      </c>
      <c r="K67" s="90" t="s">
        <v>33</v>
      </c>
      <c r="L67" s="91">
        <v>201.36</v>
      </c>
      <c r="M67" s="92" t="s">
        <v>33</v>
      </c>
      <c r="N67" s="93" t="s">
        <v>33</v>
      </c>
      <c r="R67" s="68" t="s">
        <v>1038</v>
      </c>
    </row>
    <row r="68" spans="1:24" s="63" customFormat="1" x14ac:dyDescent="0.2">
      <c r="A68" s="94"/>
      <c r="B68" s="95"/>
      <c r="C68" s="767" t="s">
        <v>1020</v>
      </c>
      <c r="D68" s="767"/>
      <c r="E68" s="767"/>
      <c r="F68" s="767"/>
      <c r="G68" s="767"/>
      <c r="H68" s="767"/>
      <c r="I68" s="767"/>
      <c r="J68" s="767"/>
      <c r="K68" s="767"/>
      <c r="L68" s="767"/>
      <c r="M68" s="767"/>
      <c r="N68" s="781"/>
      <c r="X68" s="68" t="s">
        <v>1020</v>
      </c>
    </row>
    <row r="69" spans="1:24" s="63" customFormat="1" ht="22.5" x14ac:dyDescent="0.2">
      <c r="A69" s="88" t="s">
        <v>235</v>
      </c>
      <c r="B69" s="89" t="s">
        <v>1039</v>
      </c>
      <c r="C69" s="776" t="s">
        <v>1040</v>
      </c>
      <c r="D69" s="776"/>
      <c r="E69" s="776"/>
      <c r="F69" s="90" t="s">
        <v>484</v>
      </c>
      <c r="G69" s="90" t="s">
        <v>33</v>
      </c>
      <c r="H69" s="90" t="s">
        <v>33</v>
      </c>
      <c r="I69" s="90" t="s">
        <v>165</v>
      </c>
      <c r="J69" s="91" t="s">
        <v>33</v>
      </c>
      <c r="K69" s="90" t="s">
        <v>33</v>
      </c>
      <c r="L69" s="91" t="s">
        <v>33</v>
      </c>
      <c r="M69" s="92" t="s">
        <v>33</v>
      </c>
      <c r="N69" s="93" t="s">
        <v>33</v>
      </c>
      <c r="R69" s="68" t="s">
        <v>1040</v>
      </c>
    </row>
    <row r="70" spans="1:24" s="63" customFormat="1" ht="33.75" x14ac:dyDescent="0.2">
      <c r="A70" s="96"/>
      <c r="B70" s="97" t="s">
        <v>890</v>
      </c>
      <c r="C70" s="767" t="s">
        <v>559</v>
      </c>
      <c r="D70" s="767"/>
      <c r="E70" s="767"/>
      <c r="F70" s="767"/>
      <c r="G70" s="767"/>
      <c r="H70" s="767"/>
      <c r="I70" s="767"/>
      <c r="J70" s="767"/>
      <c r="K70" s="767"/>
      <c r="L70" s="767"/>
      <c r="M70" s="767"/>
      <c r="N70" s="781"/>
      <c r="S70" s="68" t="s">
        <v>559</v>
      </c>
    </row>
    <row r="71" spans="1:24" s="63" customFormat="1" x14ac:dyDescent="0.2">
      <c r="A71" s="98"/>
      <c r="B71" s="97" t="s">
        <v>165</v>
      </c>
      <c r="C71" s="767" t="s">
        <v>251</v>
      </c>
      <c r="D71" s="767"/>
      <c r="E71" s="767"/>
      <c r="F71" s="99" t="s">
        <v>33</v>
      </c>
      <c r="G71" s="99" t="s">
        <v>33</v>
      </c>
      <c r="H71" s="99" t="s">
        <v>33</v>
      </c>
      <c r="I71" s="99" t="s">
        <v>33</v>
      </c>
      <c r="J71" s="100">
        <v>36.76</v>
      </c>
      <c r="K71" s="99" t="s">
        <v>175</v>
      </c>
      <c r="L71" s="100">
        <v>45.95</v>
      </c>
      <c r="M71" s="101" t="s">
        <v>33</v>
      </c>
      <c r="N71" s="102" t="s">
        <v>33</v>
      </c>
      <c r="T71" s="68" t="s">
        <v>251</v>
      </c>
    </row>
    <row r="72" spans="1:24" s="63" customFormat="1" x14ac:dyDescent="0.2">
      <c r="A72" s="98"/>
      <c r="B72" s="97" t="s">
        <v>212</v>
      </c>
      <c r="C72" s="767" t="s">
        <v>252</v>
      </c>
      <c r="D72" s="767"/>
      <c r="E72" s="767"/>
      <c r="F72" s="99" t="s">
        <v>33</v>
      </c>
      <c r="G72" s="99" t="s">
        <v>33</v>
      </c>
      <c r="H72" s="99" t="s">
        <v>33</v>
      </c>
      <c r="I72" s="99" t="s">
        <v>33</v>
      </c>
      <c r="J72" s="100">
        <v>4.5999999999999996</v>
      </c>
      <c r="K72" s="99" t="s">
        <v>33</v>
      </c>
      <c r="L72" s="100">
        <v>4.5999999999999996</v>
      </c>
      <c r="M72" s="101" t="s">
        <v>33</v>
      </c>
      <c r="N72" s="102" t="s">
        <v>33</v>
      </c>
      <c r="T72" s="68" t="s">
        <v>252</v>
      </c>
    </row>
    <row r="73" spans="1:24" s="63" customFormat="1" x14ac:dyDescent="0.2">
      <c r="A73" s="98"/>
      <c r="B73" s="97" t="s">
        <v>33</v>
      </c>
      <c r="C73" s="767" t="s">
        <v>253</v>
      </c>
      <c r="D73" s="767"/>
      <c r="E73" s="767"/>
      <c r="F73" s="99" t="s">
        <v>179</v>
      </c>
      <c r="G73" s="99" t="s">
        <v>1041</v>
      </c>
      <c r="H73" s="99" t="s">
        <v>175</v>
      </c>
      <c r="I73" s="99" t="s">
        <v>1042</v>
      </c>
      <c r="J73" s="100" t="s">
        <v>33</v>
      </c>
      <c r="K73" s="99" t="s">
        <v>33</v>
      </c>
      <c r="L73" s="100" t="s">
        <v>33</v>
      </c>
      <c r="M73" s="101" t="s">
        <v>33</v>
      </c>
      <c r="N73" s="102" t="s">
        <v>33</v>
      </c>
      <c r="U73" s="68" t="s">
        <v>253</v>
      </c>
    </row>
    <row r="74" spans="1:24" s="63" customFormat="1" x14ac:dyDescent="0.2">
      <c r="A74" s="98"/>
      <c r="B74" s="97" t="s">
        <v>33</v>
      </c>
      <c r="C74" s="776" t="s">
        <v>182</v>
      </c>
      <c r="D74" s="776"/>
      <c r="E74" s="776"/>
      <c r="F74" s="90" t="s">
        <v>33</v>
      </c>
      <c r="G74" s="90" t="s">
        <v>33</v>
      </c>
      <c r="H74" s="90" t="s">
        <v>33</v>
      </c>
      <c r="I74" s="90" t="s">
        <v>33</v>
      </c>
      <c r="J74" s="91">
        <v>41.36</v>
      </c>
      <c r="K74" s="90" t="s">
        <v>33</v>
      </c>
      <c r="L74" s="91">
        <v>50.55</v>
      </c>
      <c r="M74" s="92" t="s">
        <v>33</v>
      </c>
      <c r="N74" s="93" t="s">
        <v>33</v>
      </c>
      <c r="V74" s="68" t="s">
        <v>182</v>
      </c>
    </row>
    <row r="75" spans="1:24" s="63" customFormat="1" x14ac:dyDescent="0.2">
      <c r="A75" s="98"/>
      <c r="B75" s="97" t="s">
        <v>33</v>
      </c>
      <c r="C75" s="767" t="s">
        <v>183</v>
      </c>
      <c r="D75" s="767"/>
      <c r="E75" s="767"/>
      <c r="F75" s="99" t="s">
        <v>33</v>
      </c>
      <c r="G75" s="99" t="s">
        <v>33</v>
      </c>
      <c r="H75" s="99" t="s">
        <v>33</v>
      </c>
      <c r="I75" s="99" t="s">
        <v>33</v>
      </c>
      <c r="J75" s="100" t="s">
        <v>33</v>
      </c>
      <c r="K75" s="99" t="s">
        <v>33</v>
      </c>
      <c r="L75" s="100">
        <v>45.95</v>
      </c>
      <c r="M75" s="101" t="s">
        <v>33</v>
      </c>
      <c r="N75" s="102" t="s">
        <v>33</v>
      </c>
      <c r="U75" s="68" t="s">
        <v>183</v>
      </c>
    </row>
    <row r="76" spans="1:24" s="63" customFormat="1" ht="22.5" x14ac:dyDescent="0.2">
      <c r="A76" s="98"/>
      <c r="B76" s="97" t="s">
        <v>771</v>
      </c>
      <c r="C76" s="767" t="s">
        <v>772</v>
      </c>
      <c r="D76" s="767"/>
      <c r="E76" s="767"/>
      <c r="F76" s="99" t="s">
        <v>186</v>
      </c>
      <c r="G76" s="99" t="s">
        <v>341</v>
      </c>
      <c r="H76" s="99" t="s">
        <v>33</v>
      </c>
      <c r="I76" s="99" t="s">
        <v>341</v>
      </c>
      <c r="J76" s="100" t="s">
        <v>33</v>
      </c>
      <c r="K76" s="99" t="s">
        <v>33</v>
      </c>
      <c r="L76" s="100">
        <v>36.76</v>
      </c>
      <c r="M76" s="101" t="s">
        <v>33</v>
      </c>
      <c r="N76" s="102" t="s">
        <v>33</v>
      </c>
      <c r="U76" s="68" t="s">
        <v>772</v>
      </c>
    </row>
    <row r="77" spans="1:24" s="63" customFormat="1" ht="22.5" x14ac:dyDescent="0.2">
      <c r="A77" s="98"/>
      <c r="B77" s="97" t="s">
        <v>773</v>
      </c>
      <c r="C77" s="767" t="s">
        <v>774</v>
      </c>
      <c r="D77" s="767"/>
      <c r="E77" s="767"/>
      <c r="F77" s="99" t="s">
        <v>186</v>
      </c>
      <c r="G77" s="99" t="s">
        <v>775</v>
      </c>
      <c r="H77" s="99" t="s">
        <v>33</v>
      </c>
      <c r="I77" s="99" t="s">
        <v>775</v>
      </c>
      <c r="J77" s="100" t="s">
        <v>33</v>
      </c>
      <c r="K77" s="99" t="s">
        <v>33</v>
      </c>
      <c r="L77" s="100">
        <v>27.57</v>
      </c>
      <c r="M77" s="101" t="s">
        <v>33</v>
      </c>
      <c r="N77" s="102" t="s">
        <v>33</v>
      </c>
      <c r="U77" s="68" t="s">
        <v>774</v>
      </c>
    </row>
    <row r="78" spans="1:24" s="63" customFormat="1" x14ac:dyDescent="0.2">
      <c r="A78" s="103"/>
      <c r="B78" s="104"/>
      <c r="C78" s="780" t="s">
        <v>191</v>
      </c>
      <c r="D78" s="780"/>
      <c r="E78" s="780"/>
      <c r="F78" s="105" t="s">
        <v>33</v>
      </c>
      <c r="G78" s="105" t="s">
        <v>33</v>
      </c>
      <c r="H78" s="105" t="s">
        <v>33</v>
      </c>
      <c r="I78" s="105" t="s">
        <v>33</v>
      </c>
      <c r="J78" s="106" t="s">
        <v>33</v>
      </c>
      <c r="K78" s="105" t="s">
        <v>33</v>
      </c>
      <c r="L78" s="106">
        <v>114.88</v>
      </c>
      <c r="M78" s="92" t="s">
        <v>33</v>
      </c>
      <c r="N78" s="107" t="s">
        <v>33</v>
      </c>
      <c r="W78" s="68" t="s">
        <v>191</v>
      </c>
    </row>
    <row r="79" spans="1:24" s="63" customFormat="1" ht="22.5" x14ac:dyDescent="0.2">
      <c r="A79" s="88" t="s">
        <v>240</v>
      </c>
      <c r="B79" s="89" t="s">
        <v>1043</v>
      </c>
      <c r="C79" s="776" t="s">
        <v>1044</v>
      </c>
      <c r="D79" s="776"/>
      <c r="E79" s="776"/>
      <c r="F79" s="90" t="s">
        <v>484</v>
      </c>
      <c r="G79" s="90" t="s">
        <v>33</v>
      </c>
      <c r="H79" s="90" t="s">
        <v>33</v>
      </c>
      <c r="I79" s="90" t="s">
        <v>165</v>
      </c>
      <c r="J79" s="91">
        <v>175.63</v>
      </c>
      <c r="K79" s="90" t="s">
        <v>33</v>
      </c>
      <c r="L79" s="91">
        <v>175.63</v>
      </c>
      <c r="M79" s="92" t="s">
        <v>33</v>
      </c>
      <c r="N79" s="93" t="s">
        <v>33</v>
      </c>
      <c r="R79" s="68" t="s">
        <v>1044</v>
      </c>
    </row>
    <row r="80" spans="1:24" s="63" customFormat="1" x14ac:dyDescent="0.2">
      <c r="A80" s="783" t="s">
        <v>950</v>
      </c>
      <c r="B80" s="784"/>
      <c r="C80" s="784"/>
      <c r="D80" s="784"/>
      <c r="E80" s="784"/>
      <c r="F80" s="784"/>
      <c r="G80" s="784"/>
      <c r="H80" s="784"/>
      <c r="I80" s="784"/>
      <c r="J80" s="784"/>
      <c r="K80" s="784"/>
      <c r="L80" s="784"/>
      <c r="M80" s="784"/>
      <c r="N80" s="785"/>
      <c r="Q80" s="68" t="s">
        <v>950</v>
      </c>
    </row>
    <row r="81" spans="1:24" s="63" customFormat="1" ht="45" x14ac:dyDescent="0.2">
      <c r="A81" s="88" t="s">
        <v>246</v>
      </c>
      <c r="B81" s="89" t="s">
        <v>1333</v>
      </c>
      <c r="C81" s="776" t="s">
        <v>1334</v>
      </c>
      <c r="D81" s="776"/>
      <c r="E81" s="776"/>
      <c r="F81" s="90" t="s">
        <v>711</v>
      </c>
      <c r="G81" s="90" t="s">
        <v>33</v>
      </c>
      <c r="H81" s="90" t="s">
        <v>33</v>
      </c>
      <c r="I81" s="90" t="s">
        <v>2114</v>
      </c>
      <c r="J81" s="91" t="s">
        <v>33</v>
      </c>
      <c r="K81" s="90" t="s">
        <v>33</v>
      </c>
      <c r="L81" s="91" t="s">
        <v>33</v>
      </c>
      <c r="M81" s="92" t="s">
        <v>33</v>
      </c>
      <c r="N81" s="93" t="s">
        <v>33</v>
      </c>
      <c r="R81" s="68" t="s">
        <v>1334</v>
      </c>
    </row>
    <row r="82" spans="1:24" s="63" customFormat="1" x14ac:dyDescent="0.2">
      <c r="A82" s="94"/>
      <c r="B82" s="95"/>
      <c r="C82" s="767" t="s">
        <v>4505</v>
      </c>
      <c r="D82" s="767"/>
      <c r="E82" s="767"/>
      <c r="F82" s="767"/>
      <c r="G82" s="767"/>
      <c r="H82" s="767"/>
      <c r="I82" s="767"/>
      <c r="J82" s="767"/>
      <c r="K82" s="767"/>
      <c r="L82" s="767"/>
      <c r="M82" s="767"/>
      <c r="N82" s="781"/>
      <c r="X82" s="68" t="s">
        <v>4505</v>
      </c>
    </row>
    <row r="83" spans="1:24" s="63" customFormat="1" ht="33.75" x14ac:dyDescent="0.2">
      <c r="A83" s="96"/>
      <c r="B83" s="97" t="s">
        <v>890</v>
      </c>
      <c r="C83" s="767" t="s">
        <v>559</v>
      </c>
      <c r="D83" s="767"/>
      <c r="E83" s="767"/>
      <c r="F83" s="767"/>
      <c r="G83" s="767"/>
      <c r="H83" s="767"/>
      <c r="I83" s="767"/>
      <c r="J83" s="767"/>
      <c r="K83" s="767"/>
      <c r="L83" s="767"/>
      <c r="M83" s="767"/>
      <c r="N83" s="781"/>
      <c r="S83" s="68" t="s">
        <v>559</v>
      </c>
    </row>
    <row r="84" spans="1:24" s="63" customFormat="1" x14ac:dyDescent="0.2">
      <c r="A84" s="98"/>
      <c r="B84" s="97" t="s">
        <v>165</v>
      </c>
      <c r="C84" s="767" t="s">
        <v>251</v>
      </c>
      <c r="D84" s="767"/>
      <c r="E84" s="767"/>
      <c r="F84" s="99" t="s">
        <v>33</v>
      </c>
      <c r="G84" s="99" t="s">
        <v>33</v>
      </c>
      <c r="H84" s="99" t="s">
        <v>33</v>
      </c>
      <c r="I84" s="99" t="s">
        <v>33</v>
      </c>
      <c r="J84" s="100">
        <v>139.54</v>
      </c>
      <c r="K84" s="99" t="s">
        <v>175</v>
      </c>
      <c r="L84" s="100">
        <v>305.24</v>
      </c>
      <c r="M84" s="101" t="s">
        <v>33</v>
      </c>
      <c r="N84" s="102" t="s">
        <v>33</v>
      </c>
      <c r="T84" s="68" t="s">
        <v>251</v>
      </c>
    </row>
    <row r="85" spans="1:24" s="63" customFormat="1" x14ac:dyDescent="0.2">
      <c r="A85" s="98"/>
      <c r="B85" s="97" t="s">
        <v>212</v>
      </c>
      <c r="C85" s="767" t="s">
        <v>252</v>
      </c>
      <c r="D85" s="767"/>
      <c r="E85" s="767"/>
      <c r="F85" s="99" t="s">
        <v>33</v>
      </c>
      <c r="G85" s="99" t="s">
        <v>33</v>
      </c>
      <c r="H85" s="99" t="s">
        <v>33</v>
      </c>
      <c r="I85" s="99" t="s">
        <v>33</v>
      </c>
      <c r="J85" s="100">
        <v>16.79</v>
      </c>
      <c r="K85" s="99" t="s">
        <v>33</v>
      </c>
      <c r="L85" s="100">
        <v>29.38</v>
      </c>
      <c r="M85" s="101" t="s">
        <v>33</v>
      </c>
      <c r="N85" s="102" t="s">
        <v>33</v>
      </c>
      <c r="T85" s="68" t="s">
        <v>252</v>
      </c>
    </row>
    <row r="86" spans="1:24" s="63" customFormat="1" x14ac:dyDescent="0.2">
      <c r="A86" s="98"/>
      <c r="B86" s="97" t="s">
        <v>33</v>
      </c>
      <c r="C86" s="767" t="s">
        <v>253</v>
      </c>
      <c r="D86" s="767"/>
      <c r="E86" s="767"/>
      <c r="F86" s="99" t="s">
        <v>179</v>
      </c>
      <c r="G86" s="99" t="s">
        <v>1335</v>
      </c>
      <c r="H86" s="99" t="s">
        <v>175</v>
      </c>
      <c r="I86" s="99" t="s">
        <v>4506</v>
      </c>
      <c r="J86" s="100" t="s">
        <v>33</v>
      </c>
      <c r="K86" s="99" t="s">
        <v>33</v>
      </c>
      <c r="L86" s="100" t="s">
        <v>33</v>
      </c>
      <c r="M86" s="101" t="s">
        <v>33</v>
      </c>
      <c r="N86" s="102" t="s">
        <v>33</v>
      </c>
      <c r="U86" s="68" t="s">
        <v>253</v>
      </c>
    </row>
    <row r="87" spans="1:24" s="63" customFormat="1" x14ac:dyDescent="0.2">
      <c r="A87" s="98"/>
      <c r="B87" s="97" t="s">
        <v>33</v>
      </c>
      <c r="C87" s="776" t="s">
        <v>182</v>
      </c>
      <c r="D87" s="776"/>
      <c r="E87" s="776"/>
      <c r="F87" s="90" t="s">
        <v>33</v>
      </c>
      <c r="G87" s="90" t="s">
        <v>33</v>
      </c>
      <c r="H87" s="90" t="s">
        <v>33</v>
      </c>
      <c r="I87" s="90" t="s">
        <v>33</v>
      </c>
      <c r="J87" s="91">
        <v>156.33000000000001</v>
      </c>
      <c r="K87" s="90" t="s">
        <v>33</v>
      </c>
      <c r="L87" s="91">
        <v>334.62</v>
      </c>
      <c r="M87" s="92" t="s">
        <v>33</v>
      </c>
      <c r="N87" s="93" t="s">
        <v>33</v>
      </c>
      <c r="V87" s="68" t="s">
        <v>182</v>
      </c>
    </row>
    <row r="88" spans="1:24" s="63" customFormat="1" x14ac:dyDescent="0.2">
      <c r="A88" s="98"/>
      <c r="B88" s="97" t="s">
        <v>33</v>
      </c>
      <c r="C88" s="767" t="s">
        <v>183</v>
      </c>
      <c r="D88" s="767"/>
      <c r="E88" s="767"/>
      <c r="F88" s="99" t="s">
        <v>33</v>
      </c>
      <c r="G88" s="99" t="s">
        <v>33</v>
      </c>
      <c r="H88" s="99" t="s">
        <v>33</v>
      </c>
      <c r="I88" s="99" t="s">
        <v>33</v>
      </c>
      <c r="J88" s="100" t="s">
        <v>33</v>
      </c>
      <c r="K88" s="99" t="s">
        <v>33</v>
      </c>
      <c r="L88" s="100">
        <v>305.24</v>
      </c>
      <c r="M88" s="101" t="s">
        <v>33</v>
      </c>
      <c r="N88" s="102" t="s">
        <v>33</v>
      </c>
      <c r="U88" s="68" t="s">
        <v>183</v>
      </c>
    </row>
    <row r="89" spans="1:24" s="63" customFormat="1" ht="22.5" x14ac:dyDescent="0.2">
      <c r="A89" s="98"/>
      <c r="B89" s="97" t="s">
        <v>959</v>
      </c>
      <c r="C89" s="767" t="s">
        <v>960</v>
      </c>
      <c r="D89" s="767"/>
      <c r="E89" s="767"/>
      <c r="F89" s="99" t="s">
        <v>186</v>
      </c>
      <c r="G89" s="99" t="s">
        <v>187</v>
      </c>
      <c r="H89" s="99" t="s">
        <v>33</v>
      </c>
      <c r="I89" s="99" t="s">
        <v>187</v>
      </c>
      <c r="J89" s="100" t="s">
        <v>33</v>
      </c>
      <c r="K89" s="99" t="s">
        <v>33</v>
      </c>
      <c r="L89" s="100">
        <v>289.98</v>
      </c>
      <c r="M89" s="101" t="s">
        <v>33</v>
      </c>
      <c r="N89" s="102" t="s">
        <v>33</v>
      </c>
      <c r="U89" s="68" t="s">
        <v>960</v>
      </c>
    </row>
    <row r="90" spans="1:24" s="63" customFormat="1" ht="22.5" x14ac:dyDescent="0.2">
      <c r="A90" s="98"/>
      <c r="B90" s="97" t="s">
        <v>961</v>
      </c>
      <c r="C90" s="767" t="s">
        <v>962</v>
      </c>
      <c r="D90" s="767"/>
      <c r="E90" s="767"/>
      <c r="F90" s="99" t="s">
        <v>186</v>
      </c>
      <c r="G90" s="99" t="s">
        <v>594</v>
      </c>
      <c r="H90" s="99" t="s">
        <v>33</v>
      </c>
      <c r="I90" s="99" t="s">
        <v>594</v>
      </c>
      <c r="J90" s="100" t="s">
        <v>33</v>
      </c>
      <c r="K90" s="99" t="s">
        <v>33</v>
      </c>
      <c r="L90" s="100">
        <v>198.41</v>
      </c>
      <c r="M90" s="101" t="s">
        <v>33</v>
      </c>
      <c r="N90" s="102" t="s">
        <v>33</v>
      </c>
      <c r="U90" s="68" t="s">
        <v>962</v>
      </c>
    </row>
    <row r="91" spans="1:24" s="63" customFormat="1" x14ac:dyDescent="0.2">
      <c r="A91" s="103"/>
      <c r="B91" s="104"/>
      <c r="C91" s="780" t="s">
        <v>191</v>
      </c>
      <c r="D91" s="780"/>
      <c r="E91" s="780"/>
      <c r="F91" s="105" t="s">
        <v>33</v>
      </c>
      <c r="G91" s="105" t="s">
        <v>33</v>
      </c>
      <c r="H91" s="105" t="s">
        <v>33</v>
      </c>
      <c r="I91" s="105" t="s">
        <v>33</v>
      </c>
      <c r="J91" s="106" t="s">
        <v>33</v>
      </c>
      <c r="K91" s="105" t="s">
        <v>33</v>
      </c>
      <c r="L91" s="106">
        <v>823.01</v>
      </c>
      <c r="M91" s="92" t="s">
        <v>33</v>
      </c>
      <c r="N91" s="107" t="s">
        <v>33</v>
      </c>
      <c r="W91" s="68" t="s">
        <v>191</v>
      </c>
    </row>
    <row r="92" spans="1:24" s="63" customFormat="1" ht="33.75" x14ac:dyDescent="0.2">
      <c r="A92" s="88" t="s">
        <v>258</v>
      </c>
      <c r="B92" s="89" t="s">
        <v>1825</v>
      </c>
      <c r="C92" s="776" t="s">
        <v>1826</v>
      </c>
      <c r="D92" s="776"/>
      <c r="E92" s="776"/>
      <c r="F92" s="90" t="s">
        <v>815</v>
      </c>
      <c r="G92" s="90" t="s">
        <v>33</v>
      </c>
      <c r="H92" s="90" t="s">
        <v>33</v>
      </c>
      <c r="I92" s="90" t="s">
        <v>4507</v>
      </c>
      <c r="J92" s="91">
        <v>1.61</v>
      </c>
      <c r="K92" s="90" t="s">
        <v>33</v>
      </c>
      <c r="L92" s="91">
        <v>287.39</v>
      </c>
      <c r="M92" s="92" t="s">
        <v>33</v>
      </c>
      <c r="N92" s="93" t="s">
        <v>33</v>
      </c>
      <c r="R92" s="68" t="s">
        <v>1826</v>
      </c>
    </row>
    <row r="93" spans="1:24" s="63" customFormat="1" x14ac:dyDescent="0.2">
      <c r="A93" s="94"/>
      <c r="B93" s="95"/>
      <c r="C93" s="767" t="s">
        <v>4508</v>
      </c>
      <c r="D93" s="767"/>
      <c r="E93" s="767"/>
      <c r="F93" s="767"/>
      <c r="G93" s="767"/>
      <c r="H93" s="767"/>
      <c r="I93" s="767"/>
      <c r="J93" s="767"/>
      <c r="K93" s="767"/>
      <c r="L93" s="767"/>
      <c r="M93" s="767"/>
      <c r="N93" s="781"/>
      <c r="X93" s="68" t="s">
        <v>4508</v>
      </c>
    </row>
    <row r="94" spans="1:24" s="63" customFormat="1" ht="45" x14ac:dyDescent="0.2">
      <c r="A94" s="88" t="s">
        <v>262</v>
      </c>
      <c r="B94" s="89" t="s">
        <v>1341</v>
      </c>
      <c r="C94" s="776" t="s">
        <v>1342</v>
      </c>
      <c r="D94" s="776"/>
      <c r="E94" s="776"/>
      <c r="F94" s="90" t="s">
        <v>711</v>
      </c>
      <c r="G94" s="90" t="s">
        <v>33</v>
      </c>
      <c r="H94" s="90" t="s">
        <v>33</v>
      </c>
      <c r="I94" s="90" t="s">
        <v>2114</v>
      </c>
      <c r="J94" s="91" t="s">
        <v>33</v>
      </c>
      <c r="K94" s="90" t="s">
        <v>33</v>
      </c>
      <c r="L94" s="91" t="s">
        <v>33</v>
      </c>
      <c r="M94" s="92" t="s">
        <v>33</v>
      </c>
      <c r="N94" s="93" t="s">
        <v>33</v>
      </c>
      <c r="R94" s="68" t="s">
        <v>1342</v>
      </c>
    </row>
    <row r="95" spans="1:24" s="63" customFormat="1" x14ac:dyDescent="0.2">
      <c r="A95" s="94"/>
      <c r="B95" s="95"/>
      <c r="C95" s="767" t="s">
        <v>4505</v>
      </c>
      <c r="D95" s="767"/>
      <c r="E95" s="767"/>
      <c r="F95" s="767"/>
      <c r="G95" s="767"/>
      <c r="H95" s="767"/>
      <c r="I95" s="767"/>
      <c r="J95" s="767"/>
      <c r="K95" s="767"/>
      <c r="L95" s="767"/>
      <c r="M95" s="767"/>
      <c r="N95" s="781"/>
      <c r="X95" s="68" t="s">
        <v>4505</v>
      </c>
    </row>
    <row r="96" spans="1:24" s="63" customFormat="1" ht="33.75" x14ac:dyDescent="0.2">
      <c r="A96" s="96"/>
      <c r="B96" s="97" t="s">
        <v>890</v>
      </c>
      <c r="C96" s="767" t="s">
        <v>559</v>
      </c>
      <c r="D96" s="767"/>
      <c r="E96" s="767"/>
      <c r="F96" s="767"/>
      <c r="G96" s="767"/>
      <c r="H96" s="767"/>
      <c r="I96" s="767"/>
      <c r="J96" s="767"/>
      <c r="K96" s="767"/>
      <c r="L96" s="767"/>
      <c r="M96" s="767"/>
      <c r="N96" s="781"/>
      <c r="S96" s="68" t="s">
        <v>559</v>
      </c>
    </row>
    <row r="97" spans="1:24" s="63" customFormat="1" x14ac:dyDescent="0.2">
      <c r="A97" s="98"/>
      <c r="B97" s="97" t="s">
        <v>165</v>
      </c>
      <c r="C97" s="767" t="s">
        <v>251</v>
      </c>
      <c r="D97" s="767"/>
      <c r="E97" s="767"/>
      <c r="F97" s="99" t="s">
        <v>33</v>
      </c>
      <c r="G97" s="99" t="s">
        <v>33</v>
      </c>
      <c r="H97" s="99" t="s">
        <v>33</v>
      </c>
      <c r="I97" s="99" t="s">
        <v>33</v>
      </c>
      <c r="J97" s="100">
        <v>42.21</v>
      </c>
      <c r="K97" s="99" t="s">
        <v>175</v>
      </c>
      <c r="L97" s="100">
        <v>92.33</v>
      </c>
      <c r="M97" s="101" t="s">
        <v>33</v>
      </c>
      <c r="N97" s="102" t="s">
        <v>33</v>
      </c>
      <c r="T97" s="68" t="s">
        <v>251</v>
      </c>
    </row>
    <row r="98" spans="1:24" s="63" customFormat="1" x14ac:dyDescent="0.2">
      <c r="A98" s="98"/>
      <c r="B98" s="97" t="s">
        <v>173</v>
      </c>
      <c r="C98" s="767" t="s">
        <v>174</v>
      </c>
      <c r="D98" s="767"/>
      <c r="E98" s="767"/>
      <c r="F98" s="99" t="s">
        <v>33</v>
      </c>
      <c r="G98" s="99" t="s">
        <v>33</v>
      </c>
      <c r="H98" s="99" t="s">
        <v>33</v>
      </c>
      <c r="I98" s="99" t="s">
        <v>33</v>
      </c>
      <c r="J98" s="100">
        <v>1.81</v>
      </c>
      <c r="K98" s="99" t="s">
        <v>175</v>
      </c>
      <c r="L98" s="100">
        <v>3.96</v>
      </c>
      <c r="M98" s="101" t="s">
        <v>33</v>
      </c>
      <c r="N98" s="102" t="s">
        <v>33</v>
      </c>
      <c r="T98" s="68" t="s">
        <v>174</v>
      </c>
    </row>
    <row r="99" spans="1:24" s="63" customFormat="1" x14ac:dyDescent="0.2">
      <c r="A99" s="98"/>
      <c r="B99" s="97" t="s">
        <v>176</v>
      </c>
      <c r="C99" s="767" t="s">
        <v>177</v>
      </c>
      <c r="D99" s="767"/>
      <c r="E99" s="767"/>
      <c r="F99" s="99" t="s">
        <v>33</v>
      </c>
      <c r="G99" s="99" t="s">
        <v>33</v>
      </c>
      <c r="H99" s="99" t="s">
        <v>33</v>
      </c>
      <c r="I99" s="99" t="s">
        <v>33</v>
      </c>
      <c r="J99" s="100">
        <v>0.26</v>
      </c>
      <c r="K99" s="99" t="s">
        <v>175</v>
      </c>
      <c r="L99" s="100">
        <v>0.56999999999999995</v>
      </c>
      <c r="M99" s="101" t="s">
        <v>33</v>
      </c>
      <c r="N99" s="102" t="s">
        <v>33</v>
      </c>
      <c r="T99" s="68" t="s">
        <v>177</v>
      </c>
    </row>
    <row r="100" spans="1:24" s="63" customFormat="1" x14ac:dyDescent="0.2">
      <c r="A100" s="98"/>
      <c r="B100" s="97" t="s">
        <v>212</v>
      </c>
      <c r="C100" s="767" t="s">
        <v>252</v>
      </c>
      <c r="D100" s="767"/>
      <c r="E100" s="767"/>
      <c r="F100" s="99" t="s">
        <v>33</v>
      </c>
      <c r="G100" s="99" t="s">
        <v>33</v>
      </c>
      <c r="H100" s="99" t="s">
        <v>33</v>
      </c>
      <c r="I100" s="99" t="s">
        <v>33</v>
      </c>
      <c r="J100" s="100">
        <v>11.27</v>
      </c>
      <c r="K100" s="99" t="s">
        <v>33</v>
      </c>
      <c r="L100" s="100">
        <v>19.72</v>
      </c>
      <c r="M100" s="101" t="s">
        <v>33</v>
      </c>
      <c r="N100" s="102" t="s">
        <v>33</v>
      </c>
      <c r="T100" s="68" t="s">
        <v>252</v>
      </c>
    </row>
    <row r="101" spans="1:24" s="63" customFormat="1" x14ac:dyDescent="0.2">
      <c r="A101" s="98"/>
      <c r="B101" s="97" t="s">
        <v>33</v>
      </c>
      <c r="C101" s="767" t="s">
        <v>253</v>
      </c>
      <c r="D101" s="767"/>
      <c r="E101" s="767"/>
      <c r="F101" s="99" t="s">
        <v>179</v>
      </c>
      <c r="G101" s="99" t="s">
        <v>1343</v>
      </c>
      <c r="H101" s="99" t="s">
        <v>175</v>
      </c>
      <c r="I101" s="99" t="s">
        <v>4509</v>
      </c>
      <c r="J101" s="100" t="s">
        <v>33</v>
      </c>
      <c r="K101" s="99" t="s">
        <v>33</v>
      </c>
      <c r="L101" s="100" t="s">
        <v>33</v>
      </c>
      <c r="M101" s="101" t="s">
        <v>33</v>
      </c>
      <c r="N101" s="102" t="s">
        <v>33</v>
      </c>
      <c r="U101" s="68" t="s">
        <v>253</v>
      </c>
    </row>
    <row r="102" spans="1:24" s="63" customFormat="1" x14ac:dyDescent="0.2">
      <c r="A102" s="98"/>
      <c r="B102" s="97" t="s">
        <v>33</v>
      </c>
      <c r="C102" s="767" t="s">
        <v>178</v>
      </c>
      <c r="D102" s="767"/>
      <c r="E102" s="767"/>
      <c r="F102" s="99" t="s">
        <v>179</v>
      </c>
      <c r="G102" s="99" t="s">
        <v>981</v>
      </c>
      <c r="H102" s="99" t="s">
        <v>175</v>
      </c>
      <c r="I102" s="99" t="s">
        <v>4510</v>
      </c>
      <c r="J102" s="100" t="s">
        <v>33</v>
      </c>
      <c r="K102" s="99" t="s">
        <v>33</v>
      </c>
      <c r="L102" s="100" t="s">
        <v>33</v>
      </c>
      <c r="M102" s="101" t="s">
        <v>33</v>
      </c>
      <c r="N102" s="102" t="s">
        <v>33</v>
      </c>
      <c r="U102" s="68" t="s">
        <v>178</v>
      </c>
    </row>
    <row r="103" spans="1:24" s="63" customFormat="1" x14ac:dyDescent="0.2">
      <c r="A103" s="98"/>
      <c r="B103" s="97" t="s">
        <v>33</v>
      </c>
      <c r="C103" s="776" t="s">
        <v>182</v>
      </c>
      <c r="D103" s="776"/>
      <c r="E103" s="776"/>
      <c r="F103" s="90" t="s">
        <v>33</v>
      </c>
      <c r="G103" s="90" t="s">
        <v>33</v>
      </c>
      <c r="H103" s="90" t="s">
        <v>33</v>
      </c>
      <c r="I103" s="90" t="s">
        <v>33</v>
      </c>
      <c r="J103" s="91">
        <v>55.29</v>
      </c>
      <c r="K103" s="90" t="s">
        <v>33</v>
      </c>
      <c r="L103" s="91">
        <v>116.01</v>
      </c>
      <c r="M103" s="92" t="s">
        <v>33</v>
      </c>
      <c r="N103" s="93" t="s">
        <v>33</v>
      </c>
      <c r="V103" s="68" t="s">
        <v>182</v>
      </c>
    </row>
    <row r="104" spans="1:24" s="63" customFormat="1" x14ac:dyDescent="0.2">
      <c r="A104" s="98"/>
      <c r="B104" s="97" t="s">
        <v>33</v>
      </c>
      <c r="C104" s="767" t="s">
        <v>183</v>
      </c>
      <c r="D104" s="767"/>
      <c r="E104" s="767"/>
      <c r="F104" s="99" t="s">
        <v>33</v>
      </c>
      <c r="G104" s="99" t="s">
        <v>33</v>
      </c>
      <c r="H104" s="99" t="s">
        <v>33</v>
      </c>
      <c r="I104" s="99" t="s">
        <v>33</v>
      </c>
      <c r="J104" s="100" t="s">
        <v>33</v>
      </c>
      <c r="K104" s="99" t="s">
        <v>33</v>
      </c>
      <c r="L104" s="100">
        <v>92.9</v>
      </c>
      <c r="M104" s="101" t="s">
        <v>33</v>
      </c>
      <c r="N104" s="102" t="s">
        <v>33</v>
      </c>
      <c r="U104" s="68" t="s">
        <v>183</v>
      </c>
    </row>
    <row r="105" spans="1:24" s="63" customFormat="1" ht="22.5" x14ac:dyDescent="0.2">
      <c r="A105" s="98"/>
      <c r="B105" s="97" t="s">
        <v>959</v>
      </c>
      <c r="C105" s="767" t="s">
        <v>960</v>
      </c>
      <c r="D105" s="767"/>
      <c r="E105" s="767"/>
      <c r="F105" s="99" t="s">
        <v>186</v>
      </c>
      <c r="G105" s="99" t="s">
        <v>187</v>
      </c>
      <c r="H105" s="99" t="s">
        <v>33</v>
      </c>
      <c r="I105" s="99" t="s">
        <v>187</v>
      </c>
      <c r="J105" s="100" t="s">
        <v>33</v>
      </c>
      <c r="K105" s="99" t="s">
        <v>33</v>
      </c>
      <c r="L105" s="100">
        <v>88.26</v>
      </c>
      <c r="M105" s="101" t="s">
        <v>33</v>
      </c>
      <c r="N105" s="102" t="s">
        <v>33</v>
      </c>
      <c r="U105" s="68" t="s">
        <v>960</v>
      </c>
    </row>
    <row r="106" spans="1:24" s="63" customFormat="1" ht="22.5" x14ac:dyDescent="0.2">
      <c r="A106" s="98"/>
      <c r="B106" s="97" t="s">
        <v>961</v>
      </c>
      <c r="C106" s="767" t="s">
        <v>962</v>
      </c>
      <c r="D106" s="767"/>
      <c r="E106" s="767"/>
      <c r="F106" s="99" t="s">
        <v>186</v>
      </c>
      <c r="G106" s="99" t="s">
        <v>594</v>
      </c>
      <c r="H106" s="99" t="s">
        <v>33</v>
      </c>
      <c r="I106" s="99" t="s">
        <v>594</v>
      </c>
      <c r="J106" s="100" t="s">
        <v>33</v>
      </c>
      <c r="K106" s="99" t="s">
        <v>33</v>
      </c>
      <c r="L106" s="100">
        <v>60.39</v>
      </c>
      <c r="M106" s="101" t="s">
        <v>33</v>
      </c>
      <c r="N106" s="102" t="s">
        <v>33</v>
      </c>
      <c r="U106" s="68" t="s">
        <v>962</v>
      </c>
    </row>
    <row r="107" spans="1:24" s="63" customFormat="1" x14ac:dyDescent="0.2">
      <c r="A107" s="103"/>
      <c r="B107" s="104"/>
      <c r="C107" s="780" t="s">
        <v>191</v>
      </c>
      <c r="D107" s="780"/>
      <c r="E107" s="780"/>
      <c r="F107" s="105" t="s">
        <v>33</v>
      </c>
      <c r="G107" s="105" t="s">
        <v>33</v>
      </c>
      <c r="H107" s="105" t="s">
        <v>33</v>
      </c>
      <c r="I107" s="105" t="s">
        <v>33</v>
      </c>
      <c r="J107" s="106" t="s">
        <v>33</v>
      </c>
      <c r="K107" s="105" t="s">
        <v>33</v>
      </c>
      <c r="L107" s="106">
        <v>264.66000000000003</v>
      </c>
      <c r="M107" s="92" t="s">
        <v>33</v>
      </c>
      <c r="N107" s="107" t="s">
        <v>33</v>
      </c>
      <c r="W107" s="68" t="s">
        <v>191</v>
      </c>
    </row>
    <row r="108" spans="1:24" s="63" customFormat="1" ht="22.5" x14ac:dyDescent="0.2">
      <c r="A108" s="88" t="s">
        <v>267</v>
      </c>
      <c r="B108" s="89" t="s">
        <v>1095</v>
      </c>
      <c r="C108" s="776" t="s">
        <v>1096</v>
      </c>
      <c r="D108" s="776"/>
      <c r="E108" s="776"/>
      <c r="F108" s="90" t="s">
        <v>1092</v>
      </c>
      <c r="G108" s="90" t="s">
        <v>33</v>
      </c>
      <c r="H108" s="90" t="s">
        <v>33</v>
      </c>
      <c r="I108" s="90" t="s">
        <v>1788</v>
      </c>
      <c r="J108" s="91">
        <v>6663.65</v>
      </c>
      <c r="K108" s="90" t="s">
        <v>33</v>
      </c>
      <c r="L108" s="91">
        <v>33.979999999999997</v>
      </c>
      <c r="M108" s="92" t="s">
        <v>33</v>
      </c>
      <c r="N108" s="93" t="s">
        <v>33</v>
      </c>
      <c r="R108" s="68" t="s">
        <v>1096</v>
      </c>
    </row>
    <row r="109" spans="1:24" s="63" customFormat="1" x14ac:dyDescent="0.2">
      <c r="A109" s="94"/>
      <c r="B109" s="95"/>
      <c r="C109" s="767" t="s">
        <v>1789</v>
      </c>
      <c r="D109" s="767"/>
      <c r="E109" s="767"/>
      <c r="F109" s="767"/>
      <c r="G109" s="767"/>
      <c r="H109" s="767"/>
      <c r="I109" s="767"/>
      <c r="J109" s="767"/>
      <c r="K109" s="767"/>
      <c r="L109" s="767"/>
      <c r="M109" s="767"/>
      <c r="N109" s="781"/>
      <c r="X109" s="68" t="s">
        <v>1789</v>
      </c>
    </row>
    <row r="110" spans="1:24" s="63" customFormat="1" ht="22.5" x14ac:dyDescent="0.2">
      <c r="A110" s="88" t="s">
        <v>274</v>
      </c>
      <c r="B110" s="89" t="s">
        <v>1090</v>
      </c>
      <c r="C110" s="776" t="s">
        <v>1091</v>
      </c>
      <c r="D110" s="776"/>
      <c r="E110" s="776"/>
      <c r="F110" s="90" t="s">
        <v>1092</v>
      </c>
      <c r="G110" s="90" t="s">
        <v>33</v>
      </c>
      <c r="H110" s="90" t="s">
        <v>33</v>
      </c>
      <c r="I110" s="90" t="s">
        <v>4511</v>
      </c>
      <c r="J110" s="91">
        <v>2605.5500000000002</v>
      </c>
      <c r="K110" s="90" t="s">
        <v>33</v>
      </c>
      <c r="L110" s="91">
        <v>451.8</v>
      </c>
      <c r="M110" s="92" t="s">
        <v>33</v>
      </c>
      <c r="N110" s="93" t="s">
        <v>33</v>
      </c>
      <c r="R110" s="68" t="s">
        <v>1091</v>
      </c>
    </row>
    <row r="111" spans="1:24" s="63" customFormat="1" x14ac:dyDescent="0.2">
      <c r="A111" s="94"/>
      <c r="B111" s="95"/>
      <c r="C111" s="767" t="s">
        <v>4512</v>
      </c>
      <c r="D111" s="767"/>
      <c r="E111" s="767"/>
      <c r="F111" s="767"/>
      <c r="G111" s="767"/>
      <c r="H111" s="767"/>
      <c r="I111" s="767"/>
      <c r="J111" s="767"/>
      <c r="K111" s="767"/>
      <c r="L111" s="767"/>
      <c r="M111" s="767"/>
      <c r="N111" s="781"/>
      <c r="X111" s="68" t="s">
        <v>4512</v>
      </c>
    </row>
    <row r="112" spans="1:24" s="63" customFormat="1" ht="22.5" x14ac:dyDescent="0.2">
      <c r="A112" s="88" t="s">
        <v>282</v>
      </c>
      <c r="B112" s="89" t="s">
        <v>1101</v>
      </c>
      <c r="C112" s="776" t="s">
        <v>1102</v>
      </c>
      <c r="D112" s="776"/>
      <c r="E112" s="776"/>
      <c r="F112" s="90" t="s">
        <v>334</v>
      </c>
      <c r="G112" s="90" t="s">
        <v>33</v>
      </c>
      <c r="H112" s="90" t="s">
        <v>33</v>
      </c>
      <c r="I112" s="90" t="s">
        <v>648</v>
      </c>
      <c r="J112" s="91">
        <v>125</v>
      </c>
      <c r="K112" s="90" t="s">
        <v>33</v>
      </c>
      <c r="L112" s="91">
        <v>12.5</v>
      </c>
      <c r="M112" s="92" t="s">
        <v>33</v>
      </c>
      <c r="N112" s="93" t="s">
        <v>33</v>
      </c>
      <c r="R112" s="68" t="s">
        <v>1102</v>
      </c>
    </row>
    <row r="113" spans="1:26" s="63" customFormat="1" x14ac:dyDescent="0.2">
      <c r="A113" s="94"/>
      <c r="B113" s="95"/>
      <c r="C113" s="767" t="s">
        <v>1103</v>
      </c>
      <c r="D113" s="767"/>
      <c r="E113" s="767"/>
      <c r="F113" s="767"/>
      <c r="G113" s="767"/>
      <c r="H113" s="767"/>
      <c r="I113" s="767"/>
      <c r="J113" s="767"/>
      <c r="K113" s="767"/>
      <c r="L113" s="767"/>
      <c r="M113" s="767"/>
      <c r="N113" s="781"/>
      <c r="X113" s="68" t="s">
        <v>1103</v>
      </c>
    </row>
    <row r="114" spans="1:26" s="63" customFormat="1" ht="45" x14ac:dyDescent="0.2">
      <c r="A114" s="88" t="s">
        <v>287</v>
      </c>
      <c r="B114" s="89" t="s">
        <v>999</v>
      </c>
      <c r="C114" s="776" t="s">
        <v>1000</v>
      </c>
      <c r="D114" s="776"/>
      <c r="E114" s="776"/>
      <c r="F114" s="90" t="s">
        <v>484</v>
      </c>
      <c r="G114" s="90" t="s">
        <v>33</v>
      </c>
      <c r="H114" s="90" t="s">
        <v>33</v>
      </c>
      <c r="I114" s="90" t="s">
        <v>741</v>
      </c>
      <c r="J114" s="91" t="s">
        <v>33</v>
      </c>
      <c r="K114" s="90" t="s">
        <v>33</v>
      </c>
      <c r="L114" s="91" t="s">
        <v>33</v>
      </c>
      <c r="M114" s="92" t="s">
        <v>33</v>
      </c>
      <c r="N114" s="93" t="s">
        <v>33</v>
      </c>
      <c r="R114" s="68" t="s">
        <v>1000</v>
      </c>
    </row>
    <row r="115" spans="1:26" s="63" customFormat="1" ht="33.75" x14ac:dyDescent="0.2">
      <c r="A115" s="96"/>
      <c r="B115" s="97" t="s">
        <v>890</v>
      </c>
      <c r="C115" s="767" t="s">
        <v>559</v>
      </c>
      <c r="D115" s="767"/>
      <c r="E115" s="767"/>
      <c r="F115" s="767"/>
      <c r="G115" s="767"/>
      <c r="H115" s="767"/>
      <c r="I115" s="767"/>
      <c r="J115" s="767"/>
      <c r="K115" s="767"/>
      <c r="L115" s="767"/>
      <c r="M115" s="767"/>
      <c r="N115" s="781"/>
      <c r="S115" s="68" t="s">
        <v>559</v>
      </c>
    </row>
    <row r="116" spans="1:26" s="63" customFormat="1" x14ac:dyDescent="0.2">
      <c r="A116" s="98"/>
      <c r="B116" s="97" t="s">
        <v>165</v>
      </c>
      <c r="C116" s="767" t="s">
        <v>251</v>
      </c>
      <c r="D116" s="767"/>
      <c r="E116" s="767"/>
      <c r="F116" s="99" t="s">
        <v>33</v>
      </c>
      <c r="G116" s="99" t="s">
        <v>33</v>
      </c>
      <c r="H116" s="99" t="s">
        <v>33</v>
      </c>
      <c r="I116" s="99" t="s">
        <v>33</v>
      </c>
      <c r="J116" s="100">
        <v>3.57</v>
      </c>
      <c r="K116" s="99" t="s">
        <v>175</v>
      </c>
      <c r="L116" s="100">
        <v>133.88</v>
      </c>
      <c r="M116" s="101" t="s">
        <v>33</v>
      </c>
      <c r="N116" s="102" t="s">
        <v>33</v>
      </c>
      <c r="T116" s="68" t="s">
        <v>251</v>
      </c>
    </row>
    <row r="117" spans="1:26" s="63" customFormat="1" x14ac:dyDescent="0.2">
      <c r="A117" s="98"/>
      <c r="B117" s="97" t="s">
        <v>212</v>
      </c>
      <c r="C117" s="767" t="s">
        <v>252</v>
      </c>
      <c r="D117" s="767"/>
      <c r="E117" s="767"/>
      <c r="F117" s="99" t="s">
        <v>33</v>
      </c>
      <c r="G117" s="99" t="s">
        <v>33</v>
      </c>
      <c r="H117" s="99" t="s">
        <v>33</v>
      </c>
      <c r="I117" s="99" t="s">
        <v>33</v>
      </c>
      <c r="J117" s="100">
        <v>15.07</v>
      </c>
      <c r="K117" s="99" t="s">
        <v>33</v>
      </c>
      <c r="L117" s="100">
        <v>2.1</v>
      </c>
      <c r="M117" s="101" t="s">
        <v>33</v>
      </c>
      <c r="N117" s="102" t="s">
        <v>33</v>
      </c>
      <c r="T117" s="68" t="s">
        <v>252</v>
      </c>
    </row>
    <row r="118" spans="1:26" s="63" customFormat="1" x14ac:dyDescent="0.2">
      <c r="A118" s="98"/>
      <c r="B118" s="97" t="s">
        <v>33</v>
      </c>
      <c r="C118" s="767" t="s">
        <v>253</v>
      </c>
      <c r="D118" s="767"/>
      <c r="E118" s="767"/>
      <c r="F118" s="99" t="s">
        <v>179</v>
      </c>
      <c r="G118" s="99" t="s">
        <v>1001</v>
      </c>
      <c r="H118" s="99" t="s">
        <v>175</v>
      </c>
      <c r="I118" s="99" t="s">
        <v>1002</v>
      </c>
      <c r="J118" s="100" t="s">
        <v>33</v>
      </c>
      <c r="K118" s="99" t="s">
        <v>33</v>
      </c>
      <c r="L118" s="100" t="s">
        <v>33</v>
      </c>
      <c r="M118" s="101" t="s">
        <v>33</v>
      </c>
      <c r="N118" s="102" t="s">
        <v>33</v>
      </c>
      <c r="U118" s="68" t="s">
        <v>253</v>
      </c>
    </row>
    <row r="119" spans="1:26" s="63" customFormat="1" x14ac:dyDescent="0.2">
      <c r="A119" s="98"/>
      <c r="B119" s="97" t="s">
        <v>33</v>
      </c>
      <c r="C119" s="776" t="s">
        <v>182</v>
      </c>
      <c r="D119" s="776"/>
      <c r="E119" s="776"/>
      <c r="F119" s="90" t="s">
        <v>33</v>
      </c>
      <c r="G119" s="90" t="s">
        <v>33</v>
      </c>
      <c r="H119" s="90" t="s">
        <v>33</v>
      </c>
      <c r="I119" s="90" t="s">
        <v>33</v>
      </c>
      <c r="J119" s="91">
        <v>3.64</v>
      </c>
      <c r="K119" s="90" t="s">
        <v>33</v>
      </c>
      <c r="L119" s="91">
        <v>135.97999999999999</v>
      </c>
      <c r="M119" s="92" t="s">
        <v>33</v>
      </c>
      <c r="N119" s="93" t="s">
        <v>33</v>
      </c>
      <c r="V119" s="68" t="s">
        <v>182</v>
      </c>
    </row>
    <row r="120" spans="1:26" s="63" customFormat="1" x14ac:dyDescent="0.2">
      <c r="A120" s="98"/>
      <c r="B120" s="97" t="s">
        <v>33</v>
      </c>
      <c r="C120" s="767" t="s">
        <v>183</v>
      </c>
      <c r="D120" s="767"/>
      <c r="E120" s="767"/>
      <c r="F120" s="99" t="s">
        <v>33</v>
      </c>
      <c r="G120" s="99" t="s">
        <v>33</v>
      </c>
      <c r="H120" s="99" t="s">
        <v>33</v>
      </c>
      <c r="I120" s="99" t="s">
        <v>33</v>
      </c>
      <c r="J120" s="100" t="s">
        <v>33</v>
      </c>
      <c r="K120" s="99" t="s">
        <v>33</v>
      </c>
      <c r="L120" s="100">
        <v>133.88</v>
      </c>
      <c r="M120" s="101" t="s">
        <v>33</v>
      </c>
      <c r="N120" s="102" t="s">
        <v>33</v>
      </c>
      <c r="U120" s="68" t="s">
        <v>183</v>
      </c>
    </row>
    <row r="121" spans="1:26" s="63" customFormat="1" ht="22.5" x14ac:dyDescent="0.2">
      <c r="A121" s="98"/>
      <c r="B121" s="97" t="s">
        <v>959</v>
      </c>
      <c r="C121" s="767" t="s">
        <v>960</v>
      </c>
      <c r="D121" s="767"/>
      <c r="E121" s="767"/>
      <c r="F121" s="99" t="s">
        <v>186</v>
      </c>
      <c r="G121" s="99" t="s">
        <v>187</v>
      </c>
      <c r="H121" s="99" t="s">
        <v>33</v>
      </c>
      <c r="I121" s="99" t="s">
        <v>187</v>
      </c>
      <c r="J121" s="100" t="s">
        <v>33</v>
      </c>
      <c r="K121" s="99" t="s">
        <v>33</v>
      </c>
      <c r="L121" s="100">
        <v>127.19</v>
      </c>
      <c r="M121" s="101" t="s">
        <v>33</v>
      </c>
      <c r="N121" s="102" t="s">
        <v>33</v>
      </c>
      <c r="U121" s="68" t="s">
        <v>960</v>
      </c>
    </row>
    <row r="122" spans="1:26" s="63" customFormat="1" ht="22.5" x14ac:dyDescent="0.2">
      <c r="A122" s="98"/>
      <c r="B122" s="97" t="s">
        <v>961</v>
      </c>
      <c r="C122" s="767" t="s">
        <v>962</v>
      </c>
      <c r="D122" s="767"/>
      <c r="E122" s="767"/>
      <c r="F122" s="99" t="s">
        <v>186</v>
      </c>
      <c r="G122" s="99" t="s">
        <v>594</v>
      </c>
      <c r="H122" s="99" t="s">
        <v>33</v>
      </c>
      <c r="I122" s="99" t="s">
        <v>594</v>
      </c>
      <c r="J122" s="100" t="s">
        <v>33</v>
      </c>
      <c r="K122" s="99" t="s">
        <v>33</v>
      </c>
      <c r="L122" s="100">
        <v>87.02</v>
      </c>
      <c r="M122" s="101" t="s">
        <v>33</v>
      </c>
      <c r="N122" s="102" t="s">
        <v>33</v>
      </c>
      <c r="U122" s="68" t="s">
        <v>962</v>
      </c>
    </row>
    <row r="123" spans="1:26" s="63" customFormat="1" x14ac:dyDescent="0.2">
      <c r="A123" s="103"/>
      <c r="B123" s="104"/>
      <c r="C123" s="780" t="s">
        <v>191</v>
      </c>
      <c r="D123" s="780"/>
      <c r="E123" s="780"/>
      <c r="F123" s="105" t="s">
        <v>33</v>
      </c>
      <c r="G123" s="105" t="s">
        <v>33</v>
      </c>
      <c r="H123" s="105" t="s">
        <v>33</v>
      </c>
      <c r="I123" s="105" t="s">
        <v>33</v>
      </c>
      <c r="J123" s="106" t="s">
        <v>33</v>
      </c>
      <c r="K123" s="105" t="s">
        <v>33</v>
      </c>
      <c r="L123" s="106">
        <v>350.19</v>
      </c>
      <c r="M123" s="92" t="s">
        <v>33</v>
      </c>
      <c r="N123" s="107" t="s">
        <v>33</v>
      </c>
      <c r="W123" s="68" t="s">
        <v>191</v>
      </c>
    </row>
    <row r="124" spans="1:26" s="63" customFormat="1" ht="78.75" x14ac:dyDescent="0.2">
      <c r="A124" s="88" t="s">
        <v>217</v>
      </c>
      <c r="B124" s="89" t="s">
        <v>1003</v>
      </c>
      <c r="C124" s="776" t="s">
        <v>1004</v>
      </c>
      <c r="D124" s="776"/>
      <c r="E124" s="776"/>
      <c r="F124" s="90" t="s">
        <v>484</v>
      </c>
      <c r="G124" s="90" t="s">
        <v>33</v>
      </c>
      <c r="H124" s="90" t="s">
        <v>33</v>
      </c>
      <c r="I124" s="90" t="s">
        <v>165</v>
      </c>
      <c r="J124" s="91">
        <v>110.11</v>
      </c>
      <c r="K124" s="90" t="s">
        <v>33</v>
      </c>
      <c r="L124" s="91">
        <v>110.11</v>
      </c>
      <c r="M124" s="92" t="s">
        <v>33</v>
      </c>
      <c r="N124" s="93" t="s">
        <v>33</v>
      </c>
      <c r="R124" s="68" t="s">
        <v>1004</v>
      </c>
    </row>
    <row r="125" spans="1:26" s="63" customFormat="1" ht="1.5" customHeight="1" x14ac:dyDescent="0.2">
      <c r="A125" s="108"/>
      <c r="B125" s="104"/>
      <c r="C125" s="104"/>
      <c r="D125" s="104"/>
      <c r="E125" s="104"/>
      <c r="F125" s="108"/>
      <c r="G125" s="108"/>
      <c r="H125" s="108"/>
      <c r="I125" s="108"/>
      <c r="J125" s="109"/>
      <c r="K125" s="108"/>
      <c r="L125" s="109"/>
      <c r="M125" s="99"/>
      <c r="N125" s="109"/>
    </row>
    <row r="126" spans="1:26" s="63" customFormat="1" ht="2.25" customHeight="1" x14ac:dyDescent="0.2"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122"/>
      <c r="M126" s="123"/>
      <c r="N126" s="124"/>
    </row>
    <row r="127" spans="1:26" s="63" customFormat="1" x14ac:dyDescent="0.2">
      <c r="A127" s="110"/>
      <c r="B127" s="111" t="s">
        <v>33</v>
      </c>
      <c r="C127" s="780" t="s">
        <v>321</v>
      </c>
      <c r="D127" s="780"/>
      <c r="E127" s="780"/>
      <c r="F127" s="780"/>
      <c r="G127" s="780"/>
      <c r="H127" s="780"/>
      <c r="I127" s="780"/>
      <c r="J127" s="780"/>
      <c r="K127" s="780"/>
      <c r="L127" s="112" t="s">
        <v>33</v>
      </c>
      <c r="M127" s="113" t="s">
        <v>33</v>
      </c>
      <c r="N127" s="114" t="s">
        <v>33</v>
      </c>
      <c r="Y127" s="68" t="s">
        <v>321</v>
      </c>
    </row>
    <row r="128" spans="1:26" s="63" customFormat="1" x14ac:dyDescent="0.2">
      <c r="A128" s="115"/>
      <c r="B128" s="97" t="s">
        <v>165</v>
      </c>
      <c r="C128" s="767" t="s">
        <v>876</v>
      </c>
      <c r="D128" s="767"/>
      <c r="E128" s="767"/>
      <c r="F128" s="767"/>
      <c r="G128" s="767"/>
      <c r="H128" s="767"/>
      <c r="I128" s="767"/>
      <c r="J128" s="767"/>
      <c r="K128" s="767"/>
      <c r="L128" s="116">
        <v>2723.91</v>
      </c>
      <c r="M128" s="117">
        <v>7.3</v>
      </c>
      <c r="N128" s="118">
        <v>19885</v>
      </c>
      <c r="Z128" s="68" t="s">
        <v>876</v>
      </c>
    </row>
    <row r="129" spans="1:27" x14ac:dyDescent="0.2">
      <c r="A129" s="115"/>
      <c r="B129" s="97" t="s">
        <v>33</v>
      </c>
      <c r="C129" s="767" t="s">
        <v>203</v>
      </c>
      <c r="D129" s="767"/>
      <c r="E129" s="767"/>
      <c r="F129" s="767"/>
      <c r="G129" s="767"/>
      <c r="H129" s="767"/>
      <c r="I129" s="767"/>
      <c r="J129" s="767"/>
      <c r="K129" s="767"/>
      <c r="L129" s="116" t="s">
        <v>33</v>
      </c>
      <c r="M129" s="117" t="s">
        <v>33</v>
      </c>
      <c r="N129" s="118" t="s">
        <v>33</v>
      </c>
      <c r="O129" s="63"/>
      <c r="P129" s="63"/>
      <c r="Q129" s="63"/>
      <c r="R129" s="63"/>
      <c r="S129" s="63"/>
      <c r="T129" s="63"/>
      <c r="U129" s="63"/>
      <c r="V129" s="63"/>
      <c r="W129" s="63"/>
      <c r="X129" s="63"/>
      <c r="Y129" s="63"/>
      <c r="Z129" s="68" t="s">
        <v>203</v>
      </c>
      <c r="AA129" s="63"/>
    </row>
    <row r="130" spans="1:27" x14ac:dyDescent="0.2">
      <c r="A130" s="115"/>
      <c r="B130" s="97" t="s">
        <v>33</v>
      </c>
      <c r="C130" s="767" t="s">
        <v>296</v>
      </c>
      <c r="D130" s="767"/>
      <c r="E130" s="767"/>
      <c r="F130" s="767"/>
      <c r="G130" s="767"/>
      <c r="H130" s="767"/>
      <c r="I130" s="767"/>
      <c r="J130" s="767"/>
      <c r="K130" s="767"/>
      <c r="L130" s="116">
        <v>687.06</v>
      </c>
      <c r="M130" s="117" t="s">
        <v>33</v>
      </c>
      <c r="N130" s="118" t="s">
        <v>33</v>
      </c>
      <c r="O130" s="63"/>
      <c r="P130" s="63"/>
      <c r="Q130" s="63"/>
      <c r="R130" s="63"/>
      <c r="S130" s="63"/>
      <c r="T130" s="63"/>
      <c r="U130" s="63"/>
      <c r="V130" s="63"/>
      <c r="W130" s="63"/>
      <c r="X130" s="63"/>
      <c r="Y130" s="63"/>
      <c r="Z130" s="68" t="s">
        <v>296</v>
      </c>
      <c r="AA130" s="63"/>
    </row>
    <row r="131" spans="1:27" x14ac:dyDescent="0.2">
      <c r="A131" s="115"/>
      <c r="B131" s="97" t="s">
        <v>33</v>
      </c>
      <c r="C131" s="767" t="s">
        <v>204</v>
      </c>
      <c r="D131" s="767"/>
      <c r="E131" s="767"/>
      <c r="F131" s="767"/>
      <c r="G131" s="767"/>
      <c r="H131" s="767"/>
      <c r="I131" s="767"/>
      <c r="J131" s="767"/>
      <c r="K131" s="767"/>
      <c r="L131" s="116">
        <v>3.96</v>
      </c>
      <c r="M131" s="117" t="s">
        <v>33</v>
      </c>
      <c r="N131" s="118" t="s">
        <v>33</v>
      </c>
      <c r="O131" s="63"/>
      <c r="P131" s="63"/>
      <c r="Q131" s="63"/>
      <c r="R131" s="63"/>
      <c r="S131" s="63"/>
      <c r="T131" s="63"/>
      <c r="U131" s="63"/>
      <c r="V131" s="63"/>
      <c r="W131" s="63"/>
      <c r="X131" s="63"/>
      <c r="Y131" s="63"/>
      <c r="Z131" s="68" t="s">
        <v>204</v>
      </c>
      <c r="AA131" s="63"/>
    </row>
    <row r="132" spans="1:27" x14ac:dyDescent="0.2">
      <c r="A132" s="115"/>
      <c r="B132" s="97" t="s">
        <v>33</v>
      </c>
      <c r="C132" s="767" t="s">
        <v>297</v>
      </c>
      <c r="D132" s="767"/>
      <c r="E132" s="767"/>
      <c r="F132" s="767"/>
      <c r="G132" s="767"/>
      <c r="H132" s="767"/>
      <c r="I132" s="767"/>
      <c r="J132" s="767"/>
      <c r="K132" s="767"/>
      <c r="L132" s="116">
        <v>963.78</v>
      </c>
      <c r="M132" s="117" t="s">
        <v>33</v>
      </c>
      <c r="N132" s="118" t="s">
        <v>33</v>
      </c>
      <c r="O132" s="63"/>
      <c r="P132" s="63"/>
      <c r="Q132" s="63"/>
      <c r="R132" s="63"/>
      <c r="S132" s="63"/>
      <c r="T132" s="63"/>
      <c r="U132" s="63"/>
      <c r="V132" s="63"/>
      <c r="W132" s="63"/>
      <c r="X132" s="63"/>
      <c r="Y132" s="63"/>
      <c r="Z132" s="68" t="s">
        <v>297</v>
      </c>
      <c r="AA132" s="63"/>
    </row>
    <row r="133" spans="1:27" x14ac:dyDescent="0.2">
      <c r="A133" s="115"/>
      <c r="B133" s="97" t="s">
        <v>33</v>
      </c>
      <c r="C133" s="767" t="s">
        <v>205</v>
      </c>
      <c r="D133" s="767"/>
      <c r="E133" s="767"/>
      <c r="F133" s="767"/>
      <c r="G133" s="767"/>
      <c r="H133" s="767"/>
      <c r="I133" s="767"/>
      <c r="J133" s="767"/>
      <c r="K133" s="767"/>
      <c r="L133" s="116">
        <v>629.91999999999996</v>
      </c>
      <c r="M133" s="117" t="s">
        <v>33</v>
      </c>
      <c r="N133" s="118" t="s">
        <v>33</v>
      </c>
      <c r="O133" s="63"/>
      <c r="P133" s="63"/>
      <c r="Q133" s="63"/>
      <c r="R133" s="63"/>
      <c r="S133" s="63"/>
      <c r="T133" s="63"/>
      <c r="U133" s="63"/>
      <c r="V133" s="63"/>
      <c r="W133" s="63"/>
      <c r="X133" s="63"/>
      <c r="Y133" s="63"/>
      <c r="Z133" s="68" t="s">
        <v>205</v>
      </c>
      <c r="AA133" s="63"/>
    </row>
    <row r="134" spans="1:27" x14ac:dyDescent="0.2">
      <c r="A134" s="115"/>
      <c r="B134" s="97" t="s">
        <v>33</v>
      </c>
      <c r="C134" s="767" t="s">
        <v>206</v>
      </c>
      <c r="D134" s="767"/>
      <c r="E134" s="767"/>
      <c r="F134" s="767"/>
      <c r="G134" s="767"/>
      <c r="H134" s="767"/>
      <c r="I134" s="767"/>
      <c r="J134" s="767"/>
      <c r="K134" s="767"/>
      <c r="L134" s="116">
        <v>439.19</v>
      </c>
      <c r="M134" s="117" t="s">
        <v>33</v>
      </c>
      <c r="N134" s="118" t="s">
        <v>33</v>
      </c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8" t="s">
        <v>206</v>
      </c>
      <c r="AA134" s="63"/>
    </row>
    <row r="135" spans="1:27" x14ac:dyDescent="0.2">
      <c r="A135" s="115"/>
      <c r="B135" s="97" t="s">
        <v>33</v>
      </c>
      <c r="C135" s="767" t="s">
        <v>877</v>
      </c>
      <c r="D135" s="767"/>
      <c r="E135" s="767"/>
      <c r="F135" s="767"/>
      <c r="G135" s="767"/>
      <c r="H135" s="767"/>
      <c r="I135" s="767"/>
      <c r="J135" s="767"/>
      <c r="K135" s="767"/>
      <c r="L135" s="116">
        <v>937.07</v>
      </c>
      <c r="M135" s="117" t="s">
        <v>33</v>
      </c>
      <c r="N135" s="118">
        <v>4226</v>
      </c>
      <c r="O135" s="63"/>
      <c r="P135" s="63"/>
      <c r="Q135" s="63"/>
      <c r="R135" s="63"/>
      <c r="S135" s="63"/>
      <c r="T135" s="63"/>
      <c r="U135" s="63"/>
      <c r="V135" s="63"/>
      <c r="W135" s="63"/>
      <c r="X135" s="63"/>
      <c r="Y135" s="63"/>
      <c r="Z135" s="68" t="s">
        <v>877</v>
      </c>
      <c r="AA135" s="63"/>
    </row>
    <row r="136" spans="1:27" x14ac:dyDescent="0.2">
      <c r="A136" s="115"/>
      <c r="B136" s="97" t="s">
        <v>173</v>
      </c>
      <c r="C136" s="767" t="s">
        <v>1006</v>
      </c>
      <c r="D136" s="767"/>
      <c r="E136" s="767"/>
      <c r="F136" s="767"/>
      <c r="G136" s="767"/>
      <c r="H136" s="767"/>
      <c r="I136" s="767"/>
      <c r="J136" s="767"/>
      <c r="K136" s="767"/>
      <c r="L136" s="116">
        <v>937.07</v>
      </c>
      <c r="M136" s="117">
        <v>4.51</v>
      </c>
      <c r="N136" s="118">
        <v>4226</v>
      </c>
      <c r="O136" s="63"/>
      <c r="P136" s="63"/>
      <c r="Q136" s="63"/>
      <c r="R136" s="63"/>
      <c r="S136" s="63"/>
      <c r="T136" s="63"/>
      <c r="U136" s="63"/>
      <c r="V136" s="63"/>
      <c r="W136" s="63"/>
      <c r="X136" s="63"/>
      <c r="Y136" s="63"/>
      <c r="Z136" s="68" t="s">
        <v>1006</v>
      </c>
      <c r="AA136" s="63"/>
    </row>
    <row r="137" spans="1:27" x14ac:dyDescent="0.2">
      <c r="A137" s="115"/>
      <c r="B137" s="97" t="s">
        <v>33</v>
      </c>
      <c r="C137" s="767" t="s">
        <v>207</v>
      </c>
      <c r="D137" s="767"/>
      <c r="E137" s="767"/>
      <c r="F137" s="767"/>
      <c r="G137" s="767"/>
      <c r="H137" s="767"/>
      <c r="I137" s="767"/>
      <c r="J137" s="767"/>
      <c r="K137" s="767"/>
      <c r="L137" s="116">
        <v>687.63</v>
      </c>
      <c r="M137" s="117" t="s">
        <v>33</v>
      </c>
      <c r="N137" s="118" t="s">
        <v>33</v>
      </c>
      <c r="O137" s="63"/>
      <c r="P137" s="63"/>
      <c r="Q137" s="63"/>
      <c r="R137" s="63"/>
      <c r="S137" s="63"/>
      <c r="T137" s="63"/>
      <c r="U137" s="63"/>
      <c r="V137" s="63"/>
      <c r="W137" s="63"/>
      <c r="X137" s="63"/>
      <c r="Y137" s="63"/>
      <c r="Z137" s="68" t="s">
        <v>207</v>
      </c>
      <c r="AA137" s="63"/>
    </row>
    <row r="138" spans="1:27" x14ac:dyDescent="0.2">
      <c r="A138" s="115"/>
      <c r="B138" s="97" t="s">
        <v>33</v>
      </c>
      <c r="C138" s="767" t="s">
        <v>208</v>
      </c>
      <c r="D138" s="767"/>
      <c r="E138" s="767"/>
      <c r="F138" s="767"/>
      <c r="G138" s="767"/>
      <c r="H138" s="767"/>
      <c r="I138" s="767"/>
      <c r="J138" s="767"/>
      <c r="K138" s="767"/>
      <c r="L138" s="116">
        <v>629.91999999999996</v>
      </c>
      <c r="M138" s="117" t="s">
        <v>33</v>
      </c>
      <c r="N138" s="118" t="s">
        <v>33</v>
      </c>
      <c r="O138" s="63"/>
      <c r="P138" s="63"/>
      <c r="Q138" s="63"/>
      <c r="R138" s="63"/>
      <c r="S138" s="63"/>
      <c r="T138" s="63"/>
      <c r="U138" s="63"/>
      <c r="V138" s="63"/>
      <c r="W138" s="63"/>
      <c r="X138" s="63"/>
      <c r="Y138" s="63"/>
      <c r="Z138" s="68" t="s">
        <v>208</v>
      </c>
      <c r="AA138" s="63"/>
    </row>
    <row r="139" spans="1:27" x14ac:dyDescent="0.2">
      <c r="A139" s="115"/>
      <c r="B139" s="97" t="s">
        <v>33</v>
      </c>
      <c r="C139" s="767" t="s">
        <v>209</v>
      </c>
      <c r="D139" s="767"/>
      <c r="E139" s="767"/>
      <c r="F139" s="767"/>
      <c r="G139" s="767"/>
      <c r="H139" s="767"/>
      <c r="I139" s="767"/>
      <c r="J139" s="767"/>
      <c r="K139" s="767"/>
      <c r="L139" s="116">
        <v>439.19</v>
      </c>
      <c r="M139" s="117" t="s">
        <v>33</v>
      </c>
      <c r="N139" s="118" t="s">
        <v>33</v>
      </c>
      <c r="O139" s="63"/>
      <c r="P139" s="63"/>
      <c r="Q139" s="63"/>
      <c r="R139" s="63"/>
      <c r="S139" s="63"/>
      <c r="T139" s="63"/>
      <c r="U139" s="63"/>
      <c r="V139" s="63"/>
      <c r="W139" s="63"/>
      <c r="X139" s="63"/>
      <c r="Y139" s="63"/>
      <c r="Z139" s="68" t="s">
        <v>209</v>
      </c>
      <c r="AA139" s="63"/>
    </row>
    <row r="140" spans="1:27" x14ac:dyDescent="0.2">
      <c r="A140" s="115"/>
      <c r="B140" s="109" t="s">
        <v>33</v>
      </c>
      <c r="C140" s="782" t="s">
        <v>322</v>
      </c>
      <c r="D140" s="782"/>
      <c r="E140" s="782"/>
      <c r="F140" s="782"/>
      <c r="G140" s="782"/>
      <c r="H140" s="782"/>
      <c r="I140" s="782"/>
      <c r="J140" s="782"/>
      <c r="K140" s="782"/>
      <c r="L140" s="119">
        <v>3660.98</v>
      </c>
      <c r="M140" s="120" t="s">
        <v>33</v>
      </c>
      <c r="N140" s="125">
        <v>24111</v>
      </c>
      <c r="O140" s="63"/>
      <c r="P140" s="63"/>
      <c r="Q140" s="63"/>
      <c r="R140" s="63"/>
      <c r="S140" s="63"/>
      <c r="T140" s="63"/>
      <c r="U140" s="63"/>
      <c r="V140" s="63"/>
      <c r="W140" s="63"/>
      <c r="X140" s="63"/>
      <c r="Y140" s="63"/>
      <c r="Z140" s="63"/>
      <c r="AA140" s="68" t="s">
        <v>322</v>
      </c>
    </row>
    <row r="141" spans="1:27" ht="1.5" customHeight="1" x14ac:dyDescent="0.2">
      <c r="B141" s="109"/>
      <c r="C141" s="104"/>
      <c r="D141" s="104"/>
      <c r="E141" s="104"/>
      <c r="F141" s="104"/>
      <c r="G141" s="104"/>
      <c r="H141" s="104"/>
      <c r="I141" s="104"/>
      <c r="J141" s="104"/>
      <c r="K141" s="104"/>
      <c r="L141" s="119"/>
      <c r="M141" s="120"/>
      <c r="N141" s="126"/>
      <c r="O141" s="63"/>
      <c r="P141" s="63"/>
      <c r="Q141" s="63"/>
      <c r="R141" s="63"/>
      <c r="S141" s="63"/>
      <c r="T141" s="63"/>
      <c r="U141" s="63"/>
      <c r="V141" s="63"/>
      <c r="W141" s="63"/>
      <c r="X141" s="63"/>
      <c r="Y141" s="63"/>
      <c r="Z141" s="63"/>
      <c r="AA141" s="63"/>
    </row>
    <row r="142" spans="1:27" ht="53.25" customHeight="1" x14ac:dyDescent="0.2">
      <c r="A142" s="127"/>
      <c r="B142" s="127"/>
      <c r="C142" s="127"/>
      <c r="D142" s="127"/>
      <c r="E142" s="127"/>
      <c r="F142" s="127"/>
      <c r="G142" s="127"/>
      <c r="H142" s="127"/>
      <c r="I142" s="127"/>
      <c r="J142" s="127"/>
      <c r="K142" s="127"/>
      <c r="L142" s="127"/>
      <c r="M142" s="127"/>
      <c r="N142" s="127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  <c r="AA142" s="63"/>
    </row>
    <row r="143" spans="1:27" x14ac:dyDescent="0.2">
      <c r="B143" s="128" t="s">
        <v>323</v>
      </c>
      <c r="C143" s="786" t="s">
        <v>33</v>
      </c>
      <c r="D143" s="786"/>
      <c r="E143" s="786"/>
      <c r="F143" s="786"/>
      <c r="G143" s="786"/>
      <c r="H143" s="786"/>
      <c r="I143" s="786"/>
      <c r="J143" s="786"/>
      <c r="K143" s="786"/>
      <c r="L143" s="786"/>
      <c r="O143" s="63"/>
      <c r="P143" s="63"/>
      <c r="Q143" s="63"/>
      <c r="R143" s="63"/>
      <c r="S143" s="63"/>
      <c r="T143" s="63"/>
      <c r="U143" s="63"/>
      <c r="V143" s="63"/>
      <c r="W143" s="63"/>
      <c r="X143" s="63"/>
      <c r="Y143" s="63"/>
      <c r="Z143" s="63"/>
      <c r="AA143" s="63"/>
    </row>
    <row r="144" spans="1:27" ht="13.5" customHeight="1" x14ac:dyDescent="0.2">
      <c r="B144" s="64"/>
      <c r="C144" s="787" t="s">
        <v>11</v>
      </c>
      <c r="D144" s="787"/>
      <c r="E144" s="787"/>
      <c r="F144" s="787"/>
      <c r="G144" s="787"/>
      <c r="H144" s="787"/>
      <c r="I144" s="787"/>
      <c r="J144" s="787"/>
      <c r="K144" s="787"/>
      <c r="L144" s="787"/>
      <c r="O144" s="63"/>
      <c r="P144" s="63"/>
      <c r="Q144" s="63"/>
      <c r="R144" s="63"/>
      <c r="S144" s="63"/>
      <c r="T144" s="63"/>
      <c r="U144" s="63"/>
      <c r="V144" s="63"/>
      <c r="W144" s="63"/>
      <c r="X144" s="63"/>
      <c r="Y144" s="63"/>
      <c r="Z144" s="63"/>
      <c r="AA144" s="63"/>
    </row>
    <row r="145" spans="2:12" s="63" customFormat="1" ht="12.75" customHeight="1" x14ac:dyDescent="0.2">
      <c r="B145" s="128" t="s">
        <v>324</v>
      </c>
      <c r="C145" s="786" t="s">
        <v>33</v>
      </c>
      <c r="D145" s="786"/>
      <c r="E145" s="786"/>
      <c r="F145" s="786"/>
      <c r="G145" s="786"/>
      <c r="H145" s="786"/>
      <c r="I145" s="786"/>
      <c r="J145" s="786"/>
      <c r="K145" s="786"/>
      <c r="L145" s="786"/>
    </row>
    <row r="146" spans="2:12" s="63" customFormat="1" ht="13.5" customHeight="1" x14ac:dyDescent="0.2">
      <c r="C146" s="787" t="s">
        <v>11</v>
      </c>
      <c r="D146" s="787"/>
      <c r="E146" s="787"/>
      <c r="F146" s="787"/>
      <c r="G146" s="787"/>
      <c r="H146" s="787"/>
      <c r="I146" s="787"/>
      <c r="J146" s="787"/>
      <c r="K146" s="787"/>
      <c r="L146" s="787"/>
    </row>
    <row r="160" spans="2:12" s="63" customFormat="1" x14ac:dyDescent="0.2"/>
  </sheetData>
  <mergeCells count="132">
    <mergeCell ref="C145:L145"/>
    <mergeCell ref="C146:L146"/>
    <mergeCell ref="C137:K137"/>
    <mergeCell ref="C138:K138"/>
    <mergeCell ref="C139:K139"/>
    <mergeCell ref="C140:K140"/>
    <mergeCell ref="C143:L143"/>
    <mergeCell ref="C144:L144"/>
    <mergeCell ref="C131:K131"/>
    <mergeCell ref="C132:K132"/>
    <mergeCell ref="C133:K133"/>
    <mergeCell ref="C134:K134"/>
    <mergeCell ref="C135:K135"/>
    <mergeCell ref="C136:K136"/>
    <mergeCell ref="C123:E123"/>
    <mergeCell ref="C124:E124"/>
    <mergeCell ref="C127:K127"/>
    <mergeCell ref="C128:K128"/>
    <mergeCell ref="C129:K129"/>
    <mergeCell ref="C130:K130"/>
    <mergeCell ref="C117:E117"/>
    <mergeCell ref="C118:E118"/>
    <mergeCell ref="C119:E119"/>
    <mergeCell ref="C120:E120"/>
    <mergeCell ref="C121:E121"/>
    <mergeCell ref="C122:E122"/>
    <mergeCell ref="C111:N111"/>
    <mergeCell ref="C112:E112"/>
    <mergeCell ref="C113:N113"/>
    <mergeCell ref="C114:E114"/>
    <mergeCell ref="C115:N115"/>
    <mergeCell ref="C116:E116"/>
    <mergeCell ref="C105:E105"/>
    <mergeCell ref="C106:E106"/>
    <mergeCell ref="C107:E107"/>
    <mergeCell ref="C108:E108"/>
    <mergeCell ref="C109:N109"/>
    <mergeCell ref="C110:E110"/>
    <mergeCell ref="C99:E99"/>
    <mergeCell ref="C100:E100"/>
    <mergeCell ref="C101:E101"/>
    <mergeCell ref="C102:E102"/>
    <mergeCell ref="C103:E103"/>
    <mergeCell ref="C104:E104"/>
    <mergeCell ref="C93:N93"/>
    <mergeCell ref="C94:E94"/>
    <mergeCell ref="C95:N95"/>
    <mergeCell ref="C96:N96"/>
    <mergeCell ref="C97:E97"/>
    <mergeCell ref="C98:E98"/>
    <mergeCell ref="C87:E87"/>
    <mergeCell ref="C88:E88"/>
    <mergeCell ref="C89:E89"/>
    <mergeCell ref="C90:E90"/>
    <mergeCell ref="C91:E91"/>
    <mergeCell ref="C92:E92"/>
    <mergeCell ref="C81:E81"/>
    <mergeCell ref="C82:N82"/>
    <mergeCell ref="C83:N83"/>
    <mergeCell ref="C84:E84"/>
    <mergeCell ref="C85:E85"/>
    <mergeCell ref="C86:E86"/>
    <mergeCell ref="C75:E75"/>
    <mergeCell ref="C76:E76"/>
    <mergeCell ref="C77:E77"/>
    <mergeCell ref="C78:E78"/>
    <mergeCell ref="C79:E79"/>
    <mergeCell ref="A80:N80"/>
    <mergeCell ref="C69:E69"/>
    <mergeCell ref="C70:N70"/>
    <mergeCell ref="C71:E71"/>
    <mergeCell ref="C72:E72"/>
    <mergeCell ref="C73:E73"/>
    <mergeCell ref="C74:E74"/>
    <mergeCell ref="C63:E63"/>
    <mergeCell ref="C64:E64"/>
    <mergeCell ref="C65:E65"/>
    <mergeCell ref="C66:E66"/>
    <mergeCell ref="C67:E67"/>
    <mergeCell ref="C68:N68"/>
    <mergeCell ref="C57:E57"/>
    <mergeCell ref="C58:N58"/>
    <mergeCell ref="C59:E59"/>
    <mergeCell ref="C60:E60"/>
    <mergeCell ref="C61:E61"/>
    <mergeCell ref="C62:E62"/>
    <mergeCell ref="C51:E51"/>
    <mergeCell ref="C52:E52"/>
    <mergeCell ref="C53:E53"/>
    <mergeCell ref="C54:E54"/>
    <mergeCell ref="C55:E55"/>
    <mergeCell ref="C56:N56"/>
    <mergeCell ref="C45:E45"/>
    <mergeCell ref="C46:N46"/>
    <mergeCell ref="C47:E47"/>
    <mergeCell ref="C48:E48"/>
    <mergeCell ref="C49:E49"/>
    <mergeCell ref="C50:E50"/>
    <mergeCell ref="C39:E39"/>
    <mergeCell ref="C40:E40"/>
    <mergeCell ref="C41:E41"/>
    <mergeCell ref="C42:E42"/>
    <mergeCell ref="C43:E43"/>
    <mergeCell ref="C44:N44"/>
    <mergeCell ref="C33:E33"/>
    <mergeCell ref="C34:N34"/>
    <mergeCell ref="C35:E35"/>
    <mergeCell ref="C36:E36"/>
    <mergeCell ref="C37:E37"/>
    <mergeCell ref="C38:E38"/>
    <mergeCell ref="C30:E30"/>
    <mergeCell ref="A31:N31"/>
    <mergeCell ref="A32:N32"/>
    <mergeCell ref="A12:N12"/>
    <mergeCell ref="A13:N13"/>
    <mergeCell ref="B15:F15"/>
    <mergeCell ref="B16:F16"/>
    <mergeCell ref="L25:M25"/>
    <mergeCell ref="A27:A29"/>
    <mergeCell ref="B27:B29"/>
    <mergeCell ref="C27:E29"/>
    <mergeCell ref="F27:F29"/>
    <mergeCell ref="G27:I28"/>
    <mergeCell ref="D5:N5"/>
    <mergeCell ref="A7:N7"/>
    <mergeCell ref="A8:N8"/>
    <mergeCell ref="A9:N9"/>
    <mergeCell ref="A10:N10"/>
    <mergeCell ref="A11:N11"/>
    <mergeCell ref="J27:L28"/>
    <mergeCell ref="M27:M29"/>
    <mergeCell ref="N27:N29"/>
  </mergeCells>
  <printOptions horizontalCentered="1"/>
  <pageMargins left="0.39370077848434398" right="0.39370077848434398" top="0.78740155696868896" bottom="0.74803149700164795" header="0.118110239505768" footer="0.118110239505768"/>
  <pageSetup paperSize="9" orientation="landscape"/>
  <headerFooter>
    <oddHeader>&amp;LГРАНД-Смета 2021</oddHeader>
  </headerFooter>
  <rowBreaks count="1" manualBreakCount="1">
    <brk id="26" max="159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47"/>
  <sheetViews>
    <sheetView topLeftCell="A106" zoomScale="115" zoomScaleNormal="115" workbookViewId="0"/>
  </sheetViews>
  <sheetFormatPr defaultColWidth="9.140625" defaultRowHeight="11.25" customHeight="1" x14ac:dyDescent="0.2"/>
  <cols>
    <col min="1" max="1" width="8.140625" style="63" customWidth="1"/>
    <col min="2" max="2" width="20.140625" style="63" customWidth="1"/>
    <col min="3" max="4" width="10.42578125" style="63" customWidth="1"/>
    <col min="5" max="5" width="13.28515625" style="63" customWidth="1"/>
    <col min="6" max="6" width="8.5703125" style="63" customWidth="1"/>
    <col min="7" max="7" width="7.85546875" style="63" customWidth="1"/>
    <col min="8" max="8" width="8.42578125" style="63" customWidth="1"/>
    <col min="9" max="9" width="8.7109375" style="63" customWidth="1"/>
    <col min="10" max="10" width="8.140625" style="63" customWidth="1"/>
    <col min="11" max="11" width="8.5703125" style="63" customWidth="1"/>
    <col min="12" max="12" width="10" style="63" customWidth="1"/>
    <col min="13" max="13" width="6" style="63" customWidth="1"/>
    <col min="14" max="14" width="9.7109375" style="63" customWidth="1"/>
    <col min="15" max="15" width="99.7109375" style="68" hidden="1" customWidth="1"/>
    <col min="16" max="16" width="138.42578125" style="68" hidden="1" customWidth="1"/>
    <col min="17" max="17" width="34.140625" style="68" hidden="1" customWidth="1"/>
    <col min="18" max="18" width="110.140625" style="68" hidden="1" customWidth="1"/>
    <col min="19" max="22" width="34.140625" style="68" hidden="1" customWidth="1"/>
    <col min="23" max="23" width="110.140625" style="68" hidden="1" customWidth="1"/>
    <col min="24" max="26" width="84.42578125" style="68" hidden="1" customWidth="1"/>
    <col min="27" max="16384" width="9.140625" style="63"/>
  </cols>
  <sheetData>
    <row r="1" spans="1:15" s="63" customFormat="1" x14ac:dyDescent="0.2">
      <c r="N1" s="64" t="s">
        <v>128</v>
      </c>
    </row>
    <row r="2" spans="1:15" s="63" customFormat="1" x14ac:dyDescent="0.2">
      <c r="N2" s="64" t="s">
        <v>12</v>
      </c>
    </row>
    <row r="3" spans="1:15" s="63" customFormat="1" x14ac:dyDescent="0.2">
      <c r="N3" s="64"/>
    </row>
    <row r="4" spans="1:15" s="63" customFormat="1" x14ac:dyDescent="0.2">
      <c r="F4" s="65"/>
    </row>
    <row r="5" spans="1:15" s="63" customFormat="1" ht="33.75" x14ac:dyDescent="0.2">
      <c r="A5" s="66" t="s">
        <v>129</v>
      </c>
      <c r="B5" s="67"/>
      <c r="D5" s="767" t="s">
        <v>550</v>
      </c>
      <c r="E5" s="767"/>
      <c r="F5" s="767"/>
      <c r="G5" s="767"/>
      <c r="H5" s="767"/>
      <c r="I5" s="767"/>
      <c r="J5" s="767"/>
      <c r="K5" s="767"/>
      <c r="L5" s="767"/>
      <c r="M5" s="767"/>
      <c r="N5" s="767"/>
      <c r="O5" s="68" t="s">
        <v>550</v>
      </c>
    </row>
    <row r="6" spans="1:15" s="63" customFormat="1" ht="15" customHeight="1" x14ac:dyDescent="0.2">
      <c r="A6" s="69" t="s">
        <v>130</v>
      </c>
      <c r="D6" s="70" t="s">
        <v>131</v>
      </c>
      <c r="E6" s="70"/>
      <c r="F6" s="71"/>
      <c r="G6" s="71"/>
      <c r="H6" s="71"/>
      <c r="I6" s="71"/>
      <c r="J6" s="71"/>
      <c r="K6" s="71"/>
      <c r="L6" s="71"/>
      <c r="M6" s="71"/>
      <c r="N6" s="71"/>
    </row>
    <row r="7" spans="1:15" s="63" customFormat="1" ht="43.5" customHeight="1" x14ac:dyDescent="0.2">
      <c r="A7" s="768" t="s">
        <v>24</v>
      </c>
      <c r="B7" s="768"/>
      <c r="C7" s="768"/>
      <c r="D7" s="768"/>
      <c r="E7" s="768"/>
      <c r="F7" s="768"/>
      <c r="G7" s="768"/>
      <c r="H7" s="768"/>
      <c r="I7" s="768"/>
      <c r="J7" s="768"/>
      <c r="K7" s="768"/>
      <c r="L7" s="768"/>
      <c r="M7" s="768"/>
      <c r="N7" s="768"/>
    </row>
    <row r="8" spans="1:15" s="63" customFormat="1" x14ac:dyDescent="0.2">
      <c r="A8" s="769" t="s">
        <v>3</v>
      </c>
      <c r="B8" s="769"/>
      <c r="C8" s="769"/>
      <c r="D8" s="769"/>
      <c r="E8" s="769"/>
      <c r="F8" s="769"/>
      <c r="G8" s="769"/>
      <c r="H8" s="769"/>
      <c r="I8" s="769"/>
      <c r="J8" s="769"/>
      <c r="K8" s="769"/>
      <c r="L8" s="769"/>
      <c r="M8" s="769"/>
      <c r="N8" s="769"/>
    </row>
    <row r="9" spans="1:15" s="63" customFormat="1" ht="30" customHeight="1" x14ac:dyDescent="0.2">
      <c r="A9" s="768" t="s">
        <v>49</v>
      </c>
      <c r="B9" s="768"/>
      <c r="C9" s="768"/>
      <c r="D9" s="768"/>
      <c r="E9" s="768"/>
      <c r="F9" s="768"/>
      <c r="G9" s="768"/>
      <c r="H9" s="768"/>
      <c r="I9" s="768"/>
      <c r="J9" s="768"/>
      <c r="K9" s="768"/>
      <c r="L9" s="768"/>
      <c r="M9" s="768"/>
      <c r="N9" s="768"/>
    </row>
    <row r="10" spans="1:15" s="63" customFormat="1" x14ac:dyDescent="0.2">
      <c r="A10" s="769" t="s">
        <v>132</v>
      </c>
      <c r="B10" s="769"/>
      <c r="C10" s="769"/>
      <c r="D10" s="769"/>
      <c r="E10" s="769"/>
      <c r="F10" s="769"/>
      <c r="G10" s="769"/>
      <c r="H10" s="769"/>
      <c r="I10" s="769"/>
      <c r="J10" s="769"/>
      <c r="K10" s="769"/>
      <c r="L10" s="769"/>
      <c r="M10" s="769"/>
      <c r="N10" s="769"/>
    </row>
    <row r="11" spans="1:15" s="63" customFormat="1" ht="28.5" customHeight="1" x14ac:dyDescent="0.25">
      <c r="A11" s="770" t="s">
        <v>4513</v>
      </c>
      <c r="B11" s="770"/>
      <c r="C11" s="770"/>
      <c r="D11" s="770"/>
      <c r="E11" s="770"/>
      <c r="F11" s="770"/>
      <c r="G11" s="770"/>
      <c r="H11" s="770"/>
      <c r="I11" s="770"/>
      <c r="J11" s="770"/>
      <c r="K11" s="770"/>
      <c r="L11" s="770"/>
      <c r="M11" s="770"/>
      <c r="N11" s="770"/>
    </row>
    <row r="12" spans="1:15" s="63" customFormat="1" ht="29.25" customHeight="1" x14ac:dyDescent="0.2">
      <c r="A12" s="768" t="s">
        <v>518</v>
      </c>
      <c r="B12" s="768"/>
      <c r="C12" s="768"/>
      <c r="D12" s="768"/>
      <c r="E12" s="768"/>
      <c r="F12" s="768"/>
      <c r="G12" s="768"/>
      <c r="H12" s="768"/>
      <c r="I12" s="768"/>
      <c r="J12" s="768"/>
      <c r="K12" s="768"/>
      <c r="L12" s="768"/>
      <c r="M12" s="768"/>
      <c r="N12" s="768"/>
    </row>
    <row r="13" spans="1:15" s="63" customFormat="1" ht="33.75" customHeight="1" x14ac:dyDescent="0.2">
      <c r="A13" s="769" t="s">
        <v>134</v>
      </c>
      <c r="B13" s="769"/>
      <c r="C13" s="769"/>
      <c r="D13" s="769"/>
      <c r="E13" s="769"/>
      <c r="F13" s="769"/>
      <c r="G13" s="769"/>
      <c r="H13" s="769"/>
      <c r="I13" s="769"/>
      <c r="J13" s="769"/>
      <c r="K13" s="769"/>
      <c r="L13" s="769"/>
      <c r="M13" s="769"/>
      <c r="N13" s="769"/>
    </row>
    <row r="14" spans="1:15" s="63" customFormat="1" ht="18" customHeight="1" x14ac:dyDescent="0.2">
      <c r="A14" s="63" t="s">
        <v>135</v>
      </c>
      <c r="B14" s="72" t="s">
        <v>136</v>
      </c>
      <c r="C14" s="63" t="s">
        <v>137</v>
      </c>
      <c r="F14" s="68"/>
      <c r="G14" s="68"/>
      <c r="H14" s="68"/>
      <c r="I14" s="68"/>
      <c r="J14" s="68"/>
      <c r="K14" s="68"/>
      <c r="L14" s="68"/>
      <c r="M14" s="68"/>
      <c r="N14" s="68"/>
    </row>
    <row r="15" spans="1:15" s="63" customFormat="1" ht="30.75" customHeight="1" x14ac:dyDescent="0.2">
      <c r="A15" s="63" t="s">
        <v>138</v>
      </c>
      <c r="B15" s="777" t="s">
        <v>1383</v>
      </c>
      <c r="C15" s="777"/>
      <c r="D15" s="777"/>
      <c r="E15" s="777"/>
      <c r="F15" s="777"/>
      <c r="G15" s="68"/>
      <c r="H15" s="68"/>
      <c r="I15" s="68"/>
      <c r="J15" s="68"/>
      <c r="K15" s="68"/>
      <c r="L15" s="68"/>
      <c r="M15" s="68"/>
      <c r="N15" s="68"/>
    </row>
    <row r="16" spans="1:15" s="63" customFormat="1" x14ac:dyDescent="0.2">
      <c r="B16" s="778" t="s">
        <v>140</v>
      </c>
      <c r="C16" s="778"/>
      <c r="D16" s="778"/>
      <c r="E16" s="778"/>
      <c r="F16" s="778"/>
      <c r="G16" s="73"/>
      <c r="H16" s="73"/>
      <c r="I16" s="73"/>
      <c r="J16" s="73"/>
      <c r="K16" s="73"/>
      <c r="L16" s="73"/>
      <c r="M16" s="74"/>
      <c r="N16" s="73"/>
    </row>
    <row r="17" spans="1:17" s="63" customFormat="1" ht="25.5" customHeight="1" x14ac:dyDescent="0.2">
      <c r="D17" s="75"/>
      <c r="E17" s="75"/>
      <c r="F17" s="75"/>
      <c r="G17" s="75"/>
      <c r="H17" s="75"/>
      <c r="I17" s="75"/>
      <c r="J17" s="75"/>
      <c r="K17" s="75"/>
      <c r="L17" s="75"/>
      <c r="M17" s="73"/>
      <c r="N17" s="73"/>
    </row>
    <row r="18" spans="1:17" s="63" customFormat="1" x14ac:dyDescent="0.2">
      <c r="A18" s="76" t="s">
        <v>141</v>
      </c>
      <c r="D18" s="70" t="s">
        <v>33</v>
      </c>
      <c r="F18" s="77"/>
      <c r="G18" s="77"/>
      <c r="H18" s="77"/>
      <c r="I18" s="77"/>
      <c r="J18" s="77"/>
      <c r="K18" s="77"/>
      <c r="L18" s="77"/>
      <c r="M18" s="77"/>
      <c r="N18" s="77"/>
    </row>
    <row r="19" spans="1:17" s="63" customFormat="1" ht="25.5" customHeight="1" x14ac:dyDescent="0.2"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</row>
    <row r="20" spans="1:17" s="63" customFormat="1" ht="12.75" customHeight="1" x14ac:dyDescent="0.2">
      <c r="A20" s="76" t="s">
        <v>142</v>
      </c>
      <c r="C20" s="78">
        <v>27.14</v>
      </c>
      <c r="D20" s="79" t="s">
        <v>4514</v>
      </c>
      <c r="E20" s="66" t="s">
        <v>144</v>
      </c>
      <c r="L20" s="80"/>
      <c r="M20" s="80"/>
    </row>
    <row r="21" spans="1:17" s="63" customFormat="1" ht="12.75" customHeight="1" x14ac:dyDescent="0.2">
      <c r="B21" s="63" t="s">
        <v>145</v>
      </c>
      <c r="C21" s="81"/>
      <c r="D21" s="82"/>
      <c r="E21" s="66"/>
    </row>
    <row r="22" spans="1:17" s="63" customFormat="1" ht="12.75" customHeight="1" x14ac:dyDescent="0.2">
      <c r="B22" s="63" t="s">
        <v>146</v>
      </c>
      <c r="C22" s="78">
        <v>0</v>
      </c>
      <c r="D22" s="79" t="s">
        <v>149</v>
      </c>
      <c r="E22" s="66" t="s">
        <v>144</v>
      </c>
      <c r="G22" s="63" t="s">
        <v>147</v>
      </c>
      <c r="L22" s="78">
        <v>0</v>
      </c>
      <c r="M22" s="79" t="s">
        <v>4515</v>
      </c>
      <c r="N22" s="66" t="s">
        <v>144</v>
      </c>
    </row>
    <row r="23" spans="1:17" s="63" customFormat="1" ht="12.75" customHeight="1" x14ac:dyDescent="0.2">
      <c r="B23" s="63" t="s">
        <v>5</v>
      </c>
      <c r="C23" s="78">
        <v>23.59</v>
      </c>
      <c r="D23" s="83" t="s">
        <v>4516</v>
      </c>
      <c r="E23" s="66" t="s">
        <v>144</v>
      </c>
      <c r="G23" s="63" t="s">
        <v>150</v>
      </c>
      <c r="L23" s="84"/>
      <c r="M23" s="84">
        <v>70.44</v>
      </c>
      <c r="N23" s="69" t="s">
        <v>151</v>
      </c>
    </row>
    <row r="24" spans="1:17" s="63" customFormat="1" ht="12.75" customHeight="1" x14ac:dyDescent="0.2">
      <c r="B24" s="63" t="s">
        <v>18</v>
      </c>
      <c r="C24" s="78">
        <v>3.55</v>
      </c>
      <c r="D24" s="83" t="s">
        <v>4517</v>
      </c>
      <c r="E24" s="66" t="s">
        <v>144</v>
      </c>
      <c r="G24" s="63" t="s">
        <v>152</v>
      </c>
      <c r="L24" s="84"/>
      <c r="M24" s="84">
        <v>0.12</v>
      </c>
      <c r="N24" s="69" t="s">
        <v>151</v>
      </c>
    </row>
    <row r="25" spans="1:17" s="63" customFormat="1" ht="12.75" customHeight="1" x14ac:dyDescent="0.2">
      <c r="B25" s="63" t="s">
        <v>19</v>
      </c>
      <c r="C25" s="78">
        <v>0</v>
      </c>
      <c r="D25" s="79" t="s">
        <v>149</v>
      </c>
      <c r="E25" s="66" t="s">
        <v>144</v>
      </c>
      <c r="G25" s="63" t="s">
        <v>153</v>
      </c>
      <c r="L25" s="779" t="s">
        <v>33</v>
      </c>
      <c r="M25" s="779"/>
    </row>
    <row r="26" spans="1:17" s="63" customFormat="1" x14ac:dyDescent="0.2">
      <c r="A26" s="85"/>
    </row>
    <row r="27" spans="1:17" s="63" customFormat="1" ht="36" customHeight="1" x14ac:dyDescent="0.2">
      <c r="A27" s="771" t="s">
        <v>154</v>
      </c>
      <c r="B27" s="771" t="s">
        <v>15</v>
      </c>
      <c r="C27" s="771" t="s">
        <v>155</v>
      </c>
      <c r="D27" s="771"/>
      <c r="E27" s="771"/>
      <c r="F27" s="771" t="s">
        <v>156</v>
      </c>
      <c r="G27" s="771" t="s">
        <v>157</v>
      </c>
      <c r="H27" s="771"/>
      <c r="I27" s="771"/>
      <c r="J27" s="771" t="s">
        <v>158</v>
      </c>
      <c r="K27" s="771"/>
      <c r="L27" s="771"/>
      <c r="M27" s="771" t="s">
        <v>159</v>
      </c>
      <c r="N27" s="771" t="s">
        <v>160</v>
      </c>
    </row>
    <row r="28" spans="1:17" s="63" customFormat="1" ht="36.75" customHeight="1" x14ac:dyDescent="0.2">
      <c r="A28" s="771"/>
      <c r="B28" s="771"/>
      <c r="C28" s="771"/>
      <c r="D28" s="771"/>
      <c r="E28" s="771"/>
      <c r="F28" s="771"/>
      <c r="G28" s="771"/>
      <c r="H28" s="771"/>
      <c r="I28" s="771"/>
      <c r="J28" s="771"/>
      <c r="K28" s="771"/>
      <c r="L28" s="771"/>
      <c r="M28" s="771"/>
      <c r="N28" s="771"/>
    </row>
    <row r="29" spans="1:17" s="63" customFormat="1" ht="42.75" customHeight="1" x14ac:dyDescent="0.2">
      <c r="A29" s="771"/>
      <c r="B29" s="771"/>
      <c r="C29" s="771"/>
      <c r="D29" s="771"/>
      <c r="E29" s="771"/>
      <c r="F29" s="771"/>
      <c r="G29" s="86" t="s">
        <v>161</v>
      </c>
      <c r="H29" s="86" t="s">
        <v>162</v>
      </c>
      <c r="I29" s="86" t="s">
        <v>163</v>
      </c>
      <c r="J29" s="86" t="s">
        <v>161</v>
      </c>
      <c r="K29" s="86" t="s">
        <v>162</v>
      </c>
      <c r="L29" s="86" t="s">
        <v>20</v>
      </c>
      <c r="M29" s="771"/>
      <c r="N29" s="771"/>
    </row>
    <row r="30" spans="1:17" s="63" customFormat="1" x14ac:dyDescent="0.2">
      <c r="A30" s="87">
        <v>1</v>
      </c>
      <c r="B30" s="87">
        <v>2</v>
      </c>
      <c r="C30" s="772">
        <v>3</v>
      </c>
      <c r="D30" s="772"/>
      <c r="E30" s="772"/>
      <c r="F30" s="87">
        <v>4</v>
      </c>
      <c r="G30" s="87">
        <v>5</v>
      </c>
      <c r="H30" s="87">
        <v>6</v>
      </c>
      <c r="I30" s="87">
        <v>7</v>
      </c>
      <c r="J30" s="87">
        <v>8</v>
      </c>
      <c r="K30" s="87">
        <v>9</v>
      </c>
      <c r="L30" s="87">
        <v>10</v>
      </c>
      <c r="M30" s="87">
        <v>11</v>
      </c>
      <c r="N30" s="87">
        <v>12</v>
      </c>
    </row>
    <row r="31" spans="1:17" s="63" customFormat="1" x14ac:dyDescent="0.2">
      <c r="A31" s="773" t="s">
        <v>1388</v>
      </c>
      <c r="B31" s="774"/>
      <c r="C31" s="774"/>
      <c r="D31" s="774"/>
      <c r="E31" s="774"/>
      <c r="F31" s="774"/>
      <c r="G31" s="774"/>
      <c r="H31" s="774"/>
      <c r="I31" s="774"/>
      <c r="J31" s="774"/>
      <c r="K31" s="774"/>
      <c r="L31" s="774"/>
      <c r="M31" s="774"/>
      <c r="N31" s="775"/>
      <c r="P31" s="68" t="s">
        <v>1388</v>
      </c>
    </row>
    <row r="32" spans="1:17" s="63" customFormat="1" ht="22.5" x14ac:dyDescent="0.2">
      <c r="A32" s="88" t="s">
        <v>165</v>
      </c>
      <c r="B32" s="89" t="s">
        <v>1389</v>
      </c>
      <c r="C32" s="776" t="s">
        <v>1390</v>
      </c>
      <c r="D32" s="776"/>
      <c r="E32" s="776"/>
      <c r="F32" s="90" t="s">
        <v>484</v>
      </c>
      <c r="G32" s="90" t="s">
        <v>33</v>
      </c>
      <c r="H32" s="90" t="s">
        <v>33</v>
      </c>
      <c r="I32" s="90" t="s">
        <v>165</v>
      </c>
      <c r="J32" s="91" t="s">
        <v>33</v>
      </c>
      <c r="K32" s="90" t="s">
        <v>33</v>
      </c>
      <c r="L32" s="91" t="s">
        <v>33</v>
      </c>
      <c r="M32" s="92" t="s">
        <v>33</v>
      </c>
      <c r="N32" s="93" t="s">
        <v>33</v>
      </c>
      <c r="Q32" s="68" t="s">
        <v>1390</v>
      </c>
    </row>
    <row r="33" spans="1:22" s="63" customFormat="1" ht="22.5" x14ac:dyDescent="0.2">
      <c r="A33" s="96"/>
      <c r="B33" s="97" t="s">
        <v>171</v>
      </c>
      <c r="C33" s="767" t="s">
        <v>172</v>
      </c>
      <c r="D33" s="767"/>
      <c r="E33" s="767"/>
      <c r="F33" s="767"/>
      <c r="G33" s="767"/>
      <c r="H33" s="767"/>
      <c r="I33" s="767"/>
      <c r="J33" s="767"/>
      <c r="K33" s="767"/>
      <c r="L33" s="767"/>
      <c r="M33" s="767"/>
      <c r="N33" s="781"/>
      <c r="R33" s="68" t="s">
        <v>172</v>
      </c>
    </row>
    <row r="34" spans="1:22" s="63" customFormat="1" x14ac:dyDescent="0.2">
      <c r="A34" s="98"/>
      <c r="B34" s="97" t="s">
        <v>165</v>
      </c>
      <c r="C34" s="767" t="s">
        <v>251</v>
      </c>
      <c r="D34" s="767"/>
      <c r="E34" s="767"/>
      <c r="F34" s="99" t="s">
        <v>33</v>
      </c>
      <c r="G34" s="99" t="s">
        <v>33</v>
      </c>
      <c r="H34" s="99" t="s">
        <v>33</v>
      </c>
      <c r="I34" s="99" t="s">
        <v>33</v>
      </c>
      <c r="J34" s="100">
        <v>59</v>
      </c>
      <c r="K34" s="99" t="s">
        <v>175</v>
      </c>
      <c r="L34" s="100">
        <v>73.75</v>
      </c>
      <c r="M34" s="101" t="s">
        <v>33</v>
      </c>
      <c r="N34" s="102" t="s">
        <v>33</v>
      </c>
      <c r="S34" s="68" t="s">
        <v>251</v>
      </c>
    </row>
    <row r="35" spans="1:22" s="63" customFormat="1" x14ac:dyDescent="0.2">
      <c r="A35" s="98"/>
      <c r="B35" s="97" t="s">
        <v>212</v>
      </c>
      <c r="C35" s="767" t="s">
        <v>252</v>
      </c>
      <c r="D35" s="767"/>
      <c r="E35" s="767"/>
      <c r="F35" s="99" t="s">
        <v>33</v>
      </c>
      <c r="G35" s="99" t="s">
        <v>33</v>
      </c>
      <c r="H35" s="99" t="s">
        <v>33</v>
      </c>
      <c r="I35" s="99" t="s">
        <v>33</v>
      </c>
      <c r="J35" s="100">
        <v>4.38</v>
      </c>
      <c r="K35" s="99" t="s">
        <v>33</v>
      </c>
      <c r="L35" s="100">
        <v>4.38</v>
      </c>
      <c r="M35" s="101" t="s">
        <v>33</v>
      </c>
      <c r="N35" s="102" t="s">
        <v>33</v>
      </c>
      <c r="S35" s="68" t="s">
        <v>252</v>
      </c>
    </row>
    <row r="36" spans="1:22" s="63" customFormat="1" x14ac:dyDescent="0.2">
      <c r="A36" s="98"/>
      <c r="B36" s="97" t="s">
        <v>33</v>
      </c>
      <c r="C36" s="767" t="s">
        <v>253</v>
      </c>
      <c r="D36" s="767"/>
      <c r="E36" s="767"/>
      <c r="F36" s="99" t="s">
        <v>179</v>
      </c>
      <c r="G36" s="99" t="s">
        <v>1120</v>
      </c>
      <c r="H36" s="99" t="s">
        <v>175</v>
      </c>
      <c r="I36" s="99" t="s">
        <v>1391</v>
      </c>
      <c r="J36" s="100" t="s">
        <v>33</v>
      </c>
      <c r="K36" s="99" t="s">
        <v>33</v>
      </c>
      <c r="L36" s="100" t="s">
        <v>33</v>
      </c>
      <c r="M36" s="101" t="s">
        <v>33</v>
      </c>
      <c r="N36" s="102" t="s">
        <v>33</v>
      </c>
      <c r="T36" s="68" t="s">
        <v>253</v>
      </c>
    </row>
    <row r="37" spans="1:22" s="63" customFormat="1" x14ac:dyDescent="0.2">
      <c r="A37" s="98"/>
      <c r="B37" s="97" t="s">
        <v>33</v>
      </c>
      <c r="C37" s="776" t="s">
        <v>182</v>
      </c>
      <c r="D37" s="776"/>
      <c r="E37" s="776"/>
      <c r="F37" s="90" t="s">
        <v>33</v>
      </c>
      <c r="G37" s="90" t="s">
        <v>33</v>
      </c>
      <c r="H37" s="90" t="s">
        <v>33</v>
      </c>
      <c r="I37" s="90" t="s">
        <v>33</v>
      </c>
      <c r="J37" s="91">
        <v>63.38</v>
      </c>
      <c r="K37" s="90" t="s">
        <v>33</v>
      </c>
      <c r="L37" s="91">
        <v>78.13</v>
      </c>
      <c r="M37" s="92" t="s">
        <v>33</v>
      </c>
      <c r="N37" s="93" t="s">
        <v>33</v>
      </c>
      <c r="U37" s="68" t="s">
        <v>182</v>
      </c>
    </row>
    <row r="38" spans="1:22" s="63" customFormat="1" x14ac:dyDescent="0.2">
      <c r="A38" s="98"/>
      <c r="B38" s="97" t="s">
        <v>33</v>
      </c>
      <c r="C38" s="767" t="s">
        <v>183</v>
      </c>
      <c r="D38" s="767"/>
      <c r="E38" s="767"/>
      <c r="F38" s="99" t="s">
        <v>33</v>
      </c>
      <c r="G38" s="99" t="s">
        <v>33</v>
      </c>
      <c r="H38" s="99" t="s">
        <v>33</v>
      </c>
      <c r="I38" s="99" t="s">
        <v>33</v>
      </c>
      <c r="J38" s="100" t="s">
        <v>33</v>
      </c>
      <c r="K38" s="99" t="s">
        <v>33</v>
      </c>
      <c r="L38" s="100">
        <v>73.75</v>
      </c>
      <c r="M38" s="101" t="s">
        <v>33</v>
      </c>
      <c r="N38" s="102" t="s">
        <v>33</v>
      </c>
      <c r="T38" s="68" t="s">
        <v>183</v>
      </c>
    </row>
    <row r="39" spans="1:22" s="63" customFormat="1" ht="22.5" x14ac:dyDescent="0.2">
      <c r="A39" s="98"/>
      <c r="B39" s="97" t="s">
        <v>771</v>
      </c>
      <c r="C39" s="767" t="s">
        <v>772</v>
      </c>
      <c r="D39" s="767"/>
      <c r="E39" s="767"/>
      <c r="F39" s="99" t="s">
        <v>186</v>
      </c>
      <c r="G39" s="99" t="s">
        <v>341</v>
      </c>
      <c r="H39" s="99" t="s">
        <v>33</v>
      </c>
      <c r="I39" s="99" t="s">
        <v>341</v>
      </c>
      <c r="J39" s="100" t="s">
        <v>33</v>
      </c>
      <c r="K39" s="99" t="s">
        <v>33</v>
      </c>
      <c r="L39" s="100">
        <v>59</v>
      </c>
      <c r="M39" s="101" t="s">
        <v>33</v>
      </c>
      <c r="N39" s="102" t="s">
        <v>33</v>
      </c>
      <c r="T39" s="68" t="s">
        <v>772</v>
      </c>
    </row>
    <row r="40" spans="1:22" s="63" customFormat="1" ht="22.5" x14ac:dyDescent="0.2">
      <c r="A40" s="98"/>
      <c r="B40" s="97" t="s">
        <v>773</v>
      </c>
      <c r="C40" s="767" t="s">
        <v>774</v>
      </c>
      <c r="D40" s="767"/>
      <c r="E40" s="767"/>
      <c r="F40" s="99" t="s">
        <v>186</v>
      </c>
      <c r="G40" s="99" t="s">
        <v>775</v>
      </c>
      <c r="H40" s="99" t="s">
        <v>33</v>
      </c>
      <c r="I40" s="99" t="s">
        <v>775</v>
      </c>
      <c r="J40" s="100" t="s">
        <v>33</v>
      </c>
      <c r="K40" s="99" t="s">
        <v>33</v>
      </c>
      <c r="L40" s="100">
        <v>44.25</v>
      </c>
      <c r="M40" s="101" t="s">
        <v>33</v>
      </c>
      <c r="N40" s="102" t="s">
        <v>33</v>
      </c>
      <c r="T40" s="68" t="s">
        <v>774</v>
      </c>
    </row>
    <row r="41" spans="1:22" s="63" customFormat="1" x14ac:dyDescent="0.2">
      <c r="A41" s="103"/>
      <c r="B41" s="104"/>
      <c r="C41" s="780" t="s">
        <v>191</v>
      </c>
      <c r="D41" s="780"/>
      <c r="E41" s="780"/>
      <c r="F41" s="105" t="s">
        <v>33</v>
      </c>
      <c r="G41" s="105" t="s">
        <v>33</v>
      </c>
      <c r="H41" s="105" t="s">
        <v>33</v>
      </c>
      <c r="I41" s="105" t="s">
        <v>33</v>
      </c>
      <c r="J41" s="106" t="s">
        <v>33</v>
      </c>
      <c r="K41" s="105" t="s">
        <v>33</v>
      </c>
      <c r="L41" s="106">
        <v>181.38</v>
      </c>
      <c r="M41" s="92" t="s">
        <v>33</v>
      </c>
      <c r="N41" s="107" t="s">
        <v>33</v>
      </c>
      <c r="V41" s="68" t="s">
        <v>191</v>
      </c>
    </row>
    <row r="42" spans="1:22" s="63" customFormat="1" ht="22.5" x14ac:dyDescent="0.2">
      <c r="A42" s="88" t="s">
        <v>173</v>
      </c>
      <c r="B42" s="89" t="s">
        <v>1043</v>
      </c>
      <c r="C42" s="776" t="s">
        <v>1044</v>
      </c>
      <c r="D42" s="776"/>
      <c r="E42" s="776"/>
      <c r="F42" s="90" t="s">
        <v>484</v>
      </c>
      <c r="G42" s="90" t="s">
        <v>33</v>
      </c>
      <c r="H42" s="90" t="s">
        <v>33</v>
      </c>
      <c r="I42" s="90" t="s">
        <v>165</v>
      </c>
      <c r="J42" s="91">
        <v>175.63</v>
      </c>
      <c r="K42" s="90" t="s">
        <v>33</v>
      </c>
      <c r="L42" s="91">
        <v>175.63</v>
      </c>
      <c r="M42" s="92" t="s">
        <v>33</v>
      </c>
      <c r="N42" s="93" t="s">
        <v>33</v>
      </c>
      <c r="Q42" s="68" t="s">
        <v>1044</v>
      </c>
    </row>
    <row r="43" spans="1:22" s="63" customFormat="1" ht="33.75" x14ac:dyDescent="0.2">
      <c r="A43" s="88" t="s">
        <v>176</v>
      </c>
      <c r="B43" s="89" t="s">
        <v>1408</v>
      </c>
      <c r="C43" s="776" t="s">
        <v>1409</v>
      </c>
      <c r="D43" s="776"/>
      <c r="E43" s="776"/>
      <c r="F43" s="90" t="s">
        <v>484</v>
      </c>
      <c r="G43" s="90" t="s">
        <v>33</v>
      </c>
      <c r="H43" s="90" t="s">
        <v>33</v>
      </c>
      <c r="I43" s="90" t="s">
        <v>212</v>
      </c>
      <c r="J43" s="91" t="s">
        <v>33</v>
      </c>
      <c r="K43" s="90" t="s">
        <v>33</v>
      </c>
      <c r="L43" s="91" t="s">
        <v>33</v>
      </c>
      <c r="M43" s="92" t="s">
        <v>33</v>
      </c>
      <c r="N43" s="93" t="s">
        <v>33</v>
      </c>
      <c r="Q43" s="68" t="s">
        <v>1409</v>
      </c>
    </row>
    <row r="44" spans="1:22" s="63" customFormat="1" ht="22.5" x14ac:dyDescent="0.2">
      <c r="A44" s="96"/>
      <c r="B44" s="97" t="s">
        <v>171</v>
      </c>
      <c r="C44" s="767" t="s">
        <v>172</v>
      </c>
      <c r="D44" s="767"/>
      <c r="E44" s="767"/>
      <c r="F44" s="767"/>
      <c r="G44" s="767"/>
      <c r="H44" s="767"/>
      <c r="I44" s="767"/>
      <c r="J44" s="767"/>
      <c r="K44" s="767"/>
      <c r="L44" s="767"/>
      <c r="M44" s="767"/>
      <c r="N44" s="781"/>
      <c r="R44" s="68" t="s">
        <v>172</v>
      </c>
    </row>
    <row r="45" spans="1:22" s="63" customFormat="1" x14ac:dyDescent="0.2">
      <c r="A45" s="98"/>
      <c r="B45" s="97" t="s">
        <v>165</v>
      </c>
      <c r="C45" s="767" t="s">
        <v>251</v>
      </c>
      <c r="D45" s="767"/>
      <c r="E45" s="767"/>
      <c r="F45" s="99" t="s">
        <v>33</v>
      </c>
      <c r="G45" s="99" t="s">
        <v>33</v>
      </c>
      <c r="H45" s="99" t="s">
        <v>33</v>
      </c>
      <c r="I45" s="99" t="s">
        <v>33</v>
      </c>
      <c r="J45" s="100">
        <v>16.16</v>
      </c>
      <c r="K45" s="99" t="s">
        <v>175</v>
      </c>
      <c r="L45" s="100">
        <v>80.8</v>
      </c>
      <c r="M45" s="101" t="s">
        <v>33</v>
      </c>
      <c r="N45" s="102" t="s">
        <v>33</v>
      </c>
      <c r="S45" s="68" t="s">
        <v>251</v>
      </c>
    </row>
    <row r="46" spans="1:22" s="63" customFormat="1" x14ac:dyDescent="0.2">
      <c r="A46" s="98"/>
      <c r="B46" s="97" t="s">
        <v>212</v>
      </c>
      <c r="C46" s="767" t="s">
        <v>252</v>
      </c>
      <c r="D46" s="767"/>
      <c r="E46" s="767"/>
      <c r="F46" s="99" t="s">
        <v>33</v>
      </c>
      <c r="G46" s="99" t="s">
        <v>33</v>
      </c>
      <c r="H46" s="99" t="s">
        <v>33</v>
      </c>
      <c r="I46" s="99" t="s">
        <v>33</v>
      </c>
      <c r="J46" s="100">
        <v>3.08</v>
      </c>
      <c r="K46" s="99" t="s">
        <v>33</v>
      </c>
      <c r="L46" s="100">
        <v>12.32</v>
      </c>
      <c r="M46" s="101" t="s">
        <v>33</v>
      </c>
      <c r="N46" s="102" t="s">
        <v>33</v>
      </c>
      <c r="S46" s="68" t="s">
        <v>252</v>
      </c>
    </row>
    <row r="47" spans="1:22" s="63" customFormat="1" x14ac:dyDescent="0.2">
      <c r="A47" s="98"/>
      <c r="B47" s="97" t="s">
        <v>33</v>
      </c>
      <c r="C47" s="767" t="s">
        <v>253</v>
      </c>
      <c r="D47" s="767"/>
      <c r="E47" s="767"/>
      <c r="F47" s="99" t="s">
        <v>179</v>
      </c>
      <c r="G47" s="99" t="s">
        <v>1410</v>
      </c>
      <c r="H47" s="99" t="s">
        <v>175</v>
      </c>
      <c r="I47" s="99" t="s">
        <v>4518</v>
      </c>
      <c r="J47" s="100" t="s">
        <v>33</v>
      </c>
      <c r="K47" s="99" t="s">
        <v>33</v>
      </c>
      <c r="L47" s="100" t="s">
        <v>33</v>
      </c>
      <c r="M47" s="101" t="s">
        <v>33</v>
      </c>
      <c r="N47" s="102" t="s">
        <v>33</v>
      </c>
      <c r="T47" s="68" t="s">
        <v>253</v>
      </c>
    </row>
    <row r="48" spans="1:22" s="63" customFormat="1" x14ac:dyDescent="0.2">
      <c r="A48" s="98"/>
      <c r="B48" s="97" t="s">
        <v>33</v>
      </c>
      <c r="C48" s="776" t="s">
        <v>182</v>
      </c>
      <c r="D48" s="776"/>
      <c r="E48" s="776"/>
      <c r="F48" s="90" t="s">
        <v>33</v>
      </c>
      <c r="G48" s="90" t="s">
        <v>33</v>
      </c>
      <c r="H48" s="90" t="s">
        <v>33</v>
      </c>
      <c r="I48" s="90" t="s">
        <v>33</v>
      </c>
      <c r="J48" s="91">
        <v>19.239999999999998</v>
      </c>
      <c r="K48" s="90" t="s">
        <v>33</v>
      </c>
      <c r="L48" s="91">
        <v>93.12</v>
      </c>
      <c r="M48" s="92" t="s">
        <v>33</v>
      </c>
      <c r="N48" s="93" t="s">
        <v>33</v>
      </c>
      <c r="U48" s="68" t="s">
        <v>182</v>
      </c>
    </row>
    <row r="49" spans="1:22" s="63" customFormat="1" x14ac:dyDescent="0.2">
      <c r="A49" s="98"/>
      <c r="B49" s="97" t="s">
        <v>33</v>
      </c>
      <c r="C49" s="767" t="s">
        <v>183</v>
      </c>
      <c r="D49" s="767"/>
      <c r="E49" s="767"/>
      <c r="F49" s="99" t="s">
        <v>33</v>
      </c>
      <c r="G49" s="99" t="s">
        <v>33</v>
      </c>
      <c r="H49" s="99" t="s">
        <v>33</v>
      </c>
      <c r="I49" s="99" t="s">
        <v>33</v>
      </c>
      <c r="J49" s="100" t="s">
        <v>33</v>
      </c>
      <c r="K49" s="99" t="s">
        <v>33</v>
      </c>
      <c r="L49" s="100">
        <v>80.8</v>
      </c>
      <c r="M49" s="101" t="s">
        <v>33</v>
      </c>
      <c r="N49" s="102" t="s">
        <v>33</v>
      </c>
      <c r="T49" s="68" t="s">
        <v>183</v>
      </c>
    </row>
    <row r="50" spans="1:22" s="63" customFormat="1" ht="22.5" x14ac:dyDescent="0.2">
      <c r="A50" s="98"/>
      <c r="B50" s="97" t="s">
        <v>771</v>
      </c>
      <c r="C50" s="767" t="s">
        <v>772</v>
      </c>
      <c r="D50" s="767"/>
      <c r="E50" s="767"/>
      <c r="F50" s="99" t="s">
        <v>186</v>
      </c>
      <c r="G50" s="99" t="s">
        <v>341</v>
      </c>
      <c r="H50" s="99" t="s">
        <v>33</v>
      </c>
      <c r="I50" s="99" t="s">
        <v>341</v>
      </c>
      <c r="J50" s="100" t="s">
        <v>33</v>
      </c>
      <c r="K50" s="99" t="s">
        <v>33</v>
      </c>
      <c r="L50" s="100">
        <v>64.64</v>
      </c>
      <c r="M50" s="101" t="s">
        <v>33</v>
      </c>
      <c r="N50" s="102" t="s">
        <v>33</v>
      </c>
      <c r="T50" s="68" t="s">
        <v>772</v>
      </c>
    </row>
    <row r="51" spans="1:22" s="63" customFormat="1" ht="22.5" x14ac:dyDescent="0.2">
      <c r="A51" s="98"/>
      <c r="B51" s="97" t="s">
        <v>773</v>
      </c>
      <c r="C51" s="767" t="s">
        <v>774</v>
      </c>
      <c r="D51" s="767"/>
      <c r="E51" s="767"/>
      <c r="F51" s="99" t="s">
        <v>186</v>
      </c>
      <c r="G51" s="99" t="s">
        <v>775</v>
      </c>
      <c r="H51" s="99" t="s">
        <v>33</v>
      </c>
      <c r="I51" s="99" t="s">
        <v>775</v>
      </c>
      <c r="J51" s="100" t="s">
        <v>33</v>
      </c>
      <c r="K51" s="99" t="s">
        <v>33</v>
      </c>
      <c r="L51" s="100">
        <v>48.48</v>
      </c>
      <c r="M51" s="101" t="s">
        <v>33</v>
      </c>
      <c r="N51" s="102" t="s">
        <v>33</v>
      </c>
      <c r="T51" s="68" t="s">
        <v>774</v>
      </c>
    </row>
    <row r="52" spans="1:22" s="63" customFormat="1" x14ac:dyDescent="0.2">
      <c r="A52" s="103"/>
      <c r="B52" s="104"/>
      <c r="C52" s="780" t="s">
        <v>191</v>
      </c>
      <c r="D52" s="780"/>
      <c r="E52" s="780"/>
      <c r="F52" s="105" t="s">
        <v>33</v>
      </c>
      <c r="G52" s="105" t="s">
        <v>33</v>
      </c>
      <c r="H52" s="105" t="s">
        <v>33</v>
      </c>
      <c r="I52" s="105" t="s">
        <v>33</v>
      </c>
      <c r="J52" s="106" t="s">
        <v>33</v>
      </c>
      <c r="K52" s="105" t="s">
        <v>33</v>
      </c>
      <c r="L52" s="106">
        <v>206.24</v>
      </c>
      <c r="M52" s="92" t="s">
        <v>33</v>
      </c>
      <c r="N52" s="107" t="s">
        <v>33</v>
      </c>
      <c r="V52" s="68" t="s">
        <v>191</v>
      </c>
    </row>
    <row r="53" spans="1:22" s="63" customFormat="1" ht="45" x14ac:dyDescent="0.2">
      <c r="A53" s="88" t="s">
        <v>212</v>
      </c>
      <c r="B53" s="89" t="s">
        <v>1412</v>
      </c>
      <c r="C53" s="776" t="s">
        <v>1413</v>
      </c>
      <c r="D53" s="776"/>
      <c r="E53" s="776"/>
      <c r="F53" s="90" t="s">
        <v>484</v>
      </c>
      <c r="G53" s="90" t="s">
        <v>33</v>
      </c>
      <c r="H53" s="90" t="s">
        <v>33</v>
      </c>
      <c r="I53" s="90" t="s">
        <v>212</v>
      </c>
      <c r="J53" s="91">
        <v>116.52</v>
      </c>
      <c r="K53" s="90" t="s">
        <v>33</v>
      </c>
      <c r="L53" s="91">
        <v>466.08</v>
      </c>
      <c r="M53" s="92" t="s">
        <v>33</v>
      </c>
      <c r="N53" s="93" t="s">
        <v>33</v>
      </c>
      <c r="Q53" s="68" t="s">
        <v>1413</v>
      </c>
    </row>
    <row r="54" spans="1:22" s="63" customFormat="1" ht="56.25" x14ac:dyDescent="0.2">
      <c r="A54" s="88" t="s">
        <v>219</v>
      </c>
      <c r="B54" s="89" t="s">
        <v>1021</v>
      </c>
      <c r="C54" s="776" t="s">
        <v>1022</v>
      </c>
      <c r="D54" s="776"/>
      <c r="E54" s="776"/>
      <c r="F54" s="90" t="s">
        <v>484</v>
      </c>
      <c r="G54" s="90" t="s">
        <v>33</v>
      </c>
      <c r="H54" s="90" t="s">
        <v>33</v>
      </c>
      <c r="I54" s="90" t="s">
        <v>165</v>
      </c>
      <c r="J54" s="91" t="s">
        <v>33</v>
      </c>
      <c r="K54" s="90" t="s">
        <v>33</v>
      </c>
      <c r="L54" s="91" t="s">
        <v>33</v>
      </c>
      <c r="M54" s="92" t="s">
        <v>33</v>
      </c>
      <c r="N54" s="93" t="s">
        <v>33</v>
      </c>
      <c r="Q54" s="68" t="s">
        <v>1022</v>
      </c>
    </row>
    <row r="55" spans="1:22" s="63" customFormat="1" ht="22.5" x14ac:dyDescent="0.2">
      <c r="A55" s="96"/>
      <c r="B55" s="97" t="s">
        <v>171</v>
      </c>
      <c r="C55" s="767" t="s">
        <v>172</v>
      </c>
      <c r="D55" s="767"/>
      <c r="E55" s="767"/>
      <c r="F55" s="767"/>
      <c r="G55" s="767"/>
      <c r="H55" s="767"/>
      <c r="I55" s="767"/>
      <c r="J55" s="767"/>
      <c r="K55" s="767"/>
      <c r="L55" s="767"/>
      <c r="M55" s="767"/>
      <c r="N55" s="781"/>
      <c r="R55" s="68" t="s">
        <v>172</v>
      </c>
    </row>
    <row r="56" spans="1:22" s="63" customFormat="1" x14ac:dyDescent="0.2">
      <c r="A56" s="98"/>
      <c r="B56" s="97" t="s">
        <v>165</v>
      </c>
      <c r="C56" s="767" t="s">
        <v>251</v>
      </c>
      <c r="D56" s="767"/>
      <c r="E56" s="767"/>
      <c r="F56" s="99" t="s">
        <v>33</v>
      </c>
      <c r="G56" s="99" t="s">
        <v>33</v>
      </c>
      <c r="H56" s="99" t="s">
        <v>33</v>
      </c>
      <c r="I56" s="99" t="s">
        <v>33</v>
      </c>
      <c r="J56" s="100">
        <v>9.91</v>
      </c>
      <c r="K56" s="99" t="s">
        <v>175</v>
      </c>
      <c r="L56" s="100">
        <v>12.39</v>
      </c>
      <c r="M56" s="101" t="s">
        <v>33</v>
      </c>
      <c r="N56" s="102" t="s">
        <v>33</v>
      </c>
      <c r="S56" s="68" t="s">
        <v>251</v>
      </c>
    </row>
    <row r="57" spans="1:22" s="63" customFormat="1" x14ac:dyDescent="0.2">
      <c r="A57" s="98"/>
      <c r="B57" s="97" t="s">
        <v>173</v>
      </c>
      <c r="C57" s="767" t="s">
        <v>174</v>
      </c>
      <c r="D57" s="767"/>
      <c r="E57" s="767"/>
      <c r="F57" s="99" t="s">
        <v>33</v>
      </c>
      <c r="G57" s="99" t="s">
        <v>33</v>
      </c>
      <c r="H57" s="99" t="s">
        <v>33</v>
      </c>
      <c r="I57" s="99" t="s">
        <v>33</v>
      </c>
      <c r="J57" s="100">
        <v>5.43</v>
      </c>
      <c r="K57" s="99" t="s">
        <v>175</v>
      </c>
      <c r="L57" s="100">
        <v>6.79</v>
      </c>
      <c r="M57" s="101" t="s">
        <v>33</v>
      </c>
      <c r="N57" s="102" t="s">
        <v>33</v>
      </c>
      <c r="S57" s="68" t="s">
        <v>174</v>
      </c>
    </row>
    <row r="58" spans="1:22" s="63" customFormat="1" x14ac:dyDescent="0.2">
      <c r="A58" s="98"/>
      <c r="B58" s="97" t="s">
        <v>176</v>
      </c>
      <c r="C58" s="767" t="s">
        <v>177</v>
      </c>
      <c r="D58" s="767"/>
      <c r="E58" s="767"/>
      <c r="F58" s="99" t="s">
        <v>33</v>
      </c>
      <c r="G58" s="99" t="s">
        <v>33</v>
      </c>
      <c r="H58" s="99" t="s">
        <v>33</v>
      </c>
      <c r="I58" s="99" t="s">
        <v>33</v>
      </c>
      <c r="J58" s="100">
        <v>0.76</v>
      </c>
      <c r="K58" s="99" t="s">
        <v>175</v>
      </c>
      <c r="L58" s="100">
        <v>0.95</v>
      </c>
      <c r="M58" s="101" t="s">
        <v>33</v>
      </c>
      <c r="N58" s="102" t="s">
        <v>33</v>
      </c>
      <c r="S58" s="68" t="s">
        <v>177</v>
      </c>
    </row>
    <row r="59" spans="1:22" s="63" customFormat="1" x14ac:dyDescent="0.2">
      <c r="A59" s="98"/>
      <c r="B59" s="97" t="s">
        <v>212</v>
      </c>
      <c r="C59" s="767" t="s">
        <v>252</v>
      </c>
      <c r="D59" s="767"/>
      <c r="E59" s="767"/>
      <c r="F59" s="99" t="s">
        <v>33</v>
      </c>
      <c r="G59" s="99" t="s">
        <v>33</v>
      </c>
      <c r="H59" s="99" t="s">
        <v>33</v>
      </c>
      <c r="I59" s="99" t="s">
        <v>33</v>
      </c>
      <c r="J59" s="100">
        <v>0.74</v>
      </c>
      <c r="K59" s="99" t="s">
        <v>33</v>
      </c>
      <c r="L59" s="100">
        <v>0.74</v>
      </c>
      <c r="M59" s="101" t="s">
        <v>33</v>
      </c>
      <c r="N59" s="102" t="s">
        <v>33</v>
      </c>
      <c r="S59" s="68" t="s">
        <v>252</v>
      </c>
    </row>
    <row r="60" spans="1:22" s="63" customFormat="1" x14ac:dyDescent="0.2">
      <c r="A60" s="98"/>
      <c r="B60" s="97" t="s">
        <v>33</v>
      </c>
      <c r="C60" s="767" t="s">
        <v>253</v>
      </c>
      <c r="D60" s="767"/>
      <c r="E60" s="767"/>
      <c r="F60" s="99" t="s">
        <v>179</v>
      </c>
      <c r="G60" s="99" t="s">
        <v>1023</v>
      </c>
      <c r="H60" s="99" t="s">
        <v>175</v>
      </c>
      <c r="I60" s="99" t="s">
        <v>1231</v>
      </c>
      <c r="J60" s="100" t="s">
        <v>33</v>
      </c>
      <c r="K60" s="99" t="s">
        <v>33</v>
      </c>
      <c r="L60" s="100" t="s">
        <v>33</v>
      </c>
      <c r="M60" s="101" t="s">
        <v>33</v>
      </c>
      <c r="N60" s="102" t="s">
        <v>33</v>
      </c>
      <c r="T60" s="68" t="s">
        <v>253</v>
      </c>
    </row>
    <row r="61" spans="1:22" s="63" customFormat="1" x14ac:dyDescent="0.2">
      <c r="A61" s="98"/>
      <c r="B61" s="97" t="s">
        <v>33</v>
      </c>
      <c r="C61" s="767" t="s">
        <v>178</v>
      </c>
      <c r="D61" s="767"/>
      <c r="E61" s="767"/>
      <c r="F61" s="99" t="s">
        <v>179</v>
      </c>
      <c r="G61" s="99" t="s">
        <v>809</v>
      </c>
      <c r="H61" s="99" t="s">
        <v>175</v>
      </c>
      <c r="I61" s="99" t="s">
        <v>2630</v>
      </c>
      <c r="J61" s="100" t="s">
        <v>33</v>
      </c>
      <c r="K61" s="99" t="s">
        <v>33</v>
      </c>
      <c r="L61" s="100" t="s">
        <v>33</v>
      </c>
      <c r="M61" s="101" t="s">
        <v>33</v>
      </c>
      <c r="N61" s="102" t="s">
        <v>33</v>
      </c>
      <c r="T61" s="68" t="s">
        <v>178</v>
      </c>
    </row>
    <row r="62" spans="1:22" s="63" customFormat="1" x14ac:dyDescent="0.2">
      <c r="A62" s="98"/>
      <c r="B62" s="97" t="s">
        <v>33</v>
      </c>
      <c r="C62" s="776" t="s">
        <v>182</v>
      </c>
      <c r="D62" s="776"/>
      <c r="E62" s="776"/>
      <c r="F62" s="90" t="s">
        <v>33</v>
      </c>
      <c r="G62" s="90" t="s">
        <v>33</v>
      </c>
      <c r="H62" s="90" t="s">
        <v>33</v>
      </c>
      <c r="I62" s="90" t="s">
        <v>33</v>
      </c>
      <c r="J62" s="91">
        <v>16.079999999999998</v>
      </c>
      <c r="K62" s="90" t="s">
        <v>33</v>
      </c>
      <c r="L62" s="91">
        <v>19.920000000000002</v>
      </c>
      <c r="M62" s="92" t="s">
        <v>33</v>
      </c>
      <c r="N62" s="93" t="s">
        <v>33</v>
      </c>
      <c r="U62" s="68" t="s">
        <v>182</v>
      </c>
    </row>
    <row r="63" spans="1:22" s="63" customFormat="1" x14ac:dyDescent="0.2">
      <c r="A63" s="98"/>
      <c r="B63" s="97" t="s">
        <v>33</v>
      </c>
      <c r="C63" s="767" t="s">
        <v>183</v>
      </c>
      <c r="D63" s="767"/>
      <c r="E63" s="767"/>
      <c r="F63" s="99" t="s">
        <v>33</v>
      </c>
      <c r="G63" s="99" t="s">
        <v>33</v>
      </c>
      <c r="H63" s="99" t="s">
        <v>33</v>
      </c>
      <c r="I63" s="99" t="s">
        <v>33</v>
      </c>
      <c r="J63" s="100" t="s">
        <v>33</v>
      </c>
      <c r="K63" s="99" t="s">
        <v>33</v>
      </c>
      <c r="L63" s="100">
        <v>13.34</v>
      </c>
      <c r="M63" s="101" t="s">
        <v>33</v>
      </c>
      <c r="N63" s="102" t="s">
        <v>33</v>
      </c>
      <c r="T63" s="68" t="s">
        <v>183</v>
      </c>
    </row>
    <row r="64" spans="1:22" s="63" customFormat="1" ht="22.5" x14ac:dyDescent="0.2">
      <c r="A64" s="98"/>
      <c r="B64" s="97" t="s">
        <v>959</v>
      </c>
      <c r="C64" s="767" t="s">
        <v>960</v>
      </c>
      <c r="D64" s="767"/>
      <c r="E64" s="767"/>
      <c r="F64" s="99" t="s">
        <v>186</v>
      </c>
      <c r="G64" s="99" t="s">
        <v>187</v>
      </c>
      <c r="H64" s="99" t="s">
        <v>33</v>
      </c>
      <c r="I64" s="99" t="s">
        <v>187</v>
      </c>
      <c r="J64" s="100" t="s">
        <v>33</v>
      </c>
      <c r="K64" s="99" t="s">
        <v>33</v>
      </c>
      <c r="L64" s="100">
        <v>12.67</v>
      </c>
      <c r="M64" s="101" t="s">
        <v>33</v>
      </c>
      <c r="N64" s="102" t="s">
        <v>33</v>
      </c>
      <c r="T64" s="68" t="s">
        <v>960</v>
      </c>
    </row>
    <row r="65" spans="1:23" s="63" customFormat="1" ht="22.5" x14ac:dyDescent="0.2">
      <c r="A65" s="98"/>
      <c r="B65" s="97" t="s">
        <v>961</v>
      </c>
      <c r="C65" s="767" t="s">
        <v>962</v>
      </c>
      <c r="D65" s="767"/>
      <c r="E65" s="767"/>
      <c r="F65" s="99" t="s">
        <v>186</v>
      </c>
      <c r="G65" s="99" t="s">
        <v>594</v>
      </c>
      <c r="H65" s="99" t="s">
        <v>33</v>
      </c>
      <c r="I65" s="99" t="s">
        <v>594</v>
      </c>
      <c r="J65" s="100" t="s">
        <v>33</v>
      </c>
      <c r="K65" s="99" t="s">
        <v>33</v>
      </c>
      <c r="L65" s="100">
        <v>8.67</v>
      </c>
      <c r="M65" s="101" t="s">
        <v>33</v>
      </c>
      <c r="N65" s="102" t="s">
        <v>33</v>
      </c>
      <c r="T65" s="68" t="s">
        <v>962</v>
      </c>
    </row>
    <row r="66" spans="1:23" s="63" customFormat="1" x14ac:dyDescent="0.2">
      <c r="A66" s="103"/>
      <c r="B66" s="104"/>
      <c r="C66" s="780" t="s">
        <v>191</v>
      </c>
      <c r="D66" s="780"/>
      <c r="E66" s="780"/>
      <c r="F66" s="105" t="s">
        <v>33</v>
      </c>
      <c r="G66" s="105" t="s">
        <v>33</v>
      </c>
      <c r="H66" s="105" t="s">
        <v>33</v>
      </c>
      <c r="I66" s="105" t="s">
        <v>33</v>
      </c>
      <c r="J66" s="106" t="s">
        <v>33</v>
      </c>
      <c r="K66" s="105" t="s">
        <v>33</v>
      </c>
      <c r="L66" s="106">
        <v>41.26</v>
      </c>
      <c r="M66" s="92" t="s">
        <v>33</v>
      </c>
      <c r="N66" s="107" t="s">
        <v>33</v>
      </c>
      <c r="V66" s="68" t="s">
        <v>191</v>
      </c>
    </row>
    <row r="67" spans="1:23" s="63" customFormat="1" ht="45" x14ac:dyDescent="0.2">
      <c r="A67" s="88" t="s">
        <v>228</v>
      </c>
      <c r="B67" s="89" t="s">
        <v>1414</v>
      </c>
      <c r="C67" s="776" t="s">
        <v>1415</v>
      </c>
      <c r="D67" s="776"/>
      <c r="E67" s="776"/>
      <c r="F67" s="90" t="s">
        <v>484</v>
      </c>
      <c r="G67" s="90" t="s">
        <v>33</v>
      </c>
      <c r="H67" s="90" t="s">
        <v>33</v>
      </c>
      <c r="I67" s="90" t="s">
        <v>165</v>
      </c>
      <c r="J67" s="91">
        <v>145.41999999999999</v>
      </c>
      <c r="K67" s="90" t="s">
        <v>33</v>
      </c>
      <c r="L67" s="91">
        <v>145.41999999999999</v>
      </c>
      <c r="M67" s="92" t="s">
        <v>33</v>
      </c>
      <c r="N67" s="93" t="s">
        <v>33</v>
      </c>
      <c r="Q67" s="68" t="s">
        <v>1415</v>
      </c>
    </row>
    <row r="68" spans="1:23" s="63" customFormat="1" ht="45" x14ac:dyDescent="0.2">
      <c r="A68" s="88" t="s">
        <v>235</v>
      </c>
      <c r="B68" s="89" t="s">
        <v>1333</v>
      </c>
      <c r="C68" s="776" t="s">
        <v>1334</v>
      </c>
      <c r="D68" s="776"/>
      <c r="E68" s="776"/>
      <c r="F68" s="90" t="s">
        <v>711</v>
      </c>
      <c r="G68" s="90" t="s">
        <v>33</v>
      </c>
      <c r="H68" s="90" t="s">
        <v>33</v>
      </c>
      <c r="I68" s="90" t="s">
        <v>4451</v>
      </c>
      <c r="J68" s="91" t="s">
        <v>33</v>
      </c>
      <c r="K68" s="90" t="s">
        <v>33</v>
      </c>
      <c r="L68" s="91" t="s">
        <v>33</v>
      </c>
      <c r="M68" s="92" t="s">
        <v>33</v>
      </c>
      <c r="N68" s="93" t="s">
        <v>33</v>
      </c>
      <c r="Q68" s="68" t="s">
        <v>1334</v>
      </c>
    </row>
    <row r="69" spans="1:23" s="63" customFormat="1" x14ac:dyDescent="0.2">
      <c r="A69" s="94"/>
      <c r="B69" s="95"/>
      <c r="C69" s="767" t="s">
        <v>4519</v>
      </c>
      <c r="D69" s="767"/>
      <c r="E69" s="767"/>
      <c r="F69" s="767"/>
      <c r="G69" s="767"/>
      <c r="H69" s="767"/>
      <c r="I69" s="767"/>
      <c r="J69" s="767"/>
      <c r="K69" s="767"/>
      <c r="L69" s="767"/>
      <c r="M69" s="767"/>
      <c r="N69" s="781"/>
      <c r="W69" s="68" t="s">
        <v>4519</v>
      </c>
    </row>
    <row r="70" spans="1:23" s="63" customFormat="1" ht="22.5" x14ac:dyDescent="0.2">
      <c r="A70" s="96"/>
      <c r="B70" s="97" t="s">
        <v>171</v>
      </c>
      <c r="C70" s="767" t="s">
        <v>172</v>
      </c>
      <c r="D70" s="767"/>
      <c r="E70" s="767"/>
      <c r="F70" s="767"/>
      <c r="G70" s="767"/>
      <c r="H70" s="767"/>
      <c r="I70" s="767"/>
      <c r="J70" s="767"/>
      <c r="K70" s="767"/>
      <c r="L70" s="767"/>
      <c r="M70" s="767"/>
      <c r="N70" s="781"/>
      <c r="R70" s="68" t="s">
        <v>172</v>
      </c>
    </row>
    <row r="71" spans="1:23" s="63" customFormat="1" x14ac:dyDescent="0.2">
      <c r="A71" s="98"/>
      <c r="B71" s="97" t="s">
        <v>165</v>
      </c>
      <c r="C71" s="767" t="s">
        <v>251</v>
      </c>
      <c r="D71" s="767"/>
      <c r="E71" s="767"/>
      <c r="F71" s="99" t="s">
        <v>33</v>
      </c>
      <c r="G71" s="99" t="s">
        <v>33</v>
      </c>
      <c r="H71" s="99" t="s">
        <v>33</v>
      </c>
      <c r="I71" s="99" t="s">
        <v>33</v>
      </c>
      <c r="J71" s="100">
        <v>139.54</v>
      </c>
      <c r="K71" s="99" t="s">
        <v>175</v>
      </c>
      <c r="L71" s="100">
        <v>279.08</v>
      </c>
      <c r="M71" s="101" t="s">
        <v>33</v>
      </c>
      <c r="N71" s="102" t="s">
        <v>33</v>
      </c>
      <c r="S71" s="68" t="s">
        <v>251</v>
      </c>
    </row>
    <row r="72" spans="1:23" s="63" customFormat="1" x14ac:dyDescent="0.2">
      <c r="A72" s="98"/>
      <c r="B72" s="97" t="s">
        <v>212</v>
      </c>
      <c r="C72" s="767" t="s">
        <v>252</v>
      </c>
      <c r="D72" s="767"/>
      <c r="E72" s="767"/>
      <c r="F72" s="99" t="s">
        <v>33</v>
      </c>
      <c r="G72" s="99" t="s">
        <v>33</v>
      </c>
      <c r="H72" s="99" t="s">
        <v>33</v>
      </c>
      <c r="I72" s="99" t="s">
        <v>33</v>
      </c>
      <c r="J72" s="100">
        <v>16.79</v>
      </c>
      <c r="K72" s="99" t="s">
        <v>33</v>
      </c>
      <c r="L72" s="100">
        <v>26.86</v>
      </c>
      <c r="M72" s="101" t="s">
        <v>33</v>
      </c>
      <c r="N72" s="102" t="s">
        <v>33</v>
      </c>
      <c r="S72" s="68" t="s">
        <v>252</v>
      </c>
    </row>
    <row r="73" spans="1:23" s="63" customFormat="1" x14ac:dyDescent="0.2">
      <c r="A73" s="98"/>
      <c r="B73" s="97" t="s">
        <v>33</v>
      </c>
      <c r="C73" s="767" t="s">
        <v>253</v>
      </c>
      <c r="D73" s="767"/>
      <c r="E73" s="767"/>
      <c r="F73" s="99" t="s">
        <v>179</v>
      </c>
      <c r="G73" s="99" t="s">
        <v>1335</v>
      </c>
      <c r="H73" s="99" t="s">
        <v>175</v>
      </c>
      <c r="I73" s="99" t="s">
        <v>4520</v>
      </c>
      <c r="J73" s="100" t="s">
        <v>33</v>
      </c>
      <c r="K73" s="99" t="s">
        <v>33</v>
      </c>
      <c r="L73" s="100" t="s">
        <v>33</v>
      </c>
      <c r="M73" s="101" t="s">
        <v>33</v>
      </c>
      <c r="N73" s="102" t="s">
        <v>33</v>
      </c>
      <c r="T73" s="68" t="s">
        <v>253</v>
      </c>
    </row>
    <row r="74" spans="1:23" s="63" customFormat="1" x14ac:dyDescent="0.2">
      <c r="A74" s="98"/>
      <c r="B74" s="97" t="s">
        <v>33</v>
      </c>
      <c r="C74" s="776" t="s">
        <v>182</v>
      </c>
      <c r="D74" s="776"/>
      <c r="E74" s="776"/>
      <c r="F74" s="90" t="s">
        <v>33</v>
      </c>
      <c r="G74" s="90" t="s">
        <v>33</v>
      </c>
      <c r="H74" s="90" t="s">
        <v>33</v>
      </c>
      <c r="I74" s="90" t="s">
        <v>33</v>
      </c>
      <c r="J74" s="91">
        <v>156.33000000000001</v>
      </c>
      <c r="K74" s="90" t="s">
        <v>33</v>
      </c>
      <c r="L74" s="91">
        <v>305.94</v>
      </c>
      <c r="M74" s="92" t="s">
        <v>33</v>
      </c>
      <c r="N74" s="93" t="s">
        <v>33</v>
      </c>
      <c r="U74" s="68" t="s">
        <v>182</v>
      </c>
    </row>
    <row r="75" spans="1:23" s="63" customFormat="1" x14ac:dyDescent="0.2">
      <c r="A75" s="98"/>
      <c r="B75" s="97" t="s">
        <v>33</v>
      </c>
      <c r="C75" s="767" t="s">
        <v>183</v>
      </c>
      <c r="D75" s="767"/>
      <c r="E75" s="767"/>
      <c r="F75" s="99" t="s">
        <v>33</v>
      </c>
      <c r="G75" s="99" t="s">
        <v>33</v>
      </c>
      <c r="H75" s="99" t="s">
        <v>33</v>
      </c>
      <c r="I75" s="99" t="s">
        <v>33</v>
      </c>
      <c r="J75" s="100" t="s">
        <v>33</v>
      </c>
      <c r="K75" s="99" t="s">
        <v>33</v>
      </c>
      <c r="L75" s="100">
        <v>279.08</v>
      </c>
      <c r="M75" s="101" t="s">
        <v>33</v>
      </c>
      <c r="N75" s="102" t="s">
        <v>33</v>
      </c>
      <c r="T75" s="68" t="s">
        <v>183</v>
      </c>
    </row>
    <row r="76" spans="1:23" s="63" customFormat="1" ht="22.5" x14ac:dyDescent="0.2">
      <c r="A76" s="98"/>
      <c r="B76" s="97" t="s">
        <v>959</v>
      </c>
      <c r="C76" s="767" t="s">
        <v>960</v>
      </c>
      <c r="D76" s="767"/>
      <c r="E76" s="767"/>
      <c r="F76" s="99" t="s">
        <v>186</v>
      </c>
      <c r="G76" s="99" t="s">
        <v>187</v>
      </c>
      <c r="H76" s="99" t="s">
        <v>33</v>
      </c>
      <c r="I76" s="99" t="s">
        <v>187</v>
      </c>
      <c r="J76" s="100" t="s">
        <v>33</v>
      </c>
      <c r="K76" s="99" t="s">
        <v>33</v>
      </c>
      <c r="L76" s="100">
        <v>265.13</v>
      </c>
      <c r="M76" s="101" t="s">
        <v>33</v>
      </c>
      <c r="N76" s="102" t="s">
        <v>33</v>
      </c>
      <c r="T76" s="68" t="s">
        <v>960</v>
      </c>
    </row>
    <row r="77" spans="1:23" s="63" customFormat="1" ht="22.5" x14ac:dyDescent="0.2">
      <c r="A77" s="98"/>
      <c r="B77" s="97" t="s">
        <v>961</v>
      </c>
      <c r="C77" s="767" t="s">
        <v>962</v>
      </c>
      <c r="D77" s="767"/>
      <c r="E77" s="767"/>
      <c r="F77" s="99" t="s">
        <v>186</v>
      </c>
      <c r="G77" s="99" t="s">
        <v>594</v>
      </c>
      <c r="H77" s="99" t="s">
        <v>33</v>
      </c>
      <c r="I77" s="99" t="s">
        <v>594</v>
      </c>
      <c r="J77" s="100" t="s">
        <v>33</v>
      </c>
      <c r="K77" s="99" t="s">
        <v>33</v>
      </c>
      <c r="L77" s="100">
        <v>181.4</v>
      </c>
      <c r="M77" s="101" t="s">
        <v>33</v>
      </c>
      <c r="N77" s="102" t="s">
        <v>33</v>
      </c>
      <c r="T77" s="68" t="s">
        <v>962</v>
      </c>
    </row>
    <row r="78" spans="1:23" s="63" customFormat="1" x14ac:dyDescent="0.2">
      <c r="A78" s="103"/>
      <c r="B78" s="104"/>
      <c r="C78" s="780" t="s">
        <v>191</v>
      </c>
      <c r="D78" s="780"/>
      <c r="E78" s="780"/>
      <c r="F78" s="105" t="s">
        <v>33</v>
      </c>
      <c r="G78" s="105" t="s">
        <v>33</v>
      </c>
      <c r="H78" s="105" t="s">
        <v>33</v>
      </c>
      <c r="I78" s="105" t="s">
        <v>33</v>
      </c>
      <c r="J78" s="106" t="s">
        <v>33</v>
      </c>
      <c r="K78" s="105" t="s">
        <v>33</v>
      </c>
      <c r="L78" s="106">
        <v>752.47</v>
      </c>
      <c r="M78" s="92" t="s">
        <v>33</v>
      </c>
      <c r="N78" s="107" t="s">
        <v>33</v>
      </c>
      <c r="V78" s="68" t="s">
        <v>191</v>
      </c>
    </row>
    <row r="79" spans="1:23" s="63" customFormat="1" ht="33.75" x14ac:dyDescent="0.2">
      <c r="A79" s="88" t="s">
        <v>240</v>
      </c>
      <c r="B79" s="89" t="s">
        <v>2613</v>
      </c>
      <c r="C79" s="776" t="s">
        <v>2614</v>
      </c>
      <c r="D79" s="776"/>
      <c r="E79" s="776"/>
      <c r="F79" s="90" t="s">
        <v>815</v>
      </c>
      <c r="G79" s="90" t="s">
        <v>33</v>
      </c>
      <c r="H79" s="90" t="s">
        <v>33</v>
      </c>
      <c r="I79" s="90" t="s">
        <v>4521</v>
      </c>
      <c r="J79" s="91">
        <v>2.2400000000000002</v>
      </c>
      <c r="K79" s="90" t="s">
        <v>33</v>
      </c>
      <c r="L79" s="91">
        <v>365.57</v>
      </c>
      <c r="M79" s="92" t="s">
        <v>33</v>
      </c>
      <c r="N79" s="93" t="s">
        <v>33</v>
      </c>
      <c r="Q79" s="68" t="s">
        <v>2614</v>
      </c>
    </row>
    <row r="80" spans="1:23" s="63" customFormat="1" x14ac:dyDescent="0.2">
      <c r="A80" s="94"/>
      <c r="B80" s="95"/>
      <c r="C80" s="767" t="s">
        <v>4522</v>
      </c>
      <c r="D80" s="767"/>
      <c r="E80" s="767"/>
      <c r="F80" s="767"/>
      <c r="G80" s="767"/>
      <c r="H80" s="767"/>
      <c r="I80" s="767"/>
      <c r="J80" s="767"/>
      <c r="K80" s="767"/>
      <c r="L80" s="767"/>
      <c r="M80" s="767"/>
      <c r="N80" s="781"/>
      <c r="W80" s="68" t="s">
        <v>4522</v>
      </c>
    </row>
    <row r="81" spans="1:23" s="63" customFormat="1" ht="45" x14ac:dyDescent="0.2">
      <c r="A81" s="88" t="s">
        <v>246</v>
      </c>
      <c r="B81" s="89" t="s">
        <v>1341</v>
      </c>
      <c r="C81" s="776" t="s">
        <v>1342</v>
      </c>
      <c r="D81" s="776"/>
      <c r="E81" s="776"/>
      <c r="F81" s="90" t="s">
        <v>711</v>
      </c>
      <c r="G81" s="90" t="s">
        <v>33</v>
      </c>
      <c r="H81" s="90" t="s">
        <v>33</v>
      </c>
      <c r="I81" s="90" t="s">
        <v>4451</v>
      </c>
      <c r="J81" s="91" t="s">
        <v>33</v>
      </c>
      <c r="K81" s="90" t="s">
        <v>33</v>
      </c>
      <c r="L81" s="91" t="s">
        <v>33</v>
      </c>
      <c r="M81" s="92" t="s">
        <v>33</v>
      </c>
      <c r="N81" s="93" t="s">
        <v>33</v>
      </c>
      <c r="Q81" s="68" t="s">
        <v>1342</v>
      </c>
    </row>
    <row r="82" spans="1:23" s="63" customFormat="1" x14ac:dyDescent="0.2">
      <c r="A82" s="94"/>
      <c r="B82" s="95"/>
      <c r="C82" s="767" t="s">
        <v>4519</v>
      </c>
      <c r="D82" s="767"/>
      <c r="E82" s="767"/>
      <c r="F82" s="767"/>
      <c r="G82" s="767"/>
      <c r="H82" s="767"/>
      <c r="I82" s="767"/>
      <c r="J82" s="767"/>
      <c r="K82" s="767"/>
      <c r="L82" s="767"/>
      <c r="M82" s="767"/>
      <c r="N82" s="781"/>
      <c r="W82" s="68" t="s">
        <v>4519</v>
      </c>
    </row>
    <row r="83" spans="1:23" s="63" customFormat="1" ht="22.5" x14ac:dyDescent="0.2">
      <c r="A83" s="96"/>
      <c r="B83" s="97" t="s">
        <v>171</v>
      </c>
      <c r="C83" s="767" t="s">
        <v>172</v>
      </c>
      <c r="D83" s="767"/>
      <c r="E83" s="767"/>
      <c r="F83" s="767"/>
      <c r="G83" s="767"/>
      <c r="H83" s="767"/>
      <c r="I83" s="767"/>
      <c r="J83" s="767"/>
      <c r="K83" s="767"/>
      <c r="L83" s="767"/>
      <c r="M83" s="767"/>
      <c r="N83" s="781"/>
      <c r="R83" s="68" t="s">
        <v>172</v>
      </c>
    </row>
    <row r="84" spans="1:23" s="63" customFormat="1" x14ac:dyDescent="0.2">
      <c r="A84" s="98"/>
      <c r="B84" s="97" t="s">
        <v>165</v>
      </c>
      <c r="C84" s="767" t="s">
        <v>251</v>
      </c>
      <c r="D84" s="767"/>
      <c r="E84" s="767"/>
      <c r="F84" s="99" t="s">
        <v>33</v>
      </c>
      <c r="G84" s="99" t="s">
        <v>33</v>
      </c>
      <c r="H84" s="99" t="s">
        <v>33</v>
      </c>
      <c r="I84" s="99" t="s">
        <v>33</v>
      </c>
      <c r="J84" s="100">
        <v>42.21</v>
      </c>
      <c r="K84" s="99" t="s">
        <v>175</v>
      </c>
      <c r="L84" s="100">
        <v>84.42</v>
      </c>
      <c r="M84" s="101" t="s">
        <v>33</v>
      </c>
      <c r="N84" s="102" t="s">
        <v>33</v>
      </c>
      <c r="S84" s="68" t="s">
        <v>251</v>
      </c>
    </row>
    <row r="85" spans="1:23" s="63" customFormat="1" x14ac:dyDescent="0.2">
      <c r="A85" s="98"/>
      <c r="B85" s="97" t="s">
        <v>173</v>
      </c>
      <c r="C85" s="767" t="s">
        <v>174</v>
      </c>
      <c r="D85" s="767"/>
      <c r="E85" s="767"/>
      <c r="F85" s="99" t="s">
        <v>33</v>
      </c>
      <c r="G85" s="99" t="s">
        <v>33</v>
      </c>
      <c r="H85" s="99" t="s">
        <v>33</v>
      </c>
      <c r="I85" s="99" t="s">
        <v>33</v>
      </c>
      <c r="J85" s="100">
        <v>1.81</v>
      </c>
      <c r="K85" s="99" t="s">
        <v>175</v>
      </c>
      <c r="L85" s="100">
        <v>3.62</v>
      </c>
      <c r="M85" s="101" t="s">
        <v>33</v>
      </c>
      <c r="N85" s="102" t="s">
        <v>33</v>
      </c>
      <c r="S85" s="68" t="s">
        <v>174</v>
      </c>
    </row>
    <row r="86" spans="1:23" s="63" customFormat="1" x14ac:dyDescent="0.2">
      <c r="A86" s="98"/>
      <c r="B86" s="97" t="s">
        <v>176</v>
      </c>
      <c r="C86" s="767" t="s">
        <v>177</v>
      </c>
      <c r="D86" s="767"/>
      <c r="E86" s="767"/>
      <c r="F86" s="99" t="s">
        <v>33</v>
      </c>
      <c r="G86" s="99" t="s">
        <v>33</v>
      </c>
      <c r="H86" s="99" t="s">
        <v>33</v>
      </c>
      <c r="I86" s="99" t="s">
        <v>33</v>
      </c>
      <c r="J86" s="100">
        <v>0.26</v>
      </c>
      <c r="K86" s="99" t="s">
        <v>175</v>
      </c>
      <c r="L86" s="100">
        <v>0.52</v>
      </c>
      <c r="M86" s="101" t="s">
        <v>33</v>
      </c>
      <c r="N86" s="102" t="s">
        <v>33</v>
      </c>
      <c r="S86" s="68" t="s">
        <v>177</v>
      </c>
    </row>
    <row r="87" spans="1:23" s="63" customFormat="1" x14ac:dyDescent="0.2">
      <c r="A87" s="98"/>
      <c r="B87" s="97" t="s">
        <v>212</v>
      </c>
      <c r="C87" s="767" t="s">
        <v>252</v>
      </c>
      <c r="D87" s="767"/>
      <c r="E87" s="767"/>
      <c r="F87" s="99" t="s">
        <v>33</v>
      </c>
      <c r="G87" s="99" t="s">
        <v>33</v>
      </c>
      <c r="H87" s="99" t="s">
        <v>33</v>
      </c>
      <c r="I87" s="99" t="s">
        <v>33</v>
      </c>
      <c r="J87" s="100">
        <v>11.27</v>
      </c>
      <c r="K87" s="99" t="s">
        <v>33</v>
      </c>
      <c r="L87" s="100">
        <v>18.03</v>
      </c>
      <c r="M87" s="101" t="s">
        <v>33</v>
      </c>
      <c r="N87" s="102" t="s">
        <v>33</v>
      </c>
      <c r="S87" s="68" t="s">
        <v>252</v>
      </c>
    </row>
    <row r="88" spans="1:23" s="63" customFormat="1" x14ac:dyDescent="0.2">
      <c r="A88" s="98"/>
      <c r="B88" s="97" t="s">
        <v>33</v>
      </c>
      <c r="C88" s="767" t="s">
        <v>253</v>
      </c>
      <c r="D88" s="767"/>
      <c r="E88" s="767"/>
      <c r="F88" s="99" t="s">
        <v>179</v>
      </c>
      <c r="G88" s="99" t="s">
        <v>1343</v>
      </c>
      <c r="H88" s="99" t="s">
        <v>175</v>
      </c>
      <c r="I88" s="99" t="s">
        <v>4523</v>
      </c>
      <c r="J88" s="100" t="s">
        <v>33</v>
      </c>
      <c r="K88" s="99" t="s">
        <v>33</v>
      </c>
      <c r="L88" s="100" t="s">
        <v>33</v>
      </c>
      <c r="M88" s="101" t="s">
        <v>33</v>
      </c>
      <c r="N88" s="102" t="s">
        <v>33</v>
      </c>
      <c r="T88" s="68" t="s">
        <v>253</v>
      </c>
    </row>
    <row r="89" spans="1:23" s="63" customFormat="1" x14ac:dyDescent="0.2">
      <c r="A89" s="98"/>
      <c r="B89" s="97" t="s">
        <v>33</v>
      </c>
      <c r="C89" s="767" t="s">
        <v>178</v>
      </c>
      <c r="D89" s="767"/>
      <c r="E89" s="767"/>
      <c r="F89" s="99" t="s">
        <v>179</v>
      </c>
      <c r="G89" s="99" t="s">
        <v>981</v>
      </c>
      <c r="H89" s="99" t="s">
        <v>175</v>
      </c>
      <c r="I89" s="99" t="s">
        <v>1923</v>
      </c>
      <c r="J89" s="100" t="s">
        <v>33</v>
      </c>
      <c r="K89" s="99" t="s">
        <v>33</v>
      </c>
      <c r="L89" s="100" t="s">
        <v>33</v>
      </c>
      <c r="M89" s="101" t="s">
        <v>33</v>
      </c>
      <c r="N89" s="102" t="s">
        <v>33</v>
      </c>
      <c r="T89" s="68" t="s">
        <v>178</v>
      </c>
    </row>
    <row r="90" spans="1:23" s="63" customFormat="1" x14ac:dyDescent="0.2">
      <c r="A90" s="98"/>
      <c r="B90" s="97" t="s">
        <v>33</v>
      </c>
      <c r="C90" s="776" t="s">
        <v>182</v>
      </c>
      <c r="D90" s="776"/>
      <c r="E90" s="776"/>
      <c r="F90" s="90" t="s">
        <v>33</v>
      </c>
      <c r="G90" s="90" t="s">
        <v>33</v>
      </c>
      <c r="H90" s="90" t="s">
        <v>33</v>
      </c>
      <c r="I90" s="90" t="s">
        <v>33</v>
      </c>
      <c r="J90" s="91">
        <v>55.29</v>
      </c>
      <c r="K90" s="90" t="s">
        <v>33</v>
      </c>
      <c r="L90" s="91">
        <v>106.07</v>
      </c>
      <c r="M90" s="92" t="s">
        <v>33</v>
      </c>
      <c r="N90" s="93" t="s">
        <v>33</v>
      </c>
      <c r="U90" s="68" t="s">
        <v>182</v>
      </c>
    </row>
    <row r="91" spans="1:23" s="63" customFormat="1" x14ac:dyDescent="0.2">
      <c r="A91" s="98"/>
      <c r="B91" s="97" t="s">
        <v>33</v>
      </c>
      <c r="C91" s="767" t="s">
        <v>183</v>
      </c>
      <c r="D91" s="767"/>
      <c r="E91" s="767"/>
      <c r="F91" s="99" t="s">
        <v>33</v>
      </c>
      <c r="G91" s="99" t="s">
        <v>33</v>
      </c>
      <c r="H91" s="99" t="s">
        <v>33</v>
      </c>
      <c r="I91" s="99" t="s">
        <v>33</v>
      </c>
      <c r="J91" s="100" t="s">
        <v>33</v>
      </c>
      <c r="K91" s="99" t="s">
        <v>33</v>
      </c>
      <c r="L91" s="100">
        <v>84.94</v>
      </c>
      <c r="M91" s="101" t="s">
        <v>33</v>
      </c>
      <c r="N91" s="102" t="s">
        <v>33</v>
      </c>
      <c r="T91" s="68" t="s">
        <v>183</v>
      </c>
    </row>
    <row r="92" spans="1:23" s="63" customFormat="1" ht="22.5" x14ac:dyDescent="0.2">
      <c r="A92" s="98"/>
      <c r="B92" s="97" t="s">
        <v>959</v>
      </c>
      <c r="C92" s="767" t="s">
        <v>960</v>
      </c>
      <c r="D92" s="767"/>
      <c r="E92" s="767"/>
      <c r="F92" s="99" t="s">
        <v>186</v>
      </c>
      <c r="G92" s="99" t="s">
        <v>187</v>
      </c>
      <c r="H92" s="99" t="s">
        <v>33</v>
      </c>
      <c r="I92" s="99" t="s">
        <v>187</v>
      </c>
      <c r="J92" s="100" t="s">
        <v>33</v>
      </c>
      <c r="K92" s="99" t="s">
        <v>33</v>
      </c>
      <c r="L92" s="100">
        <v>80.69</v>
      </c>
      <c r="M92" s="101" t="s">
        <v>33</v>
      </c>
      <c r="N92" s="102" t="s">
        <v>33</v>
      </c>
      <c r="T92" s="68" t="s">
        <v>960</v>
      </c>
    </row>
    <row r="93" spans="1:23" s="63" customFormat="1" ht="22.5" x14ac:dyDescent="0.2">
      <c r="A93" s="98"/>
      <c r="B93" s="97" t="s">
        <v>961</v>
      </c>
      <c r="C93" s="767" t="s">
        <v>962</v>
      </c>
      <c r="D93" s="767"/>
      <c r="E93" s="767"/>
      <c r="F93" s="99" t="s">
        <v>186</v>
      </c>
      <c r="G93" s="99" t="s">
        <v>594</v>
      </c>
      <c r="H93" s="99" t="s">
        <v>33</v>
      </c>
      <c r="I93" s="99" t="s">
        <v>594</v>
      </c>
      <c r="J93" s="100" t="s">
        <v>33</v>
      </c>
      <c r="K93" s="99" t="s">
        <v>33</v>
      </c>
      <c r="L93" s="100">
        <v>55.21</v>
      </c>
      <c r="M93" s="101" t="s">
        <v>33</v>
      </c>
      <c r="N93" s="102" t="s">
        <v>33</v>
      </c>
      <c r="T93" s="68" t="s">
        <v>962</v>
      </c>
    </row>
    <row r="94" spans="1:23" s="63" customFormat="1" x14ac:dyDescent="0.2">
      <c r="A94" s="103"/>
      <c r="B94" s="104"/>
      <c r="C94" s="780" t="s">
        <v>191</v>
      </c>
      <c r="D94" s="780"/>
      <c r="E94" s="780"/>
      <c r="F94" s="105" t="s">
        <v>33</v>
      </c>
      <c r="G94" s="105" t="s">
        <v>33</v>
      </c>
      <c r="H94" s="105" t="s">
        <v>33</v>
      </c>
      <c r="I94" s="105" t="s">
        <v>33</v>
      </c>
      <c r="J94" s="106" t="s">
        <v>33</v>
      </c>
      <c r="K94" s="105" t="s">
        <v>33</v>
      </c>
      <c r="L94" s="106">
        <v>241.97</v>
      </c>
      <c r="M94" s="92" t="s">
        <v>33</v>
      </c>
      <c r="N94" s="107" t="s">
        <v>33</v>
      </c>
      <c r="V94" s="68" t="s">
        <v>191</v>
      </c>
    </row>
    <row r="95" spans="1:23" s="63" customFormat="1" ht="101.25" x14ac:dyDescent="0.2">
      <c r="A95" s="88" t="s">
        <v>258</v>
      </c>
      <c r="B95" s="89" t="s">
        <v>1148</v>
      </c>
      <c r="C95" s="776" t="s">
        <v>1440</v>
      </c>
      <c r="D95" s="776"/>
      <c r="E95" s="776"/>
      <c r="F95" s="90" t="s">
        <v>1092</v>
      </c>
      <c r="G95" s="90" t="s">
        <v>33</v>
      </c>
      <c r="H95" s="90" t="s">
        <v>33</v>
      </c>
      <c r="I95" s="90" t="s">
        <v>1351</v>
      </c>
      <c r="J95" s="91">
        <v>5167.54</v>
      </c>
      <c r="K95" s="90" t="s">
        <v>33</v>
      </c>
      <c r="L95" s="91">
        <v>790.63</v>
      </c>
      <c r="M95" s="92" t="s">
        <v>33</v>
      </c>
      <c r="N95" s="93" t="s">
        <v>33</v>
      </c>
      <c r="Q95" s="68" t="s">
        <v>1440</v>
      </c>
    </row>
    <row r="96" spans="1:23" s="63" customFormat="1" x14ac:dyDescent="0.2">
      <c r="A96" s="94"/>
      <c r="B96" s="95"/>
      <c r="C96" s="767" t="s">
        <v>1352</v>
      </c>
      <c r="D96" s="767"/>
      <c r="E96" s="767"/>
      <c r="F96" s="767"/>
      <c r="G96" s="767"/>
      <c r="H96" s="767"/>
      <c r="I96" s="767"/>
      <c r="J96" s="767"/>
      <c r="K96" s="767"/>
      <c r="L96" s="767"/>
      <c r="M96" s="767"/>
      <c r="N96" s="781"/>
      <c r="W96" s="68" t="s">
        <v>1352</v>
      </c>
    </row>
    <row r="97" spans="1:23" s="63" customFormat="1" ht="112.5" x14ac:dyDescent="0.2">
      <c r="A97" s="88" t="s">
        <v>262</v>
      </c>
      <c r="B97" s="89" t="s">
        <v>1441</v>
      </c>
      <c r="C97" s="776" t="s">
        <v>1442</v>
      </c>
      <c r="D97" s="776"/>
      <c r="E97" s="776"/>
      <c r="F97" s="90" t="s">
        <v>1092</v>
      </c>
      <c r="G97" s="90" t="s">
        <v>33</v>
      </c>
      <c r="H97" s="90" t="s">
        <v>33</v>
      </c>
      <c r="I97" s="90" t="s">
        <v>1150</v>
      </c>
      <c r="J97" s="91">
        <v>16358.22</v>
      </c>
      <c r="K97" s="90" t="s">
        <v>33</v>
      </c>
      <c r="L97" s="91">
        <v>166.85</v>
      </c>
      <c r="M97" s="92" t="s">
        <v>33</v>
      </c>
      <c r="N97" s="93" t="s">
        <v>33</v>
      </c>
      <c r="Q97" s="68" t="s">
        <v>1442</v>
      </c>
    </row>
    <row r="98" spans="1:23" s="63" customFormat="1" x14ac:dyDescent="0.2">
      <c r="A98" s="94"/>
      <c r="B98" s="95"/>
      <c r="C98" s="767" t="s">
        <v>1151</v>
      </c>
      <c r="D98" s="767"/>
      <c r="E98" s="767"/>
      <c r="F98" s="767"/>
      <c r="G98" s="767"/>
      <c r="H98" s="767"/>
      <c r="I98" s="767"/>
      <c r="J98" s="767"/>
      <c r="K98" s="767"/>
      <c r="L98" s="767"/>
      <c r="M98" s="767"/>
      <c r="N98" s="781"/>
      <c r="W98" s="68" t="s">
        <v>1151</v>
      </c>
    </row>
    <row r="99" spans="1:23" s="63" customFormat="1" ht="22.5" x14ac:dyDescent="0.2">
      <c r="A99" s="88" t="s">
        <v>267</v>
      </c>
      <c r="B99" s="89" t="s">
        <v>1101</v>
      </c>
      <c r="C99" s="776" t="s">
        <v>1102</v>
      </c>
      <c r="D99" s="776"/>
      <c r="E99" s="776"/>
      <c r="F99" s="90" t="s">
        <v>334</v>
      </c>
      <c r="G99" s="90" t="s">
        <v>33</v>
      </c>
      <c r="H99" s="90" t="s">
        <v>33</v>
      </c>
      <c r="I99" s="90" t="s">
        <v>614</v>
      </c>
      <c r="J99" s="91">
        <v>125</v>
      </c>
      <c r="K99" s="90" t="s">
        <v>33</v>
      </c>
      <c r="L99" s="91">
        <v>25</v>
      </c>
      <c r="M99" s="92" t="s">
        <v>33</v>
      </c>
      <c r="N99" s="93" t="s">
        <v>33</v>
      </c>
      <c r="Q99" s="68" t="s">
        <v>1102</v>
      </c>
    </row>
    <row r="100" spans="1:23" s="63" customFormat="1" x14ac:dyDescent="0.2">
      <c r="A100" s="94"/>
      <c r="B100" s="95"/>
      <c r="C100" s="767" t="s">
        <v>1070</v>
      </c>
      <c r="D100" s="767"/>
      <c r="E100" s="767"/>
      <c r="F100" s="767"/>
      <c r="G100" s="767"/>
      <c r="H100" s="767"/>
      <c r="I100" s="767"/>
      <c r="J100" s="767"/>
      <c r="K100" s="767"/>
      <c r="L100" s="767"/>
      <c r="M100" s="767"/>
      <c r="N100" s="781"/>
      <c r="W100" s="68" t="s">
        <v>1070</v>
      </c>
    </row>
    <row r="101" spans="1:23" s="63" customFormat="1" ht="45" x14ac:dyDescent="0.2">
      <c r="A101" s="88" t="s">
        <v>274</v>
      </c>
      <c r="B101" s="89" t="s">
        <v>999</v>
      </c>
      <c r="C101" s="776" t="s">
        <v>1000</v>
      </c>
      <c r="D101" s="776"/>
      <c r="E101" s="776"/>
      <c r="F101" s="90" t="s">
        <v>484</v>
      </c>
      <c r="G101" s="90" t="s">
        <v>33</v>
      </c>
      <c r="H101" s="90" t="s">
        <v>33</v>
      </c>
      <c r="I101" s="90" t="s">
        <v>741</v>
      </c>
      <c r="J101" s="91" t="s">
        <v>33</v>
      </c>
      <c r="K101" s="90" t="s">
        <v>33</v>
      </c>
      <c r="L101" s="91" t="s">
        <v>33</v>
      </c>
      <c r="M101" s="92" t="s">
        <v>33</v>
      </c>
      <c r="N101" s="93" t="s">
        <v>33</v>
      </c>
      <c r="Q101" s="68" t="s">
        <v>1000</v>
      </c>
    </row>
    <row r="102" spans="1:23" s="63" customFormat="1" ht="22.5" x14ac:dyDescent="0.2">
      <c r="A102" s="96"/>
      <c r="B102" s="97" t="s">
        <v>171</v>
      </c>
      <c r="C102" s="767" t="s">
        <v>172</v>
      </c>
      <c r="D102" s="767"/>
      <c r="E102" s="767"/>
      <c r="F102" s="767"/>
      <c r="G102" s="767"/>
      <c r="H102" s="767"/>
      <c r="I102" s="767"/>
      <c r="J102" s="767"/>
      <c r="K102" s="767"/>
      <c r="L102" s="767"/>
      <c r="M102" s="767"/>
      <c r="N102" s="781"/>
      <c r="R102" s="68" t="s">
        <v>172</v>
      </c>
    </row>
    <row r="103" spans="1:23" s="63" customFormat="1" x14ac:dyDescent="0.2">
      <c r="A103" s="98"/>
      <c r="B103" s="97" t="s">
        <v>165</v>
      </c>
      <c r="C103" s="767" t="s">
        <v>251</v>
      </c>
      <c r="D103" s="767"/>
      <c r="E103" s="767"/>
      <c r="F103" s="99" t="s">
        <v>33</v>
      </c>
      <c r="G103" s="99" t="s">
        <v>33</v>
      </c>
      <c r="H103" s="99" t="s">
        <v>33</v>
      </c>
      <c r="I103" s="99" t="s">
        <v>33</v>
      </c>
      <c r="J103" s="100">
        <v>3.57</v>
      </c>
      <c r="K103" s="99" t="s">
        <v>175</v>
      </c>
      <c r="L103" s="100">
        <v>133.88</v>
      </c>
      <c r="M103" s="101" t="s">
        <v>33</v>
      </c>
      <c r="N103" s="102" t="s">
        <v>33</v>
      </c>
      <c r="S103" s="68" t="s">
        <v>251</v>
      </c>
    </row>
    <row r="104" spans="1:23" s="63" customFormat="1" x14ac:dyDescent="0.2">
      <c r="A104" s="98"/>
      <c r="B104" s="97" t="s">
        <v>212</v>
      </c>
      <c r="C104" s="767" t="s">
        <v>252</v>
      </c>
      <c r="D104" s="767"/>
      <c r="E104" s="767"/>
      <c r="F104" s="99" t="s">
        <v>33</v>
      </c>
      <c r="G104" s="99" t="s">
        <v>33</v>
      </c>
      <c r="H104" s="99" t="s">
        <v>33</v>
      </c>
      <c r="I104" s="99" t="s">
        <v>33</v>
      </c>
      <c r="J104" s="100">
        <v>15.07</v>
      </c>
      <c r="K104" s="99" t="s">
        <v>33</v>
      </c>
      <c r="L104" s="100">
        <v>2.1</v>
      </c>
      <c r="M104" s="101" t="s">
        <v>33</v>
      </c>
      <c r="N104" s="102" t="s">
        <v>33</v>
      </c>
      <c r="S104" s="68" t="s">
        <v>252</v>
      </c>
    </row>
    <row r="105" spans="1:23" s="63" customFormat="1" x14ac:dyDescent="0.2">
      <c r="A105" s="98"/>
      <c r="B105" s="97" t="s">
        <v>33</v>
      </c>
      <c r="C105" s="767" t="s">
        <v>253</v>
      </c>
      <c r="D105" s="767"/>
      <c r="E105" s="767"/>
      <c r="F105" s="99" t="s">
        <v>179</v>
      </c>
      <c r="G105" s="99" t="s">
        <v>1001</v>
      </c>
      <c r="H105" s="99" t="s">
        <v>175</v>
      </c>
      <c r="I105" s="99" t="s">
        <v>1002</v>
      </c>
      <c r="J105" s="100" t="s">
        <v>33</v>
      </c>
      <c r="K105" s="99" t="s">
        <v>33</v>
      </c>
      <c r="L105" s="100" t="s">
        <v>33</v>
      </c>
      <c r="M105" s="101" t="s">
        <v>33</v>
      </c>
      <c r="N105" s="102" t="s">
        <v>33</v>
      </c>
      <c r="T105" s="68" t="s">
        <v>253</v>
      </c>
    </row>
    <row r="106" spans="1:23" s="63" customFormat="1" x14ac:dyDescent="0.2">
      <c r="A106" s="98"/>
      <c r="B106" s="97" t="s">
        <v>33</v>
      </c>
      <c r="C106" s="776" t="s">
        <v>182</v>
      </c>
      <c r="D106" s="776"/>
      <c r="E106" s="776"/>
      <c r="F106" s="90" t="s">
        <v>33</v>
      </c>
      <c r="G106" s="90" t="s">
        <v>33</v>
      </c>
      <c r="H106" s="90" t="s">
        <v>33</v>
      </c>
      <c r="I106" s="90" t="s">
        <v>33</v>
      </c>
      <c r="J106" s="91">
        <v>3.64</v>
      </c>
      <c r="K106" s="90" t="s">
        <v>33</v>
      </c>
      <c r="L106" s="91">
        <v>135.97999999999999</v>
      </c>
      <c r="M106" s="92" t="s">
        <v>33</v>
      </c>
      <c r="N106" s="93" t="s">
        <v>33</v>
      </c>
      <c r="U106" s="68" t="s">
        <v>182</v>
      </c>
    </row>
    <row r="107" spans="1:23" s="63" customFormat="1" x14ac:dyDescent="0.2">
      <c r="A107" s="98"/>
      <c r="B107" s="97" t="s">
        <v>33</v>
      </c>
      <c r="C107" s="767" t="s">
        <v>183</v>
      </c>
      <c r="D107" s="767"/>
      <c r="E107" s="767"/>
      <c r="F107" s="99" t="s">
        <v>33</v>
      </c>
      <c r="G107" s="99" t="s">
        <v>33</v>
      </c>
      <c r="H107" s="99" t="s">
        <v>33</v>
      </c>
      <c r="I107" s="99" t="s">
        <v>33</v>
      </c>
      <c r="J107" s="100" t="s">
        <v>33</v>
      </c>
      <c r="K107" s="99" t="s">
        <v>33</v>
      </c>
      <c r="L107" s="100">
        <v>133.88</v>
      </c>
      <c r="M107" s="101" t="s">
        <v>33</v>
      </c>
      <c r="N107" s="102" t="s">
        <v>33</v>
      </c>
      <c r="T107" s="68" t="s">
        <v>183</v>
      </c>
    </row>
    <row r="108" spans="1:23" s="63" customFormat="1" ht="22.5" x14ac:dyDescent="0.2">
      <c r="A108" s="98"/>
      <c r="B108" s="97" t="s">
        <v>959</v>
      </c>
      <c r="C108" s="767" t="s">
        <v>960</v>
      </c>
      <c r="D108" s="767"/>
      <c r="E108" s="767"/>
      <c r="F108" s="99" t="s">
        <v>186</v>
      </c>
      <c r="G108" s="99" t="s">
        <v>187</v>
      </c>
      <c r="H108" s="99" t="s">
        <v>33</v>
      </c>
      <c r="I108" s="99" t="s">
        <v>187</v>
      </c>
      <c r="J108" s="100" t="s">
        <v>33</v>
      </c>
      <c r="K108" s="99" t="s">
        <v>33</v>
      </c>
      <c r="L108" s="100">
        <v>127.19</v>
      </c>
      <c r="M108" s="101" t="s">
        <v>33</v>
      </c>
      <c r="N108" s="102" t="s">
        <v>33</v>
      </c>
      <c r="T108" s="68" t="s">
        <v>960</v>
      </c>
    </row>
    <row r="109" spans="1:23" s="63" customFormat="1" ht="22.5" x14ac:dyDescent="0.2">
      <c r="A109" s="98"/>
      <c r="B109" s="97" t="s">
        <v>961</v>
      </c>
      <c r="C109" s="767" t="s">
        <v>962</v>
      </c>
      <c r="D109" s="767"/>
      <c r="E109" s="767"/>
      <c r="F109" s="99" t="s">
        <v>186</v>
      </c>
      <c r="G109" s="99" t="s">
        <v>594</v>
      </c>
      <c r="H109" s="99" t="s">
        <v>33</v>
      </c>
      <c r="I109" s="99" t="s">
        <v>594</v>
      </c>
      <c r="J109" s="100" t="s">
        <v>33</v>
      </c>
      <c r="K109" s="99" t="s">
        <v>33</v>
      </c>
      <c r="L109" s="100">
        <v>87.02</v>
      </c>
      <c r="M109" s="101" t="s">
        <v>33</v>
      </c>
      <c r="N109" s="102" t="s">
        <v>33</v>
      </c>
      <c r="T109" s="68" t="s">
        <v>962</v>
      </c>
    </row>
    <row r="110" spans="1:23" s="63" customFormat="1" x14ac:dyDescent="0.2">
      <c r="A110" s="103"/>
      <c r="B110" s="104"/>
      <c r="C110" s="780" t="s">
        <v>191</v>
      </c>
      <c r="D110" s="780"/>
      <c r="E110" s="780"/>
      <c r="F110" s="105" t="s">
        <v>33</v>
      </c>
      <c r="G110" s="105" t="s">
        <v>33</v>
      </c>
      <c r="H110" s="105" t="s">
        <v>33</v>
      </c>
      <c r="I110" s="105" t="s">
        <v>33</v>
      </c>
      <c r="J110" s="106" t="s">
        <v>33</v>
      </c>
      <c r="K110" s="105" t="s">
        <v>33</v>
      </c>
      <c r="L110" s="106">
        <v>350.19</v>
      </c>
      <c r="M110" s="92" t="s">
        <v>33</v>
      </c>
      <c r="N110" s="107" t="s">
        <v>33</v>
      </c>
      <c r="V110" s="68" t="s">
        <v>191</v>
      </c>
    </row>
    <row r="111" spans="1:23" s="63" customFormat="1" ht="78.75" x14ac:dyDescent="0.2">
      <c r="A111" s="88" t="s">
        <v>282</v>
      </c>
      <c r="B111" s="89" t="s">
        <v>1003</v>
      </c>
      <c r="C111" s="776" t="s">
        <v>1004</v>
      </c>
      <c r="D111" s="776"/>
      <c r="E111" s="776"/>
      <c r="F111" s="90" t="s">
        <v>484</v>
      </c>
      <c r="G111" s="90" t="s">
        <v>33</v>
      </c>
      <c r="H111" s="90" t="s">
        <v>33</v>
      </c>
      <c r="I111" s="90" t="s">
        <v>165</v>
      </c>
      <c r="J111" s="91">
        <v>110.11</v>
      </c>
      <c r="K111" s="90" t="s">
        <v>33</v>
      </c>
      <c r="L111" s="91">
        <v>110.11</v>
      </c>
      <c r="M111" s="92" t="s">
        <v>33</v>
      </c>
      <c r="N111" s="93" t="s">
        <v>33</v>
      </c>
      <c r="Q111" s="68" t="s">
        <v>1004</v>
      </c>
    </row>
    <row r="112" spans="1:23" s="63" customFormat="1" ht="1.5" customHeight="1" x14ac:dyDescent="0.2">
      <c r="A112" s="108"/>
      <c r="B112" s="104"/>
      <c r="C112" s="104"/>
      <c r="D112" s="104"/>
      <c r="E112" s="104"/>
      <c r="F112" s="108"/>
      <c r="G112" s="108"/>
      <c r="H112" s="108"/>
      <c r="I112" s="108"/>
      <c r="J112" s="109"/>
      <c r="K112" s="108"/>
      <c r="L112" s="109"/>
      <c r="M112" s="99"/>
      <c r="N112" s="109"/>
    </row>
    <row r="113" spans="1:26" ht="2.25" customHeight="1" x14ac:dyDescent="0.2"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122"/>
      <c r="M113" s="123"/>
      <c r="N113" s="124"/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  <c r="Z113" s="63"/>
    </row>
    <row r="114" spans="1:26" x14ac:dyDescent="0.2">
      <c r="A114" s="110"/>
      <c r="B114" s="111" t="s">
        <v>33</v>
      </c>
      <c r="C114" s="780" t="s">
        <v>321</v>
      </c>
      <c r="D114" s="780"/>
      <c r="E114" s="780"/>
      <c r="F114" s="780"/>
      <c r="G114" s="780"/>
      <c r="H114" s="780"/>
      <c r="I114" s="780"/>
      <c r="J114" s="780"/>
      <c r="K114" s="780"/>
      <c r="L114" s="112" t="s">
        <v>33</v>
      </c>
      <c r="M114" s="113" t="s">
        <v>33</v>
      </c>
      <c r="N114" s="114" t="s">
        <v>33</v>
      </c>
      <c r="O114" s="63"/>
      <c r="P114" s="63"/>
      <c r="Q114" s="63"/>
      <c r="R114" s="63"/>
      <c r="S114" s="63"/>
      <c r="T114" s="63"/>
      <c r="U114" s="63"/>
      <c r="V114" s="63"/>
      <c r="W114" s="63"/>
      <c r="X114" s="68" t="s">
        <v>321</v>
      </c>
      <c r="Y114" s="63"/>
      <c r="Z114" s="63"/>
    </row>
    <row r="115" spans="1:26" x14ac:dyDescent="0.2">
      <c r="A115" s="115"/>
      <c r="B115" s="97" t="s">
        <v>165</v>
      </c>
      <c r="C115" s="767" t="s">
        <v>876</v>
      </c>
      <c r="D115" s="767"/>
      <c r="E115" s="767"/>
      <c r="F115" s="767"/>
      <c r="G115" s="767"/>
      <c r="H115" s="767"/>
      <c r="I115" s="767"/>
      <c r="J115" s="767"/>
      <c r="K115" s="767"/>
      <c r="L115" s="116">
        <v>3231.67</v>
      </c>
      <c r="M115" s="117">
        <v>7.3</v>
      </c>
      <c r="N115" s="118">
        <v>23591</v>
      </c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8" t="s">
        <v>876</v>
      </c>
      <c r="Z115" s="63"/>
    </row>
    <row r="116" spans="1:26" x14ac:dyDescent="0.2">
      <c r="A116" s="115"/>
      <c r="B116" s="97" t="s">
        <v>33</v>
      </c>
      <c r="C116" s="767" t="s">
        <v>203</v>
      </c>
      <c r="D116" s="767"/>
      <c r="E116" s="767"/>
      <c r="F116" s="767"/>
      <c r="G116" s="767"/>
      <c r="H116" s="767"/>
      <c r="I116" s="767"/>
      <c r="J116" s="767"/>
      <c r="K116" s="767"/>
      <c r="L116" s="116" t="s">
        <v>33</v>
      </c>
      <c r="M116" s="117" t="s">
        <v>33</v>
      </c>
      <c r="N116" s="118" t="s">
        <v>33</v>
      </c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8" t="s">
        <v>203</v>
      </c>
      <c r="Z116" s="63"/>
    </row>
    <row r="117" spans="1:26" x14ac:dyDescent="0.2">
      <c r="A117" s="115"/>
      <c r="B117" s="97" t="s">
        <v>33</v>
      </c>
      <c r="C117" s="767" t="s">
        <v>296</v>
      </c>
      <c r="D117" s="767"/>
      <c r="E117" s="767"/>
      <c r="F117" s="767"/>
      <c r="G117" s="767"/>
      <c r="H117" s="767"/>
      <c r="I117" s="767"/>
      <c r="J117" s="767"/>
      <c r="K117" s="767"/>
      <c r="L117" s="116">
        <v>664.32</v>
      </c>
      <c r="M117" s="117" t="s">
        <v>33</v>
      </c>
      <c r="N117" s="118" t="s">
        <v>33</v>
      </c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8" t="s">
        <v>296</v>
      </c>
      <c r="Z117" s="63"/>
    </row>
    <row r="118" spans="1:26" x14ac:dyDescent="0.2">
      <c r="A118" s="115"/>
      <c r="B118" s="97" t="s">
        <v>33</v>
      </c>
      <c r="C118" s="767" t="s">
        <v>204</v>
      </c>
      <c r="D118" s="767"/>
      <c r="E118" s="767"/>
      <c r="F118" s="767"/>
      <c r="G118" s="767"/>
      <c r="H118" s="767"/>
      <c r="I118" s="767"/>
      <c r="J118" s="767"/>
      <c r="K118" s="767"/>
      <c r="L118" s="116">
        <v>10.41</v>
      </c>
      <c r="M118" s="117" t="s">
        <v>33</v>
      </c>
      <c r="N118" s="118" t="s">
        <v>33</v>
      </c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8" t="s">
        <v>204</v>
      </c>
      <c r="Z118" s="63"/>
    </row>
    <row r="119" spans="1:26" x14ac:dyDescent="0.2">
      <c r="A119" s="115"/>
      <c r="B119" s="97" t="s">
        <v>33</v>
      </c>
      <c r="C119" s="767" t="s">
        <v>297</v>
      </c>
      <c r="D119" s="767"/>
      <c r="E119" s="767"/>
      <c r="F119" s="767"/>
      <c r="G119" s="767"/>
      <c r="H119" s="767"/>
      <c r="I119" s="767"/>
      <c r="J119" s="767"/>
      <c r="K119" s="767"/>
      <c r="L119" s="116">
        <v>1522.59</v>
      </c>
      <c r="M119" s="117" t="s">
        <v>33</v>
      </c>
      <c r="N119" s="118" t="s">
        <v>33</v>
      </c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8" t="s">
        <v>297</v>
      </c>
      <c r="Z119" s="63"/>
    </row>
    <row r="120" spans="1:26" x14ac:dyDescent="0.2">
      <c r="A120" s="115"/>
      <c r="B120" s="97" t="s">
        <v>33</v>
      </c>
      <c r="C120" s="767" t="s">
        <v>205</v>
      </c>
      <c r="D120" s="767"/>
      <c r="E120" s="767"/>
      <c r="F120" s="767"/>
      <c r="G120" s="767"/>
      <c r="H120" s="767"/>
      <c r="I120" s="767"/>
      <c r="J120" s="767"/>
      <c r="K120" s="767"/>
      <c r="L120" s="116">
        <v>609.32000000000005</v>
      </c>
      <c r="M120" s="117" t="s">
        <v>33</v>
      </c>
      <c r="N120" s="118" t="s">
        <v>33</v>
      </c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8" t="s">
        <v>205</v>
      </c>
      <c r="Z120" s="63"/>
    </row>
    <row r="121" spans="1:26" x14ac:dyDescent="0.2">
      <c r="A121" s="115"/>
      <c r="B121" s="97" t="s">
        <v>33</v>
      </c>
      <c r="C121" s="767" t="s">
        <v>206</v>
      </c>
      <c r="D121" s="767"/>
      <c r="E121" s="767"/>
      <c r="F121" s="767"/>
      <c r="G121" s="767"/>
      <c r="H121" s="767"/>
      <c r="I121" s="767"/>
      <c r="J121" s="767"/>
      <c r="K121" s="767"/>
      <c r="L121" s="116">
        <v>425.03</v>
      </c>
      <c r="M121" s="117" t="s">
        <v>33</v>
      </c>
      <c r="N121" s="118" t="s">
        <v>33</v>
      </c>
      <c r="O121" s="63"/>
      <c r="P121" s="63"/>
      <c r="Q121" s="63"/>
      <c r="R121" s="63"/>
      <c r="S121" s="63"/>
      <c r="T121" s="63"/>
      <c r="U121" s="63"/>
      <c r="V121" s="63"/>
      <c r="W121" s="63"/>
      <c r="X121" s="63"/>
      <c r="Y121" s="68" t="s">
        <v>206</v>
      </c>
      <c r="Z121" s="63"/>
    </row>
    <row r="122" spans="1:26" x14ac:dyDescent="0.2">
      <c r="A122" s="115"/>
      <c r="B122" s="97" t="s">
        <v>33</v>
      </c>
      <c r="C122" s="767" t="s">
        <v>877</v>
      </c>
      <c r="D122" s="767"/>
      <c r="E122" s="767"/>
      <c r="F122" s="767"/>
      <c r="G122" s="767"/>
      <c r="H122" s="767"/>
      <c r="I122" s="767"/>
      <c r="J122" s="767"/>
      <c r="K122" s="767"/>
      <c r="L122" s="116">
        <v>787.13</v>
      </c>
      <c r="M122" s="117" t="s">
        <v>33</v>
      </c>
      <c r="N122" s="118">
        <v>3550</v>
      </c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8" t="s">
        <v>877</v>
      </c>
      <c r="Z122" s="63"/>
    </row>
    <row r="123" spans="1:26" x14ac:dyDescent="0.2">
      <c r="A123" s="115"/>
      <c r="B123" s="97" t="s">
        <v>173</v>
      </c>
      <c r="C123" s="767" t="s">
        <v>1006</v>
      </c>
      <c r="D123" s="767"/>
      <c r="E123" s="767"/>
      <c r="F123" s="767"/>
      <c r="G123" s="767"/>
      <c r="H123" s="767"/>
      <c r="I123" s="767"/>
      <c r="J123" s="767"/>
      <c r="K123" s="767"/>
      <c r="L123" s="116">
        <v>787.13</v>
      </c>
      <c r="M123" s="117">
        <v>4.51</v>
      </c>
      <c r="N123" s="118">
        <v>3550</v>
      </c>
      <c r="O123" s="63"/>
      <c r="P123" s="63"/>
      <c r="Q123" s="63"/>
      <c r="R123" s="63"/>
      <c r="S123" s="63"/>
      <c r="T123" s="63"/>
      <c r="U123" s="63"/>
      <c r="V123" s="63"/>
      <c r="W123" s="63"/>
      <c r="X123" s="63"/>
      <c r="Y123" s="68" t="s">
        <v>1006</v>
      </c>
      <c r="Z123" s="63"/>
    </row>
    <row r="124" spans="1:26" x14ac:dyDescent="0.2">
      <c r="A124" s="115"/>
      <c r="B124" s="97" t="s">
        <v>33</v>
      </c>
      <c r="C124" s="767" t="s">
        <v>207</v>
      </c>
      <c r="D124" s="767"/>
      <c r="E124" s="767"/>
      <c r="F124" s="767"/>
      <c r="G124" s="767"/>
      <c r="H124" s="767"/>
      <c r="I124" s="767"/>
      <c r="J124" s="767"/>
      <c r="K124" s="767"/>
      <c r="L124" s="116">
        <v>665.79</v>
      </c>
      <c r="M124" s="117" t="s">
        <v>33</v>
      </c>
      <c r="N124" s="118" t="s">
        <v>33</v>
      </c>
      <c r="O124" s="63"/>
      <c r="P124" s="63"/>
      <c r="Q124" s="63"/>
      <c r="R124" s="63"/>
      <c r="S124" s="63"/>
      <c r="T124" s="63"/>
      <c r="U124" s="63"/>
      <c r="V124" s="63"/>
      <c r="W124" s="63"/>
      <c r="X124" s="63"/>
      <c r="Y124" s="68" t="s">
        <v>207</v>
      </c>
      <c r="Z124" s="63"/>
    </row>
    <row r="125" spans="1:26" x14ac:dyDescent="0.2">
      <c r="A125" s="115"/>
      <c r="B125" s="97" t="s">
        <v>33</v>
      </c>
      <c r="C125" s="767" t="s">
        <v>208</v>
      </c>
      <c r="D125" s="767"/>
      <c r="E125" s="767"/>
      <c r="F125" s="767"/>
      <c r="G125" s="767"/>
      <c r="H125" s="767"/>
      <c r="I125" s="767"/>
      <c r="J125" s="767"/>
      <c r="K125" s="767"/>
      <c r="L125" s="116">
        <v>609.32000000000005</v>
      </c>
      <c r="M125" s="117" t="s">
        <v>33</v>
      </c>
      <c r="N125" s="118" t="s">
        <v>33</v>
      </c>
      <c r="O125" s="63"/>
      <c r="P125" s="63"/>
      <c r="Q125" s="63"/>
      <c r="R125" s="63"/>
      <c r="S125" s="63"/>
      <c r="T125" s="63"/>
      <c r="U125" s="63"/>
      <c r="V125" s="63"/>
      <c r="W125" s="63"/>
      <c r="X125" s="63"/>
      <c r="Y125" s="68" t="s">
        <v>208</v>
      </c>
      <c r="Z125" s="63"/>
    </row>
    <row r="126" spans="1:26" x14ac:dyDescent="0.2">
      <c r="A126" s="115"/>
      <c r="B126" s="97" t="s">
        <v>33</v>
      </c>
      <c r="C126" s="767" t="s">
        <v>209</v>
      </c>
      <c r="D126" s="767"/>
      <c r="E126" s="767"/>
      <c r="F126" s="767"/>
      <c r="G126" s="767"/>
      <c r="H126" s="767"/>
      <c r="I126" s="767"/>
      <c r="J126" s="767"/>
      <c r="K126" s="767"/>
      <c r="L126" s="116">
        <v>425.03</v>
      </c>
      <c r="M126" s="117" t="s">
        <v>33</v>
      </c>
      <c r="N126" s="118" t="s">
        <v>33</v>
      </c>
      <c r="O126" s="63"/>
      <c r="P126" s="63"/>
      <c r="Q126" s="63"/>
      <c r="R126" s="63"/>
      <c r="S126" s="63"/>
      <c r="T126" s="63"/>
      <c r="U126" s="63"/>
      <c r="V126" s="63"/>
      <c r="W126" s="63"/>
      <c r="X126" s="63"/>
      <c r="Y126" s="68" t="s">
        <v>209</v>
      </c>
      <c r="Z126" s="63"/>
    </row>
    <row r="127" spans="1:26" x14ac:dyDescent="0.2">
      <c r="A127" s="115"/>
      <c r="B127" s="109" t="s">
        <v>33</v>
      </c>
      <c r="C127" s="782" t="s">
        <v>322</v>
      </c>
      <c r="D127" s="782"/>
      <c r="E127" s="782"/>
      <c r="F127" s="782"/>
      <c r="G127" s="782"/>
      <c r="H127" s="782"/>
      <c r="I127" s="782"/>
      <c r="J127" s="782"/>
      <c r="K127" s="782"/>
      <c r="L127" s="119">
        <v>4018.8</v>
      </c>
      <c r="M127" s="120" t="s">
        <v>33</v>
      </c>
      <c r="N127" s="125">
        <v>27141</v>
      </c>
      <c r="O127" s="63"/>
      <c r="P127" s="63"/>
      <c r="Q127" s="63"/>
      <c r="R127" s="63"/>
      <c r="S127" s="63"/>
      <c r="T127" s="63"/>
      <c r="U127" s="63"/>
      <c r="V127" s="63"/>
      <c r="W127" s="63"/>
      <c r="X127" s="63"/>
      <c r="Y127" s="63"/>
      <c r="Z127" s="68" t="s">
        <v>322</v>
      </c>
    </row>
    <row r="128" spans="1:26" ht="1.5" customHeight="1" x14ac:dyDescent="0.2">
      <c r="B128" s="109"/>
      <c r="C128" s="104"/>
      <c r="D128" s="104"/>
      <c r="E128" s="104"/>
      <c r="F128" s="104"/>
      <c r="G128" s="104"/>
      <c r="H128" s="104"/>
      <c r="I128" s="104"/>
      <c r="J128" s="104"/>
      <c r="K128" s="104"/>
      <c r="L128" s="119"/>
      <c r="M128" s="120"/>
      <c r="N128" s="126"/>
      <c r="O128" s="63"/>
      <c r="P128" s="63"/>
      <c r="Q128" s="63"/>
      <c r="R128" s="63"/>
      <c r="S128" s="63"/>
      <c r="T128" s="63"/>
      <c r="U128" s="63"/>
      <c r="V128" s="63"/>
      <c r="W128" s="63"/>
      <c r="X128" s="63"/>
      <c r="Y128" s="63"/>
      <c r="Z128" s="63"/>
    </row>
    <row r="129" spans="1:14" s="63" customFormat="1" ht="53.25" customHeight="1" x14ac:dyDescent="0.2">
      <c r="A129" s="127"/>
      <c r="B129" s="127"/>
      <c r="C129" s="127"/>
      <c r="D129" s="127"/>
      <c r="E129" s="127"/>
      <c r="F129" s="127"/>
      <c r="G129" s="127"/>
      <c r="H129" s="127"/>
      <c r="I129" s="127"/>
      <c r="J129" s="127"/>
      <c r="K129" s="127"/>
      <c r="L129" s="127"/>
      <c r="M129" s="127"/>
      <c r="N129" s="127"/>
    </row>
    <row r="130" spans="1:14" s="63" customFormat="1" x14ac:dyDescent="0.2">
      <c r="B130" s="128" t="s">
        <v>323</v>
      </c>
      <c r="C130" s="786" t="s">
        <v>33</v>
      </c>
      <c r="D130" s="786"/>
      <c r="E130" s="786"/>
      <c r="F130" s="786"/>
      <c r="G130" s="786"/>
      <c r="H130" s="786"/>
      <c r="I130" s="786"/>
      <c r="J130" s="786"/>
      <c r="K130" s="786"/>
      <c r="L130" s="786"/>
    </row>
    <row r="131" spans="1:14" s="63" customFormat="1" ht="13.5" customHeight="1" x14ac:dyDescent="0.2">
      <c r="B131" s="64"/>
      <c r="C131" s="787" t="s">
        <v>11</v>
      </c>
      <c r="D131" s="787"/>
      <c r="E131" s="787"/>
      <c r="F131" s="787"/>
      <c r="G131" s="787"/>
      <c r="H131" s="787"/>
      <c r="I131" s="787"/>
      <c r="J131" s="787"/>
      <c r="K131" s="787"/>
      <c r="L131" s="787"/>
    </row>
    <row r="132" spans="1:14" s="63" customFormat="1" ht="12.75" customHeight="1" x14ac:dyDescent="0.2">
      <c r="B132" s="128" t="s">
        <v>324</v>
      </c>
      <c r="C132" s="786" t="s">
        <v>33</v>
      </c>
      <c r="D132" s="786"/>
      <c r="E132" s="786"/>
      <c r="F132" s="786"/>
      <c r="G132" s="786"/>
      <c r="H132" s="786"/>
      <c r="I132" s="786"/>
      <c r="J132" s="786"/>
      <c r="K132" s="786"/>
      <c r="L132" s="786"/>
    </row>
    <row r="133" spans="1:14" s="63" customFormat="1" ht="13.5" customHeight="1" x14ac:dyDescent="0.2">
      <c r="C133" s="787" t="s">
        <v>11</v>
      </c>
      <c r="D133" s="787"/>
      <c r="E133" s="787"/>
      <c r="F133" s="787"/>
      <c r="G133" s="787"/>
      <c r="H133" s="787"/>
      <c r="I133" s="787"/>
      <c r="J133" s="787"/>
      <c r="K133" s="787"/>
      <c r="L133" s="787"/>
    </row>
    <row r="147" s="63" customFormat="1" x14ac:dyDescent="0.2"/>
  </sheetData>
  <mergeCells count="119">
    <mergeCell ref="C133:L133"/>
    <mergeCell ref="C125:K125"/>
    <mergeCell ref="C126:K126"/>
    <mergeCell ref="C127:K127"/>
    <mergeCell ref="C130:L130"/>
    <mergeCell ref="C131:L131"/>
    <mergeCell ref="C132:L132"/>
    <mergeCell ref="C119:K119"/>
    <mergeCell ref="C120:K120"/>
    <mergeCell ref="C121:K121"/>
    <mergeCell ref="C122:K122"/>
    <mergeCell ref="C123:K123"/>
    <mergeCell ref="C124:K124"/>
    <mergeCell ref="C111:E111"/>
    <mergeCell ref="C114:K114"/>
    <mergeCell ref="C115:K115"/>
    <mergeCell ref="C116:K116"/>
    <mergeCell ref="C117:K117"/>
    <mergeCell ref="C118:K118"/>
    <mergeCell ref="C105:E105"/>
    <mergeCell ref="C106:E106"/>
    <mergeCell ref="C107:E107"/>
    <mergeCell ref="C108:E108"/>
    <mergeCell ref="C109:E109"/>
    <mergeCell ref="C110:E110"/>
    <mergeCell ref="C99:E99"/>
    <mergeCell ref="C100:N100"/>
    <mergeCell ref="C101:E101"/>
    <mergeCell ref="C102:N102"/>
    <mergeCell ref="C103:E103"/>
    <mergeCell ref="C104:E104"/>
    <mergeCell ref="C93:E93"/>
    <mergeCell ref="C94:E94"/>
    <mergeCell ref="C95:E95"/>
    <mergeCell ref="C96:N96"/>
    <mergeCell ref="C97:E97"/>
    <mergeCell ref="C98:N98"/>
    <mergeCell ref="C87:E87"/>
    <mergeCell ref="C88:E88"/>
    <mergeCell ref="C89:E89"/>
    <mergeCell ref="C90:E90"/>
    <mergeCell ref="C91:E91"/>
    <mergeCell ref="C92:E92"/>
    <mergeCell ref="C81:E81"/>
    <mergeCell ref="C82:N82"/>
    <mergeCell ref="C83:N83"/>
    <mergeCell ref="C84:E84"/>
    <mergeCell ref="C85:E85"/>
    <mergeCell ref="C86:E86"/>
    <mergeCell ref="C75:E75"/>
    <mergeCell ref="C76:E76"/>
    <mergeCell ref="C77:E77"/>
    <mergeCell ref="C78:E78"/>
    <mergeCell ref="C79:E79"/>
    <mergeCell ref="C80:N80"/>
    <mergeCell ref="C69:N69"/>
    <mergeCell ref="C70:N70"/>
    <mergeCell ref="C71:E71"/>
    <mergeCell ref="C72:E72"/>
    <mergeCell ref="C73:E73"/>
    <mergeCell ref="C74:E74"/>
    <mergeCell ref="C63:E63"/>
    <mergeCell ref="C64:E64"/>
    <mergeCell ref="C65:E65"/>
    <mergeCell ref="C66:E66"/>
    <mergeCell ref="C67:E67"/>
    <mergeCell ref="C68:E68"/>
    <mergeCell ref="C57:E57"/>
    <mergeCell ref="C58:E58"/>
    <mergeCell ref="C59:E59"/>
    <mergeCell ref="C60:E60"/>
    <mergeCell ref="C61:E61"/>
    <mergeCell ref="C62:E62"/>
    <mergeCell ref="C51:E51"/>
    <mergeCell ref="C52:E52"/>
    <mergeCell ref="C53:E53"/>
    <mergeCell ref="C54:E54"/>
    <mergeCell ref="C55:N55"/>
    <mergeCell ref="C56:E56"/>
    <mergeCell ref="C45:E45"/>
    <mergeCell ref="C46:E46"/>
    <mergeCell ref="C47:E47"/>
    <mergeCell ref="C48:E48"/>
    <mergeCell ref="C49:E49"/>
    <mergeCell ref="C50:E50"/>
    <mergeCell ref="C39:E39"/>
    <mergeCell ref="C40:E40"/>
    <mergeCell ref="C41:E41"/>
    <mergeCell ref="C42:E42"/>
    <mergeCell ref="C43:E43"/>
    <mergeCell ref="C44:N44"/>
    <mergeCell ref="C33:N33"/>
    <mergeCell ref="C34:E34"/>
    <mergeCell ref="C35:E35"/>
    <mergeCell ref="C36:E36"/>
    <mergeCell ref="C37:E37"/>
    <mergeCell ref="C38:E38"/>
    <mergeCell ref="C30:E30"/>
    <mergeCell ref="A31:N31"/>
    <mergeCell ref="C32:E32"/>
    <mergeCell ref="A12:N12"/>
    <mergeCell ref="A13:N13"/>
    <mergeCell ref="B15:F15"/>
    <mergeCell ref="B16:F16"/>
    <mergeCell ref="L25:M25"/>
    <mergeCell ref="A27:A29"/>
    <mergeCell ref="B27:B29"/>
    <mergeCell ref="C27:E29"/>
    <mergeCell ref="F27:F29"/>
    <mergeCell ref="G27:I28"/>
    <mergeCell ref="D5:N5"/>
    <mergeCell ref="A7:N7"/>
    <mergeCell ref="A8:N8"/>
    <mergeCell ref="A9:N9"/>
    <mergeCell ref="A10:N10"/>
    <mergeCell ref="A11:N11"/>
    <mergeCell ref="J27:L28"/>
    <mergeCell ref="M27:M29"/>
    <mergeCell ref="N27:N29"/>
  </mergeCells>
  <printOptions horizontalCentered="1"/>
  <pageMargins left="0.39370077848434398" right="0.39370077848434398" top="0.78740155696868896" bottom="0.74803149700164795" header="0.118110239505768" footer="0.118110239505768"/>
  <pageSetup paperSize="9" orientation="landscape"/>
  <headerFooter>
    <oddHeader>&amp;LГРАНД-Смета 2021</oddHeader>
  </headerFooter>
  <rowBreaks count="1" manualBreakCount="1">
    <brk id="26" max="146" man="1"/>
  </row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14"/>
  <sheetViews>
    <sheetView topLeftCell="A70" zoomScale="115" zoomScaleNormal="115" workbookViewId="0">
      <selection activeCell="K15" sqref="K15"/>
    </sheetView>
  </sheetViews>
  <sheetFormatPr defaultColWidth="9.140625" defaultRowHeight="11.25" customHeight="1" x14ac:dyDescent="0.2"/>
  <cols>
    <col min="1" max="1" width="8.140625" style="63" customWidth="1"/>
    <col min="2" max="2" width="20.140625" style="63" customWidth="1"/>
    <col min="3" max="4" width="10.42578125" style="63" customWidth="1"/>
    <col min="5" max="5" width="13.28515625" style="63" customWidth="1"/>
    <col min="6" max="6" width="8.5703125" style="63" customWidth="1"/>
    <col min="7" max="7" width="7.85546875" style="63" customWidth="1"/>
    <col min="8" max="8" width="8.42578125" style="63" customWidth="1"/>
    <col min="9" max="9" width="8.7109375" style="63" customWidth="1"/>
    <col min="10" max="10" width="8.140625" style="63" customWidth="1"/>
    <col min="11" max="11" width="8.5703125" style="63" customWidth="1"/>
    <col min="12" max="12" width="10" style="63" customWidth="1"/>
    <col min="13" max="13" width="6" style="63" customWidth="1"/>
    <col min="14" max="14" width="9.7109375" style="63" customWidth="1"/>
    <col min="15" max="15" width="99.7109375" style="68" hidden="1" customWidth="1"/>
    <col min="16" max="16" width="138.42578125" style="68" hidden="1" customWidth="1"/>
    <col min="17" max="17" width="34.140625" style="68" hidden="1" customWidth="1"/>
    <col min="18" max="18" width="110.140625" style="68" hidden="1" customWidth="1"/>
    <col min="19" max="22" width="34.140625" style="68" hidden="1" customWidth="1"/>
    <col min="23" max="24" width="110.140625" style="68" hidden="1" customWidth="1"/>
    <col min="25" max="27" width="84.42578125" style="68" hidden="1" customWidth="1"/>
    <col min="28" max="16384" width="9.140625" style="63"/>
  </cols>
  <sheetData>
    <row r="1" spans="1:15" s="63" customFormat="1" x14ac:dyDescent="0.2">
      <c r="N1" s="64" t="s">
        <v>128</v>
      </c>
    </row>
    <row r="2" spans="1:15" s="63" customFormat="1" x14ac:dyDescent="0.2">
      <c r="N2" s="64" t="s">
        <v>12</v>
      </c>
    </row>
    <row r="3" spans="1:15" s="63" customFormat="1" x14ac:dyDescent="0.2">
      <c r="N3" s="64"/>
    </row>
    <row r="4" spans="1:15" s="63" customFormat="1" x14ac:dyDescent="0.2">
      <c r="F4" s="65"/>
    </row>
    <row r="5" spans="1:15" s="63" customFormat="1" ht="33.75" x14ac:dyDescent="0.2">
      <c r="A5" s="66" t="s">
        <v>129</v>
      </c>
      <c r="B5" s="67"/>
      <c r="D5" s="767" t="s">
        <v>550</v>
      </c>
      <c r="E5" s="767"/>
      <c r="F5" s="767"/>
      <c r="G5" s="767"/>
      <c r="H5" s="767"/>
      <c r="I5" s="767"/>
      <c r="J5" s="767"/>
      <c r="K5" s="767"/>
      <c r="L5" s="767"/>
      <c r="M5" s="767"/>
      <c r="N5" s="767"/>
      <c r="O5" s="68" t="s">
        <v>550</v>
      </c>
    </row>
    <row r="6" spans="1:15" s="63" customFormat="1" ht="15" customHeight="1" x14ac:dyDescent="0.2">
      <c r="A6" s="69" t="s">
        <v>130</v>
      </c>
      <c r="D6" s="70" t="s">
        <v>131</v>
      </c>
      <c r="E6" s="70"/>
      <c r="F6" s="71"/>
      <c r="G6" s="71"/>
      <c r="H6" s="71"/>
      <c r="I6" s="71"/>
      <c r="J6" s="71"/>
      <c r="K6" s="71"/>
      <c r="L6" s="71"/>
      <c r="M6" s="71"/>
      <c r="N6" s="71"/>
    </row>
    <row r="7" spans="1:15" s="63" customFormat="1" ht="43.5" customHeight="1" x14ac:dyDescent="0.2">
      <c r="A7" s="768" t="s">
        <v>24</v>
      </c>
      <c r="B7" s="768"/>
      <c r="C7" s="768"/>
      <c r="D7" s="768"/>
      <c r="E7" s="768"/>
      <c r="F7" s="768"/>
      <c r="G7" s="768"/>
      <c r="H7" s="768"/>
      <c r="I7" s="768"/>
      <c r="J7" s="768"/>
      <c r="K7" s="768"/>
      <c r="L7" s="768"/>
      <c r="M7" s="768"/>
      <c r="N7" s="768"/>
    </row>
    <row r="8" spans="1:15" s="63" customFormat="1" x14ac:dyDescent="0.2">
      <c r="A8" s="769" t="s">
        <v>3</v>
      </c>
      <c r="B8" s="769"/>
      <c r="C8" s="769"/>
      <c r="D8" s="769"/>
      <c r="E8" s="769"/>
      <c r="F8" s="769"/>
      <c r="G8" s="769"/>
      <c r="H8" s="769"/>
      <c r="I8" s="769"/>
      <c r="J8" s="769"/>
      <c r="K8" s="769"/>
      <c r="L8" s="769"/>
      <c r="M8" s="769"/>
      <c r="N8" s="769"/>
    </row>
    <row r="9" spans="1:15" s="63" customFormat="1" ht="30" customHeight="1" x14ac:dyDescent="0.2">
      <c r="A9" s="768" t="s">
        <v>49</v>
      </c>
      <c r="B9" s="768"/>
      <c r="C9" s="768"/>
      <c r="D9" s="768"/>
      <c r="E9" s="768"/>
      <c r="F9" s="768"/>
      <c r="G9" s="768"/>
      <c r="H9" s="768"/>
      <c r="I9" s="768"/>
      <c r="J9" s="768"/>
      <c r="K9" s="768"/>
      <c r="L9" s="768"/>
      <c r="M9" s="768"/>
      <c r="N9" s="768"/>
    </row>
    <row r="10" spans="1:15" s="63" customFormat="1" x14ac:dyDescent="0.2">
      <c r="A10" s="769" t="s">
        <v>132</v>
      </c>
      <c r="B10" s="769"/>
      <c r="C10" s="769"/>
      <c r="D10" s="769"/>
      <c r="E10" s="769"/>
      <c r="F10" s="769"/>
      <c r="G10" s="769"/>
      <c r="H10" s="769"/>
      <c r="I10" s="769"/>
      <c r="J10" s="769"/>
      <c r="K10" s="769"/>
      <c r="L10" s="769"/>
      <c r="M10" s="769"/>
      <c r="N10" s="769"/>
    </row>
    <row r="11" spans="1:15" s="63" customFormat="1" ht="28.5" customHeight="1" x14ac:dyDescent="0.25">
      <c r="A11" s="770" t="s">
        <v>4524</v>
      </c>
      <c r="B11" s="770"/>
      <c r="C11" s="770"/>
      <c r="D11" s="770"/>
      <c r="E11" s="770"/>
      <c r="F11" s="770"/>
      <c r="G11" s="770"/>
      <c r="H11" s="770"/>
      <c r="I11" s="770"/>
      <c r="J11" s="770"/>
      <c r="K11" s="770"/>
      <c r="L11" s="770"/>
      <c r="M11" s="770"/>
      <c r="N11" s="770"/>
    </row>
    <row r="12" spans="1:15" s="63" customFormat="1" ht="29.25" customHeight="1" x14ac:dyDescent="0.2">
      <c r="A12" s="768" t="s">
        <v>522</v>
      </c>
      <c r="B12" s="768"/>
      <c r="C12" s="768"/>
      <c r="D12" s="768"/>
      <c r="E12" s="768"/>
      <c r="F12" s="768"/>
      <c r="G12" s="768"/>
      <c r="H12" s="768"/>
      <c r="I12" s="768"/>
      <c r="J12" s="768"/>
      <c r="K12" s="768"/>
      <c r="L12" s="768"/>
      <c r="M12" s="768"/>
      <c r="N12" s="768"/>
    </row>
    <row r="13" spans="1:15" s="63" customFormat="1" ht="33.75" customHeight="1" x14ac:dyDescent="0.2">
      <c r="A13" s="769" t="s">
        <v>134</v>
      </c>
      <c r="B13" s="769"/>
      <c r="C13" s="769"/>
      <c r="D13" s="769"/>
      <c r="E13" s="769"/>
      <c r="F13" s="769"/>
      <c r="G13" s="769"/>
      <c r="H13" s="769"/>
      <c r="I13" s="769"/>
      <c r="J13" s="769"/>
      <c r="K13" s="769"/>
      <c r="L13" s="769"/>
      <c r="M13" s="769"/>
      <c r="N13" s="769"/>
    </row>
    <row r="14" spans="1:15" s="63" customFormat="1" ht="18" customHeight="1" x14ac:dyDescent="0.2">
      <c r="A14" s="63" t="s">
        <v>135</v>
      </c>
      <c r="B14" s="72" t="s">
        <v>136</v>
      </c>
      <c r="C14" s="63" t="s">
        <v>137</v>
      </c>
      <c r="F14" s="68"/>
      <c r="G14" s="68"/>
      <c r="H14" s="68"/>
      <c r="I14" s="68"/>
      <c r="J14" s="68"/>
      <c r="K14" s="68"/>
      <c r="L14" s="68"/>
      <c r="M14" s="68"/>
      <c r="N14" s="68"/>
    </row>
    <row r="15" spans="1:15" s="63" customFormat="1" ht="30.75" customHeight="1" x14ac:dyDescent="0.2">
      <c r="A15" s="63" t="s">
        <v>138</v>
      </c>
      <c r="B15" s="777" t="s">
        <v>1383</v>
      </c>
      <c r="C15" s="777"/>
      <c r="D15" s="777"/>
      <c r="E15" s="777"/>
      <c r="F15" s="777"/>
      <c r="G15" s="68"/>
      <c r="H15" s="68"/>
      <c r="I15" s="68"/>
      <c r="J15" s="68"/>
      <c r="K15" s="68"/>
      <c r="L15" s="68"/>
      <c r="M15" s="68"/>
      <c r="N15" s="68"/>
    </row>
    <row r="16" spans="1:15" s="63" customFormat="1" x14ac:dyDescent="0.2">
      <c r="B16" s="778" t="s">
        <v>140</v>
      </c>
      <c r="C16" s="778"/>
      <c r="D16" s="778"/>
      <c r="E16" s="778"/>
      <c r="F16" s="778"/>
      <c r="G16" s="73"/>
      <c r="H16" s="73"/>
      <c r="I16" s="73"/>
      <c r="J16" s="73"/>
      <c r="K16" s="73"/>
      <c r="L16" s="73"/>
      <c r="M16" s="74"/>
      <c r="N16" s="73"/>
    </row>
    <row r="17" spans="1:17" s="63" customFormat="1" ht="25.5" customHeight="1" x14ac:dyDescent="0.2">
      <c r="D17" s="75"/>
      <c r="E17" s="75"/>
      <c r="F17" s="75"/>
      <c r="G17" s="75"/>
      <c r="H17" s="75"/>
      <c r="I17" s="75"/>
      <c r="J17" s="75"/>
      <c r="K17" s="75"/>
      <c r="L17" s="75"/>
      <c r="M17" s="73"/>
      <c r="N17" s="73"/>
    </row>
    <row r="18" spans="1:17" s="63" customFormat="1" x14ac:dyDescent="0.2">
      <c r="A18" s="76" t="s">
        <v>141</v>
      </c>
      <c r="D18" s="70" t="s">
        <v>33</v>
      </c>
      <c r="F18" s="77"/>
      <c r="G18" s="77"/>
      <c r="H18" s="77"/>
      <c r="I18" s="77"/>
      <c r="J18" s="77"/>
      <c r="K18" s="77"/>
      <c r="L18" s="77"/>
      <c r="M18" s="77"/>
      <c r="N18" s="77"/>
    </row>
    <row r="19" spans="1:17" s="63" customFormat="1" ht="25.5" customHeight="1" x14ac:dyDescent="0.2"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</row>
    <row r="20" spans="1:17" s="63" customFormat="1" ht="12.75" customHeight="1" x14ac:dyDescent="0.2">
      <c r="A20" s="76" t="s">
        <v>142</v>
      </c>
      <c r="C20" s="78">
        <v>4.42</v>
      </c>
      <c r="D20" s="79" t="s">
        <v>4525</v>
      </c>
      <c r="E20" s="66" t="s">
        <v>144</v>
      </c>
      <c r="L20" s="80"/>
      <c r="M20" s="80"/>
    </row>
    <row r="21" spans="1:17" s="63" customFormat="1" ht="12.75" customHeight="1" x14ac:dyDescent="0.2">
      <c r="B21" s="63" t="s">
        <v>145</v>
      </c>
      <c r="C21" s="81"/>
      <c r="D21" s="82"/>
      <c r="E21" s="66"/>
    </row>
    <row r="22" spans="1:17" s="63" customFormat="1" ht="12.75" customHeight="1" x14ac:dyDescent="0.2">
      <c r="B22" s="63" t="s">
        <v>146</v>
      </c>
      <c r="C22" s="78">
        <v>0</v>
      </c>
      <c r="D22" s="79" t="s">
        <v>149</v>
      </c>
      <c r="E22" s="66" t="s">
        <v>144</v>
      </c>
      <c r="G22" s="63" t="s">
        <v>147</v>
      </c>
      <c r="L22" s="78">
        <v>0</v>
      </c>
      <c r="M22" s="79" t="s">
        <v>4526</v>
      </c>
      <c r="N22" s="66" t="s">
        <v>144</v>
      </c>
    </row>
    <row r="23" spans="1:17" s="63" customFormat="1" ht="12.75" customHeight="1" x14ac:dyDescent="0.2">
      <c r="B23" s="63" t="s">
        <v>5</v>
      </c>
      <c r="C23" s="78">
        <v>4.04</v>
      </c>
      <c r="D23" s="83" t="s">
        <v>4527</v>
      </c>
      <c r="E23" s="66" t="s">
        <v>144</v>
      </c>
      <c r="G23" s="63" t="s">
        <v>150</v>
      </c>
      <c r="L23" s="84"/>
      <c r="M23" s="84">
        <v>11.25</v>
      </c>
      <c r="N23" s="69" t="s">
        <v>151</v>
      </c>
    </row>
    <row r="24" spans="1:17" s="63" customFormat="1" ht="12.75" customHeight="1" x14ac:dyDescent="0.2">
      <c r="B24" s="63" t="s">
        <v>18</v>
      </c>
      <c r="C24" s="78">
        <v>0.38</v>
      </c>
      <c r="D24" s="83" t="s">
        <v>4528</v>
      </c>
      <c r="E24" s="66" t="s">
        <v>144</v>
      </c>
      <c r="G24" s="63" t="s">
        <v>152</v>
      </c>
      <c r="L24" s="84"/>
      <c r="M24" s="84">
        <v>0.23</v>
      </c>
      <c r="N24" s="69" t="s">
        <v>151</v>
      </c>
    </row>
    <row r="25" spans="1:17" s="63" customFormat="1" ht="12.75" customHeight="1" x14ac:dyDescent="0.2">
      <c r="B25" s="63" t="s">
        <v>19</v>
      </c>
      <c r="C25" s="78">
        <v>0</v>
      </c>
      <c r="D25" s="79" t="s">
        <v>149</v>
      </c>
      <c r="E25" s="66" t="s">
        <v>144</v>
      </c>
      <c r="G25" s="63" t="s">
        <v>153</v>
      </c>
      <c r="L25" s="779" t="s">
        <v>33</v>
      </c>
      <c r="M25" s="779"/>
    </row>
    <row r="26" spans="1:17" s="63" customFormat="1" x14ac:dyDescent="0.2">
      <c r="A26" s="85"/>
    </row>
    <row r="27" spans="1:17" s="63" customFormat="1" ht="36" customHeight="1" x14ac:dyDescent="0.2">
      <c r="A27" s="771" t="s">
        <v>154</v>
      </c>
      <c r="B27" s="771" t="s">
        <v>15</v>
      </c>
      <c r="C27" s="771" t="s">
        <v>155</v>
      </c>
      <c r="D27" s="771"/>
      <c r="E27" s="771"/>
      <c r="F27" s="771" t="s">
        <v>156</v>
      </c>
      <c r="G27" s="771" t="s">
        <v>157</v>
      </c>
      <c r="H27" s="771"/>
      <c r="I27" s="771"/>
      <c r="J27" s="771" t="s">
        <v>158</v>
      </c>
      <c r="K27" s="771"/>
      <c r="L27" s="771"/>
      <c r="M27" s="771" t="s">
        <v>159</v>
      </c>
      <c r="N27" s="771" t="s">
        <v>160</v>
      </c>
    </row>
    <row r="28" spans="1:17" s="63" customFormat="1" ht="36.75" customHeight="1" x14ac:dyDescent="0.2">
      <c r="A28" s="771"/>
      <c r="B28" s="771"/>
      <c r="C28" s="771"/>
      <c r="D28" s="771"/>
      <c r="E28" s="771"/>
      <c r="F28" s="771"/>
      <c r="G28" s="771"/>
      <c r="H28" s="771"/>
      <c r="I28" s="771"/>
      <c r="J28" s="771"/>
      <c r="K28" s="771"/>
      <c r="L28" s="771"/>
      <c r="M28" s="771"/>
      <c r="N28" s="771"/>
    </row>
    <row r="29" spans="1:17" s="63" customFormat="1" ht="42.75" customHeight="1" x14ac:dyDescent="0.2">
      <c r="A29" s="771"/>
      <c r="B29" s="771"/>
      <c r="C29" s="771"/>
      <c r="D29" s="771"/>
      <c r="E29" s="771"/>
      <c r="F29" s="771"/>
      <c r="G29" s="86" t="s">
        <v>161</v>
      </c>
      <c r="H29" s="86" t="s">
        <v>162</v>
      </c>
      <c r="I29" s="86" t="s">
        <v>163</v>
      </c>
      <c r="J29" s="86" t="s">
        <v>161</v>
      </c>
      <c r="K29" s="86" t="s">
        <v>162</v>
      </c>
      <c r="L29" s="86" t="s">
        <v>20</v>
      </c>
      <c r="M29" s="771"/>
      <c r="N29" s="771"/>
    </row>
    <row r="30" spans="1:17" s="63" customFormat="1" x14ac:dyDescent="0.2">
      <c r="A30" s="87">
        <v>1</v>
      </c>
      <c r="B30" s="87">
        <v>2</v>
      </c>
      <c r="C30" s="772">
        <v>3</v>
      </c>
      <c r="D30" s="772"/>
      <c r="E30" s="772"/>
      <c r="F30" s="87">
        <v>4</v>
      </c>
      <c r="G30" s="87">
        <v>5</v>
      </c>
      <c r="H30" s="87">
        <v>6</v>
      </c>
      <c r="I30" s="87">
        <v>7</v>
      </c>
      <c r="J30" s="87">
        <v>8</v>
      </c>
      <c r="K30" s="87">
        <v>9</v>
      </c>
      <c r="L30" s="87">
        <v>10</v>
      </c>
      <c r="M30" s="87">
        <v>11</v>
      </c>
      <c r="N30" s="87">
        <v>12</v>
      </c>
    </row>
    <row r="31" spans="1:17" s="63" customFormat="1" x14ac:dyDescent="0.2">
      <c r="A31" s="773" t="s">
        <v>1517</v>
      </c>
      <c r="B31" s="774"/>
      <c r="C31" s="774"/>
      <c r="D31" s="774"/>
      <c r="E31" s="774"/>
      <c r="F31" s="774"/>
      <c r="G31" s="774"/>
      <c r="H31" s="774"/>
      <c r="I31" s="774"/>
      <c r="J31" s="774"/>
      <c r="K31" s="774"/>
      <c r="L31" s="774"/>
      <c r="M31" s="774"/>
      <c r="N31" s="775"/>
      <c r="P31" s="68" t="s">
        <v>1517</v>
      </c>
    </row>
    <row r="32" spans="1:17" s="63" customFormat="1" ht="56.25" x14ac:dyDescent="0.2">
      <c r="A32" s="88" t="s">
        <v>165</v>
      </c>
      <c r="B32" s="89" t="s">
        <v>1021</v>
      </c>
      <c r="C32" s="776" t="s">
        <v>1022</v>
      </c>
      <c r="D32" s="776"/>
      <c r="E32" s="776"/>
      <c r="F32" s="90" t="s">
        <v>484</v>
      </c>
      <c r="G32" s="90" t="s">
        <v>33</v>
      </c>
      <c r="H32" s="90" t="s">
        <v>33</v>
      </c>
      <c r="I32" s="90" t="s">
        <v>176</v>
      </c>
      <c r="J32" s="91" t="s">
        <v>33</v>
      </c>
      <c r="K32" s="90" t="s">
        <v>33</v>
      </c>
      <c r="L32" s="91" t="s">
        <v>33</v>
      </c>
      <c r="M32" s="92" t="s">
        <v>33</v>
      </c>
      <c r="N32" s="93" t="s">
        <v>33</v>
      </c>
      <c r="Q32" s="68" t="s">
        <v>1022</v>
      </c>
    </row>
    <row r="33" spans="1:24" s="63" customFormat="1" ht="22.5" x14ac:dyDescent="0.2">
      <c r="A33" s="96"/>
      <c r="B33" s="97" t="s">
        <v>171</v>
      </c>
      <c r="C33" s="767" t="s">
        <v>172</v>
      </c>
      <c r="D33" s="767"/>
      <c r="E33" s="767"/>
      <c r="F33" s="767"/>
      <c r="G33" s="767"/>
      <c r="H33" s="767"/>
      <c r="I33" s="767"/>
      <c r="J33" s="767"/>
      <c r="K33" s="767"/>
      <c r="L33" s="767"/>
      <c r="M33" s="767"/>
      <c r="N33" s="781"/>
      <c r="R33" s="68" t="s">
        <v>172</v>
      </c>
    </row>
    <row r="34" spans="1:24" s="63" customFormat="1" x14ac:dyDescent="0.2">
      <c r="A34" s="98"/>
      <c r="B34" s="97" t="s">
        <v>165</v>
      </c>
      <c r="C34" s="767" t="s">
        <v>251</v>
      </c>
      <c r="D34" s="767"/>
      <c r="E34" s="767"/>
      <c r="F34" s="99" t="s">
        <v>33</v>
      </c>
      <c r="G34" s="99" t="s">
        <v>33</v>
      </c>
      <c r="H34" s="99" t="s">
        <v>33</v>
      </c>
      <c r="I34" s="99" t="s">
        <v>33</v>
      </c>
      <c r="J34" s="100">
        <v>9.91</v>
      </c>
      <c r="K34" s="99" t="s">
        <v>175</v>
      </c>
      <c r="L34" s="100">
        <v>37.159999999999997</v>
      </c>
      <c r="M34" s="101" t="s">
        <v>33</v>
      </c>
      <c r="N34" s="102" t="s">
        <v>33</v>
      </c>
      <c r="S34" s="68" t="s">
        <v>251</v>
      </c>
    </row>
    <row r="35" spans="1:24" s="63" customFormat="1" x14ac:dyDescent="0.2">
      <c r="A35" s="98"/>
      <c r="B35" s="97" t="s">
        <v>173</v>
      </c>
      <c r="C35" s="767" t="s">
        <v>174</v>
      </c>
      <c r="D35" s="767"/>
      <c r="E35" s="767"/>
      <c r="F35" s="99" t="s">
        <v>33</v>
      </c>
      <c r="G35" s="99" t="s">
        <v>33</v>
      </c>
      <c r="H35" s="99" t="s">
        <v>33</v>
      </c>
      <c r="I35" s="99" t="s">
        <v>33</v>
      </c>
      <c r="J35" s="100">
        <v>5.43</v>
      </c>
      <c r="K35" s="99" t="s">
        <v>175</v>
      </c>
      <c r="L35" s="100">
        <v>20.36</v>
      </c>
      <c r="M35" s="101" t="s">
        <v>33</v>
      </c>
      <c r="N35" s="102" t="s">
        <v>33</v>
      </c>
      <c r="S35" s="68" t="s">
        <v>174</v>
      </c>
    </row>
    <row r="36" spans="1:24" s="63" customFormat="1" x14ac:dyDescent="0.2">
      <c r="A36" s="98"/>
      <c r="B36" s="97" t="s">
        <v>176</v>
      </c>
      <c r="C36" s="767" t="s">
        <v>177</v>
      </c>
      <c r="D36" s="767"/>
      <c r="E36" s="767"/>
      <c r="F36" s="99" t="s">
        <v>33</v>
      </c>
      <c r="G36" s="99" t="s">
        <v>33</v>
      </c>
      <c r="H36" s="99" t="s">
        <v>33</v>
      </c>
      <c r="I36" s="99" t="s">
        <v>33</v>
      </c>
      <c r="J36" s="100">
        <v>0.76</v>
      </c>
      <c r="K36" s="99" t="s">
        <v>175</v>
      </c>
      <c r="L36" s="100">
        <v>2.85</v>
      </c>
      <c r="M36" s="101" t="s">
        <v>33</v>
      </c>
      <c r="N36" s="102" t="s">
        <v>33</v>
      </c>
      <c r="S36" s="68" t="s">
        <v>177</v>
      </c>
    </row>
    <row r="37" spans="1:24" s="63" customFormat="1" x14ac:dyDescent="0.2">
      <c r="A37" s="98"/>
      <c r="B37" s="97" t="s">
        <v>212</v>
      </c>
      <c r="C37" s="767" t="s">
        <v>252</v>
      </c>
      <c r="D37" s="767"/>
      <c r="E37" s="767"/>
      <c r="F37" s="99" t="s">
        <v>33</v>
      </c>
      <c r="G37" s="99" t="s">
        <v>33</v>
      </c>
      <c r="H37" s="99" t="s">
        <v>33</v>
      </c>
      <c r="I37" s="99" t="s">
        <v>33</v>
      </c>
      <c r="J37" s="100">
        <v>0.74</v>
      </c>
      <c r="K37" s="99" t="s">
        <v>33</v>
      </c>
      <c r="L37" s="100">
        <v>2.2200000000000002</v>
      </c>
      <c r="M37" s="101" t="s">
        <v>33</v>
      </c>
      <c r="N37" s="102" t="s">
        <v>33</v>
      </c>
      <c r="S37" s="68" t="s">
        <v>252</v>
      </c>
    </row>
    <row r="38" spans="1:24" s="63" customFormat="1" x14ac:dyDescent="0.2">
      <c r="A38" s="98"/>
      <c r="B38" s="97" t="s">
        <v>33</v>
      </c>
      <c r="C38" s="767" t="s">
        <v>253</v>
      </c>
      <c r="D38" s="767"/>
      <c r="E38" s="767"/>
      <c r="F38" s="99" t="s">
        <v>179</v>
      </c>
      <c r="G38" s="99" t="s">
        <v>1023</v>
      </c>
      <c r="H38" s="99" t="s">
        <v>175</v>
      </c>
      <c r="I38" s="99" t="s">
        <v>1424</v>
      </c>
      <c r="J38" s="100" t="s">
        <v>33</v>
      </c>
      <c r="K38" s="99" t="s">
        <v>33</v>
      </c>
      <c r="L38" s="100" t="s">
        <v>33</v>
      </c>
      <c r="M38" s="101" t="s">
        <v>33</v>
      </c>
      <c r="N38" s="102" t="s">
        <v>33</v>
      </c>
      <c r="T38" s="68" t="s">
        <v>253</v>
      </c>
    </row>
    <row r="39" spans="1:24" s="63" customFormat="1" x14ac:dyDescent="0.2">
      <c r="A39" s="98"/>
      <c r="B39" s="97" t="s">
        <v>33</v>
      </c>
      <c r="C39" s="767" t="s">
        <v>178</v>
      </c>
      <c r="D39" s="767"/>
      <c r="E39" s="767"/>
      <c r="F39" s="99" t="s">
        <v>179</v>
      </c>
      <c r="G39" s="99" t="s">
        <v>809</v>
      </c>
      <c r="H39" s="99" t="s">
        <v>175</v>
      </c>
      <c r="I39" s="99" t="s">
        <v>4529</v>
      </c>
      <c r="J39" s="100" t="s">
        <v>33</v>
      </c>
      <c r="K39" s="99" t="s">
        <v>33</v>
      </c>
      <c r="L39" s="100" t="s">
        <v>33</v>
      </c>
      <c r="M39" s="101" t="s">
        <v>33</v>
      </c>
      <c r="N39" s="102" t="s">
        <v>33</v>
      </c>
      <c r="T39" s="68" t="s">
        <v>178</v>
      </c>
    </row>
    <row r="40" spans="1:24" s="63" customFormat="1" x14ac:dyDescent="0.2">
      <c r="A40" s="98"/>
      <c r="B40" s="97" t="s">
        <v>33</v>
      </c>
      <c r="C40" s="776" t="s">
        <v>182</v>
      </c>
      <c r="D40" s="776"/>
      <c r="E40" s="776"/>
      <c r="F40" s="90" t="s">
        <v>33</v>
      </c>
      <c r="G40" s="90" t="s">
        <v>33</v>
      </c>
      <c r="H40" s="90" t="s">
        <v>33</v>
      </c>
      <c r="I40" s="90" t="s">
        <v>33</v>
      </c>
      <c r="J40" s="91">
        <v>16.079999999999998</v>
      </c>
      <c r="K40" s="90" t="s">
        <v>33</v>
      </c>
      <c r="L40" s="91">
        <v>59.74</v>
      </c>
      <c r="M40" s="92" t="s">
        <v>33</v>
      </c>
      <c r="N40" s="93" t="s">
        <v>33</v>
      </c>
      <c r="U40" s="68" t="s">
        <v>182</v>
      </c>
    </row>
    <row r="41" spans="1:24" s="63" customFormat="1" x14ac:dyDescent="0.2">
      <c r="A41" s="98"/>
      <c r="B41" s="97" t="s">
        <v>33</v>
      </c>
      <c r="C41" s="767" t="s">
        <v>183</v>
      </c>
      <c r="D41" s="767"/>
      <c r="E41" s="767"/>
      <c r="F41" s="99" t="s">
        <v>33</v>
      </c>
      <c r="G41" s="99" t="s">
        <v>33</v>
      </c>
      <c r="H41" s="99" t="s">
        <v>33</v>
      </c>
      <c r="I41" s="99" t="s">
        <v>33</v>
      </c>
      <c r="J41" s="100" t="s">
        <v>33</v>
      </c>
      <c r="K41" s="99" t="s">
        <v>33</v>
      </c>
      <c r="L41" s="100">
        <v>40.01</v>
      </c>
      <c r="M41" s="101" t="s">
        <v>33</v>
      </c>
      <c r="N41" s="102" t="s">
        <v>33</v>
      </c>
      <c r="T41" s="68" t="s">
        <v>183</v>
      </c>
    </row>
    <row r="42" spans="1:24" s="63" customFormat="1" ht="22.5" x14ac:dyDescent="0.2">
      <c r="A42" s="98"/>
      <c r="B42" s="97" t="s">
        <v>959</v>
      </c>
      <c r="C42" s="767" t="s">
        <v>960</v>
      </c>
      <c r="D42" s="767"/>
      <c r="E42" s="767"/>
      <c r="F42" s="99" t="s">
        <v>186</v>
      </c>
      <c r="G42" s="99" t="s">
        <v>187</v>
      </c>
      <c r="H42" s="99" t="s">
        <v>33</v>
      </c>
      <c r="I42" s="99" t="s">
        <v>187</v>
      </c>
      <c r="J42" s="100" t="s">
        <v>33</v>
      </c>
      <c r="K42" s="99" t="s">
        <v>33</v>
      </c>
      <c r="L42" s="100">
        <v>38.01</v>
      </c>
      <c r="M42" s="101" t="s">
        <v>33</v>
      </c>
      <c r="N42" s="102" t="s">
        <v>33</v>
      </c>
      <c r="T42" s="68" t="s">
        <v>960</v>
      </c>
    </row>
    <row r="43" spans="1:24" s="63" customFormat="1" ht="22.5" x14ac:dyDescent="0.2">
      <c r="A43" s="98"/>
      <c r="B43" s="97" t="s">
        <v>961</v>
      </c>
      <c r="C43" s="767" t="s">
        <v>962</v>
      </c>
      <c r="D43" s="767"/>
      <c r="E43" s="767"/>
      <c r="F43" s="99" t="s">
        <v>186</v>
      </c>
      <c r="G43" s="99" t="s">
        <v>594</v>
      </c>
      <c r="H43" s="99" t="s">
        <v>33</v>
      </c>
      <c r="I43" s="99" t="s">
        <v>594</v>
      </c>
      <c r="J43" s="100" t="s">
        <v>33</v>
      </c>
      <c r="K43" s="99" t="s">
        <v>33</v>
      </c>
      <c r="L43" s="100">
        <v>26.01</v>
      </c>
      <c r="M43" s="101" t="s">
        <v>33</v>
      </c>
      <c r="N43" s="102" t="s">
        <v>33</v>
      </c>
      <c r="T43" s="68" t="s">
        <v>962</v>
      </c>
    </row>
    <row r="44" spans="1:24" s="63" customFormat="1" x14ac:dyDescent="0.2">
      <c r="A44" s="103"/>
      <c r="B44" s="104"/>
      <c r="C44" s="780" t="s">
        <v>191</v>
      </c>
      <c r="D44" s="780"/>
      <c r="E44" s="780"/>
      <c r="F44" s="105" t="s">
        <v>33</v>
      </c>
      <c r="G44" s="105" t="s">
        <v>33</v>
      </c>
      <c r="H44" s="105" t="s">
        <v>33</v>
      </c>
      <c r="I44" s="105" t="s">
        <v>33</v>
      </c>
      <c r="J44" s="106" t="s">
        <v>33</v>
      </c>
      <c r="K44" s="105" t="s">
        <v>33</v>
      </c>
      <c r="L44" s="106">
        <v>123.76</v>
      </c>
      <c r="M44" s="92" t="s">
        <v>33</v>
      </c>
      <c r="N44" s="107" t="s">
        <v>33</v>
      </c>
      <c r="V44" s="68" t="s">
        <v>191</v>
      </c>
    </row>
    <row r="45" spans="1:24" s="63" customFormat="1" x14ac:dyDescent="0.2">
      <c r="A45" s="88" t="s">
        <v>173</v>
      </c>
      <c r="B45" s="89" t="s">
        <v>4530</v>
      </c>
      <c r="C45" s="776" t="s">
        <v>4531</v>
      </c>
      <c r="D45" s="776"/>
      <c r="E45" s="776"/>
      <c r="F45" s="90" t="s">
        <v>1019</v>
      </c>
      <c r="G45" s="90" t="s">
        <v>33</v>
      </c>
      <c r="H45" s="90" t="s">
        <v>33</v>
      </c>
      <c r="I45" s="90" t="s">
        <v>977</v>
      </c>
      <c r="J45" s="91">
        <v>279.2</v>
      </c>
      <c r="K45" s="90" t="s">
        <v>33</v>
      </c>
      <c r="L45" s="91">
        <v>83.76</v>
      </c>
      <c r="M45" s="92" t="s">
        <v>33</v>
      </c>
      <c r="N45" s="93" t="s">
        <v>33</v>
      </c>
      <c r="Q45" s="68" t="s">
        <v>4531</v>
      </c>
    </row>
    <row r="46" spans="1:24" s="63" customFormat="1" x14ac:dyDescent="0.2">
      <c r="A46" s="94"/>
      <c r="B46" s="95"/>
      <c r="C46" s="767" t="s">
        <v>1034</v>
      </c>
      <c r="D46" s="767"/>
      <c r="E46" s="767"/>
      <c r="F46" s="767"/>
      <c r="G46" s="767"/>
      <c r="H46" s="767"/>
      <c r="I46" s="767"/>
      <c r="J46" s="767"/>
      <c r="K46" s="767"/>
      <c r="L46" s="767"/>
      <c r="M46" s="767"/>
      <c r="N46" s="781"/>
      <c r="W46" s="68" t="s">
        <v>1034</v>
      </c>
    </row>
    <row r="47" spans="1:24" s="63" customFormat="1" ht="22.5" x14ac:dyDescent="0.2">
      <c r="A47" s="88" t="s">
        <v>176</v>
      </c>
      <c r="B47" s="89" t="s">
        <v>1218</v>
      </c>
      <c r="C47" s="776" t="s">
        <v>1528</v>
      </c>
      <c r="D47" s="776"/>
      <c r="E47" s="776"/>
      <c r="F47" s="90" t="s">
        <v>484</v>
      </c>
      <c r="G47" s="90" t="s">
        <v>33</v>
      </c>
      <c r="H47" s="90" t="s">
        <v>33</v>
      </c>
      <c r="I47" s="90" t="s">
        <v>176</v>
      </c>
      <c r="J47" s="91">
        <v>5.53</v>
      </c>
      <c r="K47" s="90" t="s">
        <v>856</v>
      </c>
      <c r="L47" s="91">
        <v>16.920000000000002</v>
      </c>
      <c r="M47" s="92" t="s">
        <v>33</v>
      </c>
      <c r="N47" s="93" t="s">
        <v>33</v>
      </c>
      <c r="Q47" s="68" t="s">
        <v>1528</v>
      </c>
    </row>
    <row r="48" spans="1:24" s="63" customFormat="1" x14ac:dyDescent="0.2">
      <c r="A48" s="94"/>
      <c r="B48" s="95"/>
      <c r="C48" s="767" t="s">
        <v>1529</v>
      </c>
      <c r="D48" s="767"/>
      <c r="E48" s="767"/>
      <c r="F48" s="767"/>
      <c r="G48" s="767"/>
      <c r="H48" s="767"/>
      <c r="I48" s="767"/>
      <c r="J48" s="767"/>
      <c r="K48" s="767"/>
      <c r="L48" s="767"/>
      <c r="M48" s="767"/>
      <c r="N48" s="781"/>
      <c r="X48" s="68" t="s">
        <v>1529</v>
      </c>
    </row>
    <row r="49" spans="1:23" s="63" customFormat="1" ht="22.5" x14ac:dyDescent="0.2">
      <c r="A49" s="96"/>
      <c r="B49" s="97" t="s">
        <v>858</v>
      </c>
      <c r="C49" s="767" t="s">
        <v>859</v>
      </c>
      <c r="D49" s="767"/>
      <c r="E49" s="767"/>
      <c r="F49" s="767"/>
      <c r="G49" s="767"/>
      <c r="H49" s="767"/>
      <c r="I49" s="767"/>
      <c r="J49" s="767"/>
      <c r="K49" s="767"/>
      <c r="L49" s="767"/>
      <c r="M49" s="767"/>
      <c r="N49" s="781"/>
      <c r="R49" s="68" t="s">
        <v>859</v>
      </c>
    </row>
    <row r="50" spans="1:23" s="63" customFormat="1" ht="45" x14ac:dyDescent="0.2">
      <c r="A50" s="88" t="s">
        <v>212</v>
      </c>
      <c r="B50" s="89" t="s">
        <v>1333</v>
      </c>
      <c r="C50" s="776" t="s">
        <v>1334</v>
      </c>
      <c r="D50" s="776"/>
      <c r="E50" s="776"/>
      <c r="F50" s="90" t="s">
        <v>711</v>
      </c>
      <c r="G50" s="90" t="s">
        <v>33</v>
      </c>
      <c r="H50" s="90" t="s">
        <v>33</v>
      </c>
      <c r="I50" s="90" t="s">
        <v>977</v>
      </c>
      <c r="J50" s="91" t="s">
        <v>33</v>
      </c>
      <c r="K50" s="90" t="s">
        <v>33</v>
      </c>
      <c r="L50" s="91" t="s">
        <v>33</v>
      </c>
      <c r="M50" s="92" t="s">
        <v>33</v>
      </c>
      <c r="N50" s="93" t="s">
        <v>33</v>
      </c>
      <c r="Q50" s="68" t="s">
        <v>1334</v>
      </c>
    </row>
    <row r="51" spans="1:23" s="63" customFormat="1" x14ac:dyDescent="0.2">
      <c r="A51" s="94"/>
      <c r="B51" s="95"/>
      <c r="C51" s="767" t="s">
        <v>978</v>
      </c>
      <c r="D51" s="767"/>
      <c r="E51" s="767"/>
      <c r="F51" s="767"/>
      <c r="G51" s="767"/>
      <c r="H51" s="767"/>
      <c r="I51" s="767"/>
      <c r="J51" s="767"/>
      <c r="K51" s="767"/>
      <c r="L51" s="767"/>
      <c r="M51" s="767"/>
      <c r="N51" s="781"/>
      <c r="W51" s="68" t="s">
        <v>978</v>
      </c>
    </row>
    <row r="52" spans="1:23" s="63" customFormat="1" ht="22.5" x14ac:dyDescent="0.2">
      <c r="A52" s="96"/>
      <c r="B52" s="97" t="s">
        <v>171</v>
      </c>
      <c r="C52" s="767" t="s">
        <v>172</v>
      </c>
      <c r="D52" s="767"/>
      <c r="E52" s="767"/>
      <c r="F52" s="767"/>
      <c r="G52" s="767"/>
      <c r="H52" s="767"/>
      <c r="I52" s="767"/>
      <c r="J52" s="767"/>
      <c r="K52" s="767"/>
      <c r="L52" s="767"/>
      <c r="M52" s="767"/>
      <c r="N52" s="781"/>
      <c r="R52" s="68" t="s">
        <v>172</v>
      </c>
    </row>
    <row r="53" spans="1:23" s="63" customFormat="1" x14ac:dyDescent="0.2">
      <c r="A53" s="98"/>
      <c r="B53" s="97" t="s">
        <v>165</v>
      </c>
      <c r="C53" s="767" t="s">
        <v>251</v>
      </c>
      <c r="D53" s="767"/>
      <c r="E53" s="767"/>
      <c r="F53" s="99" t="s">
        <v>33</v>
      </c>
      <c r="G53" s="99" t="s">
        <v>33</v>
      </c>
      <c r="H53" s="99" t="s">
        <v>33</v>
      </c>
      <c r="I53" s="99" t="s">
        <v>33</v>
      </c>
      <c r="J53" s="100">
        <v>139.54</v>
      </c>
      <c r="K53" s="99" t="s">
        <v>175</v>
      </c>
      <c r="L53" s="100">
        <v>52.33</v>
      </c>
      <c r="M53" s="101" t="s">
        <v>33</v>
      </c>
      <c r="N53" s="102" t="s">
        <v>33</v>
      </c>
      <c r="S53" s="68" t="s">
        <v>251</v>
      </c>
    </row>
    <row r="54" spans="1:23" s="63" customFormat="1" x14ac:dyDescent="0.2">
      <c r="A54" s="98"/>
      <c r="B54" s="97" t="s">
        <v>212</v>
      </c>
      <c r="C54" s="767" t="s">
        <v>252</v>
      </c>
      <c r="D54" s="767"/>
      <c r="E54" s="767"/>
      <c r="F54" s="99" t="s">
        <v>33</v>
      </c>
      <c r="G54" s="99" t="s">
        <v>33</v>
      </c>
      <c r="H54" s="99" t="s">
        <v>33</v>
      </c>
      <c r="I54" s="99" t="s">
        <v>33</v>
      </c>
      <c r="J54" s="100">
        <v>16.79</v>
      </c>
      <c r="K54" s="99" t="s">
        <v>33</v>
      </c>
      <c r="L54" s="100">
        <v>5.04</v>
      </c>
      <c r="M54" s="101" t="s">
        <v>33</v>
      </c>
      <c r="N54" s="102" t="s">
        <v>33</v>
      </c>
      <c r="S54" s="68" t="s">
        <v>252</v>
      </c>
    </row>
    <row r="55" spans="1:23" s="63" customFormat="1" x14ac:dyDescent="0.2">
      <c r="A55" s="98"/>
      <c r="B55" s="97" t="s">
        <v>33</v>
      </c>
      <c r="C55" s="767" t="s">
        <v>253</v>
      </c>
      <c r="D55" s="767"/>
      <c r="E55" s="767"/>
      <c r="F55" s="99" t="s">
        <v>179</v>
      </c>
      <c r="G55" s="99" t="s">
        <v>1335</v>
      </c>
      <c r="H55" s="99" t="s">
        <v>175</v>
      </c>
      <c r="I55" s="99" t="s">
        <v>1120</v>
      </c>
      <c r="J55" s="100" t="s">
        <v>33</v>
      </c>
      <c r="K55" s="99" t="s">
        <v>33</v>
      </c>
      <c r="L55" s="100" t="s">
        <v>33</v>
      </c>
      <c r="M55" s="101" t="s">
        <v>33</v>
      </c>
      <c r="N55" s="102" t="s">
        <v>33</v>
      </c>
      <c r="T55" s="68" t="s">
        <v>253</v>
      </c>
    </row>
    <row r="56" spans="1:23" s="63" customFormat="1" x14ac:dyDescent="0.2">
      <c r="A56" s="98"/>
      <c r="B56" s="97" t="s">
        <v>33</v>
      </c>
      <c r="C56" s="776" t="s">
        <v>182</v>
      </c>
      <c r="D56" s="776"/>
      <c r="E56" s="776"/>
      <c r="F56" s="90" t="s">
        <v>33</v>
      </c>
      <c r="G56" s="90" t="s">
        <v>33</v>
      </c>
      <c r="H56" s="90" t="s">
        <v>33</v>
      </c>
      <c r="I56" s="90" t="s">
        <v>33</v>
      </c>
      <c r="J56" s="91">
        <v>156.33000000000001</v>
      </c>
      <c r="K56" s="90" t="s">
        <v>33</v>
      </c>
      <c r="L56" s="91">
        <v>57.37</v>
      </c>
      <c r="M56" s="92" t="s">
        <v>33</v>
      </c>
      <c r="N56" s="93" t="s">
        <v>33</v>
      </c>
      <c r="U56" s="68" t="s">
        <v>182</v>
      </c>
    </row>
    <row r="57" spans="1:23" s="63" customFormat="1" x14ac:dyDescent="0.2">
      <c r="A57" s="98"/>
      <c r="B57" s="97" t="s">
        <v>33</v>
      </c>
      <c r="C57" s="767" t="s">
        <v>183</v>
      </c>
      <c r="D57" s="767"/>
      <c r="E57" s="767"/>
      <c r="F57" s="99" t="s">
        <v>33</v>
      </c>
      <c r="G57" s="99" t="s">
        <v>33</v>
      </c>
      <c r="H57" s="99" t="s">
        <v>33</v>
      </c>
      <c r="I57" s="99" t="s">
        <v>33</v>
      </c>
      <c r="J57" s="100" t="s">
        <v>33</v>
      </c>
      <c r="K57" s="99" t="s">
        <v>33</v>
      </c>
      <c r="L57" s="100">
        <v>52.33</v>
      </c>
      <c r="M57" s="101" t="s">
        <v>33</v>
      </c>
      <c r="N57" s="102" t="s">
        <v>33</v>
      </c>
      <c r="T57" s="68" t="s">
        <v>183</v>
      </c>
    </row>
    <row r="58" spans="1:23" s="63" customFormat="1" ht="22.5" x14ac:dyDescent="0.2">
      <c r="A58" s="98"/>
      <c r="B58" s="97" t="s">
        <v>959</v>
      </c>
      <c r="C58" s="767" t="s">
        <v>960</v>
      </c>
      <c r="D58" s="767"/>
      <c r="E58" s="767"/>
      <c r="F58" s="99" t="s">
        <v>186</v>
      </c>
      <c r="G58" s="99" t="s">
        <v>187</v>
      </c>
      <c r="H58" s="99" t="s">
        <v>33</v>
      </c>
      <c r="I58" s="99" t="s">
        <v>187</v>
      </c>
      <c r="J58" s="100" t="s">
        <v>33</v>
      </c>
      <c r="K58" s="99" t="s">
        <v>33</v>
      </c>
      <c r="L58" s="100">
        <v>49.71</v>
      </c>
      <c r="M58" s="101" t="s">
        <v>33</v>
      </c>
      <c r="N58" s="102" t="s">
        <v>33</v>
      </c>
      <c r="T58" s="68" t="s">
        <v>960</v>
      </c>
    </row>
    <row r="59" spans="1:23" s="63" customFormat="1" ht="22.5" x14ac:dyDescent="0.2">
      <c r="A59" s="98"/>
      <c r="B59" s="97" t="s">
        <v>961</v>
      </c>
      <c r="C59" s="767" t="s">
        <v>962</v>
      </c>
      <c r="D59" s="767"/>
      <c r="E59" s="767"/>
      <c r="F59" s="99" t="s">
        <v>186</v>
      </c>
      <c r="G59" s="99" t="s">
        <v>594</v>
      </c>
      <c r="H59" s="99" t="s">
        <v>33</v>
      </c>
      <c r="I59" s="99" t="s">
        <v>594</v>
      </c>
      <c r="J59" s="100" t="s">
        <v>33</v>
      </c>
      <c r="K59" s="99" t="s">
        <v>33</v>
      </c>
      <c r="L59" s="100">
        <v>34.01</v>
      </c>
      <c r="M59" s="101" t="s">
        <v>33</v>
      </c>
      <c r="N59" s="102" t="s">
        <v>33</v>
      </c>
      <c r="T59" s="68" t="s">
        <v>962</v>
      </c>
    </row>
    <row r="60" spans="1:23" s="63" customFormat="1" x14ac:dyDescent="0.2">
      <c r="A60" s="103"/>
      <c r="B60" s="104"/>
      <c r="C60" s="780" t="s">
        <v>191</v>
      </c>
      <c r="D60" s="780"/>
      <c r="E60" s="780"/>
      <c r="F60" s="105" t="s">
        <v>33</v>
      </c>
      <c r="G60" s="105" t="s">
        <v>33</v>
      </c>
      <c r="H60" s="105" t="s">
        <v>33</v>
      </c>
      <c r="I60" s="105" t="s">
        <v>33</v>
      </c>
      <c r="J60" s="106" t="s">
        <v>33</v>
      </c>
      <c r="K60" s="105" t="s">
        <v>33</v>
      </c>
      <c r="L60" s="106">
        <v>141.09</v>
      </c>
      <c r="M60" s="92" t="s">
        <v>33</v>
      </c>
      <c r="N60" s="107" t="s">
        <v>33</v>
      </c>
      <c r="V60" s="68" t="s">
        <v>191</v>
      </c>
    </row>
    <row r="61" spans="1:23" s="63" customFormat="1" ht="33.75" x14ac:dyDescent="0.2">
      <c r="A61" s="88" t="s">
        <v>219</v>
      </c>
      <c r="B61" s="89" t="s">
        <v>2613</v>
      </c>
      <c r="C61" s="776" t="s">
        <v>2614</v>
      </c>
      <c r="D61" s="776"/>
      <c r="E61" s="776"/>
      <c r="F61" s="90" t="s">
        <v>815</v>
      </c>
      <c r="G61" s="90" t="s">
        <v>33</v>
      </c>
      <c r="H61" s="90" t="s">
        <v>33</v>
      </c>
      <c r="I61" s="90" t="s">
        <v>985</v>
      </c>
      <c r="J61" s="91">
        <v>2.2400000000000002</v>
      </c>
      <c r="K61" s="90" t="s">
        <v>33</v>
      </c>
      <c r="L61" s="91">
        <v>68.540000000000006</v>
      </c>
      <c r="M61" s="92" t="s">
        <v>33</v>
      </c>
      <c r="N61" s="93" t="s">
        <v>33</v>
      </c>
      <c r="Q61" s="68" t="s">
        <v>2614</v>
      </c>
    </row>
    <row r="62" spans="1:23" s="63" customFormat="1" x14ac:dyDescent="0.2">
      <c r="A62" s="94"/>
      <c r="B62" s="95"/>
      <c r="C62" s="767" t="s">
        <v>986</v>
      </c>
      <c r="D62" s="767"/>
      <c r="E62" s="767"/>
      <c r="F62" s="767"/>
      <c r="G62" s="767"/>
      <c r="H62" s="767"/>
      <c r="I62" s="767"/>
      <c r="J62" s="767"/>
      <c r="K62" s="767"/>
      <c r="L62" s="767"/>
      <c r="M62" s="767"/>
      <c r="N62" s="781"/>
      <c r="W62" s="68" t="s">
        <v>986</v>
      </c>
    </row>
    <row r="63" spans="1:23" s="63" customFormat="1" ht="45" x14ac:dyDescent="0.2">
      <c r="A63" s="88" t="s">
        <v>228</v>
      </c>
      <c r="B63" s="89" t="s">
        <v>1341</v>
      </c>
      <c r="C63" s="776" t="s">
        <v>1342</v>
      </c>
      <c r="D63" s="776"/>
      <c r="E63" s="776"/>
      <c r="F63" s="90" t="s">
        <v>711</v>
      </c>
      <c r="G63" s="90" t="s">
        <v>33</v>
      </c>
      <c r="H63" s="90" t="s">
        <v>33</v>
      </c>
      <c r="I63" s="90" t="s">
        <v>977</v>
      </c>
      <c r="J63" s="91" t="s">
        <v>33</v>
      </c>
      <c r="K63" s="90" t="s">
        <v>33</v>
      </c>
      <c r="L63" s="91" t="s">
        <v>33</v>
      </c>
      <c r="M63" s="92" t="s">
        <v>33</v>
      </c>
      <c r="N63" s="93" t="s">
        <v>33</v>
      </c>
      <c r="Q63" s="68" t="s">
        <v>1342</v>
      </c>
    </row>
    <row r="64" spans="1:23" s="63" customFormat="1" x14ac:dyDescent="0.2">
      <c r="A64" s="94"/>
      <c r="B64" s="95"/>
      <c r="C64" s="767" t="s">
        <v>978</v>
      </c>
      <c r="D64" s="767"/>
      <c r="E64" s="767"/>
      <c r="F64" s="767"/>
      <c r="G64" s="767"/>
      <c r="H64" s="767"/>
      <c r="I64" s="767"/>
      <c r="J64" s="767"/>
      <c r="K64" s="767"/>
      <c r="L64" s="767"/>
      <c r="M64" s="767"/>
      <c r="N64" s="781"/>
      <c r="W64" s="68" t="s">
        <v>978</v>
      </c>
    </row>
    <row r="65" spans="1:23" s="63" customFormat="1" ht="22.5" x14ac:dyDescent="0.2">
      <c r="A65" s="96"/>
      <c r="B65" s="97" t="s">
        <v>171</v>
      </c>
      <c r="C65" s="767" t="s">
        <v>172</v>
      </c>
      <c r="D65" s="767"/>
      <c r="E65" s="767"/>
      <c r="F65" s="767"/>
      <c r="G65" s="767"/>
      <c r="H65" s="767"/>
      <c r="I65" s="767"/>
      <c r="J65" s="767"/>
      <c r="K65" s="767"/>
      <c r="L65" s="767"/>
      <c r="M65" s="767"/>
      <c r="N65" s="781"/>
      <c r="R65" s="68" t="s">
        <v>172</v>
      </c>
    </row>
    <row r="66" spans="1:23" s="63" customFormat="1" x14ac:dyDescent="0.2">
      <c r="A66" s="98"/>
      <c r="B66" s="97" t="s">
        <v>165</v>
      </c>
      <c r="C66" s="767" t="s">
        <v>251</v>
      </c>
      <c r="D66" s="767"/>
      <c r="E66" s="767"/>
      <c r="F66" s="99" t="s">
        <v>33</v>
      </c>
      <c r="G66" s="99" t="s">
        <v>33</v>
      </c>
      <c r="H66" s="99" t="s">
        <v>33</v>
      </c>
      <c r="I66" s="99" t="s">
        <v>33</v>
      </c>
      <c r="J66" s="100">
        <v>42.21</v>
      </c>
      <c r="K66" s="99" t="s">
        <v>175</v>
      </c>
      <c r="L66" s="100">
        <v>15.83</v>
      </c>
      <c r="M66" s="101" t="s">
        <v>33</v>
      </c>
      <c r="N66" s="102" t="s">
        <v>33</v>
      </c>
      <c r="S66" s="68" t="s">
        <v>251</v>
      </c>
    </row>
    <row r="67" spans="1:23" s="63" customFormat="1" x14ac:dyDescent="0.2">
      <c r="A67" s="98"/>
      <c r="B67" s="97" t="s">
        <v>173</v>
      </c>
      <c r="C67" s="767" t="s">
        <v>174</v>
      </c>
      <c r="D67" s="767"/>
      <c r="E67" s="767"/>
      <c r="F67" s="99" t="s">
        <v>33</v>
      </c>
      <c r="G67" s="99" t="s">
        <v>33</v>
      </c>
      <c r="H67" s="99" t="s">
        <v>33</v>
      </c>
      <c r="I67" s="99" t="s">
        <v>33</v>
      </c>
      <c r="J67" s="100">
        <v>1.81</v>
      </c>
      <c r="K67" s="99" t="s">
        <v>175</v>
      </c>
      <c r="L67" s="100">
        <v>0.68</v>
      </c>
      <c r="M67" s="101" t="s">
        <v>33</v>
      </c>
      <c r="N67" s="102" t="s">
        <v>33</v>
      </c>
      <c r="S67" s="68" t="s">
        <v>174</v>
      </c>
    </row>
    <row r="68" spans="1:23" s="63" customFormat="1" x14ac:dyDescent="0.2">
      <c r="A68" s="98"/>
      <c r="B68" s="97" t="s">
        <v>176</v>
      </c>
      <c r="C68" s="767" t="s">
        <v>177</v>
      </c>
      <c r="D68" s="767"/>
      <c r="E68" s="767"/>
      <c r="F68" s="99" t="s">
        <v>33</v>
      </c>
      <c r="G68" s="99" t="s">
        <v>33</v>
      </c>
      <c r="H68" s="99" t="s">
        <v>33</v>
      </c>
      <c r="I68" s="99" t="s">
        <v>33</v>
      </c>
      <c r="J68" s="100">
        <v>0.26</v>
      </c>
      <c r="K68" s="99" t="s">
        <v>175</v>
      </c>
      <c r="L68" s="100">
        <v>0.1</v>
      </c>
      <c r="M68" s="101" t="s">
        <v>33</v>
      </c>
      <c r="N68" s="102" t="s">
        <v>33</v>
      </c>
      <c r="S68" s="68" t="s">
        <v>177</v>
      </c>
    </row>
    <row r="69" spans="1:23" s="63" customFormat="1" x14ac:dyDescent="0.2">
      <c r="A69" s="98"/>
      <c r="B69" s="97" t="s">
        <v>212</v>
      </c>
      <c r="C69" s="767" t="s">
        <v>252</v>
      </c>
      <c r="D69" s="767"/>
      <c r="E69" s="767"/>
      <c r="F69" s="99" t="s">
        <v>33</v>
      </c>
      <c r="G69" s="99" t="s">
        <v>33</v>
      </c>
      <c r="H69" s="99" t="s">
        <v>33</v>
      </c>
      <c r="I69" s="99" t="s">
        <v>33</v>
      </c>
      <c r="J69" s="100">
        <v>11.27</v>
      </c>
      <c r="K69" s="99" t="s">
        <v>33</v>
      </c>
      <c r="L69" s="100">
        <v>3.38</v>
      </c>
      <c r="M69" s="101" t="s">
        <v>33</v>
      </c>
      <c r="N69" s="102" t="s">
        <v>33</v>
      </c>
      <c r="S69" s="68" t="s">
        <v>252</v>
      </c>
    </row>
    <row r="70" spans="1:23" s="63" customFormat="1" x14ac:dyDescent="0.2">
      <c r="A70" s="98"/>
      <c r="B70" s="97" t="s">
        <v>33</v>
      </c>
      <c r="C70" s="767" t="s">
        <v>253</v>
      </c>
      <c r="D70" s="767"/>
      <c r="E70" s="767"/>
      <c r="F70" s="99" t="s">
        <v>179</v>
      </c>
      <c r="G70" s="99" t="s">
        <v>1343</v>
      </c>
      <c r="H70" s="99" t="s">
        <v>175</v>
      </c>
      <c r="I70" s="99" t="s">
        <v>4532</v>
      </c>
      <c r="J70" s="100" t="s">
        <v>33</v>
      </c>
      <c r="K70" s="99" t="s">
        <v>33</v>
      </c>
      <c r="L70" s="100" t="s">
        <v>33</v>
      </c>
      <c r="M70" s="101" t="s">
        <v>33</v>
      </c>
      <c r="N70" s="102" t="s">
        <v>33</v>
      </c>
      <c r="T70" s="68" t="s">
        <v>253</v>
      </c>
    </row>
    <row r="71" spans="1:23" s="63" customFormat="1" x14ac:dyDescent="0.2">
      <c r="A71" s="98"/>
      <c r="B71" s="97" t="s">
        <v>33</v>
      </c>
      <c r="C71" s="767" t="s">
        <v>178</v>
      </c>
      <c r="D71" s="767"/>
      <c r="E71" s="767"/>
      <c r="F71" s="99" t="s">
        <v>179</v>
      </c>
      <c r="G71" s="99" t="s">
        <v>981</v>
      </c>
      <c r="H71" s="99" t="s">
        <v>175</v>
      </c>
      <c r="I71" s="99" t="s">
        <v>982</v>
      </c>
      <c r="J71" s="100" t="s">
        <v>33</v>
      </c>
      <c r="K71" s="99" t="s">
        <v>33</v>
      </c>
      <c r="L71" s="100" t="s">
        <v>33</v>
      </c>
      <c r="M71" s="101" t="s">
        <v>33</v>
      </c>
      <c r="N71" s="102" t="s">
        <v>33</v>
      </c>
      <c r="T71" s="68" t="s">
        <v>178</v>
      </c>
    </row>
    <row r="72" spans="1:23" s="63" customFormat="1" x14ac:dyDescent="0.2">
      <c r="A72" s="98"/>
      <c r="B72" s="97" t="s">
        <v>33</v>
      </c>
      <c r="C72" s="776" t="s">
        <v>182</v>
      </c>
      <c r="D72" s="776"/>
      <c r="E72" s="776"/>
      <c r="F72" s="90" t="s">
        <v>33</v>
      </c>
      <c r="G72" s="90" t="s">
        <v>33</v>
      </c>
      <c r="H72" s="90" t="s">
        <v>33</v>
      </c>
      <c r="I72" s="90" t="s">
        <v>33</v>
      </c>
      <c r="J72" s="91">
        <v>55.29</v>
      </c>
      <c r="K72" s="90" t="s">
        <v>33</v>
      </c>
      <c r="L72" s="91">
        <v>19.89</v>
      </c>
      <c r="M72" s="92" t="s">
        <v>33</v>
      </c>
      <c r="N72" s="93" t="s">
        <v>33</v>
      </c>
      <c r="U72" s="68" t="s">
        <v>182</v>
      </c>
    </row>
    <row r="73" spans="1:23" s="63" customFormat="1" x14ac:dyDescent="0.2">
      <c r="A73" s="98"/>
      <c r="B73" s="97" t="s">
        <v>33</v>
      </c>
      <c r="C73" s="767" t="s">
        <v>183</v>
      </c>
      <c r="D73" s="767"/>
      <c r="E73" s="767"/>
      <c r="F73" s="99" t="s">
        <v>33</v>
      </c>
      <c r="G73" s="99" t="s">
        <v>33</v>
      </c>
      <c r="H73" s="99" t="s">
        <v>33</v>
      </c>
      <c r="I73" s="99" t="s">
        <v>33</v>
      </c>
      <c r="J73" s="100" t="s">
        <v>33</v>
      </c>
      <c r="K73" s="99" t="s">
        <v>33</v>
      </c>
      <c r="L73" s="100">
        <v>15.93</v>
      </c>
      <c r="M73" s="101" t="s">
        <v>33</v>
      </c>
      <c r="N73" s="102" t="s">
        <v>33</v>
      </c>
      <c r="T73" s="68" t="s">
        <v>183</v>
      </c>
    </row>
    <row r="74" spans="1:23" s="63" customFormat="1" ht="22.5" x14ac:dyDescent="0.2">
      <c r="A74" s="98"/>
      <c r="B74" s="97" t="s">
        <v>959</v>
      </c>
      <c r="C74" s="767" t="s">
        <v>960</v>
      </c>
      <c r="D74" s="767"/>
      <c r="E74" s="767"/>
      <c r="F74" s="99" t="s">
        <v>186</v>
      </c>
      <c r="G74" s="99" t="s">
        <v>187</v>
      </c>
      <c r="H74" s="99" t="s">
        <v>33</v>
      </c>
      <c r="I74" s="99" t="s">
        <v>187</v>
      </c>
      <c r="J74" s="100" t="s">
        <v>33</v>
      </c>
      <c r="K74" s="99" t="s">
        <v>33</v>
      </c>
      <c r="L74" s="100">
        <v>15.13</v>
      </c>
      <c r="M74" s="101" t="s">
        <v>33</v>
      </c>
      <c r="N74" s="102" t="s">
        <v>33</v>
      </c>
      <c r="T74" s="68" t="s">
        <v>960</v>
      </c>
    </row>
    <row r="75" spans="1:23" s="63" customFormat="1" ht="22.5" x14ac:dyDescent="0.2">
      <c r="A75" s="98"/>
      <c r="B75" s="97" t="s">
        <v>961</v>
      </c>
      <c r="C75" s="767" t="s">
        <v>962</v>
      </c>
      <c r="D75" s="767"/>
      <c r="E75" s="767"/>
      <c r="F75" s="99" t="s">
        <v>186</v>
      </c>
      <c r="G75" s="99" t="s">
        <v>594</v>
      </c>
      <c r="H75" s="99" t="s">
        <v>33</v>
      </c>
      <c r="I75" s="99" t="s">
        <v>594</v>
      </c>
      <c r="J75" s="100" t="s">
        <v>33</v>
      </c>
      <c r="K75" s="99" t="s">
        <v>33</v>
      </c>
      <c r="L75" s="100">
        <v>10.35</v>
      </c>
      <c r="M75" s="101" t="s">
        <v>33</v>
      </c>
      <c r="N75" s="102" t="s">
        <v>33</v>
      </c>
      <c r="T75" s="68" t="s">
        <v>962</v>
      </c>
    </row>
    <row r="76" spans="1:23" s="63" customFormat="1" x14ac:dyDescent="0.2">
      <c r="A76" s="103"/>
      <c r="B76" s="104"/>
      <c r="C76" s="780" t="s">
        <v>191</v>
      </c>
      <c r="D76" s="780"/>
      <c r="E76" s="780"/>
      <c r="F76" s="105" t="s">
        <v>33</v>
      </c>
      <c r="G76" s="105" t="s">
        <v>33</v>
      </c>
      <c r="H76" s="105" t="s">
        <v>33</v>
      </c>
      <c r="I76" s="105" t="s">
        <v>33</v>
      </c>
      <c r="J76" s="106" t="s">
        <v>33</v>
      </c>
      <c r="K76" s="105" t="s">
        <v>33</v>
      </c>
      <c r="L76" s="106">
        <v>45.37</v>
      </c>
      <c r="M76" s="92" t="s">
        <v>33</v>
      </c>
      <c r="N76" s="107" t="s">
        <v>33</v>
      </c>
      <c r="V76" s="68" t="s">
        <v>191</v>
      </c>
    </row>
    <row r="77" spans="1:23" s="63" customFormat="1" ht="101.25" x14ac:dyDescent="0.2">
      <c r="A77" s="88" t="s">
        <v>235</v>
      </c>
      <c r="B77" s="89" t="s">
        <v>1148</v>
      </c>
      <c r="C77" s="776" t="s">
        <v>1440</v>
      </c>
      <c r="D77" s="776"/>
      <c r="E77" s="776"/>
      <c r="F77" s="90" t="s">
        <v>1092</v>
      </c>
      <c r="G77" s="90" t="s">
        <v>33</v>
      </c>
      <c r="H77" s="90" t="s">
        <v>33</v>
      </c>
      <c r="I77" s="90" t="s">
        <v>2739</v>
      </c>
      <c r="J77" s="91">
        <v>5167.54</v>
      </c>
      <c r="K77" s="90" t="s">
        <v>33</v>
      </c>
      <c r="L77" s="91">
        <v>158.13</v>
      </c>
      <c r="M77" s="92" t="s">
        <v>33</v>
      </c>
      <c r="N77" s="93" t="s">
        <v>33</v>
      </c>
      <c r="Q77" s="68" t="s">
        <v>1440</v>
      </c>
    </row>
    <row r="78" spans="1:23" s="63" customFormat="1" x14ac:dyDescent="0.2">
      <c r="A78" s="94"/>
      <c r="B78" s="95"/>
      <c r="C78" s="767" t="s">
        <v>4533</v>
      </c>
      <c r="D78" s="767"/>
      <c r="E78" s="767"/>
      <c r="F78" s="767"/>
      <c r="G78" s="767"/>
      <c r="H78" s="767"/>
      <c r="I78" s="767"/>
      <c r="J78" s="767"/>
      <c r="K78" s="767"/>
      <c r="L78" s="767"/>
      <c r="M78" s="767"/>
      <c r="N78" s="781"/>
      <c r="W78" s="68" t="s">
        <v>4533</v>
      </c>
    </row>
    <row r="79" spans="1:23" s="63" customFormat="1" ht="1.5" customHeight="1" x14ac:dyDescent="0.2">
      <c r="A79" s="108"/>
      <c r="B79" s="104"/>
      <c r="C79" s="104"/>
      <c r="D79" s="104"/>
      <c r="E79" s="104"/>
      <c r="F79" s="108"/>
      <c r="G79" s="108"/>
      <c r="H79" s="108"/>
      <c r="I79" s="108"/>
      <c r="J79" s="109"/>
      <c r="K79" s="108"/>
      <c r="L79" s="109"/>
      <c r="M79" s="99"/>
      <c r="N79" s="109"/>
    </row>
    <row r="80" spans="1:23" s="63" customFormat="1" ht="2.25" customHeight="1" x14ac:dyDescent="0.2"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122"/>
      <c r="M80" s="123"/>
      <c r="N80" s="124"/>
    </row>
    <row r="81" spans="1:27" x14ac:dyDescent="0.2">
      <c r="A81" s="110"/>
      <c r="B81" s="111" t="s">
        <v>33</v>
      </c>
      <c r="C81" s="780" t="s">
        <v>321</v>
      </c>
      <c r="D81" s="780"/>
      <c r="E81" s="780"/>
      <c r="F81" s="780"/>
      <c r="G81" s="780"/>
      <c r="H81" s="780"/>
      <c r="I81" s="780"/>
      <c r="J81" s="780"/>
      <c r="K81" s="780"/>
      <c r="L81" s="112" t="s">
        <v>33</v>
      </c>
      <c r="M81" s="113" t="s">
        <v>33</v>
      </c>
      <c r="N81" s="114" t="s">
        <v>33</v>
      </c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8" t="s">
        <v>321</v>
      </c>
      <c r="Z81" s="63"/>
      <c r="AA81" s="63"/>
    </row>
    <row r="82" spans="1:27" x14ac:dyDescent="0.2">
      <c r="A82" s="115"/>
      <c r="B82" s="97" t="s">
        <v>165</v>
      </c>
      <c r="C82" s="767" t="s">
        <v>876</v>
      </c>
      <c r="D82" s="767"/>
      <c r="E82" s="767"/>
      <c r="F82" s="767"/>
      <c r="G82" s="767"/>
      <c r="H82" s="767"/>
      <c r="I82" s="767"/>
      <c r="J82" s="767"/>
      <c r="K82" s="767"/>
      <c r="L82" s="116">
        <v>553.80999999999995</v>
      </c>
      <c r="M82" s="117">
        <v>7.3</v>
      </c>
      <c r="N82" s="118">
        <v>4043</v>
      </c>
      <c r="O82" s="63"/>
      <c r="P82" s="63"/>
      <c r="Q82" s="63"/>
      <c r="R82" s="63"/>
      <c r="S82" s="63"/>
      <c r="T82" s="63"/>
      <c r="U82" s="63"/>
      <c r="V82" s="63"/>
      <c r="W82" s="63"/>
      <c r="X82" s="63"/>
      <c r="Y82" s="63"/>
      <c r="Z82" s="68" t="s">
        <v>876</v>
      </c>
      <c r="AA82" s="63"/>
    </row>
    <row r="83" spans="1:27" x14ac:dyDescent="0.2">
      <c r="A83" s="115"/>
      <c r="B83" s="97" t="s">
        <v>33</v>
      </c>
      <c r="C83" s="767" t="s">
        <v>203</v>
      </c>
      <c r="D83" s="767"/>
      <c r="E83" s="767"/>
      <c r="F83" s="767"/>
      <c r="G83" s="767"/>
      <c r="H83" s="767"/>
      <c r="I83" s="767"/>
      <c r="J83" s="767"/>
      <c r="K83" s="767"/>
      <c r="L83" s="116" t="s">
        <v>33</v>
      </c>
      <c r="M83" s="117" t="s">
        <v>33</v>
      </c>
      <c r="N83" s="118" t="s">
        <v>33</v>
      </c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8" t="s">
        <v>203</v>
      </c>
      <c r="AA83" s="63"/>
    </row>
    <row r="84" spans="1:27" x14ac:dyDescent="0.2">
      <c r="A84" s="115"/>
      <c r="B84" s="97" t="s">
        <v>33</v>
      </c>
      <c r="C84" s="767" t="s">
        <v>296</v>
      </c>
      <c r="D84" s="767"/>
      <c r="E84" s="767"/>
      <c r="F84" s="767"/>
      <c r="G84" s="767"/>
      <c r="H84" s="767"/>
      <c r="I84" s="767"/>
      <c r="J84" s="767"/>
      <c r="K84" s="767"/>
      <c r="L84" s="116">
        <v>105.32</v>
      </c>
      <c r="M84" s="117" t="s">
        <v>33</v>
      </c>
      <c r="N84" s="118" t="s">
        <v>33</v>
      </c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3"/>
      <c r="Z84" s="68" t="s">
        <v>296</v>
      </c>
      <c r="AA84" s="63"/>
    </row>
    <row r="85" spans="1:27" x14ac:dyDescent="0.2">
      <c r="A85" s="115"/>
      <c r="B85" s="97" t="s">
        <v>33</v>
      </c>
      <c r="C85" s="767" t="s">
        <v>204</v>
      </c>
      <c r="D85" s="767"/>
      <c r="E85" s="767"/>
      <c r="F85" s="767"/>
      <c r="G85" s="767"/>
      <c r="H85" s="767"/>
      <c r="I85" s="767"/>
      <c r="J85" s="767"/>
      <c r="K85" s="767"/>
      <c r="L85" s="116">
        <v>21.04</v>
      </c>
      <c r="M85" s="117" t="s">
        <v>33</v>
      </c>
      <c r="N85" s="118" t="s">
        <v>33</v>
      </c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3"/>
      <c r="Z85" s="68" t="s">
        <v>204</v>
      </c>
      <c r="AA85" s="63"/>
    </row>
    <row r="86" spans="1:27" x14ac:dyDescent="0.2">
      <c r="A86" s="115"/>
      <c r="B86" s="97" t="s">
        <v>33</v>
      </c>
      <c r="C86" s="767" t="s">
        <v>297</v>
      </c>
      <c r="D86" s="767"/>
      <c r="E86" s="767"/>
      <c r="F86" s="767"/>
      <c r="G86" s="767"/>
      <c r="H86" s="767"/>
      <c r="I86" s="767"/>
      <c r="J86" s="767"/>
      <c r="K86" s="767"/>
      <c r="L86" s="116">
        <v>254.23</v>
      </c>
      <c r="M86" s="117" t="s">
        <v>33</v>
      </c>
      <c r="N86" s="118" t="s">
        <v>33</v>
      </c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68" t="s">
        <v>297</v>
      </c>
      <c r="AA86" s="63"/>
    </row>
    <row r="87" spans="1:27" x14ac:dyDescent="0.2">
      <c r="A87" s="115"/>
      <c r="B87" s="97" t="s">
        <v>33</v>
      </c>
      <c r="C87" s="767" t="s">
        <v>205</v>
      </c>
      <c r="D87" s="767"/>
      <c r="E87" s="767"/>
      <c r="F87" s="767"/>
      <c r="G87" s="767"/>
      <c r="H87" s="767"/>
      <c r="I87" s="767"/>
      <c r="J87" s="767"/>
      <c r="K87" s="767"/>
      <c r="L87" s="116">
        <v>102.85</v>
      </c>
      <c r="M87" s="117" t="s">
        <v>33</v>
      </c>
      <c r="N87" s="118" t="s">
        <v>33</v>
      </c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3"/>
      <c r="Z87" s="68" t="s">
        <v>205</v>
      </c>
      <c r="AA87" s="63"/>
    </row>
    <row r="88" spans="1:27" x14ac:dyDescent="0.2">
      <c r="A88" s="115"/>
      <c r="B88" s="97" t="s">
        <v>33</v>
      </c>
      <c r="C88" s="767" t="s">
        <v>206</v>
      </c>
      <c r="D88" s="767"/>
      <c r="E88" s="767"/>
      <c r="F88" s="767"/>
      <c r="G88" s="767"/>
      <c r="H88" s="767"/>
      <c r="I88" s="767"/>
      <c r="J88" s="767"/>
      <c r="K88" s="767"/>
      <c r="L88" s="116">
        <v>70.37</v>
      </c>
      <c r="M88" s="117" t="s">
        <v>33</v>
      </c>
      <c r="N88" s="118" t="s">
        <v>33</v>
      </c>
      <c r="O88" s="63"/>
      <c r="P88" s="63"/>
      <c r="Q88" s="63"/>
      <c r="R88" s="63"/>
      <c r="S88" s="63"/>
      <c r="T88" s="63"/>
      <c r="U88" s="63"/>
      <c r="V88" s="63"/>
      <c r="W88" s="63"/>
      <c r="X88" s="63"/>
      <c r="Y88" s="63"/>
      <c r="Z88" s="68" t="s">
        <v>206</v>
      </c>
      <c r="AA88" s="63"/>
    </row>
    <row r="89" spans="1:27" x14ac:dyDescent="0.2">
      <c r="A89" s="115"/>
      <c r="B89" s="97" t="s">
        <v>33</v>
      </c>
      <c r="C89" s="767" t="s">
        <v>877</v>
      </c>
      <c r="D89" s="767"/>
      <c r="E89" s="767"/>
      <c r="F89" s="767"/>
      <c r="G89" s="767"/>
      <c r="H89" s="767"/>
      <c r="I89" s="767"/>
      <c r="J89" s="767"/>
      <c r="K89" s="767"/>
      <c r="L89" s="116">
        <v>83.76</v>
      </c>
      <c r="M89" s="117" t="s">
        <v>33</v>
      </c>
      <c r="N89" s="118">
        <v>378</v>
      </c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8" t="s">
        <v>877</v>
      </c>
      <c r="AA89" s="63"/>
    </row>
    <row r="90" spans="1:27" x14ac:dyDescent="0.2">
      <c r="A90" s="115"/>
      <c r="B90" s="97" t="s">
        <v>173</v>
      </c>
      <c r="C90" s="767" t="s">
        <v>1006</v>
      </c>
      <c r="D90" s="767"/>
      <c r="E90" s="767"/>
      <c r="F90" s="767"/>
      <c r="G90" s="767"/>
      <c r="H90" s="767"/>
      <c r="I90" s="767"/>
      <c r="J90" s="767"/>
      <c r="K90" s="767"/>
      <c r="L90" s="116">
        <v>83.76</v>
      </c>
      <c r="M90" s="117">
        <v>4.51</v>
      </c>
      <c r="N90" s="118">
        <v>378</v>
      </c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  <c r="Z90" s="68" t="s">
        <v>1006</v>
      </c>
      <c r="AA90" s="63"/>
    </row>
    <row r="91" spans="1:27" x14ac:dyDescent="0.2">
      <c r="A91" s="115"/>
      <c r="B91" s="97" t="s">
        <v>33</v>
      </c>
      <c r="C91" s="767" t="s">
        <v>207</v>
      </c>
      <c r="D91" s="767"/>
      <c r="E91" s="767"/>
      <c r="F91" s="767"/>
      <c r="G91" s="767"/>
      <c r="H91" s="767"/>
      <c r="I91" s="767"/>
      <c r="J91" s="767"/>
      <c r="K91" s="767"/>
      <c r="L91" s="116">
        <v>108.27</v>
      </c>
      <c r="M91" s="117" t="s">
        <v>33</v>
      </c>
      <c r="N91" s="118" t="s">
        <v>33</v>
      </c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8" t="s">
        <v>207</v>
      </c>
      <c r="AA91" s="63"/>
    </row>
    <row r="92" spans="1:27" x14ac:dyDescent="0.2">
      <c r="A92" s="115"/>
      <c r="B92" s="97" t="s">
        <v>33</v>
      </c>
      <c r="C92" s="767" t="s">
        <v>208</v>
      </c>
      <c r="D92" s="767"/>
      <c r="E92" s="767"/>
      <c r="F92" s="767"/>
      <c r="G92" s="767"/>
      <c r="H92" s="767"/>
      <c r="I92" s="767"/>
      <c r="J92" s="767"/>
      <c r="K92" s="767"/>
      <c r="L92" s="116">
        <v>102.85</v>
      </c>
      <c r="M92" s="117" t="s">
        <v>33</v>
      </c>
      <c r="N92" s="118" t="s">
        <v>33</v>
      </c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  <c r="Z92" s="68" t="s">
        <v>208</v>
      </c>
      <c r="AA92" s="63"/>
    </row>
    <row r="93" spans="1:27" x14ac:dyDescent="0.2">
      <c r="A93" s="115"/>
      <c r="B93" s="97" t="s">
        <v>33</v>
      </c>
      <c r="C93" s="767" t="s">
        <v>209</v>
      </c>
      <c r="D93" s="767"/>
      <c r="E93" s="767"/>
      <c r="F93" s="767"/>
      <c r="G93" s="767"/>
      <c r="H93" s="767"/>
      <c r="I93" s="767"/>
      <c r="J93" s="767"/>
      <c r="K93" s="767"/>
      <c r="L93" s="116">
        <v>70.37</v>
      </c>
      <c r="M93" s="117" t="s">
        <v>33</v>
      </c>
      <c r="N93" s="118" t="s">
        <v>33</v>
      </c>
      <c r="O93" s="63"/>
      <c r="P93" s="63"/>
      <c r="Q93" s="63"/>
      <c r="R93" s="63"/>
      <c r="S93" s="63"/>
      <c r="T93" s="63"/>
      <c r="U93" s="63"/>
      <c r="V93" s="63"/>
      <c r="W93" s="63"/>
      <c r="X93" s="63"/>
      <c r="Y93" s="63"/>
      <c r="Z93" s="68" t="s">
        <v>209</v>
      </c>
      <c r="AA93" s="63"/>
    </row>
    <row r="94" spans="1:27" x14ac:dyDescent="0.2">
      <c r="A94" s="115"/>
      <c r="B94" s="109" t="s">
        <v>33</v>
      </c>
      <c r="C94" s="782" t="s">
        <v>322</v>
      </c>
      <c r="D94" s="782"/>
      <c r="E94" s="782"/>
      <c r="F94" s="782"/>
      <c r="G94" s="782"/>
      <c r="H94" s="782"/>
      <c r="I94" s="782"/>
      <c r="J94" s="782"/>
      <c r="K94" s="782"/>
      <c r="L94" s="119">
        <v>637.57000000000005</v>
      </c>
      <c r="M94" s="120" t="s">
        <v>33</v>
      </c>
      <c r="N94" s="125">
        <v>4421</v>
      </c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  <c r="Z94" s="63"/>
      <c r="AA94" s="68" t="s">
        <v>322</v>
      </c>
    </row>
    <row r="95" spans="1:27" ht="1.5" customHeight="1" x14ac:dyDescent="0.2">
      <c r="B95" s="109"/>
      <c r="C95" s="104"/>
      <c r="D95" s="104"/>
      <c r="E95" s="104"/>
      <c r="F95" s="104"/>
      <c r="G95" s="104"/>
      <c r="H95" s="104"/>
      <c r="I95" s="104"/>
      <c r="J95" s="104"/>
      <c r="K95" s="104"/>
      <c r="L95" s="119"/>
      <c r="M95" s="120"/>
      <c r="N95" s="126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  <c r="Z95" s="63"/>
      <c r="AA95" s="63"/>
    </row>
    <row r="96" spans="1:27" ht="53.25" customHeight="1" x14ac:dyDescent="0.2">
      <c r="A96" s="127"/>
      <c r="B96" s="127"/>
      <c r="C96" s="127"/>
      <c r="D96" s="127"/>
      <c r="E96" s="127"/>
      <c r="F96" s="127"/>
      <c r="G96" s="127"/>
      <c r="H96" s="127"/>
      <c r="I96" s="127"/>
      <c r="J96" s="127"/>
      <c r="K96" s="127"/>
      <c r="L96" s="127"/>
      <c r="M96" s="127"/>
      <c r="N96" s="127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  <c r="Z96" s="63"/>
      <c r="AA96" s="63"/>
    </row>
    <row r="97" spans="2:12" s="63" customFormat="1" x14ac:dyDescent="0.2">
      <c r="B97" s="128" t="s">
        <v>323</v>
      </c>
      <c r="C97" s="786" t="s">
        <v>33</v>
      </c>
      <c r="D97" s="786"/>
      <c r="E97" s="786"/>
      <c r="F97" s="786"/>
      <c r="G97" s="786"/>
      <c r="H97" s="786"/>
      <c r="I97" s="786"/>
      <c r="J97" s="786"/>
      <c r="K97" s="786"/>
      <c r="L97" s="786"/>
    </row>
    <row r="98" spans="2:12" s="63" customFormat="1" ht="13.5" customHeight="1" x14ac:dyDescent="0.2">
      <c r="B98" s="64"/>
      <c r="C98" s="787" t="s">
        <v>11</v>
      </c>
      <c r="D98" s="787"/>
      <c r="E98" s="787"/>
      <c r="F98" s="787"/>
      <c r="G98" s="787"/>
      <c r="H98" s="787"/>
      <c r="I98" s="787"/>
      <c r="J98" s="787"/>
      <c r="K98" s="787"/>
      <c r="L98" s="787"/>
    </row>
    <row r="99" spans="2:12" s="63" customFormat="1" ht="12.75" customHeight="1" x14ac:dyDescent="0.2">
      <c r="B99" s="128" t="s">
        <v>324</v>
      </c>
      <c r="C99" s="786" t="s">
        <v>33</v>
      </c>
      <c r="D99" s="786"/>
      <c r="E99" s="786"/>
      <c r="F99" s="786"/>
      <c r="G99" s="786"/>
      <c r="H99" s="786"/>
      <c r="I99" s="786"/>
      <c r="J99" s="786"/>
      <c r="K99" s="786"/>
      <c r="L99" s="786"/>
    </row>
    <row r="100" spans="2:12" s="63" customFormat="1" ht="13.5" customHeight="1" x14ac:dyDescent="0.2">
      <c r="C100" s="787" t="s">
        <v>11</v>
      </c>
      <c r="D100" s="787"/>
      <c r="E100" s="787"/>
      <c r="F100" s="787"/>
      <c r="G100" s="787"/>
      <c r="H100" s="787"/>
      <c r="I100" s="787"/>
      <c r="J100" s="787"/>
      <c r="K100" s="787"/>
      <c r="L100" s="787"/>
    </row>
    <row r="114" s="63" customFormat="1" x14ac:dyDescent="0.2"/>
  </sheetData>
  <mergeCells count="86">
    <mergeCell ref="C97:L97"/>
    <mergeCell ref="C98:L98"/>
    <mergeCell ref="C99:L99"/>
    <mergeCell ref="C100:L100"/>
    <mergeCell ref="C89:K89"/>
    <mergeCell ref="C90:K90"/>
    <mergeCell ref="C91:K91"/>
    <mergeCell ref="C92:K92"/>
    <mergeCell ref="C93:K93"/>
    <mergeCell ref="C94:K94"/>
    <mergeCell ref="C88:K88"/>
    <mergeCell ref="C75:E75"/>
    <mergeCell ref="C76:E76"/>
    <mergeCell ref="C77:E77"/>
    <mergeCell ref="C78:N78"/>
    <mergeCell ref="C81:K81"/>
    <mergeCell ref="C82:K82"/>
    <mergeCell ref="C83:K83"/>
    <mergeCell ref="C84:K84"/>
    <mergeCell ref="C85:K85"/>
    <mergeCell ref="C86:K86"/>
    <mergeCell ref="C87:K87"/>
    <mergeCell ref="C74:E74"/>
    <mergeCell ref="C63:E63"/>
    <mergeCell ref="C64:N64"/>
    <mergeCell ref="C65:N65"/>
    <mergeCell ref="C66:E66"/>
    <mergeCell ref="C67:E67"/>
    <mergeCell ref="C68:E68"/>
    <mergeCell ref="C69:E69"/>
    <mergeCell ref="C70:E70"/>
    <mergeCell ref="C71:E71"/>
    <mergeCell ref="C72:E72"/>
    <mergeCell ref="C73:E73"/>
    <mergeCell ref="C38:E38"/>
    <mergeCell ref="C62:N62"/>
    <mergeCell ref="C51:N51"/>
    <mergeCell ref="C52:N52"/>
    <mergeCell ref="C53:E53"/>
    <mergeCell ref="C54:E54"/>
    <mergeCell ref="C55:E55"/>
    <mergeCell ref="C56:E56"/>
    <mergeCell ref="C57:E57"/>
    <mergeCell ref="C58:E58"/>
    <mergeCell ref="C59:E59"/>
    <mergeCell ref="C60:E60"/>
    <mergeCell ref="C61:E61"/>
    <mergeCell ref="C50:E50"/>
    <mergeCell ref="C39:E39"/>
    <mergeCell ref="C40:E40"/>
    <mergeCell ref="C41:E41"/>
    <mergeCell ref="C42:E42"/>
    <mergeCell ref="C43:E43"/>
    <mergeCell ref="C44:E44"/>
    <mergeCell ref="C45:E45"/>
    <mergeCell ref="C46:N46"/>
    <mergeCell ref="C47:E47"/>
    <mergeCell ref="C48:N48"/>
    <mergeCell ref="C49:N49"/>
    <mergeCell ref="N27:N29"/>
    <mergeCell ref="C30:E30"/>
    <mergeCell ref="A31:N31"/>
    <mergeCell ref="G27:I28"/>
    <mergeCell ref="C37:E37"/>
    <mergeCell ref="C33:N33"/>
    <mergeCell ref="C34:E34"/>
    <mergeCell ref="C35:E35"/>
    <mergeCell ref="C36:E36"/>
    <mergeCell ref="A12:N12"/>
    <mergeCell ref="A13:N13"/>
    <mergeCell ref="B15:F15"/>
    <mergeCell ref="B16:F16"/>
    <mergeCell ref="L25:M25"/>
    <mergeCell ref="C32:E32"/>
    <mergeCell ref="A27:A29"/>
    <mergeCell ref="B27:B29"/>
    <mergeCell ref="C27:E29"/>
    <mergeCell ref="F27:F29"/>
    <mergeCell ref="J27:L28"/>
    <mergeCell ref="M27:M29"/>
    <mergeCell ref="A11:N11"/>
    <mergeCell ref="D5:N5"/>
    <mergeCell ref="A7:N7"/>
    <mergeCell ref="A8:N8"/>
    <mergeCell ref="A9:N9"/>
    <mergeCell ref="A10:N10"/>
  </mergeCells>
  <printOptions horizontalCentered="1"/>
  <pageMargins left="0.39370077848434398" right="0.39370077848434398" top="0.78740155696868896" bottom="0.74803149700164795" header="0.118110239505768" footer="0.118110239505768"/>
  <pageSetup paperSize="9" orientation="landscape"/>
  <headerFooter>
    <oddHeader>&amp;LГРАНД-Смета 2021</oddHeader>
  </headerFooter>
  <rowBreaks count="1" manualBreakCount="1">
    <brk id="26" max="11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M91"/>
  <sheetViews>
    <sheetView topLeftCell="A58" zoomScaleNormal="100" zoomScaleSheetLayoutView="100" workbookViewId="0">
      <pane xSplit="1" topLeftCell="B1" activePane="topRight" state="frozen"/>
      <selection activeCell="A12" sqref="A12"/>
      <selection pane="topRight" activeCell="C84" sqref="C84"/>
    </sheetView>
  </sheetViews>
  <sheetFormatPr defaultRowHeight="12.75" x14ac:dyDescent="0.2"/>
  <cols>
    <col min="1" max="1" width="11.28515625" style="569" bestFit="1" customWidth="1"/>
    <col min="2" max="2" width="21.85546875" customWidth="1"/>
    <col min="3" max="3" width="54.42578125" customWidth="1"/>
    <col min="4" max="4" width="19" customWidth="1"/>
    <col min="5" max="5" width="14.85546875" style="537" customWidth="1"/>
    <col min="6" max="6" width="18" style="537" customWidth="1"/>
    <col min="7" max="7" width="14.85546875" style="537" customWidth="1"/>
    <col min="8" max="8" width="19.7109375" customWidth="1"/>
    <col min="9" max="9" width="14.85546875" style="537" customWidth="1"/>
    <col min="10" max="12" width="19.7109375" customWidth="1"/>
    <col min="13" max="13" width="38.7109375" customWidth="1"/>
  </cols>
  <sheetData>
    <row r="1" spans="1:13" ht="29.25" customHeight="1" x14ac:dyDescent="0.2">
      <c r="A1" s="634" t="s">
        <v>6030</v>
      </c>
      <c r="B1" s="634"/>
      <c r="C1" s="634"/>
      <c r="D1" s="634"/>
      <c r="E1" s="634"/>
      <c r="F1" s="634"/>
      <c r="G1" s="634"/>
      <c r="H1" s="634"/>
      <c r="I1"/>
    </row>
    <row r="2" spans="1:13" ht="29.25" customHeight="1" x14ac:dyDescent="0.2">
      <c r="A2" s="526"/>
      <c r="B2" s="526"/>
      <c r="C2" s="526"/>
      <c r="D2" s="527"/>
      <c r="E2" s="526"/>
      <c r="F2" s="527"/>
      <c r="G2" s="526"/>
      <c r="H2" s="526"/>
      <c r="I2" s="526"/>
      <c r="J2" s="526"/>
      <c r="K2" s="526"/>
      <c r="L2" s="526"/>
    </row>
    <row r="3" spans="1:13" ht="29.25" customHeight="1" x14ac:dyDescent="0.2">
      <c r="A3" s="528" t="s">
        <v>6031</v>
      </c>
      <c r="B3" s="635" t="str">
        <f>'ССР 2020'!C13</f>
        <v>Всесезонный туристско-рекреационный комплекс "Ведучи", Чеченская Республика. Пассажирская подвесная канатная дорога VL4</v>
      </c>
      <c r="C3" s="644"/>
      <c r="D3" s="644"/>
      <c r="E3" s="644"/>
      <c r="F3" s="644"/>
      <c r="G3" s="644"/>
      <c r="H3" s="644"/>
      <c r="I3"/>
    </row>
    <row r="4" spans="1:13" ht="29.25" customHeight="1" x14ac:dyDescent="0.25">
      <c r="A4" s="529" t="s">
        <v>6032</v>
      </c>
      <c r="B4" s="529" t="s">
        <v>6055</v>
      </c>
      <c r="C4" s="529"/>
      <c r="D4" s="530"/>
      <c r="E4" s="529"/>
      <c r="F4" s="530"/>
      <c r="G4" s="529"/>
      <c r="H4" s="531"/>
      <c r="I4" s="529"/>
      <c r="J4" s="531"/>
      <c r="K4" s="531"/>
      <c r="L4" s="531"/>
    </row>
    <row r="5" spans="1:13" ht="29.25" customHeight="1" x14ac:dyDescent="0.25">
      <c r="A5" s="532" t="s">
        <v>6033</v>
      </c>
      <c r="B5" s="533"/>
      <c r="C5" s="533"/>
      <c r="D5" s="534"/>
      <c r="E5" s="533"/>
      <c r="F5" s="534"/>
      <c r="G5" s="533"/>
      <c r="H5" s="531"/>
      <c r="I5" s="533"/>
      <c r="J5" s="531"/>
      <c r="K5" s="531"/>
      <c r="L5" s="531"/>
    </row>
    <row r="6" spans="1:13" ht="29.25" customHeight="1" x14ac:dyDescent="0.2">
      <c r="A6" s="536" t="s">
        <v>6133</v>
      </c>
      <c r="B6" s="535"/>
      <c r="C6" s="536"/>
      <c r="D6" s="536"/>
      <c r="E6" s="536"/>
      <c r="F6" s="536"/>
      <c r="G6" s="536"/>
      <c r="H6" s="536"/>
      <c r="I6" s="536"/>
      <c r="J6" s="536"/>
      <c r="K6" s="536"/>
      <c r="L6" s="536"/>
    </row>
    <row r="7" spans="1:13" ht="29.25" customHeight="1" x14ac:dyDescent="0.2">
      <c r="A7" s="636" t="s">
        <v>6131</v>
      </c>
      <c r="B7" s="636"/>
      <c r="C7" s="636"/>
      <c r="D7" s="636"/>
      <c r="E7" s="636"/>
      <c r="F7" s="636"/>
      <c r="G7" s="636"/>
      <c r="H7" s="636"/>
      <c r="I7"/>
    </row>
    <row r="8" spans="1:13" ht="29.25" customHeight="1" x14ac:dyDescent="0.2">
      <c r="A8" s="636" t="s">
        <v>6054</v>
      </c>
      <c r="B8" s="636"/>
      <c r="C8" s="636"/>
      <c r="D8" s="636"/>
      <c r="E8" s="636"/>
      <c r="F8" s="636"/>
      <c r="G8" s="636"/>
      <c r="H8" s="636"/>
      <c r="I8"/>
    </row>
    <row r="9" spans="1:13" ht="29.25" customHeight="1" x14ac:dyDescent="0.25">
      <c r="A9" s="533"/>
      <c r="B9" s="533"/>
      <c r="C9" s="533"/>
      <c r="D9" s="534"/>
      <c r="E9" s="533"/>
      <c r="G9" s="533"/>
      <c r="I9" s="533"/>
      <c r="K9" t="s">
        <v>6036</v>
      </c>
    </row>
    <row r="10" spans="1:13" ht="184.9" customHeight="1" x14ac:dyDescent="0.2">
      <c r="A10" s="538" t="s">
        <v>4</v>
      </c>
      <c r="B10" s="538" t="s">
        <v>6037</v>
      </c>
      <c r="C10" s="539" t="s">
        <v>6038</v>
      </c>
      <c r="D10" s="539" t="s">
        <v>156</v>
      </c>
      <c r="E10" s="539" t="s">
        <v>6039</v>
      </c>
      <c r="F10" s="539" t="s">
        <v>6080</v>
      </c>
      <c r="G10" s="539" t="s">
        <v>6040</v>
      </c>
      <c r="H10" s="539" t="s">
        <v>6081</v>
      </c>
      <c r="I10" s="539" t="s">
        <v>6041</v>
      </c>
      <c r="J10" s="539" t="s">
        <v>6042</v>
      </c>
      <c r="K10" s="539" t="s">
        <v>6043</v>
      </c>
      <c r="L10" s="539" t="s">
        <v>6044</v>
      </c>
      <c r="M10" s="539" t="s">
        <v>6019</v>
      </c>
    </row>
    <row r="11" spans="1:13" ht="15.75" x14ac:dyDescent="0.2">
      <c r="A11" s="538">
        <v>1</v>
      </c>
      <c r="B11" s="538">
        <v>2</v>
      </c>
      <c r="C11" s="538">
        <v>3</v>
      </c>
      <c r="D11" s="540">
        <v>4</v>
      </c>
      <c r="E11" s="540">
        <v>5</v>
      </c>
      <c r="F11" s="540">
        <v>6</v>
      </c>
      <c r="G11" s="540">
        <v>7</v>
      </c>
      <c r="H11" s="540">
        <v>8</v>
      </c>
      <c r="I11" s="540">
        <v>9</v>
      </c>
      <c r="J11" s="540">
        <v>10</v>
      </c>
      <c r="K11" s="540">
        <v>11</v>
      </c>
      <c r="L11" s="540"/>
      <c r="M11" s="539"/>
    </row>
    <row r="12" spans="1:13" s="36" customFormat="1" ht="33.75" customHeight="1" x14ac:dyDescent="0.2">
      <c r="A12" s="32">
        <v>1</v>
      </c>
      <c r="B12" s="33" t="s">
        <v>27</v>
      </c>
      <c r="C12" s="34" t="s">
        <v>28</v>
      </c>
      <c r="D12" s="544" t="s">
        <v>6045</v>
      </c>
      <c r="E12" s="545">
        <v>1</v>
      </c>
      <c r="F12" s="577">
        <f>'Затраты подрядчика'!M25</f>
        <v>108442.95</v>
      </c>
      <c r="G12" s="610">
        <v>1</v>
      </c>
      <c r="H12" s="576">
        <f>F12*G12</f>
        <v>108442.95</v>
      </c>
      <c r="I12" s="610">
        <v>1</v>
      </c>
      <c r="J12" s="576">
        <f t="shared" ref="J12:J75" si="0">H12*I12</f>
        <v>108442.95</v>
      </c>
      <c r="K12" s="576">
        <f>H12+(J12-H12)*(1-30/100)</f>
        <v>108442.95</v>
      </c>
      <c r="L12" s="546"/>
      <c r="M12" s="480"/>
    </row>
    <row r="13" spans="1:13" s="36" customFormat="1" ht="15.75" x14ac:dyDescent="0.2">
      <c r="A13" s="32">
        <v>2</v>
      </c>
      <c r="B13" s="33" t="s">
        <v>29</v>
      </c>
      <c r="C13" s="34" t="s">
        <v>30</v>
      </c>
      <c r="D13" s="547" t="s">
        <v>6045</v>
      </c>
      <c r="E13" s="545">
        <v>1</v>
      </c>
      <c r="F13" s="577">
        <f>'Затраты подрядчика'!M26</f>
        <v>252680.56</v>
      </c>
      <c r="G13" s="610">
        <v>1</v>
      </c>
      <c r="H13" s="576">
        <f t="shared" ref="H13:H76" si="1">F13*G13</f>
        <v>252680.56</v>
      </c>
      <c r="I13" s="610">
        <v>1</v>
      </c>
      <c r="J13" s="576">
        <f t="shared" si="0"/>
        <v>252680.56</v>
      </c>
      <c r="K13" s="576">
        <f t="shared" ref="K13:K76" si="2">H13+(J13-H13)*(1-30/100)</f>
        <v>252680.56</v>
      </c>
      <c r="L13" s="576"/>
      <c r="M13" s="480"/>
    </row>
    <row r="14" spans="1:13" s="247" customFormat="1" ht="15.75" x14ac:dyDescent="0.2">
      <c r="A14" s="571" t="s">
        <v>420</v>
      </c>
      <c r="B14" s="514" t="s">
        <v>126</v>
      </c>
      <c r="C14" s="515" t="s">
        <v>127</v>
      </c>
      <c r="D14" s="549" t="s">
        <v>6045</v>
      </c>
      <c r="E14" s="575">
        <v>1</v>
      </c>
      <c r="F14" s="578">
        <f>'Затраты подрядчика'!M27</f>
        <v>204105.96</v>
      </c>
      <c r="G14" s="554">
        <v>1</v>
      </c>
      <c r="H14" s="579">
        <f t="shared" si="1"/>
        <v>204105.96</v>
      </c>
      <c r="I14" s="554">
        <v>1</v>
      </c>
      <c r="J14" s="579">
        <f t="shared" si="0"/>
        <v>204105.96</v>
      </c>
      <c r="K14" s="579">
        <f t="shared" si="2"/>
        <v>204105.96</v>
      </c>
      <c r="L14" s="550"/>
      <c r="M14" s="551"/>
    </row>
    <row r="15" spans="1:13" s="247" customFormat="1" ht="15.75" x14ac:dyDescent="0.2">
      <c r="A15" s="571" t="s">
        <v>421</v>
      </c>
      <c r="B15" s="514" t="s">
        <v>419</v>
      </c>
      <c r="C15" s="515" t="s">
        <v>327</v>
      </c>
      <c r="D15" s="549" t="s">
        <v>6045</v>
      </c>
      <c r="E15" s="575">
        <v>1</v>
      </c>
      <c r="F15" s="578">
        <f>'Затраты подрядчика'!M28</f>
        <v>48574.6</v>
      </c>
      <c r="G15" s="554">
        <v>1</v>
      </c>
      <c r="H15" s="579">
        <f t="shared" si="1"/>
        <v>48574.6</v>
      </c>
      <c r="I15" s="554">
        <v>1</v>
      </c>
      <c r="J15" s="579">
        <f t="shared" si="0"/>
        <v>48574.6</v>
      </c>
      <c r="K15" s="579">
        <f t="shared" si="2"/>
        <v>48574.6</v>
      </c>
      <c r="L15" s="550"/>
      <c r="M15" s="551"/>
    </row>
    <row r="16" spans="1:13" s="36" customFormat="1" ht="15.75" x14ac:dyDescent="0.2">
      <c r="A16" s="32">
        <v>3</v>
      </c>
      <c r="B16" s="33" t="s">
        <v>36</v>
      </c>
      <c r="C16" s="34" t="s">
        <v>37</v>
      </c>
      <c r="D16" s="547" t="s">
        <v>6045</v>
      </c>
      <c r="E16" s="545">
        <v>1</v>
      </c>
      <c r="F16" s="577">
        <f>'Затраты подрядчика'!M32</f>
        <v>10324074.75</v>
      </c>
      <c r="G16" s="610">
        <v>1</v>
      </c>
      <c r="H16" s="576">
        <f t="shared" si="1"/>
        <v>10324074.75</v>
      </c>
      <c r="I16" s="610">
        <v>1</v>
      </c>
      <c r="J16" s="576">
        <f t="shared" si="0"/>
        <v>10324074.75</v>
      </c>
      <c r="K16" s="576">
        <f t="shared" si="2"/>
        <v>10324074.75</v>
      </c>
      <c r="L16" s="576">
        <f>'Затраты подрядчика'!K32*K16/F16</f>
        <v>9575067</v>
      </c>
      <c r="M16" s="552"/>
    </row>
    <row r="17" spans="1:13" s="247" customFormat="1" ht="15.75" x14ac:dyDescent="0.2">
      <c r="A17" s="572" t="s">
        <v>6046</v>
      </c>
      <c r="B17" s="514" t="s">
        <v>495</v>
      </c>
      <c r="C17" s="515" t="s">
        <v>496</v>
      </c>
      <c r="D17" s="549" t="s">
        <v>6045</v>
      </c>
      <c r="E17" s="575">
        <v>1</v>
      </c>
      <c r="F17" s="578">
        <f>'Затраты подрядчика'!M33</f>
        <v>264006.48</v>
      </c>
      <c r="G17" s="554">
        <v>1</v>
      </c>
      <c r="H17" s="579">
        <f t="shared" si="1"/>
        <v>264006.48</v>
      </c>
      <c r="I17" s="554">
        <v>1</v>
      </c>
      <c r="J17" s="579">
        <f t="shared" si="0"/>
        <v>264006.48</v>
      </c>
      <c r="K17" s="579">
        <f t="shared" si="2"/>
        <v>264006.48</v>
      </c>
      <c r="L17" s="579">
        <f>'Затраты подрядчика'!K33*K17/F17</f>
        <v>0</v>
      </c>
      <c r="M17" s="483"/>
    </row>
    <row r="18" spans="1:13" s="247" customFormat="1" ht="15.75" x14ac:dyDescent="0.2">
      <c r="A18" s="573" t="s">
        <v>6047</v>
      </c>
      <c r="B18" s="514" t="s">
        <v>497</v>
      </c>
      <c r="C18" s="515" t="s">
        <v>498</v>
      </c>
      <c r="D18" s="549" t="s">
        <v>6045</v>
      </c>
      <c r="E18" s="575">
        <v>1</v>
      </c>
      <c r="F18" s="578">
        <f>'Затраты подрядчика'!M34</f>
        <v>3115773.28</v>
      </c>
      <c r="G18" s="554">
        <v>1</v>
      </c>
      <c r="H18" s="579">
        <f t="shared" si="1"/>
        <v>3115773.28</v>
      </c>
      <c r="I18" s="554">
        <v>1</v>
      </c>
      <c r="J18" s="579">
        <f t="shared" si="0"/>
        <v>3115773.28</v>
      </c>
      <c r="K18" s="579">
        <f t="shared" si="2"/>
        <v>3115773.28</v>
      </c>
      <c r="L18" s="579">
        <f>'Затраты подрядчика'!K34*K18/F18</f>
        <v>2812517</v>
      </c>
      <c r="M18" s="483"/>
    </row>
    <row r="19" spans="1:13" s="247" customFormat="1" ht="15.75" x14ac:dyDescent="0.2">
      <c r="A19" s="573" t="s">
        <v>6048</v>
      </c>
      <c r="B19" s="514" t="s">
        <v>499</v>
      </c>
      <c r="C19" s="515" t="s">
        <v>500</v>
      </c>
      <c r="D19" s="549" t="s">
        <v>6045</v>
      </c>
      <c r="E19" s="575">
        <v>1</v>
      </c>
      <c r="F19" s="578">
        <f>'Затраты подрядчика'!M35</f>
        <v>255016.72</v>
      </c>
      <c r="G19" s="554">
        <v>1</v>
      </c>
      <c r="H19" s="579">
        <f t="shared" si="1"/>
        <v>255016.72</v>
      </c>
      <c r="I19" s="554">
        <v>1</v>
      </c>
      <c r="J19" s="579">
        <f t="shared" si="0"/>
        <v>255016.72</v>
      </c>
      <c r="K19" s="579">
        <f t="shared" si="2"/>
        <v>255016.72</v>
      </c>
      <c r="L19" s="579">
        <f>'Затраты подрядчика'!K35*K19/F19</f>
        <v>231518</v>
      </c>
      <c r="M19" s="483"/>
    </row>
    <row r="20" spans="1:13" s="247" customFormat="1" ht="15.75" x14ac:dyDescent="0.2">
      <c r="A20" s="573" t="s">
        <v>6049</v>
      </c>
      <c r="B20" s="514" t="s">
        <v>501</v>
      </c>
      <c r="C20" s="515" t="s">
        <v>502</v>
      </c>
      <c r="D20" s="549" t="s">
        <v>6045</v>
      </c>
      <c r="E20" s="575">
        <v>1</v>
      </c>
      <c r="F20" s="578">
        <f>'Затраты подрядчика'!M36</f>
        <v>43646.79</v>
      </c>
      <c r="G20" s="554">
        <v>1</v>
      </c>
      <c r="H20" s="579">
        <f t="shared" si="1"/>
        <v>43646.79</v>
      </c>
      <c r="I20" s="554">
        <v>1</v>
      </c>
      <c r="J20" s="579">
        <f t="shared" si="0"/>
        <v>43646.79</v>
      </c>
      <c r="K20" s="579">
        <f t="shared" si="2"/>
        <v>43646.79</v>
      </c>
      <c r="L20" s="579">
        <f>'Затраты подрядчика'!K36*K20/F20</f>
        <v>29837</v>
      </c>
      <c r="M20" s="483"/>
    </row>
    <row r="21" spans="1:13" s="247" customFormat="1" ht="15.75" x14ac:dyDescent="0.2">
      <c r="A21" s="573" t="s">
        <v>6056</v>
      </c>
      <c r="B21" s="514" t="s">
        <v>503</v>
      </c>
      <c r="C21" s="515" t="s">
        <v>504</v>
      </c>
      <c r="D21" s="549" t="s">
        <v>6045</v>
      </c>
      <c r="E21" s="575">
        <v>1</v>
      </c>
      <c r="F21" s="578">
        <f>'Затраты подрядчика'!M37</f>
        <v>32590.1</v>
      </c>
      <c r="G21" s="554">
        <v>1</v>
      </c>
      <c r="H21" s="579">
        <f t="shared" si="1"/>
        <v>32590.1</v>
      </c>
      <c r="I21" s="554">
        <v>1</v>
      </c>
      <c r="J21" s="579">
        <f t="shared" si="0"/>
        <v>32590.1</v>
      </c>
      <c r="K21" s="579">
        <f t="shared" si="2"/>
        <v>32590.1</v>
      </c>
      <c r="L21" s="579">
        <f>'Затраты подрядчика'!K37*K21/F21</f>
        <v>16871</v>
      </c>
      <c r="M21" s="483"/>
    </row>
    <row r="22" spans="1:13" s="247" customFormat="1" ht="15.75" x14ac:dyDescent="0.2">
      <c r="A22" s="573" t="s">
        <v>6057</v>
      </c>
      <c r="B22" s="514" t="s">
        <v>505</v>
      </c>
      <c r="C22" s="515" t="s">
        <v>506</v>
      </c>
      <c r="D22" s="549" t="s">
        <v>6045</v>
      </c>
      <c r="E22" s="575">
        <v>1</v>
      </c>
      <c r="F22" s="578">
        <f>'Затраты подрядчика'!M38</f>
        <v>2727.3</v>
      </c>
      <c r="G22" s="554">
        <v>1</v>
      </c>
      <c r="H22" s="579">
        <f t="shared" si="1"/>
        <v>2727.3</v>
      </c>
      <c r="I22" s="554">
        <v>1</v>
      </c>
      <c r="J22" s="579">
        <f t="shared" si="0"/>
        <v>2727.3</v>
      </c>
      <c r="K22" s="579">
        <f t="shared" si="2"/>
        <v>2727.3</v>
      </c>
      <c r="L22" s="579">
        <f>'Затраты подрядчика'!K38*K22/F22</f>
        <v>0</v>
      </c>
      <c r="M22" s="483"/>
    </row>
    <row r="23" spans="1:13" s="247" customFormat="1" ht="15.75" x14ac:dyDescent="0.2">
      <c r="A23" s="573" t="s">
        <v>6058</v>
      </c>
      <c r="B23" s="514" t="s">
        <v>507</v>
      </c>
      <c r="C23" s="515" t="s">
        <v>508</v>
      </c>
      <c r="D23" s="549" t="s">
        <v>6045</v>
      </c>
      <c r="E23" s="575">
        <v>1</v>
      </c>
      <c r="F23" s="578">
        <f>'Затраты подрядчика'!M39</f>
        <v>530601.66</v>
      </c>
      <c r="G23" s="554">
        <v>1</v>
      </c>
      <c r="H23" s="579">
        <f t="shared" si="1"/>
        <v>530601.66</v>
      </c>
      <c r="I23" s="554">
        <v>1</v>
      </c>
      <c r="J23" s="579">
        <f t="shared" si="0"/>
        <v>530601.66</v>
      </c>
      <c r="K23" s="579">
        <f t="shared" si="2"/>
        <v>530601.66</v>
      </c>
      <c r="L23" s="579">
        <f>'Затраты подрядчика'!K39*K23/F23</f>
        <v>486609</v>
      </c>
      <c r="M23" s="483"/>
    </row>
    <row r="24" spans="1:13" s="247" customFormat="1" ht="15.75" x14ac:dyDescent="0.2">
      <c r="A24" s="573" t="s">
        <v>6059</v>
      </c>
      <c r="B24" s="514" t="s">
        <v>509</v>
      </c>
      <c r="C24" s="515" t="s">
        <v>510</v>
      </c>
      <c r="D24" s="549" t="s">
        <v>6045</v>
      </c>
      <c r="E24" s="575">
        <v>1</v>
      </c>
      <c r="F24" s="578">
        <f>'Затраты подрядчика'!M40</f>
        <v>11911.09</v>
      </c>
      <c r="G24" s="554">
        <v>1</v>
      </c>
      <c r="H24" s="579">
        <f t="shared" si="1"/>
        <v>11911.09</v>
      </c>
      <c r="I24" s="554">
        <v>1</v>
      </c>
      <c r="J24" s="579">
        <f t="shared" si="0"/>
        <v>11911.09</v>
      </c>
      <c r="K24" s="579">
        <f t="shared" si="2"/>
        <v>11911.09</v>
      </c>
      <c r="L24" s="579">
        <f>'Затраты подрядчика'!K40*K24/F24</f>
        <v>10271</v>
      </c>
      <c r="M24" s="483"/>
    </row>
    <row r="25" spans="1:13" s="247" customFormat="1" ht="15.75" x14ac:dyDescent="0.2">
      <c r="A25" s="573" t="s">
        <v>6060</v>
      </c>
      <c r="B25" s="514" t="s">
        <v>511</v>
      </c>
      <c r="C25" s="515" t="s">
        <v>512</v>
      </c>
      <c r="D25" s="549" t="s">
        <v>6045</v>
      </c>
      <c r="E25" s="575">
        <v>1</v>
      </c>
      <c r="F25" s="578">
        <f>'Затраты подрядчика'!M41</f>
        <v>363064.2</v>
      </c>
      <c r="G25" s="554">
        <v>1</v>
      </c>
      <c r="H25" s="579">
        <f t="shared" si="1"/>
        <v>363064.2</v>
      </c>
      <c r="I25" s="554">
        <v>1</v>
      </c>
      <c r="J25" s="579">
        <f t="shared" si="0"/>
        <v>363064.2</v>
      </c>
      <c r="K25" s="579">
        <f t="shared" si="2"/>
        <v>363064.2</v>
      </c>
      <c r="L25" s="579">
        <f>'Затраты подрядчика'!K41*K25/F25</f>
        <v>355036</v>
      </c>
      <c r="M25" s="483"/>
    </row>
    <row r="26" spans="1:13" s="247" customFormat="1" ht="15.75" x14ac:dyDescent="0.2">
      <c r="A26" s="573" t="s">
        <v>6061</v>
      </c>
      <c r="B26" s="514" t="s">
        <v>513</v>
      </c>
      <c r="C26" s="515" t="s">
        <v>514</v>
      </c>
      <c r="D26" s="549" t="s">
        <v>6045</v>
      </c>
      <c r="E26" s="575">
        <v>1</v>
      </c>
      <c r="F26" s="578">
        <f>'Затраты подрядчика'!M42</f>
        <v>4990515.29</v>
      </c>
      <c r="G26" s="554">
        <v>1</v>
      </c>
      <c r="H26" s="579">
        <f t="shared" si="1"/>
        <v>4990515.29</v>
      </c>
      <c r="I26" s="554">
        <v>1</v>
      </c>
      <c r="J26" s="579">
        <f t="shared" si="0"/>
        <v>4990515.29</v>
      </c>
      <c r="K26" s="579">
        <f t="shared" si="2"/>
        <v>4990515.29</v>
      </c>
      <c r="L26" s="579">
        <f>'Затраты подрядчика'!K42*K26/F26</f>
        <v>4977835</v>
      </c>
      <c r="M26" s="483"/>
    </row>
    <row r="27" spans="1:13" s="247" customFormat="1" ht="15.75" x14ac:dyDescent="0.2">
      <c r="A27" s="573" t="s">
        <v>6062</v>
      </c>
      <c r="B27" s="514" t="s">
        <v>515</v>
      </c>
      <c r="C27" s="515" t="s">
        <v>516</v>
      </c>
      <c r="D27" s="549" t="s">
        <v>6045</v>
      </c>
      <c r="E27" s="575">
        <v>1</v>
      </c>
      <c r="F27" s="578">
        <f>'Затраты подрядчика'!M43</f>
        <v>153400.38</v>
      </c>
      <c r="G27" s="554">
        <v>1</v>
      </c>
      <c r="H27" s="579">
        <f t="shared" si="1"/>
        <v>153400.38</v>
      </c>
      <c r="I27" s="611">
        <v>1</v>
      </c>
      <c r="J27" s="580">
        <f t="shared" si="0"/>
        <v>153400.38</v>
      </c>
      <c r="K27" s="580">
        <f t="shared" si="2"/>
        <v>153400.38</v>
      </c>
      <c r="L27" s="580">
        <f>'Затраты подрядчика'!K43*K27/F27</f>
        <v>143140</v>
      </c>
      <c r="M27" s="483"/>
    </row>
    <row r="28" spans="1:13" s="247" customFormat="1" ht="15.75" x14ac:dyDescent="0.2">
      <c r="A28" s="573" t="s">
        <v>6063</v>
      </c>
      <c r="B28" s="514" t="s">
        <v>517</v>
      </c>
      <c r="C28" s="515" t="s">
        <v>518</v>
      </c>
      <c r="D28" s="549" t="s">
        <v>6045</v>
      </c>
      <c r="E28" s="575">
        <v>1</v>
      </c>
      <c r="F28" s="578">
        <f>'Затраты подрядчика'!M44</f>
        <v>95631.34</v>
      </c>
      <c r="G28" s="554">
        <v>1</v>
      </c>
      <c r="H28" s="579">
        <f t="shared" si="1"/>
        <v>95631.34</v>
      </c>
      <c r="I28" s="554">
        <v>1</v>
      </c>
      <c r="J28" s="579">
        <f t="shared" si="0"/>
        <v>95631.34</v>
      </c>
      <c r="K28" s="579">
        <f t="shared" si="2"/>
        <v>95631.34</v>
      </c>
      <c r="L28" s="579">
        <f>'Затраты подрядчика'!K44*K28/F28</f>
        <v>74044</v>
      </c>
      <c r="M28" s="483"/>
    </row>
    <row r="29" spans="1:13" s="247" customFormat="1" ht="15.75" x14ac:dyDescent="0.2">
      <c r="A29" s="573" t="s">
        <v>6064</v>
      </c>
      <c r="B29" s="514" t="s">
        <v>519</v>
      </c>
      <c r="C29" s="515" t="s">
        <v>520</v>
      </c>
      <c r="D29" s="549" t="s">
        <v>6045</v>
      </c>
      <c r="E29" s="575">
        <v>1</v>
      </c>
      <c r="F29" s="578">
        <f>'Затраты подрядчика'!M45</f>
        <v>456932.96</v>
      </c>
      <c r="G29" s="554">
        <v>1</v>
      </c>
      <c r="H29" s="579">
        <f t="shared" si="1"/>
        <v>456932.96</v>
      </c>
      <c r="I29" s="611">
        <v>1</v>
      </c>
      <c r="J29" s="580">
        <f t="shared" si="0"/>
        <v>456932.96</v>
      </c>
      <c r="K29" s="580">
        <f t="shared" si="2"/>
        <v>456932.96</v>
      </c>
      <c r="L29" s="580">
        <f>'Затраты подрядчика'!K45*K29/F29</f>
        <v>433459</v>
      </c>
      <c r="M29" s="483"/>
    </row>
    <row r="30" spans="1:13" s="247" customFormat="1" ht="15.75" x14ac:dyDescent="0.2">
      <c r="A30" s="573" t="s">
        <v>6065</v>
      </c>
      <c r="B30" s="514" t="s">
        <v>521</v>
      </c>
      <c r="C30" s="515" t="s">
        <v>522</v>
      </c>
      <c r="D30" s="549" t="s">
        <v>6045</v>
      </c>
      <c r="E30" s="575">
        <v>1</v>
      </c>
      <c r="F30" s="578">
        <f>'Затраты подрядчика'!M46</f>
        <v>8257.16</v>
      </c>
      <c r="G30" s="554">
        <v>1</v>
      </c>
      <c r="H30" s="579">
        <f t="shared" si="1"/>
        <v>8257.16</v>
      </c>
      <c r="I30" s="554">
        <v>1</v>
      </c>
      <c r="J30" s="579">
        <f t="shared" si="0"/>
        <v>8257.16</v>
      </c>
      <c r="K30" s="579">
        <f t="shared" si="2"/>
        <v>8257.16</v>
      </c>
      <c r="L30" s="579">
        <f>'Затраты подрядчика'!K46*K30/F30</f>
        <v>3930</v>
      </c>
      <c r="M30" s="483"/>
    </row>
    <row r="31" spans="1:13" s="36" customFormat="1" ht="15.75" x14ac:dyDescent="0.2">
      <c r="A31" s="32">
        <v>4</v>
      </c>
      <c r="B31" s="33" t="s">
        <v>38</v>
      </c>
      <c r="C31" s="34" t="s">
        <v>39</v>
      </c>
      <c r="D31" s="547" t="s">
        <v>6045</v>
      </c>
      <c r="E31" s="545">
        <v>1</v>
      </c>
      <c r="F31" s="577">
        <f>'Затраты подрядчика'!M47</f>
        <v>10524804.130000001</v>
      </c>
      <c r="G31" s="610">
        <v>1</v>
      </c>
      <c r="H31" s="576">
        <f t="shared" si="1"/>
        <v>10524804.130000001</v>
      </c>
      <c r="I31" s="610">
        <v>1</v>
      </c>
      <c r="J31" s="576">
        <f t="shared" si="0"/>
        <v>10524804.130000001</v>
      </c>
      <c r="K31" s="576">
        <f t="shared" si="2"/>
        <v>10524804.130000001</v>
      </c>
      <c r="L31" s="576">
        <f>'Затраты подрядчика'!K47*K31/F31</f>
        <v>9332242</v>
      </c>
      <c r="M31" s="548"/>
    </row>
    <row r="32" spans="1:13" s="247" customFormat="1" ht="15.75" x14ac:dyDescent="0.2">
      <c r="A32" s="573" t="s">
        <v>523</v>
      </c>
      <c r="B32" s="514" t="s">
        <v>1537</v>
      </c>
      <c r="C32" s="515" t="s">
        <v>1538</v>
      </c>
      <c r="D32" s="549" t="s">
        <v>6045</v>
      </c>
      <c r="E32" s="575">
        <v>1</v>
      </c>
      <c r="F32" s="578">
        <f>'Затраты подрядчика'!M48</f>
        <v>466410.46</v>
      </c>
      <c r="G32" s="554">
        <v>1</v>
      </c>
      <c r="H32" s="579">
        <f t="shared" si="1"/>
        <v>466410.46</v>
      </c>
      <c r="I32" s="554">
        <v>1</v>
      </c>
      <c r="J32" s="579">
        <f t="shared" si="0"/>
        <v>466410.46</v>
      </c>
      <c r="K32" s="579">
        <f t="shared" si="2"/>
        <v>466410.46</v>
      </c>
      <c r="L32" s="579">
        <f>'Затраты подрядчика'!K48*K32/F32</f>
        <v>0</v>
      </c>
      <c r="M32" s="483"/>
    </row>
    <row r="33" spans="1:13" s="247" customFormat="1" ht="15.75" x14ac:dyDescent="0.2">
      <c r="A33" s="573" t="s">
        <v>524</v>
      </c>
      <c r="B33" s="514" t="s">
        <v>1539</v>
      </c>
      <c r="C33" s="515" t="s">
        <v>498</v>
      </c>
      <c r="D33" s="549" t="s">
        <v>6045</v>
      </c>
      <c r="E33" s="575">
        <v>1</v>
      </c>
      <c r="F33" s="578">
        <f>'Затраты подрядчика'!M49</f>
        <v>6232887.5599999996</v>
      </c>
      <c r="G33" s="554">
        <v>1</v>
      </c>
      <c r="H33" s="579">
        <f t="shared" si="1"/>
        <v>6232887.5599999996</v>
      </c>
      <c r="I33" s="612">
        <v>1</v>
      </c>
      <c r="J33" s="579">
        <f t="shared" si="0"/>
        <v>6232887.5599999996</v>
      </c>
      <c r="K33" s="579">
        <f t="shared" si="2"/>
        <v>6232887.5599999996</v>
      </c>
      <c r="L33" s="579">
        <f>'Затраты подрядчика'!K49*K33/F33</f>
        <v>5705150</v>
      </c>
      <c r="M33" s="483"/>
    </row>
    <row r="34" spans="1:13" s="247" customFormat="1" ht="15.75" x14ac:dyDescent="0.2">
      <c r="A34" s="573" t="s">
        <v>525</v>
      </c>
      <c r="B34" s="514" t="s">
        <v>1540</v>
      </c>
      <c r="C34" s="515" t="s">
        <v>500</v>
      </c>
      <c r="D34" s="549" t="s">
        <v>6045</v>
      </c>
      <c r="E34" s="575">
        <v>1</v>
      </c>
      <c r="F34" s="578">
        <f>'Затраты подрядчика'!M50</f>
        <v>2475378.11</v>
      </c>
      <c r="G34" s="554">
        <v>1</v>
      </c>
      <c r="H34" s="579">
        <f t="shared" si="1"/>
        <v>2475378.11</v>
      </c>
      <c r="I34" s="554">
        <v>1</v>
      </c>
      <c r="J34" s="579">
        <f t="shared" si="0"/>
        <v>2475378.11</v>
      </c>
      <c r="K34" s="579">
        <f t="shared" si="2"/>
        <v>2475378.11</v>
      </c>
      <c r="L34" s="579">
        <f>'Затраты подрядчика'!K50*K34/F34</f>
        <v>2420206</v>
      </c>
      <c r="M34" s="483"/>
    </row>
    <row r="35" spans="1:13" s="247" customFormat="1" ht="15.75" x14ac:dyDescent="0.2">
      <c r="A35" s="573" t="s">
        <v>526</v>
      </c>
      <c r="B35" s="514" t="s">
        <v>1541</v>
      </c>
      <c r="C35" s="515" t="s">
        <v>504</v>
      </c>
      <c r="D35" s="549" t="s">
        <v>6045</v>
      </c>
      <c r="E35" s="575">
        <v>1</v>
      </c>
      <c r="F35" s="578">
        <f>'Затраты подрядчика'!M51</f>
        <v>24038.45</v>
      </c>
      <c r="G35" s="554">
        <v>1</v>
      </c>
      <c r="H35" s="579">
        <f t="shared" si="1"/>
        <v>24038.45</v>
      </c>
      <c r="I35" s="554">
        <v>1</v>
      </c>
      <c r="J35" s="579">
        <f t="shared" si="0"/>
        <v>24038.45</v>
      </c>
      <c r="K35" s="579">
        <f t="shared" si="2"/>
        <v>24038.45</v>
      </c>
      <c r="L35" s="579">
        <f>'Затраты подрядчика'!K51*K35/F35</f>
        <v>10469</v>
      </c>
      <c r="M35" s="483"/>
    </row>
    <row r="36" spans="1:13" s="247" customFormat="1" ht="15.75" x14ac:dyDescent="0.2">
      <c r="A36" s="573" t="s">
        <v>527</v>
      </c>
      <c r="B36" s="514" t="s">
        <v>1542</v>
      </c>
      <c r="C36" s="515" t="s">
        <v>502</v>
      </c>
      <c r="D36" s="549" t="s">
        <v>6045</v>
      </c>
      <c r="E36" s="575">
        <v>1</v>
      </c>
      <c r="F36" s="578">
        <f>'Затраты подрядчика'!M52</f>
        <v>100036.14</v>
      </c>
      <c r="G36" s="554">
        <v>1</v>
      </c>
      <c r="H36" s="579">
        <f t="shared" si="1"/>
        <v>100036.14</v>
      </c>
      <c r="I36" s="554">
        <v>1</v>
      </c>
      <c r="J36" s="579">
        <f t="shared" si="0"/>
        <v>100036.14</v>
      </c>
      <c r="K36" s="579">
        <f t="shared" si="2"/>
        <v>100036.14</v>
      </c>
      <c r="L36" s="579">
        <f>'Затраты подрядчика'!K52*K36/F36</f>
        <v>64442</v>
      </c>
      <c r="M36" s="483"/>
    </row>
    <row r="37" spans="1:13" s="247" customFormat="1" ht="15.75" x14ac:dyDescent="0.2">
      <c r="A37" s="573" t="s">
        <v>528</v>
      </c>
      <c r="B37" s="514" t="s">
        <v>1543</v>
      </c>
      <c r="C37" s="515" t="s">
        <v>506</v>
      </c>
      <c r="D37" s="549" t="s">
        <v>6045</v>
      </c>
      <c r="E37" s="575">
        <v>1</v>
      </c>
      <c r="F37" s="578">
        <f>'Затраты подрядчика'!M53</f>
        <v>3089.36</v>
      </c>
      <c r="G37" s="554">
        <v>1</v>
      </c>
      <c r="H37" s="579">
        <f t="shared" si="1"/>
        <v>3089.36</v>
      </c>
      <c r="I37" s="554">
        <v>1</v>
      </c>
      <c r="J37" s="579">
        <f t="shared" si="0"/>
        <v>3089.36</v>
      </c>
      <c r="K37" s="579">
        <f t="shared" si="2"/>
        <v>3089.36</v>
      </c>
      <c r="L37" s="579">
        <f>'Затраты подрядчика'!K53*K37/F37</f>
        <v>0</v>
      </c>
      <c r="M37" s="483"/>
    </row>
    <row r="38" spans="1:13" s="247" customFormat="1" ht="15.75" x14ac:dyDescent="0.2">
      <c r="A38" s="573" t="s">
        <v>529</v>
      </c>
      <c r="B38" s="514" t="s">
        <v>1544</v>
      </c>
      <c r="C38" s="515" t="s">
        <v>508</v>
      </c>
      <c r="D38" s="549" t="s">
        <v>6045</v>
      </c>
      <c r="E38" s="575">
        <v>1</v>
      </c>
      <c r="F38" s="578">
        <f>'Затраты подрядчика'!M54</f>
        <v>530601.66</v>
      </c>
      <c r="G38" s="554">
        <v>1</v>
      </c>
      <c r="H38" s="579">
        <f t="shared" si="1"/>
        <v>530601.66</v>
      </c>
      <c r="I38" s="554">
        <v>1</v>
      </c>
      <c r="J38" s="579">
        <f t="shared" si="0"/>
        <v>530601.66</v>
      </c>
      <c r="K38" s="579">
        <f t="shared" si="2"/>
        <v>530601.66</v>
      </c>
      <c r="L38" s="579">
        <f>'Затраты подрядчика'!K54*K38/F38</f>
        <v>486609</v>
      </c>
      <c r="M38" s="483"/>
    </row>
    <row r="39" spans="1:13" s="247" customFormat="1" ht="15.75" x14ac:dyDescent="0.2">
      <c r="A39" s="573" t="s">
        <v>530</v>
      </c>
      <c r="B39" s="514" t="s">
        <v>1545</v>
      </c>
      <c r="C39" s="515" t="s">
        <v>510</v>
      </c>
      <c r="D39" s="549" t="s">
        <v>6045</v>
      </c>
      <c r="E39" s="575">
        <v>1</v>
      </c>
      <c r="F39" s="578">
        <f>'Затраты подрядчика'!M55</f>
        <v>11911.09</v>
      </c>
      <c r="G39" s="554">
        <v>1</v>
      </c>
      <c r="H39" s="579">
        <f t="shared" si="1"/>
        <v>11911.09</v>
      </c>
      <c r="I39" s="613">
        <v>1</v>
      </c>
      <c r="J39" s="579">
        <f t="shared" si="0"/>
        <v>11911.09</v>
      </c>
      <c r="K39" s="579">
        <f t="shared" si="2"/>
        <v>11911.09</v>
      </c>
      <c r="L39" s="579">
        <f>'Затраты подрядчика'!K55*K39/F39</f>
        <v>10271</v>
      </c>
      <c r="M39" s="483"/>
    </row>
    <row r="40" spans="1:13" s="247" customFormat="1" ht="15.75" x14ac:dyDescent="0.2">
      <c r="A40" s="573" t="s">
        <v>531</v>
      </c>
      <c r="B40" s="514" t="s">
        <v>1546</v>
      </c>
      <c r="C40" s="515" t="s">
        <v>518</v>
      </c>
      <c r="D40" s="549" t="s">
        <v>6045</v>
      </c>
      <c r="E40" s="575">
        <v>1</v>
      </c>
      <c r="F40" s="578">
        <f>'Затраты подрядчика'!M56</f>
        <v>267291.38</v>
      </c>
      <c r="G40" s="554">
        <v>1</v>
      </c>
      <c r="H40" s="579">
        <f t="shared" si="1"/>
        <v>267291.38</v>
      </c>
      <c r="I40" s="554">
        <v>1</v>
      </c>
      <c r="J40" s="579">
        <f t="shared" si="0"/>
        <v>267291.38</v>
      </c>
      <c r="K40" s="579">
        <f t="shared" si="2"/>
        <v>267291.38</v>
      </c>
      <c r="L40" s="579">
        <f>'Затраты подрядчика'!K56*K40/F40</f>
        <v>241086</v>
      </c>
      <c r="M40" s="483"/>
    </row>
    <row r="41" spans="1:13" s="247" customFormat="1" ht="15.75" x14ac:dyDescent="0.2">
      <c r="A41" s="573" t="s">
        <v>532</v>
      </c>
      <c r="B41" s="514" t="s">
        <v>1547</v>
      </c>
      <c r="C41" s="515" t="s">
        <v>520</v>
      </c>
      <c r="D41" s="549" t="s">
        <v>6045</v>
      </c>
      <c r="E41" s="575">
        <v>1</v>
      </c>
      <c r="F41" s="578">
        <f>'Затраты подрядчика'!M57</f>
        <v>398842.24</v>
      </c>
      <c r="G41" s="554">
        <v>1</v>
      </c>
      <c r="H41" s="579">
        <f t="shared" si="1"/>
        <v>398842.24</v>
      </c>
      <c r="I41" s="554">
        <v>1</v>
      </c>
      <c r="J41" s="579">
        <f t="shared" si="0"/>
        <v>398842.24</v>
      </c>
      <c r="K41" s="579">
        <f t="shared" si="2"/>
        <v>398842.24</v>
      </c>
      <c r="L41" s="579">
        <f>'Затраты подрядчика'!K57*K41/F41</f>
        <v>387768</v>
      </c>
      <c r="M41" s="483"/>
    </row>
    <row r="42" spans="1:13" s="247" customFormat="1" ht="15.75" x14ac:dyDescent="0.2">
      <c r="A42" s="573" t="s">
        <v>533</v>
      </c>
      <c r="B42" s="514" t="s">
        <v>1548</v>
      </c>
      <c r="C42" s="515" t="s">
        <v>522</v>
      </c>
      <c r="D42" s="549" t="s">
        <v>6045</v>
      </c>
      <c r="E42" s="575">
        <v>1</v>
      </c>
      <c r="F42" s="578">
        <f>'Затраты подрядчика'!M58</f>
        <v>14317.68</v>
      </c>
      <c r="G42" s="554">
        <v>1</v>
      </c>
      <c r="H42" s="579">
        <f t="shared" si="1"/>
        <v>14317.68</v>
      </c>
      <c r="I42" s="554">
        <v>1</v>
      </c>
      <c r="J42" s="579">
        <f t="shared" si="0"/>
        <v>14317.68</v>
      </c>
      <c r="K42" s="579">
        <f t="shared" si="2"/>
        <v>14317.68</v>
      </c>
      <c r="L42" s="579">
        <f>'Затраты подрядчика'!K58*K42/F42</f>
        <v>6241</v>
      </c>
      <c r="M42" s="483"/>
    </row>
    <row r="43" spans="1:13" s="36" customFormat="1" ht="15.75" x14ac:dyDescent="0.2">
      <c r="A43" s="32">
        <v>5</v>
      </c>
      <c r="B43" s="33" t="s">
        <v>40</v>
      </c>
      <c r="C43" s="34" t="s">
        <v>41</v>
      </c>
      <c r="D43" s="547" t="s">
        <v>6045</v>
      </c>
      <c r="E43" s="545">
        <v>1</v>
      </c>
      <c r="F43" s="577">
        <f>'Затраты подрядчика'!M59</f>
        <v>27589039.100000001</v>
      </c>
      <c r="G43" s="610">
        <v>1</v>
      </c>
      <c r="H43" s="576">
        <f t="shared" si="1"/>
        <v>27589039.100000001</v>
      </c>
      <c r="I43" s="610">
        <v>1</v>
      </c>
      <c r="J43" s="576">
        <f t="shared" si="0"/>
        <v>27589039.100000001</v>
      </c>
      <c r="K43" s="576">
        <f t="shared" si="2"/>
        <v>27589039.100000001</v>
      </c>
      <c r="L43" s="576">
        <f>'Затраты подрядчика'!K59*K43/F43</f>
        <v>507258</v>
      </c>
      <c r="M43" s="480"/>
    </row>
    <row r="44" spans="1:13" s="247" customFormat="1" ht="15.75" x14ac:dyDescent="0.2">
      <c r="A44" s="246" t="s">
        <v>1549</v>
      </c>
      <c r="B44" s="514" t="s">
        <v>1933</v>
      </c>
      <c r="C44" s="515" t="s">
        <v>1934</v>
      </c>
      <c r="D44" s="549" t="s">
        <v>6045</v>
      </c>
      <c r="E44" s="575">
        <v>1</v>
      </c>
      <c r="F44" s="578">
        <f>'Затраты подрядчика'!M60</f>
        <v>16013432.27</v>
      </c>
      <c r="G44" s="554">
        <v>1</v>
      </c>
      <c r="H44" s="579">
        <f t="shared" si="1"/>
        <v>16013432.27</v>
      </c>
      <c r="I44" s="554">
        <v>1</v>
      </c>
      <c r="J44" s="579">
        <f t="shared" si="0"/>
        <v>16013432.27</v>
      </c>
      <c r="K44" s="579">
        <f t="shared" si="2"/>
        <v>16013432.27</v>
      </c>
      <c r="L44" s="579">
        <f>'Затраты подрядчика'!K60*K44/F44</f>
        <v>0</v>
      </c>
      <c r="M44" s="483"/>
    </row>
    <row r="45" spans="1:13" s="247" customFormat="1" ht="15.75" x14ac:dyDescent="0.2">
      <c r="A45" s="246" t="s">
        <v>1550</v>
      </c>
      <c r="B45" s="514" t="s">
        <v>1935</v>
      </c>
      <c r="C45" s="515" t="s">
        <v>498</v>
      </c>
      <c r="D45" s="549" t="s">
        <v>6045</v>
      </c>
      <c r="E45" s="575">
        <v>1</v>
      </c>
      <c r="F45" s="578">
        <f>'Затраты подрядчика'!M61</f>
        <v>10529352.380000001</v>
      </c>
      <c r="G45" s="554">
        <v>1</v>
      </c>
      <c r="H45" s="579">
        <f t="shared" si="1"/>
        <v>10529352.380000001</v>
      </c>
      <c r="I45" s="554">
        <v>1</v>
      </c>
      <c r="J45" s="579">
        <f t="shared" si="0"/>
        <v>10529352.380000001</v>
      </c>
      <c r="K45" s="579">
        <f t="shared" si="2"/>
        <v>10529352.380000001</v>
      </c>
      <c r="L45" s="579">
        <f>'Затраты подрядчика'!K61*K45/F45</f>
        <v>0</v>
      </c>
      <c r="M45" s="483"/>
    </row>
    <row r="46" spans="1:13" s="247" customFormat="1" ht="15.75" x14ac:dyDescent="0.2">
      <c r="A46" s="246" t="s">
        <v>1551</v>
      </c>
      <c r="B46" s="514" t="s">
        <v>1936</v>
      </c>
      <c r="C46" s="515" t="s">
        <v>500</v>
      </c>
      <c r="D46" s="549" t="s">
        <v>6045</v>
      </c>
      <c r="E46" s="575">
        <v>1</v>
      </c>
      <c r="F46" s="578">
        <f>'Затраты подрядчика'!M62</f>
        <v>71631.39</v>
      </c>
      <c r="G46" s="554">
        <v>1</v>
      </c>
      <c r="H46" s="579">
        <f t="shared" si="1"/>
        <v>71631.39</v>
      </c>
      <c r="I46" s="554">
        <v>1</v>
      </c>
      <c r="J46" s="579">
        <f t="shared" si="0"/>
        <v>71631.39</v>
      </c>
      <c r="K46" s="579">
        <f t="shared" si="2"/>
        <v>71631.39</v>
      </c>
      <c r="L46" s="579">
        <f>'Затраты подрядчика'!K62*K46/F46</f>
        <v>49453</v>
      </c>
      <c r="M46" s="483"/>
    </row>
    <row r="47" spans="1:13" s="247" customFormat="1" ht="15.75" x14ac:dyDescent="0.2">
      <c r="A47" s="246" t="s">
        <v>1552</v>
      </c>
      <c r="B47" s="514" t="s">
        <v>1937</v>
      </c>
      <c r="C47" s="515" t="s">
        <v>502</v>
      </c>
      <c r="D47" s="549" t="s">
        <v>6045</v>
      </c>
      <c r="E47" s="575">
        <v>1</v>
      </c>
      <c r="F47" s="578">
        <f>'Затраты подрядчика'!M63</f>
        <v>61971.66</v>
      </c>
      <c r="G47" s="554">
        <v>1</v>
      </c>
      <c r="H47" s="579">
        <f t="shared" si="1"/>
        <v>61971.66</v>
      </c>
      <c r="I47" s="554">
        <v>1</v>
      </c>
      <c r="J47" s="579">
        <f t="shared" si="0"/>
        <v>61971.66</v>
      </c>
      <c r="K47" s="579">
        <f t="shared" si="2"/>
        <v>61971.66</v>
      </c>
      <c r="L47" s="579">
        <f>'Затраты подрядчика'!K63*K47/F47</f>
        <v>27081</v>
      </c>
      <c r="M47" s="483"/>
    </row>
    <row r="48" spans="1:13" s="247" customFormat="1" ht="15.75" x14ac:dyDescent="0.2">
      <c r="A48" s="246" t="s">
        <v>1553</v>
      </c>
      <c r="B48" s="514" t="s">
        <v>1938</v>
      </c>
      <c r="C48" s="515" t="s">
        <v>506</v>
      </c>
      <c r="D48" s="549" t="s">
        <v>6045</v>
      </c>
      <c r="E48" s="575">
        <v>1</v>
      </c>
      <c r="F48" s="578">
        <f>'Затраты подрядчика'!M64</f>
        <v>279970.27</v>
      </c>
      <c r="G48" s="554">
        <v>1</v>
      </c>
      <c r="H48" s="579">
        <f t="shared" si="1"/>
        <v>279970.27</v>
      </c>
      <c r="I48" s="554">
        <v>1</v>
      </c>
      <c r="J48" s="579">
        <f t="shared" si="0"/>
        <v>279970.27</v>
      </c>
      <c r="K48" s="579">
        <f t="shared" si="2"/>
        <v>279970.27</v>
      </c>
      <c r="L48" s="579">
        <f>'Затраты подрядчика'!K64*K48/F48</f>
        <v>127585</v>
      </c>
      <c r="M48" s="483"/>
    </row>
    <row r="49" spans="1:13" s="247" customFormat="1" ht="15.75" x14ac:dyDescent="0.2">
      <c r="A49" s="246" t="s">
        <v>1554</v>
      </c>
      <c r="B49" s="514" t="s">
        <v>1939</v>
      </c>
      <c r="C49" s="515" t="s">
        <v>522</v>
      </c>
      <c r="D49" s="549" t="s">
        <v>6045</v>
      </c>
      <c r="E49" s="575">
        <v>1</v>
      </c>
      <c r="F49" s="578">
        <f>'Затраты подрядчика'!M65</f>
        <v>18380.849999999999</v>
      </c>
      <c r="G49" s="554">
        <v>1</v>
      </c>
      <c r="H49" s="579">
        <f t="shared" si="1"/>
        <v>18380.849999999999</v>
      </c>
      <c r="I49" s="554">
        <v>1</v>
      </c>
      <c r="J49" s="579">
        <f t="shared" si="0"/>
        <v>18380.849999999999</v>
      </c>
      <c r="K49" s="579">
        <f t="shared" si="2"/>
        <v>18380.849999999999</v>
      </c>
      <c r="L49" s="579">
        <f>'Затраты подрядчика'!K65*K49/F49</f>
        <v>6730</v>
      </c>
      <c r="M49" s="483"/>
    </row>
    <row r="50" spans="1:13" s="247" customFormat="1" ht="15.75" x14ac:dyDescent="0.2">
      <c r="A50" s="246" t="s">
        <v>1555</v>
      </c>
      <c r="B50" s="514" t="s">
        <v>1940</v>
      </c>
      <c r="C50" s="515" t="s">
        <v>1941</v>
      </c>
      <c r="D50" s="549" t="s">
        <v>6045</v>
      </c>
      <c r="E50" s="575">
        <v>1</v>
      </c>
      <c r="F50" s="578">
        <f>'Затраты подрядчика'!M66</f>
        <v>496222.87</v>
      </c>
      <c r="G50" s="554">
        <v>1</v>
      </c>
      <c r="H50" s="579">
        <f t="shared" si="1"/>
        <v>496222.87</v>
      </c>
      <c r="I50" s="554">
        <v>1</v>
      </c>
      <c r="J50" s="579">
        <f t="shared" si="0"/>
        <v>496222.87</v>
      </c>
      <c r="K50" s="579">
        <f t="shared" si="2"/>
        <v>496222.87</v>
      </c>
      <c r="L50" s="579">
        <f>'Затраты подрядчика'!K66*K50/F50</f>
        <v>296409</v>
      </c>
      <c r="M50" s="483"/>
    </row>
    <row r="51" spans="1:13" s="247" customFormat="1" ht="15.75" x14ac:dyDescent="0.2">
      <c r="A51" s="246" t="s">
        <v>1556</v>
      </c>
      <c r="B51" s="514" t="s">
        <v>1942</v>
      </c>
      <c r="C51" s="515" t="s">
        <v>1943</v>
      </c>
      <c r="D51" s="549" t="s">
        <v>6045</v>
      </c>
      <c r="E51" s="575">
        <v>1</v>
      </c>
      <c r="F51" s="578">
        <f>'Затраты подрядчика'!M67</f>
        <v>118077.41</v>
      </c>
      <c r="G51" s="554">
        <v>1</v>
      </c>
      <c r="H51" s="579">
        <f t="shared" si="1"/>
        <v>118077.41</v>
      </c>
      <c r="I51" s="554">
        <v>1</v>
      </c>
      <c r="J51" s="579">
        <f t="shared" si="0"/>
        <v>118077.41</v>
      </c>
      <c r="K51" s="579">
        <f t="shared" si="2"/>
        <v>118077.41</v>
      </c>
      <c r="L51" s="579">
        <f>'Затраты подрядчика'!K67*K51/F51</f>
        <v>0</v>
      </c>
      <c r="M51" s="483"/>
    </row>
    <row r="52" spans="1:13" s="36" customFormat="1" ht="15.75" x14ac:dyDescent="0.2">
      <c r="A52" s="32">
        <v>6</v>
      </c>
      <c r="B52" s="33" t="s">
        <v>42</v>
      </c>
      <c r="C52" s="34" t="s">
        <v>43</v>
      </c>
      <c r="D52" s="547" t="s">
        <v>6045</v>
      </c>
      <c r="E52" s="545">
        <v>1</v>
      </c>
      <c r="F52" s="577">
        <f>'Затраты подрядчика'!M68</f>
        <v>37604281.210000001</v>
      </c>
      <c r="G52" s="610">
        <v>1</v>
      </c>
      <c r="H52" s="576">
        <f t="shared" si="1"/>
        <v>37604281.210000001</v>
      </c>
      <c r="I52" s="610">
        <v>1</v>
      </c>
      <c r="J52" s="576">
        <f t="shared" si="0"/>
        <v>37604281.210000001</v>
      </c>
      <c r="K52" s="576">
        <f t="shared" si="2"/>
        <v>37604281.210000001</v>
      </c>
      <c r="L52" s="576">
        <f>'Затраты подрядчика'!K68*K52/F52</f>
        <v>8246211</v>
      </c>
      <c r="M52" s="480"/>
    </row>
    <row r="53" spans="1:13" s="247" customFormat="1" ht="15.75" x14ac:dyDescent="0.2">
      <c r="A53" s="246" t="s">
        <v>1944</v>
      </c>
      <c r="B53" s="514" t="s">
        <v>2772</v>
      </c>
      <c r="C53" s="515" t="s">
        <v>1934</v>
      </c>
      <c r="D53" s="549" t="s">
        <v>6045</v>
      </c>
      <c r="E53" s="575">
        <v>1</v>
      </c>
      <c r="F53" s="578">
        <f>'Затраты подрядчика'!M69</f>
        <v>19095800.260000002</v>
      </c>
      <c r="G53" s="554">
        <v>1</v>
      </c>
      <c r="H53" s="579">
        <f t="shared" si="1"/>
        <v>19095800.260000002</v>
      </c>
      <c r="I53" s="554">
        <v>1</v>
      </c>
      <c r="J53" s="579">
        <f t="shared" si="0"/>
        <v>19095800.260000002</v>
      </c>
      <c r="K53" s="579">
        <f t="shared" si="2"/>
        <v>19095800.260000002</v>
      </c>
      <c r="L53" s="579">
        <f>'Затраты подрядчика'!K69*K53/F53</f>
        <v>0</v>
      </c>
      <c r="M53" s="483"/>
    </row>
    <row r="54" spans="1:13" s="247" customFormat="1" ht="15.75" x14ac:dyDescent="0.2">
      <c r="A54" s="246" t="s">
        <v>1945</v>
      </c>
      <c r="B54" s="514" t="s">
        <v>2773</v>
      </c>
      <c r="C54" s="515" t="s">
        <v>502</v>
      </c>
      <c r="D54" s="549" t="s">
        <v>6045</v>
      </c>
      <c r="E54" s="575">
        <v>1</v>
      </c>
      <c r="F54" s="578">
        <f>'Затраты подрядчика'!M70</f>
        <v>2459995.8199999998</v>
      </c>
      <c r="G54" s="554">
        <v>1</v>
      </c>
      <c r="H54" s="579">
        <f t="shared" si="1"/>
        <v>2459995.8199999998</v>
      </c>
      <c r="I54" s="554">
        <v>1</v>
      </c>
      <c r="J54" s="579">
        <f t="shared" si="0"/>
        <v>2459995.8199999998</v>
      </c>
      <c r="K54" s="579">
        <f t="shared" si="2"/>
        <v>2459995.8199999998</v>
      </c>
      <c r="L54" s="579">
        <f>'Затраты подрядчика'!K70*K54/F54</f>
        <v>1922460</v>
      </c>
      <c r="M54" s="483"/>
    </row>
    <row r="55" spans="1:13" s="247" customFormat="1" ht="15.75" x14ac:dyDescent="0.2">
      <c r="A55" s="246" t="s">
        <v>1946</v>
      </c>
      <c r="B55" s="514" t="s">
        <v>2774</v>
      </c>
      <c r="C55" s="515" t="s">
        <v>2775</v>
      </c>
      <c r="D55" s="549" t="s">
        <v>6045</v>
      </c>
      <c r="E55" s="575">
        <v>1</v>
      </c>
      <c r="F55" s="578">
        <f>'Затраты подрядчика'!M71</f>
        <v>16048485.130000001</v>
      </c>
      <c r="G55" s="554">
        <v>1</v>
      </c>
      <c r="H55" s="579">
        <f t="shared" si="1"/>
        <v>16048485.130000001</v>
      </c>
      <c r="I55" s="554">
        <v>1</v>
      </c>
      <c r="J55" s="579">
        <f t="shared" si="0"/>
        <v>16048485.130000001</v>
      </c>
      <c r="K55" s="579">
        <f t="shared" si="2"/>
        <v>16048485.130000001</v>
      </c>
      <c r="L55" s="579">
        <f>'Затраты подрядчика'!K71*K55/F55</f>
        <v>6323751</v>
      </c>
      <c r="M55" s="483"/>
    </row>
    <row r="56" spans="1:13" s="36" customFormat="1" ht="15.75" x14ac:dyDescent="0.2">
      <c r="A56" s="32">
        <v>7</v>
      </c>
      <c r="B56" s="33" t="s">
        <v>44</v>
      </c>
      <c r="C56" s="34" t="s">
        <v>45</v>
      </c>
      <c r="D56" s="547" t="s">
        <v>6045</v>
      </c>
      <c r="E56" s="545">
        <v>1</v>
      </c>
      <c r="F56" s="577">
        <f>'Затраты подрядчика'!M72</f>
        <v>71334045.980000004</v>
      </c>
      <c r="G56" s="610">
        <v>1</v>
      </c>
      <c r="H56" s="576">
        <f t="shared" si="1"/>
        <v>71334045.980000004</v>
      </c>
      <c r="I56" s="610">
        <v>1</v>
      </c>
      <c r="J56" s="576">
        <f t="shared" si="0"/>
        <v>71334045.980000004</v>
      </c>
      <c r="K56" s="576">
        <f t="shared" si="2"/>
        <v>71334045.980000004</v>
      </c>
      <c r="L56" s="546"/>
      <c r="M56" s="480"/>
    </row>
    <row r="57" spans="1:13" s="36" customFormat="1" ht="15.75" x14ac:dyDescent="0.2">
      <c r="A57" s="32">
        <v>8</v>
      </c>
      <c r="B57" s="33" t="s">
        <v>48</v>
      </c>
      <c r="C57" s="34" t="s">
        <v>49</v>
      </c>
      <c r="D57" s="547" t="s">
        <v>6045</v>
      </c>
      <c r="E57" s="545">
        <v>1</v>
      </c>
      <c r="F57" s="577">
        <f>'Затраты подрядчика'!M77</f>
        <v>7412707.7999999998</v>
      </c>
      <c r="G57" s="610">
        <v>1</v>
      </c>
      <c r="H57" s="576">
        <f t="shared" si="1"/>
        <v>7412707.7999999998</v>
      </c>
      <c r="I57" s="610">
        <v>1</v>
      </c>
      <c r="J57" s="576">
        <f t="shared" si="0"/>
        <v>7412707.7999999998</v>
      </c>
      <c r="K57" s="576">
        <f t="shared" si="2"/>
        <v>7412707.7999999998</v>
      </c>
      <c r="L57" s="576">
        <f>'Затраты подрядчика'!K77*K57/F57</f>
        <v>6131690</v>
      </c>
      <c r="M57" s="480"/>
    </row>
    <row r="58" spans="1:13" s="247" customFormat="1" ht="15.75" x14ac:dyDescent="0.2">
      <c r="A58" s="246" t="s">
        <v>6066</v>
      </c>
      <c r="B58" s="514" t="s">
        <v>4209</v>
      </c>
      <c r="C58" s="515" t="s">
        <v>1934</v>
      </c>
      <c r="D58" s="549" t="s">
        <v>6045</v>
      </c>
      <c r="E58" s="575">
        <v>1</v>
      </c>
      <c r="F58" s="578">
        <f>'Затраты подрядчика'!M78</f>
        <v>276492.84999999998</v>
      </c>
      <c r="G58" s="554">
        <v>1</v>
      </c>
      <c r="H58" s="579">
        <f t="shared" si="1"/>
        <v>276492.84999999998</v>
      </c>
      <c r="I58" s="554">
        <v>1</v>
      </c>
      <c r="J58" s="579">
        <f t="shared" si="0"/>
        <v>276492.84999999998</v>
      </c>
      <c r="K58" s="579">
        <f t="shared" si="2"/>
        <v>276492.84999999998</v>
      </c>
      <c r="L58" s="579">
        <f>'Затраты подрядчика'!K78*K58/F58</f>
        <v>0</v>
      </c>
      <c r="M58" s="483"/>
    </row>
    <row r="59" spans="1:13" s="247" customFormat="1" ht="15.75" x14ac:dyDescent="0.2">
      <c r="A59" s="246" t="s">
        <v>6067</v>
      </c>
      <c r="B59" s="514" t="s">
        <v>4210</v>
      </c>
      <c r="C59" s="515" t="s">
        <v>4211</v>
      </c>
      <c r="D59" s="549" t="s">
        <v>6045</v>
      </c>
      <c r="E59" s="575">
        <v>1</v>
      </c>
      <c r="F59" s="578">
        <f>'Затраты подрядчика'!M79</f>
        <v>7079044.8700000001</v>
      </c>
      <c r="G59" s="554">
        <v>1</v>
      </c>
      <c r="H59" s="579">
        <f t="shared" si="1"/>
        <v>7079044.8700000001</v>
      </c>
      <c r="I59" s="554">
        <v>1</v>
      </c>
      <c r="J59" s="579">
        <f t="shared" si="0"/>
        <v>7079044.8700000001</v>
      </c>
      <c r="K59" s="579">
        <f t="shared" si="2"/>
        <v>7079044.8700000001</v>
      </c>
      <c r="L59" s="579">
        <f>'Затраты подрядчика'!K79*K59/F59</f>
        <v>6123536</v>
      </c>
      <c r="M59" s="483"/>
    </row>
    <row r="60" spans="1:13" s="247" customFormat="1" ht="15.75" x14ac:dyDescent="0.2">
      <c r="A60" s="246" t="s">
        <v>6068</v>
      </c>
      <c r="B60" s="514" t="s">
        <v>4212</v>
      </c>
      <c r="C60" s="515" t="s">
        <v>502</v>
      </c>
      <c r="D60" s="549" t="s">
        <v>6045</v>
      </c>
      <c r="E60" s="575">
        <v>1</v>
      </c>
      <c r="F60" s="578">
        <f>'Затраты подрядчика'!M80</f>
        <v>24737.48</v>
      </c>
      <c r="G60" s="554">
        <v>1</v>
      </c>
      <c r="H60" s="579">
        <f t="shared" si="1"/>
        <v>24737.48</v>
      </c>
      <c r="I60" s="554">
        <v>1</v>
      </c>
      <c r="J60" s="579">
        <f t="shared" si="0"/>
        <v>24737.48</v>
      </c>
      <c r="K60" s="579">
        <f t="shared" si="2"/>
        <v>24737.48</v>
      </c>
      <c r="L60" s="579">
        <f>'Затраты подрядчика'!K80*K60/F60</f>
        <v>4226</v>
      </c>
      <c r="M60" s="483"/>
    </row>
    <row r="61" spans="1:13" s="247" customFormat="1" ht="15.75" x14ac:dyDescent="0.2">
      <c r="A61" s="246" t="s">
        <v>6069</v>
      </c>
      <c r="B61" s="514" t="s">
        <v>4213</v>
      </c>
      <c r="C61" s="515" t="s">
        <v>518</v>
      </c>
      <c r="D61" s="549" t="s">
        <v>6045</v>
      </c>
      <c r="E61" s="575">
        <v>1</v>
      </c>
      <c r="F61" s="578">
        <f>'Затраты подрядчика'!M81</f>
        <v>27884.23</v>
      </c>
      <c r="G61" s="554">
        <v>1</v>
      </c>
      <c r="H61" s="579">
        <f t="shared" si="1"/>
        <v>27884.23</v>
      </c>
      <c r="I61" s="554">
        <v>1</v>
      </c>
      <c r="J61" s="579">
        <f t="shared" si="0"/>
        <v>27884.23</v>
      </c>
      <c r="K61" s="579">
        <f t="shared" si="2"/>
        <v>27884.23</v>
      </c>
      <c r="L61" s="579">
        <f>'Затраты подрядчика'!K81*K61/F61</f>
        <v>3550</v>
      </c>
      <c r="M61" s="483"/>
    </row>
    <row r="62" spans="1:13" s="247" customFormat="1" ht="15.75" x14ac:dyDescent="0.2">
      <c r="A62" s="246" t="s">
        <v>6070</v>
      </c>
      <c r="B62" s="514" t="s">
        <v>4214</v>
      </c>
      <c r="C62" s="515" t="s">
        <v>522</v>
      </c>
      <c r="D62" s="549" t="s">
        <v>6045</v>
      </c>
      <c r="E62" s="575">
        <v>1</v>
      </c>
      <c r="F62" s="578">
        <f>'Затраты подрядчика'!M82</f>
        <v>4548.37</v>
      </c>
      <c r="G62" s="554">
        <v>1</v>
      </c>
      <c r="H62" s="579">
        <f t="shared" si="1"/>
        <v>4548.37</v>
      </c>
      <c r="I62" s="554">
        <v>1</v>
      </c>
      <c r="J62" s="579">
        <f t="shared" si="0"/>
        <v>4548.37</v>
      </c>
      <c r="K62" s="579">
        <f t="shared" si="2"/>
        <v>4548.37</v>
      </c>
      <c r="L62" s="579">
        <f>'Затраты подрядчика'!K82*K62/F62</f>
        <v>378</v>
      </c>
      <c r="M62" s="483"/>
    </row>
    <row r="63" spans="1:13" s="36" customFormat="1" ht="15.75" x14ac:dyDescent="0.2">
      <c r="A63" s="32">
        <v>9</v>
      </c>
      <c r="B63" s="33" t="s">
        <v>50</v>
      </c>
      <c r="C63" s="34" t="s">
        <v>51</v>
      </c>
      <c r="D63" s="547" t="s">
        <v>6045</v>
      </c>
      <c r="E63" s="545">
        <v>1</v>
      </c>
      <c r="F63" s="577">
        <f>'Затраты подрядчика'!M83</f>
        <v>1536889.53</v>
      </c>
      <c r="G63" s="610">
        <v>1</v>
      </c>
      <c r="H63" s="576">
        <f t="shared" si="1"/>
        <v>1536889.53</v>
      </c>
      <c r="I63" s="610">
        <v>1</v>
      </c>
      <c r="J63" s="576">
        <f t="shared" si="0"/>
        <v>1536889.53</v>
      </c>
      <c r="K63" s="576">
        <f t="shared" si="2"/>
        <v>1536889.53</v>
      </c>
      <c r="L63" s="576">
        <f>'Затраты подрядчика'!K83*K63/F63</f>
        <v>168233</v>
      </c>
      <c r="M63" s="480"/>
    </row>
    <row r="64" spans="1:13" s="36" customFormat="1" ht="15.75" x14ac:dyDescent="0.2">
      <c r="A64" s="32">
        <v>10</v>
      </c>
      <c r="B64" s="33" t="s">
        <v>52</v>
      </c>
      <c r="C64" s="34" t="s">
        <v>53</v>
      </c>
      <c r="D64" s="547" t="s">
        <v>6045</v>
      </c>
      <c r="E64" s="545">
        <v>1</v>
      </c>
      <c r="F64" s="577">
        <f>'Затраты подрядчика'!M84</f>
        <v>87772.61</v>
      </c>
      <c r="G64" s="610">
        <v>1</v>
      </c>
      <c r="H64" s="576">
        <f t="shared" si="1"/>
        <v>87772.61</v>
      </c>
      <c r="I64" s="610">
        <v>1</v>
      </c>
      <c r="J64" s="576">
        <f t="shared" si="0"/>
        <v>87772.61</v>
      </c>
      <c r="K64" s="576">
        <f t="shared" si="2"/>
        <v>87772.61</v>
      </c>
      <c r="L64" s="576">
        <f>'Затраты подрядчика'!K84*K64/F64</f>
        <v>54062</v>
      </c>
      <c r="M64" s="480"/>
    </row>
    <row r="65" spans="1:13" s="247" customFormat="1" ht="15.75" x14ac:dyDescent="0.2">
      <c r="A65" s="246" t="s">
        <v>4215</v>
      </c>
      <c r="B65" s="514" t="s">
        <v>4681</v>
      </c>
      <c r="C65" s="515" t="s">
        <v>502</v>
      </c>
      <c r="D65" s="549" t="s">
        <v>6045</v>
      </c>
      <c r="E65" s="575">
        <v>1</v>
      </c>
      <c r="F65" s="578">
        <f>'Затраты подрядчика'!M85</f>
        <v>40568</v>
      </c>
      <c r="G65" s="554">
        <v>1</v>
      </c>
      <c r="H65" s="579">
        <f t="shared" si="1"/>
        <v>40568</v>
      </c>
      <c r="I65" s="554">
        <v>1</v>
      </c>
      <c r="J65" s="579">
        <f t="shared" si="0"/>
        <v>40568</v>
      </c>
      <c r="K65" s="579">
        <f t="shared" si="2"/>
        <v>40568</v>
      </c>
      <c r="L65" s="579">
        <f>'Затраты подрядчика'!K85*K65/F65</f>
        <v>27668</v>
      </c>
      <c r="M65" s="483"/>
    </row>
    <row r="66" spans="1:13" s="247" customFormat="1" ht="15.75" x14ac:dyDescent="0.2">
      <c r="A66" s="246" t="s">
        <v>4216</v>
      </c>
      <c r="B66" s="514" t="s">
        <v>4682</v>
      </c>
      <c r="C66" s="515" t="s">
        <v>518</v>
      </c>
      <c r="D66" s="549" t="s">
        <v>6045</v>
      </c>
      <c r="E66" s="575">
        <v>1</v>
      </c>
      <c r="F66" s="578">
        <f>'Затраты подрядчика'!M86</f>
        <v>42656.24</v>
      </c>
      <c r="G66" s="554">
        <v>1</v>
      </c>
      <c r="H66" s="579">
        <f t="shared" si="1"/>
        <v>42656.24</v>
      </c>
      <c r="I66" s="554">
        <v>1</v>
      </c>
      <c r="J66" s="579">
        <f t="shared" si="0"/>
        <v>42656.24</v>
      </c>
      <c r="K66" s="579">
        <f t="shared" si="2"/>
        <v>42656.24</v>
      </c>
      <c r="L66" s="579">
        <f>'Затраты подрядчика'!K86*K66/F66</f>
        <v>26016</v>
      </c>
      <c r="M66" s="483"/>
    </row>
    <row r="67" spans="1:13" s="247" customFormat="1" ht="15.75" x14ac:dyDescent="0.2">
      <c r="A67" s="246" t="s">
        <v>4217</v>
      </c>
      <c r="B67" s="514" t="s">
        <v>4683</v>
      </c>
      <c r="C67" s="515" t="s">
        <v>522</v>
      </c>
      <c r="D67" s="549" t="s">
        <v>6045</v>
      </c>
      <c r="E67" s="575">
        <v>1</v>
      </c>
      <c r="F67" s="578">
        <f>'Затраты подрядчика'!M87</f>
        <v>4548.37</v>
      </c>
      <c r="G67" s="554">
        <v>1</v>
      </c>
      <c r="H67" s="579">
        <f t="shared" si="1"/>
        <v>4548.37</v>
      </c>
      <c r="I67" s="554">
        <v>1</v>
      </c>
      <c r="J67" s="579">
        <f t="shared" si="0"/>
        <v>4548.37</v>
      </c>
      <c r="K67" s="579">
        <f t="shared" si="2"/>
        <v>4548.37</v>
      </c>
      <c r="L67" s="579">
        <f>'Затраты подрядчика'!K87*K67/F67</f>
        <v>378</v>
      </c>
      <c r="M67" s="483"/>
    </row>
    <row r="68" spans="1:13" s="569" customFormat="1" ht="15.75" x14ac:dyDescent="0.2">
      <c r="A68" s="32">
        <v>11</v>
      </c>
      <c r="B68" s="33" t="s">
        <v>54</v>
      </c>
      <c r="C68" s="34" t="s">
        <v>55</v>
      </c>
      <c r="D68" s="547" t="s">
        <v>6045</v>
      </c>
      <c r="E68" s="545">
        <v>1</v>
      </c>
      <c r="F68" s="577">
        <f>'Затраты подрядчика'!M88</f>
        <v>35224.81</v>
      </c>
      <c r="G68" s="610">
        <v>1</v>
      </c>
      <c r="H68" s="576">
        <f t="shared" si="1"/>
        <v>35224.81</v>
      </c>
      <c r="I68" s="610">
        <v>1</v>
      </c>
      <c r="J68" s="576">
        <f t="shared" si="0"/>
        <v>35224.81</v>
      </c>
      <c r="K68" s="576">
        <f t="shared" si="2"/>
        <v>35224.81</v>
      </c>
      <c r="L68" s="576">
        <f>'Затраты подрядчика'!K88*K68/F68</f>
        <v>8154</v>
      </c>
      <c r="M68" s="574"/>
    </row>
    <row r="69" spans="1:13" s="247" customFormat="1" ht="15.75" x14ac:dyDescent="0.2">
      <c r="A69" s="246" t="s">
        <v>6071</v>
      </c>
      <c r="B69" s="514" t="s">
        <v>4708</v>
      </c>
      <c r="C69" s="515" t="s">
        <v>502</v>
      </c>
      <c r="D69" s="549" t="s">
        <v>6045</v>
      </c>
      <c r="E69" s="575">
        <v>1</v>
      </c>
      <c r="F69" s="578">
        <f>'Затраты подрядчика'!M89</f>
        <v>15235.25</v>
      </c>
      <c r="G69" s="554">
        <v>1</v>
      </c>
      <c r="H69" s="579">
        <f t="shared" si="1"/>
        <v>15235.25</v>
      </c>
      <c r="I69" s="554">
        <v>1</v>
      </c>
      <c r="J69" s="579">
        <f t="shared" si="0"/>
        <v>15235.25</v>
      </c>
      <c r="K69" s="579">
        <f t="shared" si="2"/>
        <v>15235.25</v>
      </c>
      <c r="L69" s="579">
        <f>'Затраты подрядчика'!K89*K69/F69</f>
        <v>4226</v>
      </c>
      <c r="M69" s="483"/>
    </row>
    <row r="70" spans="1:13" s="247" customFormat="1" ht="15.75" x14ac:dyDescent="0.2">
      <c r="A70" s="246" t="s">
        <v>6072</v>
      </c>
      <c r="B70" s="514" t="s">
        <v>4709</v>
      </c>
      <c r="C70" s="515" t="s">
        <v>518</v>
      </c>
      <c r="D70" s="549" t="s">
        <v>6045</v>
      </c>
      <c r="E70" s="575">
        <v>1</v>
      </c>
      <c r="F70" s="578">
        <f>'Затраты подрядчика'!M90</f>
        <v>15441.19</v>
      </c>
      <c r="G70" s="554">
        <v>1</v>
      </c>
      <c r="H70" s="579">
        <f t="shared" si="1"/>
        <v>15441.19</v>
      </c>
      <c r="I70" s="554">
        <v>1</v>
      </c>
      <c r="J70" s="579">
        <f t="shared" si="0"/>
        <v>15441.19</v>
      </c>
      <c r="K70" s="579">
        <f t="shared" si="2"/>
        <v>15441.19</v>
      </c>
      <c r="L70" s="579">
        <f>'Затраты подрядчика'!K90*K70/F70</f>
        <v>3550</v>
      </c>
      <c r="M70" s="483"/>
    </row>
    <row r="71" spans="1:13" s="247" customFormat="1" ht="15.75" x14ac:dyDescent="0.2">
      <c r="A71" s="246" t="s">
        <v>6073</v>
      </c>
      <c r="B71" s="514" t="s">
        <v>4710</v>
      </c>
      <c r="C71" s="515" t="s">
        <v>522</v>
      </c>
      <c r="D71" s="549" t="s">
        <v>6045</v>
      </c>
      <c r="E71" s="575">
        <v>1</v>
      </c>
      <c r="F71" s="578">
        <f>'Затраты подрядчика'!M91</f>
        <v>4548.37</v>
      </c>
      <c r="G71" s="554">
        <v>1</v>
      </c>
      <c r="H71" s="579">
        <f t="shared" si="1"/>
        <v>4548.37</v>
      </c>
      <c r="I71" s="554">
        <v>1</v>
      </c>
      <c r="J71" s="579">
        <f t="shared" si="0"/>
        <v>4548.37</v>
      </c>
      <c r="K71" s="579">
        <f t="shared" si="2"/>
        <v>4548.37</v>
      </c>
      <c r="L71" s="579">
        <f>'Затраты подрядчика'!K91*K71/F71</f>
        <v>378</v>
      </c>
      <c r="M71" s="483"/>
    </row>
    <row r="72" spans="1:13" s="36" customFormat="1" ht="15.75" x14ac:dyDescent="0.2">
      <c r="A72" s="32">
        <v>12</v>
      </c>
      <c r="B72" s="33" t="s">
        <v>58</v>
      </c>
      <c r="C72" s="34" t="s">
        <v>59</v>
      </c>
      <c r="D72" s="547" t="s">
        <v>6045</v>
      </c>
      <c r="E72" s="545">
        <v>1</v>
      </c>
      <c r="F72" s="577">
        <f>'Затраты подрядчика'!M94</f>
        <v>1343205.47</v>
      </c>
      <c r="G72" s="610">
        <v>1</v>
      </c>
      <c r="H72" s="576">
        <f t="shared" si="1"/>
        <v>1343205.47</v>
      </c>
      <c r="I72" s="610">
        <v>1</v>
      </c>
      <c r="J72" s="576">
        <f t="shared" si="0"/>
        <v>1343205.47</v>
      </c>
      <c r="K72" s="576">
        <f t="shared" si="2"/>
        <v>1343205.47</v>
      </c>
      <c r="L72" s="576">
        <f>'Затраты подрядчика'!K94*K72/F72</f>
        <v>47007</v>
      </c>
      <c r="M72" s="480"/>
    </row>
    <row r="73" spans="1:13" s="36" customFormat="1" ht="15.75" x14ac:dyDescent="0.2">
      <c r="A73" s="32">
        <v>13</v>
      </c>
      <c r="B73" s="33" t="s">
        <v>62</v>
      </c>
      <c r="C73" s="34" t="s">
        <v>63</v>
      </c>
      <c r="D73" s="544" t="s">
        <v>6045</v>
      </c>
      <c r="E73" s="545">
        <v>1</v>
      </c>
      <c r="F73" s="577">
        <f>'Затраты подрядчика'!M99</f>
        <v>4094304.32</v>
      </c>
      <c r="G73" s="610">
        <v>1</v>
      </c>
      <c r="H73" s="576">
        <f t="shared" si="1"/>
        <v>4094304.32</v>
      </c>
      <c r="I73" s="610">
        <v>1</v>
      </c>
      <c r="J73" s="576">
        <f t="shared" si="0"/>
        <v>4094304.32</v>
      </c>
      <c r="K73" s="576">
        <f t="shared" si="2"/>
        <v>4094304.32</v>
      </c>
      <c r="L73" s="546"/>
      <c r="M73" s="480"/>
    </row>
    <row r="74" spans="1:13" s="36" customFormat="1" ht="15.75" x14ac:dyDescent="0.2">
      <c r="A74" s="32">
        <v>14</v>
      </c>
      <c r="B74" s="33" t="s">
        <v>72</v>
      </c>
      <c r="C74" s="34" t="s">
        <v>73</v>
      </c>
      <c r="D74" s="544" t="s">
        <v>6045</v>
      </c>
      <c r="E74" s="545">
        <v>1</v>
      </c>
      <c r="F74" s="577">
        <f>'Затраты подрядчика'!M108</f>
        <v>8617527</v>
      </c>
      <c r="G74" s="610">
        <v>1</v>
      </c>
      <c r="H74" s="576">
        <f t="shared" si="1"/>
        <v>8617527</v>
      </c>
      <c r="I74" s="610">
        <v>1</v>
      </c>
      <c r="J74" s="576">
        <f t="shared" si="0"/>
        <v>8617527</v>
      </c>
      <c r="K74" s="576">
        <f t="shared" si="2"/>
        <v>8617527</v>
      </c>
      <c r="L74" s="546"/>
      <c r="M74" s="480"/>
    </row>
    <row r="75" spans="1:13" s="247" customFormat="1" ht="25.5" x14ac:dyDescent="0.2">
      <c r="A75" s="570" t="s">
        <v>6074</v>
      </c>
      <c r="B75" s="514" t="s">
        <v>4917</v>
      </c>
      <c r="C75" s="515" t="s">
        <v>6022</v>
      </c>
      <c r="D75" s="553" t="s">
        <v>6045</v>
      </c>
      <c r="E75" s="575">
        <v>1</v>
      </c>
      <c r="F75" s="578">
        <f>'Затраты подрядчика'!M109</f>
        <v>1152407.2</v>
      </c>
      <c r="G75" s="554">
        <v>1</v>
      </c>
      <c r="H75" s="579">
        <f t="shared" si="1"/>
        <v>1152407.2</v>
      </c>
      <c r="I75" s="554">
        <v>1</v>
      </c>
      <c r="J75" s="579">
        <f t="shared" si="0"/>
        <v>1152407.2</v>
      </c>
      <c r="K75" s="579">
        <f t="shared" si="2"/>
        <v>1152407.2</v>
      </c>
      <c r="L75" s="550"/>
      <c r="M75" s="483"/>
    </row>
    <row r="76" spans="1:13" s="247" customFormat="1" ht="30" x14ac:dyDescent="0.2">
      <c r="A76" s="570" t="s">
        <v>6075</v>
      </c>
      <c r="B76" s="517" t="s">
        <v>4917</v>
      </c>
      <c r="C76" s="518" t="s">
        <v>6021</v>
      </c>
      <c r="D76" s="553" t="s">
        <v>6045</v>
      </c>
      <c r="E76" s="575">
        <v>1</v>
      </c>
      <c r="F76" s="578">
        <f>'Затраты подрядчика'!M110</f>
        <v>288101.8</v>
      </c>
      <c r="G76" s="554">
        <v>1</v>
      </c>
      <c r="H76" s="579">
        <f t="shared" si="1"/>
        <v>288101.8</v>
      </c>
      <c r="I76" s="554">
        <v>1</v>
      </c>
      <c r="J76" s="579">
        <f t="shared" ref="J76:J85" si="3">H76*I76</f>
        <v>288101.8</v>
      </c>
      <c r="K76" s="579">
        <f t="shared" si="2"/>
        <v>288101.8</v>
      </c>
      <c r="L76" s="550"/>
      <c r="M76" s="483"/>
    </row>
    <row r="77" spans="1:13" s="247" customFormat="1" ht="45" x14ac:dyDescent="0.2">
      <c r="A77" s="570" t="s">
        <v>6076</v>
      </c>
      <c r="B77" s="517" t="s">
        <v>4919</v>
      </c>
      <c r="C77" s="518" t="s">
        <v>6020</v>
      </c>
      <c r="D77" s="553" t="s">
        <v>6045</v>
      </c>
      <c r="E77" s="575">
        <v>1</v>
      </c>
      <c r="F77" s="578">
        <f>'Затраты подрядчика'!M111</f>
        <v>83890.4</v>
      </c>
      <c r="G77" s="554">
        <v>1</v>
      </c>
      <c r="H77" s="579">
        <f t="shared" ref="H77:H85" si="4">F77*G77</f>
        <v>83890.4</v>
      </c>
      <c r="I77" s="554">
        <v>1</v>
      </c>
      <c r="J77" s="579">
        <f t="shared" si="3"/>
        <v>83890.4</v>
      </c>
      <c r="K77" s="579">
        <f t="shared" ref="K77:K85" si="5">H77+(J77-H77)*(1-30/100)</f>
        <v>83890.4</v>
      </c>
      <c r="L77" s="550"/>
      <c r="M77" s="483"/>
    </row>
    <row r="78" spans="1:13" s="247" customFormat="1" ht="45" x14ac:dyDescent="0.2">
      <c r="A78" s="570" t="s">
        <v>6077</v>
      </c>
      <c r="B78" s="517" t="s">
        <v>4919</v>
      </c>
      <c r="C78" s="518" t="s">
        <v>6025</v>
      </c>
      <c r="D78" s="553" t="s">
        <v>6045</v>
      </c>
      <c r="E78" s="575">
        <v>1</v>
      </c>
      <c r="F78" s="578">
        <f>'Затраты подрядчика'!M112</f>
        <v>20972.6</v>
      </c>
      <c r="G78" s="554">
        <v>1</v>
      </c>
      <c r="H78" s="579">
        <f t="shared" si="4"/>
        <v>20972.6</v>
      </c>
      <c r="I78" s="554">
        <v>1</v>
      </c>
      <c r="J78" s="579">
        <f t="shared" si="3"/>
        <v>20972.6</v>
      </c>
      <c r="K78" s="579">
        <f t="shared" si="5"/>
        <v>20972.6</v>
      </c>
      <c r="L78" s="550"/>
      <c r="M78" s="483"/>
    </row>
    <row r="79" spans="1:13" s="247" customFormat="1" ht="30" x14ac:dyDescent="0.2">
      <c r="A79" s="570" t="s">
        <v>6078</v>
      </c>
      <c r="B79" s="517" t="s">
        <v>4921</v>
      </c>
      <c r="C79" s="518" t="s">
        <v>6024</v>
      </c>
      <c r="D79" s="553" t="s">
        <v>6045</v>
      </c>
      <c r="E79" s="575">
        <v>1</v>
      </c>
      <c r="F79" s="578">
        <f>'Затраты подрядчика'!M113</f>
        <v>3889685.25</v>
      </c>
      <c r="G79" s="554">
        <v>1</v>
      </c>
      <c r="H79" s="579">
        <f t="shared" si="4"/>
        <v>3889685.25</v>
      </c>
      <c r="I79" s="554">
        <v>1</v>
      </c>
      <c r="J79" s="579">
        <f t="shared" si="3"/>
        <v>3889685.25</v>
      </c>
      <c r="K79" s="579">
        <f t="shared" si="5"/>
        <v>3889685.25</v>
      </c>
      <c r="L79" s="550"/>
      <c r="M79" s="483"/>
    </row>
    <row r="80" spans="1:13" s="247" customFormat="1" ht="30" x14ac:dyDescent="0.2">
      <c r="A80" s="570" t="s">
        <v>6079</v>
      </c>
      <c r="B80" s="517" t="s">
        <v>4921</v>
      </c>
      <c r="C80" s="518" t="s">
        <v>6023</v>
      </c>
      <c r="D80" s="549" t="s">
        <v>6045</v>
      </c>
      <c r="E80" s="575">
        <v>1</v>
      </c>
      <c r="F80" s="578">
        <f>'Затраты подрядчика'!M114</f>
        <v>3182469.75</v>
      </c>
      <c r="G80" s="554">
        <v>1</v>
      </c>
      <c r="H80" s="579">
        <f t="shared" si="4"/>
        <v>3182469.75</v>
      </c>
      <c r="I80" s="554">
        <v>1</v>
      </c>
      <c r="J80" s="579">
        <f t="shared" si="3"/>
        <v>3182469.75</v>
      </c>
      <c r="K80" s="579">
        <f t="shared" si="5"/>
        <v>3182469.75</v>
      </c>
      <c r="L80" s="550"/>
      <c r="M80" s="483"/>
    </row>
    <row r="81" spans="1:13" s="36" customFormat="1" ht="25.5" hidden="1" x14ac:dyDescent="0.2">
      <c r="A81" s="32">
        <v>15</v>
      </c>
      <c r="B81" s="33" t="s">
        <v>76</v>
      </c>
      <c r="C81" s="34" t="s">
        <v>77</v>
      </c>
      <c r="D81" s="547" t="s">
        <v>6045</v>
      </c>
      <c r="E81" s="545">
        <v>1</v>
      </c>
      <c r="F81" s="577">
        <f>'Затраты подрядчика'!M116*0</f>
        <v>0</v>
      </c>
      <c r="G81" s="610">
        <v>1</v>
      </c>
      <c r="H81" s="576">
        <f t="shared" si="4"/>
        <v>0</v>
      </c>
      <c r="I81" s="614">
        <v>1</v>
      </c>
      <c r="J81" s="576">
        <f t="shared" si="3"/>
        <v>0</v>
      </c>
      <c r="K81" s="576">
        <f t="shared" si="5"/>
        <v>0</v>
      </c>
      <c r="L81" s="546"/>
      <c r="M81" s="552"/>
    </row>
    <row r="82" spans="1:13" s="36" customFormat="1" ht="47.25" customHeight="1" x14ac:dyDescent="0.2">
      <c r="A82" s="32">
        <v>15</v>
      </c>
      <c r="B82" s="33" t="s">
        <v>78</v>
      </c>
      <c r="C82" s="34" t="s">
        <v>79</v>
      </c>
      <c r="D82" s="547" t="s">
        <v>6045</v>
      </c>
      <c r="E82" s="545">
        <v>1</v>
      </c>
      <c r="F82" s="577">
        <f>'Затраты подрядчика'!M117</f>
        <v>59250</v>
      </c>
      <c r="G82" s="610">
        <v>1</v>
      </c>
      <c r="H82" s="576">
        <f t="shared" si="4"/>
        <v>59250</v>
      </c>
      <c r="I82" s="610">
        <v>1</v>
      </c>
      <c r="J82" s="576">
        <f t="shared" si="3"/>
        <v>59250</v>
      </c>
      <c r="K82" s="576">
        <f t="shared" si="5"/>
        <v>59250</v>
      </c>
      <c r="L82" s="546"/>
      <c r="M82" s="552"/>
    </row>
    <row r="83" spans="1:13" s="36" customFormat="1" ht="38.25" x14ac:dyDescent="0.2">
      <c r="A83" s="32">
        <v>16</v>
      </c>
      <c r="B83" s="33" t="s">
        <v>78</v>
      </c>
      <c r="C83" s="34" t="s">
        <v>80</v>
      </c>
      <c r="D83" s="547" t="s">
        <v>6045</v>
      </c>
      <c r="E83" s="545">
        <v>1</v>
      </c>
      <c r="F83" s="577">
        <f>'Затраты подрядчика'!M118</f>
        <v>4820</v>
      </c>
      <c r="G83" s="610">
        <v>1</v>
      </c>
      <c r="H83" s="576">
        <f t="shared" si="4"/>
        <v>4820</v>
      </c>
      <c r="I83" s="610">
        <v>1</v>
      </c>
      <c r="J83" s="576">
        <f t="shared" si="3"/>
        <v>4820</v>
      </c>
      <c r="K83" s="576">
        <f t="shared" si="5"/>
        <v>4820</v>
      </c>
      <c r="L83" s="546"/>
      <c r="M83" s="480"/>
    </row>
    <row r="84" spans="1:13" s="36" customFormat="1" ht="25.5" x14ac:dyDescent="0.2">
      <c r="A84" s="32">
        <v>17</v>
      </c>
      <c r="B84" s="33" t="s">
        <v>78</v>
      </c>
      <c r="C84" s="34" t="s">
        <v>81</v>
      </c>
      <c r="D84" s="547" t="s">
        <v>6045</v>
      </c>
      <c r="E84" s="545">
        <v>1</v>
      </c>
      <c r="F84" s="577">
        <f>'Затраты подрядчика'!M119</f>
        <v>21040</v>
      </c>
      <c r="G84" s="610">
        <v>1</v>
      </c>
      <c r="H84" s="576">
        <f t="shared" si="4"/>
        <v>21040</v>
      </c>
      <c r="I84" s="610">
        <v>1</v>
      </c>
      <c r="J84" s="576">
        <f t="shared" si="3"/>
        <v>21040</v>
      </c>
      <c r="K84" s="576">
        <f t="shared" si="5"/>
        <v>21040</v>
      </c>
      <c r="L84" s="546"/>
      <c r="M84" s="480"/>
    </row>
    <row r="85" spans="1:13" s="36" customFormat="1" ht="38.25" hidden="1" x14ac:dyDescent="0.2">
      <c r="A85" s="32">
        <v>19</v>
      </c>
      <c r="B85" s="33" t="s">
        <v>104</v>
      </c>
      <c r="C85" s="34" t="s">
        <v>105</v>
      </c>
      <c r="D85" s="547" t="s">
        <v>6045</v>
      </c>
      <c r="E85" s="545">
        <v>1</v>
      </c>
      <c r="F85" s="577">
        <f>'Затраты подрядчика'!M138*0</f>
        <v>0</v>
      </c>
      <c r="G85" s="610">
        <v>1</v>
      </c>
      <c r="H85" s="576">
        <f t="shared" si="4"/>
        <v>0</v>
      </c>
      <c r="I85" s="610">
        <v>1</v>
      </c>
      <c r="J85" s="576">
        <f t="shared" si="3"/>
        <v>0</v>
      </c>
      <c r="K85" s="576">
        <f t="shared" si="5"/>
        <v>0</v>
      </c>
      <c r="L85" s="576">
        <f>(L12+L13+L16+L31+L43+L52+L57+L63+L64+L68+L72+L73+L74+L81+L82+L83+L84)*3%*0</f>
        <v>0</v>
      </c>
      <c r="M85" s="480"/>
    </row>
    <row r="86" spans="1:13" ht="15.75" x14ac:dyDescent="0.25">
      <c r="A86" s="555"/>
      <c r="B86" s="556"/>
      <c r="C86" s="557" t="s">
        <v>6051</v>
      </c>
      <c r="D86" s="556"/>
      <c r="E86" s="558"/>
      <c r="F86" s="561">
        <f>F12+F13+F16+F31+F43+F52+F56+F57+F63+F64+F68+F72+F73+F74+F81+F82+F83+F84+F85</f>
        <v>180950110.22</v>
      </c>
      <c r="G86" s="559"/>
      <c r="H86" s="561">
        <f>H12+H13+H16+H31+H43+H52+H56+H57+H63+H64+H68+H72+H73+H74+H81+H82+H83+H84+H85</f>
        <v>180950110.22</v>
      </c>
      <c r="I86" s="559"/>
      <c r="J86" s="561">
        <f>J12+J13+J16+J31+J43+J52+J56+J57+J63+J64+J68+J72+J73+J74+J81+J82+J83+J84+J85</f>
        <v>180950110.22</v>
      </c>
      <c r="K86" s="561">
        <f>K12+K13+K16+K31+K43+K52+K56+K57+K63+K64+K68+K72+K73+K74+K81+K82+K83+K84+K85</f>
        <v>180950110.22</v>
      </c>
      <c r="L86" s="561">
        <f>L12+L13+L16+L31+L43+L52+L56+L57+L63+L64+L68+L72+L73+L74+L81+L82+L83+L84+L85</f>
        <v>34069924</v>
      </c>
      <c r="M86" s="556"/>
    </row>
    <row r="87" spans="1:13" ht="15.75" x14ac:dyDescent="0.25">
      <c r="A87" s="560"/>
      <c r="B87" s="556"/>
      <c r="C87" s="557" t="s">
        <v>6052</v>
      </c>
      <c r="D87" s="556"/>
      <c r="E87" s="558"/>
      <c r="F87" s="561">
        <f>F86*0.2</f>
        <v>36190022.039999999</v>
      </c>
      <c r="G87" s="559"/>
      <c r="H87" s="561">
        <f>H86*0.2</f>
        <v>36190022.039999999</v>
      </c>
      <c r="I87" s="559"/>
      <c r="J87" s="561">
        <f>J86*0.2</f>
        <v>36190022.039999999</v>
      </c>
      <c r="K87" s="561">
        <f>K86*0.2</f>
        <v>36190022.039999999</v>
      </c>
      <c r="L87" s="561">
        <f>L86*0.2</f>
        <v>6813984.7999999998</v>
      </c>
      <c r="M87" s="556"/>
    </row>
    <row r="88" spans="1:13" ht="15.75" x14ac:dyDescent="0.25">
      <c r="A88" s="560"/>
      <c r="B88" s="556"/>
      <c r="C88" s="557" t="s">
        <v>6053</v>
      </c>
      <c r="D88" s="556"/>
      <c r="E88" s="558"/>
      <c r="F88" s="561">
        <f>F86+F87</f>
        <v>217140132.25999999</v>
      </c>
      <c r="G88" s="559"/>
      <c r="H88" s="561">
        <f>H86+H87</f>
        <v>217140132.25999999</v>
      </c>
      <c r="I88" s="559"/>
      <c r="J88" s="561">
        <f>J86+J87</f>
        <v>217140132.25999999</v>
      </c>
      <c r="K88" s="561">
        <f>K86+K87</f>
        <v>217140132.25999999</v>
      </c>
      <c r="L88" s="561">
        <f>L86+L87</f>
        <v>40883908.799999997</v>
      </c>
      <c r="M88" s="561"/>
    </row>
    <row r="89" spans="1:13" ht="15" x14ac:dyDescent="0.25">
      <c r="A89" s="562"/>
      <c r="B89" s="563"/>
      <c r="C89" s="564"/>
      <c r="D89" s="565"/>
      <c r="E89" s="566"/>
      <c r="F89" s="566"/>
    </row>
    <row r="90" spans="1:13" ht="15" hidden="1" x14ac:dyDescent="0.25">
      <c r="A90" s="562"/>
      <c r="B90" s="563"/>
      <c r="C90" s="564"/>
      <c r="D90" s="565"/>
      <c r="E90" s="566"/>
      <c r="F90" s="566"/>
    </row>
    <row r="91" spans="1:13" ht="15" hidden="1" x14ac:dyDescent="0.25">
      <c r="A91" s="562"/>
      <c r="B91" s="563"/>
      <c r="C91" s="564"/>
      <c r="D91" s="565"/>
      <c r="E91" s="566"/>
      <c r="F91" s="566"/>
      <c r="H91" s="567"/>
      <c r="J91" s="567"/>
      <c r="K91" s="568"/>
      <c r="L91" s="568"/>
    </row>
  </sheetData>
  <mergeCells count="4">
    <mergeCell ref="A1:H1"/>
    <mergeCell ref="B3:H3"/>
    <mergeCell ref="A7:H7"/>
    <mergeCell ref="A8:H8"/>
  </mergeCells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493"/>
  <sheetViews>
    <sheetView topLeftCell="A442" zoomScale="115" zoomScaleNormal="115" workbookViewId="0">
      <selection activeCell="N17" sqref="N17"/>
    </sheetView>
  </sheetViews>
  <sheetFormatPr defaultColWidth="9.140625" defaultRowHeight="11.25" customHeight="1" x14ac:dyDescent="0.2"/>
  <cols>
    <col min="1" max="1" width="8.140625" style="63" customWidth="1"/>
    <col min="2" max="2" width="20.140625" style="63" customWidth="1"/>
    <col min="3" max="4" width="10.42578125" style="63" customWidth="1"/>
    <col min="5" max="5" width="13.28515625" style="63" customWidth="1"/>
    <col min="6" max="6" width="8.5703125" style="63" customWidth="1"/>
    <col min="7" max="7" width="7.85546875" style="63" customWidth="1"/>
    <col min="8" max="8" width="8.42578125" style="63" customWidth="1"/>
    <col min="9" max="9" width="8.7109375" style="63" customWidth="1"/>
    <col min="10" max="10" width="8.140625" style="63" customWidth="1"/>
    <col min="11" max="11" width="8.5703125" style="63" customWidth="1"/>
    <col min="12" max="12" width="10" style="63" customWidth="1"/>
    <col min="13" max="13" width="6" style="63" customWidth="1"/>
    <col min="14" max="14" width="9.7109375" style="63" customWidth="1"/>
    <col min="15" max="15" width="99.7109375" style="68" hidden="1" customWidth="1"/>
    <col min="16" max="17" width="138.42578125" style="68" hidden="1" customWidth="1"/>
    <col min="18" max="18" width="34.140625" style="68" hidden="1" customWidth="1"/>
    <col min="19" max="19" width="110.140625" style="68" hidden="1" customWidth="1"/>
    <col min="20" max="23" width="34.140625" style="68" hidden="1" customWidth="1"/>
    <col min="24" max="25" width="110.140625" style="68" hidden="1" customWidth="1"/>
    <col min="26" max="31" width="84.42578125" style="68" hidden="1" customWidth="1"/>
    <col min="32" max="16384" width="9.140625" style="63"/>
  </cols>
  <sheetData>
    <row r="1" spans="1:15" s="63" customFormat="1" x14ac:dyDescent="0.2">
      <c r="N1" s="64" t="s">
        <v>128</v>
      </c>
    </row>
    <row r="2" spans="1:15" s="63" customFormat="1" x14ac:dyDescent="0.2">
      <c r="N2" s="64" t="s">
        <v>12</v>
      </c>
    </row>
    <row r="3" spans="1:15" s="63" customFormat="1" x14ac:dyDescent="0.2">
      <c r="N3" s="64"/>
    </row>
    <row r="4" spans="1:15" s="63" customFormat="1" x14ac:dyDescent="0.2">
      <c r="F4" s="65"/>
    </row>
    <row r="5" spans="1:15" s="63" customFormat="1" ht="33.75" x14ac:dyDescent="0.2">
      <c r="A5" s="66" t="s">
        <v>129</v>
      </c>
      <c r="B5" s="67"/>
      <c r="D5" s="767" t="s">
        <v>550</v>
      </c>
      <c r="E5" s="767"/>
      <c r="F5" s="767"/>
      <c r="G5" s="767"/>
      <c r="H5" s="767"/>
      <c r="I5" s="767"/>
      <c r="J5" s="767"/>
      <c r="K5" s="767"/>
      <c r="L5" s="767"/>
      <c r="M5" s="767"/>
      <c r="N5" s="767"/>
      <c r="O5" s="68" t="s">
        <v>550</v>
      </c>
    </row>
    <row r="6" spans="1:15" s="63" customFormat="1" ht="15" customHeight="1" x14ac:dyDescent="0.2">
      <c r="A6" s="69" t="s">
        <v>130</v>
      </c>
      <c r="D6" s="70" t="s">
        <v>131</v>
      </c>
      <c r="E6" s="70"/>
      <c r="F6" s="71"/>
      <c r="G6" s="71"/>
      <c r="H6" s="71"/>
      <c r="I6" s="71"/>
      <c r="J6" s="71"/>
      <c r="K6" s="71"/>
      <c r="L6" s="71"/>
      <c r="M6" s="71"/>
      <c r="N6" s="71"/>
    </row>
    <row r="7" spans="1:15" s="63" customFormat="1" ht="43.5" customHeight="1" x14ac:dyDescent="0.2">
      <c r="A7" s="768" t="s">
        <v>24</v>
      </c>
      <c r="B7" s="768"/>
      <c r="C7" s="768"/>
      <c r="D7" s="768"/>
      <c r="E7" s="768"/>
      <c r="F7" s="768"/>
      <c r="G7" s="768"/>
      <c r="H7" s="768"/>
      <c r="I7" s="768"/>
      <c r="J7" s="768"/>
      <c r="K7" s="768"/>
      <c r="L7" s="768"/>
      <c r="M7" s="768"/>
      <c r="N7" s="768"/>
    </row>
    <row r="8" spans="1:15" s="63" customFormat="1" x14ac:dyDescent="0.2">
      <c r="A8" s="769" t="s">
        <v>3</v>
      </c>
      <c r="B8" s="769"/>
      <c r="C8" s="769"/>
      <c r="D8" s="769"/>
      <c r="E8" s="769"/>
      <c r="F8" s="769"/>
      <c r="G8" s="769"/>
      <c r="H8" s="769"/>
      <c r="I8" s="769"/>
      <c r="J8" s="769"/>
      <c r="K8" s="769"/>
      <c r="L8" s="769"/>
      <c r="M8" s="769"/>
      <c r="N8" s="769"/>
    </row>
    <row r="9" spans="1:15" s="63" customFormat="1" ht="30" customHeight="1" x14ac:dyDescent="0.2">
      <c r="A9" s="768" t="s">
        <v>51</v>
      </c>
      <c r="B9" s="768"/>
      <c r="C9" s="768"/>
      <c r="D9" s="768"/>
      <c r="E9" s="768"/>
      <c r="F9" s="768"/>
      <c r="G9" s="768"/>
      <c r="H9" s="768"/>
      <c r="I9" s="768"/>
      <c r="J9" s="768"/>
      <c r="K9" s="768"/>
      <c r="L9" s="768"/>
      <c r="M9" s="768"/>
      <c r="N9" s="768"/>
    </row>
    <row r="10" spans="1:15" s="63" customFormat="1" x14ac:dyDescent="0.2">
      <c r="A10" s="769" t="s">
        <v>132</v>
      </c>
      <c r="B10" s="769"/>
      <c r="C10" s="769"/>
      <c r="D10" s="769"/>
      <c r="E10" s="769"/>
      <c r="F10" s="769"/>
      <c r="G10" s="769"/>
      <c r="H10" s="769"/>
      <c r="I10" s="769"/>
      <c r="J10" s="769"/>
      <c r="K10" s="769"/>
      <c r="L10" s="769"/>
      <c r="M10" s="769"/>
      <c r="N10" s="769"/>
    </row>
    <row r="11" spans="1:15" s="63" customFormat="1" ht="28.5" customHeight="1" x14ac:dyDescent="0.25">
      <c r="A11" s="770" t="s">
        <v>4534</v>
      </c>
      <c r="B11" s="770"/>
      <c r="C11" s="770"/>
      <c r="D11" s="770"/>
      <c r="E11" s="770"/>
      <c r="F11" s="770"/>
      <c r="G11" s="770"/>
      <c r="H11" s="770"/>
      <c r="I11" s="770"/>
      <c r="J11" s="770"/>
      <c r="K11" s="770"/>
      <c r="L11" s="770"/>
      <c r="M11" s="770"/>
      <c r="N11" s="770"/>
    </row>
    <row r="12" spans="1:15" s="63" customFormat="1" ht="29.25" customHeight="1" x14ac:dyDescent="0.2">
      <c r="A12" s="768" t="s">
        <v>4535</v>
      </c>
      <c r="B12" s="768"/>
      <c r="C12" s="768"/>
      <c r="D12" s="768"/>
      <c r="E12" s="768"/>
      <c r="F12" s="768"/>
      <c r="G12" s="768"/>
      <c r="H12" s="768"/>
      <c r="I12" s="768"/>
      <c r="J12" s="768"/>
      <c r="K12" s="768"/>
      <c r="L12" s="768"/>
      <c r="M12" s="768"/>
      <c r="N12" s="768"/>
    </row>
    <row r="13" spans="1:15" s="63" customFormat="1" ht="33.75" customHeight="1" x14ac:dyDescent="0.2">
      <c r="A13" s="769" t="s">
        <v>134</v>
      </c>
      <c r="B13" s="769"/>
      <c r="C13" s="769"/>
      <c r="D13" s="769"/>
      <c r="E13" s="769"/>
      <c r="F13" s="769"/>
      <c r="G13" s="769"/>
      <c r="H13" s="769"/>
      <c r="I13" s="769"/>
      <c r="J13" s="769"/>
      <c r="K13" s="769"/>
      <c r="L13" s="769"/>
      <c r="M13" s="769"/>
      <c r="N13" s="769"/>
    </row>
    <row r="14" spans="1:15" s="63" customFormat="1" ht="18" customHeight="1" x14ac:dyDescent="0.2">
      <c r="A14" s="63" t="s">
        <v>135</v>
      </c>
      <c r="B14" s="72" t="s">
        <v>136</v>
      </c>
      <c r="C14" s="63" t="s">
        <v>137</v>
      </c>
      <c r="F14" s="68"/>
      <c r="G14" s="68"/>
      <c r="H14" s="68"/>
      <c r="I14" s="68"/>
      <c r="J14" s="68"/>
      <c r="K14" s="68"/>
      <c r="L14" s="68"/>
      <c r="M14" s="68"/>
      <c r="N14" s="68"/>
    </row>
    <row r="15" spans="1:15" s="63" customFormat="1" ht="30.75" customHeight="1" x14ac:dyDescent="0.2">
      <c r="A15" s="63" t="s">
        <v>138</v>
      </c>
      <c r="B15" s="777" t="s">
        <v>4536</v>
      </c>
      <c r="C15" s="777"/>
      <c r="D15" s="777"/>
      <c r="E15" s="777"/>
      <c r="F15" s="777"/>
      <c r="G15" s="68"/>
      <c r="H15" s="68"/>
      <c r="I15" s="68"/>
      <c r="J15" s="68"/>
      <c r="K15" s="68"/>
      <c r="L15" s="68"/>
      <c r="M15" s="68"/>
      <c r="N15" s="68"/>
    </row>
    <row r="16" spans="1:15" s="63" customFormat="1" x14ac:dyDescent="0.2">
      <c r="B16" s="778" t="s">
        <v>140</v>
      </c>
      <c r="C16" s="778"/>
      <c r="D16" s="778"/>
      <c r="E16" s="778"/>
      <c r="F16" s="778"/>
      <c r="G16" s="73"/>
      <c r="H16" s="73"/>
      <c r="I16" s="73"/>
      <c r="J16" s="73"/>
      <c r="K16" s="73"/>
      <c r="L16" s="73"/>
      <c r="M16" s="74"/>
      <c r="N16" s="73"/>
    </row>
    <row r="17" spans="1:17" s="63" customFormat="1" ht="25.5" customHeight="1" x14ac:dyDescent="0.2">
      <c r="D17" s="75"/>
      <c r="E17" s="75"/>
      <c r="F17" s="75"/>
      <c r="G17" s="75"/>
      <c r="H17" s="75"/>
      <c r="I17" s="75"/>
      <c r="J17" s="75"/>
      <c r="K17" s="75"/>
      <c r="L17" s="75"/>
      <c r="M17" s="73"/>
      <c r="N17" s="73"/>
    </row>
    <row r="18" spans="1:17" s="63" customFormat="1" x14ac:dyDescent="0.2">
      <c r="A18" s="76" t="s">
        <v>141</v>
      </c>
      <c r="D18" s="70" t="s">
        <v>33</v>
      </c>
      <c r="F18" s="77"/>
      <c r="G18" s="77"/>
      <c r="H18" s="77"/>
      <c r="I18" s="77"/>
      <c r="J18" s="77"/>
      <c r="K18" s="77"/>
      <c r="L18" s="77"/>
      <c r="M18" s="77"/>
      <c r="N18" s="77"/>
    </row>
    <row r="19" spans="1:17" s="63" customFormat="1" ht="25.5" customHeight="1" x14ac:dyDescent="0.2"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</row>
    <row r="20" spans="1:17" s="63" customFormat="1" ht="12.75" customHeight="1" x14ac:dyDescent="0.2">
      <c r="A20" s="76" t="s">
        <v>142</v>
      </c>
      <c r="C20" s="78">
        <v>1495.09</v>
      </c>
      <c r="D20" s="79" t="s">
        <v>4537</v>
      </c>
      <c r="E20" s="66" t="s">
        <v>144</v>
      </c>
      <c r="L20" s="80"/>
      <c r="M20" s="80"/>
    </row>
    <row r="21" spans="1:17" s="63" customFormat="1" ht="12.75" customHeight="1" x14ac:dyDescent="0.2">
      <c r="B21" s="63" t="s">
        <v>145</v>
      </c>
      <c r="C21" s="81"/>
      <c r="D21" s="82"/>
      <c r="E21" s="66"/>
    </row>
    <row r="22" spans="1:17" s="63" customFormat="1" ht="12.75" customHeight="1" x14ac:dyDescent="0.2">
      <c r="B22" s="63" t="s">
        <v>146</v>
      </c>
      <c r="C22" s="78">
        <v>175.69</v>
      </c>
      <c r="D22" s="79" t="s">
        <v>4538</v>
      </c>
      <c r="E22" s="66" t="s">
        <v>144</v>
      </c>
      <c r="G22" s="63" t="s">
        <v>147</v>
      </c>
      <c r="L22" s="78">
        <v>0</v>
      </c>
      <c r="M22" s="79" t="s">
        <v>4539</v>
      </c>
      <c r="N22" s="66" t="s">
        <v>144</v>
      </c>
    </row>
    <row r="23" spans="1:17" s="63" customFormat="1" ht="12.75" customHeight="1" x14ac:dyDescent="0.2">
      <c r="B23" s="63" t="s">
        <v>5</v>
      </c>
      <c r="C23" s="78">
        <v>1151.1600000000001</v>
      </c>
      <c r="D23" s="83" t="s">
        <v>4540</v>
      </c>
      <c r="E23" s="66" t="s">
        <v>144</v>
      </c>
      <c r="G23" s="63" t="s">
        <v>150</v>
      </c>
      <c r="L23" s="84"/>
      <c r="M23" s="84">
        <v>1574.35</v>
      </c>
      <c r="N23" s="69" t="s">
        <v>151</v>
      </c>
    </row>
    <row r="24" spans="1:17" s="63" customFormat="1" ht="12.75" customHeight="1" x14ac:dyDescent="0.2">
      <c r="B24" s="63" t="s">
        <v>18</v>
      </c>
      <c r="C24" s="78">
        <v>168.23</v>
      </c>
      <c r="D24" s="83" t="s">
        <v>4541</v>
      </c>
      <c r="E24" s="66" t="s">
        <v>144</v>
      </c>
      <c r="G24" s="63" t="s">
        <v>152</v>
      </c>
      <c r="L24" s="84"/>
      <c r="M24" s="84">
        <v>22.42</v>
      </c>
      <c r="N24" s="69" t="s">
        <v>151</v>
      </c>
    </row>
    <row r="25" spans="1:17" s="63" customFormat="1" ht="12.75" customHeight="1" x14ac:dyDescent="0.2">
      <c r="B25" s="63" t="s">
        <v>19</v>
      </c>
      <c r="C25" s="78">
        <v>0</v>
      </c>
      <c r="D25" s="79" t="s">
        <v>149</v>
      </c>
      <c r="E25" s="66" t="s">
        <v>144</v>
      </c>
      <c r="G25" s="63" t="s">
        <v>153</v>
      </c>
      <c r="L25" s="779" t="s">
        <v>33</v>
      </c>
      <c r="M25" s="779"/>
    </row>
    <row r="26" spans="1:17" s="63" customFormat="1" x14ac:dyDescent="0.2">
      <c r="A26" s="85"/>
    </row>
    <row r="27" spans="1:17" s="63" customFormat="1" ht="36" customHeight="1" x14ac:dyDescent="0.2">
      <c r="A27" s="771" t="s">
        <v>154</v>
      </c>
      <c r="B27" s="771" t="s">
        <v>15</v>
      </c>
      <c r="C27" s="771" t="s">
        <v>155</v>
      </c>
      <c r="D27" s="771"/>
      <c r="E27" s="771"/>
      <c r="F27" s="771" t="s">
        <v>156</v>
      </c>
      <c r="G27" s="771" t="s">
        <v>157</v>
      </c>
      <c r="H27" s="771"/>
      <c r="I27" s="771"/>
      <c r="J27" s="771" t="s">
        <v>158</v>
      </c>
      <c r="K27" s="771"/>
      <c r="L27" s="771"/>
      <c r="M27" s="771" t="s">
        <v>159</v>
      </c>
      <c r="N27" s="771" t="s">
        <v>160</v>
      </c>
    </row>
    <row r="28" spans="1:17" s="63" customFormat="1" ht="36.75" customHeight="1" x14ac:dyDescent="0.2">
      <c r="A28" s="771"/>
      <c r="B28" s="771"/>
      <c r="C28" s="771"/>
      <c r="D28" s="771"/>
      <c r="E28" s="771"/>
      <c r="F28" s="771"/>
      <c r="G28" s="771"/>
      <c r="H28" s="771"/>
      <c r="I28" s="771"/>
      <c r="J28" s="771"/>
      <c r="K28" s="771"/>
      <c r="L28" s="771"/>
      <c r="M28" s="771"/>
      <c r="N28" s="771"/>
    </row>
    <row r="29" spans="1:17" s="63" customFormat="1" ht="45" x14ac:dyDescent="0.2">
      <c r="A29" s="771"/>
      <c r="B29" s="771"/>
      <c r="C29" s="771"/>
      <c r="D29" s="771"/>
      <c r="E29" s="771"/>
      <c r="F29" s="771"/>
      <c r="G29" s="86" t="s">
        <v>161</v>
      </c>
      <c r="H29" s="86" t="s">
        <v>162</v>
      </c>
      <c r="I29" s="86" t="s">
        <v>163</v>
      </c>
      <c r="J29" s="86" t="s">
        <v>161</v>
      </c>
      <c r="K29" s="86" t="s">
        <v>162</v>
      </c>
      <c r="L29" s="86" t="s">
        <v>20</v>
      </c>
      <c r="M29" s="771"/>
      <c r="N29" s="771"/>
    </row>
    <row r="30" spans="1:17" s="63" customFormat="1" x14ac:dyDescent="0.2">
      <c r="A30" s="87">
        <v>1</v>
      </c>
      <c r="B30" s="87">
        <v>2</v>
      </c>
      <c r="C30" s="772">
        <v>3</v>
      </c>
      <c r="D30" s="772"/>
      <c r="E30" s="772"/>
      <c r="F30" s="87">
        <v>4</v>
      </c>
      <c r="G30" s="87">
        <v>5</v>
      </c>
      <c r="H30" s="87">
        <v>6</v>
      </c>
      <c r="I30" s="87">
        <v>7</v>
      </c>
      <c r="J30" s="87">
        <v>8</v>
      </c>
      <c r="K30" s="87">
        <v>9</v>
      </c>
      <c r="L30" s="87">
        <v>10</v>
      </c>
      <c r="M30" s="87">
        <v>11</v>
      </c>
      <c r="N30" s="87">
        <v>12</v>
      </c>
    </row>
    <row r="31" spans="1:17" s="63" customFormat="1" x14ac:dyDescent="0.2">
      <c r="A31" s="773" t="s">
        <v>2687</v>
      </c>
      <c r="B31" s="774"/>
      <c r="C31" s="774"/>
      <c r="D31" s="774"/>
      <c r="E31" s="774"/>
      <c r="F31" s="774"/>
      <c r="G31" s="774"/>
      <c r="H31" s="774"/>
      <c r="I31" s="774"/>
      <c r="J31" s="774"/>
      <c r="K31" s="774"/>
      <c r="L31" s="774"/>
      <c r="M31" s="774"/>
      <c r="N31" s="775"/>
      <c r="P31" s="68" t="s">
        <v>2687</v>
      </c>
    </row>
    <row r="32" spans="1:17" s="63" customFormat="1" x14ac:dyDescent="0.2">
      <c r="A32" s="783" t="s">
        <v>4542</v>
      </c>
      <c r="B32" s="784"/>
      <c r="C32" s="784"/>
      <c r="D32" s="784"/>
      <c r="E32" s="784"/>
      <c r="F32" s="784"/>
      <c r="G32" s="784"/>
      <c r="H32" s="784"/>
      <c r="I32" s="784"/>
      <c r="J32" s="784"/>
      <c r="K32" s="784"/>
      <c r="L32" s="784"/>
      <c r="M32" s="784"/>
      <c r="N32" s="785"/>
      <c r="Q32" s="68" t="s">
        <v>4542</v>
      </c>
    </row>
    <row r="33" spans="1:23" s="63" customFormat="1" ht="33.75" x14ac:dyDescent="0.2">
      <c r="A33" s="88" t="s">
        <v>165</v>
      </c>
      <c r="B33" s="89" t="s">
        <v>4401</v>
      </c>
      <c r="C33" s="776" t="s">
        <v>4402</v>
      </c>
      <c r="D33" s="776"/>
      <c r="E33" s="776"/>
      <c r="F33" s="90" t="s">
        <v>582</v>
      </c>
      <c r="G33" s="90" t="s">
        <v>33</v>
      </c>
      <c r="H33" s="90" t="s">
        <v>33</v>
      </c>
      <c r="I33" s="90" t="s">
        <v>2898</v>
      </c>
      <c r="J33" s="91" t="s">
        <v>33</v>
      </c>
      <c r="K33" s="90" t="s">
        <v>33</v>
      </c>
      <c r="L33" s="91" t="s">
        <v>33</v>
      </c>
      <c r="M33" s="92" t="s">
        <v>33</v>
      </c>
      <c r="N33" s="93" t="s">
        <v>33</v>
      </c>
      <c r="R33" s="68" t="s">
        <v>4402</v>
      </c>
    </row>
    <row r="34" spans="1:23" s="63" customFormat="1" x14ac:dyDescent="0.2">
      <c r="A34" s="94"/>
      <c r="B34" s="95"/>
      <c r="C34" s="767" t="s">
        <v>4543</v>
      </c>
      <c r="D34" s="767"/>
      <c r="E34" s="767"/>
      <c r="F34" s="767"/>
      <c r="G34" s="767"/>
      <c r="H34" s="767"/>
      <c r="I34" s="767"/>
      <c r="J34" s="767"/>
      <c r="K34" s="767"/>
      <c r="L34" s="767"/>
      <c r="M34" s="767"/>
      <c r="N34" s="781"/>
      <c r="S34" s="68" t="s">
        <v>4543</v>
      </c>
    </row>
    <row r="35" spans="1:23" s="63" customFormat="1" x14ac:dyDescent="0.2">
      <c r="A35" s="98"/>
      <c r="B35" s="97" t="s">
        <v>165</v>
      </c>
      <c r="C35" s="767" t="s">
        <v>251</v>
      </c>
      <c r="D35" s="767"/>
      <c r="E35" s="767"/>
      <c r="F35" s="99" t="s">
        <v>33</v>
      </c>
      <c r="G35" s="99" t="s">
        <v>33</v>
      </c>
      <c r="H35" s="99" t="s">
        <v>33</v>
      </c>
      <c r="I35" s="99" t="s">
        <v>33</v>
      </c>
      <c r="J35" s="100">
        <v>1201.2</v>
      </c>
      <c r="K35" s="99" t="s">
        <v>33</v>
      </c>
      <c r="L35" s="100">
        <v>583.78</v>
      </c>
      <c r="M35" s="101" t="s">
        <v>33</v>
      </c>
      <c r="N35" s="102" t="s">
        <v>33</v>
      </c>
      <c r="T35" s="68" t="s">
        <v>251</v>
      </c>
    </row>
    <row r="36" spans="1:23" s="63" customFormat="1" x14ac:dyDescent="0.2">
      <c r="A36" s="98"/>
      <c r="B36" s="97" t="s">
        <v>33</v>
      </c>
      <c r="C36" s="767" t="s">
        <v>253</v>
      </c>
      <c r="D36" s="767"/>
      <c r="E36" s="767"/>
      <c r="F36" s="99" t="s">
        <v>179</v>
      </c>
      <c r="G36" s="99" t="s">
        <v>1168</v>
      </c>
      <c r="H36" s="99" t="s">
        <v>33</v>
      </c>
      <c r="I36" s="99" t="s">
        <v>4544</v>
      </c>
      <c r="J36" s="100" t="s">
        <v>33</v>
      </c>
      <c r="K36" s="99" t="s">
        <v>33</v>
      </c>
      <c r="L36" s="100" t="s">
        <v>33</v>
      </c>
      <c r="M36" s="101" t="s">
        <v>33</v>
      </c>
      <c r="N36" s="102" t="s">
        <v>33</v>
      </c>
      <c r="U36" s="68" t="s">
        <v>253</v>
      </c>
    </row>
    <row r="37" spans="1:23" s="63" customFormat="1" x14ac:dyDescent="0.2">
      <c r="A37" s="98"/>
      <c r="B37" s="97" t="s">
        <v>33</v>
      </c>
      <c r="C37" s="776" t="s">
        <v>182</v>
      </c>
      <c r="D37" s="776"/>
      <c r="E37" s="776"/>
      <c r="F37" s="90" t="s">
        <v>33</v>
      </c>
      <c r="G37" s="90" t="s">
        <v>33</v>
      </c>
      <c r="H37" s="90" t="s">
        <v>33</v>
      </c>
      <c r="I37" s="90" t="s">
        <v>33</v>
      </c>
      <c r="J37" s="91">
        <v>1201.2</v>
      </c>
      <c r="K37" s="90" t="s">
        <v>33</v>
      </c>
      <c r="L37" s="91">
        <v>583.78</v>
      </c>
      <c r="M37" s="92" t="s">
        <v>33</v>
      </c>
      <c r="N37" s="93" t="s">
        <v>33</v>
      </c>
      <c r="V37" s="68" t="s">
        <v>182</v>
      </c>
    </row>
    <row r="38" spans="1:23" s="63" customFormat="1" x14ac:dyDescent="0.2">
      <c r="A38" s="98"/>
      <c r="B38" s="97" t="s">
        <v>33</v>
      </c>
      <c r="C38" s="767" t="s">
        <v>183</v>
      </c>
      <c r="D38" s="767"/>
      <c r="E38" s="767"/>
      <c r="F38" s="99" t="s">
        <v>33</v>
      </c>
      <c r="G38" s="99" t="s">
        <v>33</v>
      </c>
      <c r="H38" s="99" t="s">
        <v>33</v>
      </c>
      <c r="I38" s="99" t="s">
        <v>33</v>
      </c>
      <c r="J38" s="100" t="s">
        <v>33</v>
      </c>
      <c r="K38" s="99" t="s">
        <v>33</v>
      </c>
      <c r="L38" s="100">
        <v>583.78</v>
      </c>
      <c r="M38" s="101" t="s">
        <v>33</v>
      </c>
      <c r="N38" s="102" t="s">
        <v>33</v>
      </c>
      <c r="U38" s="68" t="s">
        <v>183</v>
      </c>
    </row>
    <row r="39" spans="1:23" s="63" customFormat="1" ht="22.5" x14ac:dyDescent="0.2">
      <c r="A39" s="98"/>
      <c r="B39" s="97" t="s">
        <v>4239</v>
      </c>
      <c r="C39" s="767" t="s">
        <v>4240</v>
      </c>
      <c r="D39" s="767"/>
      <c r="E39" s="767"/>
      <c r="F39" s="99" t="s">
        <v>186</v>
      </c>
      <c r="G39" s="99" t="s">
        <v>341</v>
      </c>
      <c r="H39" s="99" t="s">
        <v>33</v>
      </c>
      <c r="I39" s="99" t="s">
        <v>341</v>
      </c>
      <c r="J39" s="100" t="s">
        <v>33</v>
      </c>
      <c r="K39" s="99" t="s">
        <v>33</v>
      </c>
      <c r="L39" s="100">
        <v>467.02</v>
      </c>
      <c r="M39" s="101" t="s">
        <v>33</v>
      </c>
      <c r="N39" s="102" t="s">
        <v>33</v>
      </c>
      <c r="U39" s="68" t="s">
        <v>4240</v>
      </c>
    </row>
    <row r="40" spans="1:23" s="63" customFormat="1" ht="22.5" x14ac:dyDescent="0.2">
      <c r="A40" s="98"/>
      <c r="B40" s="97" t="s">
        <v>4241</v>
      </c>
      <c r="C40" s="767" t="s">
        <v>4242</v>
      </c>
      <c r="D40" s="767"/>
      <c r="E40" s="767"/>
      <c r="F40" s="99" t="s">
        <v>186</v>
      </c>
      <c r="G40" s="99" t="s">
        <v>344</v>
      </c>
      <c r="H40" s="99" t="s">
        <v>33</v>
      </c>
      <c r="I40" s="99" t="s">
        <v>344</v>
      </c>
      <c r="J40" s="100" t="s">
        <v>33</v>
      </c>
      <c r="K40" s="99" t="s">
        <v>33</v>
      </c>
      <c r="L40" s="100">
        <v>262.7</v>
      </c>
      <c r="M40" s="101" t="s">
        <v>33</v>
      </c>
      <c r="N40" s="102" t="s">
        <v>33</v>
      </c>
      <c r="U40" s="68" t="s">
        <v>4242</v>
      </c>
    </row>
    <row r="41" spans="1:23" s="63" customFormat="1" x14ac:dyDescent="0.2">
      <c r="A41" s="103"/>
      <c r="B41" s="104"/>
      <c r="C41" s="780" t="s">
        <v>191</v>
      </c>
      <c r="D41" s="780"/>
      <c r="E41" s="780"/>
      <c r="F41" s="105" t="s">
        <v>33</v>
      </c>
      <c r="G41" s="105" t="s">
        <v>33</v>
      </c>
      <c r="H41" s="105" t="s">
        <v>33</v>
      </c>
      <c r="I41" s="105" t="s">
        <v>33</v>
      </c>
      <c r="J41" s="106" t="s">
        <v>33</v>
      </c>
      <c r="K41" s="105" t="s">
        <v>33</v>
      </c>
      <c r="L41" s="106">
        <v>1313.5</v>
      </c>
      <c r="M41" s="92" t="s">
        <v>33</v>
      </c>
      <c r="N41" s="107" t="s">
        <v>33</v>
      </c>
      <c r="W41" s="68" t="s">
        <v>191</v>
      </c>
    </row>
    <row r="42" spans="1:23" s="63" customFormat="1" ht="22.5" x14ac:dyDescent="0.2">
      <c r="A42" s="88" t="s">
        <v>173</v>
      </c>
      <c r="B42" s="89" t="s">
        <v>4406</v>
      </c>
      <c r="C42" s="776" t="s">
        <v>4407</v>
      </c>
      <c r="D42" s="776"/>
      <c r="E42" s="776"/>
      <c r="F42" s="90" t="s">
        <v>582</v>
      </c>
      <c r="G42" s="90" t="s">
        <v>33</v>
      </c>
      <c r="H42" s="90" t="s">
        <v>33</v>
      </c>
      <c r="I42" s="90" t="s">
        <v>3423</v>
      </c>
      <c r="J42" s="91" t="s">
        <v>33</v>
      </c>
      <c r="K42" s="90" t="s">
        <v>33</v>
      </c>
      <c r="L42" s="91" t="s">
        <v>33</v>
      </c>
      <c r="M42" s="92" t="s">
        <v>33</v>
      </c>
      <c r="N42" s="93" t="s">
        <v>33</v>
      </c>
      <c r="R42" s="68" t="s">
        <v>4407</v>
      </c>
    </row>
    <row r="43" spans="1:23" s="63" customFormat="1" x14ac:dyDescent="0.2">
      <c r="A43" s="94"/>
      <c r="B43" s="95"/>
      <c r="C43" s="767" t="s">
        <v>4545</v>
      </c>
      <c r="D43" s="767"/>
      <c r="E43" s="767"/>
      <c r="F43" s="767"/>
      <c r="G43" s="767"/>
      <c r="H43" s="767"/>
      <c r="I43" s="767"/>
      <c r="J43" s="767"/>
      <c r="K43" s="767"/>
      <c r="L43" s="767"/>
      <c r="M43" s="767"/>
      <c r="N43" s="781"/>
      <c r="S43" s="68" t="s">
        <v>4545</v>
      </c>
    </row>
    <row r="44" spans="1:23" s="63" customFormat="1" x14ac:dyDescent="0.2">
      <c r="A44" s="98"/>
      <c r="B44" s="97" t="s">
        <v>165</v>
      </c>
      <c r="C44" s="767" t="s">
        <v>251</v>
      </c>
      <c r="D44" s="767"/>
      <c r="E44" s="767"/>
      <c r="F44" s="99" t="s">
        <v>33</v>
      </c>
      <c r="G44" s="99" t="s">
        <v>33</v>
      </c>
      <c r="H44" s="99" t="s">
        <v>33</v>
      </c>
      <c r="I44" s="99" t="s">
        <v>33</v>
      </c>
      <c r="J44" s="100">
        <v>663.75</v>
      </c>
      <c r="K44" s="99" t="s">
        <v>33</v>
      </c>
      <c r="L44" s="100">
        <v>215.06</v>
      </c>
      <c r="M44" s="101" t="s">
        <v>33</v>
      </c>
      <c r="N44" s="102" t="s">
        <v>33</v>
      </c>
      <c r="T44" s="68" t="s">
        <v>251</v>
      </c>
    </row>
    <row r="45" spans="1:23" s="63" customFormat="1" x14ac:dyDescent="0.2">
      <c r="A45" s="98"/>
      <c r="B45" s="97" t="s">
        <v>33</v>
      </c>
      <c r="C45" s="767" t="s">
        <v>253</v>
      </c>
      <c r="D45" s="767"/>
      <c r="E45" s="767"/>
      <c r="F45" s="99" t="s">
        <v>179</v>
      </c>
      <c r="G45" s="99" t="s">
        <v>4410</v>
      </c>
      <c r="H45" s="99" t="s">
        <v>33</v>
      </c>
      <c r="I45" s="99" t="s">
        <v>4546</v>
      </c>
      <c r="J45" s="100" t="s">
        <v>33</v>
      </c>
      <c r="K45" s="99" t="s">
        <v>33</v>
      </c>
      <c r="L45" s="100" t="s">
        <v>33</v>
      </c>
      <c r="M45" s="101" t="s">
        <v>33</v>
      </c>
      <c r="N45" s="102" t="s">
        <v>33</v>
      </c>
      <c r="U45" s="68" t="s">
        <v>253</v>
      </c>
    </row>
    <row r="46" spans="1:23" s="63" customFormat="1" x14ac:dyDescent="0.2">
      <c r="A46" s="98"/>
      <c r="B46" s="97" t="s">
        <v>33</v>
      </c>
      <c r="C46" s="776" t="s">
        <v>182</v>
      </c>
      <c r="D46" s="776"/>
      <c r="E46" s="776"/>
      <c r="F46" s="90" t="s">
        <v>33</v>
      </c>
      <c r="G46" s="90" t="s">
        <v>33</v>
      </c>
      <c r="H46" s="90" t="s">
        <v>33</v>
      </c>
      <c r="I46" s="90" t="s">
        <v>33</v>
      </c>
      <c r="J46" s="91">
        <v>663.75</v>
      </c>
      <c r="K46" s="90" t="s">
        <v>33</v>
      </c>
      <c r="L46" s="91">
        <v>215.06</v>
      </c>
      <c r="M46" s="92" t="s">
        <v>33</v>
      </c>
      <c r="N46" s="93" t="s">
        <v>33</v>
      </c>
      <c r="V46" s="68" t="s">
        <v>182</v>
      </c>
    </row>
    <row r="47" spans="1:23" s="63" customFormat="1" x14ac:dyDescent="0.2">
      <c r="A47" s="98"/>
      <c r="B47" s="97" t="s">
        <v>33</v>
      </c>
      <c r="C47" s="767" t="s">
        <v>183</v>
      </c>
      <c r="D47" s="767"/>
      <c r="E47" s="767"/>
      <c r="F47" s="99" t="s">
        <v>33</v>
      </c>
      <c r="G47" s="99" t="s">
        <v>33</v>
      </c>
      <c r="H47" s="99" t="s">
        <v>33</v>
      </c>
      <c r="I47" s="99" t="s">
        <v>33</v>
      </c>
      <c r="J47" s="100" t="s">
        <v>33</v>
      </c>
      <c r="K47" s="99" t="s">
        <v>33</v>
      </c>
      <c r="L47" s="100">
        <v>215.06</v>
      </c>
      <c r="M47" s="101" t="s">
        <v>33</v>
      </c>
      <c r="N47" s="102" t="s">
        <v>33</v>
      </c>
      <c r="U47" s="68" t="s">
        <v>183</v>
      </c>
    </row>
    <row r="48" spans="1:23" s="63" customFormat="1" ht="22.5" x14ac:dyDescent="0.2">
      <c r="A48" s="98"/>
      <c r="B48" s="97" t="s">
        <v>4239</v>
      </c>
      <c r="C48" s="767" t="s">
        <v>4240</v>
      </c>
      <c r="D48" s="767"/>
      <c r="E48" s="767"/>
      <c r="F48" s="99" t="s">
        <v>186</v>
      </c>
      <c r="G48" s="99" t="s">
        <v>341</v>
      </c>
      <c r="H48" s="99" t="s">
        <v>33</v>
      </c>
      <c r="I48" s="99" t="s">
        <v>341</v>
      </c>
      <c r="J48" s="100" t="s">
        <v>33</v>
      </c>
      <c r="K48" s="99" t="s">
        <v>33</v>
      </c>
      <c r="L48" s="100">
        <v>172.05</v>
      </c>
      <c r="M48" s="101" t="s">
        <v>33</v>
      </c>
      <c r="N48" s="102" t="s">
        <v>33</v>
      </c>
      <c r="U48" s="68" t="s">
        <v>4240</v>
      </c>
    </row>
    <row r="49" spans="1:23" s="63" customFormat="1" ht="22.5" x14ac:dyDescent="0.2">
      <c r="A49" s="98"/>
      <c r="B49" s="97" t="s">
        <v>4241</v>
      </c>
      <c r="C49" s="767" t="s">
        <v>4242</v>
      </c>
      <c r="D49" s="767"/>
      <c r="E49" s="767"/>
      <c r="F49" s="99" t="s">
        <v>186</v>
      </c>
      <c r="G49" s="99" t="s">
        <v>344</v>
      </c>
      <c r="H49" s="99" t="s">
        <v>33</v>
      </c>
      <c r="I49" s="99" t="s">
        <v>344</v>
      </c>
      <c r="J49" s="100" t="s">
        <v>33</v>
      </c>
      <c r="K49" s="99" t="s">
        <v>33</v>
      </c>
      <c r="L49" s="100">
        <v>96.78</v>
      </c>
      <c r="M49" s="101" t="s">
        <v>33</v>
      </c>
      <c r="N49" s="102" t="s">
        <v>33</v>
      </c>
      <c r="U49" s="68" t="s">
        <v>4242</v>
      </c>
    </row>
    <row r="50" spans="1:23" s="63" customFormat="1" x14ac:dyDescent="0.2">
      <c r="A50" s="103"/>
      <c r="B50" s="104"/>
      <c r="C50" s="780" t="s">
        <v>191</v>
      </c>
      <c r="D50" s="780"/>
      <c r="E50" s="780"/>
      <c r="F50" s="105" t="s">
        <v>33</v>
      </c>
      <c r="G50" s="105" t="s">
        <v>33</v>
      </c>
      <c r="H50" s="105" t="s">
        <v>33</v>
      </c>
      <c r="I50" s="105" t="s">
        <v>33</v>
      </c>
      <c r="J50" s="106" t="s">
        <v>33</v>
      </c>
      <c r="K50" s="105" t="s">
        <v>33</v>
      </c>
      <c r="L50" s="106">
        <v>483.89</v>
      </c>
      <c r="M50" s="92" t="s">
        <v>33</v>
      </c>
      <c r="N50" s="107" t="s">
        <v>33</v>
      </c>
      <c r="W50" s="68" t="s">
        <v>191</v>
      </c>
    </row>
    <row r="51" spans="1:23" s="63" customFormat="1" ht="56.25" x14ac:dyDescent="0.2">
      <c r="A51" s="88" t="s">
        <v>176</v>
      </c>
      <c r="B51" s="89" t="s">
        <v>4547</v>
      </c>
      <c r="C51" s="776" t="s">
        <v>4548</v>
      </c>
      <c r="D51" s="776"/>
      <c r="E51" s="776"/>
      <c r="F51" s="90" t="s">
        <v>168</v>
      </c>
      <c r="G51" s="90" t="s">
        <v>33</v>
      </c>
      <c r="H51" s="90" t="s">
        <v>33</v>
      </c>
      <c r="I51" s="90" t="s">
        <v>4549</v>
      </c>
      <c r="J51" s="91" t="s">
        <v>33</v>
      </c>
      <c r="K51" s="90" t="s">
        <v>33</v>
      </c>
      <c r="L51" s="91" t="s">
        <v>33</v>
      </c>
      <c r="M51" s="92" t="s">
        <v>33</v>
      </c>
      <c r="N51" s="93" t="s">
        <v>33</v>
      </c>
      <c r="R51" s="68" t="s">
        <v>4548</v>
      </c>
    </row>
    <row r="52" spans="1:23" s="63" customFormat="1" x14ac:dyDescent="0.2">
      <c r="A52" s="94"/>
      <c r="B52" s="95"/>
      <c r="C52" s="767" t="s">
        <v>4550</v>
      </c>
      <c r="D52" s="767"/>
      <c r="E52" s="767"/>
      <c r="F52" s="767"/>
      <c r="G52" s="767"/>
      <c r="H52" s="767"/>
      <c r="I52" s="767"/>
      <c r="J52" s="767"/>
      <c r="K52" s="767"/>
      <c r="L52" s="767"/>
      <c r="M52" s="767"/>
      <c r="N52" s="781"/>
      <c r="S52" s="68" t="s">
        <v>4550</v>
      </c>
    </row>
    <row r="53" spans="1:23" s="63" customFormat="1" x14ac:dyDescent="0.2">
      <c r="A53" s="98"/>
      <c r="B53" s="97" t="s">
        <v>173</v>
      </c>
      <c r="C53" s="767" t="s">
        <v>174</v>
      </c>
      <c r="D53" s="767"/>
      <c r="E53" s="767"/>
      <c r="F53" s="99" t="s">
        <v>33</v>
      </c>
      <c r="G53" s="99" t="s">
        <v>33</v>
      </c>
      <c r="H53" s="99" t="s">
        <v>33</v>
      </c>
      <c r="I53" s="99" t="s">
        <v>33</v>
      </c>
      <c r="J53" s="100">
        <v>2550</v>
      </c>
      <c r="K53" s="99" t="s">
        <v>33</v>
      </c>
      <c r="L53" s="100">
        <v>41.31</v>
      </c>
      <c r="M53" s="101" t="s">
        <v>33</v>
      </c>
      <c r="N53" s="102" t="s">
        <v>33</v>
      </c>
      <c r="T53" s="68" t="s">
        <v>174</v>
      </c>
    </row>
    <row r="54" spans="1:23" s="63" customFormat="1" x14ac:dyDescent="0.2">
      <c r="A54" s="98"/>
      <c r="B54" s="97" t="s">
        <v>176</v>
      </c>
      <c r="C54" s="767" t="s">
        <v>177</v>
      </c>
      <c r="D54" s="767"/>
      <c r="E54" s="767"/>
      <c r="F54" s="99" t="s">
        <v>33</v>
      </c>
      <c r="G54" s="99" t="s">
        <v>33</v>
      </c>
      <c r="H54" s="99" t="s">
        <v>33</v>
      </c>
      <c r="I54" s="99" t="s">
        <v>33</v>
      </c>
      <c r="J54" s="100">
        <v>344.25</v>
      </c>
      <c r="K54" s="99" t="s">
        <v>33</v>
      </c>
      <c r="L54" s="100">
        <v>5.58</v>
      </c>
      <c r="M54" s="101" t="s">
        <v>33</v>
      </c>
      <c r="N54" s="102" t="s">
        <v>33</v>
      </c>
      <c r="T54" s="68" t="s">
        <v>177</v>
      </c>
    </row>
    <row r="55" spans="1:23" s="63" customFormat="1" x14ac:dyDescent="0.2">
      <c r="A55" s="98"/>
      <c r="B55" s="97" t="s">
        <v>33</v>
      </c>
      <c r="C55" s="767" t="s">
        <v>178</v>
      </c>
      <c r="D55" s="767"/>
      <c r="E55" s="767"/>
      <c r="F55" s="99" t="s">
        <v>179</v>
      </c>
      <c r="G55" s="99" t="s">
        <v>4551</v>
      </c>
      <c r="H55" s="99" t="s">
        <v>33</v>
      </c>
      <c r="I55" s="99" t="s">
        <v>4552</v>
      </c>
      <c r="J55" s="100" t="s">
        <v>33</v>
      </c>
      <c r="K55" s="99" t="s">
        <v>33</v>
      </c>
      <c r="L55" s="100" t="s">
        <v>33</v>
      </c>
      <c r="M55" s="101" t="s">
        <v>33</v>
      </c>
      <c r="N55" s="102" t="s">
        <v>33</v>
      </c>
      <c r="U55" s="68" t="s">
        <v>178</v>
      </c>
    </row>
    <row r="56" spans="1:23" s="63" customFormat="1" x14ac:dyDescent="0.2">
      <c r="A56" s="98"/>
      <c r="B56" s="97" t="s">
        <v>33</v>
      </c>
      <c r="C56" s="776" t="s">
        <v>182</v>
      </c>
      <c r="D56" s="776"/>
      <c r="E56" s="776"/>
      <c r="F56" s="90" t="s">
        <v>33</v>
      </c>
      <c r="G56" s="90" t="s">
        <v>33</v>
      </c>
      <c r="H56" s="90" t="s">
        <v>33</v>
      </c>
      <c r="I56" s="90" t="s">
        <v>33</v>
      </c>
      <c r="J56" s="91">
        <v>2550</v>
      </c>
      <c r="K56" s="90" t="s">
        <v>33</v>
      </c>
      <c r="L56" s="91">
        <v>41.31</v>
      </c>
      <c r="M56" s="92" t="s">
        <v>33</v>
      </c>
      <c r="N56" s="93" t="s">
        <v>33</v>
      </c>
      <c r="V56" s="68" t="s">
        <v>182</v>
      </c>
    </row>
    <row r="57" spans="1:23" s="63" customFormat="1" x14ac:dyDescent="0.2">
      <c r="A57" s="98"/>
      <c r="B57" s="97" t="s">
        <v>33</v>
      </c>
      <c r="C57" s="767" t="s">
        <v>183</v>
      </c>
      <c r="D57" s="767"/>
      <c r="E57" s="767"/>
      <c r="F57" s="99" t="s">
        <v>33</v>
      </c>
      <c r="G57" s="99" t="s">
        <v>33</v>
      </c>
      <c r="H57" s="99" t="s">
        <v>33</v>
      </c>
      <c r="I57" s="99" t="s">
        <v>33</v>
      </c>
      <c r="J57" s="100" t="s">
        <v>33</v>
      </c>
      <c r="K57" s="99" t="s">
        <v>33</v>
      </c>
      <c r="L57" s="100">
        <v>5.58</v>
      </c>
      <c r="M57" s="101" t="s">
        <v>33</v>
      </c>
      <c r="N57" s="102" t="s">
        <v>33</v>
      </c>
      <c r="U57" s="68" t="s">
        <v>183</v>
      </c>
    </row>
    <row r="58" spans="1:23" s="63" customFormat="1" ht="33.75" x14ac:dyDescent="0.2">
      <c r="A58" s="98"/>
      <c r="B58" s="97" t="s">
        <v>184</v>
      </c>
      <c r="C58" s="767" t="s">
        <v>185</v>
      </c>
      <c r="D58" s="767"/>
      <c r="E58" s="767"/>
      <c r="F58" s="99" t="s">
        <v>186</v>
      </c>
      <c r="G58" s="99" t="s">
        <v>187</v>
      </c>
      <c r="H58" s="99" t="s">
        <v>33</v>
      </c>
      <c r="I58" s="99" t="s">
        <v>187</v>
      </c>
      <c r="J58" s="100" t="s">
        <v>33</v>
      </c>
      <c r="K58" s="99" t="s">
        <v>33</v>
      </c>
      <c r="L58" s="100">
        <v>5.3</v>
      </c>
      <c r="M58" s="101" t="s">
        <v>33</v>
      </c>
      <c r="N58" s="102" t="s">
        <v>33</v>
      </c>
      <c r="U58" s="68" t="s">
        <v>185</v>
      </c>
    </row>
    <row r="59" spans="1:23" s="63" customFormat="1" ht="22.5" x14ac:dyDescent="0.2">
      <c r="A59" s="98"/>
      <c r="B59" s="97" t="s">
        <v>188</v>
      </c>
      <c r="C59" s="767" t="s">
        <v>189</v>
      </c>
      <c r="D59" s="767"/>
      <c r="E59" s="767"/>
      <c r="F59" s="99" t="s">
        <v>186</v>
      </c>
      <c r="G59" s="99" t="s">
        <v>190</v>
      </c>
      <c r="H59" s="99" t="s">
        <v>33</v>
      </c>
      <c r="I59" s="99" t="s">
        <v>190</v>
      </c>
      <c r="J59" s="100" t="s">
        <v>33</v>
      </c>
      <c r="K59" s="99" t="s">
        <v>33</v>
      </c>
      <c r="L59" s="100">
        <v>2.79</v>
      </c>
      <c r="M59" s="101" t="s">
        <v>33</v>
      </c>
      <c r="N59" s="102" t="s">
        <v>33</v>
      </c>
      <c r="U59" s="68" t="s">
        <v>189</v>
      </c>
    </row>
    <row r="60" spans="1:23" s="63" customFormat="1" x14ac:dyDescent="0.2">
      <c r="A60" s="103"/>
      <c r="B60" s="104"/>
      <c r="C60" s="780" t="s">
        <v>191</v>
      </c>
      <c r="D60" s="780"/>
      <c r="E60" s="780"/>
      <c r="F60" s="105" t="s">
        <v>33</v>
      </c>
      <c r="G60" s="105" t="s">
        <v>33</v>
      </c>
      <c r="H60" s="105" t="s">
        <v>33</v>
      </c>
      <c r="I60" s="105" t="s">
        <v>33</v>
      </c>
      <c r="J60" s="106" t="s">
        <v>33</v>
      </c>
      <c r="K60" s="105" t="s">
        <v>33</v>
      </c>
      <c r="L60" s="106">
        <v>49.4</v>
      </c>
      <c r="M60" s="92" t="s">
        <v>33</v>
      </c>
      <c r="N60" s="107" t="s">
        <v>33</v>
      </c>
      <c r="W60" s="68" t="s">
        <v>191</v>
      </c>
    </row>
    <row r="61" spans="1:23" s="63" customFormat="1" ht="45" x14ac:dyDescent="0.2">
      <c r="A61" s="88" t="s">
        <v>212</v>
      </c>
      <c r="B61" s="89" t="s">
        <v>196</v>
      </c>
      <c r="C61" s="776" t="s">
        <v>259</v>
      </c>
      <c r="D61" s="776"/>
      <c r="E61" s="776"/>
      <c r="F61" s="90" t="s">
        <v>198</v>
      </c>
      <c r="G61" s="90" t="s">
        <v>33</v>
      </c>
      <c r="H61" s="90" t="s">
        <v>33</v>
      </c>
      <c r="I61" s="90" t="s">
        <v>1653</v>
      </c>
      <c r="J61" s="91">
        <v>2.91</v>
      </c>
      <c r="K61" s="90" t="s">
        <v>33</v>
      </c>
      <c r="L61" s="91">
        <v>91.93</v>
      </c>
      <c r="M61" s="92" t="s">
        <v>33</v>
      </c>
      <c r="N61" s="93" t="s">
        <v>33</v>
      </c>
      <c r="R61" s="68" t="s">
        <v>259</v>
      </c>
    </row>
    <row r="62" spans="1:23" s="63" customFormat="1" x14ac:dyDescent="0.2">
      <c r="A62" s="94"/>
      <c r="B62" s="95"/>
      <c r="C62" s="767" t="s">
        <v>4553</v>
      </c>
      <c r="D62" s="767"/>
      <c r="E62" s="767"/>
      <c r="F62" s="767"/>
      <c r="G62" s="767"/>
      <c r="H62" s="767"/>
      <c r="I62" s="767"/>
      <c r="J62" s="767"/>
      <c r="K62" s="767"/>
      <c r="L62" s="767"/>
      <c r="M62" s="767"/>
      <c r="N62" s="781"/>
      <c r="S62" s="68" t="s">
        <v>4553</v>
      </c>
    </row>
    <row r="63" spans="1:23" s="63" customFormat="1" ht="22.5" x14ac:dyDescent="0.2">
      <c r="A63" s="88" t="s">
        <v>219</v>
      </c>
      <c r="B63" s="89" t="s">
        <v>2707</v>
      </c>
      <c r="C63" s="776" t="s">
        <v>2708</v>
      </c>
      <c r="D63" s="776"/>
      <c r="E63" s="776"/>
      <c r="F63" s="90" t="s">
        <v>711</v>
      </c>
      <c r="G63" s="90" t="s">
        <v>33</v>
      </c>
      <c r="H63" s="90" t="s">
        <v>33</v>
      </c>
      <c r="I63" s="90" t="s">
        <v>1608</v>
      </c>
      <c r="J63" s="91" t="s">
        <v>33</v>
      </c>
      <c r="K63" s="90" t="s">
        <v>33</v>
      </c>
      <c r="L63" s="91" t="s">
        <v>33</v>
      </c>
      <c r="M63" s="92" t="s">
        <v>33</v>
      </c>
      <c r="N63" s="93" t="s">
        <v>33</v>
      </c>
      <c r="R63" s="68" t="s">
        <v>2708</v>
      </c>
    </row>
    <row r="64" spans="1:23" s="63" customFormat="1" x14ac:dyDescent="0.2">
      <c r="A64" s="94"/>
      <c r="B64" s="95"/>
      <c r="C64" s="767" t="s">
        <v>4412</v>
      </c>
      <c r="D64" s="767"/>
      <c r="E64" s="767"/>
      <c r="F64" s="767"/>
      <c r="G64" s="767"/>
      <c r="H64" s="767"/>
      <c r="I64" s="767"/>
      <c r="J64" s="767"/>
      <c r="K64" s="767"/>
      <c r="L64" s="767"/>
      <c r="M64" s="767"/>
      <c r="N64" s="781"/>
      <c r="S64" s="68" t="s">
        <v>4412</v>
      </c>
    </row>
    <row r="65" spans="1:23" s="63" customFormat="1" x14ac:dyDescent="0.2">
      <c r="A65" s="98"/>
      <c r="B65" s="97" t="s">
        <v>165</v>
      </c>
      <c r="C65" s="767" t="s">
        <v>251</v>
      </c>
      <c r="D65" s="767"/>
      <c r="E65" s="767"/>
      <c r="F65" s="99" t="s">
        <v>33</v>
      </c>
      <c r="G65" s="99" t="s">
        <v>33</v>
      </c>
      <c r="H65" s="99" t="s">
        <v>33</v>
      </c>
      <c r="I65" s="99" t="s">
        <v>33</v>
      </c>
      <c r="J65" s="100">
        <v>49.82</v>
      </c>
      <c r="K65" s="99" t="s">
        <v>33</v>
      </c>
      <c r="L65" s="100">
        <v>44.84</v>
      </c>
      <c r="M65" s="101" t="s">
        <v>33</v>
      </c>
      <c r="N65" s="102" t="s">
        <v>33</v>
      </c>
      <c r="T65" s="68" t="s">
        <v>251</v>
      </c>
    </row>
    <row r="66" spans="1:23" s="63" customFormat="1" x14ac:dyDescent="0.2">
      <c r="A66" s="98"/>
      <c r="B66" s="97" t="s">
        <v>173</v>
      </c>
      <c r="C66" s="767" t="s">
        <v>174</v>
      </c>
      <c r="D66" s="767"/>
      <c r="E66" s="767"/>
      <c r="F66" s="99" t="s">
        <v>33</v>
      </c>
      <c r="G66" s="99" t="s">
        <v>33</v>
      </c>
      <c r="H66" s="99" t="s">
        <v>33</v>
      </c>
      <c r="I66" s="99" t="s">
        <v>33</v>
      </c>
      <c r="J66" s="100">
        <v>256.27</v>
      </c>
      <c r="K66" s="99" t="s">
        <v>33</v>
      </c>
      <c r="L66" s="100">
        <v>230.64</v>
      </c>
      <c r="M66" s="101" t="s">
        <v>33</v>
      </c>
      <c r="N66" s="102" t="s">
        <v>33</v>
      </c>
      <c r="T66" s="68" t="s">
        <v>174</v>
      </c>
    </row>
    <row r="67" spans="1:23" s="63" customFormat="1" x14ac:dyDescent="0.2">
      <c r="A67" s="98"/>
      <c r="B67" s="97" t="s">
        <v>176</v>
      </c>
      <c r="C67" s="767" t="s">
        <v>177</v>
      </c>
      <c r="D67" s="767"/>
      <c r="E67" s="767"/>
      <c r="F67" s="99" t="s">
        <v>33</v>
      </c>
      <c r="G67" s="99" t="s">
        <v>33</v>
      </c>
      <c r="H67" s="99" t="s">
        <v>33</v>
      </c>
      <c r="I67" s="99" t="s">
        <v>33</v>
      </c>
      <c r="J67" s="100">
        <v>45.24</v>
      </c>
      <c r="K67" s="99" t="s">
        <v>33</v>
      </c>
      <c r="L67" s="100">
        <v>40.72</v>
      </c>
      <c r="M67" s="101" t="s">
        <v>33</v>
      </c>
      <c r="N67" s="102" t="s">
        <v>33</v>
      </c>
      <c r="T67" s="68" t="s">
        <v>177</v>
      </c>
    </row>
    <row r="68" spans="1:23" s="63" customFormat="1" x14ac:dyDescent="0.2">
      <c r="A68" s="98"/>
      <c r="B68" s="97" t="s">
        <v>212</v>
      </c>
      <c r="C68" s="767" t="s">
        <v>252</v>
      </c>
      <c r="D68" s="767"/>
      <c r="E68" s="767"/>
      <c r="F68" s="99" t="s">
        <v>33</v>
      </c>
      <c r="G68" s="99" t="s">
        <v>33</v>
      </c>
      <c r="H68" s="99" t="s">
        <v>33</v>
      </c>
      <c r="I68" s="99" t="s">
        <v>33</v>
      </c>
      <c r="J68" s="100">
        <v>1</v>
      </c>
      <c r="K68" s="99" t="s">
        <v>33</v>
      </c>
      <c r="L68" s="100">
        <v>0.9</v>
      </c>
      <c r="M68" s="101" t="s">
        <v>33</v>
      </c>
      <c r="N68" s="102" t="s">
        <v>33</v>
      </c>
      <c r="T68" s="68" t="s">
        <v>252</v>
      </c>
    </row>
    <row r="69" spans="1:23" s="63" customFormat="1" x14ac:dyDescent="0.2">
      <c r="A69" s="98"/>
      <c r="B69" s="97" t="s">
        <v>33</v>
      </c>
      <c r="C69" s="767" t="s">
        <v>253</v>
      </c>
      <c r="D69" s="767"/>
      <c r="E69" s="767"/>
      <c r="F69" s="99" t="s">
        <v>179</v>
      </c>
      <c r="G69" s="99" t="s">
        <v>769</v>
      </c>
      <c r="H69" s="99" t="s">
        <v>33</v>
      </c>
      <c r="I69" s="99" t="s">
        <v>4554</v>
      </c>
      <c r="J69" s="100" t="s">
        <v>33</v>
      </c>
      <c r="K69" s="99" t="s">
        <v>33</v>
      </c>
      <c r="L69" s="100" t="s">
        <v>33</v>
      </c>
      <c r="M69" s="101" t="s">
        <v>33</v>
      </c>
      <c r="N69" s="102" t="s">
        <v>33</v>
      </c>
      <c r="U69" s="68" t="s">
        <v>253</v>
      </c>
    </row>
    <row r="70" spans="1:23" s="63" customFormat="1" x14ac:dyDescent="0.2">
      <c r="A70" s="98"/>
      <c r="B70" s="97" t="s">
        <v>33</v>
      </c>
      <c r="C70" s="767" t="s">
        <v>178</v>
      </c>
      <c r="D70" s="767"/>
      <c r="E70" s="767"/>
      <c r="F70" s="99" t="s">
        <v>179</v>
      </c>
      <c r="G70" s="99" t="s">
        <v>2710</v>
      </c>
      <c r="H70" s="99" t="s">
        <v>33</v>
      </c>
      <c r="I70" s="99" t="s">
        <v>4555</v>
      </c>
      <c r="J70" s="100" t="s">
        <v>33</v>
      </c>
      <c r="K70" s="99" t="s">
        <v>33</v>
      </c>
      <c r="L70" s="100" t="s">
        <v>33</v>
      </c>
      <c r="M70" s="101" t="s">
        <v>33</v>
      </c>
      <c r="N70" s="102" t="s">
        <v>33</v>
      </c>
      <c r="U70" s="68" t="s">
        <v>178</v>
      </c>
    </row>
    <row r="71" spans="1:23" s="63" customFormat="1" x14ac:dyDescent="0.2">
      <c r="A71" s="98"/>
      <c r="B71" s="97" t="s">
        <v>33</v>
      </c>
      <c r="C71" s="776" t="s">
        <v>182</v>
      </c>
      <c r="D71" s="776"/>
      <c r="E71" s="776"/>
      <c r="F71" s="90" t="s">
        <v>33</v>
      </c>
      <c r="G71" s="90" t="s">
        <v>33</v>
      </c>
      <c r="H71" s="90" t="s">
        <v>33</v>
      </c>
      <c r="I71" s="90" t="s">
        <v>33</v>
      </c>
      <c r="J71" s="91">
        <v>307.08999999999997</v>
      </c>
      <c r="K71" s="90" t="s">
        <v>33</v>
      </c>
      <c r="L71" s="91">
        <v>276.38</v>
      </c>
      <c r="M71" s="92" t="s">
        <v>33</v>
      </c>
      <c r="N71" s="93" t="s">
        <v>33</v>
      </c>
      <c r="V71" s="68" t="s">
        <v>182</v>
      </c>
    </row>
    <row r="72" spans="1:23" s="63" customFormat="1" x14ac:dyDescent="0.2">
      <c r="A72" s="98"/>
      <c r="B72" s="97" t="s">
        <v>33</v>
      </c>
      <c r="C72" s="767" t="s">
        <v>183</v>
      </c>
      <c r="D72" s="767"/>
      <c r="E72" s="767"/>
      <c r="F72" s="99" t="s">
        <v>33</v>
      </c>
      <c r="G72" s="99" t="s">
        <v>33</v>
      </c>
      <c r="H72" s="99" t="s">
        <v>33</v>
      </c>
      <c r="I72" s="99" t="s">
        <v>33</v>
      </c>
      <c r="J72" s="100" t="s">
        <v>33</v>
      </c>
      <c r="K72" s="99" t="s">
        <v>33</v>
      </c>
      <c r="L72" s="100">
        <v>85.56</v>
      </c>
      <c r="M72" s="101" t="s">
        <v>33</v>
      </c>
      <c r="N72" s="102" t="s">
        <v>33</v>
      </c>
      <c r="U72" s="68" t="s">
        <v>183</v>
      </c>
    </row>
    <row r="73" spans="1:23" s="63" customFormat="1" ht="22.5" x14ac:dyDescent="0.2">
      <c r="A73" s="98"/>
      <c r="B73" s="97" t="s">
        <v>959</v>
      </c>
      <c r="C73" s="767" t="s">
        <v>960</v>
      </c>
      <c r="D73" s="767"/>
      <c r="E73" s="767"/>
      <c r="F73" s="99" t="s">
        <v>186</v>
      </c>
      <c r="G73" s="99" t="s">
        <v>187</v>
      </c>
      <c r="H73" s="99" t="s">
        <v>33</v>
      </c>
      <c r="I73" s="99" t="s">
        <v>187</v>
      </c>
      <c r="J73" s="100" t="s">
        <v>33</v>
      </c>
      <c r="K73" s="99" t="s">
        <v>33</v>
      </c>
      <c r="L73" s="100">
        <v>81.28</v>
      </c>
      <c r="M73" s="101" t="s">
        <v>33</v>
      </c>
      <c r="N73" s="102" t="s">
        <v>33</v>
      </c>
      <c r="U73" s="68" t="s">
        <v>960</v>
      </c>
    </row>
    <row r="74" spans="1:23" s="63" customFormat="1" ht="22.5" x14ac:dyDescent="0.2">
      <c r="A74" s="98"/>
      <c r="B74" s="97" t="s">
        <v>961</v>
      </c>
      <c r="C74" s="767" t="s">
        <v>962</v>
      </c>
      <c r="D74" s="767"/>
      <c r="E74" s="767"/>
      <c r="F74" s="99" t="s">
        <v>186</v>
      </c>
      <c r="G74" s="99" t="s">
        <v>594</v>
      </c>
      <c r="H74" s="99" t="s">
        <v>33</v>
      </c>
      <c r="I74" s="99" t="s">
        <v>594</v>
      </c>
      <c r="J74" s="100" t="s">
        <v>33</v>
      </c>
      <c r="K74" s="99" t="s">
        <v>33</v>
      </c>
      <c r="L74" s="100">
        <v>55.61</v>
      </c>
      <c r="M74" s="101" t="s">
        <v>33</v>
      </c>
      <c r="N74" s="102" t="s">
        <v>33</v>
      </c>
      <c r="U74" s="68" t="s">
        <v>962</v>
      </c>
    </row>
    <row r="75" spans="1:23" s="63" customFormat="1" x14ac:dyDescent="0.2">
      <c r="A75" s="103"/>
      <c r="B75" s="104"/>
      <c r="C75" s="780" t="s">
        <v>191</v>
      </c>
      <c r="D75" s="780"/>
      <c r="E75" s="780"/>
      <c r="F75" s="105" t="s">
        <v>33</v>
      </c>
      <c r="G75" s="105" t="s">
        <v>33</v>
      </c>
      <c r="H75" s="105" t="s">
        <v>33</v>
      </c>
      <c r="I75" s="105" t="s">
        <v>33</v>
      </c>
      <c r="J75" s="106" t="s">
        <v>33</v>
      </c>
      <c r="K75" s="105" t="s">
        <v>33</v>
      </c>
      <c r="L75" s="106">
        <v>413.27</v>
      </c>
      <c r="M75" s="92" t="s">
        <v>33</v>
      </c>
      <c r="N75" s="107" t="s">
        <v>33</v>
      </c>
      <c r="W75" s="68" t="s">
        <v>191</v>
      </c>
    </row>
    <row r="76" spans="1:23" s="63" customFormat="1" ht="33.75" x14ac:dyDescent="0.2">
      <c r="A76" s="88" t="s">
        <v>228</v>
      </c>
      <c r="B76" s="89" t="s">
        <v>660</v>
      </c>
      <c r="C76" s="776" t="s">
        <v>661</v>
      </c>
      <c r="D76" s="776"/>
      <c r="E76" s="776"/>
      <c r="F76" s="90" t="s">
        <v>566</v>
      </c>
      <c r="G76" s="90" t="s">
        <v>33</v>
      </c>
      <c r="H76" s="90" t="s">
        <v>33</v>
      </c>
      <c r="I76" s="90" t="s">
        <v>1609</v>
      </c>
      <c r="J76" s="91">
        <v>55.26</v>
      </c>
      <c r="K76" s="90" t="s">
        <v>33</v>
      </c>
      <c r="L76" s="91">
        <v>895.21</v>
      </c>
      <c r="M76" s="92" t="s">
        <v>33</v>
      </c>
      <c r="N76" s="93" t="s">
        <v>33</v>
      </c>
      <c r="R76" s="68" t="s">
        <v>661</v>
      </c>
    </row>
    <row r="77" spans="1:23" s="63" customFormat="1" ht="22.5" x14ac:dyDescent="0.2">
      <c r="A77" s="88" t="s">
        <v>235</v>
      </c>
      <c r="B77" s="89" t="s">
        <v>4556</v>
      </c>
      <c r="C77" s="776" t="s">
        <v>4557</v>
      </c>
      <c r="D77" s="776"/>
      <c r="E77" s="776"/>
      <c r="F77" s="90" t="s">
        <v>711</v>
      </c>
      <c r="G77" s="90" t="s">
        <v>33</v>
      </c>
      <c r="H77" s="90" t="s">
        <v>33</v>
      </c>
      <c r="I77" s="90" t="s">
        <v>2277</v>
      </c>
      <c r="J77" s="91" t="s">
        <v>33</v>
      </c>
      <c r="K77" s="90" t="s">
        <v>33</v>
      </c>
      <c r="L77" s="91" t="s">
        <v>33</v>
      </c>
      <c r="M77" s="92" t="s">
        <v>33</v>
      </c>
      <c r="N77" s="93" t="s">
        <v>33</v>
      </c>
      <c r="R77" s="68" t="s">
        <v>4557</v>
      </c>
    </row>
    <row r="78" spans="1:23" s="63" customFormat="1" x14ac:dyDescent="0.2">
      <c r="A78" s="94"/>
      <c r="B78" s="95"/>
      <c r="C78" s="767" t="s">
        <v>2278</v>
      </c>
      <c r="D78" s="767"/>
      <c r="E78" s="767"/>
      <c r="F78" s="767"/>
      <c r="G78" s="767"/>
      <c r="H78" s="767"/>
      <c r="I78" s="767"/>
      <c r="J78" s="767"/>
      <c r="K78" s="767"/>
      <c r="L78" s="767"/>
      <c r="M78" s="767"/>
      <c r="N78" s="781"/>
      <c r="S78" s="68" t="s">
        <v>2278</v>
      </c>
    </row>
    <row r="79" spans="1:23" s="63" customFormat="1" x14ac:dyDescent="0.2">
      <c r="A79" s="98"/>
      <c r="B79" s="97" t="s">
        <v>165</v>
      </c>
      <c r="C79" s="767" t="s">
        <v>251</v>
      </c>
      <c r="D79" s="767"/>
      <c r="E79" s="767"/>
      <c r="F79" s="99" t="s">
        <v>33</v>
      </c>
      <c r="G79" s="99" t="s">
        <v>33</v>
      </c>
      <c r="H79" s="99" t="s">
        <v>33</v>
      </c>
      <c r="I79" s="99" t="s">
        <v>33</v>
      </c>
      <c r="J79" s="100">
        <v>163.94</v>
      </c>
      <c r="K79" s="99" t="s">
        <v>33</v>
      </c>
      <c r="L79" s="100">
        <v>442.64</v>
      </c>
      <c r="M79" s="101" t="s">
        <v>33</v>
      </c>
      <c r="N79" s="102" t="s">
        <v>33</v>
      </c>
      <c r="T79" s="68" t="s">
        <v>251</v>
      </c>
    </row>
    <row r="80" spans="1:23" s="63" customFormat="1" x14ac:dyDescent="0.2">
      <c r="A80" s="98"/>
      <c r="B80" s="97" t="s">
        <v>173</v>
      </c>
      <c r="C80" s="767" t="s">
        <v>174</v>
      </c>
      <c r="D80" s="767"/>
      <c r="E80" s="767"/>
      <c r="F80" s="99" t="s">
        <v>33</v>
      </c>
      <c r="G80" s="99" t="s">
        <v>33</v>
      </c>
      <c r="H80" s="99" t="s">
        <v>33</v>
      </c>
      <c r="I80" s="99" t="s">
        <v>33</v>
      </c>
      <c r="J80" s="100">
        <v>270.02999999999997</v>
      </c>
      <c r="K80" s="99" t="s">
        <v>33</v>
      </c>
      <c r="L80" s="100">
        <v>729.08</v>
      </c>
      <c r="M80" s="101" t="s">
        <v>33</v>
      </c>
      <c r="N80" s="102" t="s">
        <v>33</v>
      </c>
      <c r="T80" s="68" t="s">
        <v>174</v>
      </c>
    </row>
    <row r="81" spans="1:23" s="63" customFormat="1" x14ac:dyDescent="0.2">
      <c r="A81" s="98"/>
      <c r="B81" s="97" t="s">
        <v>176</v>
      </c>
      <c r="C81" s="767" t="s">
        <v>177</v>
      </c>
      <c r="D81" s="767"/>
      <c r="E81" s="767"/>
      <c r="F81" s="99" t="s">
        <v>33</v>
      </c>
      <c r="G81" s="99" t="s">
        <v>33</v>
      </c>
      <c r="H81" s="99" t="s">
        <v>33</v>
      </c>
      <c r="I81" s="99" t="s">
        <v>33</v>
      </c>
      <c r="J81" s="100">
        <v>33.130000000000003</v>
      </c>
      <c r="K81" s="99" t="s">
        <v>33</v>
      </c>
      <c r="L81" s="100">
        <v>89.45</v>
      </c>
      <c r="M81" s="101" t="s">
        <v>33</v>
      </c>
      <c r="N81" s="102" t="s">
        <v>33</v>
      </c>
      <c r="T81" s="68" t="s">
        <v>177</v>
      </c>
    </row>
    <row r="82" spans="1:23" s="63" customFormat="1" x14ac:dyDescent="0.2">
      <c r="A82" s="98"/>
      <c r="B82" s="97" t="s">
        <v>212</v>
      </c>
      <c r="C82" s="767" t="s">
        <v>252</v>
      </c>
      <c r="D82" s="767"/>
      <c r="E82" s="767"/>
      <c r="F82" s="99" t="s">
        <v>33</v>
      </c>
      <c r="G82" s="99" t="s">
        <v>33</v>
      </c>
      <c r="H82" s="99" t="s">
        <v>33</v>
      </c>
      <c r="I82" s="99" t="s">
        <v>33</v>
      </c>
      <c r="J82" s="100">
        <v>74.19</v>
      </c>
      <c r="K82" s="99" t="s">
        <v>33</v>
      </c>
      <c r="L82" s="100">
        <v>200.31</v>
      </c>
      <c r="M82" s="101" t="s">
        <v>33</v>
      </c>
      <c r="N82" s="102" t="s">
        <v>33</v>
      </c>
      <c r="T82" s="68" t="s">
        <v>252</v>
      </c>
    </row>
    <row r="83" spans="1:23" s="63" customFormat="1" x14ac:dyDescent="0.2">
      <c r="A83" s="98"/>
      <c r="B83" s="97" t="s">
        <v>33</v>
      </c>
      <c r="C83" s="767" t="s">
        <v>253</v>
      </c>
      <c r="D83" s="767"/>
      <c r="E83" s="767"/>
      <c r="F83" s="99" t="s">
        <v>179</v>
      </c>
      <c r="G83" s="99" t="s">
        <v>4558</v>
      </c>
      <c r="H83" s="99" t="s">
        <v>33</v>
      </c>
      <c r="I83" s="99" t="s">
        <v>4559</v>
      </c>
      <c r="J83" s="100" t="s">
        <v>33</v>
      </c>
      <c r="K83" s="99" t="s">
        <v>33</v>
      </c>
      <c r="L83" s="100" t="s">
        <v>33</v>
      </c>
      <c r="M83" s="101" t="s">
        <v>33</v>
      </c>
      <c r="N83" s="102" t="s">
        <v>33</v>
      </c>
      <c r="U83" s="68" t="s">
        <v>253</v>
      </c>
    </row>
    <row r="84" spans="1:23" s="63" customFormat="1" x14ac:dyDescent="0.2">
      <c r="A84" s="98"/>
      <c r="B84" s="97" t="s">
        <v>33</v>
      </c>
      <c r="C84" s="767" t="s">
        <v>178</v>
      </c>
      <c r="D84" s="767"/>
      <c r="E84" s="767"/>
      <c r="F84" s="99" t="s">
        <v>179</v>
      </c>
      <c r="G84" s="99" t="s">
        <v>662</v>
      </c>
      <c r="H84" s="99" t="s">
        <v>33</v>
      </c>
      <c r="I84" s="99" t="s">
        <v>4560</v>
      </c>
      <c r="J84" s="100" t="s">
        <v>33</v>
      </c>
      <c r="K84" s="99" t="s">
        <v>33</v>
      </c>
      <c r="L84" s="100" t="s">
        <v>33</v>
      </c>
      <c r="M84" s="101" t="s">
        <v>33</v>
      </c>
      <c r="N84" s="102" t="s">
        <v>33</v>
      </c>
      <c r="U84" s="68" t="s">
        <v>178</v>
      </c>
    </row>
    <row r="85" spans="1:23" s="63" customFormat="1" x14ac:dyDescent="0.2">
      <c r="A85" s="98"/>
      <c r="B85" s="97" t="s">
        <v>33</v>
      </c>
      <c r="C85" s="776" t="s">
        <v>182</v>
      </c>
      <c r="D85" s="776"/>
      <c r="E85" s="776"/>
      <c r="F85" s="90" t="s">
        <v>33</v>
      </c>
      <c r="G85" s="90" t="s">
        <v>33</v>
      </c>
      <c r="H85" s="90" t="s">
        <v>33</v>
      </c>
      <c r="I85" s="90" t="s">
        <v>33</v>
      </c>
      <c r="J85" s="91">
        <v>508.16</v>
      </c>
      <c r="K85" s="90" t="s">
        <v>33</v>
      </c>
      <c r="L85" s="91">
        <v>1372.03</v>
      </c>
      <c r="M85" s="92" t="s">
        <v>33</v>
      </c>
      <c r="N85" s="93" t="s">
        <v>33</v>
      </c>
      <c r="V85" s="68" t="s">
        <v>182</v>
      </c>
    </row>
    <row r="86" spans="1:23" s="63" customFormat="1" x14ac:dyDescent="0.2">
      <c r="A86" s="98"/>
      <c r="B86" s="97" t="s">
        <v>33</v>
      </c>
      <c r="C86" s="767" t="s">
        <v>183</v>
      </c>
      <c r="D86" s="767"/>
      <c r="E86" s="767"/>
      <c r="F86" s="99" t="s">
        <v>33</v>
      </c>
      <c r="G86" s="99" t="s">
        <v>33</v>
      </c>
      <c r="H86" s="99" t="s">
        <v>33</v>
      </c>
      <c r="I86" s="99" t="s">
        <v>33</v>
      </c>
      <c r="J86" s="100" t="s">
        <v>33</v>
      </c>
      <c r="K86" s="99" t="s">
        <v>33</v>
      </c>
      <c r="L86" s="100">
        <v>532.09</v>
      </c>
      <c r="M86" s="101" t="s">
        <v>33</v>
      </c>
      <c r="N86" s="102" t="s">
        <v>33</v>
      </c>
      <c r="U86" s="68" t="s">
        <v>183</v>
      </c>
    </row>
    <row r="87" spans="1:23" s="63" customFormat="1" ht="22.5" x14ac:dyDescent="0.2">
      <c r="A87" s="98"/>
      <c r="B87" s="97" t="s">
        <v>959</v>
      </c>
      <c r="C87" s="767" t="s">
        <v>960</v>
      </c>
      <c r="D87" s="767"/>
      <c r="E87" s="767"/>
      <c r="F87" s="99" t="s">
        <v>186</v>
      </c>
      <c r="G87" s="99" t="s">
        <v>187</v>
      </c>
      <c r="H87" s="99" t="s">
        <v>33</v>
      </c>
      <c r="I87" s="99" t="s">
        <v>187</v>
      </c>
      <c r="J87" s="100" t="s">
        <v>33</v>
      </c>
      <c r="K87" s="99" t="s">
        <v>33</v>
      </c>
      <c r="L87" s="100">
        <v>505.49</v>
      </c>
      <c r="M87" s="101" t="s">
        <v>33</v>
      </c>
      <c r="N87" s="102" t="s">
        <v>33</v>
      </c>
      <c r="U87" s="68" t="s">
        <v>960</v>
      </c>
    </row>
    <row r="88" spans="1:23" s="63" customFormat="1" ht="22.5" x14ac:dyDescent="0.2">
      <c r="A88" s="98"/>
      <c r="B88" s="97" t="s">
        <v>961</v>
      </c>
      <c r="C88" s="767" t="s">
        <v>962</v>
      </c>
      <c r="D88" s="767"/>
      <c r="E88" s="767"/>
      <c r="F88" s="99" t="s">
        <v>186</v>
      </c>
      <c r="G88" s="99" t="s">
        <v>594</v>
      </c>
      <c r="H88" s="99" t="s">
        <v>33</v>
      </c>
      <c r="I88" s="99" t="s">
        <v>594</v>
      </c>
      <c r="J88" s="100" t="s">
        <v>33</v>
      </c>
      <c r="K88" s="99" t="s">
        <v>33</v>
      </c>
      <c r="L88" s="100">
        <v>345.86</v>
      </c>
      <c r="M88" s="101" t="s">
        <v>33</v>
      </c>
      <c r="N88" s="102" t="s">
        <v>33</v>
      </c>
      <c r="U88" s="68" t="s">
        <v>962</v>
      </c>
    </row>
    <row r="89" spans="1:23" s="63" customFormat="1" x14ac:dyDescent="0.2">
      <c r="A89" s="103"/>
      <c r="B89" s="104"/>
      <c r="C89" s="780" t="s">
        <v>191</v>
      </c>
      <c r="D89" s="780"/>
      <c r="E89" s="780"/>
      <c r="F89" s="105" t="s">
        <v>33</v>
      </c>
      <c r="G89" s="105" t="s">
        <v>33</v>
      </c>
      <c r="H89" s="105" t="s">
        <v>33</v>
      </c>
      <c r="I89" s="105" t="s">
        <v>33</v>
      </c>
      <c r="J89" s="106" t="s">
        <v>33</v>
      </c>
      <c r="K89" s="105" t="s">
        <v>33</v>
      </c>
      <c r="L89" s="106">
        <v>2223.38</v>
      </c>
      <c r="M89" s="92" t="s">
        <v>33</v>
      </c>
      <c r="N89" s="107" t="s">
        <v>33</v>
      </c>
      <c r="W89" s="68" t="s">
        <v>191</v>
      </c>
    </row>
    <row r="90" spans="1:23" s="63" customFormat="1" ht="45" x14ac:dyDescent="0.2">
      <c r="A90" s="88" t="s">
        <v>240</v>
      </c>
      <c r="B90" s="89" t="s">
        <v>4561</v>
      </c>
      <c r="C90" s="776" t="s">
        <v>4562</v>
      </c>
      <c r="D90" s="776"/>
      <c r="E90" s="776"/>
      <c r="F90" s="90" t="s">
        <v>711</v>
      </c>
      <c r="G90" s="90" t="s">
        <v>33</v>
      </c>
      <c r="H90" s="90" t="s">
        <v>33</v>
      </c>
      <c r="I90" s="90" t="s">
        <v>1054</v>
      </c>
      <c r="J90" s="91" t="s">
        <v>33</v>
      </c>
      <c r="K90" s="90" t="s">
        <v>33</v>
      </c>
      <c r="L90" s="91" t="s">
        <v>33</v>
      </c>
      <c r="M90" s="92" t="s">
        <v>33</v>
      </c>
      <c r="N90" s="93" t="s">
        <v>33</v>
      </c>
      <c r="R90" s="68" t="s">
        <v>4562</v>
      </c>
    </row>
    <row r="91" spans="1:23" s="63" customFormat="1" x14ac:dyDescent="0.2">
      <c r="A91" s="94"/>
      <c r="B91" s="95"/>
      <c r="C91" s="767" t="s">
        <v>4563</v>
      </c>
      <c r="D91" s="767"/>
      <c r="E91" s="767"/>
      <c r="F91" s="767"/>
      <c r="G91" s="767"/>
      <c r="H91" s="767"/>
      <c r="I91" s="767"/>
      <c r="J91" s="767"/>
      <c r="K91" s="767"/>
      <c r="L91" s="767"/>
      <c r="M91" s="767"/>
      <c r="N91" s="781"/>
      <c r="S91" s="68" t="s">
        <v>4563</v>
      </c>
    </row>
    <row r="92" spans="1:23" s="63" customFormat="1" x14ac:dyDescent="0.2">
      <c r="A92" s="98"/>
      <c r="B92" s="97" t="s">
        <v>165</v>
      </c>
      <c r="C92" s="767" t="s">
        <v>251</v>
      </c>
      <c r="D92" s="767"/>
      <c r="E92" s="767"/>
      <c r="F92" s="99" t="s">
        <v>33</v>
      </c>
      <c r="G92" s="99" t="s">
        <v>33</v>
      </c>
      <c r="H92" s="99" t="s">
        <v>33</v>
      </c>
      <c r="I92" s="99" t="s">
        <v>33</v>
      </c>
      <c r="J92" s="100">
        <v>190.26</v>
      </c>
      <c r="K92" s="99" t="s">
        <v>33</v>
      </c>
      <c r="L92" s="100">
        <v>285.39</v>
      </c>
      <c r="M92" s="101" t="s">
        <v>33</v>
      </c>
      <c r="N92" s="102" t="s">
        <v>33</v>
      </c>
      <c r="T92" s="68" t="s">
        <v>251</v>
      </c>
    </row>
    <row r="93" spans="1:23" s="63" customFormat="1" x14ac:dyDescent="0.2">
      <c r="A93" s="98"/>
      <c r="B93" s="97" t="s">
        <v>173</v>
      </c>
      <c r="C93" s="767" t="s">
        <v>174</v>
      </c>
      <c r="D93" s="767"/>
      <c r="E93" s="767"/>
      <c r="F93" s="99" t="s">
        <v>33</v>
      </c>
      <c r="G93" s="99" t="s">
        <v>33</v>
      </c>
      <c r="H93" s="99" t="s">
        <v>33</v>
      </c>
      <c r="I93" s="99" t="s">
        <v>33</v>
      </c>
      <c r="J93" s="100">
        <v>72.64</v>
      </c>
      <c r="K93" s="99" t="s">
        <v>33</v>
      </c>
      <c r="L93" s="100">
        <v>108.96</v>
      </c>
      <c r="M93" s="101" t="s">
        <v>33</v>
      </c>
      <c r="N93" s="102" t="s">
        <v>33</v>
      </c>
      <c r="T93" s="68" t="s">
        <v>174</v>
      </c>
    </row>
    <row r="94" spans="1:23" s="63" customFormat="1" x14ac:dyDescent="0.2">
      <c r="A94" s="98"/>
      <c r="B94" s="97" t="s">
        <v>176</v>
      </c>
      <c r="C94" s="767" t="s">
        <v>177</v>
      </c>
      <c r="D94" s="767"/>
      <c r="E94" s="767"/>
      <c r="F94" s="99" t="s">
        <v>33</v>
      </c>
      <c r="G94" s="99" t="s">
        <v>33</v>
      </c>
      <c r="H94" s="99" t="s">
        <v>33</v>
      </c>
      <c r="I94" s="99" t="s">
        <v>33</v>
      </c>
      <c r="J94" s="100">
        <v>5.0199999999999996</v>
      </c>
      <c r="K94" s="99" t="s">
        <v>33</v>
      </c>
      <c r="L94" s="100">
        <v>7.53</v>
      </c>
      <c r="M94" s="101" t="s">
        <v>33</v>
      </c>
      <c r="N94" s="102" t="s">
        <v>33</v>
      </c>
      <c r="T94" s="68" t="s">
        <v>177</v>
      </c>
    </row>
    <row r="95" spans="1:23" s="63" customFormat="1" x14ac:dyDescent="0.2">
      <c r="A95" s="98"/>
      <c r="B95" s="97" t="s">
        <v>212</v>
      </c>
      <c r="C95" s="767" t="s">
        <v>252</v>
      </c>
      <c r="D95" s="767"/>
      <c r="E95" s="767"/>
      <c r="F95" s="99" t="s">
        <v>33</v>
      </c>
      <c r="G95" s="99" t="s">
        <v>33</v>
      </c>
      <c r="H95" s="99" t="s">
        <v>33</v>
      </c>
      <c r="I95" s="99" t="s">
        <v>33</v>
      </c>
      <c r="J95" s="100">
        <v>29.52</v>
      </c>
      <c r="K95" s="99" t="s">
        <v>33</v>
      </c>
      <c r="L95" s="100">
        <v>44.28</v>
      </c>
      <c r="M95" s="101" t="s">
        <v>33</v>
      </c>
      <c r="N95" s="102" t="s">
        <v>33</v>
      </c>
      <c r="T95" s="68" t="s">
        <v>252</v>
      </c>
    </row>
    <row r="96" spans="1:23" s="63" customFormat="1" x14ac:dyDescent="0.2">
      <c r="A96" s="98"/>
      <c r="B96" s="97" t="s">
        <v>33</v>
      </c>
      <c r="C96" s="767" t="s">
        <v>253</v>
      </c>
      <c r="D96" s="767"/>
      <c r="E96" s="767"/>
      <c r="F96" s="99" t="s">
        <v>179</v>
      </c>
      <c r="G96" s="99" t="s">
        <v>4564</v>
      </c>
      <c r="H96" s="99" t="s">
        <v>33</v>
      </c>
      <c r="I96" s="99" t="s">
        <v>4565</v>
      </c>
      <c r="J96" s="100" t="s">
        <v>33</v>
      </c>
      <c r="K96" s="99" t="s">
        <v>33</v>
      </c>
      <c r="L96" s="100" t="s">
        <v>33</v>
      </c>
      <c r="M96" s="101" t="s">
        <v>33</v>
      </c>
      <c r="N96" s="102" t="s">
        <v>33</v>
      </c>
      <c r="U96" s="68" t="s">
        <v>253</v>
      </c>
    </row>
    <row r="97" spans="1:25" s="63" customFormat="1" x14ac:dyDescent="0.2">
      <c r="A97" s="98"/>
      <c r="B97" s="97" t="s">
        <v>33</v>
      </c>
      <c r="C97" s="767" t="s">
        <v>178</v>
      </c>
      <c r="D97" s="767"/>
      <c r="E97" s="767"/>
      <c r="F97" s="99" t="s">
        <v>179</v>
      </c>
      <c r="G97" s="99" t="s">
        <v>925</v>
      </c>
      <c r="H97" s="99" t="s">
        <v>33</v>
      </c>
      <c r="I97" s="99" t="s">
        <v>1437</v>
      </c>
      <c r="J97" s="100" t="s">
        <v>33</v>
      </c>
      <c r="K97" s="99" t="s">
        <v>33</v>
      </c>
      <c r="L97" s="100" t="s">
        <v>33</v>
      </c>
      <c r="M97" s="101" t="s">
        <v>33</v>
      </c>
      <c r="N97" s="102" t="s">
        <v>33</v>
      </c>
      <c r="U97" s="68" t="s">
        <v>178</v>
      </c>
    </row>
    <row r="98" spans="1:25" s="63" customFormat="1" x14ac:dyDescent="0.2">
      <c r="A98" s="98"/>
      <c r="B98" s="97" t="s">
        <v>33</v>
      </c>
      <c r="C98" s="776" t="s">
        <v>182</v>
      </c>
      <c r="D98" s="776"/>
      <c r="E98" s="776"/>
      <c r="F98" s="90" t="s">
        <v>33</v>
      </c>
      <c r="G98" s="90" t="s">
        <v>33</v>
      </c>
      <c r="H98" s="90" t="s">
        <v>33</v>
      </c>
      <c r="I98" s="90" t="s">
        <v>33</v>
      </c>
      <c r="J98" s="91">
        <v>292.42</v>
      </c>
      <c r="K98" s="90" t="s">
        <v>33</v>
      </c>
      <c r="L98" s="91">
        <v>438.63</v>
      </c>
      <c r="M98" s="92" t="s">
        <v>33</v>
      </c>
      <c r="N98" s="93" t="s">
        <v>33</v>
      </c>
      <c r="V98" s="68" t="s">
        <v>182</v>
      </c>
    </row>
    <row r="99" spans="1:25" s="63" customFormat="1" x14ac:dyDescent="0.2">
      <c r="A99" s="98"/>
      <c r="B99" s="97" t="s">
        <v>33</v>
      </c>
      <c r="C99" s="767" t="s">
        <v>183</v>
      </c>
      <c r="D99" s="767"/>
      <c r="E99" s="767"/>
      <c r="F99" s="99" t="s">
        <v>33</v>
      </c>
      <c r="G99" s="99" t="s">
        <v>33</v>
      </c>
      <c r="H99" s="99" t="s">
        <v>33</v>
      </c>
      <c r="I99" s="99" t="s">
        <v>33</v>
      </c>
      <c r="J99" s="100" t="s">
        <v>33</v>
      </c>
      <c r="K99" s="99" t="s">
        <v>33</v>
      </c>
      <c r="L99" s="100">
        <v>292.92</v>
      </c>
      <c r="M99" s="101" t="s">
        <v>33</v>
      </c>
      <c r="N99" s="102" t="s">
        <v>33</v>
      </c>
      <c r="U99" s="68" t="s">
        <v>183</v>
      </c>
    </row>
    <row r="100" spans="1:25" s="63" customFormat="1" ht="22.5" x14ac:dyDescent="0.2">
      <c r="A100" s="98"/>
      <c r="B100" s="97" t="s">
        <v>959</v>
      </c>
      <c r="C100" s="767" t="s">
        <v>960</v>
      </c>
      <c r="D100" s="767"/>
      <c r="E100" s="767"/>
      <c r="F100" s="99" t="s">
        <v>186</v>
      </c>
      <c r="G100" s="99" t="s">
        <v>187</v>
      </c>
      <c r="H100" s="99" t="s">
        <v>33</v>
      </c>
      <c r="I100" s="99" t="s">
        <v>187</v>
      </c>
      <c r="J100" s="100" t="s">
        <v>33</v>
      </c>
      <c r="K100" s="99" t="s">
        <v>33</v>
      </c>
      <c r="L100" s="100">
        <v>278.27</v>
      </c>
      <c r="M100" s="101" t="s">
        <v>33</v>
      </c>
      <c r="N100" s="102" t="s">
        <v>33</v>
      </c>
      <c r="U100" s="68" t="s">
        <v>960</v>
      </c>
    </row>
    <row r="101" spans="1:25" s="63" customFormat="1" ht="22.5" x14ac:dyDescent="0.2">
      <c r="A101" s="98"/>
      <c r="B101" s="97" t="s">
        <v>961</v>
      </c>
      <c r="C101" s="767" t="s">
        <v>962</v>
      </c>
      <c r="D101" s="767"/>
      <c r="E101" s="767"/>
      <c r="F101" s="99" t="s">
        <v>186</v>
      </c>
      <c r="G101" s="99" t="s">
        <v>594</v>
      </c>
      <c r="H101" s="99" t="s">
        <v>33</v>
      </c>
      <c r="I101" s="99" t="s">
        <v>594</v>
      </c>
      <c r="J101" s="100" t="s">
        <v>33</v>
      </c>
      <c r="K101" s="99" t="s">
        <v>33</v>
      </c>
      <c r="L101" s="100">
        <v>190.4</v>
      </c>
      <c r="M101" s="101" t="s">
        <v>33</v>
      </c>
      <c r="N101" s="102" t="s">
        <v>33</v>
      </c>
      <c r="U101" s="68" t="s">
        <v>962</v>
      </c>
    </row>
    <row r="102" spans="1:25" s="63" customFormat="1" x14ac:dyDescent="0.2">
      <c r="A102" s="103"/>
      <c r="B102" s="104"/>
      <c r="C102" s="780" t="s">
        <v>191</v>
      </c>
      <c r="D102" s="780"/>
      <c r="E102" s="780"/>
      <c r="F102" s="105" t="s">
        <v>33</v>
      </c>
      <c r="G102" s="105" t="s">
        <v>33</v>
      </c>
      <c r="H102" s="105" t="s">
        <v>33</v>
      </c>
      <c r="I102" s="105" t="s">
        <v>33</v>
      </c>
      <c r="J102" s="106" t="s">
        <v>33</v>
      </c>
      <c r="K102" s="105" t="s">
        <v>33</v>
      </c>
      <c r="L102" s="106">
        <v>907.3</v>
      </c>
      <c r="M102" s="92" t="s">
        <v>33</v>
      </c>
      <c r="N102" s="107" t="s">
        <v>33</v>
      </c>
      <c r="W102" s="68" t="s">
        <v>191</v>
      </c>
    </row>
    <row r="103" spans="1:25" s="63" customFormat="1" ht="22.5" x14ac:dyDescent="0.2">
      <c r="A103" s="88" t="s">
        <v>246</v>
      </c>
      <c r="B103" s="89" t="s">
        <v>4426</v>
      </c>
      <c r="C103" s="776" t="s">
        <v>4566</v>
      </c>
      <c r="D103" s="776"/>
      <c r="E103" s="776"/>
      <c r="F103" s="90" t="s">
        <v>815</v>
      </c>
      <c r="G103" s="90" t="s">
        <v>33</v>
      </c>
      <c r="H103" s="90" t="s">
        <v>33</v>
      </c>
      <c r="I103" s="90" t="s">
        <v>4567</v>
      </c>
      <c r="J103" s="91">
        <v>176.68</v>
      </c>
      <c r="K103" s="90" t="s">
        <v>856</v>
      </c>
      <c r="L103" s="91">
        <v>77203.509999999995</v>
      </c>
      <c r="M103" s="92" t="s">
        <v>33</v>
      </c>
      <c r="N103" s="93" t="s">
        <v>33</v>
      </c>
      <c r="R103" s="68" t="s">
        <v>4566</v>
      </c>
    </row>
    <row r="104" spans="1:25" s="63" customFormat="1" x14ac:dyDescent="0.2">
      <c r="A104" s="94"/>
      <c r="B104" s="95"/>
      <c r="C104" s="767" t="s">
        <v>4568</v>
      </c>
      <c r="D104" s="767"/>
      <c r="E104" s="767"/>
      <c r="F104" s="767"/>
      <c r="G104" s="767"/>
      <c r="H104" s="767"/>
      <c r="I104" s="767"/>
      <c r="J104" s="767"/>
      <c r="K104" s="767"/>
      <c r="L104" s="767"/>
      <c r="M104" s="767"/>
      <c r="N104" s="781"/>
      <c r="S104" s="68" t="s">
        <v>4568</v>
      </c>
    </row>
    <row r="105" spans="1:25" s="63" customFormat="1" x14ac:dyDescent="0.2">
      <c r="A105" s="94"/>
      <c r="B105" s="95"/>
      <c r="C105" s="767" t="s">
        <v>4569</v>
      </c>
      <c r="D105" s="767"/>
      <c r="E105" s="767"/>
      <c r="F105" s="767"/>
      <c r="G105" s="767"/>
      <c r="H105" s="767"/>
      <c r="I105" s="767"/>
      <c r="J105" s="767"/>
      <c r="K105" s="767"/>
      <c r="L105" s="767"/>
      <c r="M105" s="767"/>
      <c r="N105" s="781"/>
      <c r="X105" s="68" t="s">
        <v>4569</v>
      </c>
    </row>
    <row r="106" spans="1:25" s="63" customFormat="1" ht="22.5" x14ac:dyDescent="0.2">
      <c r="A106" s="96"/>
      <c r="B106" s="97" t="s">
        <v>858</v>
      </c>
      <c r="C106" s="767" t="s">
        <v>859</v>
      </c>
      <c r="D106" s="767"/>
      <c r="E106" s="767"/>
      <c r="F106" s="767"/>
      <c r="G106" s="767"/>
      <c r="H106" s="767"/>
      <c r="I106" s="767"/>
      <c r="J106" s="767"/>
      <c r="K106" s="767"/>
      <c r="L106" s="767"/>
      <c r="M106" s="767"/>
      <c r="N106" s="781"/>
      <c r="Y106" s="68" t="s">
        <v>859</v>
      </c>
    </row>
    <row r="107" spans="1:25" s="63" customFormat="1" ht="22.5" x14ac:dyDescent="0.2">
      <c r="A107" s="88" t="s">
        <v>258</v>
      </c>
      <c r="B107" s="89" t="s">
        <v>2712</v>
      </c>
      <c r="C107" s="776" t="s">
        <v>2713</v>
      </c>
      <c r="D107" s="776"/>
      <c r="E107" s="776"/>
      <c r="F107" s="90" t="s">
        <v>711</v>
      </c>
      <c r="G107" s="90" t="s">
        <v>33</v>
      </c>
      <c r="H107" s="90" t="s">
        <v>33</v>
      </c>
      <c r="I107" s="90" t="s">
        <v>2390</v>
      </c>
      <c r="J107" s="91" t="s">
        <v>33</v>
      </c>
      <c r="K107" s="90" t="s">
        <v>33</v>
      </c>
      <c r="L107" s="91" t="s">
        <v>33</v>
      </c>
      <c r="M107" s="92" t="s">
        <v>33</v>
      </c>
      <c r="N107" s="93" t="s">
        <v>33</v>
      </c>
      <c r="R107" s="68" t="s">
        <v>2713</v>
      </c>
    </row>
    <row r="108" spans="1:25" s="63" customFormat="1" x14ac:dyDescent="0.2">
      <c r="A108" s="94"/>
      <c r="B108" s="95"/>
      <c r="C108" s="767" t="s">
        <v>4570</v>
      </c>
      <c r="D108" s="767"/>
      <c r="E108" s="767"/>
      <c r="F108" s="767"/>
      <c r="G108" s="767"/>
      <c r="H108" s="767"/>
      <c r="I108" s="767"/>
      <c r="J108" s="767"/>
      <c r="K108" s="767"/>
      <c r="L108" s="767"/>
      <c r="M108" s="767"/>
      <c r="N108" s="781"/>
      <c r="S108" s="68" t="s">
        <v>4570</v>
      </c>
    </row>
    <row r="109" spans="1:25" s="63" customFormat="1" x14ac:dyDescent="0.2">
      <c r="A109" s="98"/>
      <c r="B109" s="97" t="s">
        <v>165</v>
      </c>
      <c r="C109" s="767" t="s">
        <v>251</v>
      </c>
      <c r="D109" s="767"/>
      <c r="E109" s="767"/>
      <c r="F109" s="99" t="s">
        <v>33</v>
      </c>
      <c r="G109" s="99" t="s">
        <v>33</v>
      </c>
      <c r="H109" s="99" t="s">
        <v>33</v>
      </c>
      <c r="I109" s="99" t="s">
        <v>33</v>
      </c>
      <c r="J109" s="100">
        <v>103.02</v>
      </c>
      <c r="K109" s="99" t="s">
        <v>33</v>
      </c>
      <c r="L109" s="100">
        <v>46.36</v>
      </c>
      <c r="M109" s="101" t="s">
        <v>33</v>
      </c>
      <c r="N109" s="102" t="s">
        <v>33</v>
      </c>
      <c r="T109" s="68" t="s">
        <v>251</v>
      </c>
    </row>
    <row r="110" spans="1:25" s="63" customFormat="1" x14ac:dyDescent="0.2">
      <c r="A110" s="98"/>
      <c r="B110" s="97" t="s">
        <v>173</v>
      </c>
      <c r="C110" s="767" t="s">
        <v>174</v>
      </c>
      <c r="D110" s="767"/>
      <c r="E110" s="767"/>
      <c r="F110" s="99" t="s">
        <v>33</v>
      </c>
      <c r="G110" s="99" t="s">
        <v>33</v>
      </c>
      <c r="H110" s="99" t="s">
        <v>33</v>
      </c>
      <c r="I110" s="99" t="s">
        <v>33</v>
      </c>
      <c r="J110" s="100">
        <v>92.28</v>
      </c>
      <c r="K110" s="99" t="s">
        <v>33</v>
      </c>
      <c r="L110" s="100">
        <v>41.53</v>
      </c>
      <c r="M110" s="101" t="s">
        <v>33</v>
      </c>
      <c r="N110" s="102" t="s">
        <v>33</v>
      </c>
      <c r="T110" s="68" t="s">
        <v>174</v>
      </c>
    </row>
    <row r="111" spans="1:25" s="63" customFormat="1" x14ac:dyDescent="0.2">
      <c r="A111" s="98"/>
      <c r="B111" s="97" t="s">
        <v>176</v>
      </c>
      <c r="C111" s="767" t="s">
        <v>177</v>
      </c>
      <c r="D111" s="767"/>
      <c r="E111" s="767"/>
      <c r="F111" s="99" t="s">
        <v>33</v>
      </c>
      <c r="G111" s="99" t="s">
        <v>33</v>
      </c>
      <c r="H111" s="99" t="s">
        <v>33</v>
      </c>
      <c r="I111" s="99" t="s">
        <v>33</v>
      </c>
      <c r="J111" s="100">
        <v>11.3</v>
      </c>
      <c r="K111" s="99" t="s">
        <v>33</v>
      </c>
      <c r="L111" s="100">
        <v>5.09</v>
      </c>
      <c r="M111" s="101" t="s">
        <v>33</v>
      </c>
      <c r="N111" s="102" t="s">
        <v>33</v>
      </c>
      <c r="T111" s="68" t="s">
        <v>177</v>
      </c>
    </row>
    <row r="112" spans="1:25" s="63" customFormat="1" x14ac:dyDescent="0.2">
      <c r="A112" s="98"/>
      <c r="B112" s="97" t="s">
        <v>212</v>
      </c>
      <c r="C112" s="767" t="s">
        <v>252</v>
      </c>
      <c r="D112" s="767"/>
      <c r="E112" s="767"/>
      <c r="F112" s="99" t="s">
        <v>33</v>
      </c>
      <c r="G112" s="99" t="s">
        <v>33</v>
      </c>
      <c r="H112" s="99" t="s">
        <v>33</v>
      </c>
      <c r="I112" s="99" t="s">
        <v>33</v>
      </c>
      <c r="J112" s="100">
        <v>72.97</v>
      </c>
      <c r="K112" s="99" t="s">
        <v>33</v>
      </c>
      <c r="L112" s="100">
        <v>32.840000000000003</v>
      </c>
      <c r="M112" s="101" t="s">
        <v>33</v>
      </c>
      <c r="N112" s="102" t="s">
        <v>33</v>
      </c>
      <c r="T112" s="68" t="s">
        <v>252</v>
      </c>
    </row>
    <row r="113" spans="1:23" s="63" customFormat="1" x14ac:dyDescent="0.2">
      <c r="A113" s="98"/>
      <c r="B113" s="97" t="s">
        <v>33</v>
      </c>
      <c r="C113" s="767" t="s">
        <v>253</v>
      </c>
      <c r="D113" s="767"/>
      <c r="E113" s="767"/>
      <c r="F113" s="99" t="s">
        <v>179</v>
      </c>
      <c r="G113" s="99" t="s">
        <v>2714</v>
      </c>
      <c r="H113" s="99" t="s">
        <v>33</v>
      </c>
      <c r="I113" s="99" t="s">
        <v>4571</v>
      </c>
      <c r="J113" s="100" t="s">
        <v>33</v>
      </c>
      <c r="K113" s="99" t="s">
        <v>33</v>
      </c>
      <c r="L113" s="100" t="s">
        <v>33</v>
      </c>
      <c r="M113" s="101" t="s">
        <v>33</v>
      </c>
      <c r="N113" s="102" t="s">
        <v>33</v>
      </c>
      <c r="U113" s="68" t="s">
        <v>253</v>
      </c>
    </row>
    <row r="114" spans="1:23" s="63" customFormat="1" x14ac:dyDescent="0.2">
      <c r="A114" s="98"/>
      <c r="B114" s="97" t="s">
        <v>33</v>
      </c>
      <c r="C114" s="767" t="s">
        <v>178</v>
      </c>
      <c r="D114" s="767"/>
      <c r="E114" s="767"/>
      <c r="F114" s="99" t="s">
        <v>179</v>
      </c>
      <c r="G114" s="99" t="s">
        <v>1608</v>
      </c>
      <c r="H114" s="99" t="s">
        <v>33</v>
      </c>
      <c r="I114" s="99" t="s">
        <v>4572</v>
      </c>
      <c r="J114" s="100" t="s">
        <v>33</v>
      </c>
      <c r="K114" s="99" t="s">
        <v>33</v>
      </c>
      <c r="L114" s="100" t="s">
        <v>33</v>
      </c>
      <c r="M114" s="101" t="s">
        <v>33</v>
      </c>
      <c r="N114" s="102" t="s">
        <v>33</v>
      </c>
      <c r="U114" s="68" t="s">
        <v>178</v>
      </c>
    </row>
    <row r="115" spans="1:23" s="63" customFormat="1" x14ac:dyDescent="0.2">
      <c r="A115" s="98"/>
      <c r="B115" s="97" t="s">
        <v>33</v>
      </c>
      <c r="C115" s="776" t="s">
        <v>182</v>
      </c>
      <c r="D115" s="776"/>
      <c r="E115" s="776"/>
      <c r="F115" s="90" t="s">
        <v>33</v>
      </c>
      <c r="G115" s="90" t="s">
        <v>33</v>
      </c>
      <c r="H115" s="90" t="s">
        <v>33</v>
      </c>
      <c r="I115" s="90" t="s">
        <v>33</v>
      </c>
      <c r="J115" s="91">
        <v>268.27</v>
      </c>
      <c r="K115" s="90" t="s">
        <v>33</v>
      </c>
      <c r="L115" s="91">
        <v>120.73</v>
      </c>
      <c r="M115" s="92" t="s">
        <v>33</v>
      </c>
      <c r="N115" s="93" t="s">
        <v>33</v>
      </c>
      <c r="V115" s="68" t="s">
        <v>182</v>
      </c>
    </row>
    <row r="116" spans="1:23" s="63" customFormat="1" x14ac:dyDescent="0.2">
      <c r="A116" s="98"/>
      <c r="B116" s="97" t="s">
        <v>33</v>
      </c>
      <c r="C116" s="767" t="s">
        <v>183</v>
      </c>
      <c r="D116" s="767"/>
      <c r="E116" s="767"/>
      <c r="F116" s="99" t="s">
        <v>33</v>
      </c>
      <c r="G116" s="99" t="s">
        <v>33</v>
      </c>
      <c r="H116" s="99" t="s">
        <v>33</v>
      </c>
      <c r="I116" s="99" t="s">
        <v>33</v>
      </c>
      <c r="J116" s="100" t="s">
        <v>33</v>
      </c>
      <c r="K116" s="99" t="s">
        <v>33</v>
      </c>
      <c r="L116" s="100">
        <v>51.45</v>
      </c>
      <c r="M116" s="101" t="s">
        <v>33</v>
      </c>
      <c r="N116" s="102" t="s">
        <v>33</v>
      </c>
      <c r="U116" s="68" t="s">
        <v>183</v>
      </c>
    </row>
    <row r="117" spans="1:23" s="63" customFormat="1" ht="22.5" x14ac:dyDescent="0.2">
      <c r="A117" s="98"/>
      <c r="B117" s="97" t="s">
        <v>959</v>
      </c>
      <c r="C117" s="767" t="s">
        <v>960</v>
      </c>
      <c r="D117" s="767"/>
      <c r="E117" s="767"/>
      <c r="F117" s="99" t="s">
        <v>186</v>
      </c>
      <c r="G117" s="99" t="s">
        <v>187</v>
      </c>
      <c r="H117" s="99" t="s">
        <v>33</v>
      </c>
      <c r="I117" s="99" t="s">
        <v>187</v>
      </c>
      <c r="J117" s="100" t="s">
        <v>33</v>
      </c>
      <c r="K117" s="99" t="s">
        <v>33</v>
      </c>
      <c r="L117" s="100">
        <v>48.88</v>
      </c>
      <c r="M117" s="101" t="s">
        <v>33</v>
      </c>
      <c r="N117" s="102" t="s">
        <v>33</v>
      </c>
      <c r="U117" s="68" t="s">
        <v>960</v>
      </c>
    </row>
    <row r="118" spans="1:23" s="63" customFormat="1" ht="22.5" x14ac:dyDescent="0.2">
      <c r="A118" s="98"/>
      <c r="B118" s="97" t="s">
        <v>961</v>
      </c>
      <c r="C118" s="767" t="s">
        <v>962</v>
      </c>
      <c r="D118" s="767"/>
      <c r="E118" s="767"/>
      <c r="F118" s="99" t="s">
        <v>186</v>
      </c>
      <c r="G118" s="99" t="s">
        <v>594</v>
      </c>
      <c r="H118" s="99" t="s">
        <v>33</v>
      </c>
      <c r="I118" s="99" t="s">
        <v>594</v>
      </c>
      <c r="J118" s="100" t="s">
        <v>33</v>
      </c>
      <c r="K118" s="99" t="s">
        <v>33</v>
      </c>
      <c r="L118" s="100">
        <v>33.44</v>
      </c>
      <c r="M118" s="101" t="s">
        <v>33</v>
      </c>
      <c r="N118" s="102" t="s">
        <v>33</v>
      </c>
      <c r="U118" s="68" t="s">
        <v>962</v>
      </c>
    </row>
    <row r="119" spans="1:23" s="63" customFormat="1" x14ac:dyDescent="0.2">
      <c r="A119" s="103"/>
      <c r="B119" s="104"/>
      <c r="C119" s="780" t="s">
        <v>191</v>
      </c>
      <c r="D119" s="780"/>
      <c r="E119" s="780"/>
      <c r="F119" s="105" t="s">
        <v>33</v>
      </c>
      <c r="G119" s="105" t="s">
        <v>33</v>
      </c>
      <c r="H119" s="105" t="s">
        <v>33</v>
      </c>
      <c r="I119" s="105" t="s">
        <v>33</v>
      </c>
      <c r="J119" s="106" t="s">
        <v>33</v>
      </c>
      <c r="K119" s="105" t="s">
        <v>33</v>
      </c>
      <c r="L119" s="106">
        <v>203.05</v>
      </c>
      <c r="M119" s="92" t="s">
        <v>33</v>
      </c>
      <c r="N119" s="107" t="s">
        <v>33</v>
      </c>
      <c r="W119" s="68" t="s">
        <v>191</v>
      </c>
    </row>
    <row r="120" spans="1:23" s="63" customFormat="1" ht="45" x14ac:dyDescent="0.2">
      <c r="A120" s="88" t="s">
        <v>262</v>
      </c>
      <c r="B120" s="89" t="s">
        <v>2717</v>
      </c>
      <c r="C120" s="776" t="s">
        <v>2718</v>
      </c>
      <c r="D120" s="776"/>
      <c r="E120" s="776"/>
      <c r="F120" s="90" t="s">
        <v>711</v>
      </c>
      <c r="G120" s="90" t="s">
        <v>33</v>
      </c>
      <c r="H120" s="90" t="s">
        <v>33</v>
      </c>
      <c r="I120" s="90" t="s">
        <v>712</v>
      </c>
      <c r="J120" s="91" t="s">
        <v>33</v>
      </c>
      <c r="K120" s="90" t="s">
        <v>33</v>
      </c>
      <c r="L120" s="91" t="s">
        <v>33</v>
      </c>
      <c r="M120" s="92" t="s">
        <v>33</v>
      </c>
      <c r="N120" s="93" t="s">
        <v>33</v>
      </c>
      <c r="R120" s="68" t="s">
        <v>2718</v>
      </c>
    </row>
    <row r="121" spans="1:23" s="63" customFormat="1" x14ac:dyDescent="0.2">
      <c r="A121" s="94"/>
      <c r="B121" s="95"/>
      <c r="C121" s="767" t="s">
        <v>713</v>
      </c>
      <c r="D121" s="767"/>
      <c r="E121" s="767"/>
      <c r="F121" s="767"/>
      <c r="G121" s="767"/>
      <c r="H121" s="767"/>
      <c r="I121" s="767"/>
      <c r="J121" s="767"/>
      <c r="K121" s="767"/>
      <c r="L121" s="767"/>
      <c r="M121" s="767"/>
      <c r="N121" s="781"/>
      <c r="S121" s="68" t="s">
        <v>713</v>
      </c>
    </row>
    <row r="122" spans="1:23" s="63" customFormat="1" x14ac:dyDescent="0.2">
      <c r="A122" s="98"/>
      <c r="B122" s="97" t="s">
        <v>165</v>
      </c>
      <c r="C122" s="767" t="s">
        <v>251</v>
      </c>
      <c r="D122" s="767"/>
      <c r="E122" s="767"/>
      <c r="F122" s="99" t="s">
        <v>33</v>
      </c>
      <c r="G122" s="99" t="s">
        <v>33</v>
      </c>
      <c r="H122" s="99" t="s">
        <v>33</v>
      </c>
      <c r="I122" s="99" t="s">
        <v>33</v>
      </c>
      <c r="J122" s="100">
        <v>115.81</v>
      </c>
      <c r="K122" s="99" t="s">
        <v>33</v>
      </c>
      <c r="L122" s="100">
        <v>28.95</v>
      </c>
      <c r="M122" s="101" t="s">
        <v>33</v>
      </c>
      <c r="N122" s="102" t="s">
        <v>33</v>
      </c>
      <c r="T122" s="68" t="s">
        <v>251</v>
      </c>
    </row>
    <row r="123" spans="1:23" s="63" customFormat="1" x14ac:dyDescent="0.2">
      <c r="A123" s="98"/>
      <c r="B123" s="97" t="s">
        <v>173</v>
      </c>
      <c r="C123" s="767" t="s">
        <v>174</v>
      </c>
      <c r="D123" s="767"/>
      <c r="E123" s="767"/>
      <c r="F123" s="99" t="s">
        <v>33</v>
      </c>
      <c r="G123" s="99" t="s">
        <v>33</v>
      </c>
      <c r="H123" s="99" t="s">
        <v>33</v>
      </c>
      <c r="I123" s="99" t="s">
        <v>33</v>
      </c>
      <c r="J123" s="100">
        <v>48.26</v>
      </c>
      <c r="K123" s="99" t="s">
        <v>33</v>
      </c>
      <c r="L123" s="100">
        <v>12.07</v>
      </c>
      <c r="M123" s="101" t="s">
        <v>33</v>
      </c>
      <c r="N123" s="102" t="s">
        <v>33</v>
      </c>
      <c r="T123" s="68" t="s">
        <v>174</v>
      </c>
    </row>
    <row r="124" spans="1:23" s="63" customFormat="1" x14ac:dyDescent="0.2">
      <c r="A124" s="98"/>
      <c r="B124" s="97" t="s">
        <v>176</v>
      </c>
      <c r="C124" s="767" t="s">
        <v>177</v>
      </c>
      <c r="D124" s="767"/>
      <c r="E124" s="767"/>
      <c r="F124" s="99" t="s">
        <v>33</v>
      </c>
      <c r="G124" s="99" t="s">
        <v>33</v>
      </c>
      <c r="H124" s="99" t="s">
        <v>33</v>
      </c>
      <c r="I124" s="99" t="s">
        <v>33</v>
      </c>
      <c r="J124" s="100">
        <v>5.0199999999999996</v>
      </c>
      <c r="K124" s="99" t="s">
        <v>33</v>
      </c>
      <c r="L124" s="100">
        <v>1.26</v>
      </c>
      <c r="M124" s="101" t="s">
        <v>33</v>
      </c>
      <c r="N124" s="102" t="s">
        <v>33</v>
      </c>
      <c r="T124" s="68" t="s">
        <v>177</v>
      </c>
    </row>
    <row r="125" spans="1:23" s="63" customFormat="1" x14ac:dyDescent="0.2">
      <c r="A125" s="98"/>
      <c r="B125" s="97" t="s">
        <v>212</v>
      </c>
      <c r="C125" s="767" t="s">
        <v>252</v>
      </c>
      <c r="D125" s="767"/>
      <c r="E125" s="767"/>
      <c r="F125" s="99" t="s">
        <v>33</v>
      </c>
      <c r="G125" s="99" t="s">
        <v>33</v>
      </c>
      <c r="H125" s="99" t="s">
        <v>33</v>
      </c>
      <c r="I125" s="99" t="s">
        <v>33</v>
      </c>
      <c r="J125" s="100">
        <v>28.03</v>
      </c>
      <c r="K125" s="99" t="s">
        <v>33</v>
      </c>
      <c r="L125" s="100">
        <v>7.01</v>
      </c>
      <c r="M125" s="101" t="s">
        <v>33</v>
      </c>
      <c r="N125" s="102" t="s">
        <v>33</v>
      </c>
      <c r="T125" s="68" t="s">
        <v>252</v>
      </c>
    </row>
    <row r="126" spans="1:23" s="63" customFormat="1" x14ac:dyDescent="0.2">
      <c r="A126" s="98"/>
      <c r="B126" s="97" t="s">
        <v>33</v>
      </c>
      <c r="C126" s="767" t="s">
        <v>253</v>
      </c>
      <c r="D126" s="767"/>
      <c r="E126" s="767"/>
      <c r="F126" s="99" t="s">
        <v>179</v>
      </c>
      <c r="G126" s="99" t="s">
        <v>2719</v>
      </c>
      <c r="H126" s="99" t="s">
        <v>33</v>
      </c>
      <c r="I126" s="99" t="s">
        <v>4573</v>
      </c>
      <c r="J126" s="100" t="s">
        <v>33</v>
      </c>
      <c r="K126" s="99" t="s">
        <v>33</v>
      </c>
      <c r="L126" s="100" t="s">
        <v>33</v>
      </c>
      <c r="M126" s="101" t="s">
        <v>33</v>
      </c>
      <c r="N126" s="102" t="s">
        <v>33</v>
      </c>
      <c r="U126" s="68" t="s">
        <v>253</v>
      </c>
    </row>
    <row r="127" spans="1:23" s="63" customFormat="1" x14ac:dyDescent="0.2">
      <c r="A127" s="98"/>
      <c r="B127" s="97" t="s">
        <v>33</v>
      </c>
      <c r="C127" s="767" t="s">
        <v>178</v>
      </c>
      <c r="D127" s="767"/>
      <c r="E127" s="767"/>
      <c r="F127" s="99" t="s">
        <v>179</v>
      </c>
      <c r="G127" s="99" t="s">
        <v>925</v>
      </c>
      <c r="H127" s="99" t="s">
        <v>33</v>
      </c>
      <c r="I127" s="99" t="s">
        <v>648</v>
      </c>
      <c r="J127" s="100" t="s">
        <v>33</v>
      </c>
      <c r="K127" s="99" t="s">
        <v>33</v>
      </c>
      <c r="L127" s="100" t="s">
        <v>33</v>
      </c>
      <c r="M127" s="101" t="s">
        <v>33</v>
      </c>
      <c r="N127" s="102" t="s">
        <v>33</v>
      </c>
      <c r="U127" s="68" t="s">
        <v>178</v>
      </c>
    </row>
    <row r="128" spans="1:23" s="63" customFormat="1" x14ac:dyDescent="0.2">
      <c r="A128" s="98"/>
      <c r="B128" s="97" t="s">
        <v>33</v>
      </c>
      <c r="C128" s="776" t="s">
        <v>182</v>
      </c>
      <c r="D128" s="776"/>
      <c r="E128" s="776"/>
      <c r="F128" s="90" t="s">
        <v>33</v>
      </c>
      <c r="G128" s="90" t="s">
        <v>33</v>
      </c>
      <c r="H128" s="90" t="s">
        <v>33</v>
      </c>
      <c r="I128" s="90" t="s">
        <v>33</v>
      </c>
      <c r="J128" s="91">
        <v>192.1</v>
      </c>
      <c r="K128" s="90" t="s">
        <v>33</v>
      </c>
      <c r="L128" s="91">
        <v>48.03</v>
      </c>
      <c r="M128" s="92" t="s">
        <v>33</v>
      </c>
      <c r="N128" s="93" t="s">
        <v>33</v>
      </c>
      <c r="V128" s="68" t="s">
        <v>182</v>
      </c>
    </row>
    <row r="129" spans="1:25" s="63" customFormat="1" x14ac:dyDescent="0.2">
      <c r="A129" s="98"/>
      <c r="B129" s="97" t="s">
        <v>33</v>
      </c>
      <c r="C129" s="767" t="s">
        <v>183</v>
      </c>
      <c r="D129" s="767"/>
      <c r="E129" s="767"/>
      <c r="F129" s="99" t="s">
        <v>33</v>
      </c>
      <c r="G129" s="99" t="s">
        <v>33</v>
      </c>
      <c r="H129" s="99" t="s">
        <v>33</v>
      </c>
      <c r="I129" s="99" t="s">
        <v>33</v>
      </c>
      <c r="J129" s="100" t="s">
        <v>33</v>
      </c>
      <c r="K129" s="99" t="s">
        <v>33</v>
      </c>
      <c r="L129" s="100">
        <v>30.21</v>
      </c>
      <c r="M129" s="101" t="s">
        <v>33</v>
      </c>
      <c r="N129" s="102" t="s">
        <v>33</v>
      </c>
      <c r="U129" s="68" t="s">
        <v>183</v>
      </c>
    </row>
    <row r="130" spans="1:25" s="63" customFormat="1" ht="22.5" x14ac:dyDescent="0.2">
      <c r="A130" s="98"/>
      <c r="B130" s="97" t="s">
        <v>959</v>
      </c>
      <c r="C130" s="767" t="s">
        <v>960</v>
      </c>
      <c r="D130" s="767"/>
      <c r="E130" s="767"/>
      <c r="F130" s="99" t="s">
        <v>186</v>
      </c>
      <c r="G130" s="99" t="s">
        <v>187</v>
      </c>
      <c r="H130" s="99" t="s">
        <v>33</v>
      </c>
      <c r="I130" s="99" t="s">
        <v>187</v>
      </c>
      <c r="J130" s="100" t="s">
        <v>33</v>
      </c>
      <c r="K130" s="99" t="s">
        <v>33</v>
      </c>
      <c r="L130" s="100">
        <v>28.7</v>
      </c>
      <c r="M130" s="101" t="s">
        <v>33</v>
      </c>
      <c r="N130" s="102" t="s">
        <v>33</v>
      </c>
      <c r="U130" s="68" t="s">
        <v>960</v>
      </c>
    </row>
    <row r="131" spans="1:25" s="63" customFormat="1" ht="22.5" x14ac:dyDescent="0.2">
      <c r="A131" s="98"/>
      <c r="B131" s="97" t="s">
        <v>961</v>
      </c>
      <c r="C131" s="767" t="s">
        <v>962</v>
      </c>
      <c r="D131" s="767"/>
      <c r="E131" s="767"/>
      <c r="F131" s="99" t="s">
        <v>186</v>
      </c>
      <c r="G131" s="99" t="s">
        <v>594</v>
      </c>
      <c r="H131" s="99" t="s">
        <v>33</v>
      </c>
      <c r="I131" s="99" t="s">
        <v>594</v>
      </c>
      <c r="J131" s="100" t="s">
        <v>33</v>
      </c>
      <c r="K131" s="99" t="s">
        <v>33</v>
      </c>
      <c r="L131" s="100">
        <v>19.64</v>
      </c>
      <c r="M131" s="101" t="s">
        <v>33</v>
      </c>
      <c r="N131" s="102" t="s">
        <v>33</v>
      </c>
      <c r="U131" s="68" t="s">
        <v>962</v>
      </c>
    </row>
    <row r="132" spans="1:25" s="63" customFormat="1" x14ac:dyDescent="0.2">
      <c r="A132" s="103"/>
      <c r="B132" s="104"/>
      <c r="C132" s="780" t="s">
        <v>191</v>
      </c>
      <c r="D132" s="780"/>
      <c r="E132" s="780"/>
      <c r="F132" s="105" t="s">
        <v>33</v>
      </c>
      <c r="G132" s="105" t="s">
        <v>33</v>
      </c>
      <c r="H132" s="105" t="s">
        <v>33</v>
      </c>
      <c r="I132" s="105" t="s">
        <v>33</v>
      </c>
      <c r="J132" s="106" t="s">
        <v>33</v>
      </c>
      <c r="K132" s="105" t="s">
        <v>33</v>
      </c>
      <c r="L132" s="106">
        <v>96.37</v>
      </c>
      <c r="M132" s="92" t="s">
        <v>33</v>
      </c>
      <c r="N132" s="107" t="s">
        <v>33</v>
      </c>
      <c r="W132" s="68" t="s">
        <v>191</v>
      </c>
    </row>
    <row r="133" spans="1:25" s="63" customFormat="1" ht="22.5" x14ac:dyDescent="0.2">
      <c r="A133" s="88" t="s">
        <v>267</v>
      </c>
      <c r="B133" s="89" t="s">
        <v>4426</v>
      </c>
      <c r="C133" s="776" t="s">
        <v>4574</v>
      </c>
      <c r="D133" s="776"/>
      <c r="E133" s="776"/>
      <c r="F133" s="90" t="s">
        <v>815</v>
      </c>
      <c r="G133" s="90" t="s">
        <v>33</v>
      </c>
      <c r="H133" s="90" t="s">
        <v>33</v>
      </c>
      <c r="I133" s="90" t="s">
        <v>4575</v>
      </c>
      <c r="J133" s="91">
        <v>32.82</v>
      </c>
      <c r="K133" s="90" t="s">
        <v>856</v>
      </c>
      <c r="L133" s="91">
        <v>2390.21</v>
      </c>
      <c r="M133" s="92" t="s">
        <v>33</v>
      </c>
      <c r="N133" s="93" t="s">
        <v>33</v>
      </c>
      <c r="R133" s="68" t="s">
        <v>4574</v>
      </c>
    </row>
    <row r="134" spans="1:25" s="63" customFormat="1" x14ac:dyDescent="0.2">
      <c r="A134" s="94"/>
      <c r="B134" s="95"/>
      <c r="C134" s="767" t="s">
        <v>4576</v>
      </c>
      <c r="D134" s="767"/>
      <c r="E134" s="767"/>
      <c r="F134" s="767"/>
      <c r="G134" s="767"/>
      <c r="H134" s="767"/>
      <c r="I134" s="767"/>
      <c r="J134" s="767"/>
      <c r="K134" s="767"/>
      <c r="L134" s="767"/>
      <c r="M134" s="767"/>
      <c r="N134" s="781"/>
      <c r="S134" s="68" t="s">
        <v>4576</v>
      </c>
    </row>
    <row r="135" spans="1:25" s="63" customFormat="1" x14ac:dyDescent="0.2">
      <c r="A135" s="94"/>
      <c r="B135" s="95"/>
      <c r="C135" s="767" t="s">
        <v>4577</v>
      </c>
      <c r="D135" s="767"/>
      <c r="E135" s="767"/>
      <c r="F135" s="767"/>
      <c r="G135" s="767"/>
      <c r="H135" s="767"/>
      <c r="I135" s="767"/>
      <c r="J135" s="767"/>
      <c r="K135" s="767"/>
      <c r="L135" s="767"/>
      <c r="M135" s="767"/>
      <c r="N135" s="781"/>
      <c r="X135" s="68" t="s">
        <v>4577</v>
      </c>
    </row>
    <row r="136" spans="1:25" s="63" customFormat="1" ht="22.5" x14ac:dyDescent="0.2">
      <c r="A136" s="96"/>
      <c r="B136" s="97" t="s">
        <v>858</v>
      </c>
      <c r="C136" s="767" t="s">
        <v>859</v>
      </c>
      <c r="D136" s="767"/>
      <c r="E136" s="767"/>
      <c r="F136" s="767"/>
      <c r="G136" s="767"/>
      <c r="H136" s="767"/>
      <c r="I136" s="767"/>
      <c r="J136" s="767"/>
      <c r="K136" s="767"/>
      <c r="L136" s="767"/>
      <c r="M136" s="767"/>
      <c r="N136" s="781"/>
      <c r="Y136" s="68" t="s">
        <v>859</v>
      </c>
    </row>
    <row r="137" spans="1:25" s="63" customFormat="1" ht="22.5" x14ac:dyDescent="0.2">
      <c r="A137" s="88" t="s">
        <v>274</v>
      </c>
      <c r="B137" s="89" t="s">
        <v>4578</v>
      </c>
      <c r="C137" s="776" t="s">
        <v>4579</v>
      </c>
      <c r="D137" s="776"/>
      <c r="E137" s="776"/>
      <c r="F137" s="90" t="s">
        <v>711</v>
      </c>
      <c r="G137" s="90" t="s">
        <v>33</v>
      </c>
      <c r="H137" s="90" t="s">
        <v>33</v>
      </c>
      <c r="I137" s="90" t="s">
        <v>2390</v>
      </c>
      <c r="J137" s="91" t="s">
        <v>33</v>
      </c>
      <c r="K137" s="90" t="s">
        <v>33</v>
      </c>
      <c r="L137" s="91" t="s">
        <v>33</v>
      </c>
      <c r="M137" s="92" t="s">
        <v>33</v>
      </c>
      <c r="N137" s="93" t="s">
        <v>33</v>
      </c>
      <c r="R137" s="68" t="s">
        <v>4579</v>
      </c>
    </row>
    <row r="138" spans="1:25" s="63" customFormat="1" x14ac:dyDescent="0.2">
      <c r="A138" s="94"/>
      <c r="B138" s="95"/>
      <c r="C138" s="767" t="s">
        <v>4570</v>
      </c>
      <c r="D138" s="767"/>
      <c r="E138" s="767"/>
      <c r="F138" s="767"/>
      <c r="G138" s="767"/>
      <c r="H138" s="767"/>
      <c r="I138" s="767"/>
      <c r="J138" s="767"/>
      <c r="K138" s="767"/>
      <c r="L138" s="767"/>
      <c r="M138" s="767"/>
      <c r="N138" s="781"/>
      <c r="S138" s="68" t="s">
        <v>4570</v>
      </c>
    </row>
    <row r="139" spans="1:25" s="63" customFormat="1" x14ac:dyDescent="0.2">
      <c r="A139" s="98"/>
      <c r="B139" s="97" t="s">
        <v>165</v>
      </c>
      <c r="C139" s="767" t="s">
        <v>251</v>
      </c>
      <c r="D139" s="767"/>
      <c r="E139" s="767"/>
      <c r="F139" s="99" t="s">
        <v>33</v>
      </c>
      <c r="G139" s="99" t="s">
        <v>33</v>
      </c>
      <c r="H139" s="99" t="s">
        <v>33</v>
      </c>
      <c r="I139" s="99" t="s">
        <v>33</v>
      </c>
      <c r="J139" s="100">
        <v>103.02</v>
      </c>
      <c r="K139" s="99" t="s">
        <v>33</v>
      </c>
      <c r="L139" s="100">
        <v>46.36</v>
      </c>
      <c r="M139" s="101" t="s">
        <v>33</v>
      </c>
      <c r="N139" s="102" t="s">
        <v>33</v>
      </c>
      <c r="T139" s="68" t="s">
        <v>251</v>
      </c>
    </row>
    <row r="140" spans="1:25" s="63" customFormat="1" x14ac:dyDescent="0.2">
      <c r="A140" s="98"/>
      <c r="B140" s="97" t="s">
        <v>173</v>
      </c>
      <c r="C140" s="767" t="s">
        <v>174</v>
      </c>
      <c r="D140" s="767"/>
      <c r="E140" s="767"/>
      <c r="F140" s="99" t="s">
        <v>33</v>
      </c>
      <c r="G140" s="99" t="s">
        <v>33</v>
      </c>
      <c r="H140" s="99" t="s">
        <v>33</v>
      </c>
      <c r="I140" s="99" t="s">
        <v>33</v>
      </c>
      <c r="J140" s="100">
        <v>66.92</v>
      </c>
      <c r="K140" s="99" t="s">
        <v>33</v>
      </c>
      <c r="L140" s="100">
        <v>30.11</v>
      </c>
      <c r="M140" s="101" t="s">
        <v>33</v>
      </c>
      <c r="N140" s="102" t="s">
        <v>33</v>
      </c>
      <c r="T140" s="68" t="s">
        <v>174</v>
      </c>
    </row>
    <row r="141" spans="1:25" s="63" customFormat="1" x14ac:dyDescent="0.2">
      <c r="A141" s="98"/>
      <c r="B141" s="97" t="s">
        <v>176</v>
      </c>
      <c r="C141" s="767" t="s">
        <v>177</v>
      </c>
      <c r="D141" s="767"/>
      <c r="E141" s="767"/>
      <c r="F141" s="99" t="s">
        <v>33</v>
      </c>
      <c r="G141" s="99" t="s">
        <v>33</v>
      </c>
      <c r="H141" s="99" t="s">
        <v>33</v>
      </c>
      <c r="I141" s="99" t="s">
        <v>33</v>
      </c>
      <c r="J141" s="100">
        <v>7.79</v>
      </c>
      <c r="K141" s="99" t="s">
        <v>33</v>
      </c>
      <c r="L141" s="100">
        <v>3.51</v>
      </c>
      <c r="M141" s="101" t="s">
        <v>33</v>
      </c>
      <c r="N141" s="102" t="s">
        <v>33</v>
      </c>
      <c r="T141" s="68" t="s">
        <v>177</v>
      </c>
    </row>
    <row r="142" spans="1:25" s="63" customFormat="1" x14ac:dyDescent="0.2">
      <c r="A142" s="98"/>
      <c r="B142" s="97" t="s">
        <v>212</v>
      </c>
      <c r="C142" s="767" t="s">
        <v>252</v>
      </c>
      <c r="D142" s="767"/>
      <c r="E142" s="767"/>
      <c r="F142" s="99" t="s">
        <v>33</v>
      </c>
      <c r="G142" s="99" t="s">
        <v>33</v>
      </c>
      <c r="H142" s="99" t="s">
        <v>33</v>
      </c>
      <c r="I142" s="99" t="s">
        <v>33</v>
      </c>
      <c r="J142" s="100">
        <v>72.97</v>
      </c>
      <c r="K142" s="99" t="s">
        <v>33</v>
      </c>
      <c r="L142" s="100">
        <v>32.840000000000003</v>
      </c>
      <c r="M142" s="101" t="s">
        <v>33</v>
      </c>
      <c r="N142" s="102" t="s">
        <v>33</v>
      </c>
      <c r="T142" s="68" t="s">
        <v>252</v>
      </c>
    </row>
    <row r="143" spans="1:25" s="63" customFormat="1" x14ac:dyDescent="0.2">
      <c r="A143" s="98"/>
      <c r="B143" s="97" t="s">
        <v>33</v>
      </c>
      <c r="C143" s="767" t="s">
        <v>253</v>
      </c>
      <c r="D143" s="767"/>
      <c r="E143" s="767"/>
      <c r="F143" s="99" t="s">
        <v>179</v>
      </c>
      <c r="G143" s="99" t="s">
        <v>2714</v>
      </c>
      <c r="H143" s="99" t="s">
        <v>33</v>
      </c>
      <c r="I143" s="99" t="s">
        <v>4571</v>
      </c>
      <c r="J143" s="100" t="s">
        <v>33</v>
      </c>
      <c r="K143" s="99" t="s">
        <v>33</v>
      </c>
      <c r="L143" s="100" t="s">
        <v>33</v>
      </c>
      <c r="M143" s="101" t="s">
        <v>33</v>
      </c>
      <c r="N143" s="102" t="s">
        <v>33</v>
      </c>
      <c r="U143" s="68" t="s">
        <v>253</v>
      </c>
    </row>
    <row r="144" spans="1:25" s="63" customFormat="1" x14ac:dyDescent="0.2">
      <c r="A144" s="98"/>
      <c r="B144" s="97" t="s">
        <v>33</v>
      </c>
      <c r="C144" s="767" t="s">
        <v>178</v>
      </c>
      <c r="D144" s="767"/>
      <c r="E144" s="767"/>
      <c r="F144" s="99" t="s">
        <v>179</v>
      </c>
      <c r="G144" s="99" t="s">
        <v>4580</v>
      </c>
      <c r="H144" s="99" t="s">
        <v>33</v>
      </c>
      <c r="I144" s="99" t="s">
        <v>4581</v>
      </c>
      <c r="J144" s="100" t="s">
        <v>33</v>
      </c>
      <c r="K144" s="99" t="s">
        <v>33</v>
      </c>
      <c r="L144" s="100" t="s">
        <v>33</v>
      </c>
      <c r="M144" s="101" t="s">
        <v>33</v>
      </c>
      <c r="N144" s="102" t="s">
        <v>33</v>
      </c>
      <c r="U144" s="68" t="s">
        <v>178</v>
      </c>
    </row>
    <row r="145" spans="1:23" s="63" customFormat="1" x14ac:dyDescent="0.2">
      <c r="A145" s="98"/>
      <c r="B145" s="97" t="s">
        <v>33</v>
      </c>
      <c r="C145" s="776" t="s">
        <v>182</v>
      </c>
      <c r="D145" s="776"/>
      <c r="E145" s="776"/>
      <c r="F145" s="90" t="s">
        <v>33</v>
      </c>
      <c r="G145" s="90" t="s">
        <v>33</v>
      </c>
      <c r="H145" s="90" t="s">
        <v>33</v>
      </c>
      <c r="I145" s="90" t="s">
        <v>33</v>
      </c>
      <c r="J145" s="91">
        <v>242.91</v>
      </c>
      <c r="K145" s="90" t="s">
        <v>33</v>
      </c>
      <c r="L145" s="91">
        <v>109.31</v>
      </c>
      <c r="M145" s="92" t="s">
        <v>33</v>
      </c>
      <c r="N145" s="93" t="s">
        <v>33</v>
      </c>
      <c r="V145" s="68" t="s">
        <v>182</v>
      </c>
    </row>
    <row r="146" spans="1:23" s="63" customFormat="1" x14ac:dyDescent="0.2">
      <c r="A146" s="98"/>
      <c r="B146" s="97" t="s">
        <v>33</v>
      </c>
      <c r="C146" s="767" t="s">
        <v>183</v>
      </c>
      <c r="D146" s="767"/>
      <c r="E146" s="767"/>
      <c r="F146" s="99" t="s">
        <v>33</v>
      </c>
      <c r="G146" s="99" t="s">
        <v>33</v>
      </c>
      <c r="H146" s="99" t="s">
        <v>33</v>
      </c>
      <c r="I146" s="99" t="s">
        <v>33</v>
      </c>
      <c r="J146" s="100" t="s">
        <v>33</v>
      </c>
      <c r="K146" s="99" t="s">
        <v>33</v>
      </c>
      <c r="L146" s="100">
        <v>49.87</v>
      </c>
      <c r="M146" s="101" t="s">
        <v>33</v>
      </c>
      <c r="N146" s="102" t="s">
        <v>33</v>
      </c>
      <c r="U146" s="68" t="s">
        <v>183</v>
      </c>
    </row>
    <row r="147" spans="1:23" s="63" customFormat="1" ht="22.5" x14ac:dyDescent="0.2">
      <c r="A147" s="98"/>
      <c r="B147" s="97" t="s">
        <v>959</v>
      </c>
      <c r="C147" s="767" t="s">
        <v>960</v>
      </c>
      <c r="D147" s="767"/>
      <c r="E147" s="767"/>
      <c r="F147" s="99" t="s">
        <v>186</v>
      </c>
      <c r="G147" s="99" t="s">
        <v>187</v>
      </c>
      <c r="H147" s="99" t="s">
        <v>33</v>
      </c>
      <c r="I147" s="99" t="s">
        <v>187</v>
      </c>
      <c r="J147" s="100" t="s">
        <v>33</v>
      </c>
      <c r="K147" s="99" t="s">
        <v>33</v>
      </c>
      <c r="L147" s="100">
        <v>47.38</v>
      </c>
      <c r="M147" s="101" t="s">
        <v>33</v>
      </c>
      <c r="N147" s="102" t="s">
        <v>33</v>
      </c>
      <c r="U147" s="68" t="s">
        <v>960</v>
      </c>
    </row>
    <row r="148" spans="1:23" s="63" customFormat="1" ht="22.5" x14ac:dyDescent="0.2">
      <c r="A148" s="98"/>
      <c r="B148" s="97" t="s">
        <v>961</v>
      </c>
      <c r="C148" s="767" t="s">
        <v>962</v>
      </c>
      <c r="D148" s="767"/>
      <c r="E148" s="767"/>
      <c r="F148" s="99" t="s">
        <v>186</v>
      </c>
      <c r="G148" s="99" t="s">
        <v>594</v>
      </c>
      <c r="H148" s="99" t="s">
        <v>33</v>
      </c>
      <c r="I148" s="99" t="s">
        <v>594</v>
      </c>
      <c r="J148" s="100" t="s">
        <v>33</v>
      </c>
      <c r="K148" s="99" t="s">
        <v>33</v>
      </c>
      <c r="L148" s="100">
        <v>32.42</v>
      </c>
      <c r="M148" s="101" t="s">
        <v>33</v>
      </c>
      <c r="N148" s="102" t="s">
        <v>33</v>
      </c>
      <c r="U148" s="68" t="s">
        <v>962</v>
      </c>
    </row>
    <row r="149" spans="1:23" s="63" customFormat="1" x14ac:dyDescent="0.2">
      <c r="A149" s="103"/>
      <c r="B149" s="104"/>
      <c r="C149" s="780" t="s">
        <v>191</v>
      </c>
      <c r="D149" s="780"/>
      <c r="E149" s="780"/>
      <c r="F149" s="105" t="s">
        <v>33</v>
      </c>
      <c r="G149" s="105" t="s">
        <v>33</v>
      </c>
      <c r="H149" s="105" t="s">
        <v>33</v>
      </c>
      <c r="I149" s="105" t="s">
        <v>33</v>
      </c>
      <c r="J149" s="106" t="s">
        <v>33</v>
      </c>
      <c r="K149" s="105" t="s">
        <v>33</v>
      </c>
      <c r="L149" s="106">
        <v>189.11</v>
      </c>
      <c r="M149" s="92" t="s">
        <v>33</v>
      </c>
      <c r="N149" s="107" t="s">
        <v>33</v>
      </c>
      <c r="W149" s="68" t="s">
        <v>191</v>
      </c>
    </row>
    <row r="150" spans="1:23" s="63" customFormat="1" ht="45" x14ac:dyDescent="0.2">
      <c r="A150" s="88" t="s">
        <v>282</v>
      </c>
      <c r="B150" s="89" t="s">
        <v>4582</v>
      </c>
      <c r="C150" s="776" t="s">
        <v>4583</v>
      </c>
      <c r="D150" s="776"/>
      <c r="E150" s="776"/>
      <c r="F150" s="90" t="s">
        <v>711</v>
      </c>
      <c r="G150" s="90" t="s">
        <v>33</v>
      </c>
      <c r="H150" s="90" t="s">
        <v>33</v>
      </c>
      <c r="I150" s="90" t="s">
        <v>712</v>
      </c>
      <c r="J150" s="91" t="s">
        <v>33</v>
      </c>
      <c r="K150" s="90" t="s">
        <v>33</v>
      </c>
      <c r="L150" s="91" t="s">
        <v>33</v>
      </c>
      <c r="M150" s="92" t="s">
        <v>33</v>
      </c>
      <c r="N150" s="93" t="s">
        <v>33</v>
      </c>
      <c r="R150" s="68" t="s">
        <v>4583</v>
      </c>
    </row>
    <row r="151" spans="1:23" s="63" customFormat="1" x14ac:dyDescent="0.2">
      <c r="A151" s="94"/>
      <c r="B151" s="95"/>
      <c r="C151" s="767" t="s">
        <v>713</v>
      </c>
      <c r="D151" s="767"/>
      <c r="E151" s="767"/>
      <c r="F151" s="767"/>
      <c r="G151" s="767"/>
      <c r="H151" s="767"/>
      <c r="I151" s="767"/>
      <c r="J151" s="767"/>
      <c r="K151" s="767"/>
      <c r="L151" s="767"/>
      <c r="M151" s="767"/>
      <c r="N151" s="781"/>
      <c r="S151" s="68" t="s">
        <v>713</v>
      </c>
    </row>
    <row r="152" spans="1:23" s="63" customFormat="1" x14ac:dyDescent="0.2">
      <c r="A152" s="98"/>
      <c r="B152" s="97" t="s">
        <v>165</v>
      </c>
      <c r="C152" s="767" t="s">
        <v>251</v>
      </c>
      <c r="D152" s="767"/>
      <c r="E152" s="767"/>
      <c r="F152" s="99" t="s">
        <v>33</v>
      </c>
      <c r="G152" s="99" t="s">
        <v>33</v>
      </c>
      <c r="H152" s="99" t="s">
        <v>33</v>
      </c>
      <c r="I152" s="99" t="s">
        <v>33</v>
      </c>
      <c r="J152" s="100">
        <v>87.23</v>
      </c>
      <c r="K152" s="99" t="s">
        <v>33</v>
      </c>
      <c r="L152" s="100">
        <v>21.81</v>
      </c>
      <c r="M152" s="101" t="s">
        <v>33</v>
      </c>
      <c r="N152" s="102" t="s">
        <v>33</v>
      </c>
      <c r="T152" s="68" t="s">
        <v>251</v>
      </c>
    </row>
    <row r="153" spans="1:23" s="63" customFormat="1" x14ac:dyDescent="0.2">
      <c r="A153" s="98"/>
      <c r="B153" s="97" t="s">
        <v>173</v>
      </c>
      <c r="C153" s="767" t="s">
        <v>174</v>
      </c>
      <c r="D153" s="767"/>
      <c r="E153" s="767"/>
      <c r="F153" s="99" t="s">
        <v>33</v>
      </c>
      <c r="G153" s="99" t="s">
        <v>33</v>
      </c>
      <c r="H153" s="99" t="s">
        <v>33</v>
      </c>
      <c r="I153" s="99" t="s">
        <v>33</v>
      </c>
      <c r="J153" s="100">
        <v>45.42</v>
      </c>
      <c r="K153" s="99" t="s">
        <v>33</v>
      </c>
      <c r="L153" s="100">
        <v>11.36</v>
      </c>
      <c r="M153" s="101" t="s">
        <v>33</v>
      </c>
      <c r="N153" s="102" t="s">
        <v>33</v>
      </c>
      <c r="T153" s="68" t="s">
        <v>174</v>
      </c>
    </row>
    <row r="154" spans="1:23" s="63" customFormat="1" x14ac:dyDescent="0.2">
      <c r="A154" s="98"/>
      <c r="B154" s="97" t="s">
        <v>176</v>
      </c>
      <c r="C154" s="767" t="s">
        <v>177</v>
      </c>
      <c r="D154" s="767"/>
      <c r="E154" s="767"/>
      <c r="F154" s="99" t="s">
        <v>33</v>
      </c>
      <c r="G154" s="99" t="s">
        <v>33</v>
      </c>
      <c r="H154" s="99" t="s">
        <v>33</v>
      </c>
      <c r="I154" s="99" t="s">
        <v>33</v>
      </c>
      <c r="J154" s="100">
        <v>5.0199999999999996</v>
      </c>
      <c r="K154" s="99" t="s">
        <v>33</v>
      </c>
      <c r="L154" s="100">
        <v>1.26</v>
      </c>
      <c r="M154" s="101" t="s">
        <v>33</v>
      </c>
      <c r="N154" s="102" t="s">
        <v>33</v>
      </c>
      <c r="T154" s="68" t="s">
        <v>177</v>
      </c>
    </row>
    <row r="155" spans="1:23" s="63" customFormat="1" x14ac:dyDescent="0.2">
      <c r="A155" s="98"/>
      <c r="B155" s="97" t="s">
        <v>212</v>
      </c>
      <c r="C155" s="767" t="s">
        <v>252</v>
      </c>
      <c r="D155" s="767"/>
      <c r="E155" s="767"/>
      <c r="F155" s="99" t="s">
        <v>33</v>
      </c>
      <c r="G155" s="99" t="s">
        <v>33</v>
      </c>
      <c r="H155" s="99" t="s">
        <v>33</v>
      </c>
      <c r="I155" s="99" t="s">
        <v>33</v>
      </c>
      <c r="J155" s="100">
        <v>28.13</v>
      </c>
      <c r="K155" s="99" t="s">
        <v>33</v>
      </c>
      <c r="L155" s="100">
        <v>7.03</v>
      </c>
      <c r="M155" s="101" t="s">
        <v>33</v>
      </c>
      <c r="N155" s="102" t="s">
        <v>33</v>
      </c>
      <c r="T155" s="68" t="s">
        <v>252</v>
      </c>
    </row>
    <row r="156" spans="1:23" s="63" customFormat="1" x14ac:dyDescent="0.2">
      <c r="A156" s="98"/>
      <c r="B156" s="97" t="s">
        <v>33</v>
      </c>
      <c r="C156" s="767" t="s">
        <v>253</v>
      </c>
      <c r="D156" s="767"/>
      <c r="E156" s="767"/>
      <c r="F156" s="99" t="s">
        <v>179</v>
      </c>
      <c r="G156" s="99" t="s">
        <v>4584</v>
      </c>
      <c r="H156" s="99" t="s">
        <v>33</v>
      </c>
      <c r="I156" s="99" t="s">
        <v>2798</v>
      </c>
      <c r="J156" s="100" t="s">
        <v>33</v>
      </c>
      <c r="K156" s="99" t="s">
        <v>33</v>
      </c>
      <c r="L156" s="100" t="s">
        <v>33</v>
      </c>
      <c r="M156" s="101" t="s">
        <v>33</v>
      </c>
      <c r="N156" s="102" t="s">
        <v>33</v>
      </c>
      <c r="U156" s="68" t="s">
        <v>253</v>
      </c>
    </row>
    <row r="157" spans="1:23" s="63" customFormat="1" x14ac:dyDescent="0.2">
      <c r="A157" s="98"/>
      <c r="B157" s="97" t="s">
        <v>33</v>
      </c>
      <c r="C157" s="767" t="s">
        <v>178</v>
      </c>
      <c r="D157" s="767"/>
      <c r="E157" s="767"/>
      <c r="F157" s="99" t="s">
        <v>179</v>
      </c>
      <c r="G157" s="99" t="s">
        <v>925</v>
      </c>
      <c r="H157" s="99" t="s">
        <v>33</v>
      </c>
      <c r="I157" s="99" t="s">
        <v>648</v>
      </c>
      <c r="J157" s="100" t="s">
        <v>33</v>
      </c>
      <c r="K157" s="99" t="s">
        <v>33</v>
      </c>
      <c r="L157" s="100" t="s">
        <v>33</v>
      </c>
      <c r="M157" s="101" t="s">
        <v>33</v>
      </c>
      <c r="N157" s="102" t="s">
        <v>33</v>
      </c>
      <c r="U157" s="68" t="s">
        <v>178</v>
      </c>
    </row>
    <row r="158" spans="1:23" s="63" customFormat="1" x14ac:dyDescent="0.2">
      <c r="A158" s="98"/>
      <c r="B158" s="97" t="s">
        <v>33</v>
      </c>
      <c r="C158" s="776" t="s">
        <v>182</v>
      </c>
      <c r="D158" s="776"/>
      <c r="E158" s="776"/>
      <c r="F158" s="90" t="s">
        <v>33</v>
      </c>
      <c r="G158" s="90" t="s">
        <v>33</v>
      </c>
      <c r="H158" s="90" t="s">
        <v>33</v>
      </c>
      <c r="I158" s="90" t="s">
        <v>33</v>
      </c>
      <c r="J158" s="91">
        <v>160.78</v>
      </c>
      <c r="K158" s="90" t="s">
        <v>33</v>
      </c>
      <c r="L158" s="91">
        <v>40.200000000000003</v>
      </c>
      <c r="M158" s="92" t="s">
        <v>33</v>
      </c>
      <c r="N158" s="93" t="s">
        <v>33</v>
      </c>
      <c r="V158" s="68" t="s">
        <v>182</v>
      </c>
    </row>
    <row r="159" spans="1:23" s="63" customFormat="1" x14ac:dyDescent="0.2">
      <c r="A159" s="98"/>
      <c r="B159" s="97" t="s">
        <v>33</v>
      </c>
      <c r="C159" s="767" t="s">
        <v>183</v>
      </c>
      <c r="D159" s="767"/>
      <c r="E159" s="767"/>
      <c r="F159" s="99" t="s">
        <v>33</v>
      </c>
      <c r="G159" s="99" t="s">
        <v>33</v>
      </c>
      <c r="H159" s="99" t="s">
        <v>33</v>
      </c>
      <c r="I159" s="99" t="s">
        <v>33</v>
      </c>
      <c r="J159" s="100" t="s">
        <v>33</v>
      </c>
      <c r="K159" s="99" t="s">
        <v>33</v>
      </c>
      <c r="L159" s="100">
        <v>23.07</v>
      </c>
      <c r="M159" s="101" t="s">
        <v>33</v>
      </c>
      <c r="N159" s="102" t="s">
        <v>33</v>
      </c>
      <c r="U159" s="68" t="s">
        <v>183</v>
      </c>
    </row>
    <row r="160" spans="1:23" s="63" customFormat="1" ht="22.5" x14ac:dyDescent="0.2">
      <c r="A160" s="98"/>
      <c r="B160" s="97" t="s">
        <v>959</v>
      </c>
      <c r="C160" s="767" t="s">
        <v>960</v>
      </c>
      <c r="D160" s="767"/>
      <c r="E160" s="767"/>
      <c r="F160" s="99" t="s">
        <v>186</v>
      </c>
      <c r="G160" s="99" t="s">
        <v>187</v>
      </c>
      <c r="H160" s="99" t="s">
        <v>33</v>
      </c>
      <c r="I160" s="99" t="s">
        <v>187</v>
      </c>
      <c r="J160" s="100" t="s">
        <v>33</v>
      </c>
      <c r="K160" s="99" t="s">
        <v>33</v>
      </c>
      <c r="L160" s="100">
        <v>21.92</v>
      </c>
      <c r="M160" s="101" t="s">
        <v>33</v>
      </c>
      <c r="N160" s="102" t="s">
        <v>33</v>
      </c>
      <c r="U160" s="68" t="s">
        <v>960</v>
      </c>
    </row>
    <row r="161" spans="1:25" s="63" customFormat="1" ht="22.5" x14ac:dyDescent="0.2">
      <c r="A161" s="98"/>
      <c r="B161" s="97" t="s">
        <v>961</v>
      </c>
      <c r="C161" s="767" t="s">
        <v>962</v>
      </c>
      <c r="D161" s="767"/>
      <c r="E161" s="767"/>
      <c r="F161" s="99" t="s">
        <v>186</v>
      </c>
      <c r="G161" s="99" t="s">
        <v>594</v>
      </c>
      <c r="H161" s="99" t="s">
        <v>33</v>
      </c>
      <c r="I161" s="99" t="s">
        <v>594</v>
      </c>
      <c r="J161" s="100" t="s">
        <v>33</v>
      </c>
      <c r="K161" s="99" t="s">
        <v>33</v>
      </c>
      <c r="L161" s="100">
        <v>15</v>
      </c>
      <c r="M161" s="101" t="s">
        <v>33</v>
      </c>
      <c r="N161" s="102" t="s">
        <v>33</v>
      </c>
      <c r="U161" s="68" t="s">
        <v>962</v>
      </c>
    </row>
    <row r="162" spans="1:25" s="63" customFormat="1" x14ac:dyDescent="0.2">
      <c r="A162" s="103"/>
      <c r="B162" s="104"/>
      <c r="C162" s="780" t="s">
        <v>191</v>
      </c>
      <c r="D162" s="780"/>
      <c r="E162" s="780"/>
      <c r="F162" s="105" t="s">
        <v>33</v>
      </c>
      <c r="G162" s="105" t="s">
        <v>33</v>
      </c>
      <c r="H162" s="105" t="s">
        <v>33</v>
      </c>
      <c r="I162" s="105" t="s">
        <v>33</v>
      </c>
      <c r="J162" s="106" t="s">
        <v>33</v>
      </c>
      <c r="K162" s="105" t="s">
        <v>33</v>
      </c>
      <c r="L162" s="106">
        <v>77.12</v>
      </c>
      <c r="M162" s="92" t="s">
        <v>33</v>
      </c>
      <c r="N162" s="107" t="s">
        <v>33</v>
      </c>
      <c r="W162" s="68" t="s">
        <v>191</v>
      </c>
    </row>
    <row r="163" spans="1:25" s="63" customFormat="1" ht="22.5" x14ac:dyDescent="0.2">
      <c r="A163" s="88" t="s">
        <v>287</v>
      </c>
      <c r="B163" s="89" t="s">
        <v>4426</v>
      </c>
      <c r="C163" s="776" t="s">
        <v>4585</v>
      </c>
      <c r="D163" s="776"/>
      <c r="E163" s="776"/>
      <c r="F163" s="90" t="s">
        <v>815</v>
      </c>
      <c r="G163" s="90" t="s">
        <v>33</v>
      </c>
      <c r="H163" s="90" t="s">
        <v>33</v>
      </c>
      <c r="I163" s="90" t="s">
        <v>4575</v>
      </c>
      <c r="J163" s="91">
        <v>15.16</v>
      </c>
      <c r="K163" s="90" t="s">
        <v>856</v>
      </c>
      <c r="L163" s="91">
        <v>1104.07</v>
      </c>
      <c r="M163" s="92" t="s">
        <v>33</v>
      </c>
      <c r="N163" s="93" t="s">
        <v>33</v>
      </c>
      <c r="R163" s="68" t="s">
        <v>4585</v>
      </c>
    </row>
    <row r="164" spans="1:25" s="63" customFormat="1" x14ac:dyDescent="0.2">
      <c r="A164" s="94"/>
      <c r="B164" s="95"/>
      <c r="C164" s="767" t="s">
        <v>4576</v>
      </c>
      <c r="D164" s="767"/>
      <c r="E164" s="767"/>
      <c r="F164" s="767"/>
      <c r="G164" s="767"/>
      <c r="H164" s="767"/>
      <c r="I164" s="767"/>
      <c r="J164" s="767"/>
      <c r="K164" s="767"/>
      <c r="L164" s="767"/>
      <c r="M164" s="767"/>
      <c r="N164" s="781"/>
      <c r="S164" s="68" t="s">
        <v>4576</v>
      </c>
    </row>
    <row r="165" spans="1:25" s="63" customFormat="1" x14ac:dyDescent="0.2">
      <c r="A165" s="94"/>
      <c r="B165" s="95"/>
      <c r="C165" s="767" t="s">
        <v>4586</v>
      </c>
      <c r="D165" s="767"/>
      <c r="E165" s="767"/>
      <c r="F165" s="767"/>
      <c r="G165" s="767"/>
      <c r="H165" s="767"/>
      <c r="I165" s="767"/>
      <c r="J165" s="767"/>
      <c r="K165" s="767"/>
      <c r="L165" s="767"/>
      <c r="M165" s="767"/>
      <c r="N165" s="781"/>
      <c r="X165" s="68" t="s">
        <v>4586</v>
      </c>
    </row>
    <row r="166" spans="1:25" s="63" customFormat="1" ht="22.5" x14ac:dyDescent="0.2">
      <c r="A166" s="96"/>
      <c r="B166" s="97" t="s">
        <v>858</v>
      </c>
      <c r="C166" s="767" t="s">
        <v>859</v>
      </c>
      <c r="D166" s="767"/>
      <c r="E166" s="767"/>
      <c r="F166" s="767"/>
      <c r="G166" s="767"/>
      <c r="H166" s="767"/>
      <c r="I166" s="767"/>
      <c r="J166" s="767"/>
      <c r="K166" s="767"/>
      <c r="L166" s="767"/>
      <c r="M166" s="767"/>
      <c r="N166" s="781"/>
      <c r="Y166" s="68" t="s">
        <v>859</v>
      </c>
    </row>
    <row r="167" spans="1:25" s="63" customFormat="1" ht="22.5" x14ac:dyDescent="0.2">
      <c r="A167" s="88" t="s">
        <v>217</v>
      </c>
      <c r="B167" s="89" t="s">
        <v>2725</v>
      </c>
      <c r="C167" s="776" t="s">
        <v>2726</v>
      </c>
      <c r="D167" s="776"/>
      <c r="E167" s="776"/>
      <c r="F167" s="90" t="s">
        <v>711</v>
      </c>
      <c r="G167" s="90" t="s">
        <v>33</v>
      </c>
      <c r="H167" s="90" t="s">
        <v>33</v>
      </c>
      <c r="I167" s="90" t="s">
        <v>1608</v>
      </c>
      <c r="J167" s="91" t="s">
        <v>33</v>
      </c>
      <c r="K167" s="90" t="s">
        <v>33</v>
      </c>
      <c r="L167" s="91" t="s">
        <v>33</v>
      </c>
      <c r="M167" s="92" t="s">
        <v>33</v>
      </c>
      <c r="N167" s="93" t="s">
        <v>33</v>
      </c>
      <c r="R167" s="68" t="s">
        <v>2726</v>
      </c>
    </row>
    <row r="168" spans="1:25" s="63" customFormat="1" x14ac:dyDescent="0.2">
      <c r="A168" s="94"/>
      <c r="B168" s="95"/>
      <c r="C168" s="767" t="s">
        <v>4412</v>
      </c>
      <c r="D168" s="767"/>
      <c r="E168" s="767"/>
      <c r="F168" s="767"/>
      <c r="G168" s="767"/>
      <c r="H168" s="767"/>
      <c r="I168" s="767"/>
      <c r="J168" s="767"/>
      <c r="K168" s="767"/>
      <c r="L168" s="767"/>
      <c r="M168" s="767"/>
      <c r="N168" s="781"/>
      <c r="S168" s="68" t="s">
        <v>4412</v>
      </c>
    </row>
    <row r="169" spans="1:25" s="63" customFormat="1" x14ac:dyDescent="0.2">
      <c r="A169" s="98"/>
      <c r="B169" s="97" t="s">
        <v>165</v>
      </c>
      <c r="C169" s="767" t="s">
        <v>251</v>
      </c>
      <c r="D169" s="767"/>
      <c r="E169" s="767"/>
      <c r="F169" s="99" t="s">
        <v>33</v>
      </c>
      <c r="G169" s="99" t="s">
        <v>33</v>
      </c>
      <c r="H169" s="99" t="s">
        <v>33</v>
      </c>
      <c r="I169" s="99" t="s">
        <v>33</v>
      </c>
      <c r="J169" s="100">
        <v>3.85</v>
      </c>
      <c r="K169" s="99" t="s">
        <v>33</v>
      </c>
      <c r="L169" s="100">
        <v>3.47</v>
      </c>
      <c r="M169" s="101" t="s">
        <v>33</v>
      </c>
      <c r="N169" s="102" t="s">
        <v>33</v>
      </c>
      <c r="T169" s="68" t="s">
        <v>251</v>
      </c>
    </row>
    <row r="170" spans="1:25" s="63" customFormat="1" x14ac:dyDescent="0.2">
      <c r="A170" s="98"/>
      <c r="B170" s="97" t="s">
        <v>173</v>
      </c>
      <c r="C170" s="767" t="s">
        <v>174</v>
      </c>
      <c r="D170" s="767"/>
      <c r="E170" s="767"/>
      <c r="F170" s="99" t="s">
        <v>33</v>
      </c>
      <c r="G170" s="99" t="s">
        <v>33</v>
      </c>
      <c r="H170" s="99" t="s">
        <v>33</v>
      </c>
      <c r="I170" s="99" t="s">
        <v>33</v>
      </c>
      <c r="J170" s="100">
        <v>1.31</v>
      </c>
      <c r="K170" s="99" t="s">
        <v>33</v>
      </c>
      <c r="L170" s="100">
        <v>1.18</v>
      </c>
      <c r="M170" s="101" t="s">
        <v>33</v>
      </c>
      <c r="N170" s="102" t="s">
        <v>33</v>
      </c>
      <c r="T170" s="68" t="s">
        <v>174</v>
      </c>
    </row>
    <row r="171" spans="1:25" s="63" customFormat="1" x14ac:dyDescent="0.2">
      <c r="A171" s="98"/>
      <c r="B171" s="97" t="s">
        <v>176</v>
      </c>
      <c r="C171" s="767" t="s">
        <v>177</v>
      </c>
      <c r="D171" s="767"/>
      <c r="E171" s="767"/>
      <c r="F171" s="99" t="s">
        <v>33</v>
      </c>
      <c r="G171" s="99" t="s">
        <v>33</v>
      </c>
      <c r="H171" s="99" t="s">
        <v>33</v>
      </c>
      <c r="I171" s="99" t="s">
        <v>33</v>
      </c>
      <c r="J171" s="100">
        <v>0.23</v>
      </c>
      <c r="K171" s="99" t="s">
        <v>33</v>
      </c>
      <c r="L171" s="100">
        <v>0.21</v>
      </c>
      <c r="M171" s="101" t="s">
        <v>33</v>
      </c>
      <c r="N171" s="102" t="s">
        <v>33</v>
      </c>
      <c r="T171" s="68" t="s">
        <v>177</v>
      </c>
    </row>
    <row r="172" spans="1:25" s="63" customFormat="1" x14ac:dyDescent="0.2">
      <c r="A172" s="98"/>
      <c r="B172" s="97" t="s">
        <v>212</v>
      </c>
      <c r="C172" s="767" t="s">
        <v>252</v>
      </c>
      <c r="D172" s="767"/>
      <c r="E172" s="767"/>
      <c r="F172" s="99" t="s">
        <v>33</v>
      </c>
      <c r="G172" s="99" t="s">
        <v>33</v>
      </c>
      <c r="H172" s="99" t="s">
        <v>33</v>
      </c>
      <c r="I172" s="99" t="s">
        <v>33</v>
      </c>
      <c r="J172" s="100">
        <v>0.08</v>
      </c>
      <c r="K172" s="99" t="s">
        <v>33</v>
      </c>
      <c r="L172" s="100">
        <v>7.0000000000000007E-2</v>
      </c>
      <c r="M172" s="101" t="s">
        <v>33</v>
      </c>
      <c r="N172" s="102" t="s">
        <v>33</v>
      </c>
      <c r="T172" s="68" t="s">
        <v>252</v>
      </c>
    </row>
    <row r="173" spans="1:25" s="63" customFormat="1" x14ac:dyDescent="0.2">
      <c r="A173" s="98"/>
      <c r="B173" s="97" t="s">
        <v>33</v>
      </c>
      <c r="C173" s="767" t="s">
        <v>253</v>
      </c>
      <c r="D173" s="767"/>
      <c r="E173" s="767"/>
      <c r="F173" s="99" t="s">
        <v>179</v>
      </c>
      <c r="G173" s="99" t="s">
        <v>2727</v>
      </c>
      <c r="H173" s="99" t="s">
        <v>33</v>
      </c>
      <c r="I173" s="99" t="s">
        <v>4587</v>
      </c>
      <c r="J173" s="100" t="s">
        <v>33</v>
      </c>
      <c r="K173" s="99" t="s">
        <v>33</v>
      </c>
      <c r="L173" s="100" t="s">
        <v>33</v>
      </c>
      <c r="M173" s="101" t="s">
        <v>33</v>
      </c>
      <c r="N173" s="102" t="s">
        <v>33</v>
      </c>
      <c r="U173" s="68" t="s">
        <v>253</v>
      </c>
    </row>
    <row r="174" spans="1:25" s="63" customFormat="1" x14ac:dyDescent="0.2">
      <c r="A174" s="98"/>
      <c r="B174" s="97" t="s">
        <v>33</v>
      </c>
      <c r="C174" s="767" t="s">
        <v>178</v>
      </c>
      <c r="D174" s="767"/>
      <c r="E174" s="767"/>
      <c r="F174" s="99" t="s">
        <v>179</v>
      </c>
      <c r="G174" s="99" t="s">
        <v>981</v>
      </c>
      <c r="H174" s="99" t="s">
        <v>33</v>
      </c>
      <c r="I174" s="99" t="s">
        <v>3407</v>
      </c>
      <c r="J174" s="100" t="s">
        <v>33</v>
      </c>
      <c r="K174" s="99" t="s">
        <v>33</v>
      </c>
      <c r="L174" s="100" t="s">
        <v>33</v>
      </c>
      <c r="M174" s="101" t="s">
        <v>33</v>
      </c>
      <c r="N174" s="102" t="s">
        <v>33</v>
      </c>
      <c r="U174" s="68" t="s">
        <v>178</v>
      </c>
    </row>
    <row r="175" spans="1:25" s="63" customFormat="1" x14ac:dyDescent="0.2">
      <c r="A175" s="98"/>
      <c r="B175" s="97" t="s">
        <v>33</v>
      </c>
      <c r="C175" s="776" t="s">
        <v>182</v>
      </c>
      <c r="D175" s="776"/>
      <c r="E175" s="776"/>
      <c r="F175" s="90" t="s">
        <v>33</v>
      </c>
      <c r="G175" s="90" t="s">
        <v>33</v>
      </c>
      <c r="H175" s="90" t="s">
        <v>33</v>
      </c>
      <c r="I175" s="90" t="s">
        <v>33</v>
      </c>
      <c r="J175" s="91">
        <v>5.24</v>
      </c>
      <c r="K175" s="90" t="s">
        <v>33</v>
      </c>
      <c r="L175" s="91">
        <v>4.72</v>
      </c>
      <c r="M175" s="92" t="s">
        <v>33</v>
      </c>
      <c r="N175" s="93" t="s">
        <v>33</v>
      </c>
      <c r="V175" s="68" t="s">
        <v>182</v>
      </c>
    </row>
    <row r="176" spans="1:25" s="63" customFormat="1" x14ac:dyDescent="0.2">
      <c r="A176" s="98"/>
      <c r="B176" s="97" t="s">
        <v>33</v>
      </c>
      <c r="C176" s="767" t="s">
        <v>183</v>
      </c>
      <c r="D176" s="767"/>
      <c r="E176" s="767"/>
      <c r="F176" s="99" t="s">
        <v>33</v>
      </c>
      <c r="G176" s="99" t="s">
        <v>33</v>
      </c>
      <c r="H176" s="99" t="s">
        <v>33</v>
      </c>
      <c r="I176" s="99" t="s">
        <v>33</v>
      </c>
      <c r="J176" s="100" t="s">
        <v>33</v>
      </c>
      <c r="K176" s="99" t="s">
        <v>33</v>
      </c>
      <c r="L176" s="100">
        <v>3.68</v>
      </c>
      <c r="M176" s="101" t="s">
        <v>33</v>
      </c>
      <c r="N176" s="102" t="s">
        <v>33</v>
      </c>
      <c r="U176" s="68" t="s">
        <v>183</v>
      </c>
    </row>
    <row r="177" spans="1:25" s="63" customFormat="1" ht="22.5" x14ac:dyDescent="0.2">
      <c r="A177" s="98"/>
      <c r="B177" s="97" t="s">
        <v>959</v>
      </c>
      <c r="C177" s="767" t="s">
        <v>960</v>
      </c>
      <c r="D177" s="767"/>
      <c r="E177" s="767"/>
      <c r="F177" s="99" t="s">
        <v>186</v>
      </c>
      <c r="G177" s="99" t="s">
        <v>187</v>
      </c>
      <c r="H177" s="99" t="s">
        <v>33</v>
      </c>
      <c r="I177" s="99" t="s">
        <v>187</v>
      </c>
      <c r="J177" s="100" t="s">
        <v>33</v>
      </c>
      <c r="K177" s="99" t="s">
        <v>33</v>
      </c>
      <c r="L177" s="100">
        <v>3.5</v>
      </c>
      <c r="M177" s="101" t="s">
        <v>33</v>
      </c>
      <c r="N177" s="102" t="s">
        <v>33</v>
      </c>
      <c r="U177" s="68" t="s">
        <v>960</v>
      </c>
    </row>
    <row r="178" spans="1:25" s="63" customFormat="1" ht="22.5" x14ac:dyDescent="0.2">
      <c r="A178" s="98"/>
      <c r="B178" s="97" t="s">
        <v>961</v>
      </c>
      <c r="C178" s="767" t="s">
        <v>962</v>
      </c>
      <c r="D178" s="767"/>
      <c r="E178" s="767"/>
      <c r="F178" s="99" t="s">
        <v>186</v>
      </c>
      <c r="G178" s="99" t="s">
        <v>594</v>
      </c>
      <c r="H178" s="99" t="s">
        <v>33</v>
      </c>
      <c r="I178" s="99" t="s">
        <v>594</v>
      </c>
      <c r="J178" s="100" t="s">
        <v>33</v>
      </c>
      <c r="K178" s="99" t="s">
        <v>33</v>
      </c>
      <c r="L178" s="100">
        <v>2.39</v>
      </c>
      <c r="M178" s="101" t="s">
        <v>33</v>
      </c>
      <c r="N178" s="102" t="s">
        <v>33</v>
      </c>
      <c r="U178" s="68" t="s">
        <v>962</v>
      </c>
    </row>
    <row r="179" spans="1:25" s="63" customFormat="1" x14ac:dyDescent="0.2">
      <c r="A179" s="103"/>
      <c r="B179" s="104"/>
      <c r="C179" s="780" t="s">
        <v>191</v>
      </c>
      <c r="D179" s="780"/>
      <c r="E179" s="780"/>
      <c r="F179" s="105" t="s">
        <v>33</v>
      </c>
      <c r="G179" s="105" t="s">
        <v>33</v>
      </c>
      <c r="H179" s="105" t="s">
        <v>33</v>
      </c>
      <c r="I179" s="105" t="s">
        <v>33</v>
      </c>
      <c r="J179" s="106" t="s">
        <v>33</v>
      </c>
      <c r="K179" s="105" t="s">
        <v>33</v>
      </c>
      <c r="L179" s="106">
        <v>10.61</v>
      </c>
      <c r="M179" s="92" t="s">
        <v>33</v>
      </c>
      <c r="N179" s="107" t="s">
        <v>33</v>
      </c>
      <c r="W179" s="68" t="s">
        <v>191</v>
      </c>
    </row>
    <row r="180" spans="1:25" s="63" customFormat="1" ht="22.5" x14ac:dyDescent="0.2">
      <c r="A180" s="88" t="s">
        <v>291</v>
      </c>
      <c r="B180" s="89" t="s">
        <v>2728</v>
      </c>
      <c r="C180" s="776" t="s">
        <v>2729</v>
      </c>
      <c r="D180" s="776"/>
      <c r="E180" s="776"/>
      <c r="F180" s="90" t="s">
        <v>484</v>
      </c>
      <c r="G180" s="90" t="s">
        <v>33</v>
      </c>
      <c r="H180" s="90" t="s">
        <v>33</v>
      </c>
      <c r="I180" s="90" t="s">
        <v>165</v>
      </c>
      <c r="J180" s="91">
        <v>376.94</v>
      </c>
      <c r="K180" s="90" t="s">
        <v>33</v>
      </c>
      <c r="L180" s="91">
        <v>376.94</v>
      </c>
      <c r="M180" s="92" t="s">
        <v>33</v>
      </c>
      <c r="N180" s="93" t="s">
        <v>33</v>
      </c>
      <c r="R180" s="68" t="s">
        <v>2729</v>
      </c>
    </row>
    <row r="181" spans="1:25" s="63" customFormat="1" ht="56.25" x14ac:dyDescent="0.2">
      <c r="A181" s="88" t="s">
        <v>293</v>
      </c>
      <c r="B181" s="89" t="s">
        <v>4588</v>
      </c>
      <c r="C181" s="776" t="s">
        <v>4589</v>
      </c>
      <c r="D181" s="776"/>
      <c r="E181" s="776"/>
      <c r="F181" s="90" t="s">
        <v>484</v>
      </c>
      <c r="G181" s="90" t="s">
        <v>33</v>
      </c>
      <c r="H181" s="90" t="s">
        <v>33</v>
      </c>
      <c r="I181" s="90" t="s">
        <v>173</v>
      </c>
      <c r="J181" s="91" t="s">
        <v>33</v>
      </c>
      <c r="K181" s="90" t="s">
        <v>33</v>
      </c>
      <c r="L181" s="91" t="s">
        <v>33</v>
      </c>
      <c r="M181" s="92" t="s">
        <v>33</v>
      </c>
      <c r="N181" s="93" t="s">
        <v>33</v>
      </c>
      <c r="R181" s="68" t="s">
        <v>4589</v>
      </c>
    </row>
    <row r="182" spans="1:25" s="63" customFormat="1" x14ac:dyDescent="0.2">
      <c r="A182" s="98"/>
      <c r="B182" s="97" t="s">
        <v>165</v>
      </c>
      <c r="C182" s="767" t="s">
        <v>251</v>
      </c>
      <c r="D182" s="767"/>
      <c r="E182" s="767"/>
      <c r="F182" s="99" t="s">
        <v>33</v>
      </c>
      <c r="G182" s="99" t="s">
        <v>33</v>
      </c>
      <c r="H182" s="99" t="s">
        <v>33</v>
      </c>
      <c r="I182" s="99" t="s">
        <v>33</v>
      </c>
      <c r="J182" s="100">
        <v>10.34</v>
      </c>
      <c r="K182" s="99" t="s">
        <v>33</v>
      </c>
      <c r="L182" s="100">
        <v>20.68</v>
      </c>
      <c r="M182" s="101" t="s">
        <v>33</v>
      </c>
      <c r="N182" s="102" t="s">
        <v>33</v>
      </c>
      <c r="T182" s="68" t="s">
        <v>251</v>
      </c>
    </row>
    <row r="183" spans="1:25" s="63" customFormat="1" x14ac:dyDescent="0.2">
      <c r="A183" s="98"/>
      <c r="B183" s="97" t="s">
        <v>212</v>
      </c>
      <c r="C183" s="767" t="s">
        <v>252</v>
      </c>
      <c r="D183" s="767"/>
      <c r="E183" s="767"/>
      <c r="F183" s="99" t="s">
        <v>33</v>
      </c>
      <c r="G183" s="99" t="s">
        <v>33</v>
      </c>
      <c r="H183" s="99" t="s">
        <v>33</v>
      </c>
      <c r="I183" s="99" t="s">
        <v>33</v>
      </c>
      <c r="J183" s="100">
        <v>4.05</v>
      </c>
      <c r="K183" s="99" t="s">
        <v>33</v>
      </c>
      <c r="L183" s="100">
        <v>8.1</v>
      </c>
      <c r="M183" s="101" t="s">
        <v>33</v>
      </c>
      <c r="N183" s="102" t="s">
        <v>33</v>
      </c>
      <c r="T183" s="68" t="s">
        <v>252</v>
      </c>
    </row>
    <row r="184" spans="1:25" s="63" customFormat="1" x14ac:dyDescent="0.2">
      <c r="A184" s="98"/>
      <c r="B184" s="97" t="s">
        <v>33</v>
      </c>
      <c r="C184" s="767" t="s">
        <v>253</v>
      </c>
      <c r="D184" s="767"/>
      <c r="E184" s="767"/>
      <c r="F184" s="99" t="s">
        <v>179</v>
      </c>
      <c r="G184" s="99" t="s">
        <v>1196</v>
      </c>
      <c r="H184" s="99" t="s">
        <v>33</v>
      </c>
      <c r="I184" s="99" t="s">
        <v>2388</v>
      </c>
      <c r="J184" s="100" t="s">
        <v>33</v>
      </c>
      <c r="K184" s="99" t="s">
        <v>33</v>
      </c>
      <c r="L184" s="100" t="s">
        <v>33</v>
      </c>
      <c r="M184" s="101" t="s">
        <v>33</v>
      </c>
      <c r="N184" s="102" t="s">
        <v>33</v>
      </c>
      <c r="U184" s="68" t="s">
        <v>253</v>
      </c>
    </row>
    <row r="185" spans="1:25" s="63" customFormat="1" x14ac:dyDescent="0.2">
      <c r="A185" s="98"/>
      <c r="B185" s="97" t="s">
        <v>33</v>
      </c>
      <c r="C185" s="776" t="s">
        <v>182</v>
      </c>
      <c r="D185" s="776"/>
      <c r="E185" s="776"/>
      <c r="F185" s="90" t="s">
        <v>33</v>
      </c>
      <c r="G185" s="90" t="s">
        <v>33</v>
      </c>
      <c r="H185" s="90" t="s">
        <v>33</v>
      </c>
      <c r="I185" s="90" t="s">
        <v>33</v>
      </c>
      <c r="J185" s="91">
        <v>14.39</v>
      </c>
      <c r="K185" s="90" t="s">
        <v>33</v>
      </c>
      <c r="L185" s="91">
        <v>28.78</v>
      </c>
      <c r="M185" s="92" t="s">
        <v>33</v>
      </c>
      <c r="N185" s="93" t="s">
        <v>33</v>
      </c>
      <c r="V185" s="68" t="s">
        <v>182</v>
      </c>
    </row>
    <row r="186" spans="1:25" s="63" customFormat="1" x14ac:dyDescent="0.2">
      <c r="A186" s="98"/>
      <c r="B186" s="97" t="s">
        <v>33</v>
      </c>
      <c r="C186" s="767" t="s">
        <v>183</v>
      </c>
      <c r="D186" s="767"/>
      <c r="E186" s="767"/>
      <c r="F186" s="99" t="s">
        <v>33</v>
      </c>
      <c r="G186" s="99" t="s">
        <v>33</v>
      </c>
      <c r="H186" s="99" t="s">
        <v>33</v>
      </c>
      <c r="I186" s="99" t="s">
        <v>33</v>
      </c>
      <c r="J186" s="100" t="s">
        <v>33</v>
      </c>
      <c r="K186" s="99" t="s">
        <v>33</v>
      </c>
      <c r="L186" s="100">
        <v>20.68</v>
      </c>
      <c r="M186" s="101" t="s">
        <v>33</v>
      </c>
      <c r="N186" s="102" t="s">
        <v>33</v>
      </c>
      <c r="U186" s="68" t="s">
        <v>183</v>
      </c>
    </row>
    <row r="187" spans="1:25" s="63" customFormat="1" ht="22.5" x14ac:dyDescent="0.2">
      <c r="A187" s="98"/>
      <c r="B187" s="97" t="s">
        <v>959</v>
      </c>
      <c r="C187" s="767" t="s">
        <v>960</v>
      </c>
      <c r="D187" s="767"/>
      <c r="E187" s="767"/>
      <c r="F187" s="99" t="s">
        <v>186</v>
      </c>
      <c r="G187" s="99" t="s">
        <v>187</v>
      </c>
      <c r="H187" s="99" t="s">
        <v>33</v>
      </c>
      <c r="I187" s="99" t="s">
        <v>187</v>
      </c>
      <c r="J187" s="100" t="s">
        <v>33</v>
      </c>
      <c r="K187" s="99" t="s">
        <v>33</v>
      </c>
      <c r="L187" s="100">
        <v>19.649999999999999</v>
      </c>
      <c r="M187" s="101" t="s">
        <v>33</v>
      </c>
      <c r="N187" s="102" t="s">
        <v>33</v>
      </c>
      <c r="U187" s="68" t="s">
        <v>960</v>
      </c>
    </row>
    <row r="188" spans="1:25" s="63" customFormat="1" ht="22.5" x14ac:dyDescent="0.2">
      <c r="A188" s="98"/>
      <c r="B188" s="97" t="s">
        <v>961</v>
      </c>
      <c r="C188" s="767" t="s">
        <v>962</v>
      </c>
      <c r="D188" s="767"/>
      <c r="E188" s="767"/>
      <c r="F188" s="99" t="s">
        <v>186</v>
      </c>
      <c r="G188" s="99" t="s">
        <v>594</v>
      </c>
      <c r="H188" s="99" t="s">
        <v>33</v>
      </c>
      <c r="I188" s="99" t="s">
        <v>594</v>
      </c>
      <c r="J188" s="100" t="s">
        <v>33</v>
      </c>
      <c r="K188" s="99" t="s">
        <v>33</v>
      </c>
      <c r="L188" s="100">
        <v>13.44</v>
      </c>
      <c r="M188" s="101" t="s">
        <v>33</v>
      </c>
      <c r="N188" s="102" t="s">
        <v>33</v>
      </c>
      <c r="U188" s="68" t="s">
        <v>962</v>
      </c>
    </row>
    <row r="189" spans="1:25" s="63" customFormat="1" x14ac:dyDescent="0.2">
      <c r="A189" s="103"/>
      <c r="B189" s="104"/>
      <c r="C189" s="780" t="s">
        <v>191</v>
      </c>
      <c r="D189" s="780"/>
      <c r="E189" s="780"/>
      <c r="F189" s="105" t="s">
        <v>33</v>
      </c>
      <c r="G189" s="105" t="s">
        <v>33</v>
      </c>
      <c r="H189" s="105" t="s">
        <v>33</v>
      </c>
      <c r="I189" s="105" t="s">
        <v>33</v>
      </c>
      <c r="J189" s="106" t="s">
        <v>33</v>
      </c>
      <c r="K189" s="105" t="s">
        <v>33</v>
      </c>
      <c r="L189" s="106">
        <v>61.87</v>
      </c>
      <c r="M189" s="92" t="s">
        <v>33</v>
      </c>
      <c r="N189" s="107" t="s">
        <v>33</v>
      </c>
      <c r="W189" s="68" t="s">
        <v>191</v>
      </c>
    </row>
    <row r="190" spans="1:25" s="63" customFormat="1" ht="22.5" x14ac:dyDescent="0.2">
      <c r="A190" s="88" t="s">
        <v>301</v>
      </c>
      <c r="B190" s="89" t="s">
        <v>4590</v>
      </c>
      <c r="C190" s="776" t="s">
        <v>4591</v>
      </c>
      <c r="D190" s="776"/>
      <c r="E190" s="776"/>
      <c r="F190" s="90" t="s">
        <v>484</v>
      </c>
      <c r="G190" s="90" t="s">
        <v>33</v>
      </c>
      <c r="H190" s="90" t="s">
        <v>33</v>
      </c>
      <c r="I190" s="90" t="s">
        <v>173</v>
      </c>
      <c r="J190" s="91">
        <v>195.44</v>
      </c>
      <c r="K190" s="90" t="s">
        <v>856</v>
      </c>
      <c r="L190" s="91">
        <v>398.7</v>
      </c>
      <c r="M190" s="92" t="s">
        <v>33</v>
      </c>
      <c r="N190" s="93" t="s">
        <v>33</v>
      </c>
      <c r="R190" s="68" t="s">
        <v>4591</v>
      </c>
    </row>
    <row r="191" spans="1:25" s="63" customFormat="1" x14ac:dyDescent="0.2">
      <c r="A191" s="94"/>
      <c r="B191" s="95"/>
      <c r="C191" s="767" t="s">
        <v>4592</v>
      </c>
      <c r="D191" s="767"/>
      <c r="E191" s="767"/>
      <c r="F191" s="767"/>
      <c r="G191" s="767"/>
      <c r="H191" s="767"/>
      <c r="I191" s="767"/>
      <c r="J191" s="767"/>
      <c r="K191" s="767"/>
      <c r="L191" s="767"/>
      <c r="M191" s="767"/>
      <c r="N191" s="781"/>
      <c r="X191" s="68" t="s">
        <v>4592</v>
      </c>
    </row>
    <row r="192" spans="1:25" s="63" customFormat="1" ht="22.5" x14ac:dyDescent="0.2">
      <c r="A192" s="96"/>
      <c r="B192" s="97" t="s">
        <v>858</v>
      </c>
      <c r="C192" s="767" t="s">
        <v>859</v>
      </c>
      <c r="D192" s="767"/>
      <c r="E192" s="767"/>
      <c r="F192" s="767"/>
      <c r="G192" s="767"/>
      <c r="H192" s="767"/>
      <c r="I192" s="767"/>
      <c r="J192" s="767"/>
      <c r="K192" s="767"/>
      <c r="L192" s="767"/>
      <c r="M192" s="767"/>
      <c r="N192" s="781"/>
      <c r="Y192" s="68" t="s">
        <v>859</v>
      </c>
    </row>
    <row r="193" spans="1:25" s="63" customFormat="1" ht="56.25" x14ac:dyDescent="0.2">
      <c r="A193" s="88" t="s">
        <v>308</v>
      </c>
      <c r="B193" s="89" t="s">
        <v>4457</v>
      </c>
      <c r="C193" s="776" t="s">
        <v>4458</v>
      </c>
      <c r="D193" s="776"/>
      <c r="E193" s="776"/>
      <c r="F193" s="90" t="s">
        <v>484</v>
      </c>
      <c r="G193" s="90" t="s">
        <v>33</v>
      </c>
      <c r="H193" s="90" t="s">
        <v>33</v>
      </c>
      <c r="I193" s="90" t="s">
        <v>173</v>
      </c>
      <c r="J193" s="91" t="s">
        <v>33</v>
      </c>
      <c r="K193" s="90" t="s">
        <v>33</v>
      </c>
      <c r="L193" s="91" t="s">
        <v>33</v>
      </c>
      <c r="M193" s="92" t="s">
        <v>33</v>
      </c>
      <c r="N193" s="93" t="s">
        <v>33</v>
      </c>
      <c r="R193" s="68" t="s">
        <v>4458</v>
      </c>
    </row>
    <row r="194" spans="1:25" s="63" customFormat="1" x14ac:dyDescent="0.2">
      <c r="A194" s="98"/>
      <c r="B194" s="97" t="s">
        <v>165</v>
      </c>
      <c r="C194" s="767" t="s">
        <v>251</v>
      </c>
      <c r="D194" s="767"/>
      <c r="E194" s="767"/>
      <c r="F194" s="99" t="s">
        <v>33</v>
      </c>
      <c r="G194" s="99" t="s">
        <v>33</v>
      </c>
      <c r="H194" s="99" t="s">
        <v>33</v>
      </c>
      <c r="I194" s="99" t="s">
        <v>33</v>
      </c>
      <c r="J194" s="100">
        <v>12.97</v>
      </c>
      <c r="K194" s="99" t="s">
        <v>33</v>
      </c>
      <c r="L194" s="100">
        <v>25.94</v>
      </c>
      <c r="M194" s="101" t="s">
        <v>33</v>
      </c>
      <c r="N194" s="102" t="s">
        <v>33</v>
      </c>
      <c r="T194" s="68" t="s">
        <v>251</v>
      </c>
    </row>
    <row r="195" spans="1:25" s="63" customFormat="1" x14ac:dyDescent="0.2">
      <c r="A195" s="98"/>
      <c r="B195" s="97" t="s">
        <v>212</v>
      </c>
      <c r="C195" s="767" t="s">
        <v>252</v>
      </c>
      <c r="D195" s="767"/>
      <c r="E195" s="767"/>
      <c r="F195" s="99" t="s">
        <v>33</v>
      </c>
      <c r="G195" s="99" t="s">
        <v>33</v>
      </c>
      <c r="H195" s="99" t="s">
        <v>33</v>
      </c>
      <c r="I195" s="99" t="s">
        <v>33</v>
      </c>
      <c r="J195" s="100">
        <v>4.0999999999999996</v>
      </c>
      <c r="K195" s="99" t="s">
        <v>33</v>
      </c>
      <c r="L195" s="100">
        <v>8.1999999999999993</v>
      </c>
      <c r="M195" s="101" t="s">
        <v>33</v>
      </c>
      <c r="N195" s="102" t="s">
        <v>33</v>
      </c>
      <c r="T195" s="68" t="s">
        <v>252</v>
      </c>
    </row>
    <row r="196" spans="1:25" s="63" customFormat="1" x14ac:dyDescent="0.2">
      <c r="A196" s="98"/>
      <c r="B196" s="97" t="s">
        <v>33</v>
      </c>
      <c r="C196" s="767" t="s">
        <v>253</v>
      </c>
      <c r="D196" s="767"/>
      <c r="E196" s="767"/>
      <c r="F196" s="99" t="s">
        <v>179</v>
      </c>
      <c r="G196" s="99" t="s">
        <v>4459</v>
      </c>
      <c r="H196" s="99" t="s">
        <v>33</v>
      </c>
      <c r="I196" s="99" t="s">
        <v>4593</v>
      </c>
      <c r="J196" s="100" t="s">
        <v>33</v>
      </c>
      <c r="K196" s="99" t="s">
        <v>33</v>
      </c>
      <c r="L196" s="100" t="s">
        <v>33</v>
      </c>
      <c r="M196" s="101" t="s">
        <v>33</v>
      </c>
      <c r="N196" s="102" t="s">
        <v>33</v>
      </c>
      <c r="U196" s="68" t="s">
        <v>253</v>
      </c>
    </row>
    <row r="197" spans="1:25" s="63" customFormat="1" x14ac:dyDescent="0.2">
      <c r="A197" s="98"/>
      <c r="B197" s="97" t="s">
        <v>33</v>
      </c>
      <c r="C197" s="776" t="s">
        <v>182</v>
      </c>
      <c r="D197" s="776"/>
      <c r="E197" s="776"/>
      <c r="F197" s="90" t="s">
        <v>33</v>
      </c>
      <c r="G197" s="90" t="s">
        <v>33</v>
      </c>
      <c r="H197" s="90" t="s">
        <v>33</v>
      </c>
      <c r="I197" s="90" t="s">
        <v>33</v>
      </c>
      <c r="J197" s="91">
        <v>17.07</v>
      </c>
      <c r="K197" s="90" t="s">
        <v>33</v>
      </c>
      <c r="L197" s="91">
        <v>34.14</v>
      </c>
      <c r="M197" s="92" t="s">
        <v>33</v>
      </c>
      <c r="N197" s="93" t="s">
        <v>33</v>
      </c>
      <c r="V197" s="68" t="s">
        <v>182</v>
      </c>
    </row>
    <row r="198" spans="1:25" s="63" customFormat="1" x14ac:dyDescent="0.2">
      <c r="A198" s="98"/>
      <c r="B198" s="97" t="s">
        <v>33</v>
      </c>
      <c r="C198" s="767" t="s">
        <v>183</v>
      </c>
      <c r="D198" s="767"/>
      <c r="E198" s="767"/>
      <c r="F198" s="99" t="s">
        <v>33</v>
      </c>
      <c r="G198" s="99" t="s">
        <v>33</v>
      </c>
      <c r="H198" s="99" t="s">
        <v>33</v>
      </c>
      <c r="I198" s="99" t="s">
        <v>33</v>
      </c>
      <c r="J198" s="100" t="s">
        <v>33</v>
      </c>
      <c r="K198" s="99" t="s">
        <v>33</v>
      </c>
      <c r="L198" s="100">
        <v>25.94</v>
      </c>
      <c r="M198" s="101" t="s">
        <v>33</v>
      </c>
      <c r="N198" s="102" t="s">
        <v>33</v>
      </c>
      <c r="U198" s="68" t="s">
        <v>183</v>
      </c>
    </row>
    <row r="199" spans="1:25" s="63" customFormat="1" ht="22.5" x14ac:dyDescent="0.2">
      <c r="A199" s="98"/>
      <c r="B199" s="97" t="s">
        <v>959</v>
      </c>
      <c r="C199" s="767" t="s">
        <v>960</v>
      </c>
      <c r="D199" s="767"/>
      <c r="E199" s="767"/>
      <c r="F199" s="99" t="s">
        <v>186</v>
      </c>
      <c r="G199" s="99" t="s">
        <v>187</v>
      </c>
      <c r="H199" s="99" t="s">
        <v>33</v>
      </c>
      <c r="I199" s="99" t="s">
        <v>187</v>
      </c>
      <c r="J199" s="100" t="s">
        <v>33</v>
      </c>
      <c r="K199" s="99" t="s">
        <v>33</v>
      </c>
      <c r="L199" s="100">
        <v>24.64</v>
      </c>
      <c r="M199" s="101" t="s">
        <v>33</v>
      </c>
      <c r="N199" s="102" t="s">
        <v>33</v>
      </c>
      <c r="U199" s="68" t="s">
        <v>960</v>
      </c>
    </row>
    <row r="200" spans="1:25" s="63" customFormat="1" ht="22.5" x14ac:dyDescent="0.2">
      <c r="A200" s="98"/>
      <c r="B200" s="97" t="s">
        <v>961</v>
      </c>
      <c r="C200" s="767" t="s">
        <v>962</v>
      </c>
      <c r="D200" s="767"/>
      <c r="E200" s="767"/>
      <c r="F200" s="99" t="s">
        <v>186</v>
      </c>
      <c r="G200" s="99" t="s">
        <v>594</v>
      </c>
      <c r="H200" s="99" t="s">
        <v>33</v>
      </c>
      <c r="I200" s="99" t="s">
        <v>594</v>
      </c>
      <c r="J200" s="100" t="s">
        <v>33</v>
      </c>
      <c r="K200" s="99" t="s">
        <v>33</v>
      </c>
      <c r="L200" s="100">
        <v>16.86</v>
      </c>
      <c r="M200" s="101" t="s">
        <v>33</v>
      </c>
      <c r="N200" s="102" t="s">
        <v>33</v>
      </c>
      <c r="U200" s="68" t="s">
        <v>962</v>
      </c>
    </row>
    <row r="201" spans="1:25" s="63" customFormat="1" x14ac:dyDescent="0.2">
      <c r="A201" s="103"/>
      <c r="B201" s="104"/>
      <c r="C201" s="780" t="s">
        <v>191</v>
      </c>
      <c r="D201" s="780"/>
      <c r="E201" s="780"/>
      <c r="F201" s="105" t="s">
        <v>33</v>
      </c>
      <c r="G201" s="105" t="s">
        <v>33</v>
      </c>
      <c r="H201" s="105" t="s">
        <v>33</v>
      </c>
      <c r="I201" s="105" t="s">
        <v>33</v>
      </c>
      <c r="J201" s="106" t="s">
        <v>33</v>
      </c>
      <c r="K201" s="105" t="s">
        <v>33</v>
      </c>
      <c r="L201" s="106">
        <v>75.64</v>
      </c>
      <c r="M201" s="92" t="s">
        <v>33</v>
      </c>
      <c r="N201" s="107" t="s">
        <v>33</v>
      </c>
      <c r="W201" s="68" t="s">
        <v>191</v>
      </c>
    </row>
    <row r="202" spans="1:25" s="63" customFormat="1" ht="22.5" x14ac:dyDescent="0.2">
      <c r="A202" s="88" t="s">
        <v>312</v>
      </c>
      <c r="B202" s="89" t="s">
        <v>4590</v>
      </c>
      <c r="C202" s="776" t="s">
        <v>4594</v>
      </c>
      <c r="D202" s="776"/>
      <c r="E202" s="776"/>
      <c r="F202" s="90" t="s">
        <v>484</v>
      </c>
      <c r="G202" s="90" t="s">
        <v>33</v>
      </c>
      <c r="H202" s="90" t="s">
        <v>33</v>
      </c>
      <c r="I202" s="90" t="s">
        <v>173</v>
      </c>
      <c r="J202" s="91">
        <v>261.58</v>
      </c>
      <c r="K202" s="90" t="s">
        <v>856</v>
      </c>
      <c r="L202" s="91">
        <v>533.62</v>
      </c>
      <c r="M202" s="92" t="s">
        <v>33</v>
      </c>
      <c r="N202" s="93" t="s">
        <v>33</v>
      </c>
      <c r="R202" s="68" t="s">
        <v>4594</v>
      </c>
    </row>
    <row r="203" spans="1:25" s="63" customFormat="1" x14ac:dyDescent="0.2">
      <c r="A203" s="94"/>
      <c r="B203" s="95"/>
      <c r="C203" s="767" t="s">
        <v>4595</v>
      </c>
      <c r="D203" s="767"/>
      <c r="E203" s="767"/>
      <c r="F203" s="767"/>
      <c r="G203" s="767"/>
      <c r="H203" s="767"/>
      <c r="I203" s="767"/>
      <c r="J203" s="767"/>
      <c r="K203" s="767"/>
      <c r="L203" s="767"/>
      <c r="M203" s="767"/>
      <c r="N203" s="781"/>
      <c r="X203" s="68" t="s">
        <v>4595</v>
      </c>
    </row>
    <row r="204" spans="1:25" s="63" customFormat="1" ht="22.5" x14ac:dyDescent="0.2">
      <c r="A204" s="96"/>
      <c r="B204" s="97" t="s">
        <v>858</v>
      </c>
      <c r="C204" s="767" t="s">
        <v>859</v>
      </c>
      <c r="D204" s="767"/>
      <c r="E204" s="767"/>
      <c r="F204" s="767"/>
      <c r="G204" s="767"/>
      <c r="H204" s="767"/>
      <c r="I204" s="767"/>
      <c r="J204" s="767"/>
      <c r="K204" s="767"/>
      <c r="L204" s="767"/>
      <c r="M204" s="767"/>
      <c r="N204" s="781"/>
      <c r="Y204" s="68" t="s">
        <v>859</v>
      </c>
    </row>
    <row r="205" spans="1:25" s="63" customFormat="1" ht="56.25" x14ac:dyDescent="0.2">
      <c r="A205" s="88" t="s">
        <v>316</v>
      </c>
      <c r="B205" s="89" t="s">
        <v>4449</v>
      </c>
      <c r="C205" s="776" t="s">
        <v>4450</v>
      </c>
      <c r="D205" s="776"/>
      <c r="E205" s="776"/>
      <c r="F205" s="90" t="s">
        <v>484</v>
      </c>
      <c r="G205" s="90" t="s">
        <v>33</v>
      </c>
      <c r="H205" s="90" t="s">
        <v>33</v>
      </c>
      <c r="I205" s="90" t="s">
        <v>267</v>
      </c>
      <c r="J205" s="91" t="s">
        <v>33</v>
      </c>
      <c r="K205" s="90" t="s">
        <v>33</v>
      </c>
      <c r="L205" s="91" t="s">
        <v>33</v>
      </c>
      <c r="M205" s="92" t="s">
        <v>33</v>
      </c>
      <c r="N205" s="93" t="s">
        <v>33</v>
      </c>
      <c r="R205" s="68" t="s">
        <v>4450</v>
      </c>
    </row>
    <row r="206" spans="1:25" s="63" customFormat="1" x14ac:dyDescent="0.2">
      <c r="A206" s="98"/>
      <c r="B206" s="97" t="s">
        <v>165</v>
      </c>
      <c r="C206" s="767" t="s">
        <v>251</v>
      </c>
      <c r="D206" s="767"/>
      <c r="E206" s="767"/>
      <c r="F206" s="99" t="s">
        <v>33</v>
      </c>
      <c r="G206" s="99" t="s">
        <v>33</v>
      </c>
      <c r="H206" s="99" t="s">
        <v>33</v>
      </c>
      <c r="I206" s="99" t="s">
        <v>33</v>
      </c>
      <c r="J206" s="100">
        <v>15.04</v>
      </c>
      <c r="K206" s="99" t="s">
        <v>33</v>
      </c>
      <c r="L206" s="100">
        <v>180.48</v>
      </c>
      <c r="M206" s="101" t="s">
        <v>33</v>
      </c>
      <c r="N206" s="102" t="s">
        <v>33</v>
      </c>
      <c r="T206" s="68" t="s">
        <v>251</v>
      </c>
    </row>
    <row r="207" spans="1:25" s="63" customFormat="1" x14ac:dyDescent="0.2">
      <c r="A207" s="98"/>
      <c r="B207" s="97" t="s">
        <v>212</v>
      </c>
      <c r="C207" s="767" t="s">
        <v>252</v>
      </c>
      <c r="D207" s="767"/>
      <c r="E207" s="767"/>
      <c r="F207" s="99" t="s">
        <v>33</v>
      </c>
      <c r="G207" s="99" t="s">
        <v>33</v>
      </c>
      <c r="H207" s="99" t="s">
        <v>33</v>
      </c>
      <c r="I207" s="99" t="s">
        <v>33</v>
      </c>
      <c r="J207" s="100">
        <v>4.1399999999999997</v>
      </c>
      <c r="K207" s="99" t="s">
        <v>33</v>
      </c>
      <c r="L207" s="100">
        <v>49.68</v>
      </c>
      <c r="M207" s="101" t="s">
        <v>33</v>
      </c>
      <c r="N207" s="102" t="s">
        <v>33</v>
      </c>
      <c r="T207" s="68" t="s">
        <v>252</v>
      </c>
    </row>
    <row r="208" spans="1:25" s="63" customFormat="1" x14ac:dyDescent="0.2">
      <c r="A208" s="98"/>
      <c r="B208" s="97" t="s">
        <v>33</v>
      </c>
      <c r="C208" s="767" t="s">
        <v>253</v>
      </c>
      <c r="D208" s="767"/>
      <c r="E208" s="767"/>
      <c r="F208" s="99" t="s">
        <v>179</v>
      </c>
      <c r="G208" s="99" t="s">
        <v>4451</v>
      </c>
      <c r="H208" s="99" t="s">
        <v>33</v>
      </c>
      <c r="I208" s="99" t="s">
        <v>4596</v>
      </c>
      <c r="J208" s="100" t="s">
        <v>33</v>
      </c>
      <c r="K208" s="99" t="s">
        <v>33</v>
      </c>
      <c r="L208" s="100" t="s">
        <v>33</v>
      </c>
      <c r="M208" s="101" t="s">
        <v>33</v>
      </c>
      <c r="N208" s="102" t="s">
        <v>33</v>
      </c>
      <c r="U208" s="68" t="s">
        <v>253</v>
      </c>
    </row>
    <row r="209" spans="1:25" s="63" customFormat="1" x14ac:dyDescent="0.2">
      <c r="A209" s="98"/>
      <c r="B209" s="97" t="s">
        <v>33</v>
      </c>
      <c r="C209" s="776" t="s">
        <v>182</v>
      </c>
      <c r="D209" s="776"/>
      <c r="E209" s="776"/>
      <c r="F209" s="90" t="s">
        <v>33</v>
      </c>
      <c r="G209" s="90" t="s">
        <v>33</v>
      </c>
      <c r="H209" s="90" t="s">
        <v>33</v>
      </c>
      <c r="I209" s="90" t="s">
        <v>33</v>
      </c>
      <c r="J209" s="91">
        <v>19.18</v>
      </c>
      <c r="K209" s="90" t="s">
        <v>33</v>
      </c>
      <c r="L209" s="91">
        <v>230.16</v>
      </c>
      <c r="M209" s="92" t="s">
        <v>33</v>
      </c>
      <c r="N209" s="93" t="s">
        <v>33</v>
      </c>
      <c r="V209" s="68" t="s">
        <v>182</v>
      </c>
    </row>
    <row r="210" spans="1:25" s="63" customFormat="1" x14ac:dyDescent="0.2">
      <c r="A210" s="98"/>
      <c r="B210" s="97" t="s">
        <v>33</v>
      </c>
      <c r="C210" s="767" t="s">
        <v>183</v>
      </c>
      <c r="D210" s="767"/>
      <c r="E210" s="767"/>
      <c r="F210" s="99" t="s">
        <v>33</v>
      </c>
      <c r="G210" s="99" t="s">
        <v>33</v>
      </c>
      <c r="H210" s="99" t="s">
        <v>33</v>
      </c>
      <c r="I210" s="99" t="s">
        <v>33</v>
      </c>
      <c r="J210" s="100" t="s">
        <v>33</v>
      </c>
      <c r="K210" s="99" t="s">
        <v>33</v>
      </c>
      <c r="L210" s="100">
        <v>180.48</v>
      </c>
      <c r="M210" s="101" t="s">
        <v>33</v>
      </c>
      <c r="N210" s="102" t="s">
        <v>33</v>
      </c>
      <c r="U210" s="68" t="s">
        <v>183</v>
      </c>
    </row>
    <row r="211" spans="1:25" s="63" customFormat="1" ht="22.5" x14ac:dyDescent="0.2">
      <c r="A211" s="98"/>
      <c r="B211" s="97" t="s">
        <v>959</v>
      </c>
      <c r="C211" s="767" t="s">
        <v>960</v>
      </c>
      <c r="D211" s="767"/>
      <c r="E211" s="767"/>
      <c r="F211" s="99" t="s">
        <v>186</v>
      </c>
      <c r="G211" s="99" t="s">
        <v>187</v>
      </c>
      <c r="H211" s="99" t="s">
        <v>33</v>
      </c>
      <c r="I211" s="99" t="s">
        <v>187</v>
      </c>
      <c r="J211" s="100" t="s">
        <v>33</v>
      </c>
      <c r="K211" s="99" t="s">
        <v>33</v>
      </c>
      <c r="L211" s="100">
        <v>171.46</v>
      </c>
      <c r="M211" s="101" t="s">
        <v>33</v>
      </c>
      <c r="N211" s="102" t="s">
        <v>33</v>
      </c>
      <c r="U211" s="68" t="s">
        <v>960</v>
      </c>
    </row>
    <row r="212" spans="1:25" s="63" customFormat="1" ht="22.5" x14ac:dyDescent="0.2">
      <c r="A212" s="98"/>
      <c r="B212" s="97" t="s">
        <v>961</v>
      </c>
      <c r="C212" s="767" t="s">
        <v>962</v>
      </c>
      <c r="D212" s="767"/>
      <c r="E212" s="767"/>
      <c r="F212" s="99" t="s">
        <v>186</v>
      </c>
      <c r="G212" s="99" t="s">
        <v>594</v>
      </c>
      <c r="H212" s="99" t="s">
        <v>33</v>
      </c>
      <c r="I212" s="99" t="s">
        <v>594</v>
      </c>
      <c r="J212" s="100" t="s">
        <v>33</v>
      </c>
      <c r="K212" s="99" t="s">
        <v>33</v>
      </c>
      <c r="L212" s="100">
        <v>117.31</v>
      </c>
      <c r="M212" s="101" t="s">
        <v>33</v>
      </c>
      <c r="N212" s="102" t="s">
        <v>33</v>
      </c>
      <c r="U212" s="68" t="s">
        <v>962</v>
      </c>
    </row>
    <row r="213" spans="1:25" s="63" customFormat="1" x14ac:dyDescent="0.2">
      <c r="A213" s="103"/>
      <c r="B213" s="104"/>
      <c r="C213" s="780" t="s">
        <v>191</v>
      </c>
      <c r="D213" s="780"/>
      <c r="E213" s="780"/>
      <c r="F213" s="105" t="s">
        <v>33</v>
      </c>
      <c r="G213" s="105" t="s">
        <v>33</v>
      </c>
      <c r="H213" s="105" t="s">
        <v>33</v>
      </c>
      <c r="I213" s="105" t="s">
        <v>33</v>
      </c>
      <c r="J213" s="106" t="s">
        <v>33</v>
      </c>
      <c r="K213" s="105" t="s">
        <v>33</v>
      </c>
      <c r="L213" s="106">
        <v>518.92999999999995</v>
      </c>
      <c r="M213" s="92" t="s">
        <v>33</v>
      </c>
      <c r="N213" s="107" t="s">
        <v>33</v>
      </c>
      <c r="W213" s="68" t="s">
        <v>191</v>
      </c>
    </row>
    <row r="214" spans="1:25" s="63" customFormat="1" ht="22.5" x14ac:dyDescent="0.2">
      <c r="A214" s="88" t="s">
        <v>689</v>
      </c>
      <c r="B214" s="89" t="s">
        <v>4590</v>
      </c>
      <c r="C214" s="776" t="s">
        <v>4597</v>
      </c>
      <c r="D214" s="776"/>
      <c r="E214" s="776"/>
      <c r="F214" s="90" t="s">
        <v>484</v>
      </c>
      <c r="G214" s="90" t="s">
        <v>33</v>
      </c>
      <c r="H214" s="90" t="s">
        <v>33</v>
      </c>
      <c r="I214" s="90" t="s">
        <v>267</v>
      </c>
      <c r="J214" s="91">
        <v>357.06</v>
      </c>
      <c r="K214" s="90" t="s">
        <v>856</v>
      </c>
      <c r="L214" s="91">
        <v>4370.41</v>
      </c>
      <c r="M214" s="92" t="s">
        <v>33</v>
      </c>
      <c r="N214" s="93" t="s">
        <v>33</v>
      </c>
      <c r="R214" s="68" t="s">
        <v>4597</v>
      </c>
    </row>
    <row r="215" spans="1:25" s="63" customFormat="1" x14ac:dyDescent="0.2">
      <c r="A215" s="94"/>
      <c r="B215" s="95"/>
      <c r="C215" s="767" t="s">
        <v>4598</v>
      </c>
      <c r="D215" s="767"/>
      <c r="E215" s="767"/>
      <c r="F215" s="767"/>
      <c r="G215" s="767"/>
      <c r="H215" s="767"/>
      <c r="I215" s="767"/>
      <c r="J215" s="767"/>
      <c r="K215" s="767"/>
      <c r="L215" s="767"/>
      <c r="M215" s="767"/>
      <c r="N215" s="781"/>
      <c r="X215" s="68" t="s">
        <v>4598</v>
      </c>
    </row>
    <row r="216" spans="1:25" s="63" customFormat="1" ht="22.5" x14ac:dyDescent="0.2">
      <c r="A216" s="96"/>
      <c r="B216" s="97" t="s">
        <v>858</v>
      </c>
      <c r="C216" s="767" t="s">
        <v>859</v>
      </c>
      <c r="D216" s="767"/>
      <c r="E216" s="767"/>
      <c r="F216" s="767"/>
      <c r="G216" s="767"/>
      <c r="H216" s="767"/>
      <c r="I216" s="767"/>
      <c r="J216" s="767"/>
      <c r="K216" s="767"/>
      <c r="L216" s="767"/>
      <c r="M216" s="767"/>
      <c r="N216" s="781"/>
      <c r="Y216" s="68" t="s">
        <v>859</v>
      </c>
    </row>
    <row r="217" spans="1:25" s="63" customFormat="1" ht="33.75" x14ac:dyDescent="0.2">
      <c r="A217" s="88" t="s">
        <v>692</v>
      </c>
      <c r="B217" s="89" t="s">
        <v>4599</v>
      </c>
      <c r="C217" s="776" t="s">
        <v>4600</v>
      </c>
      <c r="D217" s="776"/>
      <c r="E217" s="776"/>
      <c r="F217" s="90" t="s">
        <v>334</v>
      </c>
      <c r="G217" s="90" t="s">
        <v>33</v>
      </c>
      <c r="H217" s="90" t="s">
        <v>33</v>
      </c>
      <c r="I217" s="90" t="s">
        <v>849</v>
      </c>
      <c r="J217" s="91" t="s">
        <v>33</v>
      </c>
      <c r="K217" s="90" t="s">
        <v>33</v>
      </c>
      <c r="L217" s="91" t="s">
        <v>33</v>
      </c>
      <c r="M217" s="92" t="s">
        <v>33</v>
      </c>
      <c r="N217" s="93" t="s">
        <v>33</v>
      </c>
      <c r="R217" s="68" t="s">
        <v>4600</v>
      </c>
    </row>
    <row r="218" spans="1:25" s="63" customFormat="1" x14ac:dyDescent="0.2">
      <c r="A218" s="94"/>
      <c r="B218" s="95"/>
      <c r="C218" s="767" t="s">
        <v>850</v>
      </c>
      <c r="D218" s="767"/>
      <c r="E218" s="767"/>
      <c r="F218" s="767"/>
      <c r="G218" s="767"/>
      <c r="H218" s="767"/>
      <c r="I218" s="767"/>
      <c r="J218" s="767"/>
      <c r="K218" s="767"/>
      <c r="L218" s="767"/>
      <c r="M218" s="767"/>
      <c r="N218" s="781"/>
      <c r="S218" s="68" t="s">
        <v>850</v>
      </c>
    </row>
    <row r="219" spans="1:25" s="63" customFormat="1" x14ac:dyDescent="0.2">
      <c r="A219" s="98"/>
      <c r="B219" s="97" t="s">
        <v>165</v>
      </c>
      <c r="C219" s="767" t="s">
        <v>251</v>
      </c>
      <c r="D219" s="767"/>
      <c r="E219" s="767"/>
      <c r="F219" s="99" t="s">
        <v>33</v>
      </c>
      <c r="G219" s="99" t="s">
        <v>33</v>
      </c>
      <c r="H219" s="99" t="s">
        <v>33</v>
      </c>
      <c r="I219" s="99" t="s">
        <v>33</v>
      </c>
      <c r="J219" s="100">
        <v>398.49</v>
      </c>
      <c r="K219" s="99" t="s">
        <v>33</v>
      </c>
      <c r="L219" s="100">
        <v>31.88</v>
      </c>
      <c r="M219" s="101" t="s">
        <v>33</v>
      </c>
      <c r="N219" s="102" t="s">
        <v>33</v>
      </c>
      <c r="T219" s="68" t="s">
        <v>251</v>
      </c>
    </row>
    <row r="220" spans="1:25" s="63" customFormat="1" x14ac:dyDescent="0.2">
      <c r="A220" s="98"/>
      <c r="B220" s="97" t="s">
        <v>173</v>
      </c>
      <c r="C220" s="767" t="s">
        <v>174</v>
      </c>
      <c r="D220" s="767"/>
      <c r="E220" s="767"/>
      <c r="F220" s="99" t="s">
        <v>33</v>
      </c>
      <c r="G220" s="99" t="s">
        <v>33</v>
      </c>
      <c r="H220" s="99" t="s">
        <v>33</v>
      </c>
      <c r="I220" s="99" t="s">
        <v>33</v>
      </c>
      <c r="J220" s="100">
        <v>23.8</v>
      </c>
      <c r="K220" s="99" t="s">
        <v>33</v>
      </c>
      <c r="L220" s="100">
        <v>1.9</v>
      </c>
      <c r="M220" s="101" t="s">
        <v>33</v>
      </c>
      <c r="N220" s="102" t="s">
        <v>33</v>
      </c>
      <c r="T220" s="68" t="s">
        <v>174</v>
      </c>
    </row>
    <row r="221" spans="1:25" s="63" customFormat="1" x14ac:dyDescent="0.2">
      <c r="A221" s="98"/>
      <c r="B221" s="97" t="s">
        <v>176</v>
      </c>
      <c r="C221" s="767" t="s">
        <v>177</v>
      </c>
      <c r="D221" s="767"/>
      <c r="E221" s="767"/>
      <c r="F221" s="99" t="s">
        <v>33</v>
      </c>
      <c r="G221" s="99" t="s">
        <v>33</v>
      </c>
      <c r="H221" s="99" t="s">
        <v>33</v>
      </c>
      <c r="I221" s="99" t="s">
        <v>33</v>
      </c>
      <c r="J221" s="100">
        <v>0.76</v>
      </c>
      <c r="K221" s="99" t="s">
        <v>33</v>
      </c>
      <c r="L221" s="100">
        <v>0.06</v>
      </c>
      <c r="M221" s="101" t="s">
        <v>33</v>
      </c>
      <c r="N221" s="102" t="s">
        <v>33</v>
      </c>
      <c r="T221" s="68" t="s">
        <v>177</v>
      </c>
    </row>
    <row r="222" spans="1:25" s="63" customFormat="1" x14ac:dyDescent="0.2">
      <c r="A222" s="98"/>
      <c r="B222" s="97" t="s">
        <v>212</v>
      </c>
      <c r="C222" s="767" t="s">
        <v>252</v>
      </c>
      <c r="D222" s="767"/>
      <c r="E222" s="767"/>
      <c r="F222" s="99" t="s">
        <v>33</v>
      </c>
      <c r="G222" s="99" t="s">
        <v>33</v>
      </c>
      <c r="H222" s="99" t="s">
        <v>33</v>
      </c>
      <c r="I222" s="99" t="s">
        <v>33</v>
      </c>
      <c r="J222" s="100">
        <v>197.76</v>
      </c>
      <c r="K222" s="99" t="s">
        <v>33</v>
      </c>
      <c r="L222" s="100">
        <v>15.82</v>
      </c>
      <c r="M222" s="101" t="s">
        <v>33</v>
      </c>
      <c r="N222" s="102" t="s">
        <v>33</v>
      </c>
      <c r="T222" s="68" t="s">
        <v>252</v>
      </c>
    </row>
    <row r="223" spans="1:25" s="63" customFormat="1" x14ac:dyDescent="0.2">
      <c r="A223" s="98"/>
      <c r="B223" s="97" t="s">
        <v>33</v>
      </c>
      <c r="C223" s="767" t="s">
        <v>253</v>
      </c>
      <c r="D223" s="767"/>
      <c r="E223" s="767"/>
      <c r="F223" s="99" t="s">
        <v>179</v>
      </c>
      <c r="G223" s="99" t="s">
        <v>4601</v>
      </c>
      <c r="H223" s="99" t="s">
        <v>33</v>
      </c>
      <c r="I223" s="99" t="s">
        <v>4602</v>
      </c>
      <c r="J223" s="100" t="s">
        <v>33</v>
      </c>
      <c r="K223" s="99" t="s">
        <v>33</v>
      </c>
      <c r="L223" s="100" t="s">
        <v>33</v>
      </c>
      <c r="M223" s="101" t="s">
        <v>33</v>
      </c>
      <c r="N223" s="102" t="s">
        <v>33</v>
      </c>
      <c r="U223" s="68" t="s">
        <v>253</v>
      </c>
    </row>
    <row r="224" spans="1:25" s="63" customFormat="1" x14ac:dyDescent="0.2">
      <c r="A224" s="98"/>
      <c r="B224" s="97" t="s">
        <v>33</v>
      </c>
      <c r="C224" s="767" t="s">
        <v>178</v>
      </c>
      <c r="D224" s="767"/>
      <c r="E224" s="767"/>
      <c r="F224" s="99" t="s">
        <v>179</v>
      </c>
      <c r="G224" s="99" t="s">
        <v>809</v>
      </c>
      <c r="H224" s="99" t="s">
        <v>33</v>
      </c>
      <c r="I224" s="99" t="s">
        <v>4603</v>
      </c>
      <c r="J224" s="100" t="s">
        <v>33</v>
      </c>
      <c r="K224" s="99" t="s">
        <v>33</v>
      </c>
      <c r="L224" s="100" t="s">
        <v>33</v>
      </c>
      <c r="M224" s="101" t="s">
        <v>33</v>
      </c>
      <c r="N224" s="102" t="s">
        <v>33</v>
      </c>
      <c r="U224" s="68" t="s">
        <v>178</v>
      </c>
    </row>
    <row r="225" spans="1:23" s="63" customFormat="1" x14ac:dyDescent="0.2">
      <c r="A225" s="98"/>
      <c r="B225" s="97" t="s">
        <v>33</v>
      </c>
      <c r="C225" s="776" t="s">
        <v>182</v>
      </c>
      <c r="D225" s="776"/>
      <c r="E225" s="776"/>
      <c r="F225" s="90" t="s">
        <v>33</v>
      </c>
      <c r="G225" s="90" t="s">
        <v>33</v>
      </c>
      <c r="H225" s="90" t="s">
        <v>33</v>
      </c>
      <c r="I225" s="90" t="s">
        <v>33</v>
      </c>
      <c r="J225" s="91">
        <v>620.04999999999995</v>
      </c>
      <c r="K225" s="90" t="s">
        <v>33</v>
      </c>
      <c r="L225" s="91">
        <v>49.6</v>
      </c>
      <c r="M225" s="92" t="s">
        <v>33</v>
      </c>
      <c r="N225" s="93" t="s">
        <v>33</v>
      </c>
      <c r="V225" s="68" t="s">
        <v>182</v>
      </c>
    </row>
    <row r="226" spans="1:23" s="63" customFormat="1" x14ac:dyDescent="0.2">
      <c r="A226" s="98"/>
      <c r="B226" s="97" t="s">
        <v>33</v>
      </c>
      <c r="C226" s="767" t="s">
        <v>183</v>
      </c>
      <c r="D226" s="767"/>
      <c r="E226" s="767"/>
      <c r="F226" s="99" t="s">
        <v>33</v>
      </c>
      <c r="G226" s="99" t="s">
        <v>33</v>
      </c>
      <c r="H226" s="99" t="s">
        <v>33</v>
      </c>
      <c r="I226" s="99" t="s">
        <v>33</v>
      </c>
      <c r="J226" s="100" t="s">
        <v>33</v>
      </c>
      <c r="K226" s="99" t="s">
        <v>33</v>
      </c>
      <c r="L226" s="100">
        <v>31.94</v>
      </c>
      <c r="M226" s="101" t="s">
        <v>33</v>
      </c>
      <c r="N226" s="102" t="s">
        <v>33</v>
      </c>
      <c r="U226" s="68" t="s">
        <v>183</v>
      </c>
    </row>
    <row r="227" spans="1:23" s="63" customFormat="1" ht="22.5" x14ac:dyDescent="0.2">
      <c r="A227" s="98"/>
      <c r="B227" s="97" t="s">
        <v>959</v>
      </c>
      <c r="C227" s="767" t="s">
        <v>960</v>
      </c>
      <c r="D227" s="767"/>
      <c r="E227" s="767"/>
      <c r="F227" s="99" t="s">
        <v>186</v>
      </c>
      <c r="G227" s="99" t="s">
        <v>187</v>
      </c>
      <c r="H227" s="99" t="s">
        <v>33</v>
      </c>
      <c r="I227" s="99" t="s">
        <v>187</v>
      </c>
      <c r="J227" s="100" t="s">
        <v>33</v>
      </c>
      <c r="K227" s="99" t="s">
        <v>33</v>
      </c>
      <c r="L227" s="100">
        <v>30.34</v>
      </c>
      <c r="M227" s="101" t="s">
        <v>33</v>
      </c>
      <c r="N227" s="102" t="s">
        <v>33</v>
      </c>
      <c r="U227" s="68" t="s">
        <v>960</v>
      </c>
    </row>
    <row r="228" spans="1:23" s="63" customFormat="1" ht="22.5" x14ac:dyDescent="0.2">
      <c r="A228" s="98"/>
      <c r="B228" s="97" t="s">
        <v>961</v>
      </c>
      <c r="C228" s="767" t="s">
        <v>962</v>
      </c>
      <c r="D228" s="767"/>
      <c r="E228" s="767"/>
      <c r="F228" s="99" t="s">
        <v>186</v>
      </c>
      <c r="G228" s="99" t="s">
        <v>594</v>
      </c>
      <c r="H228" s="99" t="s">
        <v>33</v>
      </c>
      <c r="I228" s="99" t="s">
        <v>594</v>
      </c>
      <c r="J228" s="100" t="s">
        <v>33</v>
      </c>
      <c r="K228" s="99" t="s">
        <v>33</v>
      </c>
      <c r="L228" s="100">
        <v>20.76</v>
      </c>
      <c r="M228" s="101" t="s">
        <v>33</v>
      </c>
      <c r="N228" s="102" t="s">
        <v>33</v>
      </c>
      <c r="U228" s="68" t="s">
        <v>962</v>
      </c>
    </row>
    <row r="229" spans="1:23" s="63" customFormat="1" x14ac:dyDescent="0.2">
      <c r="A229" s="103"/>
      <c r="B229" s="104"/>
      <c r="C229" s="780" t="s">
        <v>191</v>
      </c>
      <c r="D229" s="780"/>
      <c r="E229" s="780"/>
      <c r="F229" s="105" t="s">
        <v>33</v>
      </c>
      <c r="G229" s="105" t="s">
        <v>33</v>
      </c>
      <c r="H229" s="105" t="s">
        <v>33</v>
      </c>
      <c r="I229" s="105" t="s">
        <v>33</v>
      </c>
      <c r="J229" s="106" t="s">
        <v>33</v>
      </c>
      <c r="K229" s="105" t="s">
        <v>33</v>
      </c>
      <c r="L229" s="106">
        <v>100.7</v>
      </c>
      <c r="M229" s="92" t="s">
        <v>33</v>
      </c>
      <c r="N229" s="107" t="s">
        <v>33</v>
      </c>
      <c r="W229" s="68" t="s">
        <v>191</v>
      </c>
    </row>
    <row r="230" spans="1:23" s="63" customFormat="1" ht="45" x14ac:dyDescent="0.2">
      <c r="A230" s="88" t="s">
        <v>233</v>
      </c>
      <c r="B230" s="89" t="s">
        <v>4604</v>
      </c>
      <c r="C230" s="776" t="s">
        <v>4605</v>
      </c>
      <c r="D230" s="776"/>
      <c r="E230" s="776"/>
      <c r="F230" s="90" t="s">
        <v>334</v>
      </c>
      <c r="G230" s="90" t="s">
        <v>33</v>
      </c>
      <c r="H230" s="90" t="s">
        <v>33</v>
      </c>
      <c r="I230" s="90" t="s">
        <v>849</v>
      </c>
      <c r="J230" s="91" t="s">
        <v>33</v>
      </c>
      <c r="K230" s="90" t="s">
        <v>33</v>
      </c>
      <c r="L230" s="91" t="s">
        <v>33</v>
      </c>
      <c r="M230" s="92" t="s">
        <v>33</v>
      </c>
      <c r="N230" s="93" t="s">
        <v>33</v>
      </c>
      <c r="R230" s="68" t="s">
        <v>4605</v>
      </c>
    </row>
    <row r="231" spans="1:23" s="63" customFormat="1" x14ac:dyDescent="0.2">
      <c r="A231" s="94"/>
      <c r="B231" s="95"/>
      <c r="C231" s="767" t="s">
        <v>850</v>
      </c>
      <c r="D231" s="767"/>
      <c r="E231" s="767"/>
      <c r="F231" s="767"/>
      <c r="G231" s="767"/>
      <c r="H231" s="767"/>
      <c r="I231" s="767"/>
      <c r="J231" s="767"/>
      <c r="K231" s="767"/>
      <c r="L231" s="767"/>
      <c r="M231" s="767"/>
      <c r="N231" s="781"/>
      <c r="S231" s="68" t="s">
        <v>850</v>
      </c>
    </row>
    <row r="232" spans="1:23" s="63" customFormat="1" x14ac:dyDescent="0.2">
      <c r="A232" s="98"/>
      <c r="B232" s="97" t="s">
        <v>165</v>
      </c>
      <c r="C232" s="767" t="s">
        <v>251</v>
      </c>
      <c r="D232" s="767"/>
      <c r="E232" s="767"/>
      <c r="F232" s="99" t="s">
        <v>33</v>
      </c>
      <c r="G232" s="99" t="s">
        <v>33</v>
      </c>
      <c r="H232" s="99" t="s">
        <v>33</v>
      </c>
      <c r="I232" s="99" t="s">
        <v>33</v>
      </c>
      <c r="J232" s="100">
        <v>756.1</v>
      </c>
      <c r="K232" s="99" t="s">
        <v>33</v>
      </c>
      <c r="L232" s="100">
        <v>60.49</v>
      </c>
      <c r="M232" s="101" t="s">
        <v>33</v>
      </c>
      <c r="N232" s="102" t="s">
        <v>33</v>
      </c>
      <c r="T232" s="68" t="s">
        <v>251</v>
      </c>
    </row>
    <row r="233" spans="1:23" s="63" customFormat="1" x14ac:dyDescent="0.2">
      <c r="A233" s="98"/>
      <c r="B233" s="97" t="s">
        <v>173</v>
      </c>
      <c r="C233" s="767" t="s">
        <v>174</v>
      </c>
      <c r="D233" s="767"/>
      <c r="E233" s="767"/>
      <c r="F233" s="99" t="s">
        <v>33</v>
      </c>
      <c r="G233" s="99" t="s">
        <v>33</v>
      </c>
      <c r="H233" s="99" t="s">
        <v>33</v>
      </c>
      <c r="I233" s="99" t="s">
        <v>33</v>
      </c>
      <c r="J233" s="100">
        <v>36.17</v>
      </c>
      <c r="K233" s="99" t="s">
        <v>33</v>
      </c>
      <c r="L233" s="100">
        <v>2.89</v>
      </c>
      <c r="M233" s="101" t="s">
        <v>33</v>
      </c>
      <c r="N233" s="102" t="s">
        <v>33</v>
      </c>
      <c r="T233" s="68" t="s">
        <v>174</v>
      </c>
    </row>
    <row r="234" spans="1:23" s="63" customFormat="1" x14ac:dyDescent="0.2">
      <c r="A234" s="98"/>
      <c r="B234" s="97" t="s">
        <v>176</v>
      </c>
      <c r="C234" s="767" t="s">
        <v>177</v>
      </c>
      <c r="D234" s="767"/>
      <c r="E234" s="767"/>
      <c r="F234" s="99" t="s">
        <v>33</v>
      </c>
      <c r="G234" s="99" t="s">
        <v>33</v>
      </c>
      <c r="H234" s="99" t="s">
        <v>33</v>
      </c>
      <c r="I234" s="99" t="s">
        <v>33</v>
      </c>
      <c r="J234" s="100">
        <v>1.51</v>
      </c>
      <c r="K234" s="99" t="s">
        <v>33</v>
      </c>
      <c r="L234" s="100">
        <v>0.12</v>
      </c>
      <c r="M234" s="101" t="s">
        <v>33</v>
      </c>
      <c r="N234" s="102" t="s">
        <v>33</v>
      </c>
      <c r="T234" s="68" t="s">
        <v>177</v>
      </c>
    </row>
    <row r="235" spans="1:23" s="63" customFormat="1" x14ac:dyDescent="0.2">
      <c r="A235" s="98"/>
      <c r="B235" s="97" t="s">
        <v>212</v>
      </c>
      <c r="C235" s="767" t="s">
        <v>252</v>
      </c>
      <c r="D235" s="767"/>
      <c r="E235" s="767"/>
      <c r="F235" s="99" t="s">
        <v>33</v>
      </c>
      <c r="G235" s="99" t="s">
        <v>33</v>
      </c>
      <c r="H235" s="99" t="s">
        <v>33</v>
      </c>
      <c r="I235" s="99" t="s">
        <v>33</v>
      </c>
      <c r="J235" s="100">
        <v>376.59</v>
      </c>
      <c r="K235" s="99" t="s">
        <v>33</v>
      </c>
      <c r="L235" s="100">
        <v>30.13</v>
      </c>
      <c r="M235" s="101" t="s">
        <v>33</v>
      </c>
      <c r="N235" s="102" t="s">
        <v>33</v>
      </c>
      <c r="T235" s="68" t="s">
        <v>252</v>
      </c>
    </row>
    <row r="236" spans="1:23" s="63" customFormat="1" x14ac:dyDescent="0.2">
      <c r="A236" s="98"/>
      <c r="B236" s="97" t="s">
        <v>33</v>
      </c>
      <c r="C236" s="767" t="s">
        <v>253</v>
      </c>
      <c r="D236" s="767"/>
      <c r="E236" s="767"/>
      <c r="F236" s="99" t="s">
        <v>179</v>
      </c>
      <c r="G236" s="99" t="s">
        <v>4606</v>
      </c>
      <c r="H236" s="99" t="s">
        <v>33</v>
      </c>
      <c r="I236" s="99" t="s">
        <v>4607</v>
      </c>
      <c r="J236" s="100" t="s">
        <v>33</v>
      </c>
      <c r="K236" s="99" t="s">
        <v>33</v>
      </c>
      <c r="L236" s="100" t="s">
        <v>33</v>
      </c>
      <c r="M236" s="101" t="s">
        <v>33</v>
      </c>
      <c r="N236" s="102" t="s">
        <v>33</v>
      </c>
      <c r="U236" s="68" t="s">
        <v>253</v>
      </c>
    </row>
    <row r="237" spans="1:23" s="63" customFormat="1" x14ac:dyDescent="0.2">
      <c r="A237" s="98"/>
      <c r="B237" s="97" t="s">
        <v>33</v>
      </c>
      <c r="C237" s="767" t="s">
        <v>178</v>
      </c>
      <c r="D237" s="767"/>
      <c r="E237" s="767"/>
      <c r="F237" s="99" t="s">
        <v>179</v>
      </c>
      <c r="G237" s="99" t="s">
        <v>817</v>
      </c>
      <c r="H237" s="99" t="s">
        <v>33</v>
      </c>
      <c r="I237" s="99" t="s">
        <v>4608</v>
      </c>
      <c r="J237" s="100" t="s">
        <v>33</v>
      </c>
      <c r="K237" s="99" t="s">
        <v>33</v>
      </c>
      <c r="L237" s="100" t="s">
        <v>33</v>
      </c>
      <c r="M237" s="101" t="s">
        <v>33</v>
      </c>
      <c r="N237" s="102" t="s">
        <v>33</v>
      </c>
      <c r="U237" s="68" t="s">
        <v>178</v>
      </c>
    </row>
    <row r="238" spans="1:23" s="63" customFormat="1" x14ac:dyDescent="0.2">
      <c r="A238" s="98"/>
      <c r="B238" s="97" t="s">
        <v>33</v>
      </c>
      <c r="C238" s="776" t="s">
        <v>182</v>
      </c>
      <c r="D238" s="776"/>
      <c r="E238" s="776"/>
      <c r="F238" s="90" t="s">
        <v>33</v>
      </c>
      <c r="G238" s="90" t="s">
        <v>33</v>
      </c>
      <c r="H238" s="90" t="s">
        <v>33</v>
      </c>
      <c r="I238" s="90" t="s">
        <v>33</v>
      </c>
      <c r="J238" s="91">
        <v>1168.8599999999999</v>
      </c>
      <c r="K238" s="90" t="s">
        <v>33</v>
      </c>
      <c r="L238" s="91">
        <v>93.51</v>
      </c>
      <c r="M238" s="92" t="s">
        <v>33</v>
      </c>
      <c r="N238" s="93" t="s">
        <v>33</v>
      </c>
      <c r="V238" s="68" t="s">
        <v>182</v>
      </c>
    </row>
    <row r="239" spans="1:23" s="63" customFormat="1" x14ac:dyDescent="0.2">
      <c r="A239" s="98"/>
      <c r="B239" s="97" t="s">
        <v>33</v>
      </c>
      <c r="C239" s="767" t="s">
        <v>183</v>
      </c>
      <c r="D239" s="767"/>
      <c r="E239" s="767"/>
      <c r="F239" s="99" t="s">
        <v>33</v>
      </c>
      <c r="G239" s="99" t="s">
        <v>33</v>
      </c>
      <c r="H239" s="99" t="s">
        <v>33</v>
      </c>
      <c r="I239" s="99" t="s">
        <v>33</v>
      </c>
      <c r="J239" s="100" t="s">
        <v>33</v>
      </c>
      <c r="K239" s="99" t="s">
        <v>33</v>
      </c>
      <c r="L239" s="100">
        <v>60.61</v>
      </c>
      <c r="M239" s="101" t="s">
        <v>33</v>
      </c>
      <c r="N239" s="102" t="s">
        <v>33</v>
      </c>
      <c r="U239" s="68" t="s">
        <v>183</v>
      </c>
    </row>
    <row r="240" spans="1:23" s="63" customFormat="1" ht="22.5" x14ac:dyDescent="0.2">
      <c r="A240" s="98"/>
      <c r="B240" s="97" t="s">
        <v>959</v>
      </c>
      <c r="C240" s="767" t="s">
        <v>960</v>
      </c>
      <c r="D240" s="767"/>
      <c r="E240" s="767"/>
      <c r="F240" s="99" t="s">
        <v>186</v>
      </c>
      <c r="G240" s="99" t="s">
        <v>187</v>
      </c>
      <c r="H240" s="99" t="s">
        <v>33</v>
      </c>
      <c r="I240" s="99" t="s">
        <v>187</v>
      </c>
      <c r="J240" s="100" t="s">
        <v>33</v>
      </c>
      <c r="K240" s="99" t="s">
        <v>33</v>
      </c>
      <c r="L240" s="100">
        <v>57.58</v>
      </c>
      <c r="M240" s="101" t="s">
        <v>33</v>
      </c>
      <c r="N240" s="102" t="s">
        <v>33</v>
      </c>
      <c r="U240" s="68" t="s">
        <v>960</v>
      </c>
    </row>
    <row r="241" spans="1:23" s="63" customFormat="1" ht="22.5" x14ac:dyDescent="0.2">
      <c r="A241" s="98"/>
      <c r="B241" s="97" t="s">
        <v>961</v>
      </c>
      <c r="C241" s="767" t="s">
        <v>962</v>
      </c>
      <c r="D241" s="767"/>
      <c r="E241" s="767"/>
      <c r="F241" s="99" t="s">
        <v>186</v>
      </c>
      <c r="G241" s="99" t="s">
        <v>594</v>
      </c>
      <c r="H241" s="99" t="s">
        <v>33</v>
      </c>
      <c r="I241" s="99" t="s">
        <v>594</v>
      </c>
      <c r="J241" s="100" t="s">
        <v>33</v>
      </c>
      <c r="K241" s="99" t="s">
        <v>33</v>
      </c>
      <c r="L241" s="100">
        <v>39.4</v>
      </c>
      <c r="M241" s="101" t="s">
        <v>33</v>
      </c>
      <c r="N241" s="102" t="s">
        <v>33</v>
      </c>
      <c r="U241" s="68" t="s">
        <v>962</v>
      </c>
    </row>
    <row r="242" spans="1:23" s="63" customFormat="1" x14ac:dyDescent="0.2">
      <c r="A242" s="103"/>
      <c r="B242" s="104"/>
      <c r="C242" s="780" t="s">
        <v>191</v>
      </c>
      <c r="D242" s="780"/>
      <c r="E242" s="780"/>
      <c r="F242" s="105" t="s">
        <v>33</v>
      </c>
      <c r="G242" s="105" t="s">
        <v>33</v>
      </c>
      <c r="H242" s="105" t="s">
        <v>33</v>
      </c>
      <c r="I242" s="105" t="s">
        <v>33</v>
      </c>
      <c r="J242" s="106" t="s">
        <v>33</v>
      </c>
      <c r="K242" s="105" t="s">
        <v>33</v>
      </c>
      <c r="L242" s="106">
        <v>190.49</v>
      </c>
      <c r="M242" s="92" t="s">
        <v>33</v>
      </c>
      <c r="N242" s="107" t="s">
        <v>33</v>
      </c>
      <c r="W242" s="68" t="s">
        <v>191</v>
      </c>
    </row>
    <row r="243" spans="1:23" s="63" customFormat="1" x14ac:dyDescent="0.2">
      <c r="A243" s="783" t="s">
        <v>4609</v>
      </c>
      <c r="B243" s="784"/>
      <c r="C243" s="784"/>
      <c r="D243" s="784"/>
      <c r="E243" s="784"/>
      <c r="F243" s="784"/>
      <c r="G243" s="784"/>
      <c r="H243" s="784"/>
      <c r="I243" s="784"/>
      <c r="J243" s="784"/>
      <c r="K243" s="784"/>
      <c r="L243" s="784"/>
      <c r="M243" s="784"/>
      <c r="N243" s="785"/>
      <c r="Q243" s="68" t="s">
        <v>4609</v>
      </c>
    </row>
    <row r="244" spans="1:23" s="63" customFormat="1" ht="33.75" x14ac:dyDescent="0.2">
      <c r="A244" s="88" t="s">
        <v>704</v>
      </c>
      <c r="B244" s="89" t="s">
        <v>4401</v>
      </c>
      <c r="C244" s="776" t="s">
        <v>4402</v>
      </c>
      <c r="D244" s="776"/>
      <c r="E244" s="776"/>
      <c r="F244" s="90" t="s">
        <v>582</v>
      </c>
      <c r="G244" s="90" t="s">
        <v>33</v>
      </c>
      <c r="H244" s="90" t="s">
        <v>33</v>
      </c>
      <c r="I244" s="90" t="s">
        <v>4610</v>
      </c>
      <c r="J244" s="91" t="s">
        <v>33</v>
      </c>
      <c r="K244" s="90" t="s">
        <v>33</v>
      </c>
      <c r="L244" s="91" t="s">
        <v>33</v>
      </c>
      <c r="M244" s="92" t="s">
        <v>33</v>
      </c>
      <c r="N244" s="93" t="s">
        <v>33</v>
      </c>
      <c r="R244" s="68" t="s">
        <v>4402</v>
      </c>
    </row>
    <row r="245" spans="1:23" s="63" customFormat="1" x14ac:dyDescent="0.2">
      <c r="A245" s="94"/>
      <c r="B245" s="95"/>
      <c r="C245" s="767" t="s">
        <v>4611</v>
      </c>
      <c r="D245" s="767"/>
      <c r="E245" s="767"/>
      <c r="F245" s="767"/>
      <c r="G245" s="767"/>
      <c r="H245" s="767"/>
      <c r="I245" s="767"/>
      <c r="J245" s="767"/>
      <c r="K245" s="767"/>
      <c r="L245" s="767"/>
      <c r="M245" s="767"/>
      <c r="N245" s="781"/>
      <c r="S245" s="68" t="s">
        <v>4611</v>
      </c>
    </row>
    <row r="246" spans="1:23" s="63" customFormat="1" x14ac:dyDescent="0.2">
      <c r="A246" s="98"/>
      <c r="B246" s="97" t="s">
        <v>165</v>
      </c>
      <c r="C246" s="767" t="s">
        <v>251</v>
      </c>
      <c r="D246" s="767"/>
      <c r="E246" s="767"/>
      <c r="F246" s="99" t="s">
        <v>33</v>
      </c>
      <c r="G246" s="99" t="s">
        <v>33</v>
      </c>
      <c r="H246" s="99" t="s">
        <v>33</v>
      </c>
      <c r="I246" s="99" t="s">
        <v>33</v>
      </c>
      <c r="J246" s="100">
        <v>1201.2</v>
      </c>
      <c r="K246" s="99" t="s">
        <v>33</v>
      </c>
      <c r="L246" s="100">
        <v>4702.7</v>
      </c>
      <c r="M246" s="101" t="s">
        <v>33</v>
      </c>
      <c r="N246" s="102" t="s">
        <v>33</v>
      </c>
      <c r="T246" s="68" t="s">
        <v>251</v>
      </c>
    </row>
    <row r="247" spans="1:23" s="63" customFormat="1" x14ac:dyDescent="0.2">
      <c r="A247" s="98"/>
      <c r="B247" s="97" t="s">
        <v>33</v>
      </c>
      <c r="C247" s="767" t="s">
        <v>253</v>
      </c>
      <c r="D247" s="767"/>
      <c r="E247" s="767"/>
      <c r="F247" s="99" t="s">
        <v>179</v>
      </c>
      <c r="G247" s="99" t="s">
        <v>1168</v>
      </c>
      <c r="H247" s="99" t="s">
        <v>33</v>
      </c>
      <c r="I247" s="99" t="s">
        <v>4612</v>
      </c>
      <c r="J247" s="100" t="s">
        <v>33</v>
      </c>
      <c r="K247" s="99" t="s">
        <v>33</v>
      </c>
      <c r="L247" s="100" t="s">
        <v>33</v>
      </c>
      <c r="M247" s="101" t="s">
        <v>33</v>
      </c>
      <c r="N247" s="102" t="s">
        <v>33</v>
      </c>
      <c r="U247" s="68" t="s">
        <v>253</v>
      </c>
    </row>
    <row r="248" spans="1:23" s="63" customFormat="1" x14ac:dyDescent="0.2">
      <c r="A248" s="98"/>
      <c r="B248" s="97" t="s">
        <v>33</v>
      </c>
      <c r="C248" s="776" t="s">
        <v>182</v>
      </c>
      <c r="D248" s="776"/>
      <c r="E248" s="776"/>
      <c r="F248" s="90" t="s">
        <v>33</v>
      </c>
      <c r="G248" s="90" t="s">
        <v>33</v>
      </c>
      <c r="H248" s="90" t="s">
        <v>33</v>
      </c>
      <c r="I248" s="90" t="s">
        <v>33</v>
      </c>
      <c r="J248" s="91">
        <v>1201.2</v>
      </c>
      <c r="K248" s="90" t="s">
        <v>33</v>
      </c>
      <c r="L248" s="91">
        <v>4702.7</v>
      </c>
      <c r="M248" s="92" t="s">
        <v>33</v>
      </c>
      <c r="N248" s="93" t="s">
        <v>33</v>
      </c>
      <c r="V248" s="68" t="s">
        <v>182</v>
      </c>
    </row>
    <row r="249" spans="1:23" s="63" customFormat="1" x14ac:dyDescent="0.2">
      <c r="A249" s="98"/>
      <c r="B249" s="97" t="s">
        <v>33</v>
      </c>
      <c r="C249" s="767" t="s">
        <v>183</v>
      </c>
      <c r="D249" s="767"/>
      <c r="E249" s="767"/>
      <c r="F249" s="99" t="s">
        <v>33</v>
      </c>
      <c r="G249" s="99" t="s">
        <v>33</v>
      </c>
      <c r="H249" s="99" t="s">
        <v>33</v>
      </c>
      <c r="I249" s="99" t="s">
        <v>33</v>
      </c>
      <c r="J249" s="100" t="s">
        <v>33</v>
      </c>
      <c r="K249" s="99" t="s">
        <v>33</v>
      </c>
      <c r="L249" s="100">
        <v>4702.7</v>
      </c>
      <c r="M249" s="101" t="s">
        <v>33</v>
      </c>
      <c r="N249" s="102" t="s">
        <v>33</v>
      </c>
      <c r="U249" s="68" t="s">
        <v>183</v>
      </c>
    </row>
    <row r="250" spans="1:23" s="63" customFormat="1" ht="22.5" x14ac:dyDescent="0.2">
      <c r="A250" s="98"/>
      <c r="B250" s="97" t="s">
        <v>4239</v>
      </c>
      <c r="C250" s="767" t="s">
        <v>4240</v>
      </c>
      <c r="D250" s="767"/>
      <c r="E250" s="767"/>
      <c r="F250" s="99" t="s">
        <v>186</v>
      </c>
      <c r="G250" s="99" t="s">
        <v>341</v>
      </c>
      <c r="H250" s="99" t="s">
        <v>33</v>
      </c>
      <c r="I250" s="99" t="s">
        <v>341</v>
      </c>
      <c r="J250" s="100" t="s">
        <v>33</v>
      </c>
      <c r="K250" s="99" t="s">
        <v>33</v>
      </c>
      <c r="L250" s="100">
        <v>3762.16</v>
      </c>
      <c r="M250" s="101" t="s">
        <v>33</v>
      </c>
      <c r="N250" s="102" t="s">
        <v>33</v>
      </c>
      <c r="U250" s="68" t="s">
        <v>4240</v>
      </c>
    </row>
    <row r="251" spans="1:23" s="63" customFormat="1" ht="22.5" x14ac:dyDescent="0.2">
      <c r="A251" s="98"/>
      <c r="B251" s="97" t="s">
        <v>4241</v>
      </c>
      <c r="C251" s="767" t="s">
        <v>4242</v>
      </c>
      <c r="D251" s="767"/>
      <c r="E251" s="767"/>
      <c r="F251" s="99" t="s">
        <v>186</v>
      </c>
      <c r="G251" s="99" t="s">
        <v>344</v>
      </c>
      <c r="H251" s="99" t="s">
        <v>33</v>
      </c>
      <c r="I251" s="99" t="s">
        <v>344</v>
      </c>
      <c r="J251" s="100" t="s">
        <v>33</v>
      </c>
      <c r="K251" s="99" t="s">
        <v>33</v>
      </c>
      <c r="L251" s="100">
        <v>2116.2199999999998</v>
      </c>
      <c r="M251" s="101" t="s">
        <v>33</v>
      </c>
      <c r="N251" s="102" t="s">
        <v>33</v>
      </c>
      <c r="U251" s="68" t="s">
        <v>4242</v>
      </c>
    </row>
    <row r="252" spans="1:23" s="63" customFormat="1" x14ac:dyDescent="0.2">
      <c r="A252" s="103"/>
      <c r="B252" s="104"/>
      <c r="C252" s="780" t="s">
        <v>191</v>
      </c>
      <c r="D252" s="780"/>
      <c r="E252" s="780"/>
      <c r="F252" s="105" t="s">
        <v>33</v>
      </c>
      <c r="G252" s="105" t="s">
        <v>33</v>
      </c>
      <c r="H252" s="105" t="s">
        <v>33</v>
      </c>
      <c r="I252" s="105" t="s">
        <v>33</v>
      </c>
      <c r="J252" s="106" t="s">
        <v>33</v>
      </c>
      <c r="K252" s="105" t="s">
        <v>33</v>
      </c>
      <c r="L252" s="106">
        <v>10581.08</v>
      </c>
      <c r="M252" s="92" t="s">
        <v>33</v>
      </c>
      <c r="N252" s="107" t="s">
        <v>33</v>
      </c>
      <c r="W252" s="68" t="s">
        <v>191</v>
      </c>
    </row>
    <row r="253" spans="1:23" s="63" customFormat="1" ht="22.5" x14ac:dyDescent="0.2">
      <c r="A253" s="88" t="s">
        <v>309</v>
      </c>
      <c r="B253" s="89" t="s">
        <v>4406</v>
      </c>
      <c r="C253" s="776" t="s">
        <v>4407</v>
      </c>
      <c r="D253" s="776"/>
      <c r="E253" s="776"/>
      <c r="F253" s="90" t="s">
        <v>582</v>
      </c>
      <c r="G253" s="90" t="s">
        <v>33</v>
      </c>
      <c r="H253" s="90" t="s">
        <v>33</v>
      </c>
      <c r="I253" s="90" t="s">
        <v>4610</v>
      </c>
      <c r="J253" s="91" t="s">
        <v>33</v>
      </c>
      <c r="K253" s="90" t="s">
        <v>33</v>
      </c>
      <c r="L253" s="91" t="s">
        <v>33</v>
      </c>
      <c r="M253" s="92" t="s">
        <v>33</v>
      </c>
      <c r="N253" s="93" t="s">
        <v>33</v>
      </c>
      <c r="R253" s="68" t="s">
        <v>4407</v>
      </c>
    </row>
    <row r="254" spans="1:23" s="63" customFormat="1" x14ac:dyDescent="0.2">
      <c r="A254" s="94"/>
      <c r="B254" s="95"/>
      <c r="C254" s="767" t="s">
        <v>4611</v>
      </c>
      <c r="D254" s="767"/>
      <c r="E254" s="767"/>
      <c r="F254" s="767"/>
      <c r="G254" s="767"/>
      <c r="H254" s="767"/>
      <c r="I254" s="767"/>
      <c r="J254" s="767"/>
      <c r="K254" s="767"/>
      <c r="L254" s="767"/>
      <c r="M254" s="767"/>
      <c r="N254" s="781"/>
      <c r="S254" s="68" t="s">
        <v>4611</v>
      </c>
    </row>
    <row r="255" spans="1:23" s="63" customFormat="1" x14ac:dyDescent="0.2">
      <c r="A255" s="98"/>
      <c r="B255" s="97" t="s">
        <v>165</v>
      </c>
      <c r="C255" s="767" t="s">
        <v>251</v>
      </c>
      <c r="D255" s="767"/>
      <c r="E255" s="767"/>
      <c r="F255" s="99" t="s">
        <v>33</v>
      </c>
      <c r="G255" s="99" t="s">
        <v>33</v>
      </c>
      <c r="H255" s="99" t="s">
        <v>33</v>
      </c>
      <c r="I255" s="99" t="s">
        <v>33</v>
      </c>
      <c r="J255" s="100">
        <v>663.75</v>
      </c>
      <c r="K255" s="99" t="s">
        <v>33</v>
      </c>
      <c r="L255" s="100">
        <v>2598.58</v>
      </c>
      <c r="M255" s="101" t="s">
        <v>33</v>
      </c>
      <c r="N255" s="102" t="s">
        <v>33</v>
      </c>
      <c r="T255" s="68" t="s">
        <v>251</v>
      </c>
    </row>
    <row r="256" spans="1:23" s="63" customFormat="1" x14ac:dyDescent="0.2">
      <c r="A256" s="98"/>
      <c r="B256" s="97" t="s">
        <v>33</v>
      </c>
      <c r="C256" s="767" t="s">
        <v>253</v>
      </c>
      <c r="D256" s="767"/>
      <c r="E256" s="767"/>
      <c r="F256" s="99" t="s">
        <v>179</v>
      </c>
      <c r="G256" s="99" t="s">
        <v>4410</v>
      </c>
      <c r="H256" s="99" t="s">
        <v>33</v>
      </c>
      <c r="I256" s="99" t="s">
        <v>4613</v>
      </c>
      <c r="J256" s="100" t="s">
        <v>33</v>
      </c>
      <c r="K256" s="99" t="s">
        <v>33</v>
      </c>
      <c r="L256" s="100" t="s">
        <v>33</v>
      </c>
      <c r="M256" s="101" t="s">
        <v>33</v>
      </c>
      <c r="N256" s="102" t="s">
        <v>33</v>
      </c>
      <c r="U256" s="68" t="s">
        <v>253</v>
      </c>
    </row>
    <row r="257" spans="1:23" s="63" customFormat="1" x14ac:dyDescent="0.2">
      <c r="A257" s="98"/>
      <c r="B257" s="97" t="s">
        <v>33</v>
      </c>
      <c r="C257" s="776" t="s">
        <v>182</v>
      </c>
      <c r="D257" s="776"/>
      <c r="E257" s="776"/>
      <c r="F257" s="90" t="s">
        <v>33</v>
      </c>
      <c r="G257" s="90" t="s">
        <v>33</v>
      </c>
      <c r="H257" s="90" t="s">
        <v>33</v>
      </c>
      <c r="I257" s="90" t="s">
        <v>33</v>
      </c>
      <c r="J257" s="91">
        <v>663.75</v>
      </c>
      <c r="K257" s="90" t="s">
        <v>33</v>
      </c>
      <c r="L257" s="91">
        <v>2598.58</v>
      </c>
      <c r="M257" s="92" t="s">
        <v>33</v>
      </c>
      <c r="N257" s="93" t="s">
        <v>33</v>
      </c>
      <c r="V257" s="68" t="s">
        <v>182</v>
      </c>
    </row>
    <row r="258" spans="1:23" s="63" customFormat="1" x14ac:dyDescent="0.2">
      <c r="A258" s="98"/>
      <c r="B258" s="97" t="s">
        <v>33</v>
      </c>
      <c r="C258" s="767" t="s">
        <v>183</v>
      </c>
      <c r="D258" s="767"/>
      <c r="E258" s="767"/>
      <c r="F258" s="99" t="s">
        <v>33</v>
      </c>
      <c r="G258" s="99" t="s">
        <v>33</v>
      </c>
      <c r="H258" s="99" t="s">
        <v>33</v>
      </c>
      <c r="I258" s="99" t="s">
        <v>33</v>
      </c>
      <c r="J258" s="100" t="s">
        <v>33</v>
      </c>
      <c r="K258" s="99" t="s">
        <v>33</v>
      </c>
      <c r="L258" s="100">
        <v>2598.58</v>
      </c>
      <c r="M258" s="101" t="s">
        <v>33</v>
      </c>
      <c r="N258" s="102" t="s">
        <v>33</v>
      </c>
      <c r="U258" s="68" t="s">
        <v>183</v>
      </c>
    </row>
    <row r="259" spans="1:23" s="63" customFormat="1" ht="22.5" x14ac:dyDescent="0.2">
      <c r="A259" s="98"/>
      <c r="B259" s="97" t="s">
        <v>4239</v>
      </c>
      <c r="C259" s="767" t="s">
        <v>4240</v>
      </c>
      <c r="D259" s="767"/>
      <c r="E259" s="767"/>
      <c r="F259" s="99" t="s">
        <v>186</v>
      </c>
      <c r="G259" s="99" t="s">
        <v>341</v>
      </c>
      <c r="H259" s="99" t="s">
        <v>33</v>
      </c>
      <c r="I259" s="99" t="s">
        <v>341</v>
      </c>
      <c r="J259" s="100" t="s">
        <v>33</v>
      </c>
      <c r="K259" s="99" t="s">
        <v>33</v>
      </c>
      <c r="L259" s="100">
        <v>2078.86</v>
      </c>
      <c r="M259" s="101" t="s">
        <v>33</v>
      </c>
      <c r="N259" s="102" t="s">
        <v>33</v>
      </c>
      <c r="U259" s="68" t="s">
        <v>4240</v>
      </c>
    </row>
    <row r="260" spans="1:23" s="63" customFormat="1" ht="22.5" x14ac:dyDescent="0.2">
      <c r="A260" s="98"/>
      <c r="B260" s="97" t="s">
        <v>4241</v>
      </c>
      <c r="C260" s="767" t="s">
        <v>4242</v>
      </c>
      <c r="D260" s="767"/>
      <c r="E260" s="767"/>
      <c r="F260" s="99" t="s">
        <v>186</v>
      </c>
      <c r="G260" s="99" t="s">
        <v>344</v>
      </c>
      <c r="H260" s="99" t="s">
        <v>33</v>
      </c>
      <c r="I260" s="99" t="s">
        <v>344</v>
      </c>
      <c r="J260" s="100" t="s">
        <v>33</v>
      </c>
      <c r="K260" s="99" t="s">
        <v>33</v>
      </c>
      <c r="L260" s="100">
        <v>1169.3599999999999</v>
      </c>
      <c r="M260" s="101" t="s">
        <v>33</v>
      </c>
      <c r="N260" s="102" t="s">
        <v>33</v>
      </c>
      <c r="U260" s="68" t="s">
        <v>4242</v>
      </c>
    </row>
    <row r="261" spans="1:23" s="63" customFormat="1" x14ac:dyDescent="0.2">
      <c r="A261" s="103"/>
      <c r="B261" s="104"/>
      <c r="C261" s="780" t="s">
        <v>191</v>
      </c>
      <c r="D261" s="780"/>
      <c r="E261" s="780"/>
      <c r="F261" s="105" t="s">
        <v>33</v>
      </c>
      <c r="G261" s="105" t="s">
        <v>33</v>
      </c>
      <c r="H261" s="105" t="s">
        <v>33</v>
      </c>
      <c r="I261" s="105" t="s">
        <v>33</v>
      </c>
      <c r="J261" s="106" t="s">
        <v>33</v>
      </c>
      <c r="K261" s="105" t="s">
        <v>33</v>
      </c>
      <c r="L261" s="106">
        <v>5846.8</v>
      </c>
      <c r="M261" s="92" t="s">
        <v>33</v>
      </c>
      <c r="N261" s="107" t="s">
        <v>33</v>
      </c>
      <c r="W261" s="68" t="s">
        <v>191</v>
      </c>
    </row>
    <row r="262" spans="1:23" s="63" customFormat="1" ht="22.5" x14ac:dyDescent="0.2">
      <c r="A262" s="88" t="s">
        <v>722</v>
      </c>
      <c r="B262" s="89" t="s">
        <v>2839</v>
      </c>
      <c r="C262" s="776" t="s">
        <v>2840</v>
      </c>
      <c r="D262" s="776"/>
      <c r="E262" s="776"/>
      <c r="F262" s="90" t="s">
        <v>711</v>
      </c>
      <c r="G262" s="90" t="s">
        <v>33</v>
      </c>
      <c r="H262" s="90" t="s">
        <v>33</v>
      </c>
      <c r="I262" s="90" t="s">
        <v>4614</v>
      </c>
      <c r="J262" s="91" t="s">
        <v>33</v>
      </c>
      <c r="K262" s="90" t="s">
        <v>33</v>
      </c>
      <c r="L262" s="91" t="s">
        <v>33</v>
      </c>
      <c r="M262" s="92" t="s">
        <v>33</v>
      </c>
      <c r="N262" s="93" t="s">
        <v>33</v>
      </c>
      <c r="R262" s="68" t="s">
        <v>2840</v>
      </c>
    </row>
    <row r="263" spans="1:23" s="63" customFormat="1" x14ac:dyDescent="0.2">
      <c r="A263" s="94"/>
      <c r="B263" s="95"/>
      <c r="C263" s="767" t="s">
        <v>4615</v>
      </c>
      <c r="D263" s="767"/>
      <c r="E263" s="767"/>
      <c r="F263" s="767"/>
      <c r="G263" s="767"/>
      <c r="H263" s="767"/>
      <c r="I263" s="767"/>
      <c r="J263" s="767"/>
      <c r="K263" s="767"/>
      <c r="L263" s="767"/>
      <c r="M263" s="767"/>
      <c r="N263" s="781"/>
      <c r="S263" s="68" t="s">
        <v>4615</v>
      </c>
    </row>
    <row r="264" spans="1:23" s="63" customFormat="1" x14ac:dyDescent="0.2">
      <c r="A264" s="98"/>
      <c r="B264" s="97" t="s">
        <v>165</v>
      </c>
      <c r="C264" s="767" t="s">
        <v>251</v>
      </c>
      <c r="D264" s="767"/>
      <c r="E264" s="767"/>
      <c r="F264" s="99" t="s">
        <v>33</v>
      </c>
      <c r="G264" s="99" t="s">
        <v>33</v>
      </c>
      <c r="H264" s="99" t="s">
        <v>33</v>
      </c>
      <c r="I264" s="99" t="s">
        <v>33</v>
      </c>
      <c r="J264" s="100">
        <v>135.36000000000001</v>
      </c>
      <c r="K264" s="99" t="s">
        <v>33</v>
      </c>
      <c r="L264" s="100">
        <v>1962.72</v>
      </c>
      <c r="M264" s="101" t="s">
        <v>33</v>
      </c>
      <c r="N264" s="102" t="s">
        <v>33</v>
      </c>
      <c r="T264" s="68" t="s">
        <v>251</v>
      </c>
    </row>
    <row r="265" spans="1:23" s="63" customFormat="1" x14ac:dyDescent="0.2">
      <c r="A265" s="98"/>
      <c r="B265" s="97" t="s">
        <v>173</v>
      </c>
      <c r="C265" s="767" t="s">
        <v>174</v>
      </c>
      <c r="D265" s="767"/>
      <c r="E265" s="767"/>
      <c r="F265" s="99" t="s">
        <v>33</v>
      </c>
      <c r="G265" s="99" t="s">
        <v>33</v>
      </c>
      <c r="H265" s="99" t="s">
        <v>33</v>
      </c>
      <c r="I265" s="99" t="s">
        <v>33</v>
      </c>
      <c r="J265" s="100">
        <v>58.09</v>
      </c>
      <c r="K265" s="99" t="s">
        <v>33</v>
      </c>
      <c r="L265" s="100">
        <v>842.31</v>
      </c>
      <c r="M265" s="101" t="s">
        <v>33</v>
      </c>
      <c r="N265" s="102" t="s">
        <v>33</v>
      </c>
      <c r="T265" s="68" t="s">
        <v>174</v>
      </c>
    </row>
    <row r="266" spans="1:23" s="63" customFormat="1" x14ac:dyDescent="0.2">
      <c r="A266" s="98"/>
      <c r="B266" s="97" t="s">
        <v>176</v>
      </c>
      <c r="C266" s="767" t="s">
        <v>177</v>
      </c>
      <c r="D266" s="767"/>
      <c r="E266" s="767"/>
      <c r="F266" s="99" t="s">
        <v>33</v>
      </c>
      <c r="G266" s="99" t="s">
        <v>33</v>
      </c>
      <c r="H266" s="99" t="s">
        <v>33</v>
      </c>
      <c r="I266" s="99" t="s">
        <v>33</v>
      </c>
      <c r="J266" s="100">
        <v>5.0199999999999996</v>
      </c>
      <c r="K266" s="99" t="s">
        <v>33</v>
      </c>
      <c r="L266" s="100">
        <v>72.790000000000006</v>
      </c>
      <c r="M266" s="101" t="s">
        <v>33</v>
      </c>
      <c r="N266" s="102" t="s">
        <v>33</v>
      </c>
      <c r="T266" s="68" t="s">
        <v>177</v>
      </c>
    </row>
    <row r="267" spans="1:23" s="63" customFormat="1" x14ac:dyDescent="0.2">
      <c r="A267" s="98"/>
      <c r="B267" s="97" t="s">
        <v>212</v>
      </c>
      <c r="C267" s="767" t="s">
        <v>252</v>
      </c>
      <c r="D267" s="767"/>
      <c r="E267" s="767"/>
      <c r="F267" s="99" t="s">
        <v>33</v>
      </c>
      <c r="G267" s="99" t="s">
        <v>33</v>
      </c>
      <c r="H267" s="99" t="s">
        <v>33</v>
      </c>
      <c r="I267" s="99" t="s">
        <v>33</v>
      </c>
      <c r="J267" s="100">
        <v>894.6</v>
      </c>
      <c r="K267" s="99" t="s">
        <v>33</v>
      </c>
      <c r="L267" s="100">
        <v>12971.7</v>
      </c>
      <c r="M267" s="101" t="s">
        <v>33</v>
      </c>
      <c r="N267" s="102" t="s">
        <v>33</v>
      </c>
      <c r="T267" s="68" t="s">
        <v>252</v>
      </c>
    </row>
    <row r="268" spans="1:23" s="63" customFormat="1" x14ac:dyDescent="0.2">
      <c r="A268" s="98"/>
      <c r="B268" s="97" t="s">
        <v>33</v>
      </c>
      <c r="C268" s="767" t="s">
        <v>253</v>
      </c>
      <c r="D268" s="767"/>
      <c r="E268" s="767"/>
      <c r="F268" s="99" t="s">
        <v>179</v>
      </c>
      <c r="G268" s="99" t="s">
        <v>656</v>
      </c>
      <c r="H268" s="99" t="s">
        <v>33</v>
      </c>
      <c r="I268" s="99" t="s">
        <v>4616</v>
      </c>
      <c r="J268" s="100" t="s">
        <v>33</v>
      </c>
      <c r="K268" s="99" t="s">
        <v>33</v>
      </c>
      <c r="L268" s="100" t="s">
        <v>33</v>
      </c>
      <c r="M268" s="101" t="s">
        <v>33</v>
      </c>
      <c r="N268" s="102" t="s">
        <v>33</v>
      </c>
      <c r="U268" s="68" t="s">
        <v>253</v>
      </c>
    </row>
    <row r="269" spans="1:23" s="63" customFormat="1" x14ac:dyDescent="0.2">
      <c r="A269" s="98"/>
      <c r="B269" s="97" t="s">
        <v>33</v>
      </c>
      <c r="C269" s="767" t="s">
        <v>178</v>
      </c>
      <c r="D269" s="767"/>
      <c r="E269" s="767"/>
      <c r="F269" s="99" t="s">
        <v>179</v>
      </c>
      <c r="G269" s="99" t="s">
        <v>925</v>
      </c>
      <c r="H269" s="99" t="s">
        <v>33</v>
      </c>
      <c r="I269" s="99" t="s">
        <v>4617</v>
      </c>
      <c r="J269" s="100" t="s">
        <v>33</v>
      </c>
      <c r="K269" s="99" t="s">
        <v>33</v>
      </c>
      <c r="L269" s="100" t="s">
        <v>33</v>
      </c>
      <c r="M269" s="101" t="s">
        <v>33</v>
      </c>
      <c r="N269" s="102" t="s">
        <v>33</v>
      </c>
      <c r="U269" s="68" t="s">
        <v>178</v>
      </c>
    </row>
    <row r="270" spans="1:23" s="63" customFormat="1" x14ac:dyDescent="0.2">
      <c r="A270" s="98"/>
      <c r="B270" s="97" t="s">
        <v>33</v>
      </c>
      <c r="C270" s="776" t="s">
        <v>182</v>
      </c>
      <c r="D270" s="776"/>
      <c r="E270" s="776"/>
      <c r="F270" s="90" t="s">
        <v>33</v>
      </c>
      <c r="G270" s="90" t="s">
        <v>33</v>
      </c>
      <c r="H270" s="90" t="s">
        <v>33</v>
      </c>
      <c r="I270" s="90" t="s">
        <v>33</v>
      </c>
      <c r="J270" s="91">
        <v>1088.05</v>
      </c>
      <c r="K270" s="90" t="s">
        <v>33</v>
      </c>
      <c r="L270" s="91">
        <v>15776.73</v>
      </c>
      <c r="M270" s="92" t="s">
        <v>33</v>
      </c>
      <c r="N270" s="93" t="s">
        <v>33</v>
      </c>
      <c r="V270" s="68" t="s">
        <v>182</v>
      </c>
    </row>
    <row r="271" spans="1:23" s="63" customFormat="1" x14ac:dyDescent="0.2">
      <c r="A271" s="98"/>
      <c r="B271" s="97" t="s">
        <v>33</v>
      </c>
      <c r="C271" s="767" t="s">
        <v>183</v>
      </c>
      <c r="D271" s="767"/>
      <c r="E271" s="767"/>
      <c r="F271" s="99" t="s">
        <v>33</v>
      </c>
      <c r="G271" s="99" t="s">
        <v>33</v>
      </c>
      <c r="H271" s="99" t="s">
        <v>33</v>
      </c>
      <c r="I271" s="99" t="s">
        <v>33</v>
      </c>
      <c r="J271" s="100" t="s">
        <v>33</v>
      </c>
      <c r="K271" s="99" t="s">
        <v>33</v>
      </c>
      <c r="L271" s="100">
        <v>2035.51</v>
      </c>
      <c r="M271" s="101" t="s">
        <v>33</v>
      </c>
      <c r="N271" s="102" t="s">
        <v>33</v>
      </c>
      <c r="U271" s="68" t="s">
        <v>183</v>
      </c>
    </row>
    <row r="272" spans="1:23" s="63" customFormat="1" ht="22.5" x14ac:dyDescent="0.2">
      <c r="A272" s="98"/>
      <c r="B272" s="97" t="s">
        <v>959</v>
      </c>
      <c r="C272" s="767" t="s">
        <v>960</v>
      </c>
      <c r="D272" s="767"/>
      <c r="E272" s="767"/>
      <c r="F272" s="99" t="s">
        <v>186</v>
      </c>
      <c r="G272" s="99" t="s">
        <v>187</v>
      </c>
      <c r="H272" s="99" t="s">
        <v>33</v>
      </c>
      <c r="I272" s="99" t="s">
        <v>187</v>
      </c>
      <c r="J272" s="100" t="s">
        <v>33</v>
      </c>
      <c r="K272" s="99" t="s">
        <v>33</v>
      </c>
      <c r="L272" s="100">
        <v>1933.73</v>
      </c>
      <c r="M272" s="101" t="s">
        <v>33</v>
      </c>
      <c r="N272" s="102" t="s">
        <v>33</v>
      </c>
      <c r="U272" s="68" t="s">
        <v>960</v>
      </c>
    </row>
    <row r="273" spans="1:27" s="63" customFormat="1" ht="22.5" x14ac:dyDescent="0.2">
      <c r="A273" s="98"/>
      <c r="B273" s="97" t="s">
        <v>961</v>
      </c>
      <c r="C273" s="767" t="s">
        <v>962</v>
      </c>
      <c r="D273" s="767"/>
      <c r="E273" s="767"/>
      <c r="F273" s="99" t="s">
        <v>186</v>
      </c>
      <c r="G273" s="99" t="s">
        <v>594</v>
      </c>
      <c r="H273" s="99" t="s">
        <v>33</v>
      </c>
      <c r="I273" s="99" t="s">
        <v>594</v>
      </c>
      <c r="J273" s="100" t="s">
        <v>33</v>
      </c>
      <c r="K273" s="99" t="s">
        <v>33</v>
      </c>
      <c r="L273" s="100">
        <v>1323.08</v>
      </c>
      <c r="M273" s="101" t="s">
        <v>33</v>
      </c>
      <c r="N273" s="102" t="s">
        <v>33</v>
      </c>
      <c r="U273" s="68" t="s">
        <v>962</v>
      </c>
    </row>
    <row r="274" spans="1:27" s="63" customFormat="1" x14ac:dyDescent="0.2">
      <c r="A274" s="103"/>
      <c r="B274" s="104"/>
      <c r="C274" s="780" t="s">
        <v>191</v>
      </c>
      <c r="D274" s="780"/>
      <c r="E274" s="780"/>
      <c r="F274" s="105" t="s">
        <v>33</v>
      </c>
      <c r="G274" s="105" t="s">
        <v>33</v>
      </c>
      <c r="H274" s="105" t="s">
        <v>33</v>
      </c>
      <c r="I274" s="105" t="s">
        <v>33</v>
      </c>
      <c r="J274" s="106" t="s">
        <v>33</v>
      </c>
      <c r="K274" s="105" t="s">
        <v>33</v>
      </c>
      <c r="L274" s="106">
        <v>19033.54</v>
      </c>
      <c r="M274" s="92" t="s">
        <v>33</v>
      </c>
      <c r="N274" s="107" t="s">
        <v>33</v>
      </c>
      <c r="W274" s="68" t="s">
        <v>191</v>
      </c>
    </row>
    <row r="275" spans="1:27" s="63" customFormat="1" x14ac:dyDescent="0.2">
      <c r="A275" s="88" t="s">
        <v>736</v>
      </c>
      <c r="B275" s="89" t="s">
        <v>4618</v>
      </c>
      <c r="C275" s="776" t="s">
        <v>4619</v>
      </c>
      <c r="D275" s="776"/>
      <c r="E275" s="776"/>
      <c r="F275" s="90" t="s">
        <v>604</v>
      </c>
      <c r="G275" s="90" t="s">
        <v>33</v>
      </c>
      <c r="H275" s="90" t="s">
        <v>33</v>
      </c>
      <c r="I275" s="90" t="s">
        <v>4620</v>
      </c>
      <c r="J275" s="91">
        <v>6674.64</v>
      </c>
      <c r="K275" s="90" t="s">
        <v>33</v>
      </c>
      <c r="L275" s="91">
        <v>9117.56</v>
      </c>
      <c r="M275" s="92" t="s">
        <v>33</v>
      </c>
      <c r="N275" s="93" t="s">
        <v>33</v>
      </c>
      <c r="R275" s="68" t="s">
        <v>4619</v>
      </c>
    </row>
    <row r="276" spans="1:27" s="63" customFormat="1" x14ac:dyDescent="0.2">
      <c r="A276" s="94"/>
      <c r="B276" s="95"/>
      <c r="C276" s="767" t="s">
        <v>4621</v>
      </c>
      <c r="D276" s="767"/>
      <c r="E276" s="767"/>
      <c r="F276" s="767"/>
      <c r="G276" s="767"/>
      <c r="H276" s="767"/>
      <c r="I276" s="767"/>
      <c r="J276" s="767"/>
      <c r="K276" s="767"/>
      <c r="L276" s="767"/>
      <c r="M276" s="767"/>
      <c r="N276" s="781"/>
      <c r="S276" s="68" t="s">
        <v>4621</v>
      </c>
    </row>
    <row r="277" spans="1:27" s="63" customFormat="1" ht="1.5" customHeight="1" x14ac:dyDescent="0.2">
      <c r="A277" s="108"/>
      <c r="B277" s="104"/>
      <c r="C277" s="104"/>
      <c r="D277" s="104"/>
      <c r="E277" s="104"/>
      <c r="F277" s="108"/>
      <c r="G277" s="108"/>
      <c r="H277" s="108"/>
      <c r="I277" s="108"/>
      <c r="J277" s="109"/>
      <c r="K277" s="108"/>
      <c r="L277" s="109"/>
      <c r="M277" s="99"/>
      <c r="N277" s="109"/>
    </row>
    <row r="278" spans="1:27" s="63" customFormat="1" x14ac:dyDescent="0.2">
      <c r="A278" s="110"/>
      <c r="B278" s="111" t="s">
        <v>33</v>
      </c>
      <c r="C278" s="780" t="s">
        <v>2730</v>
      </c>
      <c r="D278" s="780"/>
      <c r="E278" s="780"/>
      <c r="F278" s="780"/>
      <c r="G278" s="780"/>
      <c r="H278" s="780"/>
      <c r="I278" s="780"/>
      <c r="J278" s="780"/>
      <c r="K278" s="780"/>
      <c r="L278" s="112" t="s">
        <v>33</v>
      </c>
      <c r="M278" s="113"/>
      <c r="N278" s="114"/>
      <c r="Z278" s="68" t="s">
        <v>2730</v>
      </c>
    </row>
    <row r="279" spans="1:27" s="63" customFormat="1" x14ac:dyDescent="0.2">
      <c r="A279" s="115"/>
      <c r="B279" s="97" t="s">
        <v>33</v>
      </c>
      <c r="C279" s="767" t="s">
        <v>202</v>
      </c>
      <c r="D279" s="767"/>
      <c r="E279" s="767"/>
      <c r="F279" s="767"/>
      <c r="G279" s="767"/>
      <c r="H279" s="767"/>
      <c r="I279" s="767"/>
      <c r="J279" s="767"/>
      <c r="K279" s="767"/>
      <c r="L279" s="116">
        <v>19261.810000000001</v>
      </c>
      <c r="M279" s="117"/>
      <c r="N279" s="118" t="s">
        <v>33</v>
      </c>
      <c r="AA279" s="68" t="s">
        <v>202</v>
      </c>
    </row>
    <row r="280" spans="1:27" s="63" customFormat="1" x14ac:dyDescent="0.2">
      <c r="A280" s="115"/>
      <c r="B280" s="97" t="s">
        <v>165</v>
      </c>
      <c r="C280" s="767" t="s">
        <v>726</v>
      </c>
      <c r="D280" s="767"/>
      <c r="E280" s="767"/>
      <c r="F280" s="767"/>
      <c r="G280" s="767"/>
      <c r="H280" s="767"/>
      <c r="I280" s="767"/>
      <c r="J280" s="767"/>
      <c r="K280" s="767"/>
      <c r="L280" s="116">
        <v>19169.88</v>
      </c>
      <c r="M280" s="117"/>
      <c r="N280" s="118" t="s">
        <v>33</v>
      </c>
      <c r="AA280" s="68" t="s">
        <v>726</v>
      </c>
    </row>
    <row r="281" spans="1:27" s="63" customFormat="1" x14ac:dyDescent="0.2">
      <c r="A281" s="115"/>
      <c r="B281" s="97" t="s">
        <v>33</v>
      </c>
      <c r="C281" s="767" t="s">
        <v>727</v>
      </c>
      <c r="D281" s="767"/>
      <c r="E281" s="767"/>
      <c r="F281" s="767"/>
      <c r="G281" s="767"/>
      <c r="H281" s="767"/>
      <c r="I281" s="767"/>
      <c r="J281" s="767"/>
      <c r="K281" s="767"/>
      <c r="L281" s="116" t="s">
        <v>33</v>
      </c>
      <c r="M281" s="117"/>
      <c r="N281" s="118" t="s">
        <v>33</v>
      </c>
      <c r="AA281" s="68" t="s">
        <v>727</v>
      </c>
    </row>
    <row r="282" spans="1:27" s="63" customFormat="1" x14ac:dyDescent="0.2">
      <c r="A282" s="115"/>
      <c r="B282" s="97" t="s">
        <v>33</v>
      </c>
      <c r="C282" s="767" t="s">
        <v>728</v>
      </c>
      <c r="D282" s="767"/>
      <c r="E282" s="767"/>
      <c r="F282" s="767"/>
      <c r="G282" s="767"/>
      <c r="H282" s="767"/>
      <c r="I282" s="767"/>
      <c r="J282" s="767"/>
      <c r="K282" s="767"/>
      <c r="L282" s="116">
        <v>8100.12</v>
      </c>
      <c r="M282" s="117"/>
      <c r="N282" s="118" t="s">
        <v>33</v>
      </c>
      <c r="AA282" s="68" t="s">
        <v>728</v>
      </c>
    </row>
    <row r="283" spans="1:27" s="63" customFormat="1" x14ac:dyDescent="0.2">
      <c r="A283" s="115"/>
      <c r="B283" s="97" t="s">
        <v>33</v>
      </c>
      <c r="C283" s="767" t="s">
        <v>729</v>
      </c>
      <c r="D283" s="767"/>
      <c r="E283" s="767"/>
      <c r="F283" s="767"/>
      <c r="G283" s="767"/>
      <c r="H283" s="767"/>
      <c r="I283" s="767"/>
      <c r="J283" s="767"/>
      <c r="K283" s="767"/>
      <c r="L283" s="116">
        <v>41.31</v>
      </c>
      <c r="M283" s="117"/>
      <c r="N283" s="118" t="s">
        <v>33</v>
      </c>
      <c r="AA283" s="68" t="s">
        <v>729</v>
      </c>
    </row>
    <row r="284" spans="1:27" s="63" customFormat="1" x14ac:dyDescent="0.2">
      <c r="A284" s="115"/>
      <c r="B284" s="97" t="s">
        <v>33</v>
      </c>
      <c r="C284" s="767" t="s">
        <v>730</v>
      </c>
      <c r="D284" s="767"/>
      <c r="E284" s="767"/>
      <c r="F284" s="767"/>
      <c r="G284" s="767"/>
      <c r="H284" s="767"/>
      <c r="I284" s="767"/>
      <c r="J284" s="767"/>
      <c r="K284" s="767"/>
      <c r="L284" s="116">
        <v>895.21</v>
      </c>
      <c r="M284" s="117"/>
      <c r="N284" s="118" t="s">
        <v>33</v>
      </c>
      <c r="AA284" s="68" t="s">
        <v>730</v>
      </c>
    </row>
    <row r="285" spans="1:27" s="63" customFormat="1" x14ac:dyDescent="0.2">
      <c r="A285" s="115"/>
      <c r="B285" s="97" t="s">
        <v>33</v>
      </c>
      <c r="C285" s="767" t="s">
        <v>731</v>
      </c>
      <c r="D285" s="767"/>
      <c r="E285" s="767"/>
      <c r="F285" s="767"/>
      <c r="G285" s="767"/>
      <c r="H285" s="767"/>
      <c r="I285" s="767"/>
      <c r="J285" s="767"/>
      <c r="K285" s="767"/>
      <c r="L285" s="116">
        <v>6485.39</v>
      </c>
      <c r="M285" s="117"/>
      <c r="N285" s="118" t="s">
        <v>33</v>
      </c>
      <c r="AA285" s="68" t="s">
        <v>731</v>
      </c>
    </row>
    <row r="286" spans="1:27" s="63" customFormat="1" x14ac:dyDescent="0.2">
      <c r="A286" s="115"/>
      <c r="B286" s="97" t="s">
        <v>33</v>
      </c>
      <c r="C286" s="767" t="s">
        <v>732</v>
      </c>
      <c r="D286" s="767"/>
      <c r="E286" s="767"/>
      <c r="F286" s="767"/>
      <c r="G286" s="767"/>
      <c r="H286" s="767"/>
      <c r="I286" s="767"/>
      <c r="J286" s="767"/>
      <c r="K286" s="767"/>
      <c r="L286" s="116">
        <v>3647.85</v>
      </c>
      <c r="M286" s="117"/>
      <c r="N286" s="118" t="s">
        <v>33</v>
      </c>
      <c r="AA286" s="68" t="s">
        <v>732</v>
      </c>
    </row>
    <row r="287" spans="1:27" s="63" customFormat="1" x14ac:dyDescent="0.2">
      <c r="A287" s="115"/>
      <c r="B287" s="97" t="s">
        <v>165</v>
      </c>
      <c r="C287" s="767" t="s">
        <v>733</v>
      </c>
      <c r="D287" s="767"/>
      <c r="E287" s="767"/>
      <c r="F287" s="767"/>
      <c r="G287" s="767"/>
      <c r="H287" s="767"/>
      <c r="I287" s="767"/>
      <c r="J287" s="767"/>
      <c r="K287" s="767"/>
      <c r="L287" s="116">
        <v>91.93</v>
      </c>
      <c r="M287" s="117"/>
      <c r="N287" s="118" t="s">
        <v>33</v>
      </c>
      <c r="AA287" s="68" t="s">
        <v>733</v>
      </c>
    </row>
    <row r="288" spans="1:27" s="63" customFormat="1" x14ac:dyDescent="0.2">
      <c r="A288" s="115"/>
      <c r="B288" s="97" t="s">
        <v>165</v>
      </c>
      <c r="C288" s="767" t="s">
        <v>876</v>
      </c>
      <c r="D288" s="767"/>
      <c r="E288" s="767"/>
      <c r="F288" s="767"/>
      <c r="G288" s="767"/>
      <c r="H288" s="767"/>
      <c r="I288" s="767"/>
      <c r="J288" s="767"/>
      <c r="K288" s="767"/>
      <c r="L288" s="116">
        <v>119596.4</v>
      </c>
      <c r="M288" s="117"/>
      <c r="N288" s="118" t="s">
        <v>33</v>
      </c>
      <c r="AA288" s="68" t="s">
        <v>876</v>
      </c>
    </row>
    <row r="289" spans="1:28" s="63" customFormat="1" x14ac:dyDescent="0.2">
      <c r="A289" s="115"/>
      <c r="B289" s="97" t="s">
        <v>33</v>
      </c>
      <c r="C289" s="767" t="s">
        <v>203</v>
      </c>
      <c r="D289" s="767"/>
      <c r="E289" s="767"/>
      <c r="F289" s="767"/>
      <c r="G289" s="767"/>
      <c r="H289" s="767"/>
      <c r="I289" s="767"/>
      <c r="J289" s="767"/>
      <c r="K289" s="767"/>
      <c r="L289" s="116" t="s">
        <v>33</v>
      </c>
      <c r="M289" s="117"/>
      <c r="N289" s="118" t="s">
        <v>33</v>
      </c>
      <c r="AA289" s="68" t="s">
        <v>203</v>
      </c>
    </row>
    <row r="290" spans="1:28" s="63" customFormat="1" x14ac:dyDescent="0.2">
      <c r="A290" s="115"/>
      <c r="B290" s="97" t="s">
        <v>33</v>
      </c>
      <c r="C290" s="767" t="s">
        <v>296</v>
      </c>
      <c r="D290" s="767"/>
      <c r="E290" s="767"/>
      <c r="F290" s="767"/>
      <c r="G290" s="767"/>
      <c r="H290" s="767"/>
      <c r="I290" s="767"/>
      <c r="J290" s="767"/>
      <c r="K290" s="767"/>
      <c r="L290" s="116">
        <v>3202.01</v>
      </c>
      <c r="M290" s="117"/>
      <c r="N290" s="118" t="s">
        <v>33</v>
      </c>
      <c r="AA290" s="68" t="s">
        <v>296</v>
      </c>
    </row>
    <row r="291" spans="1:28" s="63" customFormat="1" x14ac:dyDescent="0.2">
      <c r="A291" s="115"/>
      <c r="B291" s="97" t="s">
        <v>33</v>
      </c>
      <c r="C291" s="767" t="s">
        <v>204</v>
      </c>
      <c r="D291" s="767"/>
      <c r="E291" s="767"/>
      <c r="F291" s="767"/>
      <c r="G291" s="767"/>
      <c r="H291" s="767"/>
      <c r="I291" s="767"/>
      <c r="J291" s="767"/>
      <c r="K291" s="767"/>
      <c r="L291" s="116">
        <v>2012.03</v>
      </c>
      <c r="M291" s="117"/>
      <c r="N291" s="118" t="s">
        <v>33</v>
      </c>
      <c r="AA291" s="68" t="s">
        <v>204</v>
      </c>
    </row>
    <row r="292" spans="1:28" s="63" customFormat="1" x14ac:dyDescent="0.2">
      <c r="A292" s="115"/>
      <c r="B292" s="97" t="s">
        <v>33</v>
      </c>
      <c r="C292" s="767" t="s">
        <v>297</v>
      </c>
      <c r="D292" s="767"/>
      <c r="E292" s="767"/>
      <c r="F292" s="767"/>
      <c r="G292" s="767"/>
      <c r="H292" s="767"/>
      <c r="I292" s="767"/>
      <c r="J292" s="767"/>
      <c r="K292" s="767"/>
      <c r="L292" s="116">
        <v>108903.93</v>
      </c>
      <c r="M292" s="117"/>
      <c r="N292" s="118" t="s">
        <v>33</v>
      </c>
      <c r="AA292" s="68" t="s">
        <v>297</v>
      </c>
    </row>
    <row r="293" spans="1:28" s="63" customFormat="1" x14ac:dyDescent="0.2">
      <c r="A293" s="115"/>
      <c r="B293" s="97" t="s">
        <v>33</v>
      </c>
      <c r="C293" s="767" t="s">
        <v>205</v>
      </c>
      <c r="D293" s="767"/>
      <c r="E293" s="767"/>
      <c r="F293" s="767"/>
      <c r="G293" s="767"/>
      <c r="H293" s="767"/>
      <c r="I293" s="767"/>
      <c r="J293" s="767"/>
      <c r="K293" s="767"/>
      <c r="L293" s="116">
        <v>3252.82</v>
      </c>
      <c r="M293" s="117"/>
      <c r="N293" s="118" t="s">
        <v>33</v>
      </c>
      <c r="AA293" s="68" t="s">
        <v>205</v>
      </c>
    </row>
    <row r="294" spans="1:28" s="63" customFormat="1" x14ac:dyDescent="0.2">
      <c r="A294" s="115"/>
      <c r="B294" s="97" t="s">
        <v>33</v>
      </c>
      <c r="C294" s="767" t="s">
        <v>206</v>
      </c>
      <c r="D294" s="767"/>
      <c r="E294" s="767"/>
      <c r="F294" s="767"/>
      <c r="G294" s="767"/>
      <c r="H294" s="767"/>
      <c r="I294" s="767"/>
      <c r="J294" s="767"/>
      <c r="K294" s="767"/>
      <c r="L294" s="116">
        <v>2225.61</v>
      </c>
      <c r="M294" s="117"/>
      <c r="N294" s="118" t="s">
        <v>33</v>
      </c>
      <c r="AA294" s="68" t="s">
        <v>206</v>
      </c>
    </row>
    <row r="295" spans="1:28" s="63" customFormat="1" x14ac:dyDescent="0.2">
      <c r="A295" s="115"/>
      <c r="B295" s="97" t="s">
        <v>33</v>
      </c>
      <c r="C295" s="767" t="s">
        <v>207</v>
      </c>
      <c r="D295" s="767"/>
      <c r="E295" s="767"/>
      <c r="F295" s="767"/>
      <c r="G295" s="767"/>
      <c r="H295" s="767"/>
      <c r="I295" s="767"/>
      <c r="J295" s="767"/>
      <c r="K295" s="767"/>
      <c r="L295" s="116">
        <v>11529.71</v>
      </c>
      <c r="M295" s="117"/>
      <c r="N295" s="118" t="s">
        <v>33</v>
      </c>
      <c r="AA295" s="68" t="s">
        <v>207</v>
      </c>
    </row>
    <row r="296" spans="1:28" s="63" customFormat="1" x14ac:dyDescent="0.2">
      <c r="A296" s="115"/>
      <c r="B296" s="97" t="s">
        <v>33</v>
      </c>
      <c r="C296" s="767" t="s">
        <v>208</v>
      </c>
      <c r="D296" s="767"/>
      <c r="E296" s="767"/>
      <c r="F296" s="767"/>
      <c r="G296" s="767"/>
      <c r="H296" s="767"/>
      <c r="I296" s="767"/>
      <c r="J296" s="767"/>
      <c r="K296" s="767"/>
      <c r="L296" s="116">
        <v>9738.2099999999991</v>
      </c>
      <c r="M296" s="117"/>
      <c r="N296" s="118" t="s">
        <v>33</v>
      </c>
      <c r="AA296" s="68" t="s">
        <v>208</v>
      </c>
    </row>
    <row r="297" spans="1:28" s="63" customFormat="1" x14ac:dyDescent="0.2">
      <c r="A297" s="115"/>
      <c r="B297" s="97" t="s">
        <v>33</v>
      </c>
      <c r="C297" s="767" t="s">
        <v>209</v>
      </c>
      <c r="D297" s="767"/>
      <c r="E297" s="767"/>
      <c r="F297" s="767"/>
      <c r="G297" s="767"/>
      <c r="H297" s="767"/>
      <c r="I297" s="767"/>
      <c r="J297" s="767"/>
      <c r="K297" s="767"/>
      <c r="L297" s="116">
        <v>5873.46</v>
      </c>
      <c r="M297" s="117"/>
      <c r="N297" s="118" t="s">
        <v>33</v>
      </c>
      <c r="AA297" s="68" t="s">
        <v>209</v>
      </c>
    </row>
    <row r="298" spans="1:28" s="63" customFormat="1" x14ac:dyDescent="0.2">
      <c r="A298" s="115"/>
      <c r="B298" s="109" t="s">
        <v>33</v>
      </c>
      <c r="C298" s="782" t="s">
        <v>2731</v>
      </c>
      <c r="D298" s="782"/>
      <c r="E298" s="782"/>
      <c r="F298" s="782"/>
      <c r="G298" s="782"/>
      <c r="H298" s="782"/>
      <c r="I298" s="782"/>
      <c r="J298" s="782"/>
      <c r="K298" s="782"/>
      <c r="L298" s="119">
        <v>138858.21</v>
      </c>
      <c r="M298" s="120"/>
      <c r="N298" s="121"/>
      <c r="AB298" s="68" t="s">
        <v>2731</v>
      </c>
    </row>
    <row r="299" spans="1:28" s="63" customFormat="1" x14ac:dyDescent="0.2">
      <c r="A299" s="773" t="s">
        <v>4622</v>
      </c>
      <c r="B299" s="774"/>
      <c r="C299" s="774"/>
      <c r="D299" s="774"/>
      <c r="E299" s="774"/>
      <c r="F299" s="774"/>
      <c r="G299" s="774"/>
      <c r="H299" s="774"/>
      <c r="I299" s="774"/>
      <c r="J299" s="774"/>
      <c r="K299" s="774"/>
      <c r="L299" s="774"/>
      <c r="M299" s="774"/>
      <c r="N299" s="775"/>
      <c r="P299" s="68" t="s">
        <v>4622</v>
      </c>
    </row>
    <row r="300" spans="1:28" s="63" customFormat="1" ht="45" x14ac:dyDescent="0.2">
      <c r="A300" s="88" t="s">
        <v>741</v>
      </c>
      <c r="B300" s="89" t="s">
        <v>4623</v>
      </c>
      <c r="C300" s="776" t="s">
        <v>4624</v>
      </c>
      <c r="D300" s="776"/>
      <c r="E300" s="776"/>
      <c r="F300" s="90" t="s">
        <v>484</v>
      </c>
      <c r="G300" s="90" t="s">
        <v>33</v>
      </c>
      <c r="H300" s="90" t="s">
        <v>33</v>
      </c>
      <c r="I300" s="90" t="s">
        <v>219</v>
      </c>
      <c r="J300" s="91" t="s">
        <v>33</v>
      </c>
      <c r="K300" s="90" t="s">
        <v>33</v>
      </c>
      <c r="L300" s="91" t="s">
        <v>33</v>
      </c>
      <c r="M300" s="92" t="s">
        <v>33</v>
      </c>
      <c r="N300" s="93" t="s">
        <v>33</v>
      </c>
      <c r="R300" s="68" t="s">
        <v>4624</v>
      </c>
    </row>
    <row r="301" spans="1:28" s="63" customFormat="1" x14ac:dyDescent="0.2">
      <c r="A301" s="98"/>
      <c r="B301" s="97" t="s">
        <v>165</v>
      </c>
      <c r="C301" s="767" t="s">
        <v>251</v>
      </c>
      <c r="D301" s="767"/>
      <c r="E301" s="767"/>
      <c r="F301" s="99" t="s">
        <v>33</v>
      </c>
      <c r="G301" s="99" t="s">
        <v>33</v>
      </c>
      <c r="H301" s="99" t="s">
        <v>33</v>
      </c>
      <c r="I301" s="99" t="s">
        <v>33</v>
      </c>
      <c r="J301" s="100">
        <v>30.65</v>
      </c>
      <c r="K301" s="99" t="s">
        <v>33</v>
      </c>
      <c r="L301" s="100">
        <v>153.25</v>
      </c>
      <c r="M301" s="101" t="s">
        <v>33</v>
      </c>
      <c r="N301" s="102" t="s">
        <v>33</v>
      </c>
      <c r="T301" s="68" t="s">
        <v>251</v>
      </c>
    </row>
    <row r="302" spans="1:28" s="63" customFormat="1" x14ac:dyDescent="0.2">
      <c r="A302" s="98"/>
      <c r="B302" s="97" t="s">
        <v>173</v>
      </c>
      <c r="C302" s="767" t="s">
        <v>174</v>
      </c>
      <c r="D302" s="767"/>
      <c r="E302" s="767"/>
      <c r="F302" s="99" t="s">
        <v>33</v>
      </c>
      <c r="G302" s="99" t="s">
        <v>33</v>
      </c>
      <c r="H302" s="99" t="s">
        <v>33</v>
      </c>
      <c r="I302" s="99" t="s">
        <v>33</v>
      </c>
      <c r="J302" s="100">
        <v>55.1</v>
      </c>
      <c r="K302" s="99" t="s">
        <v>33</v>
      </c>
      <c r="L302" s="100">
        <v>275.5</v>
      </c>
      <c r="M302" s="101" t="s">
        <v>33</v>
      </c>
      <c r="N302" s="102" t="s">
        <v>33</v>
      </c>
      <c r="T302" s="68" t="s">
        <v>174</v>
      </c>
    </row>
    <row r="303" spans="1:28" s="63" customFormat="1" x14ac:dyDescent="0.2">
      <c r="A303" s="98"/>
      <c r="B303" s="97" t="s">
        <v>176</v>
      </c>
      <c r="C303" s="767" t="s">
        <v>177</v>
      </c>
      <c r="D303" s="767"/>
      <c r="E303" s="767"/>
      <c r="F303" s="99" t="s">
        <v>33</v>
      </c>
      <c r="G303" s="99" t="s">
        <v>33</v>
      </c>
      <c r="H303" s="99" t="s">
        <v>33</v>
      </c>
      <c r="I303" s="99" t="s">
        <v>33</v>
      </c>
      <c r="J303" s="100">
        <v>6.53</v>
      </c>
      <c r="K303" s="99" t="s">
        <v>33</v>
      </c>
      <c r="L303" s="100">
        <v>32.65</v>
      </c>
      <c r="M303" s="101" t="s">
        <v>33</v>
      </c>
      <c r="N303" s="102" t="s">
        <v>33</v>
      </c>
      <c r="T303" s="68" t="s">
        <v>177</v>
      </c>
    </row>
    <row r="304" spans="1:28" s="63" customFormat="1" x14ac:dyDescent="0.2">
      <c r="A304" s="98"/>
      <c r="B304" s="97" t="s">
        <v>212</v>
      </c>
      <c r="C304" s="767" t="s">
        <v>252</v>
      </c>
      <c r="D304" s="767"/>
      <c r="E304" s="767"/>
      <c r="F304" s="99" t="s">
        <v>33</v>
      </c>
      <c r="G304" s="99" t="s">
        <v>33</v>
      </c>
      <c r="H304" s="99" t="s">
        <v>33</v>
      </c>
      <c r="I304" s="99" t="s">
        <v>33</v>
      </c>
      <c r="J304" s="100">
        <v>293.14999999999998</v>
      </c>
      <c r="K304" s="99" t="s">
        <v>33</v>
      </c>
      <c r="L304" s="100">
        <v>1465.75</v>
      </c>
      <c r="M304" s="101" t="s">
        <v>33</v>
      </c>
      <c r="N304" s="102" t="s">
        <v>33</v>
      </c>
      <c r="T304" s="68" t="s">
        <v>252</v>
      </c>
    </row>
    <row r="305" spans="1:25" s="63" customFormat="1" x14ac:dyDescent="0.2">
      <c r="A305" s="98"/>
      <c r="B305" s="97" t="s">
        <v>33</v>
      </c>
      <c r="C305" s="767" t="s">
        <v>253</v>
      </c>
      <c r="D305" s="767"/>
      <c r="E305" s="767"/>
      <c r="F305" s="99" t="s">
        <v>179</v>
      </c>
      <c r="G305" s="99" t="s">
        <v>1481</v>
      </c>
      <c r="H305" s="99" t="s">
        <v>33</v>
      </c>
      <c r="I305" s="99" t="s">
        <v>4625</v>
      </c>
      <c r="J305" s="100" t="s">
        <v>33</v>
      </c>
      <c r="K305" s="99" t="s">
        <v>33</v>
      </c>
      <c r="L305" s="100" t="s">
        <v>33</v>
      </c>
      <c r="M305" s="101" t="s">
        <v>33</v>
      </c>
      <c r="N305" s="102" t="s">
        <v>33</v>
      </c>
      <c r="U305" s="68" t="s">
        <v>253</v>
      </c>
    </row>
    <row r="306" spans="1:25" s="63" customFormat="1" x14ac:dyDescent="0.2">
      <c r="A306" s="98"/>
      <c r="B306" s="97" t="s">
        <v>33</v>
      </c>
      <c r="C306" s="767" t="s">
        <v>178</v>
      </c>
      <c r="D306" s="767"/>
      <c r="E306" s="767"/>
      <c r="F306" s="99" t="s">
        <v>179</v>
      </c>
      <c r="G306" s="99" t="s">
        <v>944</v>
      </c>
      <c r="H306" s="99" t="s">
        <v>33</v>
      </c>
      <c r="I306" s="99" t="s">
        <v>3413</v>
      </c>
      <c r="J306" s="100" t="s">
        <v>33</v>
      </c>
      <c r="K306" s="99" t="s">
        <v>33</v>
      </c>
      <c r="L306" s="100" t="s">
        <v>33</v>
      </c>
      <c r="M306" s="101" t="s">
        <v>33</v>
      </c>
      <c r="N306" s="102" t="s">
        <v>33</v>
      </c>
      <c r="U306" s="68" t="s">
        <v>178</v>
      </c>
    </row>
    <row r="307" spans="1:25" s="63" customFormat="1" x14ac:dyDescent="0.2">
      <c r="A307" s="98"/>
      <c r="B307" s="97" t="s">
        <v>33</v>
      </c>
      <c r="C307" s="776" t="s">
        <v>182</v>
      </c>
      <c r="D307" s="776"/>
      <c r="E307" s="776"/>
      <c r="F307" s="90" t="s">
        <v>33</v>
      </c>
      <c r="G307" s="90" t="s">
        <v>33</v>
      </c>
      <c r="H307" s="90" t="s">
        <v>33</v>
      </c>
      <c r="I307" s="90" t="s">
        <v>33</v>
      </c>
      <c r="J307" s="91">
        <v>378.9</v>
      </c>
      <c r="K307" s="90" t="s">
        <v>33</v>
      </c>
      <c r="L307" s="91">
        <v>1894.5</v>
      </c>
      <c r="M307" s="92" t="s">
        <v>33</v>
      </c>
      <c r="N307" s="93" t="s">
        <v>33</v>
      </c>
      <c r="V307" s="68" t="s">
        <v>182</v>
      </c>
    </row>
    <row r="308" spans="1:25" s="63" customFormat="1" x14ac:dyDescent="0.2">
      <c r="A308" s="98"/>
      <c r="B308" s="97" t="s">
        <v>33</v>
      </c>
      <c r="C308" s="767" t="s">
        <v>183</v>
      </c>
      <c r="D308" s="767"/>
      <c r="E308" s="767"/>
      <c r="F308" s="99" t="s">
        <v>33</v>
      </c>
      <c r="G308" s="99" t="s">
        <v>33</v>
      </c>
      <c r="H308" s="99" t="s">
        <v>33</v>
      </c>
      <c r="I308" s="99" t="s">
        <v>33</v>
      </c>
      <c r="J308" s="100" t="s">
        <v>33</v>
      </c>
      <c r="K308" s="99" t="s">
        <v>33</v>
      </c>
      <c r="L308" s="100">
        <v>185.9</v>
      </c>
      <c r="M308" s="101" t="s">
        <v>33</v>
      </c>
      <c r="N308" s="102" t="s">
        <v>33</v>
      </c>
      <c r="U308" s="68" t="s">
        <v>183</v>
      </c>
    </row>
    <row r="309" spans="1:25" s="63" customFormat="1" ht="22.5" x14ac:dyDescent="0.2">
      <c r="A309" s="98"/>
      <c r="B309" s="97" t="s">
        <v>959</v>
      </c>
      <c r="C309" s="767" t="s">
        <v>960</v>
      </c>
      <c r="D309" s="767"/>
      <c r="E309" s="767"/>
      <c r="F309" s="99" t="s">
        <v>186</v>
      </c>
      <c r="G309" s="99" t="s">
        <v>187</v>
      </c>
      <c r="H309" s="99" t="s">
        <v>33</v>
      </c>
      <c r="I309" s="99" t="s">
        <v>187</v>
      </c>
      <c r="J309" s="100" t="s">
        <v>33</v>
      </c>
      <c r="K309" s="99" t="s">
        <v>33</v>
      </c>
      <c r="L309" s="100">
        <v>176.61</v>
      </c>
      <c r="M309" s="101" t="s">
        <v>33</v>
      </c>
      <c r="N309" s="102" t="s">
        <v>33</v>
      </c>
      <c r="U309" s="68" t="s">
        <v>960</v>
      </c>
    </row>
    <row r="310" spans="1:25" s="63" customFormat="1" ht="22.5" x14ac:dyDescent="0.2">
      <c r="A310" s="98"/>
      <c r="B310" s="97" t="s">
        <v>961</v>
      </c>
      <c r="C310" s="767" t="s">
        <v>962</v>
      </c>
      <c r="D310" s="767"/>
      <c r="E310" s="767"/>
      <c r="F310" s="99" t="s">
        <v>186</v>
      </c>
      <c r="G310" s="99" t="s">
        <v>594</v>
      </c>
      <c r="H310" s="99" t="s">
        <v>33</v>
      </c>
      <c r="I310" s="99" t="s">
        <v>594</v>
      </c>
      <c r="J310" s="100" t="s">
        <v>33</v>
      </c>
      <c r="K310" s="99" t="s">
        <v>33</v>
      </c>
      <c r="L310" s="100">
        <v>120.84</v>
      </c>
      <c r="M310" s="101" t="s">
        <v>33</v>
      </c>
      <c r="N310" s="102" t="s">
        <v>33</v>
      </c>
      <c r="U310" s="68" t="s">
        <v>962</v>
      </c>
    </row>
    <row r="311" spans="1:25" s="63" customFormat="1" x14ac:dyDescent="0.2">
      <c r="A311" s="103"/>
      <c r="B311" s="104"/>
      <c r="C311" s="780" t="s">
        <v>191</v>
      </c>
      <c r="D311" s="780"/>
      <c r="E311" s="780"/>
      <c r="F311" s="105" t="s">
        <v>33</v>
      </c>
      <c r="G311" s="105" t="s">
        <v>33</v>
      </c>
      <c r="H311" s="105" t="s">
        <v>33</v>
      </c>
      <c r="I311" s="105" t="s">
        <v>33</v>
      </c>
      <c r="J311" s="106" t="s">
        <v>33</v>
      </c>
      <c r="K311" s="105" t="s">
        <v>33</v>
      </c>
      <c r="L311" s="106">
        <v>2191.9499999999998</v>
      </c>
      <c r="M311" s="92" t="s">
        <v>33</v>
      </c>
      <c r="N311" s="107" t="s">
        <v>33</v>
      </c>
      <c r="W311" s="68" t="s">
        <v>191</v>
      </c>
    </row>
    <row r="312" spans="1:25" s="63" customFormat="1" ht="22.5" x14ac:dyDescent="0.2">
      <c r="A312" s="88" t="s">
        <v>745</v>
      </c>
      <c r="B312" s="89" t="s">
        <v>4626</v>
      </c>
      <c r="C312" s="776" t="s">
        <v>4627</v>
      </c>
      <c r="D312" s="776"/>
      <c r="E312" s="776"/>
      <c r="F312" s="90" t="s">
        <v>484</v>
      </c>
      <c r="G312" s="90" t="s">
        <v>33</v>
      </c>
      <c r="H312" s="90" t="s">
        <v>33</v>
      </c>
      <c r="I312" s="90" t="s">
        <v>165</v>
      </c>
      <c r="J312" s="91">
        <v>7150.78</v>
      </c>
      <c r="K312" s="90" t="s">
        <v>778</v>
      </c>
      <c r="L312" s="91">
        <v>7236.59</v>
      </c>
      <c r="M312" s="92" t="s">
        <v>33</v>
      </c>
      <c r="N312" s="93" t="s">
        <v>33</v>
      </c>
      <c r="R312" s="68" t="s">
        <v>4627</v>
      </c>
    </row>
    <row r="313" spans="1:25" s="63" customFormat="1" x14ac:dyDescent="0.2">
      <c r="A313" s="94"/>
      <c r="B313" s="95"/>
      <c r="C313" s="767" t="s">
        <v>4628</v>
      </c>
      <c r="D313" s="767"/>
      <c r="E313" s="767"/>
      <c r="F313" s="767"/>
      <c r="G313" s="767"/>
      <c r="H313" s="767"/>
      <c r="I313" s="767"/>
      <c r="J313" s="767"/>
      <c r="K313" s="767"/>
      <c r="L313" s="767"/>
      <c r="M313" s="767"/>
      <c r="N313" s="781"/>
      <c r="X313" s="68" t="s">
        <v>4628</v>
      </c>
    </row>
    <row r="314" spans="1:25" s="63" customFormat="1" ht="22.5" x14ac:dyDescent="0.2">
      <c r="A314" s="96"/>
      <c r="B314" s="97" t="s">
        <v>780</v>
      </c>
      <c r="C314" s="767" t="s">
        <v>781</v>
      </c>
      <c r="D314" s="767"/>
      <c r="E314" s="767"/>
      <c r="F314" s="767"/>
      <c r="G314" s="767"/>
      <c r="H314" s="767"/>
      <c r="I314" s="767"/>
      <c r="J314" s="767"/>
      <c r="K314" s="767"/>
      <c r="L314" s="767"/>
      <c r="M314" s="767"/>
      <c r="N314" s="781"/>
      <c r="Y314" s="68" t="s">
        <v>781</v>
      </c>
    </row>
    <row r="315" spans="1:25" s="63" customFormat="1" ht="22.5" x14ac:dyDescent="0.2">
      <c r="A315" s="88" t="s">
        <v>749</v>
      </c>
      <c r="B315" s="89" t="s">
        <v>4626</v>
      </c>
      <c r="C315" s="776" t="s">
        <v>4629</v>
      </c>
      <c r="D315" s="776"/>
      <c r="E315" s="776"/>
      <c r="F315" s="90" t="s">
        <v>484</v>
      </c>
      <c r="G315" s="90" t="s">
        <v>33</v>
      </c>
      <c r="H315" s="90" t="s">
        <v>33</v>
      </c>
      <c r="I315" s="90" t="s">
        <v>165</v>
      </c>
      <c r="J315" s="91">
        <v>7224.69</v>
      </c>
      <c r="K315" s="90" t="s">
        <v>778</v>
      </c>
      <c r="L315" s="91">
        <v>7311.39</v>
      </c>
      <c r="M315" s="92" t="s">
        <v>33</v>
      </c>
      <c r="N315" s="93" t="s">
        <v>33</v>
      </c>
      <c r="R315" s="68" t="s">
        <v>4629</v>
      </c>
    </row>
    <row r="316" spans="1:25" s="63" customFormat="1" x14ac:dyDescent="0.2">
      <c r="A316" s="94"/>
      <c r="B316" s="95"/>
      <c r="C316" s="767" t="s">
        <v>4630</v>
      </c>
      <c r="D316" s="767"/>
      <c r="E316" s="767"/>
      <c r="F316" s="767"/>
      <c r="G316" s="767"/>
      <c r="H316" s="767"/>
      <c r="I316" s="767"/>
      <c r="J316" s="767"/>
      <c r="K316" s="767"/>
      <c r="L316" s="767"/>
      <c r="M316" s="767"/>
      <c r="N316" s="781"/>
      <c r="X316" s="68" t="s">
        <v>4630</v>
      </c>
    </row>
    <row r="317" spans="1:25" s="63" customFormat="1" ht="22.5" x14ac:dyDescent="0.2">
      <c r="A317" s="96"/>
      <c r="B317" s="97" t="s">
        <v>780</v>
      </c>
      <c r="C317" s="767" t="s">
        <v>781</v>
      </c>
      <c r="D317" s="767"/>
      <c r="E317" s="767"/>
      <c r="F317" s="767"/>
      <c r="G317" s="767"/>
      <c r="H317" s="767"/>
      <c r="I317" s="767"/>
      <c r="J317" s="767"/>
      <c r="K317" s="767"/>
      <c r="L317" s="767"/>
      <c r="M317" s="767"/>
      <c r="N317" s="781"/>
      <c r="Y317" s="68" t="s">
        <v>781</v>
      </c>
    </row>
    <row r="318" spans="1:25" s="63" customFormat="1" ht="22.5" x14ac:dyDescent="0.2">
      <c r="A318" s="88" t="s">
        <v>306</v>
      </c>
      <c r="B318" s="89" t="s">
        <v>4626</v>
      </c>
      <c r="C318" s="776" t="s">
        <v>4631</v>
      </c>
      <c r="D318" s="776"/>
      <c r="E318" s="776"/>
      <c r="F318" s="90" t="s">
        <v>484</v>
      </c>
      <c r="G318" s="90" t="s">
        <v>33</v>
      </c>
      <c r="H318" s="90" t="s">
        <v>33</v>
      </c>
      <c r="I318" s="90" t="s">
        <v>165</v>
      </c>
      <c r="J318" s="91">
        <v>7150.78</v>
      </c>
      <c r="K318" s="90" t="s">
        <v>778</v>
      </c>
      <c r="L318" s="91">
        <v>7236.59</v>
      </c>
      <c r="M318" s="92" t="s">
        <v>33</v>
      </c>
      <c r="N318" s="93" t="s">
        <v>33</v>
      </c>
      <c r="R318" s="68" t="s">
        <v>4631</v>
      </c>
    </row>
    <row r="319" spans="1:25" s="63" customFormat="1" x14ac:dyDescent="0.2">
      <c r="A319" s="94"/>
      <c r="B319" s="95"/>
      <c r="C319" s="767" t="s">
        <v>4628</v>
      </c>
      <c r="D319" s="767"/>
      <c r="E319" s="767"/>
      <c r="F319" s="767"/>
      <c r="G319" s="767"/>
      <c r="H319" s="767"/>
      <c r="I319" s="767"/>
      <c r="J319" s="767"/>
      <c r="K319" s="767"/>
      <c r="L319" s="767"/>
      <c r="M319" s="767"/>
      <c r="N319" s="781"/>
      <c r="X319" s="68" t="s">
        <v>4628</v>
      </c>
    </row>
    <row r="320" spans="1:25" s="63" customFormat="1" ht="22.5" x14ac:dyDescent="0.2">
      <c r="A320" s="96"/>
      <c r="B320" s="97" t="s">
        <v>780</v>
      </c>
      <c r="C320" s="767" t="s">
        <v>781</v>
      </c>
      <c r="D320" s="767"/>
      <c r="E320" s="767"/>
      <c r="F320" s="767"/>
      <c r="G320" s="767"/>
      <c r="H320" s="767"/>
      <c r="I320" s="767"/>
      <c r="J320" s="767"/>
      <c r="K320" s="767"/>
      <c r="L320" s="767"/>
      <c r="M320" s="767"/>
      <c r="N320" s="781"/>
      <c r="Y320" s="68" t="s">
        <v>781</v>
      </c>
    </row>
    <row r="321" spans="1:25" s="63" customFormat="1" ht="22.5" x14ac:dyDescent="0.2">
      <c r="A321" s="88" t="s">
        <v>1273</v>
      </c>
      <c r="B321" s="89" t="s">
        <v>4626</v>
      </c>
      <c r="C321" s="776" t="s">
        <v>4632</v>
      </c>
      <c r="D321" s="776"/>
      <c r="E321" s="776"/>
      <c r="F321" s="90" t="s">
        <v>484</v>
      </c>
      <c r="G321" s="90" t="s">
        <v>33</v>
      </c>
      <c r="H321" s="90" t="s">
        <v>33</v>
      </c>
      <c r="I321" s="90" t="s">
        <v>165</v>
      </c>
      <c r="J321" s="91">
        <v>8314.86</v>
      </c>
      <c r="K321" s="90" t="s">
        <v>778</v>
      </c>
      <c r="L321" s="91">
        <v>8414.64</v>
      </c>
      <c r="M321" s="92" t="s">
        <v>33</v>
      </c>
      <c r="N321" s="93" t="s">
        <v>33</v>
      </c>
      <c r="R321" s="68" t="s">
        <v>4632</v>
      </c>
    </row>
    <row r="322" spans="1:25" s="63" customFormat="1" x14ac:dyDescent="0.2">
      <c r="A322" s="94"/>
      <c r="B322" s="95"/>
      <c r="C322" s="767" t="s">
        <v>4633</v>
      </c>
      <c r="D322" s="767"/>
      <c r="E322" s="767"/>
      <c r="F322" s="767"/>
      <c r="G322" s="767"/>
      <c r="H322" s="767"/>
      <c r="I322" s="767"/>
      <c r="J322" s="767"/>
      <c r="K322" s="767"/>
      <c r="L322" s="767"/>
      <c r="M322" s="767"/>
      <c r="N322" s="781"/>
      <c r="X322" s="68" t="s">
        <v>4633</v>
      </c>
    </row>
    <row r="323" spans="1:25" s="63" customFormat="1" ht="22.5" x14ac:dyDescent="0.2">
      <c r="A323" s="96"/>
      <c r="B323" s="97" t="s">
        <v>780</v>
      </c>
      <c r="C323" s="767" t="s">
        <v>781</v>
      </c>
      <c r="D323" s="767"/>
      <c r="E323" s="767"/>
      <c r="F323" s="767"/>
      <c r="G323" s="767"/>
      <c r="H323" s="767"/>
      <c r="I323" s="767"/>
      <c r="J323" s="767"/>
      <c r="K323" s="767"/>
      <c r="L323" s="767"/>
      <c r="M323" s="767"/>
      <c r="N323" s="781"/>
      <c r="Y323" s="68" t="s">
        <v>781</v>
      </c>
    </row>
    <row r="324" spans="1:25" s="63" customFormat="1" ht="22.5" x14ac:dyDescent="0.2">
      <c r="A324" s="88" t="s">
        <v>194</v>
      </c>
      <c r="B324" s="89" t="s">
        <v>4626</v>
      </c>
      <c r="C324" s="776" t="s">
        <v>4634</v>
      </c>
      <c r="D324" s="776"/>
      <c r="E324" s="776"/>
      <c r="F324" s="90" t="s">
        <v>484</v>
      </c>
      <c r="G324" s="90" t="s">
        <v>33</v>
      </c>
      <c r="H324" s="90" t="s">
        <v>33</v>
      </c>
      <c r="I324" s="90" t="s">
        <v>165</v>
      </c>
      <c r="J324" s="91">
        <v>7018.84</v>
      </c>
      <c r="K324" s="90" t="s">
        <v>778</v>
      </c>
      <c r="L324" s="91">
        <v>7103.07</v>
      </c>
      <c r="M324" s="92" t="s">
        <v>33</v>
      </c>
      <c r="N324" s="93" t="s">
        <v>33</v>
      </c>
      <c r="R324" s="68" t="s">
        <v>4634</v>
      </c>
    </row>
    <row r="325" spans="1:25" s="63" customFormat="1" x14ac:dyDescent="0.2">
      <c r="A325" s="94"/>
      <c r="B325" s="95"/>
      <c r="C325" s="767" t="s">
        <v>4635</v>
      </c>
      <c r="D325" s="767"/>
      <c r="E325" s="767"/>
      <c r="F325" s="767"/>
      <c r="G325" s="767"/>
      <c r="H325" s="767"/>
      <c r="I325" s="767"/>
      <c r="J325" s="767"/>
      <c r="K325" s="767"/>
      <c r="L325" s="767"/>
      <c r="M325" s="767"/>
      <c r="N325" s="781"/>
      <c r="X325" s="68" t="s">
        <v>4635</v>
      </c>
    </row>
    <row r="326" spans="1:25" s="63" customFormat="1" ht="22.5" x14ac:dyDescent="0.2">
      <c r="A326" s="96"/>
      <c r="B326" s="97" t="s">
        <v>780</v>
      </c>
      <c r="C326" s="767" t="s">
        <v>781</v>
      </c>
      <c r="D326" s="767"/>
      <c r="E326" s="767"/>
      <c r="F326" s="767"/>
      <c r="G326" s="767"/>
      <c r="H326" s="767"/>
      <c r="I326" s="767"/>
      <c r="J326" s="767"/>
      <c r="K326" s="767"/>
      <c r="L326" s="767"/>
      <c r="M326" s="767"/>
      <c r="N326" s="781"/>
      <c r="Y326" s="68" t="s">
        <v>781</v>
      </c>
    </row>
    <row r="327" spans="1:25" s="63" customFormat="1" ht="33.75" x14ac:dyDescent="0.2">
      <c r="A327" s="88" t="s">
        <v>1276</v>
      </c>
      <c r="B327" s="89" t="s">
        <v>4636</v>
      </c>
      <c r="C327" s="776" t="s">
        <v>4637</v>
      </c>
      <c r="D327" s="776"/>
      <c r="E327" s="776"/>
      <c r="F327" s="90" t="s">
        <v>334</v>
      </c>
      <c r="G327" s="90" t="s">
        <v>33</v>
      </c>
      <c r="H327" s="90" t="s">
        <v>33</v>
      </c>
      <c r="I327" s="90" t="s">
        <v>841</v>
      </c>
      <c r="J327" s="91" t="s">
        <v>33</v>
      </c>
      <c r="K327" s="90" t="s">
        <v>33</v>
      </c>
      <c r="L327" s="91" t="s">
        <v>33</v>
      </c>
      <c r="M327" s="92" t="s">
        <v>33</v>
      </c>
      <c r="N327" s="93" t="s">
        <v>33</v>
      </c>
      <c r="R327" s="68" t="s">
        <v>4637</v>
      </c>
    </row>
    <row r="328" spans="1:25" s="63" customFormat="1" x14ac:dyDescent="0.2">
      <c r="A328" s="94"/>
      <c r="B328" s="95"/>
      <c r="C328" s="767" t="s">
        <v>4638</v>
      </c>
      <c r="D328" s="767"/>
      <c r="E328" s="767"/>
      <c r="F328" s="767"/>
      <c r="G328" s="767"/>
      <c r="H328" s="767"/>
      <c r="I328" s="767"/>
      <c r="J328" s="767"/>
      <c r="K328" s="767"/>
      <c r="L328" s="767"/>
      <c r="M328" s="767"/>
      <c r="N328" s="781"/>
      <c r="S328" s="68" t="s">
        <v>4638</v>
      </c>
    </row>
    <row r="329" spans="1:25" s="63" customFormat="1" x14ac:dyDescent="0.2">
      <c r="A329" s="98"/>
      <c r="B329" s="97" t="s">
        <v>165</v>
      </c>
      <c r="C329" s="767" t="s">
        <v>251</v>
      </c>
      <c r="D329" s="767"/>
      <c r="E329" s="767"/>
      <c r="F329" s="99" t="s">
        <v>33</v>
      </c>
      <c r="G329" s="99" t="s">
        <v>33</v>
      </c>
      <c r="H329" s="99" t="s">
        <v>33</v>
      </c>
      <c r="I329" s="99" t="s">
        <v>33</v>
      </c>
      <c r="J329" s="100">
        <v>1468.16</v>
      </c>
      <c r="K329" s="99" t="s">
        <v>33</v>
      </c>
      <c r="L329" s="100">
        <v>161.5</v>
      </c>
      <c r="M329" s="101" t="s">
        <v>33</v>
      </c>
      <c r="N329" s="102" t="s">
        <v>33</v>
      </c>
      <c r="T329" s="68" t="s">
        <v>251</v>
      </c>
    </row>
    <row r="330" spans="1:25" s="63" customFormat="1" x14ac:dyDescent="0.2">
      <c r="A330" s="98"/>
      <c r="B330" s="97" t="s">
        <v>173</v>
      </c>
      <c r="C330" s="767" t="s">
        <v>174</v>
      </c>
      <c r="D330" s="767"/>
      <c r="E330" s="767"/>
      <c r="F330" s="99" t="s">
        <v>33</v>
      </c>
      <c r="G330" s="99" t="s">
        <v>33</v>
      </c>
      <c r="H330" s="99" t="s">
        <v>33</v>
      </c>
      <c r="I330" s="99" t="s">
        <v>33</v>
      </c>
      <c r="J330" s="100">
        <v>54.33</v>
      </c>
      <c r="K330" s="99" t="s">
        <v>33</v>
      </c>
      <c r="L330" s="100">
        <v>5.98</v>
      </c>
      <c r="M330" s="101" t="s">
        <v>33</v>
      </c>
      <c r="N330" s="102" t="s">
        <v>33</v>
      </c>
      <c r="T330" s="68" t="s">
        <v>174</v>
      </c>
    </row>
    <row r="331" spans="1:25" s="63" customFormat="1" x14ac:dyDescent="0.2">
      <c r="A331" s="98"/>
      <c r="B331" s="97" t="s">
        <v>176</v>
      </c>
      <c r="C331" s="767" t="s">
        <v>177</v>
      </c>
      <c r="D331" s="767"/>
      <c r="E331" s="767"/>
      <c r="F331" s="99" t="s">
        <v>33</v>
      </c>
      <c r="G331" s="99" t="s">
        <v>33</v>
      </c>
      <c r="H331" s="99" t="s">
        <v>33</v>
      </c>
      <c r="I331" s="99" t="s">
        <v>33</v>
      </c>
      <c r="J331" s="100">
        <v>7.53</v>
      </c>
      <c r="K331" s="99" t="s">
        <v>33</v>
      </c>
      <c r="L331" s="100">
        <v>0.83</v>
      </c>
      <c r="M331" s="101" t="s">
        <v>33</v>
      </c>
      <c r="N331" s="102" t="s">
        <v>33</v>
      </c>
      <c r="T331" s="68" t="s">
        <v>177</v>
      </c>
    </row>
    <row r="332" spans="1:25" s="63" customFormat="1" x14ac:dyDescent="0.2">
      <c r="A332" s="98"/>
      <c r="B332" s="97" t="s">
        <v>212</v>
      </c>
      <c r="C332" s="767" t="s">
        <v>252</v>
      </c>
      <c r="D332" s="767"/>
      <c r="E332" s="767"/>
      <c r="F332" s="99" t="s">
        <v>33</v>
      </c>
      <c r="G332" s="99" t="s">
        <v>33</v>
      </c>
      <c r="H332" s="99" t="s">
        <v>33</v>
      </c>
      <c r="I332" s="99" t="s">
        <v>33</v>
      </c>
      <c r="J332" s="100">
        <v>141.97</v>
      </c>
      <c r="K332" s="99" t="s">
        <v>33</v>
      </c>
      <c r="L332" s="100">
        <v>15.62</v>
      </c>
      <c r="M332" s="101" t="s">
        <v>33</v>
      </c>
      <c r="N332" s="102" t="s">
        <v>33</v>
      </c>
      <c r="T332" s="68" t="s">
        <v>252</v>
      </c>
    </row>
    <row r="333" spans="1:25" s="63" customFormat="1" x14ac:dyDescent="0.2">
      <c r="A333" s="98"/>
      <c r="B333" s="97" t="s">
        <v>33</v>
      </c>
      <c r="C333" s="767" t="s">
        <v>253</v>
      </c>
      <c r="D333" s="767"/>
      <c r="E333" s="767"/>
      <c r="F333" s="99" t="s">
        <v>179</v>
      </c>
      <c r="G333" s="99" t="s">
        <v>3156</v>
      </c>
      <c r="H333" s="99" t="s">
        <v>33</v>
      </c>
      <c r="I333" s="99" t="s">
        <v>4639</v>
      </c>
      <c r="J333" s="100" t="s">
        <v>33</v>
      </c>
      <c r="K333" s="99" t="s">
        <v>33</v>
      </c>
      <c r="L333" s="100" t="s">
        <v>33</v>
      </c>
      <c r="M333" s="101" t="s">
        <v>33</v>
      </c>
      <c r="N333" s="102" t="s">
        <v>33</v>
      </c>
      <c r="U333" s="68" t="s">
        <v>253</v>
      </c>
    </row>
    <row r="334" spans="1:25" s="63" customFormat="1" x14ac:dyDescent="0.2">
      <c r="A334" s="98"/>
      <c r="B334" s="97" t="s">
        <v>33</v>
      </c>
      <c r="C334" s="767" t="s">
        <v>178</v>
      </c>
      <c r="D334" s="767"/>
      <c r="E334" s="767"/>
      <c r="F334" s="99" t="s">
        <v>179</v>
      </c>
      <c r="G334" s="99" t="s">
        <v>1437</v>
      </c>
      <c r="H334" s="99" t="s">
        <v>33</v>
      </c>
      <c r="I334" s="99" t="s">
        <v>4640</v>
      </c>
      <c r="J334" s="100" t="s">
        <v>33</v>
      </c>
      <c r="K334" s="99" t="s">
        <v>33</v>
      </c>
      <c r="L334" s="100" t="s">
        <v>33</v>
      </c>
      <c r="M334" s="101" t="s">
        <v>33</v>
      </c>
      <c r="N334" s="102" t="s">
        <v>33</v>
      </c>
      <c r="U334" s="68" t="s">
        <v>178</v>
      </c>
    </row>
    <row r="335" spans="1:25" s="63" customFormat="1" x14ac:dyDescent="0.2">
      <c r="A335" s="98"/>
      <c r="B335" s="97" t="s">
        <v>33</v>
      </c>
      <c r="C335" s="776" t="s">
        <v>182</v>
      </c>
      <c r="D335" s="776"/>
      <c r="E335" s="776"/>
      <c r="F335" s="90" t="s">
        <v>33</v>
      </c>
      <c r="G335" s="90" t="s">
        <v>33</v>
      </c>
      <c r="H335" s="90" t="s">
        <v>33</v>
      </c>
      <c r="I335" s="90" t="s">
        <v>33</v>
      </c>
      <c r="J335" s="91">
        <v>1664.46</v>
      </c>
      <c r="K335" s="90" t="s">
        <v>33</v>
      </c>
      <c r="L335" s="91">
        <v>183.1</v>
      </c>
      <c r="M335" s="92" t="s">
        <v>33</v>
      </c>
      <c r="N335" s="93" t="s">
        <v>33</v>
      </c>
      <c r="V335" s="68" t="s">
        <v>182</v>
      </c>
    </row>
    <row r="336" spans="1:25" s="63" customFormat="1" x14ac:dyDescent="0.2">
      <c r="A336" s="98"/>
      <c r="B336" s="97" t="s">
        <v>33</v>
      </c>
      <c r="C336" s="767" t="s">
        <v>183</v>
      </c>
      <c r="D336" s="767"/>
      <c r="E336" s="767"/>
      <c r="F336" s="99" t="s">
        <v>33</v>
      </c>
      <c r="G336" s="99" t="s">
        <v>33</v>
      </c>
      <c r="H336" s="99" t="s">
        <v>33</v>
      </c>
      <c r="I336" s="99" t="s">
        <v>33</v>
      </c>
      <c r="J336" s="100" t="s">
        <v>33</v>
      </c>
      <c r="K336" s="99" t="s">
        <v>33</v>
      </c>
      <c r="L336" s="100">
        <v>162.33000000000001</v>
      </c>
      <c r="M336" s="101" t="s">
        <v>33</v>
      </c>
      <c r="N336" s="102" t="s">
        <v>33</v>
      </c>
      <c r="U336" s="68" t="s">
        <v>183</v>
      </c>
    </row>
    <row r="337" spans="1:25" s="63" customFormat="1" ht="22.5" x14ac:dyDescent="0.2">
      <c r="A337" s="98"/>
      <c r="B337" s="97" t="s">
        <v>959</v>
      </c>
      <c r="C337" s="767" t="s">
        <v>960</v>
      </c>
      <c r="D337" s="767"/>
      <c r="E337" s="767"/>
      <c r="F337" s="99" t="s">
        <v>186</v>
      </c>
      <c r="G337" s="99" t="s">
        <v>187</v>
      </c>
      <c r="H337" s="99" t="s">
        <v>33</v>
      </c>
      <c r="I337" s="99" t="s">
        <v>187</v>
      </c>
      <c r="J337" s="100" t="s">
        <v>33</v>
      </c>
      <c r="K337" s="99" t="s">
        <v>33</v>
      </c>
      <c r="L337" s="100">
        <v>154.21</v>
      </c>
      <c r="M337" s="101" t="s">
        <v>33</v>
      </c>
      <c r="N337" s="102" t="s">
        <v>33</v>
      </c>
      <c r="U337" s="68" t="s">
        <v>960</v>
      </c>
    </row>
    <row r="338" spans="1:25" s="63" customFormat="1" ht="22.5" x14ac:dyDescent="0.2">
      <c r="A338" s="98"/>
      <c r="B338" s="97" t="s">
        <v>961</v>
      </c>
      <c r="C338" s="767" t="s">
        <v>962</v>
      </c>
      <c r="D338" s="767"/>
      <c r="E338" s="767"/>
      <c r="F338" s="99" t="s">
        <v>186</v>
      </c>
      <c r="G338" s="99" t="s">
        <v>594</v>
      </c>
      <c r="H338" s="99" t="s">
        <v>33</v>
      </c>
      <c r="I338" s="99" t="s">
        <v>594</v>
      </c>
      <c r="J338" s="100" t="s">
        <v>33</v>
      </c>
      <c r="K338" s="99" t="s">
        <v>33</v>
      </c>
      <c r="L338" s="100">
        <v>105.51</v>
      </c>
      <c r="M338" s="101" t="s">
        <v>33</v>
      </c>
      <c r="N338" s="102" t="s">
        <v>33</v>
      </c>
      <c r="U338" s="68" t="s">
        <v>962</v>
      </c>
    </row>
    <row r="339" spans="1:25" s="63" customFormat="1" x14ac:dyDescent="0.2">
      <c r="A339" s="103"/>
      <c r="B339" s="104"/>
      <c r="C339" s="780" t="s">
        <v>191</v>
      </c>
      <c r="D339" s="780"/>
      <c r="E339" s="780"/>
      <c r="F339" s="105" t="s">
        <v>33</v>
      </c>
      <c r="G339" s="105" t="s">
        <v>33</v>
      </c>
      <c r="H339" s="105" t="s">
        <v>33</v>
      </c>
      <c r="I339" s="105" t="s">
        <v>33</v>
      </c>
      <c r="J339" s="106" t="s">
        <v>33</v>
      </c>
      <c r="K339" s="105" t="s">
        <v>33</v>
      </c>
      <c r="L339" s="106">
        <v>442.82</v>
      </c>
      <c r="M339" s="92" t="s">
        <v>33</v>
      </c>
      <c r="N339" s="107" t="s">
        <v>33</v>
      </c>
      <c r="W339" s="68" t="s">
        <v>191</v>
      </c>
    </row>
    <row r="340" spans="1:25" s="63" customFormat="1" ht="22.5" x14ac:dyDescent="0.2">
      <c r="A340" s="88" t="s">
        <v>1449</v>
      </c>
      <c r="B340" s="89" t="s">
        <v>3896</v>
      </c>
      <c r="C340" s="776" t="s">
        <v>4641</v>
      </c>
      <c r="D340" s="776"/>
      <c r="E340" s="776"/>
      <c r="F340" s="90" t="s">
        <v>484</v>
      </c>
      <c r="G340" s="90" t="s">
        <v>33</v>
      </c>
      <c r="H340" s="90" t="s">
        <v>33</v>
      </c>
      <c r="I340" s="90" t="s">
        <v>219</v>
      </c>
      <c r="J340" s="91">
        <v>204.59</v>
      </c>
      <c r="K340" s="90" t="s">
        <v>856</v>
      </c>
      <c r="L340" s="91">
        <v>1043.4100000000001</v>
      </c>
      <c r="M340" s="92" t="s">
        <v>33</v>
      </c>
      <c r="N340" s="93" t="s">
        <v>33</v>
      </c>
      <c r="R340" s="68" t="s">
        <v>4641</v>
      </c>
    </row>
    <row r="341" spans="1:25" s="63" customFormat="1" x14ac:dyDescent="0.2">
      <c r="A341" s="94"/>
      <c r="B341" s="95"/>
      <c r="C341" s="767" t="s">
        <v>4642</v>
      </c>
      <c r="D341" s="767"/>
      <c r="E341" s="767"/>
      <c r="F341" s="767"/>
      <c r="G341" s="767"/>
      <c r="H341" s="767"/>
      <c r="I341" s="767"/>
      <c r="J341" s="767"/>
      <c r="K341" s="767"/>
      <c r="L341" s="767"/>
      <c r="M341" s="767"/>
      <c r="N341" s="781"/>
      <c r="X341" s="68" t="s">
        <v>4642</v>
      </c>
    </row>
    <row r="342" spans="1:25" s="63" customFormat="1" ht="22.5" x14ac:dyDescent="0.2">
      <c r="A342" s="96"/>
      <c r="B342" s="97" t="s">
        <v>858</v>
      </c>
      <c r="C342" s="767" t="s">
        <v>859</v>
      </c>
      <c r="D342" s="767"/>
      <c r="E342" s="767"/>
      <c r="F342" s="767"/>
      <c r="G342" s="767"/>
      <c r="H342" s="767"/>
      <c r="I342" s="767"/>
      <c r="J342" s="767"/>
      <c r="K342" s="767"/>
      <c r="L342" s="767"/>
      <c r="M342" s="767"/>
      <c r="N342" s="781"/>
      <c r="Y342" s="68" t="s">
        <v>859</v>
      </c>
    </row>
    <row r="343" spans="1:25" s="63" customFormat="1" ht="22.5" x14ac:dyDescent="0.2">
      <c r="A343" s="88" t="s">
        <v>1450</v>
      </c>
      <c r="B343" s="89" t="s">
        <v>3896</v>
      </c>
      <c r="C343" s="776" t="s">
        <v>4643</v>
      </c>
      <c r="D343" s="776"/>
      <c r="E343" s="776"/>
      <c r="F343" s="90" t="s">
        <v>484</v>
      </c>
      <c r="G343" s="90" t="s">
        <v>33</v>
      </c>
      <c r="H343" s="90" t="s">
        <v>33</v>
      </c>
      <c r="I343" s="90" t="s">
        <v>228</v>
      </c>
      <c r="J343" s="91">
        <v>60.51</v>
      </c>
      <c r="K343" s="90" t="s">
        <v>856</v>
      </c>
      <c r="L343" s="91">
        <v>370.32</v>
      </c>
      <c r="M343" s="92" t="s">
        <v>33</v>
      </c>
      <c r="N343" s="93" t="s">
        <v>33</v>
      </c>
      <c r="R343" s="68" t="s">
        <v>4643</v>
      </c>
    </row>
    <row r="344" spans="1:25" s="63" customFormat="1" x14ac:dyDescent="0.2">
      <c r="A344" s="94"/>
      <c r="B344" s="95"/>
      <c r="C344" s="767" t="s">
        <v>4644</v>
      </c>
      <c r="D344" s="767"/>
      <c r="E344" s="767"/>
      <c r="F344" s="767"/>
      <c r="G344" s="767"/>
      <c r="H344" s="767"/>
      <c r="I344" s="767"/>
      <c r="J344" s="767"/>
      <c r="K344" s="767"/>
      <c r="L344" s="767"/>
      <c r="M344" s="767"/>
      <c r="N344" s="781"/>
      <c r="X344" s="68" t="s">
        <v>4644</v>
      </c>
    </row>
    <row r="345" spans="1:25" s="63" customFormat="1" ht="22.5" x14ac:dyDescent="0.2">
      <c r="A345" s="96"/>
      <c r="B345" s="97" t="s">
        <v>858</v>
      </c>
      <c r="C345" s="767" t="s">
        <v>859</v>
      </c>
      <c r="D345" s="767"/>
      <c r="E345" s="767"/>
      <c r="F345" s="767"/>
      <c r="G345" s="767"/>
      <c r="H345" s="767"/>
      <c r="I345" s="767"/>
      <c r="J345" s="767"/>
      <c r="K345" s="767"/>
      <c r="L345" s="767"/>
      <c r="M345" s="767"/>
      <c r="N345" s="781"/>
      <c r="Y345" s="68" t="s">
        <v>859</v>
      </c>
    </row>
    <row r="346" spans="1:25" s="63" customFormat="1" ht="45" x14ac:dyDescent="0.2">
      <c r="A346" s="88" t="s">
        <v>1716</v>
      </c>
      <c r="B346" s="89" t="s">
        <v>4645</v>
      </c>
      <c r="C346" s="776" t="s">
        <v>4646</v>
      </c>
      <c r="D346" s="776"/>
      <c r="E346" s="776"/>
      <c r="F346" s="90" t="s">
        <v>334</v>
      </c>
      <c r="G346" s="90" t="s">
        <v>33</v>
      </c>
      <c r="H346" s="90" t="s">
        <v>33</v>
      </c>
      <c r="I346" s="90" t="s">
        <v>973</v>
      </c>
      <c r="J346" s="91" t="s">
        <v>33</v>
      </c>
      <c r="K346" s="90" t="s">
        <v>33</v>
      </c>
      <c r="L346" s="91" t="s">
        <v>33</v>
      </c>
      <c r="M346" s="92" t="s">
        <v>33</v>
      </c>
      <c r="N346" s="93" t="s">
        <v>33</v>
      </c>
      <c r="R346" s="68" t="s">
        <v>4646</v>
      </c>
    </row>
    <row r="347" spans="1:25" s="63" customFormat="1" x14ac:dyDescent="0.2">
      <c r="A347" s="94"/>
      <c r="B347" s="95"/>
      <c r="C347" s="767" t="s">
        <v>974</v>
      </c>
      <c r="D347" s="767"/>
      <c r="E347" s="767"/>
      <c r="F347" s="767"/>
      <c r="G347" s="767"/>
      <c r="H347" s="767"/>
      <c r="I347" s="767"/>
      <c r="J347" s="767"/>
      <c r="K347" s="767"/>
      <c r="L347" s="767"/>
      <c r="M347" s="767"/>
      <c r="N347" s="781"/>
      <c r="S347" s="68" t="s">
        <v>974</v>
      </c>
    </row>
    <row r="348" spans="1:25" s="63" customFormat="1" x14ac:dyDescent="0.2">
      <c r="A348" s="98"/>
      <c r="B348" s="97" t="s">
        <v>165</v>
      </c>
      <c r="C348" s="767" t="s">
        <v>251</v>
      </c>
      <c r="D348" s="767"/>
      <c r="E348" s="767"/>
      <c r="F348" s="99" t="s">
        <v>33</v>
      </c>
      <c r="G348" s="99" t="s">
        <v>33</v>
      </c>
      <c r="H348" s="99" t="s">
        <v>33</v>
      </c>
      <c r="I348" s="99" t="s">
        <v>33</v>
      </c>
      <c r="J348" s="100">
        <v>741.32</v>
      </c>
      <c r="K348" s="99" t="s">
        <v>33</v>
      </c>
      <c r="L348" s="100">
        <v>37.07</v>
      </c>
      <c r="M348" s="101" t="s">
        <v>33</v>
      </c>
      <c r="N348" s="102" t="s">
        <v>33</v>
      </c>
      <c r="T348" s="68" t="s">
        <v>251</v>
      </c>
    </row>
    <row r="349" spans="1:25" s="63" customFormat="1" x14ac:dyDescent="0.2">
      <c r="A349" s="98"/>
      <c r="B349" s="97" t="s">
        <v>173</v>
      </c>
      <c r="C349" s="767" t="s">
        <v>174</v>
      </c>
      <c r="D349" s="767"/>
      <c r="E349" s="767"/>
      <c r="F349" s="99" t="s">
        <v>33</v>
      </c>
      <c r="G349" s="99" t="s">
        <v>33</v>
      </c>
      <c r="H349" s="99" t="s">
        <v>33</v>
      </c>
      <c r="I349" s="99" t="s">
        <v>33</v>
      </c>
      <c r="J349" s="100">
        <v>92.36</v>
      </c>
      <c r="K349" s="99" t="s">
        <v>33</v>
      </c>
      <c r="L349" s="100">
        <v>4.62</v>
      </c>
      <c r="M349" s="101" t="s">
        <v>33</v>
      </c>
      <c r="N349" s="102" t="s">
        <v>33</v>
      </c>
      <c r="T349" s="68" t="s">
        <v>174</v>
      </c>
    </row>
    <row r="350" spans="1:25" s="63" customFormat="1" x14ac:dyDescent="0.2">
      <c r="A350" s="98"/>
      <c r="B350" s="97" t="s">
        <v>176</v>
      </c>
      <c r="C350" s="767" t="s">
        <v>177</v>
      </c>
      <c r="D350" s="767"/>
      <c r="E350" s="767"/>
      <c r="F350" s="99" t="s">
        <v>33</v>
      </c>
      <c r="G350" s="99" t="s">
        <v>33</v>
      </c>
      <c r="H350" s="99" t="s">
        <v>33</v>
      </c>
      <c r="I350" s="99" t="s">
        <v>33</v>
      </c>
      <c r="J350" s="100">
        <v>12.81</v>
      </c>
      <c r="K350" s="99" t="s">
        <v>33</v>
      </c>
      <c r="L350" s="100">
        <v>0.64</v>
      </c>
      <c r="M350" s="101" t="s">
        <v>33</v>
      </c>
      <c r="N350" s="102" t="s">
        <v>33</v>
      </c>
      <c r="T350" s="68" t="s">
        <v>177</v>
      </c>
    </row>
    <row r="351" spans="1:25" s="63" customFormat="1" x14ac:dyDescent="0.2">
      <c r="A351" s="98"/>
      <c r="B351" s="97" t="s">
        <v>212</v>
      </c>
      <c r="C351" s="767" t="s">
        <v>252</v>
      </c>
      <c r="D351" s="767"/>
      <c r="E351" s="767"/>
      <c r="F351" s="99" t="s">
        <v>33</v>
      </c>
      <c r="G351" s="99" t="s">
        <v>33</v>
      </c>
      <c r="H351" s="99" t="s">
        <v>33</v>
      </c>
      <c r="I351" s="99" t="s">
        <v>33</v>
      </c>
      <c r="J351" s="100">
        <v>515.16999999999996</v>
      </c>
      <c r="K351" s="99" t="s">
        <v>33</v>
      </c>
      <c r="L351" s="100">
        <v>25.76</v>
      </c>
      <c r="M351" s="101" t="s">
        <v>33</v>
      </c>
      <c r="N351" s="102" t="s">
        <v>33</v>
      </c>
      <c r="T351" s="68" t="s">
        <v>252</v>
      </c>
    </row>
    <row r="352" spans="1:25" s="63" customFormat="1" x14ac:dyDescent="0.2">
      <c r="A352" s="98"/>
      <c r="B352" s="97" t="s">
        <v>33</v>
      </c>
      <c r="C352" s="767" t="s">
        <v>253</v>
      </c>
      <c r="D352" s="767"/>
      <c r="E352" s="767"/>
      <c r="F352" s="99" t="s">
        <v>179</v>
      </c>
      <c r="G352" s="99" t="s">
        <v>4647</v>
      </c>
      <c r="H352" s="99" t="s">
        <v>33</v>
      </c>
      <c r="I352" s="99" t="s">
        <v>4648</v>
      </c>
      <c r="J352" s="100" t="s">
        <v>33</v>
      </c>
      <c r="K352" s="99" t="s">
        <v>33</v>
      </c>
      <c r="L352" s="100" t="s">
        <v>33</v>
      </c>
      <c r="M352" s="101" t="s">
        <v>33</v>
      </c>
      <c r="N352" s="102" t="s">
        <v>33</v>
      </c>
      <c r="U352" s="68" t="s">
        <v>253</v>
      </c>
    </row>
    <row r="353" spans="1:23" s="63" customFormat="1" x14ac:dyDescent="0.2">
      <c r="A353" s="98"/>
      <c r="B353" s="97" t="s">
        <v>33</v>
      </c>
      <c r="C353" s="767" t="s">
        <v>178</v>
      </c>
      <c r="D353" s="767"/>
      <c r="E353" s="767"/>
      <c r="F353" s="99" t="s">
        <v>179</v>
      </c>
      <c r="G353" s="99" t="s">
        <v>856</v>
      </c>
      <c r="H353" s="99" t="s">
        <v>33</v>
      </c>
      <c r="I353" s="99" t="s">
        <v>2674</v>
      </c>
      <c r="J353" s="100" t="s">
        <v>33</v>
      </c>
      <c r="K353" s="99" t="s">
        <v>33</v>
      </c>
      <c r="L353" s="100" t="s">
        <v>33</v>
      </c>
      <c r="M353" s="101" t="s">
        <v>33</v>
      </c>
      <c r="N353" s="102" t="s">
        <v>33</v>
      </c>
      <c r="U353" s="68" t="s">
        <v>178</v>
      </c>
    </row>
    <row r="354" spans="1:23" s="63" customFormat="1" x14ac:dyDescent="0.2">
      <c r="A354" s="98"/>
      <c r="B354" s="97" t="s">
        <v>33</v>
      </c>
      <c r="C354" s="776" t="s">
        <v>182</v>
      </c>
      <c r="D354" s="776"/>
      <c r="E354" s="776"/>
      <c r="F354" s="90" t="s">
        <v>33</v>
      </c>
      <c r="G354" s="90" t="s">
        <v>33</v>
      </c>
      <c r="H354" s="90" t="s">
        <v>33</v>
      </c>
      <c r="I354" s="90" t="s">
        <v>33</v>
      </c>
      <c r="J354" s="91">
        <v>1348.85</v>
      </c>
      <c r="K354" s="90" t="s">
        <v>33</v>
      </c>
      <c r="L354" s="91">
        <v>67.45</v>
      </c>
      <c r="M354" s="92" t="s">
        <v>33</v>
      </c>
      <c r="N354" s="93" t="s">
        <v>33</v>
      </c>
      <c r="V354" s="68" t="s">
        <v>182</v>
      </c>
    </row>
    <row r="355" spans="1:23" s="63" customFormat="1" x14ac:dyDescent="0.2">
      <c r="A355" s="98"/>
      <c r="B355" s="97" t="s">
        <v>33</v>
      </c>
      <c r="C355" s="767" t="s">
        <v>183</v>
      </c>
      <c r="D355" s="767"/>
      <c r="E355" s="767"/>
      <c r="F355" s="99" t="s">
        <v>33</v>
      </c>
      <c r="G355" s="99" t="s">
        <v>33</v>
      </c>
      <c r="H355" s="99" t="s">
        <v>33</v>
      </c>
      <c r="I355" s="99" t="s">
        <v>33</v>
      </c>
      <c r="J355" s="100" t="s">
        <v>33</v>
      </c>
      <c r="K355" s="99" t="s">
        <v>33</v>
      </c>
      <c r="L355" s="100">
        <v>37.71</v>
      </c>
      <c r="M355" s="101" t="s">
        <v>33</v>
      </c>
      <c r="N355" s="102" t="s">
        <v>33</v>
      </c>
      <c r="U355" s="68" t="s">
        <v>183</v>
      </c>
    </row>
    <row r="356" spans="1:23" s="63" customFormat="1" ht="22.5" x14ac:dyDescent="0.2">
      <c r="A356" s="98"/>
      <c r="B356" s="97" t="s">
        <v>959</v>
      </c>
      <c r="C356" s="767" t="s">
        <v>960</v>
      </c>
      <c r="D356" s="767"/>
      <c r="E356" s="767"/>
      <c r="F356" s="99" t="s">
        <v>186</v>
      </c>
      <c r="G356" s="99" t="s">
        <v>187</v>
      </c>
      <c r="H356" s="99" t="s">
        <v>33</v>
      </c>
      <c r="I356" s="99" t="s">
        <v>187</v>
      </c>
      <c r="J356" s="100" t="s">
        <v>33</v>
      </c>
      <c r="K356" s="99" t="s">
        <v>33</v>
      </c>
      <c r="L356" s="100">
        <v>35.82</v>
      </c>
      <c r="M356" s="101" t="s">
        <v>33</v>
      </c>
      <c r="N356" s="102" t="s">
        <v>33</v>
      </c>
      <c r="U356" s="68" t="s">
        <v>960</v>
      </c>
    </row>
    <row r="357" spans="1:23" s="63" customFormat="1" ht="22.5" x14ac:dyDescent="0.2">
      <c r="A357" s="98"/>
      <c r="B357" s="97" t="s">
        <v>961</v>
      </c>
      <c r="C357" s="767" t="s">
        <v>962</v>
      </c>
      <c r="D357" s="767"/>
      <c r="E357" s="767"/>
      <c r="F357" s="99" t="s">
        <v>186</v>
      </c>
      <c r="G357" s="99" t="s">
        <v>594</v>
      </c>
      <c r="H357" s="99" t="s">
        <v>33</v>
      </c>
      <c r="I357" s="99" t="s">
        <v>594</v>
      </c>
      <c r="J357" s="100" t="s">
        <v>33</v>
      </c>
      <c r="K357" s="99" t="s">
        <v>33</v>
      </c>
      <c r="L357" s="100">
        <v>24.51</v>
      </c>
      <c r="M357" s="101" t="s">
        <v>33</v>
      </c>
      <c r="N357" s="102" t="s">
        <v>33</v>
      </c>
      <c r="U357" s="68" t="s">
        <v>962</v>
      </c>
    </row>
    <row r="358" spans="1:23" s="63" customFormat="1" x14ac:dyDescent="0.2">
      <c r="A358" s="103"/>
      <c r="B358" s="104"/>
      <c r="C358" s="780" t="s">
        <v>191</v>
      </c>
      <c r="D358" s="780"/>
      <c r="E358" s="780"/>
      <c r="F358" s="105" t="s">
        <v>33</v>
      </c>
      <c r="G358" s="105" t="s">
        <v>33</v>
      </c>
      <c r="H358" s="105" t="s">
        <v>33</v>
      </c>
      <c r="I358" s="105" t="s">
        <v>33</v>
      </c>
      <c r="J358" s="106" t="s">
        <v>33</v>
      </c>
      <c r="K358" s="105" t="s">
        <v>33</v>
      </c>
      <c r="L358" s="106">
        <v>127.78</v>
      </c>
      <c r="M358" s="92" t="s">
        <v>33</v>
      </c>
      <c r="N358" s="107" t="s">
        <v>33</v>
      </c>
      <c r="W358" s="68" t="s">
        <v>191</v>
      </c>
    </row>
    <row r="359" spans="1:23" s="63" customFormat="1" x14ac:dyDescent="0.2">
      <c r="A359" s="88" t="s">
        <v>1720</v>
      </c>
      <c r="B359" s="89" t="s">
        <v>4649</v>
      </c>
      <c r="C359" s="776" t="s">
        <v>4650</v>
      </c>
      <c r="D359" s="776"/>
      <c r="E359" s="776"/>
      <c r="F359" s="90" t="s">
        <v>484</v>
      </c>
      <c r="G359" s="90" t="s">
        <v>33</v>
      </c>
      <c r="H359" s="90" t="s">
        <v>33</v>
      </c>
      <c r="I359" s="90" t="s">
        <v>219</v>
      </c>
      <c r="J359" s="91">
        <v>56.22</v>
      </c>
      <c r="K359" s="90" t="s">
        <v>33</v>
      </c>
      <c r="L359" s="91">
        <v>281.10000000000002</v>
      </c>
      <c r="M359" s="92" t="s">
        <v>33</v>
      </c>
      <c r="N359" s="93" t="s">
        <v>33</v>
      </c>
      <c r="R359" s="68" t="s">
        <v>4650</v>
      </c>
    </row>
    <row r="360" spans="1:23" s="63" customFormat="1" x14ac:dyDescent="0.2">
      <c r="A360" s="88" t="s">
        <v>1396</v>
      </c>
      <c r="B360" s="89" t="s">
        <v>1522</v>
      </c>
      <c r="C360" s="776" t="s">
        <v>1523</v>
      </c>
      <c r="D360" s="776"/>
      <c r="E360" s="776"/>
      <c r="F360" s="90" t="s">
        <v>334</v>
      </c>
      <c r="G360" s="90" t="s">
        <v>33</v>
      </c>
      <c r="H360" s="90" t="s">
        <v>33</v>
      </c>
      <c r="I360" s="90" t="s">
        <v>981</v>
      </c>
      <c r="J360" s="91" t="s">
        <v>33</v>
      </c>
      <c r="K360" s="90" t="s">
        <v>33</v>
      </c>
      <c r="L360" s="91" t="s">
        <v>33</v>
      </c>
      <c r="M360" s="92" t="s">
        <v>33</v>
      </c>
      <c r="N360" s="93" t="s">
        <v>33</v>
      </c>
      <c r="R360" s="68" t="s">
        <v>1523</v>
      </c>
    </row>
    <row r="361" spans="1:23" s="63" customFormat="1" x14ac:dyDescent="0.2">
      <c r="A361" s="94"/>
      <c r="B361" s="95"/>
      <c r="C361" s="767" t="s">
        <v>1079</v>
      </c>
      <c r="D361" s="767"/>
      <c r="E361" s="767"/>
      <c r="F361" s="767"/>
      <c r="G361" s="767"/>
      <c r="H361" s="767"/>
      <c r="I361" s="767"/>
      <c r="J361" s="767"/>
      <c r="K361" s="767"/>
      <c r="L361" s="767"/>
      <c r="M361" s="767"/>
      <c r="N361" s="781"/>
      <c r="S361" s="68" t="s">
        <v>1079</v>
      </c>
    </row>
    <row r="362" spans="1:23" s="63" customFormat="1" x14ac:dyDescent="0.2">
      <c r="A362" s="98"/>
      <c r="B362" s="97" t="s">
        <v>165</v>
      </c>
      <c r="C362" s="767" t="s">
        <v>251</v>
      </c>
      <c r="D362" s="767"/>
      <c r="E362" s="767"/>
      <c r="F362" s="99" t="s">
        <v>33</v>
      </c>
      <c r="G362" s="99" t="s">
        <v>33</v>
      </c>
      <c r="H362" s="99" t="s">
        <v>33</v>
      </c>
      <c r="I362" s="99" t="s">
        <v>33</v>
      </c>
      <c r="J362" s="100">
        <v>779.32</v>
      </c>
      <c r="K362" s="99" t="s">
        <v>33</v>
      </c>
      <c r="L362" s="100">
        <v>15.59</v>
      </c>
      <c r="M362" s="101" t="s">
        <v>33</v>
      </c>
      <c r="N362" s="102" t="s">
        <v>33</v>
      </c>
      <c r="T362" s="68" t="s">
        <v>251</v>
      </c>
    </row>
    <row r="363" spans="1:23" s="63" customFormat="1" x14ac:dyDescent="0.2">
      <c r="A363" s="98"/>
      <c r="B363" s="97" t="s">
        <v>173</v>
      </c>
      <c r="C363" s="767" t="s">
        <v>174</v>
      </c>
      <c r="D363" s="767"/>
      <c r="E363" s="767"/>
      <c r="F363" s="99" t="s">
        <v>33</v>
      </c>
      <c r="G363" s="99" t="s">
        <v>33</v>
      </c>
      <c r="H363" s="99" t="s">
        <v>33</v>
      </c>
      <c r="I363" s="99" t="s">
        <v>33</v>
      </c>
      <c r="J363" s="100">
        <v>36.22</v>
      </c>
      <c r="K363" s="99" t="s">
        <v>33</v>
      </c>
      <c r="L363" s="100">
        <v>0.72</v>
      </c>
      <c r="M363" s="101" t="s">
        <v>33</v>
      </c>
      <c r="N363" s="102" t="s">
        <v>33</v>
      </c>
      <c r="T363" s="68" t="s">
        <v>174</v>
      </c>
    </row>
    <row r="364" spans="1:23" s="63" customFormat="1" x14ac:dyDescent="0.2">
      <c r="A364" s="98"/>
      <c r="B364" s="97" t="s">
        <v>176</v>
      </c>
      <c r="C364" s="767" t="s">
        <v>177</v>
      </c>
      <c r="D364" s="767"/>
      <c r="E364" s="767"/>
      <c r="F364" s="99" t="s">
        <v>33</v>
      </c>
      <c r="G364" s="99" t="s">
        <v>33</v>
      </c>
      <c r="H364" s="99" t="s">
        <v>33</v>
      </c>
      <c r="I364" s="99" t="s">
        <v>33</v>
      </c>
      <c r="J364" s="100">
        <v>5.0199999999999996</v>
      </c>
      <c r="K364" s="99" t="s">
        <v>33</v>
      </c>
      <c r="L364" s="100">
        <v>0.1</v>
      </c>
      <c r="M364" s="101" t="s">
        <v>33</v>
      </c>
      <c r="N364" s="102" t="s">
        <v>33</v>
      </c>
      <c r="T364" s="68" t="s">
        <v>177</v>
      </c>
    </row>
    <row r="365" spans="1:23" s="63" customFormat="1" x14ac:dyDescent="0.2">
      <c r="A365" s="98"/>
      <c r="B365" s="97" t="s">
        <v>212</v>
      </c>
      <c r="C365" s="767" t="s">
        <v>252</v>
      </c>
      <c r="D365" s="767"/>
      <c r="E365" s="767"/>
      <c r="F365" s="99" t="s">
        <v>33</v>
      </c>
      <c r="G365" s="99" t="s">
        <v>33</v>
      </c>
      <c r="H365" s="99" t="s">
        <v>33</v>
      </c>
      <c r="I365" s="99" t="s">
        <v>33</v>
      </c>
      <c r="J365" s="100">
        <v>520.4</v>
      </c>
      <c r="K365" s="99" t="s">
        <v>33</v>
      </c>
      <c r="L365" s="100">
        <v>10.41</v>
      </c>
      <c r="M365" s="101" t="s">
        <v>33</v>
      </c>
      <c r="N365" s="102" t="s">
        <v>33</v>
      </c>
      <c r="T365" s="68" t="s">
        <v>252</v>
      </c>
    </row>
    <row r="366" spans="1:23" s="63" customFormat="1" x14ac:dyDescent="0.2">
      <c r="A366" s="98"/>
      <c r="B366" s="97" t="s">
        <v>33</v>
      </c>
      <c r="C366" s="767" t="s">
        <v>253</v>
      </c>
      <c r="D366" s="767"/>
      <c r="E366" s="767"/>
      <c r="F366" s="99" t="s">
        <v>179</v>
      </c>
      <c r="G366" s="99" t="s">
        <v>1524</v>
      </c>
      <c r="H366" s="99" t="s">
        <v>33</v>
      </c>
      <c r="I366" s="99" t="s">
        <v>4651</v>
      </c>
      <c r="J366" s="100" t="s">
        <v>33</v>
      </c>
      <c r="K366" s="99" t="s">
        <v>33</v>
      </c>
      <c r="L366" s="100" t="s">
        <v>33</v>
      </c>
      <c r="M366" s="101" t="s">
        <v>33</v>
      </c>
      <c r="N366" s="102" t="s">
        <v>33</v>
      </c>
      <c r="U366" s="68" t="s">
        <v>253</v>
      </c>
    </row>
    <row r="367" spans="1:23" s="63" customFormat="1" x14ac:dyDescent="0.2">
      <c r="A367" s="98"/>
      <c r="B367" s="97" t="s">
        <v>33</v>
      </c>
      <c r="C367" s="767" t="s">
        <v>178</v>
      </c>
      <c r="D367" s="767"/>
      <c r="E367" s="767"/>
      <c r="F367" s="99" t="s">
        <v>179</v>
      </c>
      <c r="G367" s="99" t="s">
        <v>925</v>
      </c>
      <c r="H367" s="99" t="s">
        <v>33</v>
      </c>
      <c r="I367" s="99" t="s">
        <v>4652</v>
      </c>
      <c r="J367" s="100" t="s">
        <v>33</v>
      </c>
      <c r="K367" s="99" t="s">
        <v>33</v>
      </c>
      <c r="L367" s="100" t="s">
        <v>33</v>
      </c>
      <c r="M367" s="101" t="s">
        <v>33</v>
      </c>
      <c r="N367" s="102" t="s">
        <v>33</v>
      </c>
      <c r="U367" s="68" t="s">
        <v>178</v>
      </c>
    </row>
    <row r="368" spans="1:23" s="63" customFormat="1" x14ac:dyDescent="0.2">
      <c r="A368" s="98"/>
      <c r="B368" s="97" t="s">
        <v>33</v>
      </c>
      <c r="C368" s="776" t="s">
        <v>182</v>
      </c>
      <c r="D368" s="776"/>
      <c r="E368" s="776"/>
      <c r="F368" s="90" t="s">
        <v>33</v>
      </c>
      <c r="G368" s="90" t="s">
        <v>33</v>
      </c>
      <c r="H368" s="90" t="s">
        <v>33</v>
      </c>
      <c r="I368" s="90" t="s">
        <v>33</v>
      </c>
      <c r="J368" s="91">
        <v>1335.94</v>
      </c>
      <c r="K368" s="90" t="s">
        <v>33</v>
      </c>
      <c r="L368" s="91">
        <v>26.72</v>
      </c>
      <c r="M368" s="92" t="s">
        <v>33</v>
      </c>
      <c r="N368" s="93" t="s">
        <v>33</v>
      </c>
      <c r="V368" s="68" t="s">
        <v>182</v>
      </c>
    </row>
    <row r="369" spans="1:23" s="63" customFormat="1" x14ac:dyDescent="0.2">
      <c r="A369" s="98"/>
      <c r="B369" s="97" t="s">
        <v>33</v>
      </c>
      <c r="C369" s="767" t="s">
        <v>183</v>
      </c>
      <c r="D369" s="767"/>
      <c r="E369" s="767"/>
      <c r="F369" s="99" t="s">
        <v>33</v>
      </c>
      <c r="G369" s="99" t="s">
        <v>33</v>
      </c>
      <c r="H369" s="99" t="s">
        <v>33</v>
      </c>
      <c r="I369" s="99" t="s">
        <v>33</v>
      </c>
      <c r="J369" s="100" t="s">
        <v>33</v>
      </c>
      <c r="K369" s="99" t="s">
        <v>33</v>
      </c>
      <c r="L369" s="100">
        <v>15.69</v>
      </c>
      <c r="M369" s="101" t="s">
        <v>33</v>
      </c>
      <c r="N369" s="102" t="s">
        <v>33</v>
      </c>
      <c r="U369" s="68" t="s">
        <v>183</v>
      </c>
    </row>
    <row r="370" spans="1:23" s="63" customFormat="1" ht="22.5" x14ac:dyDescent="0.2">
      <c r="A370" s="98"/>
      <c r="B370" s="97" t="s">
        <v>959</v>
      </c>
      <c r="C370" s="767" t="s">
        <v>960</v>
      </c>
      <c r="D370" s="767"/>
      <c r="E370" s="767"/>
      <c r="F370" s="99" t="s">
        <v>186</v>
      </c>
      <c r="G370" s="99" t="s">
        <v>187</v>
      </c>
      <c r="H370" s="99" t="s">
        <v>33</v>
      </c>
      <c r="I370" s="99" t="s">
        <v>187</v>
      </c>
      <c r="J370" s="100" t="s">
        <v>33</v>
      </c>
      <c r="K370" s="99" t="s">
        <v>33</v>
      </c>
      <c r="L370" s="100">
        <v>14.91</v>
      </c>
      <c r="M370" s="101" t="s">
        <v>33</v>
      </c>
      <c r="N370" s="102" t="s">
        <v>33</v>
      </c>
      <c r="U370" s="68" t="s">
        <v>960</v>
      </c>
    </row>
    <row r="371" spans="1:23" s="63" customFormat="1" ht="22.5" x14ac:dyDescent="0.2">
      <c r="A371" s="98"/>
      <c r="B371" s="97" t="s">
        <v>961</v>
      </c>
      <c r="C371" s="767" t="s">
        <v>962</v>
      </c>
      <c r="D371" s="767"/>
      <c r="E371" s="767"/>
      <c r="F371" s="99" t="s">
        <v>186</v>
      </c>
      <c r="G371" s="99" t="s">
        <v>594</v>
      </c>
      <c r="H371" s="99" t="s">
        <v>33</v>
      </c>
      <c r="I371" s="99" t="s">
        <v>594</v>
      </c>
      <c r="J371" s="100" t="s">
        <v>33</v>
      </c>
      <c r="K371" s="99" t="s">
        <v>33</v>
      </c>
      <c r="L371" s="100">
        <v>10.199999999999999</v>
      </c>
      <c r="M371" s="101" t="s">
        <v>33</v>
      </c>
      <c r="N371" s="102" t="s">
        <v>33</v>
      </c>
      <c r="U371" s="68" t="s">
        <v>962</v>
      </c>
    </row>
    <row r="372" spans="1:23" s="63" customFormat="1" x14ac:dyDescent="0.2">
      <c r="A372" s="103"/>
      <c r="B372" s="104"/>
      <c r="C372" s="780" t="s">
        <v>191</v>
      </c>
      <c r="D372" s="780"/>
      <c r="E372" s="780"/>
      <c r="F372" s="105" t="s">
        <v>33</v>
      </c>
      <c r="G372" s="105" t="s">
        <v>33</v>
      </c>
      <c r="H372" s="105" t="s">
        <v>33</v>
      </c>
      <c r="I372" s="105" t="s">
        <v>33</v>
      </c>
      <c r="J372" s="106" t="s">
        <v>33</v>
      </c>
      <c r="K372" s="105" t="s">
        <v>33</v>
      </c>
      <c r="L372" s="106">
        <v>51.83</v>
      </c>
      <c r="M372" s="92" t="s">
        <v>33</v>
      </c>
      <c r="N372" s="107" t="s">
        <v>33</v>
      </c>
      <c r="W372" s="68" t="s">
        <v>191</v>
      </c>
    </row>
    <row r="373" spans="1:23" s="63" customFormat="1" ht="33.75" x14ac:dyDescent="0.2">
      <c r="A373" s="88" t="s">
        <v>1721</v>
      </c>
      <c r="B373" s="89" t="s">
        <v>4653</v>
      </c>
      <c r="C373" s="776" t="s">
        <v>4654</v>
      </c>
      <c r="D373" s="776"/>
      <c r="E373" s="776"/>
      <c r="F373" s="90" t="s">
        <v>484</v>
      </c>
      <c r="G373" s="90" t="s">
        <v>33</v>
      </c>
      <c r="H373" s="90" t="s">
        <v>33</v>
      </c>
      <c r="I373" s="90" t="s">
        <v>173</v>
      </c>
      <c r="J373" s="91">
        <v>205.38</v>
      </c>
      <c r="K373" s="90" t="s">
        <v>33</v>
      </c>
      <c r="L373" s="91">
        <v>410.76</v>
      </c>
      <c r="M373" s="92" t="s">
        <v>33</v>
      </c>
      <c r="N373" s="93" t="s">
        <v>33</v>
      </c>
      <c r="R373" s="68" t="s">
        <v>4654</v>
      </c>
    </row>
    <row r="374" spans="1:23" s="63" customFormat="1" ht="22.5" x14ac:dyDescent="0.2">
      <c r="A374" s="88" t="s">
        <v>1722</v>
      </c>
      <c r="B374" s="89" t="s">
        <v>2752</v>
      </c>
      <c r="C374" s="776" t="s">
        <v>2753</v>
      </c>
      <c r="D374" s="776"/>
      <c r="E374" s="776"/>
      <c r="F374" s="90" t="s">
        <v>334</v>
      </c>
      <c r="G374" s="90" t="s">
        <v>33</v>
      </c>
      <c r="H374" s="90" t="s">
        <v>33</v>
      </c>
      <c r="I374" s="90" t="s">
        <v>648</v>
      </c>
      <c r="J374" s="91" t="s">
        <v>33</v>
      </c>
      <c r="K374" s="90" t="s">
        <v>33</v>
      </c>
      <c r="L374" s="91" t="s">
        <v>33</v>
      </c>
      <c r="M374" s="92" t="s">
        <v>33</v>
      </c>
      <c r="N374" s="93" t="s">
        <v>33</v>
      </c>
      <c r="R374" s="68" t="s">
        <v>2753</v>
      </c>
    </row>
    <row r="375" spans="1:23" s="63" customFormat="1" x14ac:dyDescent="0.2">
      <c r="A375" s="94"/>
      <c r="B375" s="95"/>
      <c r="C375" s="767" t="s">
        <v>1103</v>
      </c>
      <c r="D375" s="767"/>
      <c r="E375" s="767"/>
      <c r="F375" s="767"/>
      <c r="G375" s="767"/>
      <c r="H375" s="767"/>
      <c r="I375" s="767"/>
      <c r="J375" s="767"/>
      <c r="K375" s="767"/>
      <c r="L375" s="767"/>
      <c r="M375" s="767"/>
      <c r="N375" s="781"/>
      <c r="S375" s="68" t="s">
        <v>1103</v>
      </c>
    </row>
    <row r="376" spans="1:23" s="63" customFormat="1" x14ac:dyDescent="0.2">
      <c r="A376" s="98"/>
      <c r="B376" s="97" t="s">
        <v>165</v>
      </c>
      <c r="C376" s="767" t="s">
        <v>251</v>
      </c>
      <c r="D376" s="767"/>
      <c r="E376" s="767"/>
      <c r="F376" s="99" t="s">
        <v>33</v>
      </c>
      <c r="G376" s="99" t="s">
        <v>33</v>
      </c>
      <c r="H376" s="99" t="s">
        <v>33</v>
      </c>
      <c r="I376" s="99" t="s">
        <v>33</v>
      </c>
      <c r="J376" s="100">
        <v>313.47000000000003</v>
      </c>
      <c r="K376" s="99" t="s">
        <v>33</v>
      </c>
      <c r="L376" s="100">
        <v>31.35</v>
      </c>
      <c r="M376" s="101" t="s">
        <v>33</v>
      </c>
      <c r="N376" s="102" t="s">
        <v>33</v>
      </c>
      <c r="T376" s="68" t="s">
        <v>251</v>
      </c>
    </row>
    <row r="377" spans="1:23" s="63" customFormat="1" x14ac:dyDescent="0.2">
      <c r="A377" s="98"/>
      <c r="B377" s="97" t="s">
        <v>173</v>
      </c>
      <c r="C377" s="767" t="s">
        <v>174</v>
      </c>
      <c r="D377" s="767"/>
      <c r="E377" s="767"/>
      <c r="F377" s="99" t="s">
        <v>33</v>
      </c>
      <c r="G377" s="99" t="s">
        <v>33</v>
      </c>
      <c r="H377" s="99" t="s">
        <v>33</v>
      </c>
      <c r="I377" s="99" t="s">
        <v>33</v>
      </c>
      <c r="J377" s="100">
        <v>4.7699999999999996</v>
      </c>
      <c r="K377" s="99" t="s">
        <v>33</v>
      </c>
      <c r="L377" s="100">
        <v>0.48</v>
      </c>
      <c r="M377" s="101" t="s">
        <v>33</v>
      </c>
      <c r="N377" s="102" t="s">
        <v>33</v>
      </c>
      <c r="T377" s="68" t="s">
        <v>174</v>
      </c>
    </row>
    <row r="378" spans="1:23" s="63" customFormat="1" x14ac:dyDescent="0.2">
      <c r="A378" s="98"/>
      <c r="B378" s="97" t="s">
        <v>176</v>
      </c>
      <c r="C378" s="767" t="s">
        <v>177</v>
      </c>
      <c r="D378" s="767"/>
      <c r="E378" s="767"/>
      <c r="F378" s="99" t="s">
        <v>33</v>
      </c>
      <c r="G378" s="99" t="s">
        <v>33</v>
      </c>
      <c r="H378" s="99" t="s">
        <v>33</v>
      </c>
      <c r="I378" s="99" t="s">
        <v>33</v>
      </c>
      <c r="J378" s="100">
        <v>0.64</v>
      </c>
      <c r="K378" s="99" t="s">
        <v>33</v>
      </c>
      <c r="L378" s="100">
        <v>0.06</v>
      </c>
      <c r="M378" s="101" t="s">
        <v>33</v>
      </c>
      <c r="N378" s="102" t="s">
        <v>33</v>
      </c>
      <c r="T378" s="68" t="s">
        <v>177</v>
      </c>
    </row>
    <row r="379" spans="1:23" s="63" customFormat="1" x14ac:dyDescent="0.2">
      <c r="A379" s="98"/>
      <c r="B379" s="97" t="s">
        <v>212</v>
      </c>
      <c r="C379" s="767" t="s">
        <v>252</v>
      </c>
      <c r="D379" s="767"/>
      <c r="E379" s="767"/>
      <c r="F379" s="99" t="s">
        <v>33</v>
      </c>
      <c r="G379" s="99" t="s">
        <v>33</v>
      </c>
      <c r="H379" s="99" t="s">
        <v>33</v>
      </c>
      <c r="I379" s="99" t="s">
        <v>33</v>
      </c>
      <c r="J379" s="100">
        <v>105.83</v>
      </c>
      <c r="K379" s="99" t="s">
        <v>33</v>
      </c>
      <c r="L379" s="100">
        <v>10.58</v>
      </c>
      <c r="M379" s="101" t="s">
        <v>33</v>
      </c>
      <c r="N379" s="102" t="s">
        <v>33</v>
      </c>
      <c r="T379" s="68" t="s">
        <v>252</v>
      </c>
    </row>
    <row r="380" spans="1:23" s="63" customFormat="1" x14ac:dyDescent="0.2">
      <c r="A380" s="98"/>
      <c r="B380" s="97" t="s">
        <v>33</v>
      </c>
      <c r="C380" s="767" t="s">
        <v>253</v>
      </c>
      <c r="D380" s="767"/>
      <c r="E380" s="767"/>
      <c r="F380" s="99" t="s">
        <v>179</v>
      </c>
      <c r="G380" s="99" t="s">
        <v>2754</v>
      </c>
      <c r="H380" s="99" t="s">
        <v>33</v>
      </c>
      <c r="I380" s="99" t="s">
        <v>4655</v>
      </c>
      <c r="J380" s="100" t="s">
        <v>33</v>
      </c>
      <c r="K380" s="99" t="s">
        <v>33</v>
      </c>
      <c r="L380" s="100" t="s">
        <v>33</v>
      </c>
      <c r="M380" s="101" t="s">
        <v>33</v>
      </c>
      <c r="N380" s="102" t="s">
        <v>33</v>
      </c>
      <c r="U380" s="68" t="s">
        <v>253</v>
      </c>
    </row>
    <row r="381" spans="1:23" s="63" customFormat="1" x14ac:dyDescent="0.2">
      <c r="A381" s="98"/>
      <c r="B381" s="97" t="s">
        <v>33</v>
      </c>
      <c r="C381" s="767" t="s">
        <v>178</v>
      </c>
      <c r="D381" s="767"/>
      <c r="E381" s="767"/>
      <c r="F381" s="99" t="s">
        <v>179</v>
      </c>
      <c r="G381" s="99" t="s">
        <v>973</v>
      </c>
      <c r="H381" s="99" t="s">
        <v>33</v>
      </c>
      <c r="I381" s="99" t="s">
        <v>1309</v>
      </c>
      <c r="J381" s="100" t="s">
        <v>33</v>
      </c>
      <c r="K381" s="99" t="s">
        <v>33</v>
      </c>
      <c r="L381" s="100" t="s">
        <v>33</v>
      </c>
      <c r="M381" s="101" t="s">
        <v>33</v>
      </c>
      <c r="N381" s="102" t="s">
        <v>33</v>
      </c>
      <c r="U381" s="68" t="s">
        <v>178</v>
      </c>
    </row>
    <row r="382" spans="1:23" s="63" customFormat="1" x14ac:dyDescent="0.2">
      <c r="A382" s="98"/>
      <c r="B382" s="97" t="s">
        <v>33</v>
      </c>
      <c r="C382" s="776" t="s">
        <v>182</v>
      </c>
      <c r="D382" s="776"/>
      <c r="E382" s="776"/>
      <c r="F382" s="90" t="s">
        <v>33</v>
      </c>
      <c r="G382" s="90" t="s">
        <v>33</v>
      </c>
      <c r="H382" s="90" t="s">
        <v>33</v>
      </c>
      <c r="I382" s="90" t="s">
        <v>33</v>
      </c>
      <c r="J382" s="91">
        <v>424.07</v>
      </c>
      <c r="K382" s="90" t="s">
        <v>33</v>
      </c>
      <c r="L382" s="91">
        <v>42.41</v>
      </c>
      <c r="M382" s="92" t="s">
        <v>33</v>
      </c>
      <c r="N382" s="93" t="s">
        <v>33</v>
      </c>
      <c r="V382" s="68" t="s">
        <v>182</v>
      </c>
    </row>
    <row r="383" spans="1:23" s="63" customFormat="1" x14ac:dyDescent="0.2">
      <c r="A383" s="98"/>
      <c r="B383" s="97" t="s">
        <v>33</v>
      </c>
      <c r="C383" s="767" t="s">
        <v>183</v>
      </c>
      <c r="D383" s="767"/>
      <c r="E383" s="767"/>
      <c r="F383" s="99" t="s">
        <v>33</v>
      </c>
      <c r="G383" s="99" t="s">
        <v>33</v>
      </c>
      <c r="H383" s="99" t="s">
        <v>33</v>
      </c>
      <c r="I383" s="99" t="s">
        <v>33</v>
      </c>
      <c r="J383" s="100" t="s">
        <v>33</v>
      </c>
      <c r="K383" s="99" t="s">
        <v>33</v>
      </c>
      <c r="L383" s="100">
        <v>31.41</v>
      </c>
      <c r="M383" s="101" t="s">
        <v>33</v>
      </c>
      <c r="N383" s="102" t="s">
        <v>33</v>
      </c>
      <c r="U383" s="68" t="s">
        <v>183</v>
      </c>
    </row>
    <row r="384" spans="1:23" s="63" customFormat="1" ht="22.5" x14ac:dyDescent="0.2">
      <c r="A384" s="98"/>
      <c r="B384" s="97" t="s">
        <v>959</v>
      </c>
      <c r="C384" s="767" t="s">
        <v>960</v>
      </c>
      <c r="D384" s="767"/>
      <c r="E384" s="767"/>
      <c r="F384" s="99" t="s">
        <v>186</v>
      </c>
      <c r="G384" s="99" t="s">
        <v>187</v>
      </c>
      <c r="H384" s="99" t="s">
        <v>33</v>
      </c>
      <c r="I384" s="99" t="s">
        <v>187</v>
      </c>
      <c r="J384" s="100" t="s">
        <v>33</v>
      </c>
      <c r="K384" s="99" t="s">
        <v>33</v>
      </c>
      <c r="L384" s="100">
        <v>29.84</v>
      </c>
      <c r="M384" s="101" t="s">
        <v>33</v>
      </c>
      <c r="N384" s="102" t="s">
        <v>33</v>
      </c>
      <c r="U384" s="68" t="s">
        <v>960</v>
      </c>
    </row>
    <row r="385" spans="1:23" s="63" customFormat="1" ht="22.5" x14ac:dyDescent="0.2">
      <c r="A385" s="98"/>
      <c r="B385" s="97" t="s">
        <v>961</v>
      </c>
      <c r="C385" s="767" t="s">
        <v>962</v>
      </c>
      <c r="D385" s="767"/>
      <c r="E385" s="767"/>
      <c r="F385" s="99" t="s">
        <v>186</v>
      </c>
      <c r="G385" s="99" t="s">
        <v>594</v>
      </c>
      <c r="H385" s="99" t="s">
        <v>33</v>
      </c>
      <c r="I385" s="99" t="s">
        <v>594</v>
      </c>
      <c r="J385" s="100" t="s">
        <v>33</v>
      </c>
      <c r="K385" s="99" t="s">
        <v>33</v>
      </c>
      <c r="L385" s="100">
        <v>20.420000000000002</v>
      </c>
      <c r="M385" s="101" t="s">
        <v>33</v>
      </c>
      <c r="N385" s="102" t="s">
        <v>33</v>
      </c>
      <c r="U385" s="68" t="s">
        <v>962</v>
      </c>
    </row>
    <row r="386" spans="1:23" s="63" customFormat="1" x14ac:dyDescent="0.2">
      <c r="A386" s="103"/>
      <c r="B386" s="104"/>
      <c r="C386" s="780" t="s">
        <v>191</v>
      </c>
      <c r="D386" s="780"/>
      <c r="E386" s="780"/>
      <c r="F386" s="105" t="s">
        <v>33</v>
      </c>
      <c r="G386" s="105" t="s">
        <v>33</v>
      </c>
      <c r="H386" s="105" t="s">
        <v>33</v>
      </c>
      <c r="I386" s="105" t="s">
        <v>33</v>
      </c>
      <c r="J386" s="106" t="s">
        <v>33</v>
      </c>
      <c r="K386" s="105" t="s">
        <v>33</v>
      </c>
      <c r="L386" s="106">
        <v>92.67</v>
      </c>
      <c r="M386" s="92" t="s">
        <v>33</v>
      </c>
      <c r="N386" s="107" t="s">
        <v>33</v>
      </c>
      <c r="W386" s="68" t="s">
        <v>191</v>
      </c>
    </row>
    <row r="387" spans="1:23" s="63" customFormat="1" ht="33.75" x14ac:dyDescent="0.2">
      <c r="A387" s="88" t="s">
        <v>1723</v>
      </c>
      <c r="B387" s="89" t="s">
        <v>2756</v>
      </c>
      <c r="C387" s="776" t="s">
        <v>2757</v>
      </c>
      <c r="D387" s="776"/>
      <c r="E387" s="776"/>
      <c r="F387" s="90" t="s">
        <v>1019</v>
      </c>
      <c r="G387" s="90" t="s">
        <v>33</v>
      </c>
      <c r="H387" s="90" t="s">
        <v>33</v>
      </c>
      <c r="I387" s="90" t="s">
        <v>165</v>
      </c>
      <c r="J387" s="91">
        <v>96.2</v>
      </c>
      <c r="K387" s="90" t="s">
        <v>33</v>
      </c>
      <c r="L387" s="91">
        <v>96.2</v>
      </c>
      <c r="M387" s="92" t="s">
        <v>33</v>
      </c>
      <c r="N387" s="93" t="s">
        <v>33</v>
      </c>
      <c r="R387" s="68" t="s">
        <v>2757</v>
      </c>
    </row>
    <row r="388" spans="1:23" s="63" customFormat="1" x14ac:dyDescent="0.2">
      <c r="A388" s="94"/>
      <c r="B388" s="95"/>
      <c r="C388" s="767" t="s">
        <v>4656</v>
      </c>
      <c r="D388" s="767"/>
      <c r="E388" s="767"/>
      <c r="F388" s="767"/>
      <c r="G388" s="767"/>
      <c r="H388" s="767"/>
      <c r="I388" s="767"/>
      <c r="J388" s="767"/>
      <c r="K388" s="767"/>
      <c r="L388" s="767"/>
      <c r="M388" s="767"/>
      <c r="N388" s="781"/>
      <c r="S388" s="68" t="s">
        <v>4656</v>
      </c>
    </row>
    <row r="389" spans="1:23" s="63" customFormat="1" ht="22.5" x14ac:dyDescent="0.2">
      <c r="A389" s="88" t="s">
        <v>344</v>
      </c>
      <c r="B389" s="89" t="s">
        <v>2758</v>
      </c>
      <c r="C389" s="776" t="s">
        <v>2759</v>
      </c>
      <c r="D389" s="776"/>
      <c r="E389" s="776"/>
      <c r="F389" s="90" t="s">
        <v>334</v>
      </c>
      <c r="G389" s="90" t="s">
        <v>33</v>
      </c>
      <c r="H389" s="90" t="s">
        <v>33</v>
      </c>
      <c r="I389" s="90" t="s">
        <v>4657</v>
      </c>
      <c r="J389" s="91" t="s">
        <v>33</v>
      </c>
      <c r="K389" s="90" t="s">
        <v>33</v>
      </c>
      <c r="L389" s="91" t="s">
        <v>33</v>
      </c>
      <c r="M389" s="92" t="s">
        <v>33</v>
      </c>
      <c r="N389" s="93" t="s">
        <v>33</v>
      </c>
      <c r="R389" s="68" t="s">
        <v>2759</v>
      </c>
    </row>
    <row r="390" spans="1:23" s="63" customFormat="1" x14ac:dyDescent="0.2">
      <c r="A390" s="94"/>
      <c r="B390" s="95"/>
      <c r="C390" s="767" t="s">
        <v>4658</v>
      </c>
      <c r="D390" s="767"/>
      <c r="E390" s="767"/>
      <c r="F390" s="767"/>
      <c r="G390" s="767"/>
      <c r="H390" s="767"/>
      <c r="I390" s="767"/>
      <c r="J390" s="767"/>
      <c r="K390" s="767"/>
      <c r="L390" s="767"/>
      <c r="M390" s="767"/>
      <c r="N390" s="781"/>
      <c r="S390" s="68" t="s">
        <v>4658</v>
      </c>
    </row>
    <row r="391" spans="1:23" s="63" customFormat="1" x14ac:dyDescent="0.2">
      <c r="A391" s="98"/>
      <c r="B391" s="97" t="s">
        <v>165</v>
      </c>
      <c r="C391" s="767" t="s">
        <v>251</v>
      </c>
      <c r="D391" s="767"/>
      <c r="E391" s="767"/>
      <c r="F391" s="99" t="s">
        <v>33</v>
      </c>
      <c r="G391" s="99" t="s">
        <v>33</v>
      </c>
      <c r="H391" s="99" t="s">
        <v>33</v>
      </c>
      <c r="I391" s="99" t="s">
        <v>33</v>
      </c>
      <c r="J391" s="100">
        <v>342.84</v>
      </c>
      <c r="K391" s="99" t="s">
        <v>33</v>
      </c>
      <c r="L391" s="100">
        <v>48</v>
      </c>
      <c r="M391" s="101" t="s">
        <v>33</v>
      </c>
      <c r="N391" s="102" t="s">
        <v>33</v>
      </c>
      <c r="T391" s="68" t="s">
        <v>251</v>
      </c>
    </row>
    <row r="392" spans="1:23" s="63" customFormat="1" x14ac:dyDescent="0.2">
      <c r="A392" s="98"/>
      <c r="B392" s="97" t="s">
        <v>173</v>
      </c>
      <c r="C392" s="767" t="s">
        <v>174</v>
      </c>
      <c r="D392" s="767"/>
      <c r="E392" s="767"/>
      <c r="F392" s="99" t="s">
        <v>33</v>
      </c>
      <c r="G392" s="99" t="s">
        <v>33</v>
      </c>
      <c r="H392" s="99" t="s">
        <v>33</v>
      </c>
      <c r="I392" s="99" t="s">
        <v>33</v>
      </c>
      <c r="J392" s="100">
        <v>4.7699999999999996</v>
      </c>
      <c r="K392" s="99" t="s">
        <v>33</v>
      </c>
      <c r="L392" s="100">
        <v>0.67</v>
      </c>
      <c r="M392" s="101" t="s">
        <v>33</v>
      </c>
      <c r="N392" s="102" t="s">
        <v>33</v>
      </c>
      <c r="T392" s="68" t="s">
        <v>174</v>
      </c>
    </row>
    <row r="393" spans="1:23" s="63" customFormat="1" x14ac:dyDescent="0.2">
      <c r="A393" s="98"/>
      <c r="B393" s="97" t="s">
        <v>176</v>
      </c>
      <c r="C393" s="767" t="s">
        <v>177</v>
      </c>
      <c r="D393" s="767"/>
      <c r="E393" s="767"/>
      <c r="F393" s="99" t="s">
        <v>33</v>
      </c>
      <c r="G393" s="99" t="s">
        <v>33</v>
      </c>
      <c r="H393" s="99" t="s">
        <v>33</v>
      </c>
      <c r="I393" s="99" t="s">
        <v>33</v>
      </c>
      <c r="J393" s="100">
        <v>0.64</v>
      </c>
      <c r="K393" s="99" t="s">
        <v>33</v>
      </c>
      <c r="L393" s="100">
        <v>0.09</v>
      </c>
      <c r="M393" s="101" t="s">
        <v>33</v>
      </c>
      <c r="N393" s="102" t="s">
        <v>33</v>
      </c>
      <c r="T393" s="68" t="s">
        <v>177</v>
      </c>
    </row>
    <row r="394" spans="1:23" s="63" customFormat="1" x14ac:dyDescent="0.2">
      <c r="A394" s="98"/>
      <c r="B394" s="97" t="s">
        <v>212</v>
      </c>
      <c r="C394" s="767" t="s">
        <v>252</v>
      </c>
      <c r="D394" s="767"/>
      <c r="E394" s="767"/>
      <c r="F394" s="99" t="s">
        <v>33</v>
      </c>
      <c r="G394" s="99" t="s">
        <v>33</v>
      </c>
      <c r="H394" s="99" t="s">
        <v>33</v>
      </c>
      <c r="I394" s="99" t="s">
        <v>33</v>
      </c>
      <c r="J394" s="100">
        <v>106.42</v>
      </c>
      <c r="K394" s="99" t="s">
        <v>33</v>
      </c>
      <c r="L394" s="100">
        <v>14.9</v>
      </c>
      <c r="M394" s="101" t="s">
        <v>33</v>
      </c>
      <c r="N394" s="102" t="s">
        <v>33</v>
      </c>
      <c r="T394" s="68" t="s">
        <v>252</v>
      </c>
    </row>
    <row r="395" spans="1:23" s="63" customFormat="1" x14ac:dyDescent="0.2">
      <c r="A395" s="98"/>
      <c r="B395" s="97" t="s">
        <v>33</v>
      </c>
      <c r="C395" s="767" t="s">
        <v>253</v>
      </c>
      <c r="D395" s="767"/>
      <c r="E395" s="767"/>
      <c r="F395" s="99" t="s">
        <v>179</v>
      </c>
      <c r="G395" s="99" t="s">
        <v>2760</v>
      </c>
      <c r="H395" s="99" t="s">
        <v>33</v>
      </c>
      <c r="I395" s="99" t="s">
        <v>4659</v>
      </c>
      <c r="J395" s="100" t="s">
        <v>33</v>
      </c>
      <c r="K395" s="99" t="s">
        <v>33</v>
      </c>
      <c r="L395" s="100" t="s">
        <v>33</v>
      </c>
      <c r="M395" s="101" t="s">
        <v>33</v>
      </c>
      <c r="N395" s="102" t="s">
        <v>33</v>
      </c>
      <c r="U395" s="68" t="s">
        <v>253</v>
      </c>
    </row>
    <row r="396" spans="1:23" s="63" customFormat="1" x14ac:dyDescent="0.2">
      <c r="A396" s="98"/>
      <c r="B396" s="97" t="s">
        <v>33</v>
      </c>
      <c r="C396" s="767" t="s">
        <v>178</v>
      </c>
      <c r="D396" s="767"/>
      <c r="E396" s="767"/>
      <c r="F396" s="99" t="s">
        <v>179</v>
      </c>
      <c r="G396" s="99" t="s">
        <v>973</v>
      </c>
      <c r="H396" s="99" t="s">
        <v>33</v>
      </c>
      <c r="I396" s="99" t="s">
        <v>4660</v>
      </c>
      <c r="J396" s="100" t="s">
        <v>33</v>
      </c>
      <c r="K396" s="99" t="s">
        <v>33</v>
      </c>
      <c r="L396" s="100" t="s">
        <v>33</v>
      </c>
      <c r="M396" s="101" t="s">
        <v>33</v>
      </c>
      <c r="N396" s="102" t="s">
        <v>33</v>
      </c>
      <c r="U396" s="68" t="s">
        <v>178</v>
      </c>
    </row>
    <row r="397" spans="1:23" s="63" customFormat="1" x14ac:dyDescent="0.2">
      <c r="A397" s="98"/>
      <c r="B397" s="97" t="s">
        <v>33</v>
      </c>
      <c r="C397" s="776" t="s">
        <v>182</v>
      </c>
      <c r="D397" s="776"/>
      <c r="E397" s="776"/>
      <c r="F397" s="90" t="s">
        <v>33</v>
      </c>
      <c r="G397" s="90" t="s">
        <v>33</v>
      </c>
      <c r="H397" s="90" t="s">
        <v>33</v>
      </c>
      <c r="I397" s="90" t="s">
        <v>33</v>
      </c>
      <c r="J397" s="91">
        <v>454.03</v>
      </c>
      <c r="K397" s="90" t="s">
        <v>33</v>
      </c>
      <c r="L397" s="91">
        <v>63.57</v>
      </c>
      <c r="M397" s="92" t="s">
        <v>33</v>
      </c>
      <c r="N397" s="93" t="s">
        <v>33</v>
      </c>
      <c r="V397" s="68" t="s">
        <v>182</v>
      </c>
    </row>
    <row r="398" spans="1:23" s="63" customFormat="1" x14ac:dyDescent="0.2">
      <c r="A398" s="98"/>
      <c r="B398" s="97" t="s">
        <v>33</v>
      </c>
      <c r="C398" s="767" t="s">
        <v>183</v>
      </c>
      <c r="D398" s="767"/>
      <c r="E398" s="767"/>
      <c r="F398" s="99" t="s">
        <v>33</v>
      </c>
      <c r="G398" s="99" t="s">
        <v>33</v>
      </c>
      <c r="H398" s="99" t="s">
        <v>33</v>
      </c>
      <c r="I398" s="99" t="s">
        <v>33</v>
      </c>
      <c r="J398" s="100" t="s">
        <v>33</v>
      </c>
      <c r="K398" s="99" t="s">
        <v>33</v>
      </c>
      <c r="L398" s="100">
        <v>48.09</v>
      </c>
      <c r="M398" s="101" t="s">
        <v>33</v>
      </c>
      <c r="N398" s="102" t="s">
        <v>33</v>
      </c>
      <c r="U398" s="68" t="s">
        <v>183</v>
      </c>
    </row>
    <row r="399" spans="1:23" s="63" customFormat="1" ht="22.5" x14ac:dyDescent="0.2">
      <c r="A399" s="98"/>
      <c r="B399" s="97" t="s">
        <v>959</v>
      </c>
      <c r="C399" s="767" t="s">
        <v>960</v>
      </c>
      <c r="D399" s="767"/>
      <c r="E399" s="767"/>
      <c r="F399" s="99" t="s">
        <v>186</v>
      </c>
      <c r="G399" s="99" t="s">
        <v>187</v>
      </c>
      <c r="H399" s="99" t="s">
        <v>33</v>
      </c>
      <c r="I399" s="99" t="s">
        <v>187</v>
      </c>
      <c r="J399" s="100" t="s">
        <v>33</v>
      </c>
      <c r="K399" s="99" t="s">
        <v>33</v>
      </c>
      <c r="L399" s="100">
        <v>45.69</v>
      </c>
      <c r="M399" s="101" t="s">
        <v>33</v>
      </c>
      <c r="N399" s="102" t="s">
        <v>33</v>
      </c>
      <c r="U399" s="68" t="s">
        <v>960</v>
      </c>
    </row>
    <row r="400" spans="1:23" s="63" customFormat="1" ht="22.5" x14ac:dyDescent="0.2">
      <c r="A400" s="98"/>
      <c r="B400" s="97" t="s">
        <v>961</v>
      </c>
      <c r="C400" s="767" t="s">
        <v>962</v>
      </c>
      <c r="D400" s="767"/>
      <c r="E400" s="767"/>
      <c r="F400" s="99" t="s">
        <v>186</v>
      </c>
      <c r="G400" s="99" t="s">
        <v>594</v>
      </c>
      <c r="H400" s="99" t="s">
        <v>33</v>
      </c>
      <c r="I400" s="99" t="s">
        <v>594</v>
      </c>
      <c r="J400" s="100" t="s">
        <v>33</v>
      </c>
      <c r="K400" s="99" t="s">
        <v>33</v>
      </c>
      <c r="L400" s="100">
        <v>31.26</v>
      </c>
      <c r="M400" s="101" t="s">
        <v>33</v>
      </c>
      <c r="N400" s="102" t="s">
        <v>33</v>
      </c>
      <c r="U400" s="68" t="s">
        <v>962</v>
      </c>
    </row>
    <row r="401" spans="1:23" s="63" customFormat="1" x14ac:dyDescent="0.2">
      <c r="A401" s="103"/>
      <c r="B401" s="104"/>
      <c r="C401" s="780" t="s">
        <v>191</v>
      </c>
      <c r="D401" s="780"/>
      <c r="E401" s="780"/>
      <c r="F401" s="105" t="s">
        <v>33</v>
      </c>
      <c r="G401" s="105" t="s">
        <v>33</v>
      </c>
      <c r="H401" s="105" t="s">
        <v>33</v>
      </c>
      <c r="I401" s="105" t="s">
        <v>33</v>
      </c>
      <c r="J401" s="106" t="s">
        <v>33</v>
      </c>
      <c r="K401" s="105" t="s">
        <v>33</v>
      </c>
      <c r="L401" s="106">
        <v>140.52000000000001</v>
      </c>
      <c r="M401" s="92" t="s">
        <v>33</v>
      </c>
      <c r="N401" s="107" t="s">
        <v>33</v>
      </c>
      <c r="W401" s="68" t="s">
        <v>191</v>
      </c>
    </row>
    <row r="402" spans="1:23" s="63" customFormat="1" ht="45" x14ac:dyDescent="0.2">
      <c r="A402" s="88" t="s">
        <v>1724</v>
      </c>
      <c r="B402" s="89" t="s">
        <v>2762</v>
      </c>
      <c r="C402" s="776" t="s">
        <v>2763</v>
      </c>
      <c r="D402" s="776"/>
      <c r="E402" s="776"/>
      <c r="F402" s="90" t="s">
        <v>334</v>
      </c>
      <c r="G402" s="90" t="s">
        <v>33</v>
      </c>
      <c r="H402" s="90" t="s">
        <v>33</v>
      </c>
      <c r="I402" s="90" t="s">
        <v>4657</v>
      </c>
      <c r="J402" s="91">
        <v>479.26</v>
      </c>
      <c r="K402" s="90" t="s">
        <v>33</v>
      </c>
      <c r="L402" s="91">
        <v>67.099999999999994</v>
      </c>
      <c r="M402" s="92" t="s">
        <v>33</v>
      </c>
      <c r="N402" s="93" t="s">
        <v>33</v>
      </c>
      <c r="R402" s="68" t="s">
        <v>2763</v>
      </c>
    </row>
    <row r="403" spans="1:23" s="63" customFormat="1" x14ac:dyDescent="0.2">
      <c r="A403" s="94"/>
      <c r="B403" s="95"/>
      <c r="C403" s="767" t="s">
        <v>4658</v>
      </c>
      <c r="D403" s="767"/>
      <c r="E403" s="767"/>
      <c r="F403" s="767"/>
      <c r="G403" s="767"/>
      <c r="H403" s="767"/>
      <c r="I403" s="767"/>
      <c r="J403" s="767"/>
      <c r="K403" s="767"/>
      <c r="L403" s="767"/>
      <c r="M403" s="767"/>
      <c r="N403" s="781"/>
      <c r="S403" s="68" t="s">
        <v>4658</v>
      </c>
    </row>
    <row r="404" spans="1:23" s="63" customFormat="1" ht="45" x14ac:dyDescent="0.2">
      <c r="A404" s="88" t="s">
        <v>1725</v>
      </c>
      <c r="B404" s="89" t="s">
        <v>4661</v>
      </c>
      <c r="C404" s="776" t="s">
        <v>4662</v>
      </c>
      <c r="D404" s="776"/>
      <c r="E404" s="776"/>
      <c r="F404" s="90" t="s">
        <v>711</v>
      </c>
      <c r="G404" s="90" t="s">
        <v>33</v>
      </c>
      <c r="H404" s="90" t="s">
        <v>33</v>
      </c>
      <c r="I404" s="90" t="s">
        <v>3235</v>
      </c>
      <c r="J404" s="91" t="s">
        <v>33</v>
      </c>
      <c r="K404" s="90" t="s">
        <v>33</v>
      </c>
      <c r="L404" s="91" t="s">
        <v>33</v>
      </c>
      <c r="M404" s="92" t="s">
        <v>33</v>
      </c>
      <c r="N404" s="93" t="s">
        <v>33</v>
      </c>
      <c r="R404" s="68" t="s">
        <v>4662</v>
      </c>
    </row>
    <row r="405" spans="1:23" s="63" customFormat="1" x14ac:dyDescent="0.2">
      <c r="A405" s="94"/>
      <c r="B405" s="95"/>
      <c r="C405" s="767" t="s">
        <v>4663</v>
      </c>
      <c r="D405" s="767"/>
      <c r="E405" s="767"/>
      <c r="F405" s="767"/>
      <c r="G405" s="767"/>
      <c r="H405" s="767"/>
      <c r="I405" s="767"/>
      <c r="J405" s="767"/>
      <c r="K405" s="767"/>
      <c r="L405" s="767"/>
      <c r="M405" s="767"/>
      <c r="N405" s="781"/>
      <c r="S405" s="68" t="s">
        <v>4663</v>
      </c>
    </row>
    <row r="406" spans="1:23" s="63" customFormat="1" x14ac:dyDescent="0.2">
      <c r="A406" s="98"/>
      <c r="B406" s="97" t="s">
        <v>165</v>
      </c>
      <c r="C406" s="767" t="s">
        <v>251</v>
      </c>
      <c r="D406" s="767"/>
      <c r="E406" s="767"/>
      <c r="F406" s="99" t="s">
        <v>33</v>
      </c>
      <c r="G406" s="99" t="s">
        <v>33</v>
      </c>
      <c r="H406" s="99" t="s">
        <v>33</v>
      </c>
      <c r="I406" s="99" t="s">
        <v>33</v>
      </c>
      <c r="J406" s="100">
        <v>388.03</v>
      </c>
      <c r="K406" s="99" t="s">
        <v>33</v>
      </c>
      <c r="L406" s="100">
        <v>1280.5</v>
      </c>
      <c r="M406" s="101" t="s">
        <v>33</v>
      </c>
      <c r="N406" s="102" t="s">
        <v>33</v>
      </c>
      <c r="T406" s="68" t="s">
        <v>251</v>
      </c>
    </row>
    <row r="407" spans="1:23" s="63" customFormat="1" x14ac:dyDescent="0.2">
      <c r="A407" s="98"/>
      <c r="B407" s="97" t="s">
        <v>173</v>
      </c>
      <c r="C407" s="767" t="s">
        <v>174</v>
      </c>
      <c r="D407" s="767"/>
      <c r="E407" s="767"/>
      <c r="F407" s="99" t="s">
        <v>33</v>
      </c>
      <c r="G407" s="99" t="s">
        <v>33</v>
      </c>
      <c r="H407" s="99" t="s">
        <v>33</v>
      </c>
      <c r="I407" s="99" t="s">
        <v>33</v>
      </c>
      <c r="J407" s="100">
        <v>52.26</v>
      </c>
      <c r="K407" s="99" t="s">
        <v>33</v>
      </c>
      <c r="L407" s="100">
        <v>172.46</v>
      </c>
      <c r="M407" s="101" t="s">
        <v>33</v>
      </c>
      <c r="N407" s="102" t="s">
        <v>33</v>
      </c>
      <c r="T407" s="68" t="s">
        <v>174</v>
      </c>
    </row>
    <row r="408" spans="1:23" s="63" customFormat="1" x14ac:dyDescent="0.2">
      <c r="A408" s="98"/>
      <c r="B408" s="97" t="s">
        <v>176</v>
      </c>
      <c r="C408" s="767" t="s">
        <v>177</v>
      </c>
      <c r="D408" s="767"/>
      <c r="E408" s="767"/>
      <c r="F408" s="99" t="s">
        <v>33</v>
      </c>
      <c r="G408" s="99" t="s">
        <v>33</v>
      </c>
      <c r="H408" s="99" t="s">
        <v>33</v>
      </c>
      <c r="I408" s="99" t="s">
        <v>33</v>
      </c>
      <c r="J408" s="100">
        <v>5.0199999999999996</v>
      </c>
      <c r="K408" s="99" t="s">
        <v>33</v>
      </c>
      <c r="L408" s="100">
        <v>16.57</v>
      </c>
      <c r="M408" s="101" t="s">
        <v>33</v>
      </c>
      <c r="N408" s="102" t="s">
        <v>33</v>
      </c>
      <c r="T408" s="68" t="s">
        <v>177</v>
      </c>
    </row>
    <row r="409" spans="1:23" s="63" customFormat="1" x14ac:dyDescent="0.2">
      <c r="A409" s="98"/>
      <c r="B409" s="97" t="s">
        <v>212</v>
      </c>
      <c r="C409" s="767" t="s">
        <v>252</v>
      </c>
      <c r="D409" s="767"/>
      <c r="E409" s="767"/>
      <c r="F409" s="99" t="s">
        <v>33</v>
      </c>
      <c r="G409" s="99" t="s">
        <v>33</v>
      </c>
      <c r="H409" s="99" t="s">
        <v>33</v>
      </c>
      <c r="I409" s="99" t="s">
        <v>33</v>
      </c>
      <c r="J409" s="100">
        <v>189.82</v>
      </c>
      <c r="K409" s="99" t="s">
        <v>33</v>
      </c>
      <c r="L409" s="100">
        <v>626.41</v>
      </c>
      <c r="M409" s="101" t="s">
        <v>33</v>
      </c>
      <c r="N409" s="102" t="s">
        <v>33</v>
      </c>
      <c r="T409" s="68" t="s">
        <v>252</v>
      </c>
    </row>
    <row r="410" spans="1:23" s="63" customFormat="1" x14ac:dyDescent="0.2">
      <c r="A410" s="98"/>
      <c r="B410" s="97" t="s">
        <v>33</v>
      </c>
      <c r="C410" s="767" t="s">
        <v>253</v>
      </c>
      <c r="D410" s="767"/>
      <c r="E410" s="767"/>
      <c r="F410" s="99" t="s">
        <v>179</v>
      </c>
      <c r="G410" s="99" t="s">
        <v>4664</v>
      </c>
      <c r="H410" s="99" t="s">
        <v>33</v>
      </c>
      <c r="I410" s="99" t="s">
        <v>4665</v>
      </c>
      <c r="J410" s="100" t="s">
        <v>33</v>
      </c>
      <c r="K410" s="99" t="s">
        <v>33</v>
      </c>
      <c r="L410" s="100" t="s">
        <v>33</v>
      </c>
      <c r="M410" s="101" t="s">
        <v>33</v>
      </c>
      <c r="N410" s="102" t="s">
        <v>33</v>
      </c>
      <c r="U410" s="68" t="s">
        <v>253</v>
      </c>
    </row>
    <row r="411" spans="1:23" s="63" customFormat="1" x14ac:dyDescent="0.2">
      <c r="A411" s="98"/>
      <c r="B411" s="97" t="s">
        <v>33</v>
      </c>
      <c r="C411" s="767" t="s">
        <v>178</v>
      </c>
      <c r="D411" s="767"/>
      <c r="E411" s="767"/>
      <c r="F411" s="99" t="s">
        <v>179</v>
      </c>
      <c r="G411" s="99" t="s">
        <v>925</v>
      </c>
      <c r="H411" s="99" t="s">
        <v>33</v>
      </c>
      <c r="I411" s="99" t="s">
        <v>852</v>
      </c>
      <c r="J411" s="100" t="s">
        <v>33</v>
      </c>
      <c r="K411" s="99" t="s">
        <v>33</v>
      </c>
      <c r="L411" s="100" t="s">
        <v>33</v>
      </c>
      <c r="M411" s="101" t="s">
        <v>33</v>
      </c>
      <c r="N411" s="102" t="s">
        <v>33</v>
      </c>
      <c r="U411" s="68" t="s">
        <v>178</v>
      </c>
    </row>
    <row r="412" spans="1:23" s="63" customFormat="1" x14ac:dyDescent="0.2">
      <c r="A412" s="98"/>
      <c r="B412" s="97" t="s">
        <v>33</v>
      </c>
      <c r="C412" s="776" t="s">
        <v>182</v>
      </c>
      <c r="D412" s="776"/>
      <c r="E412" s="776"/>
      <c r="F412" s="90" t="s">
        <v>33</v>
      </c>
      <c r="G412" s="90" t="s">
        <v>33</v>
      </c>
      <c r="H412" s="90" t="s">
        <v>33</v>
      </c>
      <c r="I412" s="90" t="s">
        <v>33</v>
      </c>
      <c r="J412" s="91">
        <v>630.11</v>
      </c>
      <c r="K412" s="90" t="s">
        <v>33</v>
      </c>
      <c r="L412" s="91">
        <v>2079.37</v>
      </c>
      <c r="M412" s="92" t="s">
        <v>33</v>
      </c>
      <c r="N412" s="93" t="s">
        <v>33</v>
      </c>
      <c r="V412" s="68" t="s">
        <v>182</v>
      </c>
    </row>
    <row r="413" spans="1:23" s="63" customFormat="1" x14ac:dyDescent="0.2">
      <c r="A413" s="98"/>
      <c r="B413" s="97" t="s">
        <v>33</v>
      </c>
      <c r="C413" s="767" t="s">
        <v>183</v>
      </c>
      <c r="D413" s="767"/>
      <c r="E413" s="767"/>
      <c r="F413" s="99" t="s">
        <v>33</v>
      </c>
      <c r="G413" s="99" t="s">
        <v>33</v>
      </c>
      <c r="H413" s="99" t="s">
        <v>33</v>
      </c>
      <c r="I413" s="99" t="s">
        <v>33</v>
      </c>
      <c r="J413" s="100" t="s">
        <v>33</v>
      </c>
      <c r="K413" s="99" t="s">
        <v>33</v>
      </c>
      <c r="L413" s="100">
        <v>1297.07</v>
      </c>
      <c r="M413" s="101" t="s">
        <v>33</v>
      </c>
      <c r="N413" s="102" t="s">
        <v>33</v>
      </c>
      <c r="U413" s="68" t="s">
        <v>183</v>
      </c>
    </row>
    <row r="414" spans="1:23" s="63" customFormat="1" ht="22.5" x14ac:dyDescent="0.2">
      <c r="A414" s="98"/>
      <c r="B414" s="97" t="s">
        <v>959</v>
      </c>
      <c r="C414" s="767" t="s">
        <v>960</v>
      </c>
      <c r="D414" s="767"/>
      <c r="E414" s="767"/>
      <c r="F414" s="99" t="s">
        <v>186</v>
      </c>
      <c r="G414" s="99" t="s">
        <v>187</v>
      </c>
      <c r="H414" s="99" t="s">
        <v>33</v>
      </c>
      <c r="I414" s="99" t="s">
        <v>187</v>
      </c>
      <c r="J414" s="100" t="s">
        <v>33</v>
      </c>
      <c r="K414" s="99" t="s">
        <v>33</v>
      </c>
      <c r="L414" s="100">
        <v>1232.22</v>
      </c>
      <c r="M414" s="101" t="s">
        <v>33</v>
      </c>
      <c r="N414" s="102" t="s">
        <v>33</v>
      </c>
      <c r="U414" s="68" t="s">
        <v>960</v>
      </c>
    </row>
    <row r="415" spans="1:23" s="63" customFormat="1" ht="22.5" x14ac:dyDescent="0.2">
      <c r="A415" s="98"/>
      <c r="B415" s="97" t="s">
        <v>961</v>
      </c>
      <c r="C415" s="767" t="s">
        <v>962</v>
      </c>
      <c r="D415" s="767"/>
      <c r="E415" s="767"/>
      <c r="F415" s="99" t="s">
        <v>186</v>
      </c>
      <c r="G415" s="99" t="s">
        <v>594</v>
      </c>
      <c r="H415" s="99" t="s">
        <v>33</v>
      </c>
      <c r="I415" s="99" t="s">
        <v>594</v>
      </c>
      <c r="J415" s="100" t="s">
        <v>33</v>
      </c>
      <c r="K415" s="99" t="s">
        <v>33</v>
      </c>
      <c r="L415" s="100">
        <v>843.1</v>
      </c>
      <c r="M415" s="101" t="s">
        <v>33</v>
      </c>
      <c r="N415" s="102" t="s">
        <v>33</v>
      </c>
      <c r="U415" s="68" t="s">
        <v>962</v>
      </c>
    </row>
    <row r="416" spans="1:23" s="63" customFormat="1" x14ac:dyDescent="0.2">
      <c r="A416" s="103"/>
      <c r="B416" s="104"/>
      <c r="C416" s="780" t="s">
        <v>191</v>
      </c>
      <c r="D416" s="780"/>
      <c r="E416" s="780"/>
      <c r="F416" s="105" t="s">
        <v>33</v>
      </c>
      <c r="G416" s="105" t="s">
        <v>33</v>
      </c>
      <c r="H416" s="105" t="s">
        <v>33</v>
      </c>
      <c r="I416" s="105" t="s">
        <v>33</v>
      </c>
      <c r="J416" s="106" t="s">
        <v>33</v>
      </c>
      <c r="K416" s="105" t="s">
        <v>33</v>
      </c>
      <c r="L416" s="106">
        <v>4154.6899999999996</v>
      </c>
      <c r="M416" s="92" t="s">
        <v>33</v>
      </c>
      <c r="N416" s="107" t="s">
        <v>33</v>
      </c>
      <c r="W416" s="68" t="s">
        <v>191</v>
      </c>
    </row>
    <row r="417" spans="1:27" s="63" customFormat="1" ht="22.5" x14ac:dyDescent="0.2">
      <c r="A417" s="88" t="s">
        <v>1730</v>
      </c>
      <c r="B417" s="89" t="s">
        <v>3946</v>
      </c>
      <c r="C417" s="776" t="s">
        <v>3947</v>
      </c>
      <c r="D417" s="776"/>
      <c r="E417" s="776"/>
      <c r="F417" s="90" t="s">
        <v>1092</v>
      </c>
      <c r="G417" s="90" t="s">
        <v>33</v>
      </c>
      <c r="H417" s="90" t="s">
        <v>33</v>
      </c>
      <c r="I417" s="90" t="s">
        <v>4666</v>
      </c>
      <c r="J417" s="91">
        <v>4832.12</v>
      </c>
      <c r="K417" s="90" t="s">
        <v>33</v>
      </c>
      <c r="L417" s="91">
        <v>591.45000000000005</v>
      </c>
      <c r="M417" s="92" t="s">
        <v>33</v>
      </c>
      <c r="N417" s="93" t="s">
        <v>33</v>
      </c>
      <c r="R417" s="68" t="s">
        <v>3947</v>
      </c>
    </row>
    <row r="418" spans="1:27" s="63" customFormat="1" x14ac:dyDescent="0.2">
      <c r="A418" s="94"/>
      <c r="B418" s="95"/>
      <c r="C418" s="767" t="s">
        <v>4667</v>
      </c>
      <c r="D418" s="767"/>
      <c r="E418" s="767"/>
      <c r="F418" s="767"/>
      <c r="G418" s="767"/>
      <c r="H418" s="767"/>
      <c r="I418" s="767"/>
      <c r="J418" s="767"/>
      <c r="K418" s="767"/>
      <c r="L418" s="767"/>
      <c r="M418" s="767"/>
      <c r="N418" s="781"/>
      <c r="S418" s="68" t="s">
        <v>4667</v>
      </c>
    </row>
    <row r="419" spans="1:27" s="63" customFormat="1" ht="22.5" x14ac:dyDescent="0.2">
      <c r="A419" s="88" t="s">
        <v>1734</v>
      </c>
      <c r="B419" s="89" t="s">
        <v>4668</v>
      </c>
      <c r="C419" s="776" t="s">
        <v>4669</v>
      </c>
      <c r="D419" s="776"/>
      <c r="E419" s="776"/>
      <c r="F419" s="90" t="s">
        <v>1092</v>
      </c>
      <c r="G419" s="90" t="s">
        <v>33</v>
      </c>
      <c r="H419" s="90" t="s">
        <v>33</v>
      </c>
      <c r="I419" s="90" t="s">
        <v>1351</v>
      </c>
      <c r="J419" s="91">
        <v>6920.41</v>
      </c>
      <c r="K419" s="90" t="s">
        <v>33</v>
      </c>
      <c r="L419" s="91">
        <v>1058.82</v>
      </c>
      <c r="M419" s="92" t="s">
        <v>33</v>
      </c>
      <c r="N419" s="93" t="s">
        <v>33</v>
      </c>
      <c r="R419" s="68" t="s">
        <v>4669</v>
      </c>
    </row>
    <row r="420" spans="1:27" s="63" customFormat="1" x14ac:dyDescent="0.2">
      <c r="A420" s="94"/>
      <c r="B420" s="95"/>
      <c r="C420" s="767" t="s">
        <v>1352</v>
      </c>
      <c r="D420" s="767"/>
      <c r="E420" s="767"/>
      <c r="F420" s="767"/>
      <c r="G420" s="767"/>
      <c r="H420" s="767"/>
      <c r="I420" s="767"/>
      <c r="J420" s="767"/>
      <c r="K420" s="767"/>
      <c r="L420" s="767"/>
      <c r="M420" s="767"/>
      <c r="N420" s="781"/>
      <c r="S420" s="68" t="s">
        <v>1352</v>
      </c>
    </row>
    <row r="421" spans="1:27" s="63" customFormat="1" ht="22.5" x14ac:dyDescent="0.2">
      <c r="A421" s="88" t="s">
        <v>190</v>
      </c>
      <c r="B421" s="89" t="s">
        <v>4670</v>
      </c>
      <c r="C421" s="776" t="s">
        <v>4671</v>
      </c>
      <c r="D421" s="776"/>
      <c r="E421" s="776"/>
      <c r="F421" s="90" t="s">
        <v>1092</v>
      </c>
      <c r="G421" s="90" t="s">
        <v>33</v>
      </c>
      <c r="H421" s="90" t="s">
        <v>33</v>
      </c>
      <c r="I421" s="90" t="s">
        <v>2739</v>
      </c>
      <c r="J421" s="91">
        <v>18047.849999999999</v>
      </c>
      <c r="K421" s="90" t="s">
        <v>33</v>
      </c>
      <c r="L421" s="91">
        <v>552.26</v>
      </c>
      <c r="M421" s="92" t="s">
        <v>33</v>
      </c>
      <c r="N421" s="93" t="s">
        <v>33</v>
      </c>
      <c r="R421" s="68" t="s">
        <v>4671</v>
      </c>
    </row>
    <row r="422" spans="1:27" s="63" customFormat="1" x14ac:dyDescent="0.2">
      <c r="A422" s="94"/>
      <c r="B422" s="95"/>
      <c r="C422" s="767" t="s">
        <v>4533</v>
      </c>
      <c r="D422" s="767"/>
      <c r="E422" s="767"/>
      <c r="F422" s="767"/>
      <c r="G422" s="767"/>
      <c r="H422" s="767"/>
      <c r="I422" s="767"/>
      <c r="J422" s="767"/>
      <c r="K422" s="767"/>
      <c r="L422" s="767"/>
      <c r="M422" s="767"/>
      <c r="N422" s="781"/>
      <c r="S422" s="68" t="s">
        <v>4533</v>
      </c>
    </row>
    <row r="423" spans="1:27" s="63" customFormat="1" ht="22.5" x14ac:dyDescent="0.2">
      <c r="A423" s="88" t="s">
        <v>1339</v>
      </c>
      <c r="B423" s="89" t="s">
        <v>4672</v>
      </c>
      <c r="C423" s="776" t="s">
        <v>4673</v>
      </c>
      <c r="D423" s="776"/>
      <c r="E423" s="776"/>
      <c r="F423" s="90" t="s">
        <v>1092</v>
      </c>
      <c r="G423" s="90" t="s">
        <v>33</v>
      </c>
      <c r="H423" s="90" t="s">
        <v>33</v>
      </c>
      <c r="I423" s="90" t="s">
        <v>2739</v>
      </c>
      <c r="J423" s="91">
        <v>69309.47</v>
      </c>
      <c r="K423" s="90" t="s">
        <v>33</v>
      </c>
      <c r="L423" s="91">
        <v>2120.87</v>
      </c>
      <c r="M423" s="92" t="s">
        <v>33</v>
      </c>
      <c r="N423" s="93" t="s">
        <v>33</v>
      </c>
      <c r="R423" s="68" t="s">
        <v>4673</v>
      </c>
    </row>
    <row r="424" spans="1:27" s="63" customFormat="1" x14ac:dyDescent="0.2">
      <c r="A424" s="94"/>
      <c r="B424" s="95"/>
      <c r="C424" s="767" t="s">
        <v>4533</v>
      </c>
      <c r="D424" s="767"/>
      <c r="E424" s="767"/>
      <c r="F424" s="767"/>
      <c r="G424" s="767"/>
      <c r="H424" s="767"/>
      <c r="I424" s="767"/>
      <c r="J424" s="767"/>
      <c r="K424" s="767"/>
      <c r="L424" s="767"/>
      <c r="M424" s="767"/>
      <c r="N424" s="781"/>
      <c r="S424" s="68" t="s">
        <v>4533</v>
      </c>
    </row>
    <row r="425" spans="1:27" s="63" customFormat="1" ht="1.5" customHeight="1" x14ac:dyDescent="0.2">
      <c r="A425" s="108"/>
      <c r="B425" s="104"/>
      <c r="C425" s="104"/>
      <c r="D425" s="104"/>
      <c r="E425" s="104"/>
      <c r="F425" s="108"/>
      <c r="G425" s="108"/>
      <c r="H425" s="108"/>
      <c r="I425" s="108"/>
      <c r="J425" s="109"/>
      <c r="K425" s="108"/>
      <c r="L425" s="109"/>
      <c r="M425" s="99"/>
      <c r="N425" s="109"/>
    </row>
    <row r="426" spans="1:27" s="63" customFormat="1" x14ac:dyDescent="0.2">
      <c r="A426" s="110"/>
      <c r="B426" s="111" t="s">
        <v>33</v>
      </c>
      <c r="C426" s="780" t="s">
        <v>4674</v>
      </c>
      <c r="D426" s="780"/>
      <c r="E426" s="780"/>
      <c r="F426" s="780"/>
      <c r="G426" s="780"/>
      <c r="H426" s="780"/>
      <c r="I426" s="780"/>
      <c r="J426" s="780"/>
      <c r="K426" s="780"/>
      <c r="L426" s="112" t="s">
        <v>33</v>
      </c>
      <c r="M426" s="113"/>
      <c r="N426" s="114"/>
      <c r="Z426" s="68" t="s">
        <v>4674</v>
      </c>
    </row>
    <row r="427" spans="1:27" s="63" customFormat="1" x14ac:dyDescent="0.2">
      <c r="A427" s="115"/>
      <c r="B427" s="97" t="s">
        <v>165</v>
      </c>
      <c r="C427" s="767" t="s">
        <v>876</v>
      </c>
      <c r="D427" s="767"/>
      <c r="E427" s="767"/>
      <c r="F427" s="767"/>
      <c r="G427" s="767"/>
      <c r="H427" s="767"/>
      <c r="I427" s="767"/>
      <c r="J427" s="767"/>
      <c r="K427" s="767"/>
      <c r="L427" s="116">
        <v>13794.55</v>
      </c>
      <c r="M427" s="117"/>
      <c r="N427" s="118" t="s">
        <v>33</v>
      </c>
      <c r="AA427" s="68" t="s">
        <v>876</v>
      </c>
    </row>
    <row r="428" spans="1:27" s="63" customFormat="1" x14ac:dyDescent="0.2">
      <c r="A428" s="115"/>
      <c r="B428" s="97" t="s">
        <v>33</v>
      </c>
      <c r="C428" s="767" t="s">
        <v>203</v>
      </c>
      <c r="D428" s="767"/>
      <c r="E428" s="767"/>
      <c r="F428" s="767"/>
      <c r="G428" s="767"/>
      <c r="H428" s="767"/>
      <c r="I428" s="767"/>
      <c r="J428" s="767"/>
      <c r="K428" s="767"/>
      <c r="L428" s="116" t="s">
        <v>33</v>
      </c>
      <c r="M428" s="117"/>
      <c r="N428" s="118" t="s">
        <v>33</v>
      </c>
      <c r="AA428" s="68" t="s">
        <v>203</v>
      </c>
    </row>
    <row r="429" spans="1:27" s="63" customFormat="1" x14ac:dyDescent="0.2">
      <c r="A429" s="115"/>
      <c r="B429" s="97" t="s">
        <v>33</v>
      </c>
      <c r="C429" s="767" t="s">
        <v>296</v>
      </c>
      <c r="D429" s="767"/>
      <c r="E429" s="767"/>
      <c r="F429" s="767"/>
      <c r="G429" s="767"/>
      <c r="H429" s="767"/>
      <c r="I429" s="767"/>
      <c r="J429" s="767"/>
      <c r="K429" s="767"/>
      <c r="L429" s="116">
        <v>1727.26</v>
      </c>
      <c r="M429" s="117"/>
      <c r="N429" s="118" t="s">
        <v>33</v>
      </c>
      <c r="AA429" s="68" t="s">
        <v>296</v>
      </c>
    </row>
    <row r="430" spans="1:27" s="63" customFormat="1" x14ac:dyDescent="0.2">
      <c r="A430" s="115"/>
      <c r="B430" s="97" t="s">
        <v>33</v>
      </c>
      <c r="C430" s="767" t="s">
        <v>204</v>
      </c>
      <c r="D430" s="767"/>
      <c r="E430" s="767"/>
      <c r="F430" s="767"/>
      <c r="G430" s="767"/>
      <c r="H430" s="767"/>
      <c r="I430" s="767"/>
      <c r="J430" s="767"/>
      <c r="K430" s="767"/>
      <c r="L430" s="116">
        <v>460.43</v>
      </c>
      <c r="M430" s="117"/>
      <c r="N430" s="118" t="s">
        <v>33</v>
      </c>
      <c r="AA430" s="68" t="s">
        <v>204</v>
      </c>
    </row>
    <row r="431" spans="1:27" s="63" customFormat="1" x14ac:dyDescent="0.2">
      <c r="A431" s="115"/>
      <c r="B431" s="97" t="s">
        <v>33</v>
      </c>
      <c r="C431" s="767" t="s">
        <v>297</v>
      </c>
      <c r="D431" s="767"/>
      <c r="E431" s="767"/>
      <c r="F431" s="767"/>
      <c r="G431" s="767"/>
      <c r="H431" s="767"/>
      <c r="I431" s="767"/>
      <c r="J431" s="767"/>
      <c r="K431" s="767"/>
      <c r="L431" s="116">
        <v>8761.7199999999993</v>
      </c>
      <c r="M431" s="117"/>
      <c r="N431" s="118" t="s">
        <v>33</v>
      </c>
      <c r="AA431" s="68" t="s">
        <v>297</v>
      </c>
    </row>
    <row r="432" spans="1:27" s="63" customFormat="1" x14ac:dyDescent="0.2">
      <c r="A432" s="115"/>
      <c r="B432" s="97" t="s">
        <v>33</v>
      </c>
      <c r="C432" s="767" t="s">
        <v>205</v>
      </c>
      <c r="D432" s="767"/>
      <c r="E432" s="767"/>
      <c r="F432" s="767"/>
      <c r="G432" s="767"/>
      <c r="H432" s="767"/>
      <c r="I432" s="767"/>
      <c r="J432" s="767"/>
      <c r="K432" s="767"/>
      <c r="L432" s="116">
        <v>1689.3</v>
      </c>
      <c r="M432" s="117"/>
      <c r="N432" s="118" t="s">
        <v>33</v>
      </c>
      <c r="AA432" s="68" t="s">
        <v>205</v>
      </c>
    </row>
    <row r="433" spans="1:28" s="63" customFormat="1" x14ac:dyDescent="0.2">
      <c r="A433" s="115"/>
      <c r="B433" s="97" t="s">
        <v>33</v>
      </c>
      <c r="C433" s="767" t="s">
        <v>206</v>
      </c>
      <c r="D433" s="767"/>
      <c r="E433" s="767"/>
      <c r="F433" s="767"/>
      <c r="G433" s="767"/>
      <c r="H433" s="767"/>
      <c r="I433" s="767"/>
      <c r="J433" s="767"/>
      <c r="K433" s="767"/>
      <c r="L433" s="116">
        <v>1155.8399999999999</v>
      </c>
      <c r="M433" s="117"/>
      <c r="N433" s="118" t="s">
        <v>33</v>
      </c>
      <c r="AA433" s="68" t="s">
        <v>206</v>
      </c>
    </row>
    <row r="434" spans="1:28" s="63" customFormat="1" x14ac:dyDescent="0.2">
      <c r="A434" s="115"/>
      <c r="B434" s="97" t="s">
        <v>173</v>
      </c>
      <c r="C434" s="767" t="s">
        <v>877</v>
      </c>
      <c r="D434" s="767"/>
      <c r="E434" s="767"/>
      <c r="F434" s="767"/>
      <c r="G434" s="767"/>
      <c r="H434" s="767"/>
      <c r="I434" s="767"/>
      <c r="J434" s="767"/>
      <c r="K434" s="767"/>
      <c r="L434" s="116">
        <v>37302.28</v>
      </c>
      <c r="M434" s="117"/>
      <c r="N434" s="118" t="s">
        <v>33</v>
      </c>
      <c r="AA434" s="68" t="s">
        <v>877</v>
      </c>
    </row>
    <row r="435" spans="1:28" s="63" customFormat="1" x14ac:dyDescent="0.2">
      <c r="A435" s="115"/>
      <c r="B435" s="97" t="s">
        <v>33</v>
      </c>
      <c r="C435" s="767" t="s">
        <v>207</v>
      </c>
      <c r="D435" s="767"/>
      <c r="E435" s="767"/>
      <c r="F435" s="767"/>
      <c r="G435" s="767"/>
      <c r="H435" s="767"/>
      <c r="I435" s="767"/>
      <c r="J435" s="767"/>
      <c r="K435" s="767"/>
      <c r="L435" s="116">
        <v>1778.2</v>
      </c>
      <c r="M435" s="117"/>
      <c r="N435" s="118" t="s">
        <v>33</v>
      </c>
      <c r="AA435" s="68" t="s">
        <v>207</v>
      </c>
    </row>
    <row r="436" spans="1:28" s="63" customFormat="1" x14ac:dyDescent="0.2">
      <c r="A436" s="115"/>
      <c r="B436" s="97" t="s">
        <v>33</v>
      </c>
      <c r="C436" s="767" t="s">
        <v>208</v>
      </c>
      <c r="D436" s="767"/>
      <c r="E436" s="767"/>
      <c r="F436" s="767"/>
      <c r="G436" s="767"/>
      <c r="H436" s="767"/>
      <c r="I436" s="767"/>
      <c r="J436" s="767"/>
      <c r="K436" s="767"/>
      <c r="L436" s="116">
        <v>1689.3</v>
      </c>
      <c r="M436" s="117"/>
      <c r="N436" s="118" t="s">
        <v>33</v>
      </c>
      <c r="AA436" s="68" t="s">
        <v>208</v>
      </c>
    </row>
    <row r="437" spans="1:28" s="63" customFormat="1" x14ac:dyDescent="0.2">
      <c r="A437" s="115"/>
      <c r="B437" s="97" t="s">
        <v>33</v>
      </c>
      <c r="C437" s="767" t="s">
        <v>209</v>
      </c>
      <c r="D437" s="767"/>
      <c r="E437" s="767"/>
      <c r="F437" s="767"/>
      <c r="G437" s="767"/>
      <c r="H437" s="767"/>
      <c r="I437" s="767"/>
      <c r="J437" s="767"/>
      <c r="K437" s="767"/>
      <c r="L437" s="116">
        <v>1155.8399999999999</v>
      </c>
      <c r="M437" s="117"/>
      <c r="N437" s="118" t="s">
        <v>33</v>
      </c>
      <c r="AA437" s="68" t="s">
        <v>209</v>
      </c>
    </row>
    <row r="438" spans="1:28" s="63" customFormat="1" x14ac:dyDescent="0.2">
      <c r="A438" s="115"/>
      <c r="B438" s="109" t="s">
        <v>33</v>
      </c>
      <c r="C438" s="782" t="s">
        <v>4675</v>
      </c>
      <c r="D438" s="782"/>
      <c r="E438" s="782"/>
      <c r="F438" s="782"/>
      <c r="G438" s="782"/>
      <c r="H438" s="782"/>
      <c r="I438" s="782"/>
      <c r="J438" s="782"/>
      <c r="K438" s="782"/>
      <c r="L438" s="119">
        <v>51096.83</v>
      </c>
      <c r="M438" s="120"/>
      <c r="N438" s="121"/>
      <c r="AB438" s="68" t="s">
        <v>4675</v>
      </c>
    </row>
    <row r="439" spans="1:28" s="63" customFormat="1" x14ac:dyDescent="0.2">
      <c r="A439" s="773" t="s">
        <v>2766</v>
      </c>
      <c r="B439" s="774"/>
      <c r="C439" s="774"/>
      <c r="D439" s="774"/>
      <c r="E439" s="774"/>
      <c r="F439" s="774"/>
      <c r="G439" s="774"/>
      <c r="H439" s="774"/>
      <c r="I439" s="774"/>
      <c r="J439" s="774"/>
      <c r="K439" s="774"/>
      <c r="L439" s="774"/>
      <c r="M439" s="774"/>
      <c r="N439" s="775"/>
      <c r="P439" s="68" t="s">
        <v>2766</v>
      </c>
    </row>
    <row r="440" spans="1:28" s="63" customFormat="1" ht="56.25" x14ac:dyDescent="0.2">
      <c r="A440" s="88" t="s">
        <v>1741</v>
      </c>
      <c r="B440" s="89" t="s">
        <v>737</v>
      </c>
      <c r="C440" s="776" t="s">
        <v>738</v>
      </c>
      <c r="D440" s="776"/>
      <c r="E440" s="776"/>
      <c r="F440" s="90" t="s">
        <v>198</v>
      </c>
      <c r="G440" s="90" t="s">
        <v>33</v>
      </c>
      <c r="H440" s="90" t="s">
        <v>33</v>
      </c>
      <c r="I440" s="90" t="s">
        <v>4676</v>
      </c>
      <c r="J440" s="91">
        <v>67.73</v>
      </c>
      <c r="K440" s="90" t="s">
        <v>33</v>
      </c>
      <c r="L440" s="91">
        <v>101.39</v>
      </c>
      <c r="M440" s="92" t="s">
        <v>33</v>
      </c>
      <c r="N440" s="93" t="s">
        <v>33</v>
      </c>
      <c r="R440" s="68" t="s">
        <v>738</v>
      </c>
    </row>
    <row r="441" spans="1:28" s="63" customFormat="1" ht="45" x14ac:dyDescent="0.2">
      <c r="A441" s="88" t="s">
        <v>1707</v>
      </c>
      <c r="B441" s="89" t="s">
        <v>742</v>
      </c>
      <c r="C441" s="776" t="s">
        <v>2176</v>
      </c>
      <c r="D441" s="776"/>
      <c r="E441" s="776"/>
      <c r="F441" s="90" t="s">
        <v>198</v>
      </c>
      <c r="G441" s="90" t="s">
        <v>33</v>
      </c>
      <c r="H441" s="90" t="s">
        <v>33</v>
      </c>
      <c r="I441" s="90" t="s">
        <v>634</v>
      </c>
      <c r="J441" s="91">
        <v>40.94</v>
      </c>
      <c r="K441" s="90" t="s">
        <v>33</v>
      </c>
      <c r="L441" s="91">
        <v>994.84</v>
      </c>
      <c r="M441" s="92" t="s">
        <v>33</v>
      </c>
      <c r="N441" s="93" t="s">
        <v>33</v>
      </c>
      <c r="R441" s="68" t="s">
        <v>2176</v>
      </c>
    </row>
    <row r="442" spans="1:28" s="63" customFormat="1" x14ac:dyDescent="0.2">
      <c r="A442" s="94"/>
      <c r="B442" s="95"/>
      <c r="C442" s="767" t="s">
        <v>4677</v>
      </c>
      <c r="D442" s="767"/>
      <c r="E442" s="767"/>
      <c r="F442" s="767"/>
      <c r="G442" s="767"/>
      <c r="H442" s="767"/>
      <c r="I442" s="767"/>
      <c r="J442" s="767"/>
      <c r="K442" s="767"/>
      <c r="L442" s="767"/>
      <c r="M442" s="767"/>
      <c r="N442" s="781"/>
      <c r="S442" s="68" t="s">
        <v>4677</v>
      </c>
    </row>
    <row r="443" spans="1:28" s="63" customFormat="1" ht="1.5" customHeight="1" x14ac:dyDescent="0.2">
      <c r="A443" s="108"/>
      <c r="B443" s="104"/>
      <c r="C443" s="104"/>
      <c r="D443" s="104"/>
      <c r="E443" s="104"/>
      <c r="F443" s="108"/>
      <c r="G443" s="108"/>
      <c r="H443" s="108"/>
      <c r="I443" s="108"/>
      <c r="J443" s="109"/>
      <c r="K443" s="108"/>
      <c r="L443" s="109"/>
      <c r="M443" s="99"/>
      <c r="N443" s="109"/>
    </row>
    <row r="444" spans="1:28" s="63" customFormat="1" ht="22.5" x14ac:dyDescent="0.2">
      <c r="A444" s="110"/>
      <c r="B444" s="111" t="s">
        <v>33</v>
      </c>
      <c r="C444" s="780" t="s">
        <v>2769</v>
      </c>
      <c r="D444" s="780"/>
      <c r="E444" s="780"/>
      <c r="F444" s="780"/>
      <c r="G444" s="780"/>
      <c r="H444" s="780"/>
      <c r="I444" s="780"/>
      <c r="J444" s="780"/>
      <c r="K444" s="780"/>
      <c r="L444" s="112" t="s">
        <v>33</v>
      </c>
      <c r="M444" s="113"/>
      <c r="N444" s="114"/>
      <c r="Z444" s="68" t="s">
        <v>2769</v>
      </c>
    </row>
    <row r="445" spans="1:28" s="63" customFormat="1" x14ac:dyDescent="0.2">
      <c r="A445" s="115"/>
      <c r="B445" s="97" t="s">
        <v>33</v>
      </c>
      <c r="C445" s="767" t="s">
        <v>202</v>
      </c>
      <c r="D445" s="767"/>
      <c r="E445" s="767"/>
      <c r="F445" s="767"/>
      <c r="G445" s="767"/>
      <c r="H445" s="767"/>
      <c r="I445" s="767"/>
      <c r="J445" s="767"/>
      <c r="K445" s="767"/>
      <c r="L445" s="116">
        <v>1096.23</v>
      </c>
      <c r="M445" s="117"/>
      <c r="N445" s="118" t="s">
        <v>33</v>
      </c>
      <c r="AA445" s="68" t="s">
        <v>202</v>
      </c>
    </row>
    <row r="446" spans="1:28" s="63" customFormat="1" x14ac:dyDescent="0.2">
      <c r="A446" s="115"/>
      <c r="B446" s="97" t="s">
        <v>165</v>
      </c>
      <c r="C446" s="767" t="s">
        <v>726</v>
      </c>
      <c r="D446" s="767"/>
      <c r="E446" s="767"/>
      <c r="F446" s="767"/>
      <c r="G446" s="767"/>
      <c r="H446" s="767"/>
      <c r="I446" s="767"/>
      <c r="J446" s="767"/>
      <c r="K446" s="767"/>
      <c r="L446" s="116">
        <v>101.39</v>
      </c>
      <c r="M446" s="117"/>
      <c r="N446" s="118" t="s">
        <v>33</v>
      </c>
      <c r="AA446" s="68" t="s">
        <v>726</v>
      </c>
    </row>
    <row r="447" spans="1:28" s="63" customFormat="1" x14ac:dyDescent="0.2">
      <c r="A447" s="115"/>
      <c r="B447" s="97" t="s">
        <v>33</v>
      </c>
      <c r="C447" s="767" t="s">
        <v>727</v>
      </c>
      <c r="D447" s="767"/>
      <c r="E447" s="767"/>
      <c r="F447" s="767"/>
      <c r="G447" s="767"/>
      <c r="H447" s="767"/>
      <c r="I447" s="767"/>
      <c r="J447" s="767"/>
      <c r="K447" s="767"/>
      <c r="L447" s="116" t="s">
        <v>33</v>
      </c>
      <c r="M447" s="117"/>
      <c r="N447" s="118" t="s">
        <v>33</v>
      </c>
      <c r="AA447" s="68" t="s">
        <v>727</v>
      </c>
    </row>
    <row r="448" spans="1:28" s="63" customFormat="1" x14ac:dyDescent="0.2">
      <c r="A448" s="115"/>
      <c r="B448" s="97" t="s">
        <v>33</v>
      </c>
      <c r="C448" s="767" t="s">
        <v>730</v>
      </c>
      <c r="D448" s="767"/>
      <c r="E448" s="767"/>
      <c r="F448" s="767"/>
      <c r="G448" s="767"/>
      <c r="H448" s="767"/>
      <c r="I448" s="767"/>
      <c r="J448" s="767"/>
      <c r="K448" s="767"/>
      <c r="L448" s="116">
        <v>101.39</v>
      </c>
      <c r="M448" s="117"/>
      <c r="N448" s="118" t="s">
        <v>33</v>
      </c>
      <c r="AA448" s="68" t="s">
        <v>730</v>
      </c>
    </row>
    <row r="449" spans="1:30" s="63" customFormat="1" x14ac:dyDescent="0.2">
      <c r="A449" s="115"/>
      <c r="B449" s="97" t="s">
        <v>165</v>
      </c>
      <c r="C449" s="767" t="s">
        <v>733</v>
      </c>
      <c r="D449" s="767"/>
      <c r="E449" s="767"/>
      <c r="F449" s="767"/>
      <c r="G449" s="767"/>
      <c r="H449" s="767"/>
      <c r="I449" s="767"/>
      <c r="J449" s="767"/>
      <c r="K449" s="767"/>
      <c r="L449" s="116">
        <v>994.84</v>
      </c>
      <c r="M449" s="117"/>
      <c r="N449" s="118" t="s">
        <v>33</v>
      </c>
      <c r="AA449" s="68" t="s">
        <v>733</v>
      </c>
    </row>
    <row r="450" spans="1:30" s="63" customFormat="1" ht="22.5" x14ac:dyDescent="0.2">
      <c r="A450" s="115"/>
      <c r="B450" s="109" t="s">
        <v>33</v>
      </c>
      <c r="C450" s="782" t="s">
        <v>2770</v>
      </c>
      <c r="D450" s="782"/>
      <c r="E450" s="782"/>
      <c r="F450" s="782"/>
      <c r="G450" s="782"/>
      <c r="H450" s="782"/>
      <c r="I450" s="782"/>
      <c r="J450" s="782"/>
      <c r="K450" s="782"/>
      <c r="L450" s="119">
        <v>1096.23</v>
      </c>
      <c r="M450" s="120"/>
      <c r="N450" s="121"/>
      <c r="AB450" s="68" t="s">
        <v>2770</v>
      </c>
    </row>
    <row r="451" spans="1:30" s="63" customFormat="1" ht="2.25" customHeight="1" x14ac:dyDescent="0.2">
      <c r="B451" s="67"/>
      <c r="C451" s="67"/>
      <c r="D451" s="67"/>
      <c r="E451" s="67"/>
      <c r="F451" s="67"/>
      <c r="G451" s="67"/>
      <c r="H451" s="67"/>
      <c r="I451" s="67"/>
      <c r="J451" s="67"/>
      <c r="K451" s="67"/>
      <c r="L451" s="122"/>
      <c r="M451" s="123"/>
      <c r="N451" s="124"/>
    </row>
    <row r="452" spans="1:30" s="63" customFormat="1" x14ac:dyDescent="0.2">
      <c r="A452" s="110"/>
      <c r="B452" s="111" t="s">
        <v>33</v>
      </c>
      <c r="C452" s="780" t="s">
        <v>321</v>
      </c>
      <c r="D452" s="780"/>
      <c r="E452" s="780"/>
      <c r="F452" s="780"/>
      <c r="G452" s="780"/>
      <c r="H452" s="780"/>
      <c r="I452" s="780"/>
      <c r="J452" s="780"/>
      <c r="K452" s="780"/>
      <c r="L452" s="112" t="s">
        <v>33</v>
      </c>
      <c r="M452" s="113" t="s">
        <v>33</v>
      </c>
      <c r="N452" s="114" t="s">
        <v>33</v>
      </c>
      <c r="AC452" s="68" t="s">
        <v>321</v>
      </c>
    </row>
    <row r="453" spans="1:30" s="63" customFormat="1" x14ac:dyDescent="0.2">
      <c r="A453" s="115"/>
      <c r="B453" s="97" t="s">
        <v>33</v>
      </c>
      <c r="C453" s="767" t="s">
        <v>202</v>
      </c>
      <c r="D453" s="767"/>
      <c r="E453" s="767"/>
      <c r="F453" s="767"/>
      <c r="G453" s="767"/>
      <c r="H453" s="767"/>
      <c r="I453" s="767"/>
      <c r="J453" s="767"/>
      <c r="K453" s="767"/>
      <c r="L453" s="116">
        <v>20358.04</v>
      </c>
      <c r="M453" s="117" t="s">
        <v>33</v>
      </c>
      <c r="N453" s="118">
        <v>175690</v>
      </c>
      <c r="AD453" s="68" t="s">
        <v>202</v>
      </c>
    </row>
    <row r="454" spans="1:30" s="63" customFormat="1" x14ac:dyDescent="0.2">
      <c r="A454" s="115"/>
      <c r="B454" s="97" t="s">
        <v>165</v>
      </c>
      <c r="C454" s="767" t="s">
        <v>726</v>
      </c>
      <c r="D454" s="767"/>
      <c r="E454" s="767"/>
      <c r="F454" s="767"/>
      <c r="G454" s="767"/>
      <c r="H454" s="767"/>
      <c r="I454" s="767"/>
      <c r="J454" s="767"/>
      <c r="K454" s="767"/>
      <c r="L454" s="116">
        <v>19271.27</v>
      </c>
      <c r="M454" s="117">
        <v>8.6300000000000008</v>
      </c>
      <c r="N454" s="118">
        <v>166311</v>
      </c>
      <c r="AD454" s="68" t="s">
        <v>726</v>
      </c>
    </row>
    <row r="455" spans="1:30" s="63" customFormat="1" x14ac:dyDescent="0.2">
      <c r="A455" s="115"/>
      <c r="B455" s="97" t="s">
        <v>33</v>
      </c>
      <c r="C455" s="767" t="s">
        <v>727</v>
      </c>
      <c r="D455" s="767"/>
      <c r="E455" s="767"/>
      <c r="F455" s="767"/>
      <c r="G455" s="767"/>
      <c r="H455" s="767"/>
      <c r="I455" s="767"/>
      <c r="J455" s="767"/>
      <c r="K455" s="767"/>
      <c r="L455" s="116" t="s">
        <v>33</v>
      </c>
      <c r="M455" s="117" t="s">
        <v>33</v>
      </c>
      <c r="N455" s="118" t="s">
        <v>33</v>
      </c>
      <c r="AD455" s="68" t="s">
        <v>727</v>
      </c>
    </row>
    <row r="456" spans="1:30" s="63" customFormat="1" x14ac:dyDescent="0.2">
      <c r="A456" s="115"/>
      <c r="B456" s="97" t="s">
        <v>33</v>
      </c>
      <c r="C456" s="767" t="s">
        <v>728</v>
      </c>
      <c r="D456" s="767"/>
      <c r="E456" s="767"/>
      <c r="F456" s="767"/>
      <c r="G456" s="767"/>
      <c r="H456" s="767"/>
      <c r="I456" s="767"/>
      <c r="J456" s="767"/>
      <c r="K456" s="767"/>
      <c r="L456" s="116">
        <v>8100.12</v>
      </c>
      <c r="M456" s="117" t="s">
        <v>33</v>
      </c>
      <c r="N456" s="118" t="s">
        <v>33</v>
      </c>
      <c r="AD456" s="68" t="s">
        <v>728</v>
      </c>
    </row>
    <row r="457" spans="1:30" s="63" customFormat="1" x14ac:dyDescent="0.2">
      <c r="A457" s="115"/>
      <c r="B457" s="97" t="s">
        <v>33</v>
      </c>
      <c r="C457" s="767" t="s">
        <v>729</v>
      </c>
      <c r="D457" s="767"/>
      <c r="E457" s="767"/>
      <c r="F457" s="767"/>
      <c r="G457" s="767"/>
      <c r="H457" s="767"/>
      <c r="I457" s="767"/>
      <c r="J457" s="767"/>
      <c r="K457" s="767"/>
      <c r="L457" s="116">
        <v>41.31</v>
      </c>
      <c r="M457" s="117" t="s">
        <v>33</v>
      </c>
      <c r="N457" s="118" t="s">
        <v>33</v>
      </c>
      <c r="AD457" s="68" t="s">
        <v>729</v>
      </c>
    </row>
    <row r="458" spans="1:30" s="63" customFormat="1" x14ac:dyDescent="0.2">
      <c r="A458" s="115"/>
      <c r="B458" s="97" t="s">
        <v>33</v>
      </c>
      <c r="C458" s="767" t="s">
        <v>730</v>
      </c>
      <c r="D458" s="767"/>
      <c r="E458" s="767"/>
      <c r="F458" s="767"/>
      <c r="G458" s="767"/>
      <c r="H458" s="767"/>
      <c r="I458" s="767"/>
      <c r="J458" s="767"/>
      <c r="K458" s="767"/>
      <c r="L458" s="116">
        <v>996.6</v>
      </c>
      <c r="M458" s="117" t="s">
        <v>33</v>
      </c>
      <c r="N458" s="118" t="s">
        <v>33</v>
      </c>
      <c r="AD458" s="68" t="s">
        <v>730</v>
      </c>
    </row>
    <row r="459" spans="1:30" s="63" customFormat="1" x14ac:dyDescent="0.2">
      <c r="A459" s="115"/>
      <c r="B459" s="97" t="s">
        <v>33</v>
      </c>
      <c r="C459" s="767" t="s">
        <v>731</v>
      </c>
      <c r="D459" s="767"/>
      <c r="E459" s="767"/>
      <c r="F459" s="767"/>
      <c r="G459" s="767"/>
      <c r="H459" s="767"/>
      <c r="I459" s="767"/>
      <c r="J459" s="767"/>
      <c r="K459" s="767"/>
      <c r="L459" s="116">
        <v>6485.39</v>
      </c>
      <c r="M459" s="117" t="s">
        <v>33</v>
      </c>
      <c r="N459" s="118" t="s">
        <v>33</v>
      </c>
      <c r="AD459" s="68" t="s">
        <v>731</v>
      </c>
    </row>
    <row r="460" spans="1:30" s="63" customFormat="1" x14ac:dyDescent="0.2">
      <c r="A460" s="115"/>
      <c r="B460" s="97" t="s">
        <v>33</v>
      </c>
      <c r="C460" s="767" t="s">
        <v>732</v>
      </c>
      <c r="D460" s="767"/>
      <c r="E460" s="767"/>
      <c r="F460" s="767"/>
      <c r="G460" s="767"/>
      <c r="H460" s="767"/>
      <c r="I460" s="767"/>
      <c r="J460" s="767"/>
      <c r="K460" s="767"/>
      <c r="L460" s="116">
        <v>3647.85</v>
      </c>
      <c r="M460" s="117" t="s">
        <v>33</v>
      </c>
      <c r="N460" s="118" t="s">
        <v>33</v>
      </c>
      <c r="AD460" s="68" t="s">
        <v>732</v>
      </c>
    </row>
    <row r="461" spans="1:30" s="63" customFormat="1" x14ac:dyDescent="0.2">
      <c r="A461" s="115"/>
      <c r="B461" s="97" t="s">
        <v>165</v>
      </c>
      <c r="C461" s="767" t="s">
        <v>733</v>
      </c>
      <c r="D461" s="767"/>
      <c r="E461" s="767"/>
      <c r="F461" s="767"/>
      <c r="G461" s="767"/>
      <c r="H461" s="767"/>
      <c r="I461" s="767"/>
      <c r="J461" s="767"/>
      <c r="K461" s="767"/>
      <c r="L461" s="116">
        <v>1086.77</v>
      </c>
      <c r="M461" s="117">
        <v>8.6300000000000008</v>
      </c>
      <c r="N461" s="118">
        <v>9379</v>
      </c>
      <c r="AD461" s="68" t="s">
        <v>733</v>
      </c>
    </row>
    <row r="462" spans="1:30" s="63" customFormat="1" x14ac:dyDescent="0.2">
      <c r="A462" s="115"/>
      <c r="B462" s="97" t="s">
        <v>165</v>
      </c>
      <c r="C462" s="767" t="s">
        <v>876</v>
      </c>
      <c r="D462" s="767"/>
      <c r="E462" s="767"/>
      <c r="F462" s="767"/>
      <c r="G462" s="767"/>
      <c r="H462" s="767"/>
      <c r="I462" s="767"/>
      <c r="J462" s="767"/>
      <c r="K462" s="767"/>
      <c r="L462" s="116">
        <v>133390.95000000001</v>
      </c>
      <c r="M462" s="117">
        <v>8.6300000000000008</v>
      </c>
      <c r="N462" s="118">
        <v>1151164</v>
      </c>
      <c r="AD462" s="68" t="s">
        <v>876</v>
      </c>
    </row>
    <row r="463" spans="1:30" s="63" customFormat="1" x14ac:dyDescent="0.2">
      <c r="A463" s="115"/>
      <c r="B463" s="97" t="s">
        <v>33</v>
      </c>
      <c r="C463" s="767" t="s">
        <v>203</v>
      </c>
      <c r="D463" s="767"/>
      <c r="E463" s="767"/>
      <c r="F463" s="767"/>
      <c r="G463" s="767"/>
      <c r="H463" s="767"/>
      <c r="I463" s="767"/>
      <c r="J463" s="767"/>
      <c r="K463" s="767"/>
      <c r="L463" s="116" t="s">
        <v>33</v>
      </c>
      <c r="M463" s="117" t="s">
        <v>33</v>
      </c>
      <c r="N463" s="118" t="s">
        <v>33</v>
      </c>
      <c r="AD463" s="68" t="s">
        <v>203</v>
      </c>
    </row>
    <row r="464" spans="1:30" s="63" customFormat="1" x14ac:dyDescent="0.2">
      <c r="A464" s="115"/>
      <c r="B464" s="97" t="s">
        <v>33</v>
      </c>
      <c r="C464" s="767" t="s">
        <v>296</v>
      </c>
      <c r="D464" s="767"/>
      <c r="E464" s="767"/>
      <c r="F464" s="767"/>
      <c r="G464" s="767"/>
      <c r="H464" s="767"/>
      <c r="I464" s="767"/>
      <c r="J464" s="767"/>
      <c r="K464" s="767"/>
      <c r="L464" s="116">
        <v>4929.2700000000004</v>
      </c>
      <c r="M464" s="117" t="s">
        <v>33</v>
      </c>
      <c r="N464" s="118" t="s">
        <v>33</v>
      </c>
      <c r="AD464" s="68" t="s">
        <v>296</v>
      </c>
    </row>
    <row r="465" spans="1:31" x14ac:dyDescent="0.2">
      <c r="A465" s="115"/>
      <c r="B465" s="97" t="s">
        <v>33</v>
      </c>
      <c r="C465" s="767" t="s">
        <v>204</v>
      </c>
      <c r="D465" s="767"/>
      <c r="E465" s="767"/>
      <c r="F465" s="767"/>
      <c r="G465" s="767"/>
      <c r="H465" s="767"/>
      <c r="I465" s="767"/>
      <c r="J465" s="767"/>
      <c r="K465" s="767"/>
      <c r="L465" s="116">
        <v>2472.46</v>
      </c>
      <c r="M465" s="117" t="s">
        <v>33</v>
      </c>
      <c r="N465" s="118" t="s">
        <v>33</v>
      </c>
      <c r="O465" s="63"/>
      <c r="P465" s="63"/>
      <c r="Q465" s="63"/>
      <c r="R465" s="63"/>
      <c r="S465" s="63"/>
      <c r="T465" s="63"/>
      <c r="U465" s="63"/>
      <c r="V465" s="63"/>
      <c r="W465" s="63"/>
      <c r="X465" s="63"/>
      <c r="Y465" s="63"/>
      <c r="Z465" s="63"/>
      <c r="AA465" s="63"/>
      <c r="AB465" s="63"/>
      <c r="AC465" s="63"/>
      <c r="AD465" s="68" t="s">
        <v>204</v>
      </c>
      <c r="AE465" s="63"/>
    </row>
    <row r="466" spans="1:31" x14ac:dyDescent="0.2">
      <c r="A466" s="115"/>
      <c r="B466" s="97" t="s">
        <v>33</v>
      </c>
      <c r="C466" s="767" t="s">
        <v>297</v>
      </c>
      <c r="D466" s="767"/>
      <c r="E466" s="767"/>
      <c r="F466" s="767"/>
      <c r="G466" s="767"/>
      <c r="H466" s="767"/>
      <c r="I466" s="767"/>
      <c r="J466" s="767"/>
      <c r="K466" s="767"/>
      <c r="L466" s="116">
        <v>117665.65</v>
      </c>
      <c r="M466" s="117" t="s">
        <v>33</v>
      </c>
      <c r="N466" s="118" t="s">
        <v>33</v>
      </c>
      <c r="O466" s="63"/>
      <c r="P466" s="63"/>
      <c r="Q466" s="63"/>
      <c r="R466" s="63"/>
      <c r="S466" s="63"/>
      <c r="T466" s="63"/>
      <c r="U466" s="63"/>
      <c r="V466" s="63"/>
      <c r="W466" s="63"/>
      <c r="X466" s="63"/>
      <c r="Y466" s="63"/>
      <c r="Z466" s="63"/>
      <c r="AA466" s="63"/>
      <c r="AB466" s="63"/>
      <c r="AC466" s="63"/>
      <c r="AD466" s="68" t="s">
        <v>297</v>
      </c>
      <c r="AE466" s="63"/>
    </row>
    <row r="467" spans="1:31" x14ac:dyDescent="0.2">
      <c r="A467" s="115"/>
      <c r="B467" s="97" t="s">
        <v>33</v>
      </c>
      <c r="C467" s="767" t="s">
        <v>205</v>
      </c>
      <c r="D467" s="767"/>
      <c r="E467" s="767"/>
      <c r="F467" s="767"/>
      <c r="G467" s="767"/>
      <c r="H467" s="767"/>
      <c r="I467" s="767"/>
      <c r="J467" s="767"/>
      <c r="K467" s="767"/>
      <c r="L467" s="116">
        <v>4942.12</v>
      </c>
      <c r="M467" s="117" t="s">
        <v>33</v>
      </c>
      <c r="N467" s="118" t="s">
        <v>33</v>
      </c>
      <c r="O467" s="63"/>
      <c r="P467" s="63"/>
      <c r="Q467" s="63"/>
      <c r="R467" s="63"/>
      <c r="S467" s="63"/>
      <c r="T467" s="63"/>
      <c r="U467" s="63"/>
      <c r="V467" s="63"/>
      <c r="W467" s="63"/>
      <c r="X467" s="63"/>
      <c r="Y467" s="63"/>
      <c r="Z467" s="63"/>
      <c r="AA467" s="63"/>
      <c r="AB467" s="63"/>
      <c r="AC467" s="63"/>
      <c r="AD467" s="68" t="s">
        <v>205</v>
      </c>
      <c r="AE467" s="63"/>
    </row>
    <row r="468" spans="1:31" x14ac:dyDescent="0.2">
      <c r="A468" s="115"/>
      <c r="B468" s="97" t="s">
        <v>33</v>
      </c>
      <c r="C468" s="767" t="s">
        <v>206</v>
      </c>
      <c r="D468" s="767"/>
      <c r="E468" s="767"/>
      <c r="F468" s="767"/>
      <c r="G468" s="767"/>
      <c r="H468" s="767"/>
      <c r="I468" s="767"/>
      <c r="J468" s="767"/>
      <c r="K468" s="767"/>
      <c r="L468" s="116">
        <v>3381.45</v>
      </c>
      <c r="M468" s="117" t="s">
        <v>33</v>
      </c>
      <c r="N468" s="118" t="s">
        <v>33</v>
      </c>
      <c r="O468" s="63"/>
      <c r="P468" s="63"/>
      <c r="Q468" s="63"/>
      <c r="R468" s="63"/>
      <c r="S468" s="63"/>
      <c r="T468" s="63"/>
      <c r="U468" s="63"/>
      <c r="V468" s="63"/>
      <c r="W468" s="63"/>
      <c r="X468" s="63"/>
      <c r="Y468" s="63"/>
      <c r="Z468" s="63"/>
      <c r="AA468" s="63"/>
      <c r="AB468" s="63"/>
      <c r="AC468" s="63"/>
      <c r="AD468" s="68" t="s">
        <v>206</v>
      </c>
      <c r="AE468" s="63"/>
    </row>
    <row r="469" spans="1:31" x14ac:dyDescent="0.2">
      <c r="A469" s="115"/>
      <c r="B469" s="97" t="s">
        <v>173</v>
      </c>
      <c r="C469" s="767" t="s">
        <v>877</v>
      </c>
      <c r="D469" s="767"/>
      <c r="E469" s="767"/>
      <c r="F469" s="767"/>
      <c r="G469" s="767"/>
      <c r="H469" s="767"/>
      <c r="I469" s="767"/>
      <c r="J469" s="767"/>
      <c r="K469" s="767"/>
      <c r="L469" s="116">
        <v>37302.28</v>
      </c>
      <c r="M469" s="117">
        <v>4.51</v>
      </c>
      <c r="N469" s="118">
        <v>168233</v>
      </c>
      <c r="O469" s="63"/>
      <c r="P469" s="63"/>
      <c r="Q469" s="63"/>
      <c r="R469" s="63"/>
      <c r="S469" s="63"/>
      <c r="T469" s="63"/>
      <c r="U469" s="63"/>
      <c r="V469" s="63"/>
      <c r="W469" s="63"/>
      <c r="X469" s="63"/>
      <c r="Y469" s="63"/>
      <c r="Z469" s="63"/>
      <c r="AA469" s="63"/>
      <c r="AB469" s="63"/>
      <c r="AC469" s="63"/>
      <c r="AD469" s="68" t="s">
        <v>877</v>
      </c>
      <c r="AE469" s="63"/>
    </row>
    <row r="470" spans="1:31" x14ac:dyDescent="0.2">
      <c r="A470" s="115"/>
      <c r="B470" s="97" t="s">
        <v>33</v>
      </c>
      <c r="C470" s="767" t="s">
        <v>207</v>
      </c>
      <c r="D470" s="767"/>
      <c r="E470" s="767"/>
      <c r="F470" s="767"/>
      <c r="G470" s="767"/>
      <c r="H470" s="767"/>
      <c r="I470" s="767"/>
      <c r="J470" s="767"/>
      <c r="K470" s="767"/>
      <c r="L470" s="116">
        <v>13307.91</v>
      </c>
      <c r="M470" s="117" t="s">
        <v>33</v>
      </c>
      <c r="N470" s="118" t="s">
        <v>33</v>
      </c>
      <c r="O470" s="63"/>
      <c r="P470" s="63"/>
      <c r="Q470" s="63"/>
      <c r="R470" s="63"/>
      <c r="S470" s="63"/>
      <c r="T470" s="63"/>
      <c r="U470" s="63"/>
      <c r="V470" s="63"/>
      <c r="W470" s="63"/>
      <c r="X470" s="63"/>
      <c r="Y470" s="63"/>
      <c r="Z470" s="63"/>
      <c r="AA470" s="63"/>
      <c r="AB470" s="63"/>
      <c r="AC470" s="63"/>
      <c r="AD470" s="68" t="s">
        <v>207</v>
      </c>
      <c r="AE470" s="63"/>
    </row>
    <row r="471" spans="1:31" x14ac:dyDescent="0.2">
      <c r="A471" s="115"/>
      <c r="B471" s="97" t="s">
        <v>33</v>
      </c>
      <c r="C471" s="767" t="s">
        <v>208</v>
      </c>
      <c r="D471" s="767"/>
      <c r="E471" s="767"/>
      <c r="F471" s="767"/>
      <c r="G471" s="767"/>
      <c r="H471" s="767"/>
      <c r="I471" s="767"/>
      <c r="J471" s="767"/>
      <c r="K471" s="767"/>
      <c r="L471" s="116">
        <v>11427.51</v>
      </c>
      <c r="M471" s="117" t="s">
        <v>33</v>
      </c>
      <c r="N471" s="118" t="s">
        <v>33</v>
      </c>
      <c r="O471" s="63"/>
      <c r="P471" s="63"/>
      <c r="Q471" s="63"/>
      <c r="R471" s="63"/>
      <c r="S471" s="63"/>
      <c r="T471" s="63"/>
      <c r="U471" s="63"/>
      <c r="V471" s="63"/>
      <c r="W471" s="63"/>
      <c r="X471" s="63"/>
      <c r="Y471" s="63"/>
      <c r="Z471" s="63"/>
      <c r="AA471" s="63"/>
      <c r="AB471" s="63"/>
      <c r="AC471" s="63"/>
      <c r="AD471" s="68" t="s">
        <v>208</v>
      </c>
      <c r="AE471" s="63"/>
    </row>
    <row r="472" spans="1:31" x14ac:dyDescent="0.2">
      <c r="A472" s="115"/>
      <c r="B472" s="97" t="s">
        <v>33</v>
      </c>
      <c r="C472" s="767" t="s">
        <v>209</v>
      </c>
      <c r="D472" s="767"/>
      <c r="E472" s="767"/>
      <c r="F472" s="767"/>
      <c r="G472" s="767"/>
      <c r="H472" s="767"/>
      <c r="I472" s="767"/>
      <c r="J472" s="767"/>
      <c r="K472" s="767"/>
      <c r="L472" s="116">
        <v>7029.3</v>
      </c>
      <c r="M472" s="117" t="s">
        <v>33</v>
      </c>
      <c r="N472" s="118" t="s">
        <v>33</v>
      </c>
      <c r="O472" s="63"/>
      <c r="P472" s="63"/>
      <c r="Q472" s="63"/>
      <c r="R472" s="63"/>
      <c r="S472" s="63"/>
      <c r="T472" s="63"/>
      <c r="U472" s="63"/>
      <c r="V472" s="63"/>
      <c r="W472" s="63"/>
      <c r="X472" s="63"/>
      <c r="Y472" s="63"/>
      <c r="Z472" s="63"/>
      <c r="AA472" s="63"/>
      <c r="AB472" s="63"/>
      <c r="AC472" s="63"/>
      <c r="AD472" s="68" t="s">
        <v>209</v>
      </c>
      <c r="AE472" s="63"/>
    </row>
    <row r="473" spans="1:31" x14ac:dyDescent="0.2">
      <c r="A473" s="115"/>
      <c r="B473" s="109" t="s">
        <v>33</v>
      </c>
      <c r="C473" s="782" t="s">
        <v>322</v>
      </c>
      <c r="D473" s="782"/>
      <c r="E473" s="782"/>
      <c r="F473" s="782"/>
      <c r="G473" s="782"/>
      <c r="H473" s="782"/>
      <c r="I473" s="782"/>
      <c r="J473" s="782"/>
      <c r="K473" s="782"/>
      <c r="L473" s="119">
        <v>191051.27</v>
      </c>
      <c r="M473" s="120" t="s">
        <v>33</v>
      </c>
      <c r="N473" s="125">
        <v>1495087</v>
      </c>
      <c r="O473" s="63"/>
      <c r="P473" s="63"/>
      <c r="Q473" s="63"/>
      <c r="R473" s="63"/>
      <c r="S473" s="63"/>
      <c r="T473" s="63"/>
      <c r="U473" s="63"/>
      <c r="V473" s="63"/>
      <c r="W473" s="63"/>
      <c r="X473" s="63"/>
      <c r="Y473" s="63"/>
      <c r="Z473" s="63"/>
      <c r="AA473" s="63"/>
      <c r="AB473" s="63"/>
      <c r="AC473" s="63"/>
      <c r="AD473" s="63"/>
      <c r="AE473" s="68" t="s">
        <v>322</v>
      </c>
    </row>
    <row r="474" spans="1:31" ht="1.5" customHeight="1" x14ac:dyDescent="0.2">
      <c r="B474" s="109"/>
      <c r="C474" s="104"/>
      <c r="D474" s="104"/>
      <c r="E474" s="104"/>
      <c r="F474" s="104"/>
      <c r="G474" s="104"/>
      <c r="H474" s="104"/>
      <c r="I474" s="104"/>
      <c r="J474" s="104"/>
      <c r="K474" s="104"/>
      <c r="L474" s="119"/>
      <c r="M474" s="120"/>
      <c r="N474" s="126"/>
      <c r="O474" s="63"/>
      <c r="P474" s="63"/>
      <c r="Q474" s="63"/>
      <c r="R474" s="63"/>
      <c r="S474" s="63"/>
      <c r="T474" s="63"/>
      <c r="U474" s="63"/>
      <c r="V474" s="63"/>
      <c r="W474" s="63"/>
      <c r="X474" s="63"/>
      <c r="Y474" s="63"/>
      <c r="Z474" s="63"/>
      <c r="AA474" s="63"/>
      <c r="AB474" s="63"/>
      <c r="AC474" s="63"/>
      <c r="AD474" s="63"/>
      <c r="AE474" s="63"/>
    </row>
    <row r="475" spans="1:31" ht="53.25" customHeight="1" x14ac:dyDescent="0.2">
      <c r="A475" s="127"/>
      <c r="B475" s="127"/>
      <c r="C475" s="127"/>
      <c r="D475" s="127"/>
      <c r="E475" s="127"/>
      <c r="F475" s="127"/>
      <c r="G475" s="127"/>
      <c r="H475" s="127"/>
      <c r="I475" s="127"/>
      <c r="J475" s="127"/>
      <c r="K475" s="127"/>
      <c r="L475" s="127"/>
      <c r="M475" s="127"/>
      <c r="N475" s="127"/>
      <c r="O475" s="63"/>
      <c r="P475" s="63"/>
      <c r="Q475" s="63"/>
      <c r="R475" s="63"/>
      <c r="S475" s="63"/>
      <c r="T475" s="63"/>
      <c r="U475" s="63"/>
      <c r="V475" s="63"/>
      <c r="W475" s="63"/>
      <c r="X475" s="63"/>
      <c r="Y475" s="63"/>
      <c r="Z475" s="63"/>
      <c r="AA475" s="63"/>
      <c r="AB475" s="63"/>
      <c r="AC475" s="63"/>
      <c r="AD475" s="63"/>
      <c r="AE475" s="63"/>
    </row>
    <row r="476" spans="1:31" x14ac:dyDescent="0.2">
      <c r="B476" s="128" t="s">
        <v>323</v>
      </c>
      <c r="C476" s="786" t="s">
        <v>33</v>
      </c>
      <c r="D476" s="786"/>
      <c r="E476" s="786"/>
      <c r="F476" s="786"/>
      <c r="G476" s="786"/>
      <c r="H476" s="786"/>
      <c r="I476" s="786"/>
      <c r="J476" s="786"/>
      <c r="K476" s="786"/>
      <c r="L476" s="786"/>
    </row>
    <row r="477" spans="1:31" ht="13.5" customHeight="1" x14ac:dyDescent="0.2">
      <c r="B477" s="64"/>
      <c r="C477" s="787" t="s">
        <v>11</v>
      </c>
      <c r="D477" s="787"/>
      <c r="E477" s="787"/>
      <c r="F477" s="787"/>
      <c r="G477" s="787"/>
      <c r="H477" s="787"/>
      <c r="I477" s="787"/>
      <c r="J477" s="787"/>
      <c r="K477" s="787"/>
      <c r="L477" s="787"/>
    </row>
    <row r="478" spans="1:31" ht="12.75" customHeight="1" x14ac:dyDescent="0.2">
      <c r="B478" s="128" t="s">
        <v>324</v>
      </c>
      <c r="C478" s="786" t="s">
        <v>33</v>
      </c>
      <c r="D478" s="786"/>
      <c r="E478" s="786"/>
      <c r="F478" s="786"/>
      <c r="G478" s="786"/>
      <c r="H478" s="786"/>
      <c r="I478" s="786"/>
      <c r="J478" s="786"/>
      <c r="K478" s="786"/>
      <c r="L478" s="786"/>
    </row>
    <row r="479" spans="1:31" ht="13.5" customHeight="1" x14ac:dyDescent="0.2">
      <c r="C479" s="787" t="s">
        <v>11</v>
      </c>
      <c r="D479" s="787"/>
      <c r="E479" s="787"/>
      <c r="F479" s="787"/>
      <c r="G479" s="787"/>
      <c r="H479" s="787"/>
      <c r="I479" s="787"/>
      <c r="J479" s="787"/>
      <c r="K479" s="787"/>
      <c r="L479" s="787"/>
    </row>
    <row r="493" s="63" customFormat="1" x14ac:dyDescent="0.2"/>
  </sheetData>
  <mergeCells count="463">
    <mergeCell ref="C477:L477"/>
    <mergeCell ref="C478:L478"/>
    <mergeCell ref="C479:L479"/>
    <mergeCell ref="C469:K469"/>
    <mergeCell ref="C470:K470"/>
    <mergeCell ref="C471:K471"/>
    <mergeCell ref="C472:K472"/>
    <mergeCell ref="C473:K473"/>
    <mergeCell ref="C476:L476"/>
    <mergeCell ref="C463:K463"/>
    <mergeCell ref="C464:K464"/>
    <mergeCell ref="C465:K465"/>
    <mergeCell ref="C466:K466"/>
    <mergeCell ref="C467:K467"/>
    <mergeCell ref="C468:K468"/>
    <mergeCell ref="C457:K457"/>
    <mergeCell ref="C458:K458"/>
    <mergeCell ref="C459:K459"/>
    <mergeCell ref="C460:K460"/>
    <mergeCell ref="C461:K461"/>
    <mergeCell ref="C462:K462"/>
    <mergeCell ref="C450:K450"/>
    <mergeCell ref="C452:K452"/>
    <mergeCell ref="C453:K453"/>
    <mergeCell ref="C454:K454"/>
    <mergeCell ref="C455:K455"/>
    <mergeCell ref="C456:K456"/>
    <mergeCell ref="C444:K444"/>
    <mergeCell ref="C445:K445"/>
    <mergeCell ref="C446:K446"/>
    <mergeCell ref="C447:K447"/>
    <mergeCell ref="C448:K448"/>
    <mergeCell ref="C449:K449"/>
    <mergeCell ref="C437:K437"/>
    <mergeCell ref="C438:K438"/>
    <mergeCell ref="A439:N439"/>
    <mergeCell ref="C440:E440"/>
    <mergeCell ref="C441:E441"/>
    <mergeCell ref="C442:N442"/>
    <mergeCell ref="C431:K431"/>
    <mergeCell ref="C432:K432"/>
    <mergeCell ref="C433:K433"/>
    <mergeCell ref="C434:K434"/>
    <mergeCell ref="C435:K435"/>
    <mergeCell ref="C436:K436"/>
    <mergeCell ref="C424:N424"/>
    <mergeCell ref="C426:K426"/>
    <mergeCell ref="C427:K427"/>
    <mergeCell ref="C428:K428"/>
    <mergeCell ref="C429:K429"/>
    <mergeCell ref="C430:K430"/>
    <mergeCell ref="C418:N418"/>
    <mergeCell ref="C419:E419"/>
    <mergeCell ref="C420:N420"/>
    <mergeCell ref="C421:E421"/>
    <mergeCell ref="C422:N422"/>
    <mergeCell ref="C423:E423"/>
    <mergeCell ref="C412:E412"/>
    <mergeCell ref="C413:E413"/>
    <mergeCell ref="C414:E414"/>
    <mergeCell ref="C415:E415"/>
    <mergeCell ref="C416:E416"/>
    <mergeCell ref="C417:E417"/>
    <mergeCell ref="C406:E406"/>
    <mergeCell ref="C407:E407"/>
    <mergeCell ref="C408:E408"/>
    <mergeCell ref="C409:E409"/>
    <mergeCell ref="C410:E410"/>
    <mergeCell ref="C411:E411"/>
    <mergeCell ref="C400:E400"/>
    <mergeCell ref="C401:E401"/>
    <mergeCell ref="C402:E402"/>
    <mergeCell ref="C403:N403"/>
    <mergeCell ref="C404:E404"/>
    <mergeCell ref="C405:N405"/>
    <mergeCell ref="C394:E394"/>
    <mergeCell ref="C395:E395"/>
    <mergeCell ref="C396:E396"/>
    <mergeCell ref="C397:E397"/>
    <mergeCell ref="C398:E398"/>
    <mergeCell ref="C399:E399"/>
    <mergeCell ref="C388:N388"/>
    <mergeCell ref="C389:E389"/>
    <mergeCell ref="C390:N390"/>
    <mergeCell ref="C391:E391"/>
    <mergeCell ref="C392:E392"/>
    <mergeCell ref="C393:E393"/>
    <mergeCell ref="C382:E382"/>
    <mergeCell ref="C383:E383"/>
    <mergeCell ref="C384:E384"/>
    <mergeCell ref="C385:E385"/>
    <mergeCell ref="C386:E386"/>
    <mergeCell ref="C387:E387"/>
    <mergeCell ref="C376:E376"/>
    <mergeCell ref="C377:E377"/>
    <mergeCell ref="C378:E378"/>
    <mergeCell ref="C379:E379"/>
    <mergeCell ref="C380:E380"/>
    <mergeCell ref="C381:E381"/>
    <mergeCell ref="C370:E370"/>
    <mergeCell ref="C371:E371"/>
    <mergeCell ref="C372:E372"/>
    <mergeCell ref="C373:E373"/>
    <mergeCell ref="C374:E374"/>
    <mergeCell ref="C375:N375"/>
    <mergeCell ref="C364:E364"/>
    <mergeCell ref="C365:E365"/>
    <mergeCell ref="C366:E366"/>
    <mergeCell ref="C367:E367"/>
    <mergeCell ref="C368:E368"/>
    <mergeCell ref="C369:E369"/>
    <mergeCell ref="C358:E358"/>
    <mergeCell ref="C359:E359"/>
    <mergeCell ref="C360:E360"/>
    <mergeCell ref="C361:N361"/>
    <mergeCell ref="C362:E362"/>
    <mergeCell ref="C363:E363"/>
    <mergeCell ref="C352:E352"/>
    <mergeCell ref="C353:E353"/>
    <mergeCell ref="C354:E354"/>
    <mergeCell ref="C355:E355"/>
    <mergeCell ref="C356:E356"/>
    <mergeCell ref="C357:E357"/>
    <mergeCell ref="C346:E346"/>
    <mergeCell ref="C347:N347"/>
    <mergeCell ref="C348:E348"/>
    <mergeCell ref="C349:E349"/>
    <mergeCell ref="C350:E350"/>
    <mergeCell ref="C351:E351"/>
    <mergeCell ref="C340:E340"/>
    <mergeCell ref="C341:N341"/>
    <mergeCell ref="C342:N342"/>
    <mergeCell ref="C343:E343"/>
    <mergeCell ref="C344:N344"/>
    <mergeCell ref="C345:N345"/>
    <mergeCell ref="C334:E334"/>
    <mergeCell ref="C335:E335"/>
    <mergeCell ref="C336:E336"/>
    <mergeCell ref="C337:E337"/>
    <mergeCell ref="C338:E338"/>
    <mergeCell ref="C339:E339"/>
    <mergeCell ref="C328:N328"/>
    <mergeCell ref="C329:E329"/>
    <mergeCell ref="C330:E330"/>
    <mergeCell ref="C331:E331"/>
    <mergeCell ref="C332:E332"/>
    <mergeCell ref="C333:E333"/>
    <mergeCell ref="C322:N322"/>
    <mergeCell ref="C323:N323"/>
    <mergeCell ref="C324:E324"/>
    <mergeCell ref="C325:N325"/>
    <mergeCell ref="C326:N326"/>
    <mergeCell ref="C327:E327"/>
    <mergeCell ref="C316:N316"/>
    <mergeCell ref="C317:N317"/>
    <mergeCell ref="C318:E318"/>
    <mergeCell ref="C319:N319"/>
    <mergeCell ref="C320:N320"/>
    <mergeCell ref="C321:E321"/>
    <mergeCell ref="C310:E310"/>
    <mergeCell ref="C311:E311"/>
    <mergeCell ref="C312:E312"/>
    <mergeCell ref="C313:N313"/>
    <mergeCell ref="C314:N314"/>
    <mergeCell ref="C315:E315"/>
    <mergeCell ref="C304:E304"/>
    <mergeCell ref="C305:E305"/>
    <mergeCell ref="C306:E306"/>
    <mergeCell ref="C307:E307"/>
    <mergeCell ref="C308:E308"/>
    <mergeCell ref="C309:E309"/>
    <mergeCell ref="C298:K298"/>
    <mergeCell ref="A299:N299"/>
    <mergeCell ref="C300:E300"/>
    <mergeCell ref="C301:E301"/>
    <mergeCell ref="C302:E302"/>
    <mergeCell ref="C303:E303"/>
    <mergeCell ref="C292:K292"/>
    <mergeCell ref="C293:K293"/>
    <mergeCell ref="C294:K294"/>
    <mergeCell ref="C295:K295"/>
    <mergeCell ref="C296:K296"/>
    <mergeCell ref="C297:K297"/>
    <mergeCell ref="C286:K286"/>
    <mergeCell ref="C287:K287"/>
    <mergeCell ref="C288:K288"/>
    <mergeCell ref="C289:K289"/>
    <mergeCell ref="C290:K290"/>
    <mergeCell ref="C291:K291"/>
    <mergeCell ref="C280:K280"/>
    <mergeCell ref="C281:K281"/>
    <mergeCell ref="C282:K282"/>
    <mergeCell ref="C283:K283"/>
    <mergeCell ref="C284:K284"/>
    <mergeCell ref="C285:K285"/>
    <mergeCell ref="C273:E273"/>
    <mergeCell ref="C274:E274"/>
    <mergeCell ref="C275:E275"/>
    <mergeCell ref="C276:N276"/>
    <mergeCell ref="C278:K278"/>
    <mergeCell ref="C279:K279"/>
    <mergeCell ref="C267:E267"/>
    <mergeCell ref="C268:E268"/>
    <mergeCell ref="C269:E269"/>
    <mergeCell ref="C270:E270"/>
    <mergeCell ref="C271:E271"/>
    <mergeCell ref="C272:E272"/>
    <mergeCell ref="C261:E261"/>
    <mergeCell ref="C262:E262"/>
    <mergeCell ref="C263:N263"/>
    <mergeCell ref="C264:E264"/>
    <mergeCell ref="C265:E265"/>
    <mergeCell ref="C266:E266"/>
    <mergeCell ref="C255:E255"/>
    <mergeCell ref="C256:E256"/>
    <mergeCell ref="C257:E257"/>
    <mergeCell ref="C258:E258"/>
    <mergeCell ref="C259:E259"/>
    <mergeCell ref="C260:E260"/>
    <mergeCell ref="C249:E249"/>
    <mergeCell ref="C250:E250"/>
    <mergeCell ref="C251:E251"/>
    <mergeCell ref="C252:E252"/>
    <mergeCell ref="C253:E253"/>
    <mergeCell ref="C254:N254"/>
    <mergeCell ref="A243:N243"/>
    <mergeCell ref="C244:E244"/>
    <mergeCell ref="C245:N245"/>
    <mergeCell ref="C246:E246"/>
    <mergeCell ref="C247:E247"/>
    <mergeCell ref="C248:E248"/>
    <mergeCell ref="C237:E237"/>
    <mergeCell ref="C238:E238"/>
    <mergeCell ref="C239:E239"/>
    <mergeCell ref="C240:E240"/>
    <mergeCell ref="C241:E241"/>
    <mergeCell ref="C242:E242"/>
    <mergeCell ref="C231:N231"/>
    <mergeCell ref="C232:E232"/>
    <mergeCell ref="C233:E233"/>
    <mergeCell ref="C234:E234"/>
    <mergeCell ref="C235:E235"/>
    <mergeCell ref="C236:E236"/>
    <mergeCell ref="C225:E225"/>
    <mergeCell ref="C226:E226"/>
    <mergeCell ref="C227:E227"/>
    <mergeCell ref="C228:E228"/>
    <mergeCell ref="C229:E229"/>
    <mergeCell ref="C230:E230"/>
    <mergeCell ref="C219:E219"/>
    <mergeCell ref="C220:E220"/>
    <mergeCell ref="C221:E221"/>
    <mergeCell ref="C222:E222"/>
    <mergeCell ref="C223:E223"/>
    <mergeCell ref="C224:E224"/>
    <mergeCell ref="C213:E213"/>
    <mergeCell ref="C214:E214"/>
    <mergeCell ref="C215:N215"/>
    <mergeCell ref="C216:N216"/>
    <mergeCell ref="C217:E217"/>
    <mergeCell ref="C218:N218"/>
    <mergeCell ref="C207:E207"/>
    <mergeCell ref="C208:E208"/>
    <mergeCell ref="C209:E209"/>
    <mergeCell ref="C210:E210"/>
    <mergeCell ref="C211:E211"/>
    <mergeCell ref="C212:E212"/>
    <mergeCell ref="C201:E201"/>
    <mergeCell ref="C202:E202"/>
    <mergeCell ref="C203:N203"/>
    <mergeCell ref="C204:N204"/>
    <mergeCell ref="C205:E205"/>
    <mergeCell ref="C206:E206"/>
    <mergeCell ref="C195:E195"/>
    <mergeCell ref="C196:E196"/>
    <mergeCell ref="C197:E197"/>
    <mergeCell ref="C198:E198"/>
    <mergeCell ref="C199:E199"/>
    <mergeCell ref="C200:E200"/>
    <mergeCell ref="C189:E189"/>
    <mergeCell ref="C190:E190"/>
    <mergeCell ref="C191:N191"/>
    <mergeCell ref="C192:N192"/>
    <mergeCell ref="C193:E193"/>
    <mergeCell ref="C194:E194"/>
    <mergeCell ref="C183:E183"/>
    <mergeCell ref="C184:E184"/>
    <mergeCell ref="C185:E185"/>
    <mergeCell ref="C186:E186"/>
    <mergeCell ref="C187:E187"/>
    <mergeCell ref="C188:E188"/>
    <mergeCell ref="C177:E177"/>
    <mergeCell ref="C178:E178"/>
    <mergeCell ref="C179:E179"/>
    <mergeCell ref="C180:E180"/>
    <mergeCell ref="C181:E181"/>
    <mergeCell ref="C182:E182"/>
    <mergeCell ref="C171:E171"/>
    <mergeCell ref="C172:E172"/>
    <mergeCell ref="C173:E173"/>
    <mergeCell ref="C174:E174"/>
    <mergeCell ref="C175:E175"/>
    <mergeCell ref="C176:E176"/>
    <mergeCell ref="C165:N165"/>
    <mergeCell ref="C166:N166"/>
    <mergeCell ref="C167:E167"/>
    <mergeCell ref="C168:N168"/>
    <mergeCell ref="C169:E169"/>
    <mergeCell ref="C170:E170"/>
    <mergeCell ref="C159:E159"/>
    <mergeCell ref="C160:E160"/>
    <mergeCell ref="C161:E161"/>
    <mergeCell ref="C162:E162"/>
    <mergeCell ref="C163:E163"/>
    <mergeCell ref="C164:N164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C150:E150"/>
    <mergeCell ref="C151:N151"/>
    <mergeCell ref="C152:E152"/>
    <mergeCell ref="C141:E141"/>
    <mergeCell ref="C142:E142"/>
    <mergeCell ref="C143:E143"/>
    <mergeCell ref="C144:E144"/>
    <mergeCell ref="C145:E145"/>
    <mergeCell ref="C146:E146"/>
    <mergeCell ref="C135:N135"/>
    <mergeCell ref="C136:N136"/>
    <mergeCell ref="C137:E137"/>
    <mergeCell ref="C138:N138"/>
    <mergeCell ref="C139:E139"/>
    <mergeCell ref="C140:E140"/>
    <mergeCell ref="C129:E129"/>
    <mergeCell ref="C130:E130"/>
    <mergeCell ref="C131:E131"/>
    <mergeCell ref="C132:E132"/>
    <mergeCell ref="C133:E133"/>
    <mergeCell ref="C134:N134"/>
    <mergeCell ref="C123:E123"/>
    <mergeCell ref="C124:E124"/>
    <mergeCell ref="C125:E125"/>
    <mergeCell ref="C126:E126"/>
    <mergeCell ref="C127:E127"/>
    <mergeCell ref="C128:E128"/>
    <mergeCell ref="C117:E117"/>
    <mergeCell ref="C118:E118"/>
    <mergeCell ref="C119:E119"/>
    <mergeCell ref="C120:E120"/>
    <mergeCell ref="C121:N121"/>
    <mergeCell ref="C122:E122"/>
    <mergeCell ref="C111:E111"/>
    <mergeCell ref="C112:E112"/>
    <mergeCell ref="C113:E113"/>
    <mergeCell ref="C114:E114"/>
    <mergeCell ref="C115:E115"/>
    <mergeCell ref="C116:E116"/>
    <mergeCell ref="C105:N105"/>
    <mergeCell ref="C106:N106"/>
    <mergeCell ref="C107:E107"/>
    <mergeCell ref="C108:N108"/>
    <mergeCell ref="C109:E109"/>
    <mergeCell ref="C110:E110"/>
    <mergeCell ref="C99:E99"/>
    <mergeCell ref="C100:E100"/>
    <mergeCell ref="C101:E101"/>
    <mergeCell ref="C102:E102"/>
    <mergeCell ref="C103:E103"/>
    <mergeCell ref="C104:N104"/>
    <mergeCell ref="C93:E93"/>
    <mergeCell ref="C94:E94"/>
    <mergeCell ref="C95:E95"/>
    <mergeCell ref="C96:E96"/>
    <mergeCell ref="C97:E97"/>
    <mergeCell ref="C98:E98"/>
    <mergeCell ref="C87:E87"/>
    <mergeCell ref="C88:E88"/>
    <mergeCell ref="C89:E89"/>
    <mergeCell ref="C90:E90"/>
    <mergeCell ref="C91:N91"/>
    <mergeCell ref="C92:E92"/>
    <mergeCell ref="C81:E81"/>
    <mergeCell ref="C82:E82"/>
    <mergeCell ref="C83:E83"/>
    <mergeCell ref="C84:E84"/>
    <mergeCell ref="C85:E85"/>
    <mergeCell ref="C86:E86"/>
    <mergeCell ref="C75:E75"/>
    <mergeCell ref="C76:E76"/>
    <mergeCell ref="C77:E77"/>
    <mergeCell ref="C78:N78"/>
    <mergeCell ref="C79:E79"/>
    <mergeCell ref="C80:E80"/>
    <mergeCell ref="C69:E69"/>
    <mergeCell ref="C70:E70"/>
    <mergeCell ref="C71:E71"/>
    <mergeCell ref="C72:E72"/>
    <mergeCell ref="C73:E73"/>
    <mergeCell ref="C74:E74"/>
    <mergeCell ref="C63:E63"/>
    <mergeCell ref="C64:N64"/>
    <mergeCell ref="C65:E65"/>
    <mergeCell ref="C66:E66"/>
    <mergeCell ref="C67:E67"/>
    <mergeCell ref="C68:E68"/>
    <mergeCell ref="C57:E57"/>
    <mergeCell ref="C58:E58"/>
    <mergeCell ref="C59:E59"/>
    <mergeCell ref="C60:E60"/>
    <mergeCell ref="C61:E61"/>
    <mergeCell ref="C62:N62"/>
    <mergeCell ref="C51:E51"/>
    <mergeCell ref="C52:N52"/>
    <mergeCell ref="C53:E53"/>
    <mergeCell ref="C54:E54"/>
    <mergeCell ref="C55:E55"/>
    <mergeCell ref="C56:E56"/>
    <mergeCell ref="C45:E45"/>
    <mergeCell ref="C46:E46"/>
    <mergeCell ref="C47:E47"/>
    <mergeCell ref="C48:E48"/>
    <mergeCell ref="C49:E49"/>
    <mergeCell ref="C50:E50"/>
    <mergeCell ref="C39:E39"/>
    <mergeCell ref="C40:E40"/>
    <mergeCell ref="C41:E41"/>
    <mergeCell ref="C42:E42"/>
    <mergeCell ref="C43:N43"/>
    <mergeCell ref="C44:E44"/>
    <mergeCell ref="C33:E33"/>
    <mergeCell ref="C34:N34"/>
    <mergeCell ref="C35:E35"/>
    <mergeCell ref="C36:E36"/>
    <mergeCell ref="C37:E37"/>
    <mergeCell ref="C38:E38"/>
    <mergeCell ref="C30:E30"/>
    <mergeCell ref="A31:N31"/>
    <mergeCell ref="A32:N32"/>
    <mergeCell ref="A12:N12"/>
    <mergeCell ref="A13:N13"/>
    <mergeCell ref="B15:F15"/>
    <mergeCell ref="B16:F16"/>
    <mergeCell ref="L25:M25"/>
    <mergeCell ref="A27:A29"/>
    <mergeCell ref="B27:B29"/>
    <mergeCell ref="C27:E29"/>
    <mergeCell ref="F27:F29"/>
    <mergeCell ref="G27:I28"/>
    <mergeCell ref="D5:N5"/>
    <mergeCell ref="A7:N7"/>
    <mergeCell ref="A8:N8"/>
    <mergeCell ref="A9:N9"/>
    <mergeCell ref="A10:N10"/>
    <mergeCell ref="A11:N11"/>
    <mergeCell ref="J27:L28"/>
    <mergeCell ref="M27:M29"/>
    <mergeCell ref="N27:N29"/>
  </mergeCells>
  <printOptions horizontalCentered="1"/>
  <pageMargins left="0.39370077848434398" right="0.39370077848434398" top="0.78740155696868896" bottom="0.74803149700164795" header="0.118110239505768" footer="0.118110239505768"/>
  <pageSetup paperSize="9" orientation="landscape"/>
  <headerFooter>
    <oddHeader>&amp;LГРАНД-Смета 2021</oddHeader>
  </headerFooter>
  <rowBreaks count="1" manualBreakCount="1">
    <brk id="26" max="492" man="1"/>
  </rowBreaks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H38"/>
  <sheetViews>
    <sheetView showGridLines="0" topLeftCell="A7" zoomScale="115" zoomScaleNormal="115" workbookViewId="0">
      <selection activeCell="B24" sqref="B24:G26"/>
    </sheetView>
  </sheetViews>
  <sheetFormatPr defaultRowHeight="12.75" x14ac:dyDescent="0.2"/>
  <cols>
    <col min="1" max="1" width="5.5703125" customWidth="1"/>
    <col min="2" max="2" width="17" customWidth="1"/>
    <col min="3" max="3" width="37.85546875" customWidth="1"/>
    <col min="4" max="4" width="17.5703125" customWidth="1"/>
    <col min="5" max="5" width="15" customWidth="1"/>
    <col min="6" max="6" width="15.28515625" customWidth="1"/>
    <col min="7" max="7" width="13.85546875" customWidth="1"/>
    <col min="8" max="8" width="15.5703125" customWidth="1"/>
  </cols>
  <sheetData>
    <row r="1" spans="1:8" x14ac:dyDescent="0.2">
      <c r="H1" s="13" t="s">
        <v>537</v>
      </c>
    </row>
    <row r="2" spans="1:8" x14ac:dyDescent="0.2">
      <c r="A2" s="221"/>
      <c r="B2" s="2"/>
      <c r="C2" s="3"/>
      <c r="D2" s="4"/>
      <c r="E2" s="4"/>
      <c r="F2" s="4"/>
      <c r="G2" s="4"/>
      <c r="H2" s="13" t="s">
        <v>12</v>
      </c>
    </row>
    <row r="3" spans="1:8" ht="30" customHeight="1" x14ac:dyDescent="0.2">
      <c r="A3" s="221"/>
      <c r="B3" s="655" t="s">
        <v>1007</v>
      </c>
      <c r="C3" s="655"/>
      <c r="D3" s="655"/>
      <c r="E3" s="655"/>
      <c r="F3" s="655"/>
      <c r="G3" s="655"/>
      <c r="H3" s="222"/>
    </row>
    <row r="4" spans="1:8" x14ac:dyDescent="0.2">
      <c r="A4" s="221"/>
      <c r="B4" s="2"/>
      <c r="C4" s="803" t="s">
        <v>3</v>
      </c>
      <c r="D4" s="803"/>
      <c r="E4" s="803"/>
      <c r="F4" s="803"/>
      <c r="G4" s="4"/>
      <c r="H4" s="4"/>
    </row>
    <row r="5" spans="1:8" ht="27" customHeight="1" x14ac:dyDescent="0.2">
      <c r="A5" s="221"/>
      <c r="B5" s="655" t="s">
        <v>4678</v>
      </c>
      <c r="C5" s="655"/>
      <c r="D5" s="655"/>
      <c r="E5" s="655"/>
      <c r="F5" s="655"/>
      <c r="G5" s="655"/>
      <c r="H5" s="4"/>
    </row>
    <row r="6" spans="1:8" x14ac:dyDescent="0.2">
      <c r="A6" s="221"/>
      <c r="B6" s="2"/>
      <c r="C6" s="803" t="s">
        <v>132</v>
      </c>
      <c r="D6" s="803"/>
      <c r="E6" s="803"/>
      <c r="F6" s="803"/>
      <c r="G6" s="4"/>
      <c r="H6" s="4"/>
    </row>
    <row r="7" spans="1:8" x14ac:dyDescent="0.2">
      <c r="A7" s="221"/>
      <c r="B7" s="2"/>
      <c r="C7" s="223"/>
      <c r="D7" s="4"/>
      <c r="E7" s="4"/>
      <c r="F7" s="4"/>
      <c r="G7" s="4"/>
      <c r="H7" s="4"/>
    </row>
    <row r="8" spans="1:8" x14ac:dyDescent="0.2">
      <c r="A8" s="221"/>
      <c r="B8" s="2"/>
      <c r="C8" s="3"/>
      <c r="D8" s="19" t="s">
        <v>4679</v>
      </c>
      <c r="F8" s="4"/>
      <c r="G8" s="4"/>
      <c r="H8" s="4"/>
    </row>
    <row r="9" spans="1:8" x14ac:dyDescent="0.2">
      <c r="A9" s="221"/>
      <c r="B9" s="2"/>
      <c r="C9" s="3"/>
      <c r="D9" s="4"/>
      <c r="E9" s="4"/>
      <c r="F9" s="4"/>
      <c r="G9" s="4"/>
      <c r="H9" s="4"/>
    </row>
    <row r="10" spans="1:8" x14ac:dyDescent="0.2">
      <c r="A10" s="221"/>
      <c r="B10" s="224" t="s">
        <v>539</v>
      </c>
      <c r="C10" s="225"/>
      <c r="D10" s="226"/>
      <c r="E10" s="226"/>
      <c r="F10" s="227">
        <v>86.75</v>
      </c>
      <c r="G10" s="228" t="s">
        <v>540</v>
      </c>
      <c r="H10" s="4"/>
    </row>
    <row r="11" spans="1:8" x14ac:dyDescent="0.2">
      <c r="A11" s="221"/>
      <c r="B11" s="2"/>
      <c r="D11" s="8"/>
      <c r="E11" s="4"/>
      <c r="F11" s="4"/>
      <c r="G11" s="4"/>
      <c r="H11" s="4"/>
    </row>
    <row r="12" spans="1:8" ht="14.25" customHeight="1" x14ac:dyDescent="0.2">
      <c r="A12" s="221"/>
      <c r="B12" s="229" t="s">
        <v>541</v>
      </c>
      <c r="D12" s="8"/>
      <c r="E12" s="4"/>
      <c r="F12" s="4"/>
      <c r="G12" s="4"/>
      <c r="H12" s="4"/>
    </row>
    <row r="13" spans="1:8" x14ac:dyDescent="0.2">
      <c r="A13" s="221"/>
      <c r="B13" s="230" t="s">
        <v>542</v>
      </c>
      <c r="D13" s="231"/>
      <c r="E13" s="232"/>
      <c r="F13" s="233"/>
      <c r="G13" s="4"/>
      <c r="H13" s="4"/>
    </row>
    <row r="14" spans="1:8" x14ac:dyDescent="0.2">
      <c r="A14" s="221"/>
      <c r="B14" s="221" t="s">
        <v>543</v>
      </c>
      <c r="D14" s="8"/>
      <c r="E14" s="4"/>
      <c r="F14" s="4"/>
      <c r="G14" s="4"/>
      <c r="H14" s="4"/>
    </row>
    <row r="15" spans="1:8" x14ac:dyDescent="0.2">
      <c r="A15" s="221"/>
      <c r="B15" s="230" t="s">
        <v>542</v>
      </c>
      <c r="D15" s="231"/>
      <c r="E15" s="232"/>
      <c r="F15" s="233"/>
      <c r="G15" s="4"/>
      <c r="H15" s="4"/>
    </row>
    <row r="16" spans="1:8" x14ac:dyDescent="0.2">
      <c r="A16" s="221"/>
      <c r="B16" s="234" t="s">
        <v>4680</v>
      </c>
      <c r="C16" s="234"/>
      <c r="D16" s="234"/>
      <c r="E16" s="234"/>
      <c r="F16" s="4"/>
      <c r="G16" s="4"/>
      <c r="H16" s="4"/>
    </row>
    <row r="17" spans="1:8" x14ac:dyDescent="0.2">
      <c r="A17" s="221"/>
      <c r="B17" s="2"/>
      <c r="C17" s="3"/>
      <c r="D17" s="4"/>
      <c r="E17" s="4"/>
      <c r="F17" s="4"/>
      <c r="G17" s="4"/>
      <c r="H17" s="4"/>
    </row>
    <row r="18" spans="1:8" x14ac:dyDescent="0.2">
      <c r="A18" s="657" t="s">
        <v>4</v>
      </c>
      <c r="B18" s="663" t="s">
        <v>15</v>
      </c>
      <c r="C18" s="657" t="s">
        <v>545</v>
      </c>
      <c r="D18" s="804" t="s">
        <v>25</v>
      </c>
      <c r="E18" s="805"/>
      <c r="F18" s="805"/>
      <c r="G18" s="805"/>
      <c r="H18" s="806"/>
    </row>
    <row r="19" spans="1:8" ht="20.25" customHeight="1" x14ac:dyDescent="0.2">
      <c r="A19" s="657"/>
      <c r="B19" s="663"/>
      <c r="C19" s="657"/>
      <c r="D19" s="657" t="s">
        <v>546</v>
      </c>
      <c r="E19" s="657" t="s">
        <v>5</v>
      </c>
      <c r="F19" s="657" t="s">
        <v>18</v>
      </c>
      <c r="G19" s="657" t="s">
        <v>19</v>
      </c>
      <c r="H19" s="657" t="s">
        <v>20</v>
      </c>
    </row>
    <row r="20" spans="1:8" ht="30.75" customHeight="1" x14ac:dyDescent="0.2">
      <c r="A20" s="657"/>
      <c r="B20" s="663"/>
      <c r="C20" s="657"/>
      <c r="D20" s="657"/>
      <c r="E20" s="657"/>
      <c r="F20" s="657"/>
      <c r="G20" s="657"/>
      <c r="H20" s="657"/>
    </row>
    <row r="21" spans="1:8" ht="39.75" customHeight="1" x14ac:dyDescent="0.2">
      <c r="A21" s="657"/>
      <c r="B21" s="663"/>
      <c r="C21" s="657"/>
      <c r="D21" s="657"/>
      <c r="E21" s="657"/>
      <c r="F21" s="657"/>
      <c r="G21" s="657"/>
      <c r="H21" s="657"/>
    </row>
    <row r="22" spans="1:8" x14ac:dyDescent="0.2">
      <c r="A22" s="235">
        <v>1</v>
      </c>
      <c r="B22" s="235">
        <v>2</v>
      </c>
      <c r="C22" s="235">
        <v>3</v>
      </c>
      <c r="D22" s="235">
        <v>4</v>
      </c>
      <c r="E22" s="235">
        <v>5</v>
      </c>
      <c r="F22" s="235">
        <v>6</v>
      </c>
      <c r="G22" s="235">
        <v>7</v>
      </c>
      <c r="H22" s="235">
        <v>8</v>
      </c>
    </row>
    <row r="23" spans="1:8" ht="21" customHeight="1" x14ac:dyDescent="0.2">
      <c r="A23" s="807" t="s">
        <v>547</v>
      </c>
      <c r="B23" s="662"/>
      <c r="C23" s="662"/>
      <c r="D23" s="662"/>
      <c r="E23" s="662"/>
      <c r="F23" s="662"/>
      <c r="G23" s="662"/>
      <c r="H23" s="662"/>
    </row>
    <row r="24" spans="1:8" x14ac:dyDescent="0.2">
      <c r="A24" s="130">
        <v>1</v>
      </c>
      <c r="B24" s="24" t="s">
        <v>4681</v>
      </c>
      <c r="C24" s="25" t="s">
        <v>502</v>
      </c>
      <c r="D24" s="26"/>
      <c r="E24" s="26">
        <v>12.51</v>
      </c>
      <c r="F24" s="26">
        <v>27.67</v>
      </c>
      <c r="G24" s="26"/>
      <c r="H24" s="26">
        <v>40.18</v>
      </c>
    </row>
    <row r="25" spans="1:8" ht="25.5" x14ac:dyDescent="0.2">
      <c r="A25" s="130">
        <v>2</v>
      </c>
      <c r="B25" s="24" t="s">
        <v>4682</v>
      </c>
      <c r="C25" s="25" t="s">
        <v>518</v>
      </c>
      <c r="D25" s="26"/>
      <c r="E25" s="26">
        <v>16.13</v>
      </c>
      <c r="F25" s="26">
        <v>26.02</v>
      </c>
      <c r="G25" s="26"/>
      <c r="H25" s="26">
        <v>42.15</v>
      </c>
    </row>
    <row r="26" spans="1:8" ht="25.5" x14ac:dyDescent="0.2">
      <c r="A26" s="130">
        <v>3</v>
      </c>
      <c r="B26" s="24" t="s">
        <v>4683</v>
      </c>
      <c r="C26" s="25" t="s">
        <v>522</v>
      </c>
      <c r="D26" s="26"/>
      <c r="E26" s="26">
        <v>4.04</v>
      </c>
      <c r="F26" s="26">
        <v>0.38</v>
      </c>
      <c r="G26" s="26"/>
      <c r="H26" s="26">
        <v>4.42</v>
      </c>
    </row>
    <row r="27" spans="1:8" x14ac:dyDescent="0.2">
      <c r="A27" s="130" t="s">
        <v>33</v>
      </c>
      <c r="B27" s="24" t="s">
        <v>33</v>
      </c>
      <c r="C27" s="25" t="s">
        <v>548</v>
      </c>
      <c r="D27" s="26"/>
      <c r="E27" s="26">
        <v>32.68</v>
      </c>
      <c r="F27" s="26">
        <v>54.07</v>
      </c>
      <c r="G27" s="26"/>
      <c r="H27" s="26">
        <v>86.75</v>
      </c>
    </row>
    <row r="28" spans="1:8" x14ac:dyDescent="0.2">
      <c r="A28" s="236"/>
      <c r="B28" s="12"/>
      <c r="C28" s="10"/>
      <c r="D28" s="11"/>
      <c r="E28" s="11"/>
      <c r="F28" s="11"/>
      <c r="G28" s="11"/>
      <c r="H28" s="11"/>
    </row>
    <row r="31" spans="1:8" x14ac:dyDescent="0.2">
      <c r="A31" s="237" t="s">
        <v>8</v>
      </c>
      <c r="C31" s="238"/>
      <c r="E31" s="238"/>
      <c r="F31" s="238"/>
      <c r="H31" s="239"/>
    </row>
    <row r="32" spans="1:8" x14ac:dyDescent="0.2">
      <c r="C32" s="670" t="s">
        <v>7</v>
      </c>
      <c r="D32" s="670"/>
      <c r="E32" s="670"/>
      <c r="F32" s="670"/>
      <c r="G32" s="670"/>
      <c r="H32" s="808"/>
    </row>
    <row r="33" spans="1:8" x14ac:dyDescent="0.2">
      <c r="A33" s="237" t="s">
        <v>9</v>
      </c>
      <c r="C33" s="238"/>
      <c r="D33" s="237"/>
      <c r="E33" s="238"/>
      <c r="F33" s="238"/>
      <c r="H33" s="239"/>
    </row>
    <row r="34" spans="1:8" x14ac:dyDescent="0.2">
      <c r="C34" s="57" t="s">
        <v>21</v>
      </c>
      <c r="D34" s="21" t="s">
        <v>549</v>
      </c>
      <c r="E34" s="240"/>
      <c r="G34" s="240"/>
      <c r="H34" s="241"/>
    </row>
    <row r="35" spans="1:8" ht="15" x14ac:dyDescent="0.2">
      <c r="A35" s="237" t="s">
        <v>323</v>
      </c>
      <c r="C35" s="238"/>
      <c r="D35" s="242"/>
      <c r="E35" s="238"/>
      <c r="F35" s="238"/>
      <c r="H35" s="239"/>
    </row>
    <row r="36" spans="1:8" ht="15" x14ac:dyDescent="0.2">
      <c r="B36" s="243"/>
      <c r="C36" s="670" t="s">
        <v>11</v>
      </c>
      <c r="D36" s="670"/>
      <c r="E36" s="670"/>
      <c r="F36" s="670"/>
      <c r="G36" s="670"/>
      <c r="H36" s="670"/>
    </row>
    <row r="37" spans="1:8" ht="15" x14ac:dyDescent="0.2">
      <c r="A37" s="237" t="s">
        <v>324</v>
      </c>
      <c r="C37" s="238"/>
      <c r="D37" s="242"/>
      <c r="E37" s="244"/>
      <c r="F37" s="244"/>
      <c r="G37" s="242"/>
      <c r="H37" s="239"/>
    </row>
    <row r="38" spans="1:8" x14ac:dyDescent="0.2">
      <c r="C38" s="670" t="s">
        <v>11</v>
      </c>
      <c r="D38" s="670"/>
      <c r="E38" s="670"/>
      <c r="F38" s="670"/>
      <c r="G38" s="670"/>
      <c r="H38" s="670"/>
    </row>
  </sheetData>
  <mergeCells count="17">
    <mergeCell ref="C38:H38"/>
    <mergeCell ref="F19:F21"/>
    <mergeCell ref="G19:G21"/>
    <mergeCell ref="H19:H21"/>
    <mergeCell ref="A23:H23"/>
    <mergeCell ref="C32:H32"/>
    <mergeCell ref="C36:H36"/>
    <mergeCell ref="B3:G3"/>
    <mergeCell ref="C4:F4"/>
    <mergeCell ref="B5:G5"/>
    <mergeCell ref="C6:F6"/>
    <mergeCell ref="A18:A21"/>
    <mergeCell ref="B18:B21"/>
    <mergeCell ref="C18:C21"/>
    <mergeCell ref="D18:H18"/>
    <mergeCell ref="D19:D21"/>
    <mergeCell ref="E19:E21"/>
  </mergeCells>
  <pageMargins left="0.55000000000000004" right="0.24" top="0.57999999999999996" bottom="0.62" header="0.31" footer="0.37"/>
  <pageSetup paperSize="9" scale="70" fitToHeight="0" orientation="portrait" r:id="rId1"/>
  <headerFooter alignWithMargins="0">
    <oddHeader>&amp;LГРАНД-Смета 2021</oddHeader>
    <oddFooter>&amp;RСтраница &amp;P</oddFooter>
  </headerFooter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48"/>
  <sheetViews>
    <sheetView topLeftCell="A202" zoomScale="115" zoomScaleNormal="115" workbookViewId="0">
      <selection activeCell="AD23" sqref="AD23"/>
    </sheetView>
  </sheetViews>
  <sheetFormatPr defaultColWidth="9.140625" defaultRowHeight="11.25" customHeight="1" x14ac:dyDescent="0.2"/>
  <cols>
    <col min="1" max="1" width="8.140625" style="63" customWidth="1"/>
    <col min="2" max="2" width="20.140625" style="63" customWidth="1"/>
    <col min="3" max="4" width="10.42578125" style="63" customWidth="1"/>
    <col min="5" max="5" width="13.28515625" style="63" customWidth="1"/>
    <col min="6" max="6" width="8.5703125" style="63" customWidth="1"/>
    <col min="7" max="7" width="7.85546875" style="63" customWidth="1"/>
    <col min="8" max="8" width="8.42578125" style="63" customWidth="1"/>
    <col min="9" max="9" width="8.7109375" style="63" customWidth="1"/>
    <col min="10" max="10" width="8.140625" style="63" customWidth="1"/>
    <col min="11" max="11" width="8.5703125" style="63" customWidth="1"/>
    <col min="12" max="12" width="10" style="63" customWidth="1"/>
    <col min="13" max="13" width="6" style="63" customWidth="1"/>
    <col min="14" max="14" width="9.7109375" style="63" customWidth="1"/>
    <col min="15" max="15" width="99.7109375" style="68" hidden="1" customWidth="1"/>
    <col min="16" max="17" width="138.42578125" style="68" hidden="1" customWidth="1"/>
    <col min="18" max="18" width="34.140625" style="68" hidden="1" customWidth="1"/>
    <col min="19" max="19" width="110.140625" style="68" hidden="1" customWidth="1"/>
    <col min="20" max="23" width="34.140625" style="68" hidden="1" customWidth="1"/>
    <col min="24" max="25" width="110.140625" style="68" hidden="1" customWidth="1"/>
    <col min="26" max="28" width="84.42578125" style="68" hidden="1" customWidth="1"/>
    <col min="29" max="16384" width="9.140625" style="63"/>
  </cols>
  <sheetData>
    <row r="1" spans="1:15" s="63" customFormat="1" x14ac:dyDescent="0.2">
      <c r="N1" s="64" t="s">
        <v>128</v>
      </c>
    </row>
    <row r="2" spans="1:15" s="63" customFormat="1" x14ac:dyDescent="0.2">
      <c r="N2" s="64" t="s">
        <v>12</v>
      </c>
    </row>
    <row r="3" spans="1:15" s="63" customFormat="1" x14ac:dyDescent="0.2">
      <c r="N3" s="64"/>
    </row>
    <row r="4" spans="1:15" s="63" customFormat="1" x14ac:dyDescent="0.2">
      <c r="F4" s="65"/>
    </row>
    <row r="5" spans="1:15" s="63" customFormat="1" ht="33.75" x14ac:dyDescent="0.2">
      <c r="A5" s="66" t="s">
        <v>129</v>
      </c>
      <c r="B5" s="67"/>
      <c r="D5" s="767" t="s">
        <v>550</v>
      </c>
      <c r="E5" s="767"/>
      <c r="F5" s="767"/>
      <c r="G5" s="767"/>
      <c r="H5" s="767"/>
      <c r="I5" s="767"/>
      <c r="J5" s="767"/>
      <c r="K5" s="767"/>
      <c r="L5" s="767"/>
      <c r="M5" s="767"/>
      <c r="N5" s="767"/>
      <c r="O5" s="68" t="s">
        <v>550</v>
      </c>
    </row>
    <row r="6" spans="1:15" s="63" customFormat="1" ht="15" customHeight="1" x14ac:dyDescent="0.2">
      <c r="A6" s="69" t="s">
        <v>130</v>
      </c>
      <c r="D6" s="70" t="s">
        <v>131</v>
      </c>
      <c r="E6" s="70"/>
      <c r="F6" s="71"/>
      <c r="G6" s="71"/>
      <c r="H6" s="71"/>
      <c r="I6" s="71"/>
      <c r="J6" s="71"/>
      <c r="K6" s="71"/>
      <c r="L6" s="71"/>
      <c r="M6" s="71"/>
      <c r="N6" s="71"/>
    </row>
    <row r="7" spans="1:15" s="63" customFormat="1" ht="43.5" customHeight="1" x14ac:dyDescent="0.2">
      <c r="A7" s="768" t="s">
        <v>1007</v>
      </c>
      <c r="B7" s="768"/>
      <c r="C7" s="768"/>
      <c r="D7" s="768"/>
      <c r="E7" s="768"/>
      <c r="F7" s="768"/>
      <c r="G7" s="768"/>
      <c r="H7" s="768"/>
      <c r="I7" s="768"/>
      <c r="J7" s="768"/>
      <c r="K7" s="768"/>
      <c r="L7" s="768"/>
      <c r="M7" s="768"/>
      <c r="N7" s="768"/>
    </row>
    <row r="8" spans="1:15" s="63" customFormat="1" x14ac:dyDescent="0.2">
      <c r="A8" s="769" t="s">
        <v>3</v>
      </c>
      <c r="B8" s="769"/>
      <c r="C8" s="769"/>
      <c r="D8" s="769"/>
      <c r="E8" s="769"/>
      <c r="F8" s="769"/>
      <c r="G8" s="769"/>
      <c r="H8" s="769"/>
      <c r="I8" s="769"/>
      <c r="J8" s="769"/>
      <c r="K8" s="769"/>
      <c r="L8" s="769"/>
      <c r="M8" s="769"/>
      <c r="N8" s="769"/>
    </row>
    <row r="9" spans="1:15" s="63" customFormat="1" ht="30" customHeight="1" x14ac:dyDescent="0.2">
      <c r="A9" s="768" t="s">
        <v>4678</v>
      </c>
      <c r="B9" s="768"/>
      <c r="C9" s="768"/>
      <c r="D9" s="768"/>
      <c r="E9" s="768"/>
      <c r="F9" s="768"/>
      <c r="G9" s="768"/>
      <c r="H9" s="768"/>
      <c r="I9" s="768"/>
      <c r="J9" s="768"/>
      <c r="K9" s="768"/>
      <c r="L9" s="768"/>
      <c r="M9" s="768"/>
      <c r="N9" s="768"/>
    </row>
    <row r="10" spans="1:15" s="63" customFormat="1" x14ac:dyDescent="0.2">
      <c r="A10" s="769" t="s">
        <v>132</v>
      </c>
      <c r="B10" s="769"/>
      <c r="C10" s="769"/>
      <c r="D10" s="769"/>
      <c r="E10" s="769"/>
      <c r="F10" s="769"/>
      <c r="G10" s="769"/>
      <c r="H10" s="769"/>
      <c r="I10" s="769"/>
      <c r="J10" s="769"/>
      <c r="K10" s="769"/>
      <c r="L10" s="769"/>
      <c r="M10" s="769"/>
      <c r="N10" s="769"/>
    </row>
    <row r="11" spans="1:15" s="63" customFormat="1" ht="28.5" customHeight="1" x14ac:dyDescent="0.25">
      <c r="A11" s="770" t="s">
        <v>4687</v>
      </c>
      <c r="B11" s="770"/>
      <c r="C11" s="770"/>
      <c r="D11" s="770"/>
      <c r="E11" s="770"/>
      <c r="F11" s="770"/>
      <c r="G11" s="770"/>
      <c r="H11" s="770"/>
      <c r="I11" s="770"/>
      <c r="J11" s="770"/>
      <c r="K11" s="770"/>
      <c r="L11" s="770"/>
      <c r="M11" s="770"/>
      <c r="N11" s="770"/>
    </row>
    <row r="12" spans="1:15" s="63" customFormat="1" ht="29.25" customHeight="1" x14ac:dyDescent="0.2">
      <c r="A12" s="768" t="s">
        <v>502</v>
      </c>
      <c r="B12" s="768"/>
      <c r="C12" s="768"/>
      <c r="D12" s="768"/>
      <c r="E12" s="768"/>
      <c r="F12" s="768"/>
      <c r="G12" s="768"/>
      <c r="H12" s="768"/>
      <c r="I12" s="768"/>
      <c r="J12" s="768"/>
      <c r="K12" s="768"/>
      <c r="L12" s="768"/>
      <c r="M12" s="768"/>
      <c r="N12" s="768"/>
    </row>
    <row r="13" spans="1:15" s="63" customFormat="1" ht="33.75" customHeight="1" x14ac:dyDescent="0.2">
      <c r="A13" s="769" t="s">
        <v>134</v>
      </c>
      <c r="B13" s="769"/>
      <c r="C13" s="769"/>
      <c r="D13" s="769"/>
      <c r="E13" s="769"/>
      <c r="F13" s="769"/>
      <c r="G13" s="769"/>
      <c r="H13" s="769"/>
      <c r="I13" s="769"/>
      <c r="J13" s="769"/>
      <c r="K13" s="769"/>
      <c r="L13" s="769"/>
      <c r="M13" s="769"/>
      <c r="N13" s="769"/>
    </row>
    <row r="14" spans="1:15" s="63" customFormat="1" ht="18" customHeight="1" x14ac:dyDescent="0.2">
      <c r="A14" s="63" t="s">
        <v>135</v>
      </c>
      <c r="B14" s="72" t="s">
        <v>136</v>
      </c>
      <c r="C14" s="63" t="s">
        <v>137</v>
      </c>
      <c r="F14" s="68"/>
      <c r="G14" s="68"/>
      <c r="H14" s="68"/>
      <c r="I14" s="68"/>
      <c r="J14" s="68"/>
      <c r="K14" s="68"/>
      <c r="L14" s="68"/>
      <c r="M14" s="68"/>
      <c r="N14" s="68"/>
    </row>
    <row r="15" spans="1:15" s="63" customFormat="1" ht="30.75" customHeight="1" x14ac:dyDescent="0.2">
      <c r="A15" s="63" t="s">
        <v>138</v>
      </c>
      <c r="B15" s="777" t="s">
        <v>1009</v>
      </c>
      <c r="C15" s="777"/>
      <c r="D15" s="777"/>
      <c r="E15" s="777"/>
      <c r="F15" s="777"/>
      <c r="G15" s="68"/>
      <c r="H15" s="68"/>
      <c r="I15" s="68"/>
      <c r="J15" s="68"/>
      <c r="K15" s="68"/>
      <c r="L15" s="68"/>
      <c r="M15" s="68"/>
      <c r="N15" s="68"/>
    </row>
    <row r="16" spans="1:15" s="63" customFormat="1" x14ac:dyDescent="0.2">
      <c r="B16" s="778" t="s">
        <v>140</v>
      </c>
      <c r="C16" s="778"/>
      <c r="D16" s="778"/>
      <c r="E16" s="778"/>
      <c r="F16" s="778"/>
      <c r="G16" s="73"/>
      <c r="H16" s="73"/>
      <c r="I16" s="73"/>
      <c r="J16" s="73"/>
      <c r="K16" s="73"/>
      <c r="L16" s="73"/>
      <c r="M16" s="74"/>
      <c r="N16" s="73"/>
    </row>
    <row r="17" spans="1:17" s="63" customFormat="1" ht="25.5" customHeight="1" x14ac:dyDescent="0.2">
      <c r="D17" s="75"/>
      <c r="E17" s="75"/>
      <c r="F17" s="75"/>
      <c r="G17" s="75"/>
      <c r="H17" s="75"/>
      <c r="I17" s="75"/>
      <c r="J17" s="75"/>
      <c r="K17" s="75"/>
      <c r="L17" s="75"/>
      <c r="M17" s="73"/>
      <c r="N17" s="73"/>
    </row>
    <row r="18" spans="1:17" s="63" customFormat="1" x14ac:dyDescent="0.2">
      <c r="A18" s="76" t="s">
        <v>141</v>
      </c>
      <c r="D18" s="70" t="s">
        <v>33</v>
      </c>
      <c r="F18" s="77"/>
      <c r="G18" s="77"/>
      <c r="H18" s="77"/>
      <c r="I18" s="77"/>
      <c r="J18" s="77"/>
      <c r="K18" s="77"/>
      <c r="L18" s="77"/>
      <c r="M18" s="77"/>
      <c r="N18" s="77"/>
    </row>
    <row r="19" spans="1:17" s="63" customFormat="1" ht="25.5" customHeight="1" x14ac:dyDescent="0.2"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</row>
    <row r="20" spans="1:17" s="63" customFormat="1" ht="12.75" customHeight="1" x14ac:dyDescent="0.2">
      <c r="A20" s="76" t="s">
        <v>142</v>
      </c>
      <c r="C20" s="78">
        <v>40.17</v>
      </c>
      <c r="D20" s="79" t="s">
        <v>4688</v>
      </c>
      <c r="E20" s="66" t="s">
        <v>144</v>
      </c>
      <c r="L20" s="80"/>
      <c r="M20" s="80"/>
    </row>
    <row r="21" spans="1:17" s="63" customFormat="1" ht="12.75" customHeight="1" x14ac:dyDescent="0.2">
      <c r="B21" s="63" t="s">
        <v>145</v>
      </c>
      <c r="C21" s="81"/>
      <c r="D21" s="82"/>
      <c r="E21" s="66"/>
    </row>
    <row r="22" spans="1:17" s="63" customFormat="1" ht="12.75" customHeight="1" x14ac:dyDescent="0.2">
      <c r="B22" s="63" t="s">
        <v>146</v>
      </c>
      <c r="C22" s="78">
        <v>0</v>
      </c>
      <c r="D22" s="79" t="s">
        <v>149</v>
      </c>
      <c r="E22" s="66" t="s">
        <v>144</v>
      </c>
      <c r="G22" s="63" t="s">
        <v>147</v>
      </c>
      <c r="L22" s="78">
        <v>0</v>
      </c>
      <c r="M22" s="79" t="s">
        <v>1011</v>
      </c>
      <c r="N22" s="66" t="s">
        <v>144</v>
      </c>
    </row>
    <row r="23" spans="1:17" s="63" customFormat="1" ht="12.75" customHeight="1" x14ac:dyDescent="0.2">
      <c r="B23" s="63" t="s">
        <v>5</v>
      </c>
      <c r="C23" s="78">
        <v>12.51</v>
      </c>
      <c r="D23" s="83" t="s">
        <v>4689</v>
      </c>
      <c r="E23" s="66" t="s">
        <v>144</v>
      </c>
      <c r="G23" s="63" t="s">
        <v>150</v>
      </c>
      <c r="L23" s="84"/>
      <c r="M23" s="84">
        <v>51.22</v>
      </c>
      <c r="N23" s="69" t="s">
        <v>151</v>
      </c>
    </row>
    <row r="24" spans="1:17" s="63" customFormat="1" ht="12.75" customHeight="1" x14ac:dyDescent="0.2">
      <c r="B24" s="63" t="s">
        <v>18</v>
      </c>
      <c r="C24" s="78">
        <v>27.67</v>
      </c>
      <c r="D24" s="83" t="s">
        <v>4690</v>
      </c>
      <c r="E24" s="66" t="s">
        <v>144</v>
      </c>
      <c r="G24" s="63" t="s">
        <v>152</v>
      </c>
      <c r="L24" s="84"/>
      <c r="M24" s="84">
        <v>0.42</v>
      </c>
      <c r="N24" s="69" t="s">
        <v>151</v>
      </c>
    </row>
    <row r="25" spans="1:17" s="63" customFormat="1" ht="12.75" customHeight="1" x14ac:dyDescent="0.2">
      <c r="B25" s="63" t="s">
        <v>19</v>
      </c>
      <c r="C25" s="78">
        <v>0</v>
      </c>
      <c r="D25" s="79" t="s">
        <v>149</v>
      </c>
      <c r="E25" s="66" t="s">
        <v>144</v>
      </c>
      <c r="G25" s="63" t="s">
        <v>153</v>
      </c>
      <c r="L25" s="779" t="s">
        <v>33</v>
      </c>
      <c r="M25" s="779"/>
    </row>
    <row r="26" spans="1:17" s="63" customFormat="1" x14ac:dyDescent="0.2">
      <c r="A26" s="85"/>
    </row>
    <row r="27" spans="1:17" s="63" customFormat="1" ht="36" customHeight="1" x14ac:dyDescent="0.2">
      <c r="A27" s="771" t="s">
        <v>154</v>
      </c>
      <c r="B27" s="771" t="s">
        <v>15</v>
      </c>
      <c r="C27" s="771" t="s">
        <v>155</v>
      </c>
      <c r="D27" s="771"/>
      <c r="E27" s="771"/>
      <c r="F27" s="771" t="s">
        <v>156</v>
      </c>
      <c r="G27" s="771" t="s">
        <v>157</v>
      </c>
      <c r="H27" s="771"/>
      <c r="I27" s="771"/>
      <c r="J27" s="771" t="s">
        <v>158</v>
      </c>
      <c r="K27" s="771"/>
      <c r="L27" s="771"/>
      <c r="M27" s="771" t="s">
        <v>159</v>
      </c>
      <c r="N27" s="771" t="s">
        <v>160</v>
      </c>
    </row>
    <row r="28" spans="1:17" s="63" customFormat="1" ht="36.75" customHeight="1" x14ac:dyDescent="0.2">
      <c r="A28" s="771"/>
      <c r="B28" s="771"/>
      <c r="C28" s="771"/>
      <c r="D28" s="771"/>
      <c r="E28" s="771"/>
      <c r="F28" s="771"/>
      <c r="G28" s="771"/>
      <c r="H28" s="771"/>
      <c r="I28" s="771"/>
      <c r="J28" s="771"/>
      <c r="K28" s="771"/>
      <c r="L28" s="771"/>
      <c r="M28" s="771"/>
      <c r="N28" s="771"/>
    </row>
    <row r="29" spans="1:17" s="63" customFormat="1" ht="42.75" customHeight="1" x14ac:dyDescent="0.2">
      <c r="A29" s="771"/>
      <c r="B29" s="771"/>
      <c r="C29" s="771"/>
      <c r="D29" s="771"/>
      <c r="E29" s="771"/>
      <c r="F29" s="771"/>
      <c r="G29" s="86" t="s">
        <v>161</v>
      </c>
      <c r="H29" s="86" t="s">
        <v>162</v>
      </c>
      <c r="I29" s="86" t="s">
        <v>163</v>
      </c>
      <c r="J29" s="86" t="s">
        <v>161</v>
      </c>
      <c r="K29" s="86" t="s">
        <v>162</v>
      </c>
      <c r="L29" s="86" t="s">
        <v>20</v>
      </c>
      <c r="M29" s="771"/>
      <c r="N29" s="771"/>
    </row>
    <row r="30" spans="1:17" s="63" customFormat="1" x14ac:dyDescent="0.2">
      <c r="A30" s="87">
        <v>1</v>
      </c>
      <c r="B30" s="87">
        <v>2</v>
      </c>
      <c r="C30" s="772">
        <v>3</v>
      </c>
      <c r="D30" s="772"/>
      <c r="E30" s="772"/>
      <c r="F30" s="87">
        <v>4</v>
      </c>
      <c r="G30" s="87">
        <v>5</v>
      </c>
      <c r="H30" s="87">
        <v>6</v>
      </c>
      <c r="I30" s="87">
        <v>7</v>
      </c>
      <c r="J30" s="87">
        <v>8</v>
      </c>
      <c r="K30" s="87">
        <v>9</v>
      </c>
      <c r="L30" s="87">
        <v>10</v>
      </c>
      <c r="M30" s="87">
        <v>11</v>
      </c>
      <c r="N30" s="87">
        <v>12</v>
      </c>
    </row>
    <row r="31" spans="1:17" s="63" customFormat="1" x14ac:dyDescent="0.2">
      <c r="A31" s="773" t="s">
        <v>4503</v>
      </c>
      <c r="B31" s="774"/>
      <c r="C31" s="774"/>
      <c r="D31" s="774"/>
      <c r="E31" s="774"/>
      <c r="F31" s="774"/>
      <c r="G31" s="774"/>
      <c r="H31" s="774"/>
      <c r="I31" s="774"/>
      <c r="J31" s="774"/>
      <c r="K31" s="774"/>
      <c r="L31" s="774"/>
      <c r="M31" s="774"/>
      <c r="N31" s="775"/>
      <c r="P31" s="68" t="s">
        <v>4503</v>
      </c>
    </row>
    <row r="32" spans="1:17" s="63" customFormat="1" x14ac:dyDescent="0.2">
      <c r="A32" s="783" t="s">
        <v>887</v>
      </c>
      <c r="B32" s="784"/>
      <c r="C32" s="784"/>
      <c r="D32" s="784"/>
      <c r="E32" s="784"/>
      <c r="F32" s="784"/>
      <c r="G32" s="784"/>
      <c r="H32" s="784"/>
      <c r="I32" s="784"/>
      <c r="J32" s="784"/>
      <c r="K32" s="784"/>
      <c r="L32" s="784"/>
      <c r="M32" s="784"/>
      <c r="N32" s="785"/>
      <c r="Q32" s="68" t="s">
        <v>887</v>
      </c>
    </row>
    <row r="33" spans="1:24" s="63" customFormat="1" ht="33.75" x14ac:dyDescent="0.2">
      <c r="A33" s="88" t="s">
        <v>165</v>
      </c>
      <c r="B33" s="89" t="s">
        <v>1014</v>
      </c>
      <c r="C33" s="776" t="s">
        <v>1015</v>
      </c>
      <c r="D33" s="776"/>
      <c r="E33" s="776"/>
      <c r="F33" s="90" t="s">
        <v>484</v>
      </c>
      <c r="G33" s="90" t="s">
        <v>33</v>
      </c>
      <c r="H33" s="90" t="s">
        <v>33</v>
      </c>
      <c r="I33" s="90" t="s">
        <v>165</v>
      </c>
      <c r="J33" s="91" t="s">
        <v>33</v>
      </c>
      <c r="K33" s="90" t="s">
        <v>33</v>
      </c>
      <c r="L33" s="91" t="s">
        <v>33</v>
      </c>
      <c r="M33" s="92" t="s">
        <v>33</v>
      </c>
      <c r="N33" s="93" t="s">
        <v>33</v>
      </c>
      <c r="R33" s="68" t="s">
        <v>1015</v>
      </c>
    </row>
    <row r="34" spans="1:24" s="63" customFormat="1" ht="33.75" x14ac:dyDescent="0.2">
      <c r="A34" s="96"/>
      <c r="B34" s="97" t="s">
        <v>890</v>
      </c>
      <c r="C34" s="767" t="s">
        <v>559</v>
      </c>
      <c r="D34" s="767"/>
      <c r="E34" s="767"/>
      <c r="F34" s="767"/>
      <c r="G34" s="767"/>
      <c r="H34" s="767"/>
      <c r="I34" s="767"/>
      <c r="J34" s="767"/>
      <c r="K34" s="767"/>
      <c r="L34" s="767"/>
      <c r="M34" s="767"/>
      <c r="N34" s="781"/>
      <c r="S34" s="68" t="s">
        <v>559</v>
      </c>
    </row>
    <row r="35" spans="1:24" s="63" customFormat="1" x14ac:dyDescent="0.2">
      <c r="A35" s="98"/>
      <c r="B35" s="97" t="s">
        <v>165</v>
      </c>
      <c r="C35" s="767" t="s">
        <v>251</v>
      </c>
      <c r="D35" s="767"/>
      <c r="E35" s="767"/>
      <c r="F35" s="99" t="s">
        <v>33</v>
      </c>
      <c r="G35" s="99" t="s">
        <v>33</v>
      </c>
      <c r="H35" s="99" t="s">
        <v>33</v>
      </c>
      <c r="I35" s="99" t="s">
        <v>33</v>
      </c>
      <c r="J35" s="100">
        <v>55.41</v>
      </c>
      <c r="K35" s="99" t="s">
        <v>175</v>
      </c>
      <c r="L35" s="100">
        <v>69.260000000000005</v>
      </c>
      <c r="M35" s="101" t="s">
        <v>33</v>
      </c>
      <c r="N35" s="102" t="s">
        <v>33</v>
      </c>
      <c r="T35" s="68" t="s">
        <v>251</v>
      </c>
    </row>
    <row r="36" spans="1:24" s="63" customFormat="1" x14ac:dyDescent="0.2">
      <c r="A36" s="98"/>
      <c r="B36" s="97" t="s">
        <v>212</v>
      </c>
      <c r="C36" s="767" t="s">
        <v>252</v>
      </c>
      <c r="D36" s="767"/>
      <c r="E36" s="767"/>
      <c r="F36" s="99" t="s">
        <v>33</v>
      </c>
      <c r="G36" s="99" t="s">
        <v>33</v>
      </c>
      <c r="H36" s="99" t="s">
        <v>33</v>
      </c>
      <c r="I36" s="99" t="s">
        <v>33</v>
      </c>
      <c r="J36" s="100">
        <v>4.3</v>
      </c>
      <c r="K36" s="99" t="s">
        <v>33</v>
      </c>
      <c r="L36" s="100">
        <v>4.3</v>
      </c>
      <c r="M36" s="101" t="s">
        <v>33</v>
      </c>
      <c r="N36" s="102" t="s">
        <v>33</v>
      </c>
      <c r="T36" s="68" t="s">
        <v>252</v>
      </c>
    </row>
    <row r="37" spans="1:24" s="63" customFormat="1" x14ac:dyDescent="0.2">
      <c r="A37" s="98"/>
      <c r="B37" s="97" t="s">
        <v>33</v>
      </c>
      <c r="C37" s="767" t="s">
        <v>253</v>
      </c>
      <c r="D37" s="767"/>
      <c r="E37" s="767"/>
      <c r="F37" s="99" t="s">
        <v>179</v>
      </c>
      <c r="G37" s="99" t="s">
        <v>1016</v>
      </c>
      <c r="H37" s="99" t="s">
        <v>175</v>
      </c>
      <c r="I37" s="99" t="s">
        <v>4504</v>
      </c>
      <c r="J37" s="100" t="s">
        <v>33</v>
      </c>
      <c r="K37" s="99" t="s">
        <v>33</v>
      </c>
      <c r="L37" s="100" t="s">
        <v>33</v>
      </c>
      <c r="M37" s="101" t="s">
        <v>33</v>
      </c>
      <c r="N37" s="102" t="s">
        <v>33</v>
      </c>
      <c r="U37" s="68" t="s">
        <v>253</v>
      </c>
    </row>
    <row r="38" spans="1:24" s="63" customFormat="1" x14ac:dyDescent="0.2">
      <c r="A38" s="98"/>
      <c r="B38" s="97" t="s">
        <v>33</v>
      </c>
      <c r="C38" s="776" t="s">
        <v>182</v>
      </c>
      <c r="D38" s="776"/>
      <c r="E38" s="776"/>
      <c r="F38" s="90" t="s">
        <v>33</v>
      </c>
      <c r="G38" s="90" t="s">
        <v>33</v>
      </c>
      <c r="H38" s="90" t="s">
        <v>33</v>
      </c>
      <c r="I38" s="90" t="s">
        <v>33</v>
      </c>
      <c r="J38" s="91">
        <v>59.71</v>
      </c>
      <c r="K38" s="90" t="s">
        <v>33</v>
      </c>
      <c r="L38" s="91">
        <v>73.56</v>
      </c>
      <c r="M38" s="92" t="s">
        <v>33</v>
      </c>
      <c r="N38" s="93" t="s">
        <v>33</v>
      </c>
      <c r="V38" s="68" t="s">
        <v>182</v>
      </c>
    </row>
    <row r="39" spans="1:24" s="63" customFormat="1" x14ac:dyDescent="0.2">
      <c r="A39" s="98"/>
      <c r="B39" s="97" t="s">
        <v>33</v>
      </c>
      <c r="C39" s="767" t="s">
        <v>183</v>
      </c>
      <c r="D39" s="767"/>
      <c r="E39" s="767"/>
      <c r="F39" s="99" t="s">
        <v>33</v>
      </c>
      <c r="G39" s="99" t="s">
        <v>33</v>
      </c>
      <c r="H39" s="99" t="s">
        <v>33</v>
      </c>
      <c r="I39" s="99" t="s">
        <v>33</v>
      </c>
      <c r="J39" s="100" t="s">
        <v>33</v>
      </c>
      <c r="K39" s="99" t="s">
        <v>33</v>
      </c>
      <c r="L39" s="100">
        <v>69.260000000000005</v>
      </c>
      <c r="M39" s="101" t="s">
        <v>33</v>
      </c>
      <c r="N39" s="102" t="s">
        <v>33</v>
      </c>
      <c r="U39" s="68" t="s">
        <v>183</v>
      </c>
    </row>
    <row r="40" spans="1:24" s="63" customFormat="1" ht="22.5" x14ac:dyDescent="0.2">
      <c r="A40" s="98"/>
      <c r="B40" s="97" t="s">
        <v>771</v>
      </c>
      <c r="C40" s="767" t="s">
        <v>772</v>
      </c>
      <c r="D40" s="767"/>
      <c r="E40" s="767"/>
      <c r="F40" s="99" t="s">
        <v>186</v>
      </c>
      <c r="G40" s="99" t="s">
        <v>341</v>
      </c>
      <c r="H40" s="99" t="s">
        <v>33</v>
      </c>
      <c r="I40" s="99" t="s">
        <v>341</v>
      </c>
      <c r="J40" s="100" t="s">
        <v>33</v>
      </c>
      <c r="K40" s="99" t="s">
        <v>33</v>
      </c>
      <c r="L40" s="100">
        <v>55.41</v>
      </c>
      <c r="M40" s="101" t="s">
        <v>33</v>
      </c>
      <c r="N40" s="102" t="s">
        <v>33</v>
      </c>
      <c r="U40" s="68" t="s">
        <v>772</v>
      </c>
    </row>
    <row r="41" spans="1:24" s="63" customFormat="1" ht="22.5" x14ac:dyDescent="0.2">
      <c r="A41" s="98"/>
      <c r="B41" s="97" t="s">
        <v>773</v>
      </c>
      <c r="C41" s="767" t="s">
        <v>774</v>
      </c>
      <c r="D41" s="767"/>
      <c r="E41" s="767"/>
      <c r="F41" s="99" t="s">
        <v>186</v>
      </c>
      <c r="G41" s="99" t="s">
        <v>775</v>
      </c>
      <c r="H41" s="99" t="s">
        <v>33</v>
      </c>
      <c r="I41" s="99" t="s">
        <v>775</v>
      </c>
      <c r="J41" s="100" t="s">
        <v>33</v>
      </c>
      <c r="K41" s="99" t="s">
        <v>33</v>
      </c>
      <c r="L41" s="100">
        <v>41.56</v>
      </c>
      <c r="M41" s="101" t="s">
        <v>33</v>
      </c>
      <c r="N41" s="102" t="s">
        <v>33</v>
      </c>
      <c r="U41" s="68" t="s">
        <v>774</v>
      </c>
    </row>
    <row r="42" spans="1:24" s="63" customFormat="1" x14ac:dyDescent="0.2">
      <c r="A42" s="103"/>
      <c r="B42" s="104"/>
      <c r="C42" s="780" t="s">
        <v>191</v>
      </c>
      <c r="D42" s="780"/>
      <c r="E42" s="780"/>
      <c r="F42" s="105" t="s">
        <v>33</v>
      </c>
      <c r="G42" s="105" t="s">
        <v>33</v>
      </c>
      <c r="H42" s="105" t="s">
        <v>33</v>
      </c>
      <c r="I42" s="105" t="s">
        <v>33</v>
      </c>
      <c r="J42" s="106" t="s">
        <v>33</v>
      </c>
      <c r="K42" s="105" t="s">
        <v>33</v>
      </c>
      <c r="L42" s="106">
        <v>170.53</v>
      </c>
      <c r="M42" s="92" t="s">
        <v>33</v>
      </c>
      <c r="N42" s="107" t="s">
        <v>33</v>
      </c>
      <c r="W42" s="68" t="s">
        <v>191</v>
      </c>
    </row>
    <row r="43" spans="1:24" s="63" customFormat="1" ht="33.75" x14ac:dyDescent="0.2">
      <c r="A43" s="88" t="s">
        <v>173</v>
      </c>
      <c r="B43" s="89" t="s">
        <v>1017</v>
      </c>
      <c r="C43" s="776" t="s">
        <v>1018</v>
      </c>
      <c r="D43" s="776"/>
      <c r="E43" s="776"/>
      <c r="F43" s="90" t="s">
        <v>1019</v>
      </c>
      <c r="G43" s="90" t="s">
        <v>33</v>
      </c>
      <c r="H43" s="90" t="s">
        <v>33</v>
      </c>
      <c r="I43" s="90" t="s">
        <v>648</v>
      </c>
      <c r="J43" s="91">
        <v>2202.6</v>
      </c>
      <c r="K43" s="90" t="s">
        <v>33</v>
      </c>
      <c r="L43" s="91">
        <v>220.26</v>
      </c>
      <c r="M43" s="92" t="s">
        <v>33</v>
      </c>
      <c r="N43" s="93" t="s">
        <v>33</v>
      </c>
      <c r="R43" s="68" t="s">
        <v>1018</v>
      </c>
    </row>
    <row r="44" spans="1:24" s="63" customFormat="1" x14ac:dyDescent="0.2">
      <c r="A44" s="94"/>
      <c r="B44" s="95"/>
      <c r="C44" s="767" t="s">
        <v>1783</v>
      </c>
      <c r="D44" s="767"/>
      <c r="E44" s="767"/>
      <c r="F44" s="767"/>
      <c r="G44" s="767"/>
      <c r="H44" s="767"/>
      <c r="I44" s="767"/>
      <c r="J44" s="767"/>
      <c r="K44" s="767"/>
      <c r="L44" s="767"/>
      <c r="M44" s="767"/>
      <c r="N44" s="781"/>
      <c r="X44" s="68" t="s">
        <v>1783</v>
      </c>
    </row>
    <row r="45" spans="1:24" s="63" customFormat="1" ht="56.25" x14ac:dyDescent="0.2">
      <c r="A45" s="88" t="s">
        <v>176</v>
      </c>
      <c r="B45" s="89" t="s">
        <v>1028</v>
      </c>
      <c r="C45" s="776" t="s">
        <v>1029</v>
      </c>
      <c r="D45" s="776"/>
      <c r="E45" s="776"/>
      <c r="F45" s="90" t="s">
        <v>484</v>
      </c>
      <c r="G45" s="90" t="s">
        <v>33</v>
      </c>
      <c r="H45" s="90" t="s">
        <v>33</v>
      </c>
      <c r="I45" s="90" t="s">
        <v>173</v>
      </c>
      <c r="J45" s="91" t="s">
        <v>33</v>
      </c>
      <c r="K45" s="90" t="s">
        <v>33</v>
      </c>
      <c r="L45" s="91" t="s">
        <v>33</v>
      </c>
      <c r="M45" s="92" t="s">
        <v>33</v>
      </c>
      <c r="N45" s="93" t="s">
        <v>33</v>
      </c>
      <c r="R45" s="68" t="s">
        <v>1029</v>
      </c>
    </row>
    <row r="46" spans="1:24" s="63" customFormat="1" ht="33.75" x14ac:dyDescent="0.2">
      <c r="A46" s="96"/>
      <c r="B46" s="97" t="s">
        <v>890</v>
      </c>
      <c r="C46" s="767" t="s">
        <v>559</v>
      </c>
      <c r="D46" s="767"/>
      <c r="E46" s="767"/>
      <c r="F46" s="767"/>
      <c r="G46" s="767"/>
      <c r="H46" s="767"/>
      <c r="I46" s="767"/>
      <c r="J46" s="767"/>
      <c r="K46" s="767"/>
      <c r="L46" s="767"/>
      <c r="M46" s="767"/>
      <c r="N46" s="781"/>
      <c r="S46" s="68" t="s">
        <v>559</v>
      </c>
    </row>
    <row r="47" spans="1:24" s="63" customFormat="1" x14ac:dyDescent="0.2">
      <c r="A47" s="98"/>
      <c r="B47" s="97" t="s">
        <v>165</v>
      </c>
      <c r="C47" s="767" t="s">
        <v>251</v>
      </c>
      <c r="D47" s="767"/>
      <c r="E47" s="767"/>
      <c r="F47" s="99" t="s">
        <v>33</v>
      </c>
      <c r="G47" s="99" t="s">
        <v>33</v>
      </c>
      <c r="H47" s="99" t="s">
        <v>33</v>
      </c>
      <c r="I47" s="99" t="s">
        <v>33</v>
      </c>
      <c r="J47" s="100">
        <v>8.08</v>
      </c>
      <c r="K47" s="99" t="s">
        <v>175</v>
      </c>
      <c r="L47" s="100">
        <v>20.2</v>
      </c>
      <c r="M47" s="101" t="s">
        <v>33</v>
      </c>
      <c r="N47" s="102" t="s">
        <v>33</v>
      </c>
      <c r="T47" s="68" t="s">
        <v>251</v>
      </c>
    </row>
    <row r="48" spans="1:24" s="63" customFormat="1" x14ac:dyDescent="0.2">
      <c r="A48" s="98"/>
      <c r="B48" s="97" t="s">
        <v>212</v>
      </c>
      <c r="C48" s="767" t="s">
        <v>252</v>
      </c>
      <c r="D48" s="767"/>
      <c r="E48" s="767"/>
      <c r="F48" s="99" t="s">
        <v>33</v>
      </c>
      <c r="G48" s="99" t="s">
        <v>33</v>
      </c>
      <c r="H48" s="99" t="s">
        <v>33</v>
      </c>
      <c r="I48" s="99" t="s">
        <v>33</v>
      </c>
      <c r="J48" s="100">
        <v>2.0699999999999998</v>
      </c>
      <c r="K48" s="99" t="s">
        <v>33</v>
      </c>
      <c r="L48" s="100">
        <v>4.1399999999999997</v>
      </c>
      <c r="M48" s="101" t="s">
        <v>33</v>
      </c>
      <c r="N48" s="102" t="s">
        <v>33</v>
      </c>
      <c r="T48" s="68" t="s">
        <v>252</v>
      </c>
    </row>
    <row r="49" spans="1:24" s="63" customFormat="1" x14ac:dyDescent="0.2">
      <c r="A49" s="98"/>
      <c r="B49" s="97" t="s">
        <v>33</v>
      </c>
      <c r="C49" s="767" t="s">
        <v>253</v>
      </c>
      <c r="D49" s="767"/>
      <c r="E49" s="767"/>
      <c r="F49" s="99" t="s">
        <v>179</v>
      </c>
      <c r="G49" s="99" t="s">
        <v>1030</v>
      </c>
      <c r="H49" s="99" t="s">
        <v>175</v>
      </c>
      <c r="I49" s="99" t="s">
        <v>930</v>
      </c>
      <c r="J49" s="100" t="s">
        <v>33</v>
      </c>
      <c r="K49" s="99" t="s">
        <v>33</v>
      </c>
      <c r="L49" s="100" t="s">
        <v>33</v>
      </c>
      <c r="M49" s="101" t="s">
        <v>33</v>
      </c>
      <c r="N49" s="102" t="s">
        <v>33</v>
      </c>
      <c r="U49" s="68" t="s">
        <v>253</v>
      </c>
    </row>
    <row r="50" spans="1:24" s="63" customFormat="1" x14ac:dyDescent="0.2">
      <c r="A50" s="98"/>
      <c r="B50" s="97" t="s">
        <v>33</v>
      </c>
      <c r="C50" s="776" t="s">
        <v>182</v>
      </c>
      <c r="D50" s="776"/>
      <c r="E50" s="776"/>
      <c r="F50" s="90" t="s">
        <v>33</v>
      </c>
      <c r="G50" s="90" t="s">
        <v>33</v>
      </c>
      <c r="H50" s="90" t="s">
        <v>33</v>
      </c>
      <c r="I50" s="90" t="s">
        <v>33</v>
      </c>
      <c r="J50" s="91">
        <v>10.15</v>
      </c>
      <c r="K50" s="90" t="s">
        <v>33</v>
      </c>
      <c r="L50" s="91">
        <v>24.34</v>
      </c>
      <c r="M50" s="92" t="s">
        <v>33</v>
      </c>
      <c r="N50" s="93" t="s">
        <v>33</v>
      </c>
      <c r="V50" s="68" t="s">
        <v>182</v>
      </c>
    </row>
    <row r="51" spans="1:24" s="63" customFormat="1" x14ac:dyDescent="0.2">
      <c r="A51" s="98"/>
      <c r="B51" s="97" t="s">
        <v>33</v>
      </c>
      <c r="C51" s="767" t="s">
        <v>183</v>
      </c>
      <c r="D51" s="767"/>
      <c r="E51" s="767"/>
      <c r="F51" s="99" t="s">
        <v>33</v>
      </c>
      <c r="G51" s="99" t="s">
        <v>33</v>
      </c>
      <c r="H51" s="99" t="s">
        <v>33</v>
      </c>
      <c r="I51" s="99" t="s">
        <v>33</v>
      </c>
      <c r="J51" s="100" t="s">
        <v>33</v>
      </c>
      <c r="K51" s="99" t="s">
        <v>33</v>
      </c>
      <c r="L51" s="100">
        <v>20.2</v>
      </c>
      <c r="M51" s="101" t="s">
        <v>33</v>
      </c>
      <c r="N51" s="102" t="s">
        <v>33</v>
      </c>
      <c r="U51" s="68" t="s">
        <v>183</v>
      </c>
    </row>
    <row r="52" spans="1:24" s="63" customFormat="1" ht="22.5" x14ac:dyDescent="0.2">
      <c r="A52" s="98"/>
      <c r="B52" s="97" t="s">
        <v>771</v>
      </c>
      <c r="C52" s="767" t="s">
        <v>772</v>
      </c>
      <c r="D52" s="767"/>
      <c r="E52" s="767"/>
      <c r="F52" s="99" t="s">
        <v>186</v>
      </c>
      <c r="G52" s="99" t="s">
        <v>341</v>
      </c>
      <c r="H52" s="99" t="s">
        <v>33</v>
      </c>
      <c r="I52" s="99" t="s">
        <v>341</v>
      </c>
      <c r="J52" s="100" t="s">
        <v>33</v>
      </c>
      <c r="K52" s="99" t="s">
        <v>33</v>
      </c>
      <c r="L52" s="100">
        <v>16.16</v>
      </c>
      <c r="M52" s="101" t="s">
        <v>33</v>
      </c>
      <c r="N52" s="102" t="s">
        <v>33</v>
      </c>
      <c r="U52" s="68" t="s">
        <v>772</v>
      </c>
    </row>
    <row r="53" spans="1:24" s="63" customFormat="1" ht="22.5" x14ac:dyDescent="0.2">
      <c r="A53" s="98"/>
      <c r="B53" s="97" t="s">
        <v>773</v>
      </c>
      <c r="C53" s="767" t="s">
        <v>774</v>
      </c>
      <c r="D53" s="767"/>
      <c r="E53" s="767"/>
      <c r="F53" s="99" t="s">
        <v>186</v>
      </c>
      <c r="G53" s="99" t="s">
        <v>775</v>
      </c>
      <c r="H53" s="99" t="s">
        <v>33</v>
      </c>
      <c r="I53" s="99" t="s">
        <v>775</v>
      </c>
      <c r="J53" s="100" t="s">
        <v>33</v>
      </c>
      <c r="K53" s="99" t="s">
        <v>33</v>
      </c>
      <c r="L53" s="100">
        <v>12.12</v>
      </c>
      <c r="M53" s="101" t="s">
        <v>33</v>
      </c>
      <c r="N53" s="102" t="s">
        <v>33</v>
      </c>
      <c r="U53" s="68" t="s">
        <v>774</v>
      </c>
    </row>
    <row r="54" spans="1:24" s="63" customFormat="1" x14ac:dyDescent="0.2">
      <c r="A54" s="103"/>
      <c r="B54" s="104"/>
      <c r="C54" s="780" t="s">
        <v>191</v>
      </c>
      <c r="D54" s="780"/>
      <c r="E54" s="780"/>
      <c r="F54" s="105" t="s">
        <v>33</v>
      </c>
      <c r="G54" s="105" t="s">
        <v>33</v>
      </c>
      <c r="H54" s="105" t="s">
        <v>33</v>
      </c>
      <c r="I54" s="105" t="s">
        <v>33</v>
      </c>
      <c r="J54" s="106" t="s">
        <v>33</v>
      </c>
      <c r="K54" s="105" t="s">
        <v>33</v>
      </c>
      <c r="L54" s="106">
        <v>52.62</v>
      </c>
      <c r="M54" s="92" t="s">
        <v>33</v>
      </c>
      <c r="N54" s="107" t="s">
        <v>33</v>
      </c>
      <c r="W54" s="68" t="s">
        <v>191</v>
      </c>
    </row>
    <row r="55" spans="1:24" s="63" customFormat="1" ht="22.5" x14ac:dyDescent="0.2">
      <c r="A55" s="88" t="s">
        <v>212</v>
      </c>
      <c r="B55" s="89" t="s">
        <v>1032</v>
      </c>
      <c r="C55" s="776" t="s">
        <v>1033</v>
      </c>
      <c r="D55" s="776"/>
      <c r="E55" s="776"/>
      <c r="F55" s="90" t="s">
        <v>1019</v>
      </c>
      <c r="G55" s="90" t="s">
        <v>33</v>
      </c>
      <c r="H55" s="90" t="s">
        <v>33</v>
      </c>
      <c r="I55" s="90" t="s">
        <v>614</v>
      </c>
      <c r="J55" s="91">
        <v>1699.1</v>
      </c>
      <c r="K55" s="90" t="s">
        <v>33</v>
      </c>
      <c r="L55" s="91">
        <v>339.82</v>
      </c>
      <c r="M55" s="92" t="s">
        <v>33</v>
      </c>
      <c r="N55" s="93" t="s">
        <v>33</v>
      </c>
      <c r="R55" s="68" t="s">
        <v>1033</v>
      </c>
    </row>
    <row r="56" spans="1:24" s="63" customFormat="1" x14ac:dyDescent="0.2">
      <c r="A56" s="94"/>
      <c r="B56" s="95"/>
      <c r="C56" s="767" t="s">
        <v>1020</v>
      </c>
      <c r="D56" s="767"/>
      <c r="E56" s="767"/>
      <c r="F56" s="767"/>
      <c r="G56" s="767"/>
      <c r="H56" s="767"/>
      <c r="I56" s="767"/>
      <c r="J56" s="767"/>
      <c r="K56" s="767"/>
      <c r="L56" s="767"/>
      <c r="M56" s="767"/>
      <c r="N56" s="781"/>
      <c r="X56" s="68" t="s">
        <v>1020</v>
      </c>
    </row>
    <row r="57" spans="1:24" s="63" customFormat="1" ht="33.75" x14ac:dyDescent="0.2">
      <c r="A57" s="88" t="s">
        <v>219</v>
      </c>
      <c r="B57" s="89" t="s">
        <v>1035</v>
      </c>
      <c r="C57" s="776" t="s">
        <v>1036</v>
      </c>
      <c r="D57" s="776"/>
      <c r="E57" s="776"/>
      <c r="F57" s="90" t="s">
        <v>484</v>
      </c>
      <c r="G57" s="90" t="s">
        <v>33</v>
      </c>
      <c r="H57" s="90" t="s">
        <v>33</v>
      </c>
      <c r="I57" s="90" t="s">
        <v>173</v>
      </c>
      <c r="J57" s="91" t="s">
        <v>33</v>
      </c>
      <c r="K57" s="90" t="s">
        <v>33</v>
      </c>
      <c r="L57" s="91" t="s">
        <v>33</v>
      </c>
      <c r="M57" s="92" t="s">
        <v>33</v>
      </c>
      <c r="N57" s="93" t="s">
        <v>33</v>
      </c>
      <c r="R57" s="68" t="s">
        <v>1036</v>
      </c>
    </row>
    <row r="58" spans="1:24" s="63" customFormat="1" ht="33.75" x14ac:dyDescent="0.2">
      <c r="A58" s="96"/>
      <c r="B58" s="97" t="s">
        <v>890</v>
      </c>
      <c r="C58" s="767" t="s">
        <v>559</v>
      </c>
      <c r="D58" s="767"/>
      <c r="E58" s="767"/>
      <c r="F58" s="767"/>
      <c r="G58" s="767"/>
      <c r="H58" s="767"/>
      <c r="I58" s="767"/>
      <c r="J58" s="767"/>
      <c r="K58" s="767"/>
      <c r="L58" s="767"/>
      <c r="M58" s="767"/>
      <c r="N58" s="781"/>
      <c r="S58" s="68" t="s">
        <v>559</v>
      </c>
    </row>
    <row r="59" spans="1:24" s="63" customFormat="1" x14ac:dyDescent="0.2">
      <c r="A59" s="98"/>
      <c r="B59" s="97" t="s">
        <v>165</v>
      </c>
      <c r="C59" s="767" t="s">
        <v>251</v>
      </c>
      <c r="D59" s="767"/>
      <c r="E59" s="767"/>
      <c r="F59" s="99" t="s">
        <v>33</v>
      </c>
      <c r="G59" s="99" t="s">
        <v>33</v>
      </c>
      <c r="H59" s="99" t="s">
        <v>33</v>
      </c>
      <c r="I59" s="99" t="s">
        <v>33</v>
      </c>
      <c r="J59" s="100">
        <v>8.08</v>
      </c>
      <c r="K59" s="99" t="s">
        <v>175</v>
      </c>
      <c r="L59" s="100">
        <v>20.2</v>
      </c>
      <c r="M59" s="101" t="s">
        <v>33</v>
      </c>
      <c r="N59" s="102" t="s">
        <v>33</v>
      </c>
      <c r="T59" s="68" t="s">
        <v>251</v>
      </c>
    </row>
    <row r="60" spans="1:24" s="63" customFormat="1" x14ac:dyDescent="0.2">
      <c r="A60" s="98"/>
      <c r="B60" s="97" t="s">
        <v>212</v>
      </c>
      <c r="C60" s="767" t="s">
        <v>252</v>
      </c>
      <c r="D60" s="767"/>
      <c r="E60" s="767"/>
      <c r="F60" s="99" t="s">
        <v>33</v>
      </c>
      <c r="G60" s="99" t="s">
        <v>33</v>
      </c>
      <c r="H60" s="99" t="s">
        <v>33</v>
      </c>
      <c r="I60" s="99" t="s">
        <v>33</v>
      </c>
      <c r="J60" s="100">
        <v>1.88</v>
      </c>
      <c r="K60" s="99" t="s">
        <v>33</v>
      </c>
      <c r="L60" s="100">
        <v>3.76</v>
      </c>
      <c r="M60" s="101" t="s">
        <v>33</v>
      </c>
      <c r="N60" s="102" t="s">
        <v>33</v>
      </c>
      <c r="T60" s="68" t="s">
        <v>252</v>
      </c>
    </row>
    <row r="61" spans="1:24" s="63" customFormat="1" x14ac:dyDescent="0.2">
      <c r="A61" s="98"/>
      <c r="B61" s="97" t="s">
        <v>33</v>
      </c>
      <c r="C61" s="767" t="s">
        <v>253</v>
      </c>
      <c r="D61" s="767"/>
      <c r="E61" s="767"/>
      <c r="F61" s="99" t="s">
        <v>179</v>
      </c>
      <c r="G61" s="99" t="s">
        <v>1030</v>
      </c>
      <c r="H61" s="99" t="s">
        <v>175</v>
      </c>
      <c r="I61" s="99" t="s">
        <v>930</v>
      </c>
      <c r="J61" s="100" t="s">
        <v>33</v>
      </c>
      <c r="K61" s="99" t="s">
        <v>33</v>
      </c>
      <c r="L61" s="100" t="s">
        <v>33</v>
      </c>
      <c r="M61" s="101" t="s">
        <v>33</v>
      </c>
      <c r="N61" s="102" t="s">
        <v>33</v>
      </c>
      <c r="U61" s="68" t="s">
        <v>253</v>
      </c>
    </row>
    <row r="62" spans="1:24" s="63" customFormat="1" x14ac:dyDescent="0.2">
      <c r="A62" s="98"/>
      <c r="B62" s="97" t="s">
        <v>33</v>
      </c>
      <c r="C62" s="776" t="s">
        <v>182</v>
      </c>
      <c r="D62" s="776"/>
      <c r="E62" s="776"/>
      <c r="F62" s="90" t="s">
        <v>33</v>
      </c>
      <c r="G62" s="90" t="s">
        <v>33</v>
      </c>
      <c r="H62" s="90" t="s">
        <v>33</v>
      </c>
      <c r="I62" s="90" t="s">
        <v>33</v>
      </c>
      <c r="J62" s="91">
        <v>9.9600000000000009</v>
      </c>
      <c r="K62" s="90" t="s">
        <v>33</v>
      </c>
      <c r="L62" s="91">
        <v>23.96</v>
      </c>
      <c r="M62" s="92" t="s">
        <v>33</v>
      </c>
      <c r="N62" s="93" t="s">
        <v>33</v>
      </c>
      <c r="V62" s="68" t="s">
        <v>182</v>
      </c>
    </row>
    <row r="63" spans="1:24" s="63" customFormat="1" x14ac:dyDescent="0.2">
      <c r="A63" s="98"/>
      <c r="B63" s="97" t="s">
        <v>33</v>
      </c>
      <c r="C63" s="767" t="s">
        <v>183</v>
      </c>
      <c r="D63" s="767"/>
      <c r="E63" s="767"/>
      <c r="F63" s="99" t="s">
        <v>33</v>
      </c>
      <c r="G63" s="99" t="s">
        <v>33</v>
      </c>
      <c r="H63" s="99" t="s">
        <v>33</v>
      </c>
      <c r="I63" s="99" t="s">
        <v>33</v>
      </c>
      <c r="J63" s="100" t="s">
        <v>33</v>
      </c>
      <c r="K63" s="99" t="s">
        <v>33</v>
      </c>
      <c r="L63" s="100">
        <v>20.2</v>
      </c>
      <c r="M63" s="101" t="s">
        <v>33</v>
      </c>
      <c r="N63" s="102" t="s">
        <v>33</v>
      </c>
      <c r="U63" s="68" t="s">
        <v>183</v>
      </c>
    </row>
    <row r="64" spans="1:24" s="63" customFormat="1" ht="22.5" x14ac:dyDescent="0.2">
      <c r="A64" s="98"/>
      <c r="B64" s="97" t="s">
        <v>771</v>
      </c>
      <c r="C64" s="767" t="s">
        <v>772</v>
      </c>
      <c r="D64" s="767"/>
      <c r="E64" s="767"/>
      <c r="F64" s="99" t="s">
        <v>186</v>
      </c>
      <c r="G64" s="99" t="s">
        <v>341</v>
      </c>
      <c r="H64" s="99" t="s">
        <v>33</v>
      </c>
      <c r="I64" s="99" t="s">
        <v>341</v>
      </c>
      <c r="J64" s="100" t="s">
        <v>33</v>
      </c>
      <c r="K64" s="99" t="s">
        <v>33</v>
      </c>
      <c r="L64" s="100">
        <v>16.16</v>
      </c>
      <c r="M64" s="101" t="s">
        <v>33</v>
      </c>
      <c r="N64" s="102" t="s">
        <v>33</v>
      </c>
      <c r="U64" s="68" t="s">
        <v>772</v>
      </c>
    </row>
    <row r="65" spans="1:24" s="63" customFormat="1" ht="22.5" x14ac:dyDescent="0.2">
      <c r="A65" s="98"/>
      <c r="B65" s="97" t="s">
        <v>773</v>
      </c>
      <c r="C65" s="767" t="s">
        <v>774</v>
      </c>
      <c r="D65" s="767"/>
      <c r="E65" s="767"/>
      <c r="F65" s="99" t="s">
        <v>186</v>
      </c>
      <c r="G65" s="99" t="s">
        <v>775</v>
      </c>
      <c r="H65" s="99" t="s">
        <v>33</v>
      </c>
      <c r="I65" s="99" t="s">
        <v>775</v>
      </c>
      <c r="J65" s="100" t="s">
        <v>33</v>
      </c>
      <c r="K65" s="99" t="s">
        <v>33</v>
      </c>
      <c r="L65" s="100">
        <v>12.12</v>
      </c>
      <c r="M65" s="101" t="s">
        <v>33</v>
      </c>
      <c r="N65" s="102" t="s">
        <v>33</v>
      </c>
      <c r="U65" s="68" t="s">
        <v>774</v>
      </c>
    </row>
    <row r="66" spans="1:24" s="63" customFormat="1" x14ac:dyDescent="0.2">
      <c r="A66" s="103"/>
      <c r="B66" s="104"/>
      <c r="C66" s="780" t="s">
        <v>191</v>
      </c>
      <c r="D66" s="780"/>
      <c r="E66" s="780"/>
      <c r="F66" s="105" t="s">
        <v>33</v>
      </c>
      <c r="G66" s="105" t="s">
        <v>33</v>
      </c>
      <c r="H66" s="105" t="s">
        <v>33</v>
      </c>
      <c r="I66" s="105" t="s">
        <v>33</v>
      </c>
      <c r="J66" s="106" t="s">
        <v>33</v>
      </c>
      <c r="K66" s="105" t="s">
        <v>33</v>
      </c>
      <c r="L66" s="106">
        <v>52.24</v>
      </c>
      <c r="M66" s="92" t="s">
        <v>33</v>
      </c>
      <c r="N66" s="107" t="s">
        <v>33</v>
      </c>
      <c r="W66" s="68" t="s">
        <v>191</v>
      </c>
    </row>
    <row r="67" spans="1:24" s="63" customFormat="1" ht="33.75" x14ac:dyDescent="0.2">
      <c r="A67" s="88" t="s">
        <v>228</v>
      </c>
      <c r="B67" s="89" t="s">
        <v>1037</v>
      </c>
      <c r="C67" s="776" t="s">
        <v>1038</v>
      </c>
      <c r="D67" s="776"/>
      <c r="E67" s="776"/>
      <c r="F67" s="90" t="s">
        <v>1019</v>
      </c>
      <c r="G67" s="90" t="s">
        <v>33</v>
      </c>
      <c r="H67" s="90" t="s">
        <v>33</v>
      </c>
      <c r="I67" s="90" t="s">
        <v>614</v>
      </c>
      <c r="J67" s="91">
        <v>1006.8</v>
      </c>
      <c r="K67" s="90" t="s">
        <v>33</v>
      </c>
      <c r="L67" s="91">
        <v>201.36</v>
      </c>
      <c r="M67" s="92" t="s">
        <v>33</v>
      </c>
      <c r="N67" s="93" t="s">
        <v>33</v>
      </c>
      <c r="R67" s="68" t="s">
        <v>1038</v>
      </c>
    </row>
    <row r="68" spans="1:24" s="63" customFormat="1" x14ac:dyDescent="0.2">
      <c r="A68" s="94"/>
      <c r="B68" s="95"/>
      <c r="C68" s="767" t="s">
        <v>1020</v>
      </c>
      <c r="D68" s="767"/>
      <c r="E68" s="767"/>
      <c r="F68" s="767"/>
      <c r="G68" s="767"/>
      <c r="H68" s="767"/>
      <c r="I68" s="767"/>
      <c r="J68" s="767"/>
      <c r="K68" s="767"/>
      <c r="L68" s="767"/>
      <c r="M68" s="767"/>
      <c r="N68" s="781"/>
      <c r="X68" s="68" t="s">
        <v>1020</v>
      </c>
    </row>
    <row r="69" spans="1:24" s="63" customFormat="1" ht="22.5" x14ac:dyDescent="0.2">
      <c r="A69" s="88" t="s">
        <v>235</v>
      </c>
      <c r="B69" s="89" t="s">
        <v>1039</v>
      </c>
      <c r="C69" s="776" t="s">
        <v>1040</v>
      </c>
      <c r="D69" s="776"/>
      <c r="E69" s="776"/>
      <c r="F69" s="90" t="s">
        <v>484</v>
      </c>
      <c r="G69" s="90" t="s">
        <v>33</v>
      </c>
      <c r="H69" s="90" t="s">
        <v>33</v>
      </c>
      <c r="I69" s="90" t="s">
        <v>165</v>
      </c>
      <c r="J69" s="91" t="s">
        <v>33</v>
      </c>
      <c r="K69" s="90" t="s">
        <v>33</v>
      </c>
      <c r="L69" s="91" t="s">
        <v>33</v>
      </c>
      <c r="M69" s="92" t="s">
        <v>33</v>
      </c>
      <c r="N69" s="93" t="s">
        <v>33</v>
      </c>
      <c r="R69" s="68" t="s">
        <v>1040</v>
      </c>
    </row>
    <row r="70" spans="1:24" s="63" customFormat="1" ht="33.75" x14ac:dyDescent="0.2">
      <c r="A70" s="96"/>
      <c r="B70" s="97" t="s">
        <v>890</v>
      </c>
      <c r="C70" s="767" t="s">
        <v>559</v>
      </c>
      <c r="D70" s="767"/>
      <c r="E70" s="767"/>
      <c r="F70" s="767"/>
      <c r="G70" s="767"/>
      <c r="H70" s="767"/>
      <c r="I70" s="767"/>
      <c r="J70" s="767"/>
      <c r="K70" s="767"/>
      <c r="L70" s="767"/>
      <c r="M70" s="767"/>
      <c r="N70" s="781"/>
      <c r="S70" s="68" t="s">
        <v>559</v>
      </c>
    </row>
    <row r="71" spans="1:24" s="63" customFormat="1" x14ac:dyDescent="0.2">
      <c r="A71" s="98"/>
      <c r="B71" s="97" t="s">
        <v>165</v>
      </c>
      <c r="C71" s="767" t="s">
        <v>251</v>
      </c>
      <c r="D71" s="767"/>
      <c r="E71" s="767"/>
      <c r="F71" s="99" t="s">
        <v>33</v>
      </c>
      <c r="G71" s="99" t="s">
        <v>33</v>
      </c>
      <c r="H71" s="99" t="s">
        <v>33</v>
      </c>
      <c r="I71" s="99" t="s">
        <v>33</v>
      </c>
      <c r="J71" s="100">
        <v>36.76</v>
      </c>
      <c r="K71" s="99" t="s">
        <v>175</v>
      </c>
      <c r="L71" s="100">
        <v>45.95</v>
      </c>
      <c r="M71" s="101" t="s">
        <v>33</v>
      </c>
      <c r="N71" s="102" t="s">
        <v>33</v>
      </c>
      <c r="T71" s="68" t="s">
        <v>251</v>
      </c>
    </row>
    <row r="72" spans="1:24" s="63" customFormat="1" x14ac:dyDescent="0.2">
      <c r="A72" s="98"/>
      <c r="B72" s="97" t="s">
        <v>212</v>
      </c>
      <c r="C72" s="767" t="s">
        <v>252</v>
      </c>
      <c r="D72" s="767"/>
      <c r="E72" s="767"/>
      <c r="F72" s="99" t="s">
        <v>33</v>
      </c>
      <c r="G72" s="99" t="s">
        <v>33</v>
      </c>
      <c r="H72" s="99" t="s">
        <v>33</v>
      </c>
      <c r="I72" s="99" t="s">
        <v>33</v>
      </c>
      <c r="J72" s="100">
        <v>4.5999999999999996</v>
      </c>
      <c r="K72" s="99" t="s">
        <v>33</v>
      </c>
      <c r="L72" s="100">
        <v>4.5999999999999996</v>
      </c>
      <c r="M72" s="101" t="s">
        <v>33</v>
      </c>
      <c r="N72" s="102" t="s">
        <v>33</v>
      </c>
      <c r="T72" s="68" t="s">
        <v>252</v>
      </c>
    </row>
    <row r="73" spans="1:24" s="63" customFormat="1" x14ac:dyDescent="0.2">
      <c r="A73" s="98"/>
      <c r="B73" s="97" t="s">
        <v>33</v>
      </c>
      <c r="C73" s="767" t="s">
        <v>253</v>
      </c>
      <c r="D73" s="767"/>
      <c r="E73" s="767"/>
      <c r="F73" s="99" t="s">
        <v>179</v>
      </c>
      <c r="G73" s="99" t="s">
        <v>1041</v>
      </c>
      <c r="H73" s="99" t="s">
        <v>175</v>
      </c>
      <c r="I73" s="99" t="s">
        <v>1042</v>
      </c>
      <c r="J73" s="100" t="s">
        <v>33</v>
      </c>
      <c r="K73" s="99" t="s">
        <v>33</v>
      </c>
      <c r="L73" s="100" t="s">
        <v>33</v>
      </c>
      <c r="M73" s="101" t="s">
        <v>33</v>
      </c>
      <c r="N73" s="102" t="s">
        <v>33</v>
      </c>
      <c r="U73" s="68" t="s">
        <v>253</v>
      </c>
    </row>
    <row r="74" spans="1:24" s="63" customFormat="1" x14ac:dyDescent="0.2">
      <c r="A74" s="98"/>
      <c r="B74" s="97" t="s">
        <v>33</v>
      </c>
      <c r="C74" s="776" t="s">
        <v>182</v>
      </c>
      <c r="D74" s="776"/>
      <c r="E74" s="776"/>
      <c r="F74" s="90" t="s">
        <v>33</v>
      </c>
      <c r="G74" s="90" t="s">
        <v>33</v>
      </c>
      <c r="H74" s="90" t="s">
        <v>33</v>
      </c>
      <c r="I74" s="90" t="s">
        <v>33</v>
      </c>
      <c r="J74" s="91">
        <v>41.36</v>
      </c>
      <c r="K74" s="90" t="s">
        <v>33</v>
      </c>
      <c r="L74" s="91">
        <v>50.55</v>
      </c>
      <c r="M74" s="92" t="s">
        <v>33</v>
      </c>
      <c r="N74" s="93" t="s">
        <v>33</v>
      </c>
      <c r="V74" s="68" t="s">
        <v>182</v>
      </c>
    </row>
    <row r="75" spans="1:24" s="63" customFormat="1" x14ac:dyDescent="0.2">
      <c r="A75" s="98"/>
      <c r="B75" s="97" t="s">
        <v>33</v>
      </c>
      <c r="C75" s="767" t="s">
        <v>183</v>
      </c>
      <c r="D75" s="767"/>
      <c r="E75" s="767"/>
      <c r="F75" s="99" t="s">
        <v>33</v>
      </c>
      <c r="G75" s="99" t="s">
        <v>33</v>
      </c>
      <c r="H75" s="99" t="s">
        <v>33</v>
      </c>
      <c r="I75" s="99" t="s">
        <v>33</v>
      </c>
      <c r="J75" s="100" t="s">
        <v>33</v>
      </c>
      <c r="K75" s="99" t="s">
        <v>33</v>
      </c>
      <c r="L75" s="100">
        <v>45.95</v>
      </c>
      <c r="M75" s="101" t="s">
        <v>33</v>
      </c>
      <c r="N75" s="102" t="s">
        <v>33</v>
      </c>
      <c r="U75" s="68" t="s">
        <v>183</v>
      </c>
    </row>
    <row r="76" spans="1:24" s="63" customFormat="1" ht="22.5" x14ac:dyDescent="0.2">
      <c r="A76" s="98"/>
      <c r="B76" s="97" t="s">
        <v>771</v>
      </c>
      <c r="C76" s="767" t="s">
        <v>772</v>
      </c>
      <c r="D76" s="767"/>
      <c r="E76" s="767"/>
      <c r="F76" s="99" t="s">
        <v>186</v>
      </c>
      <c r="G76" s="99" t="s">
        <v>341</v>
      </c>
      <c r="H76" s="99" t="s">
        <v>33</v>
      </c>
      <c r="I76" s="99" t="s">
        <v>341</v>
      </c>
      <c r="J76" s="100" t="s">
        <v>33</v>
      </c>
      <c r="K76" s="99" t="s">
        <v>33</v>
      </c>
      <c r="L76" s="100">
        <v>36.76</v>
      </c>
      <c r="M76" s="101" t="s">
        <v>33</v>
      </c>
      <c r="N76" s="102" t="s">
        <v>33</v>
      </c>
      <c r="U76" s="68" t="s">
        <v>772</v>
      </c>
    </row>
    <row r="77" spans="1:24" s="63" customFormat="1" ht="22.5" x14ac:dyDescent="0.2">
      <c r="A77" s="98"/>
      <c r="B77" s="97" t="s">
        <v>773</v>
      </c>
      <c r="C77" s="767" t="s">
        <v>774</v>
      </c>
      <c r="D77" s="767"/>
      <c r="E77" s="767"/>
      <c r="F77" s="99" t="s">
        <v>186</v>
      </c>
      <c r="G77" s="99" t="s">
        <v>775</v>
      </c>
      <c r="H77" s="99" t="s">
        <v>33</v>
      </c>
      <c r="I77" s="99" t="s">
        <v>775</v>
      </c>
      <c r="J77" s="100" t="s">
        <v>33</v>
      </c>
      <c r="K77" s="99" t="s">
        <v>33</v>
      </c>
      <c r="L77" s="100">
        <v>27.57</v>
      </c>
      <c r="M77" s="101" t="s">
        <v>33</v>
      </c>
      <c r="N77" s="102" t="s">
        <v>33</v>
      </c>
      <c r="U77" s="68" t="s">
        <v>774</v>
      </c>
    </row>
    <row r="78" spans="1:24" s="63" customFormat="1" x14ac:dyDescent="0.2">
      <c r="A78" s="103"/>
      <c r="B78" s="104"/>
      <c r="C78" s="780" t="s">
        <v>191</v>
      </c>
      <c r="D78" s="780"/>
      <c r="E78" s="780"/>
      <c r="F78" s="105" t="s">
        <v>33</v>
      </c>
      <c r="G78" s="105" t="s">
        <v>33</v>
      </c>
      <c r="H78" s="105" t="s">
        <v>33</v>
      </c>
      <c r="I78" s="105" t="s">
        <v>33</v>
      </c>
      <c r="J78" s="106" t="s">
        <v>33</v>
      </c>
      <c r="K78" s="105" t="s">
        <v>33</v>
      </c>
      <c r="L78" s="106">
        <v>114.88</v>
      </c>
      <c r="M78" s="92" t="s">
        <v>33</v>
      </c>
      <c r="N78" s="107" t="s">
        <v>33</v>
      </c>
      <c r="W78" s="68" t="s">
        <v>191</v>
      </c>
    </row>
    <row r="79" spans="1:24" s="63" customFormat="1" ht="22.5" x14ac:dyDescent="0.2">
      <c r="A79" s="88" t="s">
        <v>240</v>
      </c>
      <c r="B79" s="89" t="s">
        <v>1043</v>
      </c>
      <c r="C79" s="776" t="s">
        <v>1044</v>
      </c>
      <c r="D79" s="776"/>
      <c r="E79" s="776"/>
      <c r="F79" s="90" t="s">
        <v>484</v>
      </c>
      <c r="G79" s="90" t="s">
        <v>33</v>
      </c>
      <c r="H79" s="90" t="s">
        <v>33</v>
      </c>
      <c r="I79" s="90" t="s">
        <v>165</v>
      </c>
      <c r="J79" s="91">
        <v>175.63</v>
      </c>
      <c r="K79" s="90" t="s">
        <v>33</v>
      </c>
      <c r="L79" s="91">
        <v>175.63</v>
      </c>
      <c r="M79" s="92" t="s">
        <v>33</v>
      </c>
      <c r="N79" s="93" t="s">
        <v>33</v>
      </c>
      <c r="R79" s="68" t="s">
        <v>1044</v>
      </c>
    </row>
    <row r="80" spans="1:24" s="63" customFormat="1" ht="22.5" x14ac:dyDescent="0.2">
      <c r="A80" s="88" t="s">
        <v>246</v>
      </c>
      <c r="B80" s="89" t="s">
        <v>1051</v>
      </c>
      <c r="C80" s="776" t="s">
        <v>1052</v>
      </c>
      <c r="D80" s="776"/>
      <c r="E80" s="776"/>
      <c r="F80" s="90" t="s">
        <v>484</v>
      </c>
      <c r="G80" s="90" t="s">
        <v>33</v>
      </c>
      <c r="H80" s="90" t="s">
        <v>33</v>
      </c>
      <c r="I80" s="90" t="s">
        <v>176</v>
      </c>
      <c r="J80" s="91" t="s">
        <v>33</v>
      </c>
      <c r="K80" s="90" t="s">
        <v>33</v>
      </c>
      <c r="L80" s="91" t="s">
        <v>33</v>
      </c>
      <c r="M80" s="92" t="s">
        <v>33</v>
      </c>
      <c r="N80" s="93" t="s">
        <v>33</v>
      </c>
      <c r="R80" s="68" t="s">
        <v>1052</v>
      </c>
    </row>
    <row r="81" spans="1:24" s="63" customFormat="1" x14ac:dyDescent="0.2">
      <c r="A81" s="94"/>
      <c r="B81" s="95"/>
      <c r="C81" s="767" t="s">
        <v>4691</v>
      </c>
      <c r="D81" s="767"/>
      <c r="E81" s="767"/>
      <c r="F81" s="767"/>
      <c r="G81" s="767"/>
      <c r="H81" s="767"/>
      <c r="I81" s="767"/>
      <c r="J81" s="767"/>
      <c r="K81" s="767"/>
      <c r="L81" s="767"/>
      <c r="M81" s="767"/>
      <c r="N81" s="781"/>
      <c r="X81" s="68" t="s">
        <v>4691</v>
      </c>
    </row>
    <row r="82" spans="1:24" s="63" customFormat="1" ht="33.75" x14ac:dyDescent="0.2">
      <c r="A82" s="96"/>
      <c r="B82" s="97" t="s">
        <v>890</v>
      </c>
      <c r="C82" s="767" t="s">
        <v>559</v>
      </c>
      <c r="D82" s="767"/>
      <c r="E82" s="767"/>
      <c r="F82" s="767"/>
      <c r="G82" s="767"/>
      <c r="H82" s="767"/>
      <c r="I82" s="767"/>
      <c r="J82" s="767"/>
      <c r="K82" s="767"/>
      <c r="L82" s="767"/>
      <c r="M82" s="767"/>
      <c r="N82" s="781"/>
      <c r="S82" s="68" t="s">
        <v>559</v>
      </c>
    </row>
    <row r="83" spans="1:24" s="63" customFormat="1" x14ac:dyDescent="0.2">
      <c r="A83" s="98"/>
      <c r="B83" s="97" t="s">
        <v>165</v>
      </c>
      <c r="C83" s="767" t="s">
        <v>251</v>
      </c>
      <c r="D83" s="767"/>
      <c r="E83" s="767"/>
      <c r="F83" s="99" t="s">
        <v>33</v>
      </c>
      <c r="G83" s="99" t="s">
        <v>33</v>
      </c>
      <c r="H83" s="99" t="s">
        <v>33</v>
      </c>
      <c r="I83" s="99" t="s">
        <v>33</v>
      </c>
      <c r="J83" s="100">
        <v>12.25</v>
      </c>
      <c r="K83" s="99" t="s">
        <v>175</v>
      </c>
      <c r="L83" s="100">
        <v>45.94</v>
      </c>
      <c r="M83" s="101" t="s">
        <v>33</v>
      </c>
      <c r="N83" s="102" t="s">
        <v>33</v>
      </c>
      <c r="T83" s="68" t="s">
        <v>251</v>
      </c>
    </row>
    <row r="84" spans="1:24" s="63" customFormat="1" x14ac:dyDescent="0.2">
      <c r="A84" s="98"/>
      <c r="B84" s="97" t="s">
        <v>212</v>
      </c>
      <c r="C84" s="767" t="s">
        <v>252</v>
      </c>
      <c r="D84" s="767"/>
      <c r="E84" s="767"/>
      <c r="F84" s="99" t="s">
        <v>33</v>
      </c>
      <c r="G84" s="99" t="s">
        <v>33</v>
      </c>
      <c r="H84" s="99" t="s">
        <v>33</v>
      </c>
      <c r="I84" s="99" t="s">
        <v>33</v>
      </c>
      <c r="J84" s="100">
        <v>3.44</v>
      </c>
      <c r="K84" s="99" t="s">
        <v>33</v>
      </c>
      <c r="L84" s="100">
        <v>10.32</v>
      </c>
      <c r="M84" s="101" t="s">
        <v>33</v>
      </c>
      <c r="N84" s="102" t="s">
        <v>33</v>
      </c>
      <c r="T84" s="68" t="s">
        <v>252</v>
      </c>
    </row>
    <row r="85" spans="1:24" s="63" customFormat="1" x14ac:dyDescent="0.2">
      <c r="A85" s="98"/>
      <c r="B85" s="97" t="s">
        <v>33</v>
      </c>
      <c r="C85" s="767" t="s">
        <v>253</v>
      </c>
      <c r="D85" s="767"/>
      <c r="E85" s="767"/>
      <c r="F85" s="99" t="s">
        <v>179</v>
      </c>
      <c r="G85" s="99" t="s">
        <v>1053</v>
      </c>
      <c r="H85" s="99" t="s">
        <v>175</v>
      </c>
      <c r="I85" s="99" t="s">
        <v>1042</v>
      </c>
      <c r="J85" s="100" t="s">
        <v>33</v>
      </c>
      <c r="K85" s="99" t="s">
        <v>33</v>
      </c>
      <c r="L85" s="100" t="s">
        <v>33</v>
      </c>
      <c r="M85" s="101" t="s">
        <v>33</v>
      </c>
      <c r="N85" s="102" t="s">
        <v>33</v>
      </c>
      <c r="U85" s="68" t="s">
        <v>253</v>
      </c>
    </row>
    <row r="86" spans="1:24" s="63" customFormat="1" x14ac:dyDescent="0.2">
      <c r="A86" s="98"/>
      <c r="B86" s="97" t="s">
        <v>33</v>
      </c>
      <c r="C86" s="776" t="s">
        <v>182</v>
      </c>
      <c r="D86" s="776"/>
      <c r="E86" s="776"/>
      <c r="F86" s="90" t="s">
        <v>33</v>
      </c>
      <c r="G86" s="90" t="s">
        <v>33</v>
      </c>
      <c r="H86" s="90" t="s">
        <v>33</v>
      </c>
      <c r="I86" s="90" t="s">
        <v>33</v>
      </c>
      <c r="J86" s="91">
        <v>15.69</v>
      </c>
      <c r="K86" s="90" t="s">
        <v>33</v>
      </c>
      <c r="L86" s="91">
        <v>56.26</v>
      </c>
      <c r="M86" s="92" t="s">
        <v>33</v>
      </c>
      <c r="N86" s="93" t="s">
        <v>33</v>
      </c>
      <c r="V86" s="68" t="s">
        <v>182</v>
      </c>
    </row>
    <row r="87" spans="1:24" s="63" customFormat="1" x14ac:dyDescent="0.2">
      <c r="A87" s="98"/>
      <c r="B87" s="97" t="s">
        <v>33</v>
      </c>
      <c r="C87" s="767" t="s">
        <v>183</v>
      </c>
      <c r="D87" s="767"/>
      <c r="E87" s="767"/>
      <c r="F87" s="99" t="s">
        <v>33</v>
      </c>
      <c r="G87" s="99" t="s">
        <v>33</v>
      </c>
      <c r="H87" s="99" t="s">
        <v>33</v>
      </c>
      <c r="I87" s="99" t="s">
        <v>33</v>
      </c>
      <c r="J87" s="100" t="s">
        <v>33</v>
      </c>
      <c r="K87" s="99" t="s">
        <v>33</v>
      </c>
      <c r="L87" s="100">
        <v>45.94</v>
      </c>
      <c r="M87" s="101" t="s">
        <v>33</v>
      </c>
      <c r="N87" s="102" t="s">
        <v>33</v>
      </c>
      <c r="U87" s="68" t="s">
        <v>183</v>
      </c>
    </row>
    <row r="88" spans="1:24" s="63" customFormat="1" ht="22.5" x14ac:dyDescent="0.2">
      <c r="A88" s="98"/>
      <c r="B88" s="97" t="s">
        <v>771</v>
      </c>
      <c r="C88" s="767" t="s">
        <v>772</v>
      </c>
      <c r="D88" s="767"/>
      <c r="E88" s="767"/>
      <c r="F88" s="99" t="s">
        <v>186</v>
      </c>
      <c r="G88" s="99" t="s">
        <v>341</v>
      </c>
      <c r="H88" s="99" t="s">
        <v>33</v>
      </c>
      <c r="I88" s="99" t="s">
        <v>341</v>
      </c>
      <c r="J88" s="100" t="s">
        <v>33</v>
      </c>
      <c r="K88" s="99" t="s">
        <v>33</v>
      </c>
      <c r="L88" s="100">
        <v>36.75</v>
      </c>
      <c r="M88" s="101" t="s">
        <v>33</v>
      </c>
      <c r="N88" s="102" t="s">
        <v>33</v>
      </c>
      <c r="U88" s="68" t="s">
        <v>772</v>
      </c>
    </row>
    <row r="89" spans="1:24" s="63" customFormat="1" ht="22.5" x14ac:dyDescent="0.2">
      <c r="A89" s="98"/>
      <c r="B89" s="97" t="s">
        <v>773</v>
      </c>
      <c r="C89" s="767" t="s">
        <v>774</v>
      </c>
      <c r="D89" s="767"/>
      <c r="E89" s="767"/>
      <c r="F89" s="99" t="s">
        <v>186</v>
      </c>
      <c r="G89" s="99" t="s">
        <v>775</v>
      </c>
      <c r="H89" s="99" t="s">
        <v>33</v>
      </c>
      <c r="I89" s="99" t="s">
        <v>775</v>
      </c>
      <c r="J89" s="100" t="s">
        <v>33</v>
      </c>
      <c r="K89" s="99" t="s">
        <v>33</v>
      </c>
      <c r="L89" s="100">
        <v>27.56</v>
      </c>
      <c r="M89" s="101" t="s">
        <v>33</v>
      </c>
      <c r="N89" s="102" t="s">
        <v>33</v>
      </c>
      <c r="U89" s="68" t="s">
        <v>774</v>
      </c>
    </row>
    <row r="90" spans="1:24" s="63" customFormat="1" x14ac:dyDescent="0.2">
      <c r="A90" s="103"/>
      <c r="B90" s="104"/>
      <c r="C90" s="780" t="s">
        <v>191</v>
      </c>
      <c r="D90" s="780"/>
      <c r="E90" s="780"/>
      <c r="F90" s="105" t="s">
        <v>33</v>
      </c>
      <c r="G90" s="105" t="s">
        <v>33</v>
      </c>
      <c r="H90" s="105" t="s">
        <v>33</v>
      </c>
      <c r="I90" s="105" t="s">
        <v>33</v>
      </c>
      <c r="J90" s="106" t="s">
        <v>33</v>
      </c>
      <c r="K90" s="105" t="s">
        <v>33</v>
      </c>
      <c r="L90" s="106">
        <v>120.57</v>
      </c>
      <c r="M90" s="92" t="s">
        <v>33</v>
      </c>
      <c r="N90" s="107" t="s">
        <v>33</v>
      </c>
      <c r="W90" s="68" t="s">
        <v>191</v>
      </c>
    </row>
    <row r="91" spans="1:24" s="63" customFormat="1" ht="22.5" x14ac:dyDescent="0.2">
      <c r="A91" s="88" t="s">
        <v>258</v>
      </c>
      <c r="B91" s="89" t="s">
        <v>1055</v>
      </c>
      <c r="C91" s="776" t="s">
        <v>1056</v>
      </c>
      <c r="D91" s="776"/>
      <c r="E91" s="776"/>
      <c r="F91" s="90" t="s">
        <v>484</v>
      </c>
      <c r="G91" s="90" t="s">
        <v>33</v>
      </c>
      <c r="H91" s="90" t="s">
        <v>33</v>
      </c>
      <c r="I91" s="90" t="s">
        <v>165</v>
      </c>
      <c r="J91" s="91">
        <v>386.3</v>
      </c>
      <c r="K91" s="90" t="s">
        <v>33</v>
      </c>
      <c r="L91" s="91">
        <v>386.3</v>
      </c>
      <c r="M91" s="92" t="s">
        <v>33</v>
      </c>
      <c r="N91" s="93" t="s">
        <v>33</v>
      </c>
      <c r="R91" s="68" t="s">
        <v>1056</v>
      </c>
    </row>
    <row r="92" spans="1:24" s="63" customFormat="1" ht="33.75" x14ac:dyDescent="0.2">
      <c r="A92" s="88" t="s">
        <v>262</v>
      </c>
      <c r="B92" s="89" t="s">
        <v>1808</v>
      </c>
      <c r="C92" s="776" t="s">
        <v>1809</v>
      </c>
      <c r="D92" s="776"/>
      <c r="E92" s="776"/>
      <c r="F92" s="90" t="s">
        <v>484</v>
      </c>
      <c r="G92" s="90" t="s">
        <v>33</v>
      </c>
      <c r="H92" s="90" t="s">
        <v>33</v>
      </c>
      <c r="I92" s="90" t="s">
        <v>165</v>
      </c>
      <c r="J92" s="91">
        <v>486.96</v>
      </c>
      <c r="K92" s="90" t="s">
        <v>33</v>
      </c>
      <c r="L92" s="91">
        <v>486.96</v>
      </c>
      <c r="M92" s="92" t="s">
        <v>33</v>
      </c>
      <c r="N92" s="93" t="s">
        <v>33</v>
      </c>
      <c r="R92" s="68" t="s">
        <v>1809</v>
      </c>
    </row>
    <row r="93" spans="1:24" s="63" customFormat="1" ht="33.75" x14ac:dyDescent="0.2">
      <c r="A93" s="88" t="s">
        <v>267</v>
      </c>
      <c r="B93" s="89" t="s">
        <v>1808</v>
      </c>
      <c r="C93" s="776" t="s">
        <v>1813</v>
      </c>
      <c r="D93" s="776"/>
      <c r="E93" s="776"/>
      <c r="F93" s="90" t="s">
        <v>484</v>
      </c>
      <c r="G93" s="90" t="s">
        <v>33</v>
      </c>
      <c r="H93" s="90" t="s">
        <v>33</v>
      </c>
      <c r="I93" s="90" t="s">
        <v>165</v>
      </c>
      <c r="J93" s="91">
        <v>486.96</v>
      </c>
      <c r="K93" s="90" t="s">
        <v>33</v>
      </c>
      <c r="L93" s="91">
        <v>486.96</v>
      </c>
      <c r="M93" s="92" t="s">
        <v>33</v>
      </c>
      <c r="N93" s="93" t="s">
        <v>33</v>
      </c>
      <c r="R93" s="68" t="s">
        <v>1813</v>
      </c>
    </row>
    <row r="94" spans="1:24" s="63" customFormat="1" ht="22.5" x14ac:dyDescent="0.2">
      <c r="A94" s="88" t="s">
        <v>274</v>
      </c>
      <c r="B94" s="89" t="s">
        <v>1051</v>
      </c>
      <c r="C94" s="776" t="s">
        <v>1052</v>
      </c>
      <c r="D94" s="776"/>
      <c r="E94" s="776"/>
      <c r="F94" s="90" t="s">
        <v>484</v>
      </c>
      <c r="G94" s="90" t="s">
        <v>33</v>
      </c>
      <c r="H94" s="90" t="s">
        <v>33</v>
      </c>
      <c r="I94" s="90" t="s">
        <v>165</v>
      </c>
      <c r="J94" s="91" t="s">
        <v>33</v>
      </c>
      <c r="K94" s="90" t="s">
        <v>33</v>
      </c>
      <c r="L94" s="91" t="s">
        <v>33</v>
      </c>
      <c r="M94" s="92" t="s">
        <v>33</v>
      </c>
      <c r="N94" s="93" t="s">
        <v>33</v>
      </c>
      <c r="R94" s="68" t="s">
        <v>1052</v>
      </c>
    </row>
    <row r="95" spans="1:24" s="63" customFormat="1" ht="33.75" x14ac:dyDescent="0.2">
      <c r="A95" s="96"/>
      <c r="B95" s="97" t="s">
        <v>890</v>
      </c>
      <c r="C95" s="767" t="s">
        <v>559</v>
      </c>
      <c r="D95" s="767"/>
      <c r="E95" s="767"/>
      <c r="F95" s="767"/>
      <c r="G95" s="767"/>
      <c r="H95" s="767"/>
      <c r="I95" s="767"/>
      <c r="J95" s="767"/>
      <c r="K95" s="767"/>
      <c r="L95" s="767"/>
      <c r="M95" s="767"/>
      <c r="N95" s="781"/>
      <c r="S95" s="68" t="s">
        <v>559</v>
      </c>
    </row>
    <row r="96" spans="1:24" s="63" customFormat="1" x14ac:dyDescent="0.2">
      <c r="A96" s="98"/>
      <c r="B96" s="97" t="s">
        <v>165</v>
      </c>
      <c r="C96" s="767" t="s">
        <v>251</v>
      </c>
      <c r="D96" s="767"/>
      <c r="E96" s="767"/>
      <c r="F96" s="99" t="s">
        <v>33</v>
      </c>
      <c r="G96" s="99" t="s">
        <v>33</v>
      </c>
      <c r="H96" s="99" t="s">
        <v>33</v>
      </c>
      <c r="I96" s="99" t="s">
        <v>33</v>
      </c>
      <c r="J96" s="100">
        <v>12.25</v>
      </c>
      <c r="K96" s="99" t="s">
        <v>175</v>
      </c>
      <c r="L96" s="100">
        <v>15.31</v>
      </c>
      <c r="M96" s="101" t="s">
        <v>33</v>
      </c>
      <c r="N96" s="102" t="s">
        <v>33</v>
      </c>
      <c r="T96" s="68" t="s">
        <v>251</v>
      </c>
    </row>
    <row r="97" spans="1:25" s="63" customFormat="1" x14ac:dyDescent="0.2">
      <c r="A97" s="98"/>
      <c r="B97" s="97" t="s">
        <v>212</v>
      </c>
      <c r="C97" s="767" t="s">
        <v>252</v>
      </c>
      <c r="D97" s="767"/>
      <c r="E97" s="767"/>
      <c r="F97" s="99" t="s">
        <v>33</v>
      </c>
      <c r="G97" s="99" t="s">
        <v>33</v>
      </c>
      <c r="H97" s="99" t="s">
        <v>33</v>
      </c>
      <c r="I97" s="99" t="s">
        <v>33</v>
      </c>
      <c r="J97" s="100">
        <v>3.44</v>
      </c>
      <c r="K97" s="99" t="s">
        <v>33</v>
      </c>
      <c r="L97" s="100">
        <v>3.44</v>
      </c>
      <c r="M97" s="101" t="s">
        <v>33</v>
      </c>
      <c r="N97" s="102" t="s">
        <v>33</v>
      </c>
      <c r="T97" s="68" t="s">
        <v>252</v>
      </c>
    </row>
    <row r="98" spans="1:25" s="63" customFormat="1" x14ac:dyDescent="0.2">
      <c r="A98" s="98"/>
      <c r="B98" s="97" t="s">
        <v>33</v>
      </c>
      <c r="C98" s="767" t="s">
        <v>253</v>
      </c>
      <c r="D98" s="767"/>
      <c r="E98" s="767"/>
      <c r="F98" s="99" t="s">
        <v>179</v>
      </c>
      <c r="G98" s="99" t="s">
        <v>1053</v>
      </c>
      <c r="H98" s="99" t="s">
        <v>175</v>
      </c>
      <c r="I98" s="99" t="s">
        <v>1054</v>
      </c>
      <c r="J98" s="100" t="s">
        <v>33</v>
      </c>
      <c r="K98" s="99" t="s">
        <v>33</v>
      </c>
      <c r="L98" s="100" t="s">
        <v>33</v>
      </c>
      <c r="M98" s="101" t="s">
        <v>33</v>
      </c>
      <c r="N98" s="102" t="s">
        <v>33</v>
      </c>
      <c r="U98" s="68" t="s">
        <v>253</v>
      </c>
    </row>
    <row r="99" spans="1:25" s="63" customFormat="1" x14ac:dyDescent="0.2">
      <c r="A99" s="98"/>
      <c r="B99" s="97" t="s">
        <v>33</v>
      </c>
      <c r="C99" s="776" t="s">
        <v>182</v>
      </c>
      <c r="D99" s="776"/>
      <c r="E99" s="776"/>
      <c r="F99" s="90" t="s">
        <v>33</v>
      </c>
      <c r="G99" s="90" t="s">
        <v>33</v>
      </c>
      <c r="H99" s="90" t="s">
        <v>33</v>
      </c>
      <c r="I99" s="90" t="s">
        <v>33</v>
      </c>
      <c r="J99" s="91">
        <v>15.69</v>
      </c>
      <c r="K99" s="90" t="s">
        <v>33</v>
      </c>
      <c r="L99" s="91">
        <v>18.75</v>
      </c>
      <c r="M99" s="92" t="s">
        <v>33</v>
      </c>
      <c r="N99" s="93" t="s">
        <v>33</v>
      </c>
      <c r="V99" s="68" t="s">
        <v>182</v>
      </c>
    </row>
    <row r="100" spans="1:25" s="63" customFormat="1" x14ac:dyDescent="0.2">
      <c r="A100" s="98"/>
      <c r="B100" s="97" t="s">
        <v>33</v>
      </c>
      <c r="C100" s="767" t="s">
        <v>183</v>
      </c>
      <c r="D100" s="767"/>
      <c r="E100" s="767"/>
      <c r="F100" s="99" t="s">
        <v>33</v>
      </c>
      <c r="G100" s="99" t="s">
        <v>33</v>
      </c>
      <c r="H100" s="99" t="s">
        <v>33</v>
      </c>
      <c r="I100" s="99" t="s">
        <v>33</v>
      </c>
      <c r="J100" s="100" t="s">
        <v>33</v>
      </c>
      <c r="K100" s="99" t="s">
        <v>33</v>
      </c>
      <c r="L100" s="100">
        <v>15.31</v>
      </c>
      <c r="M100" s="101" t="s">
        <v>33</v>
      </c>
      <c r="N100" s="102" t="s">
        <v>33</v>
      </c>
      <c r="U100" s="68" t="s">
        <v>183</v>
      </c>
    </row>
    <row r="101" spans="1:25" s="63" customFormat="1" ht="22.5" x14ac:dyDescent="0.2">
      <c r="A101" s="98"/>
      <c r="B101" s="97" t="s">
        <v>771</v>
      </c>
      <c r="C101" s="767" t="s">
        <v>772</v>
      </c>
      <c r="D101" s="767"/>
      <c r="E101" s="767"/>
      <c r="F101" s="99" t="s">
        <v>186</v>
      </c>
      <c r="G101" s="99" t="s">
        <v>341</v>
      </c>
      <c r="H101" s="99" t="s">
        <v>33</v>
      </c>
      <c r="I101" s="99" t="s">
        <v>341</v>
      </c>
      <c r="J101" s="100" t="s">
        <v>33</v>
      </c>
      <c r="K101" s="99" t="s">
        <v>33</v>
      </c>
      <c r="L101" s="100">
        <v>12.25</v>
      </c>
      <c r="M101" s="101" t="s">
        <v>33</v>
      </c>
      <c r="N101" s="102" t="s">
        <v>33</v>
      </c>
      <c r="U101" s="68" t="s">
        <v>772</v>
      </c>
    </row>
    <row r="102" spans="1:25" s="63" customFormat="1" ht="22.5" x14ac:dyDescent="0.2">
      <c r="A102" s="98"/>
      <c r="B102" s="97" t="s">
        <v>773</v>
      </c>
      <c r="C102" s="767" t="s">
        <v>774</v>
      </c>
      <c r="D102" s="767"/>
      <c r="E102" s="767"/>
      <c r="F102" s="99" t="s">
        <v>186</v>
      </c>
      <c r="G102" s="99" t="s">
        <v>775</v>
      </c>
      <c r="H102" s="99" t="s">
        <v>33</v>
      </c>
      <c r="I102" s="99" t="s">
        <v>775</v>
      </c>
      <c r="J102" s="100" t="s">
        <v>33</v>
      </c>
      <c r="K102" s="99" t="s">
        <v>33</v>
      </c>
      <c r="L102" s="100">
        <v>9.19</v>
      </c>
      <c r="M102" s="101" t="s">
        <v>33</v>
      </c>
      <c r="N102" s="102" t="s">
        <v>33</v>
      </c>
      <c r="U102" s="68" t="s">
        <v>774</v>
      </c>
    </row>
    <row r="103" spans="1:25" s="63" customFormat="1" x14ac:dyDescent="0.2">
      <c r="A103" s="103"/>
      <c r="B103" s="104"/>
      <c r="C103" s="780" t="s">
        <v>191</v>
      </c>
      <c r="D103" s="780"/>
      <c r="E103" s="780"/>
      <c r="F103" s="105" t="s">
        <v>33</v>
      </c>
      <c r="G103" s="105" t="s">
        <v>33</v>
      </c>
      <c r="H103" s="105" t="s">
        <v>33</v>
      </c>
      <c r="I103" s="105" t="s">
        <v>33</v>
      </c>
      <c r="J103" s="106" t="s">
        <v>33</v>
      </c>
      <c r="K103" s="105" t="s">
        <v>33</v>
      </c>
      <c r="L103" s="106">
        <v>40.19</v>
      </c>
      <c r="M103" s="92" t="s">
        <v>33</v>
      </c>
      <c r="N103" s="107" t="s">
        <v>33</v>
      </c>
      <c r="W103" s="68" t="s">
        <v>191</v>
      </c>
    </row>
    <row r="104" spans="1:25" s="63" customFormat="1" ht="22.5" x14ac:dyDescent="0.2">
      <c r="A104" s="88" t="s">
        <v>282</v>
      </c>
      <c r="B104" s="89" t="s">
        <v>1218</v>
      </c>
      <c r="C104" s="776" t="s">
        <v>1416</v>
      </c>
      <c r="D104" s="776"/>
      <c r="E104" s="776"/>
      <c r="F104" s="90" t="s">
        <v>484</v>
      </c>
      <c r="G104" s="90" t="s">
        <v>33</v>
      </c>
      <c r="H104" s="90" t="s">
        <v>33</v>
      </c>
      <c r="I104" s="90" t="s">
        <v>165</v>
      </c>
      <c r="J104" s="91">
        <v>77.94</v>
      </c>
      <c r="K104" s="90" t="s">
        <v>778</v>
      </c>
      <c r="L104" s="91">
        <v>78.88</v>
      </c>
      <c r="M104" s="92" t="s">
        <v>33</v>
      </c>
      <c r="N104" s="93" t="s">
        <v>33</v>
      </c>
      <c r="R104" s="68" t="s">
        <v>1416</v>
      </c>
    </row>
    <row r="105" spans="1:25" s="63" customFormat="1" x14ac:dyDescent="0.2">
      <c r="A105" s="94"/>
      <c r="B105" s="95"/>
      <c r="C105" s="767" t="s">
        <v>1417</v>
      </c>
      <c r="D105" s="767"/>
      <c r="E105" s="767"/>
      <c r="F105" s="767"/>
      <c r="G105" s="767"/>
      <c r="H105" s="767"/>
      <c r="I105" s="767"/>
      <c r="J105" s="767"/>
      <c r="K105" s="767"/>
      <c r="L105" s="767"/>
      <c r="M105" s="767"/>
      <c r="N105" s="781"/>
      <c r="Y105" s="68" t="s">
        <v>1417</v>
      </c>
    </row>
    <row r="106" spans="1:25" s="63" customFormat="1" ht="22.5" x14ac:dyDescent="0.2">
      <c r="A106" s="96"/>
      <c r="B106" s="97" t="s">
        <v>780</v>
      </c>
      <c r="C106" s="767" t="s">
        <v>781</v>
      </c>
      <c r="D106" s="767"/>
      <c r="E106" s="767"/>
      <c r="F106" s="767"/>
      <c r="G106" s="767"/>
      <c r="H106" s="767"/>
      <c r="I106" s="767"/>
      <c r="J106" s="767"/>
      <c r="K106" s="767"/>
      <c r="L106" s="767"/>
      <c r="M106" s="767"/>
      <c r="N106" s="781"/>
      <c r="S106" s="68" t="s">
        <v>781</v>
      </c>
    </row>
    <row r="107" spans="1:25" s="63" customFormat="1" ht="33.75" x14ac:dyDescent="0.2">
      <c r="A107" s="88" t="s">
        <v>287</v>
      </c>
      <c r="B107" s="89" t="s">
        <v>1062</v>
      </c>
      <c r="C107" s="776" t="s">
        <v>1063</v>
      </c>
      <c r="D107" s="776"/>
      <c r="E107" s="776"/>
      <c r="F107" s="90" t="s">
        <v>484</v>
      </c>
      <c r="G107" s="90" t="s">
        <v>33</v>
      </c>
      <c r="H107" s="90" t="s">
        <v>33</v>
      </c>
      <c r="I107" s="90" t="s">
        <v>165</v>
      </c>
      <c r="J107" s="91" t="s">
        <v>33</v>
      </c>
      <c r="K107" s="90" t="s">
        <v>33</v>
      </c>
      <c r="L107" s="91" t="s">
        <v>33</v>
      </c>
      <c r="M107" s="92" t="s">
        <v>33</v>
      </c>
      <c r="N107" s="93" t="s">
        <v>33</v>
      </c>
      <c r="R107" s="68" t="s">
        <v>1063</v>
      </c>
    </row>
    <row r="108" spans="1:25" s="63" customFormat="1" ht="33.75" x14ac:dyDescent="0.2">
      <c r="A108" s="96"/>
      <c r="B108" s="97" t="s">
        <v>890</v>
      </c>
      <c r="C108" s="767" t="s">
        <v>559</v>
      </c>
      <c r="D108" s="767"/>
      <c r="E108" s="767"/>
      <c r="F108" s="767"/>
      <c r="G108" s="767"/>
      <c r="H108" s="767"/>
      <c r="I108" s="767"/>
      <c r="J108" s="767"/>
      <c r="K108" s="767"/>
      <c r="L108" s="767"/>
      <c r="M108" s="767"/>
      <c r="N108" s="781"/>
      <c r="S108" s="68" t="s">
        <v>559</v>
      </c>
    </row>
    <row r="109" spans="1:25" s="63" customFormat="1" x14ac:dyDescent="0.2">
      <c r="A109" s="98"/>
      <c r="B109" s="97" t="s">
        <v>165</v>
      </c>
      <c r="C109" s="767" t="s">
        <v>251</v>
      </c>
      <c r="D109" s="767"/>
      <c r="E109" s="767"/>
      <c r="F109" s="99" t="s">
        <v>33</v>
      </c>
      <c r="G109" s="99" t="s">
        <v>33</v>
      </c>
      <c r="H109" s="99" t="s">
        <v>33</v>
      </c>
      <c r="I109" s="99" t="s">
        <v>33</v>
      </c>
      <c r="J109" s="100">
        <v>20.440000000000001</v>
      </c>
      <c r="K109" s="99" t="s">
        <v>175</v>
      </c>
      <c r="L109" s="100">
        <v>25.55</v>
      </c>
      <c r="M109" s="101" t="s">
        <v>33</v>
      </c>
      <c r="N109" s="102" t="s">
        <v>33</v>
      </c>
      <c r="T109" s="68" t="s">
        <v>251</v>
      </c>
    </row>
    <row r="110" spans="1:25" s="63" customFormat="1" x14ac:dyDescent="0.2">
      <c r="A110" s="98"/>
      <c r="B110" s="97" t="s">
        <v>173</v>
      </c>
      <c r="C110" s="767" t="s">
        <v>174</v>
      </c>
      <c r="D110" s="767"/>
      <c r="E110" s="767"/>
      <c r="F110" s="99" t="s">
        <v>33</v>
      </c>
      <c r="G110" s="99" t="s">
        <v>33</v>
      </c>
      <c r="H110" s="99" t="s">
        <v>33</v>
      </c>
      <c r="I110" s="99" t="s">
        <v>33</v>
      </c>
      <c r="J110" s="100">
        <v>33.47</v>
      </c>
      <c r="K110" s="99" t="s">
        <v>175</v>
      </c>
      <c r="L110" s="100">
        <v>41.84</v>
      </c>
      <c r="M110" s="101" t="s">
        <v>33</v>
      </c>
      <c r="N110" s="102" t="s">
        <v>33</v>
      </c>
      <c r="T110" s="68" t="s">
        <v>174</v>
      </c>
    </row>
    <row r="111" spans="1:25" s="63" customFormat="1" x14ac:dyDescent="0.2">
      <c r="A111" s="98"/>
      <c r="B111" s="97" t="s">
        <v>176</v>
      </c>
      <c r="C111" s="767" t="s">
        <v>177</v>
      </c>
      <c r="D111" s="767"/>
      <c r="E111" s="767"/>
      <c r="F111" s="99" t="s">
        <v>33</v>
      </c>
      <c r="G111" s="99" t="s">
        <v>33</v>
      </c>
      <c r="H111" s="99" t="s">
        <v>33</v>
      </c>
      <c r="I111" s="99" t="s">
        <v>33</v>
      </c>
      <c r="J111" s="100">
        <v>3.42</v>
      </c>
      <c r="K111" s="99" t="s">
        <v>175</v>
      </c>
      <c r="L111" s="100">
        <v>4.28</v>
      </c>
      <c r="M111" s="101" t="s">
        <v>33</v>
      </c>
      <c r="N111" s="102" t="s">
        <v>33</v>
      </c>
      <c r="T111" s="68" t="s">
        <v>177</v>
      </c>
    </row>
    <row r="112" spans="1:25" s="63" customFormat="1" x14ac:dyDescent="0.2">
      <c r="A112" s="98"/>
      <c r="B112" s="97" t="s">
        <v>212</v>
      </c>
      <c r="C112" s="767" t="s">
        <v>252</v>
      </c>
      <c r="D112" s="767"/>
      <c r="E112" s="767"/>
      <c r="F112" s="99" t="s">
        <v>33</v>
      </c>
      <c r="G112" s="99" t="s">
        <v>33</v>
      </c>
      <c r="H112" s="99" t="s">
        <v>33</v>
      </c>
      <c r="I112" s="99" t="s">
        <v>33</v>
      </c>
      <c r="J112" s="100">
        <v>2.94</v>
      </c>
      <c r="K112" s="99" t="s">
        <v>33</v>
      </c>
      <c r="L112" s="100">
        <v>2.94</v>
      </c>
      <c r="M112" s="101" t="s">
        <v>33</v>
      </c>
      <c r="N112" s="102" t="s">
        <v>33</v>
      </c>
      <c r="T112" s="68" t="s">
        <v>252</v>
      </c>
    </row>
    <row r="113" spans="1:25" s="63" customFormat="1" x14ac:dyDescent="0.2">
      <c r="A113" s="98"/>
      <c r="B113" s="97" t="s">
        <v>33</v>
      </c>
      <c r="C113" s="767" t="s">
        <v>253</v>
      </c>
      <c r="D113" s="767"/>
      <c r="E113" s="767"/>
      <c r="F113" s="99" t="s">
        <v>179</v>
      </c>
      <c r="G113" s="99" t="s">
        <v>1064</v>
      </c>
      <c r="H113" s="99" t="s">
        <v>175</v>
      </c>
      <c r="I113" s="99" t="s">
        <v>1024</v>
      </c>
      <c r="J113" s="100" t="s">
        <v>33</v>
      </c>
      <c r="K113" s="99" t="s">
        <v>33</v>
      </c>
      <c r="L113" s="100" t="s">
        <v>33</v>
      </c>
      <c r="M113" s="101" t="s">
        <v>33</v>
      </c>
      <c r="N113" s="102" t="s">
        <v>33</v>
      </c>
      <c r="U113" s="68" t="s">
        <v>253</v>
      </c>
    </row>
    <row r="114" spans="1:25" s="63" customFormat="1" x14ac:dyDescent="0.2">
      <c r="A114" s="98"/>
      <c r="B114" s="97" t="s">
        <v>33</v>
      </c>
      <c r="C114" s="767" t="s">
        <v>178</v>
      </c>
      <c r="D114" s="767"/>
      <c r="E114" s="767"/>
      <c r="F114" s="99" t="s">
        <v>179</v>
      </c>
      <c r="G114" s="99" t="s">
        <v>1065</v>
      </c>
      <c r="H114" s="99" t="s">
        <v>175</v>
      </c>
      <c r="I114" s="99" t="s">
        <v>1066</v>
      </c>
      <c r="J114" s="100" t="s">
        <v>33</v>
      </c>
      <c r="K114" s="99" t="s">
        <v>33</v>
      </c>
      <c r="L114" s="100" t="s">
        <v>33</v>
      </c>
      <c r="M114" s="101" t="s">
        <v>33</v>
      </c>
      <c r="N114" s="102" t="s">
        <v>33</v>
      </c>
      <c r="U114" s="68" t="s">
        <v>178</v>
      </c>
    </row>
    <row r="115" spans="1:25" s="63" customFormat="1" x14ac:dyDescent="0.2">
      <c r="A115" s="98"/>
      <c r="B115" s="97" t="s">
        <v>33</v>
      </c>
      <c r="C115" s="776" t="s">
        <v>182</v>
      </c>
      <c r="D115" s="776"/>
      <c r="E115" s="776"/>
      <c r="F115" s="90" t="s">
        <v>33</v>
      </c>
      <c r="G115" s="90" t="s">
        <v>33</v>
      </c>
      <c r="H115" s="90" t="s">
        <v>33</v>
      </c>
      <c r="I115" s="90" t="s">
        <v>33</v>
      </c>
      <c r="J115" s="91">
        <v>56.85</v>
      </c>
      <c r="K115" s="90" t="s">
        <v>33</v>
      </c>
      <c r="L115" s="91">
        <v>70.33</v>
      </c>
      <c r="M115" s="92" t="s">
        <v>33</v>
      </c>
      <c r="N115" s="93" t="s">
        <v>33</v>
      </c>
      <c r="V115" s="68" t="s">
        <v>182</v>
      </c>
    </row>
    <row r="116" spans="1:25" s="63" customFormat="1" x14ac:dyDescent="0.2">
      <c r="A116" s="98"/>
      <c r="B116" s="97" t="s">
        <v>33</v>
      </c>
      <c r="C116" s="767" t="s">
        <v>183</v>
      </c>
      <c r="D116" s="767"/>
      <c r="E116" s="767"/>
      <c r="F116" s="99" t="s">
        <v>33</v>
      </c>
      <c r="G116" s="99" t="s">
        <v>33</v>
      </c>
      <c r="H116" s="99" t="s">
        <v>33</v>
      </c>
      <c r="I116" s="99" t="s">
        <v>33</v>
      </c>
      <c r="J116" s="100" t="s">
        <v>33</v>
      </c>
      <c r="K116" s="99" t="s">
        <v>33</v>
      </c>
      <c r="L116" s="100">
        <v>29.83</v>
      </c>
      <c r="M116" s="101" t="s">
        <v>33</v>
      </c>
      <c r="N116" s="102" t="s">
        <v>33</v>
      </c>
      <c r="U116" s="68" t="s">
        <v>183</v>
      </c>
    </row>
    <row r="117" spans="1:25" s="63" customFormat="1" ht="22.5" x14ac:dyDescent="0.2">
      <c r="A117" s="98"/>
      <c r="B117" s="97" t="s">
        <v>959</v>
      </c>
      <c r="C117" s="767" t="s">
        <v>960</v>
      </c>
      <c r="D117" s="767"/>
      <c r="E117" s="767"/>
      <c r="F117" s="99" t="s">
        <v>186</v>
      </c>
      <c r="G117" s="99" t="s">
        <v>187</v>
      </c>
      <c r="H117" s="99" t="s">
        <v>33</v>
      </c>
      <c r="I117" s="99" t="s">
        <v>187</v>
      </c>
      <c r="J117" s="100" t="s">
        <v>33</v>
      </c>
      <c r="K117" s="99" t="s">
        <v>33</v>
      </c>
      <c r="L117" s="100">
        <v>28.34</v>
      </c>
      <c r="M117" s="101" t="s">
        <v>33</v>
      </c>
      <c r="N117" s="102" t="s">
        <v>33</v>
      </c>
      <c r="U117" s="68" t="s">
        <v>960</v>
      </c>
    </row>
    <row r="118" spans="1:25" s="63" customFormat="1" ht="22.5" x14ac:dyDescent="0.2">
      <c r="A118" s="98"/>
      <c r="B118" s="97" t="s">
        <v>961</v>
      </c>
      <c r="C118" s="767" t="s">
        <v>962</v>
      </c>
      <c r="D118" s="767"/>
      <c r="E118" s="767"/>
      <c r="F118" s="99" t="s">
        <v>186</v>
      </c>
      <c r="G118" s="99" t="s">
        <v>594</v>
      </c>
      <c r="H118" s="99" t="s">
        <v>33</v>
      </c>
      <c r="I118" s="99" t="s">
        <v>594</v>
      </c>
      <c r="J118" s="100" t="s">
        <v>33</v>
      </c>
      <c r="K118" s="99" t="s">
        <v>33</v>
      </c>
      <c r="L118" s="100">
        <v>19.39</v>
      </c>
      <c r="M118" s="101" t="s">
        <v>33</v>
      </c>
      <c r="N118" s="102" t="s">
        <v>33</v>
      </c>
      <c r="U118" s="68" t="s">
        <v>962</v>
      </c>
    </row>
    <row r="119" spans="1:25" s="63" customFormat="1" x14ac:dyDescent="0.2">
      <c r="A119" s="103"/>
      <c r="B119" s="104"/>
      <c r="C119" s="780" t="s">
        <v>191</v>
      </c>
      <c r="D119" s="780"/>
      <c r="E119" s="780"/>
      <c r="F119" s="105" t="s">
        <v>33</v>
      </c>
      <c r="G119" s="105" t="s">
        <v>33</v>
      </c>
      <c r="H119" s="105" t="s">
        <v>33</v>
      </c>
      <c r="I119" s="105" t="s">
        <v>33</v>
      </c>
      <c r="J119" s="106" t="s">
        <v>33</v>
      </c>
      <c r="K119" s="105" t="s">
        <v>33</v>
      </c>
      <c r="L119" s="106">
        <v>118.06</v>
      </c>
      <c r="M119" s="92" t="s">
        <v>33</v>
      </c>
      <c r="N119" s="107" t="s">
        <v>33</v>
      </c>
      <c r="W119" s="68" t="s">
        <v>191</v>
      </c>
    </row>
    <row r="120" spans="1:25" s="63" customFormat="1" ht="22.5" x14ac:dyDescent="0.2">
      <c r="A120" s="88" t="s">
        <v>217</v>
      </c>
      <c r="B120" s="89" t="s">
        <v>1067</v>
      </c>
      <c r="C120" s="776" t="s">
        <v>1068</v>
      </c>
      <c r="D120" s="776"/>
      <c r="E120" s="776"/>
      <c r="F120" s="90" t="s">
        <v>484</v>
      </c>
      <c r="G120" s="90" t="s">
        <v>33</v>
      </c>
      <c r="H120" s="90" t="s">
        <v>33</v>
      </c>
      <c r="I120" s="90" t="s">
        <v>165</v>
      </c>
      <c r="J120" s="91">
        <v>3258.43</v>
      </c>
      <c r="K120" s="90" t="s">
        <v>778</v>
      </c>
      <c r="L120" s="91">
        <v>3297.53</v>
      </c>
      <c r="M120" s="92" t="s">
        <v>33</v>
      </c>
      <c r="N120" s="93" t="s">
        <v>33</v>
      </c>
      <c r="R120" s="68" t="s">
        <v>1068</v>
      </c>
    </row>
    <row r="121" spans="1:25" s="63" customFormat="1" x14ac:dyDescent="0.2">
      <c r="A121" s="94"/>
      <c r="B121" s="95"/>
      <c r="C121" s="767" t="s">
        <v>1069</v>
      </c>
      <c r="D121" s="767"/>
      <c r="E121" s="767"/>
      <c r="F121" s="767"/>
      <c r="G121" s="767"/>
      <c r="H121" s="767"/>
      <c r="I121" s="767"/>
      <c r="J121" s="767"/>
      <c r="K121" s="767"/>
      <c r="L121" s="767"/>
      <c r="M121" s="767"/>
      <c r="N121" s="781"/>
      <c r="Y121" s="68" t="s">
        <v>1069</v>
      </c>
    </row>
    <row r="122" spans="1:25" s="63" customFormat="1" ht="22.5" x14ac:dyDescent="0.2">
      <c r="A122" s="96"/>
      <c r="B122" s="97" t="s">
        <v>780</v>
      </c>
      <c r="C122" s="767" t="s">
        <v>781</v>
      </c>
      <c r="D122" s="767"/>
      <c r="E122" s="767"/>
      <c r="F122" s="767"/>
      <c r="G122" s="767"/>
      <c r="H122" s="767"/>
      <c r="I122" s="767"/>
      <c r="J122" s="767"/>
      <c r="K122" s="767"/>
      <c r="L122" s="767"/>
      <c r="M122" s="767"/>
      <c r="N122" s="781"/>
      <c r="S122" s="68" t="s">
        <v>781</v>
      </c>
    </row>
    <row r="123" spans="1:25" s="63" customFormat="1" ht="22.5" x14ac:dyDescent="0.2">
      <c r="A123" s="88" t="s">
        <v>291</v>
      </c>
      <c r="B123" s="89" t="s">
        <v>1057</v>
      </c>
      <c r="C123" s="776" t="s">
        <v>1058</v>
      </c>
      <c r="D123" s="776"/>
      <c r="E123" s="776"/>
      <c r="F123" s="90" t="s">
        <v>484</v>
      </c>
      <c r="G123" s="90" t="s">
        <v>33</v>
      </c>
      <c r="H123" s="90" t="s">
        <v>33</v>
      </c>
      <c r="I123" s="90" t="s">
        <v>173</v>
      </c>
      <c r="J123" s="91" t="s">
        <v>33</v>
      </c>
      <c r="K123" s="90" t="s">
        <v>33</v>
      </c>
      <c r="L123" s="91" t="s">
        <v>33</v>
      </c>
      <c r="M123" s="92" t="s">
        <v>33</v>
      </c>
      <c r="N123" s="93" t="s">
        <v>33</v>
      </c>
      <c r="R123" s="68" t="s">
        <v>1058</v>
      </c>
    </row>
    <row r="124" spans="1:25" s="63" customFormat="1" ht="33.75" x14ac:dyDescent="0.2">
      <c r="A124" s="96"/>
      <c r="B124" s="97" t="s">
        <v>890</v>
      </c>
      <c r="C124" s="767" t="s">
        <v>559</v>
      </c>
      <c r="D124" s="767"/>
      <c r="E124" s="767"/>
      <c r="F124" s="767"/>
      <c r="G124" s="767"/>
      <c r="H124" s="767"/>
      <c r="I124" s="767"/>
      <c r="J124" s="767"/>
      <c r="K124" s="767"/>
      <c r="L124" s="767"/>
      <c r="M124" s="767"/>
      <c r="N124" s="781"/>
      <c r="S124" s="68" t="s">
        <v>559</v>
      </c>
    </row>
    <row r="125" spans="1:25" s="63" customFormat="1" x14ac:dyDescent="0.2">
      <c r="A125" s="98"/>
      <c r="B125" s="97" t="s">
        <v>165</v>
      </c>
      <c r="C125" s="767" t="s">
        <v>251</v>
      </c>
      <c r="D125" s="767"/>
      <c r="E125" s="767"/>
      <c r="F125" s="99" t="s">
        <v>33</v>
      </c>
      <c r="G125" s="99" t="s">
        <v>33</v>
      </c>
      <c r="H125" s="99" t="s">
        <v>33</v>
      </c>
      <c r="I125" s="99" t="s">
        <v>33</v>
      </c>
      <c r="J125" s="100">
        <v>8.9</v>
      </c>
      <c r="K125" s="99" t="s">
        <v>175</v>
      </c>
      <c r="L125" s="100">
        <v>22.25</v>
      </c>
      <c r="M125" s="101" t="s">
        <v>33</v>
      </c>
      <c r="N125" s="102" t="s">
        <v>33</v>
      </c>
      <c r="T125" s="68" t="s">
        <v>251</v>
      </c>
    </row>
    <row r="126" spans="1:25" s="63" customFormat="1" x14ac:dyDescent="0.2">
      <c r="A126" s="98"/>
      <c r="B126" s="97" t="s">
        <v>173</v>
      </c>
      <c r="C126" s="767" t="s">
        <v>174</v>
      </c>
      <c r="D126" s="767"/>
      <c r="E126" s="767"/>
      <c r="F126" s="99" t="s">
        <v>33</v>
      </c>
      <c r="G126" s="99" t="s">
        <v>33</v>
      </c>
      <c r="H126" s="99" t="s">
        <v>33</v>
      </c>
      <c r="I126" s="99" t="s">
        <v>33</v>
      </c>
      <c r="J126" s="100">
        <v>0.66</v>
      </c>
      <c r="K126" s="99" t="s">
        <v>175</v>
      </c>
      <c r="L126" s="100">
        <v>1.65</v>
      </c>
      <c r="M126" s="101" t="s">
        <v>33</v>
      </c>
      <c r="N126" s="102" t="s">
        <v>33</v>
      </c>
      <c r="T126" s="68" t="s">
        <v>174</v>
      </c>
    </row>
    <row r="127" spans="1:25" s="63" customFormat="1" x14ac:dyDescent="0.2">
      <c r="A127" s="98"/>
      <c r="B127" s="97" t="s">
        <v>176</v>
      </c>
      <c r="C127" s="767" t="s">
        <v>177</v>
      </c>
      <c r="D127" s="767"/>
      <c r="E127" s="767"/>
      <c r="F127" s="99" t="s">
        <v>33</v>
      </c>
      <c r="G127" s="99" t="s">
        <v>33</v>
      </c>
      <c r="H127" s="99" t="s">
        <v>33</v>
      </c>
      <c r="I127" s="99" t="s">
        <v>33</v>
      </c>
      <c r="J127" s="100">
        <v>0.12</v>
      </c>
      <c r="K127" s="99" t="s">
        <v>175</v>
      </c>
      <c r="L127" s="100">
        <v>0.3</v>
      </c>
      <c r="M127" s="101" t="s">
        <v>33</v>
      </c>
      <c r="N127" s="102" t="s">
        <v>33</v>
      </c>
      <c r="T127" s="68" t="s">
        <v>177</v>
      </c>
    </row>
    <row r="128" spans="1:25" s="63" customFormat="1" x14ac:dyDescent="0.2">
      <c r="A128" s="98"/>
      <c r="B128" s="97" t="s">
        <v>212</v>
      </c>
      <c r="C128" s="767" t="s">
        <v>252</v>
      </c>
      <c r="D128" s="767"/>
      <c r="E128" s="767"/>
      <c r="F128" s="99" t="s">
        <v>33</v>
      </c>
      <c r="G128" s="99" t="s">
        <v>33</v>
      </c>
      <c r="H128" s="99" t="s">
        <v>33</v>
      </c>
      <c r="I128" s="99" t="s">
        <v>33</v>
      </c>
      <c r="J128" s="100">
        <v>0.18</v>
      </c>
      <c r="K128" s="99" t="s">
        <v>33</v>
      </c>
      <c r="L128" s="100">
        <v>0.36</v>
      </c>
      <c r="M128" s="101" t="s">
        <v>33</v>
      </c>
      <c r="N128" s="102" t="s">
        <v>33</v>
      </c>
      <c r="T128" s="68" t="s">
        <v>252</v>
      </c>
    </row>
    <row r="129" spans="1:24" s="63" customFormat="1" x14ac:dyDescent="0.2">
      <c r="A129" s="98"/>
      <c r="B129" s="97" t="s">
        <v>33</v>
      </c>
      <c r="C129" s="767" t="s">
        <v>253</v>
      </c>
      <c r="D129" s="767"/>
      <c r="E129" s="767"/>
      <c r="F129" s="99" t="s">
        <v>179</v>
      </c>
      <c r="G129" s="99" t="s">
        <v>1023</v>
      </c>
      <c r="H129" s="99" t="s">
        <v>175</v>
      </c>
      <c r="I129" s="99" t="s">
        <v>1024</v>
      </c>
      <c r="J129" s="100" t="s">
        <v>33</v>
      </c>
      <c r="K129" s="99" t="s">
        <v>33</v>
      </c>
      <c r="L129" s="100" t="s">
        <v>33</v>
      </c>
      <c r="M129" s="101" t="s">
        <v>33</v>
      </c>
      <c r="N129" s="102" t="s">
        <v>33</v>
      </c>
      <c r="U129" s="68" t="s">
        <v>253</v>
      </c>
    </row>
    <row r="130" spans="1:24" s="63" customFormat="1" x14ac:dyDescent="0.2">
      <c r="A130" s="98"/>
      <c r="B130" s="97" t="s">
        <v>33</v>
      </c>
      <c r="C130" s="767" t="s">
        <v>178</v>
      </c>
      <c r="D130" s="767"/>
      <c r="E130" s="767"/>
      <c r="F130" s="99" t="s">
        <v>179</v>
      </c>
      <c r="G130" s="99" t="s">
        <v>957</v>
      </c>
      <c r="H130" s="99" t="s">
        <v>175</v>
      </c>
      <c r="I130" s="99" t="s">
        <v>1059</v>
      </c>
      <c r="J130" s="100" t="s">
        <v>33</v>
      </c>
      <c r="K130" s="99" t="s">
        <v>33</v>
      </c>
      <c r="L130" s="100" t="s">
        <v>33</v>
      </c>
      <c r="M130" s="101" t="s">
        <v>33</v>
      </c>
      <c r="N130" s="102" t="s">
        <v>33</v>
      </c>
      <c r="U130" s="68" t="s">
        <v>178</v>
      </c>
    </row>
    <row r="131" spans="1:24" s="63" customFormat="1" x14ac:dyDescent="0.2">
      <c r="A131" s="98"/>
      <c r="B131" s="97" t="s">
        <v>33</v>
      </c>
      <c r="C131" s="776" t="s">
        <v>182</v>
      </c>
      <c r="D131" s="776"/>
      <c r="E131" s="776"/>
      <c r="F131" s="90" t="s">
        <v>33</v>
      </c>
      <c r="G131" s="90" t="s">
        <v>33</v>
      </c>
      <c r="H131" s="90" t="s">
        <v>33</v>
      </c>
      <c r="I131" s="90" t="s">
        <v>33</v>
      </c>
      <c r="J131" s="91">
        <v>9.74</v>
      </c>
      <c r="K131" s="90" t="s">
        <v>33</v>
      </c>
      <c r="L131" s="91">
        <v>24.26</v>
      </c>
      <c r="M131" s="92" t="s">
        <v>33</v>
      </c>
      <c r="N131" s="93" t="s">
        <v>33</v>
      </c>
      <c r="V131" s="68" t="s">
        <v>182</v>
      </c>
    </row>
    <row r="132" spans="1:24" s="63" customFormat="1" x14ac:dyDescent="0.2">
      <c r="A132" s="98"/>
      <c r="B132" s="97" t="s">
        <v>33</v>
      </c>
      <c r="C132" s="767" t="s">
        <v>183</v>
      </c>
      <c r="D132" s="767"/>
      <c r="E132" s="767"/>
      <c r="F132" s="99" t="s">
        <v>33</v>
      </c>
      <c r="G132" s="99" t="s">
        <v>33</v>
      </c>
      <c r="H132" s="99" t="s">
        <v>33</v>
      </c>
      <c r="I132" s="99" t="s">
        <v>33</v>
      </c>
      <c r="J132" s="100" t="s">
        <v>33</v>
      </c>
      <c r="K132" s="99" t="s">
        <v>33</v>
      </c>
      <c r="L132" s="100">
        <v>22.55</v>
      </c>
      <c r="M132" s="101" t="s">
        <v>33</v>
      </c>
      <c r="N132" s="102" t="s">
        <v>33</v>
      </c>
      <c r="U132" s="68" t="s">
        <v>183</v>
      </c>
    </row>
    <row r="133" spans="1:24" s="63" customFormat="1" ht="22.5" x14ac:dyDescent="0.2">
      <c r="A133" s="98"/>
      <c r="B133" s="97" t="s">
        <v>907</v>
      </c>
      <c r="C133" s="767" t="s">
        <v>908</v>
      </c>
      <c r="D133" s="767"/>
      <c r="E133" s="767"/>
      <c r="F133" s="99" t="s">
        <v>186</v>
      </c>
      <c r="G133" s="99" t="s">
        <v>909</v>
      </c>
      <c r="H133" s="99" t="s">
        <v>33</v>
      </c>
      <c r="I133" s="99" t="s">
        <v>909</v>
      </c>
      <c r="J133" s="100" t="s">
        <v>33</v>
      </c>
      <c r="K133" s="99" t="s">
        <v>33</v>
      </c>
      <c r="L133" s="100">
        <v>20.75</v>
      </c>
      <c r="M133" s="101" t="s">
        <v>33</v>
      </c>
      <c r="N133" s="102" t="s">
        <v>33</v>
      </c>
      <c r="U133" s="68" t="s">
        <v>908</v>
      </c>
    </row>
    <row r="134" spans="1:24" s="63" customFormat="1" ht="22.5" x14ac:dyDescent="0.2">
      <c r="A134" s="98"/>
      <c r="B134" s="97" t="s">
        <v>910</v>
      </c>
      <c r="C134" s="767" t="s">
        <v>911</v>
      </c>
      <c r="D134" s="767"/>
      <c r="E134" s="767"/>
      <c r="F134" s="99" t="s">
        <v>186</v>
      </c>
      <c r="G134" s="99" t="s">
        <v>594</v>
      </c>
      <c r="H134" s="99" t="s">
        <v>33</v>
      </c>
      <c r="I134" s="99" t="s">
        <v>594</v>
      </c>
      <c r="J134" s="100" t="s">
        <v>33</v>
      </c>
      <c r="K134" s="99" t="s">
        <v>33</v>
      </c>
      <c r="L134" s="100">
        <v>14.66</v>
      </c>
      <c r="M134" s="101" t="s">
        <v>33</v>
      </c>
      <c r="N134" s="102" t="s">
        <v>33</v>
      </c>
      <c r="U134" s="68" t="s">
        <v>911</v>
      </c>
    </row>
    <row r="135" spans="1:24" s="63" customFormat="1" x14ac:dyDescent="0.2">
      <c r="A135" s="103"/>
      <c r="B135" s="104"/>
      <c r="C135" s="780" t="s">
        <v>191</v>
      </c>
      <c r="D135" s="780"/>
      <c r="E135" s="780"/>
      <c r="F135" s="105" t="s">
        <v>33</v>
      </c>
      <c r="G135" s="105" t="s">
        <v>33</v>
      </c>
      <c r="H135" s="105" t="s">
        <v>33</v>
      </c>
      <c r="I135" s="105" t="s">
        <v>33</v>
      </c>
      <c r="J135" s="106" t="s">
        <v>33</v>
      </c>
      <c r="K135" s="105" t="s">
        <v>33</v>
      </c>
      <c r="L135" s="106">
        <v>59.67</v>
      </c>
      <c r="M135" s="92" t="s">
        <v>33</v>
      </c>
      <c r="N135" s="107" t="s">
        <v>33</v>
      </c>
      <c r="W135" s="68" t="s">
        <v>191</v>
      </c>
    </row>
    <row r="136" spans="1:24" s="63" customFormat="1" ht="22.5" x14ac:dyDescent="0.2">
      <c r="A136" s="88" t="s">
        <v>293</v>
      </c>
      <c r="B136" s="89" t="s">
        <v>1060</v>
      </c>
      <c r="C136" s="776" t="s">
        <v>1061</v>
      </c>
      <c r="D136" s="776"/>
      <c r="E136" s="776"/>
      <c r="F136" s="90" t="s">
        <v>484</v>
      </c>
      <c r="G136" s="90" t="s">
        <v>33</v>
      </c>
      <c r="H136" s="90" t="s">
        <v>33</v>
      </c>
      <c r="I136" s="90" t="s">
        <v>173</v>
      </c>
      <c r="J136" s="91">
        <v>230.51</v>
      </c>
      <c r="K136" s="90" t="s">
        <v>33</v>
      </c>
      <c r="L136" s="91">
        <v>461.02</v>
      </c>
      <c r="M136" s="92" t="s">
        <v>33</v>
      </c>
      <c r="N136" s="93" t="s">
        <v>33</v>
      </c>
      <c r="R136" s="68" t="s">
        <v>1061</v>
      </c>
    </row>
    <row r="137" spans="1:24" s="63" customFormat="1" x14ac:dyDescent="0.2">
      <c r="A137" s="783" t="s">
        <v>950</v>
      </c>
      <c r="B137" s="784"/>
      <c r="C137" s="784"/>
      <c r="D137" s="784"/>
      <c r="E137" s="784"/>
      <c r="F137" s="784"/>
      <c r="G137" s="784"/>
      <c r="H137" s="784"/>
      <c r="I137" s="784"/>
      <c r="J137" s="784"/>
      <c r="K137" s="784"/>
      <c r="L137" s="784"/>
      <c r="M137" s="784"/>
      <c r="N137" s="785"/>
      <c r="Q137" s="68" t="s">
        <v>950</v>
      </c>
    </row>
    <row r="138" spans="1:24" s="63" customFormat="1" ht="45" x14ac:dyDescent="0.2">
      <c r="A138" s="88" t="s">
        <v>301</v>
      </c>
      <c r="B138" s="89" t="s">
        <v>1333</v>
      </c>
      <c r="C138" s="776" t="s">
        <v>1334</v>
      </c>
      <c r="D138" s="776"/>
      <c r="E138" s="776"/>
      <c r="F138" s="90" t="s">
        <v>711</v>
      </c>
      <c r="G138" s="90" t="s">
        <v>33</v>
      </c>
      <c r="H138" s="90" t="s">
        <v>33</v>
      </c>
      <c r="I138" s="90" t="s">
        <v>685</v>
      </c>
      <c r="J138" s="91" t="s">
        <v>33</v>
      </c>
      <c r="K138" s="90" t="s">
        <v>33</v>
      </c>
      <c r="L138" s="91" t="s">
        <v>33</v>
      </c>
      <c r="M138" s="92" t="s">
        <v>33</v>
      </c>
      <c r="N138" s="93" t="s">
        <v>33</v>
      </c>
      <c r="R138" s="68" t="s">
        <v>1334</v>
      </c>
    </row>
    <row r="139" spans="1:24" s="63" customFormat="1" x14ac:dyDescent="0.2">
      <c r="A139" s="94"/>
      <c r="B139" s="95"/>
      <c r="C139" s="767" t="s">
        <v>1759</v>
      </c>
      <c r="D139" s="767"/>
      <c r="E139" s="767"/>
      <c r="F139" s="767"/>
      <c r="G139" s="767"/>
      <c r="H139" s="767"/>
      <c r="I139" s="767"/>
      <c r="J139" s="767"/>
      <c r="K139" s="767"/>
      <c r="L139" s="767"/>
      <c r="M139" s="767"/>
      <c r="N139" s="781"/>
      <c r="X139" s="68" t="s">
        <v>1759</v>
      </c>
    </row>
    <row r="140" spans="1:24" s="63" customFormat="1" ht="33.75" x14ac:dyDescent="0.2">
      <c r="A140" s="96"/>
      <c r="B140" s="97" t="s">
        <v>890</v>
      </c>
      <c r="C140" s="767" t="s">
        <v>559</v>
      </c>
      <c r="D140" s="767"/>
      <c r="E140" s="767"/>
      <c r="F140" s="767"/>
      <c r="G140" s="767"/>
      <c r="H140" s="767"/>
      <c r="I140" s="767"/>
      <c r="J140" s="767"/>
      <c r="K140" s="767"/>
      <c r="L140" s="767"/>
      <c r="M140" s="767"/>
      <c r="N140" s="781"/>
      <c r="S140" s="68" t="s">
        <v>559</v>
      </c>
    </row>
    <row r="141" spans="1:24" s="63" customFormat="1" x14ac:dyDescent="0.2">
      <c r="A141" s="98"/>
      <c r="B141" s="97" t="s">
        <v>165</v>
      </c>
      <c r="C141" s="767" t="s">
        <v>251</v>
      </c>
      <c r="D141" s="767"/>
      <c r="E141" s="767"/>
      <c r="F141" s="99" t="s">
        <v>33</v>
      </c>
      <c r="G141" s="99" t="s">
        <v>33</v>
      </c>
      <c r="H141" s="99" t="s">
        <v>33</v>
      </c>
      <c r="I141" s="99" t="s">
        <v>33</v>
      </c>
      <c r="J141" s="100">
        <v>139.54</v>
      </c>
      <c r="K141" s="99" t="s">
        <v>175</v>
      </c>
      <c r="L141" s="100">
        <v>61.05</v>
      </c>
      <c r="M141" s="101" t="s">
        <v>33</v>
      </c>
      <c r="N141" s="102" t="s">
        <v>33</v>
      </c>
      <c r="T141" s="68" t="s">
        <v>251</v>
      </c>
    </row>
    <row r="142" spans="1:24" s="63" customFormat="1" x14ac:dyDescent="0.2">
      <c r="A142" s="98"/>
      <c r="B142" s="97" t="s">
        <v>212</v>
      </c>
      <c r="C142" s="767" t="s">
        <v>252</v>
      </c>
      <c r="D142" s="767"/>
      <c r="E142" s="767"/>
      <c r="F142" s="99" t="s">
        <v>33</v>
      </c>
      <c r="G142" s="99" t="s">
        <v>33</v>
      </c>
      <c r="H142" s="99" t="s">
        <v>33</v>
      </c>
      <c r="I142" s="99" t="s">
        <v>33</v>
      </c>
      <c r="J142" s="100">
        <v>16.79</v>
      </c>
      <c r="K142" s="99" t="s">
        <v>33</v>
      </c>
      <c r="L142" s="100">
        <v>5.88</v>
      </c>
      <c r="M142" s="101" t="s">
        <v>33</v>
      </c>
      <c r="N142" s="102" t="s">
        <v>33</v>
      </c>
      <c r="T142" s="68" t="s">
        <v>252</v>
      </c>
    </row>
    <row r="143" spans="1:24" s="63" customFormat="1" x14ac:dyDescent="0.2">
      <c r="A143" s="98"/>
      <c r="B143" s="97" t="s">
        <v>33</v>
      </c>
      <c r="C143" s="767" t="s">
        <v>253</v>
      </c>
      <c r="D143" s="767"/>
      <c r="E143" s="767"/>
      <c r="F143" s="99" t="s">
        <v>179</v>
      </c>
      <c r="G143" s="99" t="s">
        <v>1335</v>
      </c>
      <c r="H143" s="99" t="s">
        <v>175</v>
      </c>
      <c r="I143" s="99" t="s">
        <v>4692</v>
      </c>
      <c r="J143" s="100" t="s">
        <v>33</v>
      </c>
      <c r="K143" s="99" t="s">
        <v>33</v>
      </c>
      <c r="L143" s="100" t="s">
        <v>33</v>
      </c>
      <c r="M143" s="101" t="s">
        <v>33</v>
      </c>
      <c r="N143" s="102" t="s">
        <v>33</v>
      </c>
      <c r="U143" s="68" t="s">
        <v>253</v>
      </c>
    </row>
    <row r="144" spans="1:24" s="63" customFormat="1" x14ac:dyDescent="0.2">
      <c r="A144" s="98"/>
      <c r="B144" s="97" t="s">
        <v>33</v>
      </c>
      <c r="C144" s="776" t="s">
        <v>182</v>
      </c>
      <c r="D144" s="776"/>
      <c r="E144" s="776"/>
      <c r="F144" s="90" t="s">
        <v>33</v>
      </c>
      <c r="G144" s="90" t="s">
        <v>33</v>
      </c>
      <c r="H144" s="90" t="s">
        <v>33</v>
      </c>
      <c r="I144" s="90" t="s">
        <v>33</v>
      </c>
      <c r="J144" s="91">
        <v>156.33000000000001</v>
      </c>
      <c r="K144" s="90" t="s">
        <v>33</v>
      </c>
      <c r="L144" s="91">
        <v>66.930000000000007</v>
      </c>
      <c r="M144" s="92" t="s">
        <v>33</v>
      </c>
      <c r="N144" s="93" t="s">
        <v>33</v>
      </c>
      <c r="V144" s="68" t="s">
        <v>182</v>
      </c>
    </row>
    <row r="145" spans="1:24" s="63" customFormat="1" x14ac:dyDescent="0.2">
      <c r="A145" s="98"/>
      <c r="B145" s="97" t="s">
        <v>33</v>
      </c>
      <c r="C145" s="767" t="s">
        <v>183</v>
      </c>
      <c r="D145" s="767"/>
      <c r="E145" s="767"/>
      <c r="F145" s="99" t="s">
        <v>33</v>
      </c>
      <c r="G145" s="99" t="s">
        <v>33</v>
      </c>
      <c r="H145" s="99" t="s">
        <v>33</v>
      </c>
      <c r="I145" s="99" t="s">
        <v>33</v>
      </c>
      <c r="J145" s="100" t="s">
        <v>33</v>
      </c>
      <c r="K145" s="99" t="s">
        <v>33</v>
      </c>
      <c r="L145" s="100">
        <v>61.05</v>
      </c>
      <c r="M145" s="101" t="s">
        <v>33</v>
      </c>
      <c r="N145" s="102" t="s">
        <v>33</v>
      </c>
      <c r="U145" s="68" t="s">
        <v>183</v>
      </c>
    </row>
    <row r="146" spans="1:24" s="63" customFormat="1" ht="22.5" x14ac:dyDescent="0.2">
      <c r="A146" s="98"/>
      <c r="B146" s="97" t="s">
        <v>959</v>
      </c>
      <c r="C146" s="767" t="s">
        <v>960</v>
      </c>
      <c r="D146" s="767"/>
      <c r="E146" s="767"/>
      <c r="F146" s="99" t="s">
        <v>186</v>
      </c>
      <c r="G146" s="99" t="s">
        <v>187</v>
      </c>
      <c r="H146" s="99" t="s">
        <v>33</v>
      </c>
      <c r="I146" s="99" t="s">
        <v>187</v>
      </c>
      <c r="J146" s="100" t="s">
        <v>33</v>
      </c>
      <c r="K146" s="99" t="s">
        <v>33</v>
      </c>
      <c r="L146" s="100">
        <v>58</v>
      </c>
      <c r="M146" s="101" t="s">
        <v>33</v>
      </c>
      <c r="N146" s="102" t="s">
        <v>33</v>
      </c>
      <c r="U146" s="68" t="s">
        <v>960</v>
      </c>
    </row>
    <row r="147" spans="1:24" s="63" customFormat="1" ht="22.5" x14ac:dyDescent="0.2">
      <c r="A147" s="98"/>
      <c r="B147" s="97" t="s">
        <v>961</v>
      </c>
      <c r="C147" s="767" t="s">
        <v>962</v>
      </c>
      <c r="D147" s="767"/>
      <c r="E147" s="767"/>
      <c r="F147" s="99" t="s">
        <v>186</v>
      </c>
      <c r="G147" s="99" t="s">
        <v>594</v>
      </c>
      <c r="H147" s="99" t="s">
        <v>33</v>
      </c>
      <c r="I147" s="99" t="s">
        <v>594</v>
      </c>
      <c r="J147" s="100" t="s">
        <v>33</v>
      </c>
      <c r="K147" s="99" t="s">
        <v>33</v>
      </c>
      <c r="L147" s="100">
        <v>39.68</v>
      </c>
      <c r="M147" s="101" t="s">
        <v>33</v>
      </c>
      <c r="N147" s="102" t="s">
        <v>33</v>
      </c>
      <c r="U147" s="68" t="s">
        <v>962</v>
      </c>
    </row>
    <row r="148" spans="1:24" s="63" customFormat="1" x14ac:dyDescent="0.2">
      <c r="A148" s="103"/>
      <c r="B148" s="104"/>
      <c r="C148" s="780" t="s">
        <v>191</v>
      </c>
      <c r="D148" s="780"/>
      <c r="E148" s="780"/>
      <c r="F148" s="105" t="s">
        <v>33</v>
      </c>
      <c r="G148" s="105" t="s">
        <v>33</v>
      </c>
      <c r="H148" s="105" t="s">
        <v>33</v>
      </c>
      <c r="I148" s="105" t="s">
        <v>33</v>
      </c>
      <c r="J148" s="106" t="s">
        <v>33</v>
      </c>
      <c r="K148" s="105" t="s">
        <v>33</v>
      </c>
      <c r="L148" s="106">
        <v>164.61</v>
      </c>
      <c r="M148" s="92" t="s">
        <v>33</v>
      </c>
      <c r="N148" s="107" t="s">
        <v>33</v>
      </c>
      <c r="W148" s="68" t="s">
        <v>191</v>
      </c>
    </row>
    <row r="149" spans="1:24" s="63" customFormat="1" ht="33.75" x14ac:dyDescent="0.2">
      <c r="A149" s="88" t="s">
        <v>308</v>
      </c>
      <c r="B149" s="89" t="s">
        <v>1825</v>
      </c>
      <c r="C149" s="776" t="s">
        <v>1826</v>
      </c>
      <c r="D149" s="776"/>
      <c r="E149" s="776"/>
      <c r="F149" s="90" t="s">
        <v>815</v>
      </c>
      <c r="G149" s="90" t="s">
        <v>33</v>
      </c>
      <c r="H149" s="90" t="s">
        <v>33</v>
      </c>
      <c r="I149" s="90" t="s">
        <v>1764</v>
      </c>
      <c r="J149" s="91">
        <v>1.61</v>
      </c>
      <c r="K149" s="90" t="s">
        <v>33</v>
      </c>
      <c r="L149" s="91">
        <v>57.48</v>
      </c>
      <c r="M149" s="92" t="s">
        <v>33</v>
      </c>
      <c r="N149" s="93" t="s">
        <v>33</v>
      </c>
      <c r="R149" s="68" t="s">
        <v>1826</v>
      </c>
    </row>
    <row r="150" spans="1:24" s="63" customFormat="1" x14ac:dyDescent="0.2">
      <c r="A150" s="94"/>
      <c r="B150" s="95"/>
      <c r="C150" s="767" t="s">
        <v>1765</v>
      </c>
      <c r="D150" s="767"/>
      <c r="E150" s="767"/>
      <c r="F150" s="767"/>
      <c r="G150" s="767"/>
      <c r="H150" s="767"/>
      <c r="I150" s="767"/>
      <c r="J150" s="767"/>
      <c r="K150" s="767"/>
      <c r="L150" s="767"/>
      <c r="M150" s="767"/>
      <c r="N150" s="781"/>
      <c r="X150" s="68" t="s">
        <v>1765</v>
      </c>
    </row>
    <row r="151" spans="1:24" s="63" customFormat="1" ht="45" x14ac:dyDescent="0.2">
      <c r="A151" s="88" t="s">
        <v>312</v>
      </c>
      <c r="B151" s="89" t="s">
        <v>1341</v>
      </c>
      <c r="C151" s="776" t="s">
        <v>1342</v>
      </c>
      <c r="D151" s="776"/>
      <c r="E151" s="776"/>
      <c r="F151" s="90" t="s">
        <v>711</v>
      </c>
      <c r="G151" s="90" t="s">
        <v>33</v>
      </c>
      <c r="H151" s="90" t="s">
        <v>33</v>
      </c>
      <c r="I151" s="90" t="s">
        <v>685</v>
      </c>
      <c r="J151" s="91" t="s">
        <v>33</v>
      </c>
      <c r="K151" s="90" t="s">
        <v>33</v>
      </c>
      <c r="L151" s="91" t="s">
        <v>33</v>
      </c>
      <c r="M151" s="92" t="s">
        <v>33</v>
      </c>
      <c r="N151" s="93" t="s">
        <v>33</v>
      </c>
      <c r="R151" s="68" t="s">
        <v>1342</v>
      </c>
    </row>
    <row r="152" spans="1:24" s="63" customFormat="1" x14ac:dyDescent="0.2">
      <c r="A152" s="94"/>
      <c r="B152" s="95"/>
      <c r="C152" s="767" t="s">
        <v>1759</v>
      </c>
      <c r="D152" s="767"/>
      <c r="E152" s="767"/>
      <c r="F152" s="767"/>
      <c r="G152" s="767"/>
      <c r="H152" s="767"/>
      <c r="I152" s="767"/>
      <c r="J152" s="767"/>
      <c r="K152" s="767"/>
      <c r="L152" s="767"/>
      <c r="M152" s="767"/>
      <c r="N152" s="781"/>
      <c r="X152" s="68" t="s">
        <v>1759</v>
      </c>
    </row>
    <row r="153" spans="1:24" s="63" customFormat="1" ht="33.75" x14ac:dyDescent="0.2">
      <c r="A153" s="96"/>
      <c r="B153" s="97" t="s">
        <v>890</v>
      </c>
      <c r="C153" s="767" t="s">
        <v>559</v>
      </c>
      <c r="D153" s="767"/>
      <c r="E153" s="767"/>
      <c r="F153" s="767"/>
      <c r="G153" s="767"/>
      <c r="H153" s="767"/>
      <c r="I153" s="767"/>
      <c r="J153" s="767"/>
      <c r="K153" s="767"/>
      <c r="L153" s="767"/>
      <c r="M153" s="767"/>
      <c r="N153" s="781"/>
      <c r="S153" s="68" t="s">
        <v>559</v>
      </c>
    </row>
    <row r="154" spans="1:24" s="63" customFormat="1" x14ac:dyDescent="0.2">
      <c r="A154" s="98"/>
      <c r="B154" s="97" t="s">
        <v>165</v>
      </c>
      <c r="C154" s="767" t="s">
        <v>251</v>
      </c>
      <c r="D154" s="767"/>
      <c r="E154" s="767"/>
      <c r="F154" s="99" t="s">
        <v>33</v>
      </c>
      <c r="G154" s="99" t="s">
        <v>33</v>
      </c>
      <c r="H154" s="99" t="s">
        <v>33</v>
      </c>
      <c r="I154" s="99" t="s">
        <v>33</v>
      </c>
      <c r="J154" s="100">
        <v>42.21</v>
      </c>
      <c r="K154" s="99" t="s">
        <v>175</v>
      </c>
      <c r="L154" s="100">
        <v>18.47</v>
      </c>
      <c r="M154" s="101" t="s">
        <v>33</v>
      </c>
      <c r="N154" s="102" t="s">
        <v>33</v>
      </c>
      <c r="T154" s="68" t="s">
        <v>251</v>
      </c>
    </row>
    <row r="155" spans="1:24" s="63" customFormat="1" x14ac:dyDescent="0.2">
      <c r="A155" s="98"/>
      <c r="B155" s="97" t="s">
        <v>173</v>
      </c>
      <c r="C155" s="767" t="s">
        <v>174</v>
      </c>
      <c r="D155" s="767"/>
      <c r="E155" s="767"/>
      <c r="F155" s="99" t="s">
        <v>33</v>
      </c>
      <c r="G155" s="99" t="s">
        <v>33</v>
      </c>
      <c r="H155" s="99" t="s">
        <v>33</v>
      </c>
      <c r="I155" s="99" t="s">
        <v>33</v>
      </c>
      <c r="J155" s="100">
        <v>1.81</v>
      </c>
      <c r="K155" s="99" t="s">
        <v>175</v>
      </c>
      <c r="L155" s="100">
        <v>0.79</v>
      </c>
      <c r="M155" s="101" t="s">
        <v>33</v>
      </c>
      <c r="N155" s="102" t="s">
        <v>33</v>
      </c>
      <c r="T155" s="68" t="s">
        <v>174</v>
      </c>
    </row>
    <row r="156" spans="1:24" s="63" customFormat="1" x14ac:dyDescent="0.2">
      <c r="A156" s="98"/>
      <c r="B156" s="97" t="s">
        <v>176</v>
      </c>
      <c r="C156" s="767" t="s">
        <v>177</v>
      </c>
      <c r="D156" s="767"/>
      <c r="E156" s="767"/>
      <c r="F156" s="99" t="s">
        <v>33</v>
      </c>
      <c r="G156" s="99" t="s">
        <v>33</v>
      </c>
      <c r="H156" s="99" t="s">
        <v>33</v>
      </c>
      <c r="I156" s="99" t="s">
        <v>33</v>
      </c>
      <c r="J156" s="100">
        <v>0.26</v>
      </c>
      <c r="K156" s="99" t="s">
        <v>175</v>
      </c>
      <c r="L156" s="100">
        <v>0.11</v>
      </c>
      <c r="M156" s="101" t="s">
        <v>33</v>
      </c>
      <c r="N156" s="102" t="s">
        <v>33</v>
      </c>
      <c r="T156" s="68" t="s">
        <v>177</v>
      </c>
    </row>
    <row r="157" spans="1:24" s="63" customFormat="1" x14ac:dyDescent="0.2">
      <c r="A157" s="98"/>
      <c r="B157" s="97" t="s">
        <v>212</v>
      </c>
      <c r="C157" s="767" t="s">
        <v>252</v>
      </c>
      <c r="D157" s="767"/>
      <c r="E157" s="767"/>
      <c r="F157" s="99" t="s">
        <v>33</v>
      </c>
      <c r="G157" s="99" t="s">
        <v>33</v>
      </c>
      <c r="H157" s="99" t="s">
        <v>33</v>
      </c>
      <c r="I157" s="99" t="s">
        <v>33</v>
      </c>
      <c r="J157" s="100">
        <v>11.27</v>
      </c>
      <c r="K157" s="99" t="s">
        <v>33</v>
      </c>
      <c r="L157" s="100">
        <v>3.94</v>
      </c>
      <c r="M157" s="101" t="s">
        <v>33</v>
      </c>
      <c r="N157" s="102" t="s">
        <v>33</v>
      </c>
      <c r="T157" s="68" t="s">
        <v>252</v>
      </c>
    </row>
    <row r="158" spans="1:24" s="63" customFormat="1" x14ac:dyDescent="0.2">
      <c r="A158" s="98"/>
      <c r="B158" s="97" t="s">
        <v>33</v>
      </c>
      <c r="C158" s="767" t="s">
        <v>253</v>
      </c>
      <c r="D158" s="767"/>
      <c r="E158" s="767"/>
      <c r="F158" s="99" t="s">
        <v>179</v>
      </c>
      <c r="G158" s="99" t="s">
        <v>1343</v>
      </c>
      <c r="H158" s="99" t="s">
        <v>175</v>
      </c>
      <c r="I158" s="99" t="s">
        <v>4693</v>
      </c>
      <c r="J158" s="100" t="s">
        <v>33</v>
      </c>
      <c r="K158" s="99" t="s">
        <v>33</v>
      </c>
      <c r="L158" s="100" t="s">
        <v>33</v>
      </c>
      <c r="M158" s="101" t="s">
        <v>33</v>
      </c>
      <c r="N158" s="102" t="s">
        <v>33</v>
      </c>
      <c r="U158" s="68" t="s">
        <v>253</v>
      </c>
    </row>
    <row r="159" spans="1:24" s="63" customFormat="1" x14ac:dyDescent="0.2">
      <c r="A159" s="98"/>
      <c r="B159" s="97" t="s">
        <v>33</v>
      </c>
      <c r="C159" s="767" t="s">
        <v>178</v>
      </c>
      <c r="D159" s="767"/>
      <c r="E159" s="767"/>
      <c r="F159" s="99" t="s">
        <v>179</v>
      </c>
      <c r="G159" s="99" t="s">
        <v>981</v>
      </c>
      <c r="H159" s="99" t="s">
        <v>175</v>
      </c>
      <c r="I159" s="99" t="s">
        <v>1761</v>
      </c>
      <c r="J159" s="100" t="s">
        <v>33</v>
      </c>
      <c r="K159" s="99" t="s">
        <v>33</v>
      </c>
      <c r="L159" s="100" t="s">
        <v>33</v>
      </c>
      <c r="M159" s="101" t="s">
        <v>33</v>
      </c>
      <c r="N159" s="102" t="s">
        <v>33</v>
      </c>
      <c r="U159" s="68" t="s">
        <v>178</v>
      </c>
    </row>
    <row r="160" spans="1:24" s="63" customFormat="1" x14ac:dyDescent="0.2">
      <c r="A160" s="98"/>
      <c r="B160" s="97" t="s">
        <v>33</v>
      </c>
      <c r="C160" s="776" t="s">
        <v>182</v>
      </c>
      <c r="D160" s="776"/>
      <c r="E160" s="776"/>
      <c r="F160" s="90" t="s">
        <v>33</v>
      </c>
      <c r="G160" s="90" t="s">
        <v>33</v>
      </c>
      <c r="H160" s="90" t="s">
        <v>33</v>
      </c>
      <c r="I160" s="90" t="s">
        <v>33</v>
      </c>
      <c r="J160" s="91">
        <v>55.29</v>
      </c>
      <c r="K160" s="90" t="s">
        <v>33</v>
      </c>
      <c r="L160" s="91">
        <v>23.2</v>
      </c>
      <c r="M160" s="92" t="s">
        <v>33</v>
      </c>
      <c r="N160" s="93" t="s">
        <v>33</v>
      </c>
      <c r="V160" s="68" t="s">
        <v>182</v>
      </c>
    </row>
    <row r="161" spans="1:24" s="63" customFormat="1" x14ac:dyDescent="0.2">
      <c r="A161" s="98"/>
      <c r="B161" s="97" t="s">
        <v>33</v>
      </c>
      <c r="C161" s="767" t="s">
        <v>183</v>
      </c>
      <c r="D161" s="767"/>
      <c r="E161" s="767"/>
      <c r="F161" s="99" t="s">
        <v>33</v>
      </c>
      <c r="G161" s="99" t="s">
        <v>33</v>
      </c>
      <c r="H161" s="99" t="s">
        <v>33</v>
      </c>
      <c r="I161" s="99" t="s">
        <v>33</v>
      </c>
      <c r="J161" s="100" t="s">
        <v>33</v>
      </c>
      <c r="K161" s="99" t="s">
        <v>33</v>
      </c>
      <c r="L161" s="100">
        <v>18.579999999999998</v>
      </c>
      <c r="M161" s="101" t="s">
        <v>33</v>
      </c>
      <c r="N161" s="102" t="s">
        <v>33</v>
      </c>
      <c r="U161" s="68" t="s">
        <v>183</v>
      </c>
    </row>
    <row r="162" spans="1:24" s="63" customFormat="1" ht="22.5" x14ac:dyDescent="0.2">
      <c r="A162" s="98"/>
      <c r="B162" s="97" t="s">
        <v>959</v>
      </c>
      <c r="C162" s="767" t="s">
        <v>960</v>
      </c>
      <c r="D162" s="767"/>
      <c r="E162" s="767"/>
      <c r="F162" s="99" t="s">
        <v>186</v>
      </c>
      <c r="G162" s="99" t="s">
        <v>187</v>
      </c>
      <c r="H162" s="99" t="s">
        <v>33</v>
      </c>
      <c r="I162" s="99" t="s">
        <v>187</v>
      </c>
      <c r="J162" s="100" t="s">
        <v>33</v>
      </c>
      <c r="K162" s="99" t="s">
        <v>33</v>
      </c>
      <c r="L162" s="100">
        <v>17.649999999999999</v>
      </c>
      <c r="M162" s="101" t="s">
        <v>33</v>
      </c>
      <c r="N162" s="102" t="s">
        <v>33</v>
      </c>
      <c r="U162" s="68" t="s">
        <v>960</v>
      </c>
    </row>
    <row r="163" spans="1:24" s="63" customFormat="1" ht="22.5" x14ac:dyDescent="0.2">
      <c r="A163" s="98"/>
      <c r="B163" s="97" t="s">
        <v>961</v>
      </c>
      <c r="C163" s="767" t="s">
        <v>962</v>
      </c>
      <c r="D163" s="767"/>
      <c r="E163" s="767"/>
      <c r="F163" s="99" t="s">
        <v>186</v>
      </c>
      <c r="G163" s="99" t="s">
        <v>594</v>
      </c>
      <c r="H163" s="99" t="s">
        <v>33</v>
      </c>
      <c r="I163" s="99" t="s">
        <v>594</v>
      </c>
      <c r="J163" s="100" t="s">
        <v>33</v>
      </c>
      <c r="K163" s="99" t="s">
        <v>33</v>
      </c>
      <c r="L163" s="100">
        <v>12.08</v>
      </c>
      <c r="M163" s="101" t="s">
        <v>33</v>
      </c>
      <c r="N163" s="102" t="s">
        <v>33</v>
      </c>
      <c r="U163" s="68" t="s">
        <v>962</v>
      </c>
    </row>
    <row r="164" spans="1:24" s="63" customFormat="1" x14ac:dyDescent="0.2">
      <c r="A164" s="103"/>
      <c r="B164" s="104"/>
      <c r="C164" s="780" t="s">
        <v>191</v>
      </c>
      <c r="D164" s="780"/>
      <c r="E164" s="780"/>
      <c r="F164" s="105" t="s">
        <v>33</v>
      </c>
      <c r="G164" s="105" t="s">
        <v>33</v>
      </c>
      <c r="H164" s="105" t="s">
        <v>33</v>
      </c>
      <c r="I164" s="105" t="s">
        <v>33</v>
      </c>
      <c r="J164" s="106" t="s">
        <v>33</v>
      </c>
      <c r="K164" s="105" t="s">
        <v>33</v>
      </c>
      <c r="L164" s="106">
        <v>52.93</v>
      </c>
      <c r="M164" s="92" t="s">
        <v>33</v>
      </c>
      <c r="N164" s="107" t="s">
        <v>33</v>
      </c>
      <c r="W164" s="68" t="s">
        <v>191</v>
      </c>
    </row>
    <row r="165" spans="1:24" s="63" customFormat="1" ht="22.5" x14ac:dyDescent="0.2">
      <c r="A165" s="88" t="s">
        <v>316</v>
      </c>
      <c r="B165" s="89" t="s">
        <v>1095</v>
      </c>
      <c r="C165" s="776" t="s">
        <v>1096</v>
      </c>
      <c r="D165" s="776"/>
      <c r="E165" s="776"/>
      <c r="F165" s="90" t="s">
        <v>1092</v>
      </c>
      <c r="G165" s="90" t="s">
        <v>33</v>
      </c>
      <c r="H165" s="90" t="s">
        <v>33</v>
      </c>
      <c r="I165" s="90" t="s">
        <v>1788</v>
      </c>
      <c r="J165" s="91">
        <v>6663.65</v>
      </c>
      <c r="K165" s="90" t="s">
        <v>33</v>
      </c>
      <c r="L165" s="91">
        <v>33.979999999999997</v>
      </c>
      <c r="M165" s="92" t="s">
        <v>33</v>
      </c>
      <c r="N165" s="93" t="s">
        <v>33</v>
      </c>
      <c r="R165" s="68" t="s">
        <v>1096</v>
      </c>
    </row>
    <row r="166" spans="1:24" s="63" customFormat="1" x14ac:dyDescent="0.2">
      <c r="A166" s="94"/>
      <c r="B166" s="95"/>
      <c r="C166" s="767" t="s">
        <v>1789</v>
      </c>
      <c r="D166" s="767"/>
      <c r="E166" s="767"/>
      <c r="F166" s="767"/>
      <c r="G166" s="767"/>
      <c r="H166" s="767"/>
      <c r="I166" s="767"/>
      <c r="J166" s="767"/>
      <c r="K166" s="767"/>
      <c r="L166" s="767"/>
      <c r="M166" s="767"/>
      <c r="N166" s="781"/>
      <c r="X166" s="68" t="s">
        <v>1789</v>
      </c>
    </row>
    <row r="167" spans="1:24" s="63" customFormat="1" ht="22.5" x14ac:dyDescent="0.2">
      <c r="A167" s="88" t="s">
        <v>689</v>
      </c>
      <c r="B167" s="89" t="s">
        <v>1090</v>
      </c>
      <c r="C167" s="776" t="s">
        <v>1091</v>
      </c>
      <c r="D167" s="776"/>
      <c r="E167" s="776"/>
      <c r="F167" s="90" t="s">
        <v>1092</v>
      </c>
      <c r="G167" s="90" t="s">
        <v>33</v>
      </c>
      <c r="H167" s="90" t="s">
        <v>33</v>
      </c>
      <c r="I167" s="90" t="s">
        <v>2739</v>
      </c>
      <c r="J167" s="91">
        <v>2605.5500000000002</v>
      </c>
      <c r="K167" s="90" t="s">
        <v>33</v>
      </c>
      <c r="L167" s="91">
        <v>79.73</v>
      </c>
      <c r="M167" s="92" t="s">
        <v>33</v>
      </c>
      <c r="N167" s="93" t="s">
        <v>33</v>
      </c>
      <c r="R167" s="68" t="s">
        <v>1091</v>
      </c>
    </row>
    <row r="168" spans="1:24" s="63" customFormat="1" x14ac:dyDescent="0.2">
      <c r="A168" s="94"/>
      <c r="B168" s="95"/>
      <c r="C168" s="767" t="s">
        <v>4533</v>
      </c>
      <c r="D168" s="767"/>
      <c r="E168" s="767"/>
      <c r="F168" s="767"/>
      <c r="G168" s="767"/>
      <c r="H168" s="767"/>
      <c r="I168" s="767"/>
      <c r="J168" s="767"/>
      <c r="K168" s="767"/>
      <c r="L168" s="767"/>
      <c r="M168" s="767"/>
      <c r="N168" s="781"/>
      <c r="X168" s="68" t="s">
        <v>4533</v>
      </c>
    </row>
    <row r="169" spans="1:24" s="63" customFormat="1" ht="22.5" x14ac:dyDescent="0.2">
      <c r="A169" s="88" t="s">
        <v>692</v>
      </c>
      <c r="B169" s="89" t="s">
        <v>1101</v>
      </c>
      <c r="C169" s="776" t="s">
        <v>1102</v>
      </c>
      <c r="D169" s="776"/>
      <c r="E169" s="776"/>
      <c r="F169" s="90" t="s">
        <v>334</v>
      </c>
      <c r="G169" s="90" t="s">
        <v>33</v>
      </c>
      <c r="H169" s="90" t="s">
        <v>33</v>
      </c>
      <c r="I169" s="90" t="s">
        <v>648</v>
      </c>
      <c r="J169" s="91">
        <v>125</v>
      </c>
      <c r="K169" s="90" t="s">
        <v>33</v>
      </c>
      <c r="L169" s="91">
        <v>12.5</v>
      </c>
      <c r="M169" s="92" t="s">
        <v>33</v>
      </c>
      <c r="N169" s="93" t="s">
        <v>33</v>
      </c>
      <c r="R169" s="68" t="s">
        <v>1102</v>
      </c>
    </row>
    <row r="170" spans="1:24" s="63" customFormat="1" x14ac:dyDescent="0.2">
      <c r="A170" s="94"/>
      <c r="B170" s="95"/>
      <c r="C170" s="767" t="s">
        <v>1103</v>
      </c>
      <c r="D170" s="767"/>
      <c r="E170" s="767"/>
      <c r="F170" s="767"/>
      <c r="G170" s="767"/>
      <c r="H170" s="767"/>
      <c r="I170" s="767"/>
      <c r="J170" s="767"/>
      <c r="K170" s="767"/>
      <c r="L170" s="767"/>
      <c r="M170" s="767"/>
      <c r="N170" s="781"/>
      <c r="X170" s="68" t="s">
        <v>1103</v>
      </c>
    </row>
    <row r="171" spans="1:24" s="63" customFormat="1" ht="33.75" x14ac:dyDescent="0.2">
      <c r="A171" s="88" t="s">
        <v>233</v>
      </c>
      <c r="B171" s="89" t="s">
        <v>988</v>
      </c>
      <c r="C171" s="776" t="s">
        <v>989</v>
      </c>
      <c r="D171" s="776"/>
      <c r="E171" s="776"/>
      <c r="F171" s="90" t="s">
        <v>484</v>
      </c>
      <c r="G171" s="90" t="s">
        <v>33</v>
      </c>
      <c r="H171" s="90" t="s">
        <v>33</v>
      </c>
      <c r="I171" s="90" t="s">
        <v>212</v>
      </c>
      <c r="J171" s="91" t="s">
        <v>33</v>
      </c>
      <c r="K171" s="90" t="s">
        <v>33</v>
      </c>
      <c r="L171" s="91" t="s">
        <v>33</v>
      </c>
      <c r="M171" s="92" t="s">
        <v>33</v>
      </c>
      <c r="N171" s="93" t="s">
        <v>33</v>
      </c>
      <c r="R171" s="68" t="s">
        <v>989</v>
      </c>
    </row>
    <row r="172" spans="1:24" s="63" customFormat="1" x14ac:dyDescent="0.2">
      <c r="A172" s="94"/>
      <c r="B172" s="95"/>
      <c r="C172" s="767" t="s">
        <v>1443</v>
      </c>
      <c r="D172" s="767"/>
      <c r="E172" s="767"/>
      <c r="F172" s="767"/>
      <c r="G172" s="767"/>
      <c r="H172" s="767"/>
      <c r="I172" s="767"/>
      <c r="J172" s="767"/>
      <c r="K172" s="767"/>
      <c r="L172" s="767"/>
      <c r="M172" s="767"/>
      <c r="N172" s="781"/>
      <c r="X172" s="68" t="s">
        <v>1443</v>
      </c>
    </row>
    <row r="173" spans="1:24" s="63" customFormat="1" ht="33.75" x14ac:dyDescent="0.2">
      <c r="A173" s="96"/>
      <c r="B173" s="97" t="s">
        <v>890</v>
      </c>
      <c r="C173" s="767" t="s">
        <v>559</v>
      </c>
      <c r="D173" s="767"/>
      <c r="E173" s="767"/>
      <c r="F173" s="767"/>
      <c r="G173" s="767"/>
      <c r="H173" s="767"/>
      <c r="I173" s="767"/>
      <c r="J173" s="767"/>
      <c r="K173" s="767"/>
      <c r="L173" s="767"/>
      <c r="M173" s="767"/>
      <c r="N173" s="781"/>
      <c r="S173" s="68" t="s">
        <v>559</v>
      </c>
    </row>
    <row r="174" spans="1:24" s="63" customFormat="1" x14ac:dyDescent="0.2">
      <c r="A174" s="98"/>
      <c r="B174" s="97" t="s">
        <v>165</v>
      </c>
      <c r="C174" s="767" t="s">
        <v>251</v>
      </c>
      <c r="D174" s="767"/>
      <c r="E174" s="767"/>
      <c r="F174" s="99" t="s">
        <v>33</v>
      </c>
      <c r="G174" s="99" t="s">
        <v>33</v>
      </c>
      <c r="H174" s="99" t="s">
        <v>33</v>
      </c>
      <c r="I174" s="99" t="s">
        <v>33</v>
      </c>
      <c r="J174" s="100">
        <v>2.0699999999999998</v>
      </c>
      <c r="K174" s="99" t="s">
        <v>175</v>
      </c>
      <c r="L174" s="100">
        <v>10.35</v>
      </c>
      <c r="M174" s="101" t="s">
        <v>33</v>
      </c>
      <c r="N174" s="102" t="s">
        <v>33</v>
      </c>
      <c r="T174" s="68" t="s">
        <v>251</v>
      </c>
    </row>
    <row r="175" spans="1:24" s="63" customFormat="1" x14ac:dyDescent="0.2">
      <c r="A175" s="98"/>
      <c r="B175" s="97" t="s">
        <v>212</v>
      </c>
      <c r="C175" s="767" t="s">
        <v>252</v>
      </c>
      <c r="D175" s="767"/>
      <c r="E175" s="767"/>
      <c r="F175" s="99" t="s">
        <v>33</v>
      </c>
      <c r="G175" s="99" t="s">
        <v>33</v>
      </c>
      <c r="H175" s="99" t="s">
        <v>33</v>
      </c>
      <c r="I175" s="99" t="s">
        <v>33</v>
      </c>
      <c r="J175" s="100">
        <v>0.04</v>
      </c>
      <c r="K175" s="99" t="s">
        <v>33</v>
      </c>
      <c r="L175" s="100">
        <v>0.16</v>
      </c>
      <c r="M175" s="101" t="s">
        <v>33</v>
      </c>
      <c r="N175" s="102" t="s">
        <v>33</v>
      </c>
      <c r="T175" s="68" t="s">
        <v>252</v>
      </c>
    </row>
    <row r="176" spans="1:24" s="63" customFormat="1" x14ac:dyDescent="0.2">
      <c r="A176" s="98"/>
      <c r="B176" s="97" t="s">
        <v>33</v>
      </c>
      <c r="C176" s="767" t="s">
        <v>253</v>
      </c>
      <c r="D176" s="767"/>
      <c r="E176" s="767"/>
      <c r="F176" s="99" t="s">
        <v>179</v>
      </c>
      <c r="G176" s="99" t="s">
        <v>991</v>
      </c>
      <c r="H176" s="99" t="s">
        <v>175</v>
      </c>
      <c r="I176" s="99" t="s">
        <v>1196</v>
      </c>
      <c r="J176" s="100" t="s">
        <v>33</v>
      </c>
      <c r="K176" s="99" t="s">
        <v>33</v>
      </c>
      <c r="L176" s="100" t="s">
        <v>33</v>
      </c>
      <c r="M176" s="101" t="s">
        <v>33</v>
      </c>
      <c r="N176" s="102" t="s">
        <v>33</v>
      </c>
      <c r="U176" s="68" t="s">
        <v>253</v>
      </c>
    </row>
    <row r="177" spans="1:25" s="63" customFormat="1" x14ac:dyDescent="0.2">
      <c r="A177" s="98"/>
      <c r="B177" s="97" t="s">
        <v>33</v>
      </c>
      <c r="C177" s="776" t="s">
        <v>182</v>
      </c>
      <c r="D177" s="776"/>
      <c r="E177" s="776"/>
      <c r="F177" s="90" t="s">
        <v>33</v>
      </c>
      <c r="G177" s="90" t="s">
        <v>33</v>
      </c>
      <c r="H177" s="90" t="s">
        <v>33</v>
      </c>
      <c r="I177" s="90" t="s">
        <v>33</v>
      </c>
      <c r="J177" s="91">
        <v>2.11</v>
      </c>
      <c r="K177" s="90" t="s">
        <v>33</v>
      </c>
      <c r="L177" s="91">
        <v>10.51</v>
      </c>
      <c r="M177" s="92" t="s">
        <v>33</v>
      </c>
      <c r="N177" s="93" t="s">
        <v>33</v>
      </c>
      <c r="V177" s="68" t="s">
        <v>182</v>
      </c>
    </row>
    <row r="178" spans="1:25" s="63" customFormat="1" x14ac:dyDescent="0.2">
      <c r="A178" s="98"/>
      <c r="B178" s="97" t="s">
        <v>33</v>
      </c>
      <c r="C178" s="767" t="s">
        <v>183</v>
      </c>
      <c r="D178" s="767"/>
      <c r="E178" s="767"/>
      <c r="F178" s="99" t="s">
        <v>33</v>
      </c>
      <c r="G178" s="99" t="s">
        <v>33</v>
      </c>
      <c r="H178" s="99" t="s">
        <v>33</v>
      </c>
      <c r="I178" s="99" t="s">
        <v>33</v>
      </c>
      <c r="J178" s="100" t="s">
        <v>33</v>
      </c>
      <c r="K178" s="99" t="s">
        <v>33</v>
      </c>
      <c r="L178" s="100">
        <v>10.35</v>
      </c>
      <c r="M178" s="101" t="s">
        <v>33</v>
      </c>
      <c r="N178" s="102" t="s">
        <v>33</v>
      </c>
      <c r="U178" s="68" t="s">
        <v>183</v>
      </c>
    </row>
    <row r="179" spans="1:25" s="63" customFormat="1" ht="22.5" x14ac:dyDescent="0.2">
      <c r="A179" s="98"/>
      <c r="B179" s="97" t="s">
        <v>907</v>
      </c>
      <c r="C179" s="767" t="s">
        <v>908</v>
      </c>
      <c r="D179" s="767"/>
      <c r="E179" s="767"/>
      <c r="F179" s="99" t="s">
        <v>186</v>
      </c>
      <c r="G179" s="99" t="s">
        <v>909</v>
      </c>
      <c r="H179" s="99" t="s">
        <v>33</v>
      </c>
      <c r="I179" s="99" t="s">
        <v>909</v>
      </c>
      <c r="J179" s="100" t="s">
        <v>33</v>
      </c>
      <c r="K179" s="99" t="s">
        <v>33</v>
      </c>
      <c r="L179" s="100">
        <v>9.52</v>
      </c>
      <c r="M179" s="101" t="s">
        <v>33</v>
      </c>
      <c r="N179" s="102" t="s">
        <v>33</v>
      </c>
      <c r="U179" s="68" t="s">
        <v>908</v>
      </c>
    </row>
    <row r="180" spans="1:25" s="63" customFormat="1" ht="22.5" x14ac:dyDescent="0.2">
      <c r="A180" s="98"/>
      <c r="B180" s="97" t="s">
        <v>910</v>
      </c>
      <c r="C180" s="767" t="s">
        <v>911</v>
      </c>
      <c r="D180" s="767"/>
      <c r="E180" s="767"/>
      <c r="F180" s="99" t="s">
        <v>186</v>
      </c>
      <c r="G180" s="99" t="s">
        <v>594</v>
      </c>
      <c r="H180" s="99" t="s">
        <v>33</v>
      </c>
      <c r="I180" s="99" t="s">
        <v>594</v>
      </c>
      <c r="J180" s="100" t="s">
        <v>33</v>
      </c>
      <c r="K180" s="99" t="s">
        <v>33</v>
      </c>
      <c r="L180" s="100">
        <v>6.73</v>
      </c>
      <c r="M180" s="101" t="s">
        <v>33</v>
      </c>
      <c r="N180" s="102" t="s">
        <v>33</v>
      </c>
      <c r="U180" s="68" t="s">
        <v>911</v>
      </c>
    </row>
    <row r="181" spans="1:25" s="63" customFormat="1" x14ac:dyDescent="0.2">
      <c r="A181" s="103"/>
      <c r="B181" s="104"/>
      <c r="C181" s="780" t="s">
        <v>191</v>
      </c>
      <c r="D181" s="780"/>
      <c r="E181" s="780"/>
      <c r="F181" s="105" t="s">
        <v>33</v>
      </c>
      <c r="G181" s="105" t="s">
        <v>33</v>
      </c>
      <c r="H181" s="105" t="s">
        <v>33</v>
      </c>
      <c r="I181" s="105" t="s">
        <v>33</v>
      </c>
      <c r="J181" s="106" t="s">
        <v>33</v>
      </c>
      <c r="K181" s="105" t="s">
        <v>33</v>
      </c>
      <c r="L181" s="106">
        <v>26.76</v>
      </c>
      <c r="M181" s="92" t="s">
        <v>33</v>
      </c>
      <c r="N181" s="107" t="s">
        <v>33</v>
      </c>
      <c r="W181" s="68" t="s">
        <v>191</v>
      </c>
    </row>
    <row r="182" spans="1:25" s="63" customFormat="1" ht="22.5" x14ac:dyDescent="0.2">
      <c r="A182" s="88" t="s">
        <v>704</v>
      </c>
      <c r="B182" s="89" t="s">
        <v>947</v>
      </c>
      <c r="C182" s="776" t="s">
        <v>993</v>
      </c>
      <c r="D182" s="776"/>
      <c r="E182" s="776"/>
      <c r="F182" s="90" t="s">
        <v>484</v>
      </c>
      <c r="G182" s="90" t="s">
        <v>33</v>
      </c>
      <c r="H182" s="90" t="s">
        <v>33</v>
      </c>
      <c r="I182" s="90" t="s">
        <v>173</v>
      </c>
      <c r="J182" s="91">
        <v>19.559999999999999</v>
      </c>
      <c r="K182" s="90" t="s">
        <v>856</v>
      </c>
      <c r="L182" s="91">
        <v>39.9</v>
      </c>
      <c r="M182" s="92" t="s">
        <v>33</v>
      </c>
      <c r="N182" s="93" t="s">
        <v>33</v>
      </c>
      <c r="R182" s="68" t="s">
        <v>993</v>
      </c>
    </row>
    <row r="183" spans="1:25" s="63" customFormat="1" x14ac:dyDescent="0.2">
      <c r="A183" s="94"/>
      <c r="B183" s="95"/>
      <c r="C183" s="767" t="s">
        <v>994</v>
      </c>
      <c r="D183" s="767"/>
      <c r="E183" s="767"/>
      <c r="F183" s="767"/>
      <c r="G183" s="767"/>
      <c r="H183" s="767"/>
      <c r="I183" s="767"/>
      <c r="J183" s="767"/>
      <c r="K183" s="767"/>
      <c r="L183" s="767"/>
      <c r="M183" s="767"/>
      <c r="N183" s="781"/>
      <c r="Y183" s="68" t="s">
        <v>994</v>
      </c>
    </row>
    <row r="184" spans="1:25" s="63" customFormat="1" ht="22.5" x14ac:dyDescent="0.2">
      <c r="A184" s="96"/>
      <c r="B184" s="97" t="s">
        <v>858</v>
      </c>
      <c r="C184" s="767" t="s">
        <v>859</v>
      </c>
      <c r="D184" s="767"/>
      <c r="E184" s="767"/>
      <c r="F184" s="767"/>
      <c r="G184" s="767"/>
      <c r="H184" s="767"/>
      <c r="I184" s="767"/>
      <c r="J184" s="767"/>
      <c r="K184" s="767"/>
      <c r="L184" s="767"/>
      <c r="M184" s="767"/>
      <c r="N184" s="781"/>
      <c r="S184" s="68" t="s">
        <v>859</v>
      </c>
    </row>
    <row r="185" spans="1:25" s="63" customFormat="1" ht="22.5" x14ac:dyDescent="0.2">
      <c r="A185" s="88" t="s">
        <v>309</v>
      </c>
      <c r="B185" s="89" t="s">
        <v>947</v>
      </c>
      <c r="C185" s="776" t="s">
        <v>995</v>
      </c>
      <c r="D185" s="776"/>
      <c r="E185" s="776"/>
      <c r="F185" s="90" t="s">
        <v>484</v>
      </c>
      <c r="G185" s="90" t="s">
        <v>33</v>
      </c>
      <c r="H185" s="90" t="s">
        <v>33</v>
      </c>
      <c r="I185" s="90" t="s">
        <v>173</v>
      </c>
      <c r="J185" s="91">
        <v>18</v>
      </c>
      <c r="K185" s="90" t="s">
        <v>856</v>
      </c>
      <c r="L185" s="91">
        <v>36.72</v>
      </c>
      <c r="M185" s="92" t="s">
        <v>33</v>
      </c>
      <c r="N185" s="93" t="s">
        <v>33</v>
      </c>
      <c r="R185" s="68" t="s">
        <v>995</v>
      </c>
    </row>
    <row r="186" spans="1:25" s="63" customFormat="1" x14ac:dyDescent="0.2">
      <c r="A186" s="94"/>
      <c r="B186" s="95"/>
      <c r="C186" s="767" t="s">
        <v>996</v>
      </c>
      <c r="D186" s="767"/>
      <c r="E186" s="767"/>
      <c r="F186" s="767"/>
      <c r="G186" s="767"/>
      <c r="H186" s="767"/>
      <c r="I186" s="767"/>
      <c r="J186" s="767"/>
      <c r="K186" s="767"/>
      <c r="L186" s="767"/>
      <c r="M186" s="767"/>
      <c r="N186" s="781"/>
      <c r="Y186" s="68" t="s">
        <v>996</v>
      </c>
    </row>
    <row r="187" spans="1:25" s="63" customFormat="1" ht="22.5" x14ac:dyDescent="0.2">
      <c r="A187" s="96"/>
      <c r="B187" s="97" t="s">
        <v>858</v>
      </c>
      <c r="C187" s="767" t="s">
        <v>859</v>
      </c>
      <c r="D187" s="767"/>
      <c r="E187" s="767"/>
      <c r="F187" s="767"/>
      <c r="G187" s="767"/>
      <c r="H187" s="767"/>
      <c r="I187" s="767"/>
      <c r="J187" s="767"/>
      <c r="K187" s="767"/>
      <c r="L187" s="767"/>
      <c r="M187" s="767"/>
      <c r="N187" s="781"/>
      <c r="S187" s="68" t="s">
        <v>859</v>
      </c>
    </row>
    <row r="188" spans="1:25" s="63" customFormat="1" ht="33.75" x14ac:dyDescent="0.2">
      <c r="A188" s="88" t="s">
        <v>722</v>
      </c>
      <c r="B188" s="89" t="s">
        <v>4694</v>
      </c>
      <c r="C188" s="776" t="s">
        <v>4695</v>
      </c>
      <c r="D188" s="776"/>
      <c r="E188" s="776"/>
      <c r="F188" s="90" t="s">
        <v>4696</v>
      </c>
      <c r="G188" s="90" t="s">
        <v>33</v>
      </c>
      <c r="H188" s="90" t="s">
        <v>33</v>
      </c>
      <c r="I188" s="90" t="s">
        <v>981</v>
      </c>
      <c r="J188" s="91" t="s">
        <v>33</v>
      </c>
      <c r="K188" s="90" t="s">
        <v>33</v>
      </c>
      <c r="L188" s="91" t="s">
        <v>33</v>
      </c>
      <c r="M188" s="92" t="s">
        <v>33</v>
      </c>
      <c r="N188" s="93" t="s">
        <v>33</v>
      </c>
      <c r="R188" s="68" t="s">
        <v>4695</v>
      </c>
    </row>
    <row r="189" spans="1:25" s="63" customFormat="1" x14ac:dyDescent="0.2">
      <c r="A189" s="94"/>
      <c r="B189" s="95"/>
      <c r="C189" s="767" t="s">
        <v>1079</v>
      </c>
      <c r="D189" s="767"/>
      <c r="E189" s="767"/>
      <c r="F189" s="767"/>
      <c r="G189" s="767"/>
      <c r="H189" s="767"/>
      <c r="I189" s="767"/>
      <c r="J189" s="767"/>
      <c r="K189" s="767"/>
      <c r="L189" s="767"/>
      <c r="M189" s="767"/>
      <c r="N189" s="781"/>
      <c r="X189" s="68" t="s">
        <v>1079</v>
      </c>
    </row>
    <row r="190" spans="1:25" s="63" customFormat="1" ht="33.75" x14ac:dyDescent="0.2">
      <c r="A190" s="96"/>
      <c r="B190" s="97" t="s">
        <v>890</v>
      </c>
      <c r="C190" s="767" t="s">
        <v>559</v>
      </c>
      <c r="D190" s="767"/>
      <c r="E190" s="767"/>
      <c r="F190" s="767"/>
      <c r="G190" s="767"/>
      <c r="H190" s="767"/>
      <c r="I190" s="767"/>
      <c r="J190" s="767"/>
      <c r="K190" s="767"/>
      <c r="L190" s="767"/>
      <c r="M190" s="767"/>
      <c r="N190" s="781"/>
      <c r="S190" s="68" t="s">
        <v>559</v>
      </c>
    </row>
    <row r="191" spans="1:25" s="63" customFormat="1" x14ac:dyDescent="0.2">
      <c r="A191" s="98"/>
      <c r="B191" s="97" t="s">
        <v>165</v>
      </c>
      <c r="C191" s="767" t="s">
        <v>251</v>
      </c>
      <c r="D191" s="767"/>
      <c r="E191" s="767"/>
      <c r="F191" s="99" t="s">
        <v>33</v>
      </c>
      <c r="G191" s="99" t="s">
        <v>33</v>
      </c>
      <c r="H191" s="99" t="s">
        <v>33</v>
      </c>
      <c r="I191" s="99" t="s">
        <v>33</v>
      </c>
      <c r="J191" s="100">
        <v>78.88</v>
      </c>
      <c r="K191" s="99" t="s">
        <v>175</v>
      </c>
      <c r="L191" s="100">
        <v>1.97</v>
      </c>
      <c r="M191" s="101" t="s">
        <v>33</v>
      </c>
      <c r="N191" s="102" t="s">
        <v>33</v>
      </c>
      <c r="T191" s="68" t="s">
        <v>251</v>
      </c>
    </row>
    <row r="192" spans="1:25" s="63" customFormat="1" x14ac:dyDescent="0.2">
      <c r="A192" s="98"/>
      <c r="B192" s="97" t="s">
        <v>212</v>
      </c>
      <c r="C192" s="767" t="s">
        <v>252</v>
      </c>
      <c r="D192" s="767"/>
      <c r="E192" s="767"/>
      <c r="F192" s="99" t="s">
        <v>33</v>
      </c>
      <c r="G192" s="99" t="s">
        <v>33</v>
      </c>
      <c r="H192" s="99" t="s">
        <v>33</v>
      </c>
      <c r="I192" s="99" t="s">
        <v>33</v>
      </c>
      <c r="J192" s="100">
        <v>10.25</v>
      </c>
      <c r="K192" s="99" t="s">
        <v>33</v>
      </c>
      <c r="L192" s="100">
        <v>0.21</v>
      </c>
      <c r="M192" s="101" t="s">
        <v>33</v>
      </c>
      <c r="N192" s="102" t="s">
        <v>33</v>
      </c>
      <c r="T192" s="68" t="s">
        <v>252</v>
      </c>
    </row>
    <row r="193" spans="1:24" s="63" customFormat="1" x14ac:dyDescent="0.2">
      <c r="A193" s="98"/>
      <c r="B193" s="97" t="s">
        <v>33</v>
      </c>
      <c r="C193" s="767" t="s">
        <v>253</v>
      </c>
      <c r="D193" s="767"/>
      <c r="E193" s="767"/>
      <c r="F193" s="99" t="s">
        <v>179</v>
      </c>
      <c r="G193" s="99" t="s">
        <v>1223</v>
      </c>
      <c r="H193" s="99" t="s">
        <v>175</v>
      </c>
      <c r="I193" s="99" t="s">
        <v>4697</v>
      </c>
      <c r="J193" s="100" t="s">
        <v>33</v>
      </c>
      <c r="K193" s="99" t="s">
        <v>33</v>
      </c>
      <c r="L193" s="100" t="s">
        <v>33</v>
      </c>
      <c r="M193" s="101" t="s">
        <v>33</v>
      </c>
      <c r="N193" s="102" t="s">
        <v>33</v>
      </c>
      <c r="U193" s="68" t="s">
        <v>253</v>
      </c>
    </row>
    <row r="194" spans="1:24" s="63" customFormat="1" x14ac:dyDescent="0.2">
      <c r="A194" s="98"/>
      <c r="B194" s="97" t="s">
        <v>33</v>
      </c>
      <c r="C194" s="776" t="s">
        <v>182</v>
      </c>
      <c r="D194" s="776"/>
      <c r="E194" s="776"/>
      <c r="F194" s="90" t="s">
        <v>33</v>
      </c>
      <c r="G194" s="90" t="s">
        <v>33</v>
      </c>
      <c r="H194" s="90" t="s">
        <v>33</v>
      </c>
      <c r="I194" s="90" t="s">
        <v>33</v>
      </c>
      <c r="J194" s="91">
        <v>89.13</v>
      </c>
      <c r="K194" s="90" t="s">
        <v>33</v>
      </c>
      <c r="L194" s="91">
        <v>2.1800000000000002</v>
      </c>
      <c r="M194" s="92" t="s">
        <v>33</v>
      </c>
      <c r="N194" s="93" t="s">
        <v>33</v>
      </c>
      <c r="V194" s="68" t="s">
        <v>182</v>
      </c>
    </row>
    <row r="195" spans="1:24" s="63" customFormat="1" x14ac:dyDescent="0.2">
      <c r="A195" s="98"/>
      <c r="B195" s="97" t="s">
        <v>33</v>
      </c>
      <c r="C195" s="767" t="s">
        <v>183</v>
      </c>
      <c r="D195" s="767"/>
      <c r="E195" s="767"/>
      <c r="F195" s="99" t="s">
        <v>33</v>
      </c>
      <c r="G195" s="99" t="s">
        <v>33</v>
      </c>
      <c r="H195" s="99" t="s">
        <v>33</v>
      </c>
      <c r="I195" s="99" t="s">
        <v>33</v>
      </c>
      <c r="J195" s="100" t="s">
        <v>33</v>
      </c>
      <c r="K195" s="99" t="s">
        <v>33</v>
      </c>
      <c r="L195" s="100">
        <v>1.97</v>
      </c>
      <c r="M195" s="101" t="s">
        <v>33</v>
      </c>
      <c r="N195" s="102" t="s">
        <v>33</v>
      </c>
      <c r="U195" s="68" t="s">
        <v>183</v>
      </c>
    </row>
    <row r="196" spans="1:24" s="63" customFormat="1" ht="22.5" x14ac:dyDescent="0.2">
      <c r="A196" s="98"/>
      <c r="B196" s="97" t="s">
        <v>771</v>
      </c>
      <c r="C196" s="767" t="s">
        <v>772</v>
      </c>
      <c r="D196" s="767"/>
      <c r="E196" s="767"/>
      <c r="F196" s="99" t="s">
        <v>186</v>
      </c>
      <c r="G196" s="99" t="s">
        <v>341</v>
      </c>
      <c r="H196" s="99" t="s">
        <v>33</v>
      </c>
      <c r="I196" s="99" t="s">
        <v>341</v>
      </c>
      <c r="J196" s="100" t="s">
        <v>33</v>
      </c>
      <c r="K196" s="99" t="s">
        <v>33</v>
      </c>
      <c r="L196" s="100">
        <v>1.58</v>
      </c>
      <c r="M196" s="101" t="s">
        <v>33</v>
      </c>
      <c r="N196" s="102" t="s">
        <v>33</v>
      </c>
      <c r="U196" s="68" t="s">
        <v>772</v>
      </c>
    </row>
    <row r="197" spans="1:24" s="63" customFormat="1" ht="22.5" x14ac:dyDescent="0.2">
      <c r="A197" s="98"/>
      <c r="B197" s="97" t="s">
        <v>773</v>
      </c>
      <c r="C197" s="767" t="s">
        <v>774</v>
      </c>
      <c r="D197" s="767"/>
      <c r="E197" s="767"/>
      <c r="F197" s="99" t="s">
        <v>186</v>
      </c>
      <c r="G197" s="99" t="s">
        <v>775</v>
      </c>
      <c r="H197" s="99" t="s">
        <v>33</v>
      </c>
      <c r="I197" s="99" t="s">
        <v>775</v>
      </c>
      <c r="J197" s="100" t="s">
        <v>33</v>
      </c>
      <c r="K197" s="99" t="s">
        <v>33</v>
      </c>
      <c r="L197" s="100">
        <v>1.18</v>
      </c>
      <c r="M197" s="101" t="s">
        <v>33</v>
      </c>
      <c r="N197" s="102" t="s">
        <v>33</v>
      </c>
      <c r="U197" s="68" t="s">
        <v>774</v>
      </c>
    </row>
    <row r="198" spans="1:24" s="63" customFormat="1" x14ac:dyDescent="0.2">
      <c r="A198" s="103"/>
      <c r="B198" s="104"/>
      <c r="C198" s="780" t="s">
        <v>191</v>
      </c>
      <c r="D198" s="780"/>
      <c r="E198" s="780"/>
      <c r="F198" s="105" t="s">
        <v>33</v>
      </c>
      <c r="G198" s="105" t="s">
        <v>33</v>
      </c>
      <c r="H198" s="105" t="s">
        <v>33</v>
      </c>
      <c r="I198" s="105" t="s">
        <v>33</v>
      </c>
      <c r="J198" s="106" t="s">
        <v>33</v>
      </c>
      <c r="K198" s="105" t="s">
        <v>33</v>
      </c>
      <c r="L198" s="106">
        <v>4.9400000000000004</v>
      </c>
      <c r="M198" s="92" t="s">
        <v>33</v>
      </c>
      <c r="N198" s="107" t="s">
        <v>33</v>
      </c>
      <c r="W198" s="68" t="s">
        <v>191</v>
      </c>
    </row>
    <row r="199" spans="1:24" s="63" customFormat="1" ht="33.75" x14ac:dyDescent="0.2">
      <c r="A199" s="88" t="s">
        <v>736</v>
      </c>
      <c r="B199" s="89" t="s">
        <v>1446</v>
      </c>
      <c r="C199" s="776" t="s">
        <v>1447</v>
      </c>
      <c r="D199" s="776"/>
      <c r="E199" s="776"/>
      <c r="F199" s="90" t="s">
        <v>1448</v>
      </c>
      <c r="G199" s="90" t="s">
        <v>33</v>
      </c>
      <c r="H199" s="90" t="s">
        <v>33</v>
      </c>
      <c r="I199" s="90" t="s">
        <v>981</v>
      </c>
      <c r="J199" s="91">
        <v>728.52</v>
      </c>
      <c r="K199" s="90" t="s">
        <v>33</v>
      </c>
      <c r="L199" s="91">
        <v>14.57</v>
      </c>
      <c r="M199" s="92" t="s">
        <v>33</v>
      </c>
      <c r="N199" s="93" t="s">
        <v>33</v>
      </c>
      <c r="R199" s="68" t="s">
        <v>1447</v>
      </c>
    </row>
    <row r="200" spans="1:24" s="63" customFormat="1" x14ac:dyDescent="0.2">
      <c r="A200" s="94"/>
      <c r="B200" s="95"/>
      <c r="C200" s="767" t="s">
        <v>1079</v>
      </c>
      <c r="D200" s="767"/>
      <c r="E200" s="767"/>
      <c r="F200" s="767"/>
      <c r="G200" s="767"/>
      <c r="H200" s="767"/>
      <c r="I200" s="767"/>
      <c r="J200" s="767"/>
      <c r="K200" s="767"/>
      <c r="L200" s="767"/>
      <c r="M200" s="767"/>
      <c r="N200" s="781"/>
      <c r="X200" s="68" t="s">
        <v>1079</v>
      </c>
    </row>
    <row r="201" spans="1:24" s="63" customFormat="1" ht="45" x14ac:dyDescent="0.2">
      <c r="A201" s="88" t="s">
        <v>741</v>
      </c>
      <c r="B201" s="89" t="s">
        <v>999</v>
      </c>
      <c r="C201" s="776" t="s">
        <v>1000</v>
      </c>
      <c r="D201" s="776"/>
      <c r="E201" s="776"/>
      <c r="F201" s="90" t="s">
        <v>484</v>
      </c>
      <c r="G201" s="90" t="s">
        <v>33</v>
      </c>
      <c r="H201" s="90" t="s">
        <v>33</v>
      </c>
      <c r="I201" s="90" t="s">
        <v>741</v>
      </c>
      <c r="J201" s="91" t="s">
        <v>33</v>
      </c>
      <c r="K201" s="90" t="s">
        <v>33</v>
      </c>
      <c r="L201" s="91" t="s">
        <v>33</v>
      </c>
      <c r="M201" s="92" t="s">
        <v>33</v>
      </c>
      <c r="N201" s="93" t="s">
        <v>33</v>
      </c>
      <c r="R201" s="68" t="s">
        <v>1000</v>
      </c>
    </row>
    <row r="202" spans="1:24" s="63" customFormat="1" ht="33.75" x14ac:dyDescent="0.2">
      <c r="A202" s="96"/>
      <c r="B202" s="97" t="s">
        <v>890</v>
      </c>
      <c r="C202" s="767" t="s">
        <v>559</v>
      </c>
      <c r="D202" s="767"/>
      <c r="E202" s="767"/>
      <c r="F202" s="767"/>
      <c r="G202" s="767"/>
      <c r="H202" s="767"/>
      <c r="I202" s="767"/>
      <c r="J202" s="767"/>
      <c r="K202" s="767"/>
      <c r="L202" s="767"/>
      <c r="M202" s="767"/>
      <c r="N202" s="781"/>
      <c r="S202" s="68" t="s">
        <v>559</v>
      </c>
    </row>
    <row r="203" spans="1:24" s="63" customFormat="1" x14ac:dyDescent="0.2">
      <c r="A203" s="98"/>
      <c r="B203" s="97" t="s">
        <v>165</v>
      </c>
      <c r="C203" s="767" t="s">
        <v>251</v>
      </c>
      <c r="D203" s="767"/>
      <c r="E203" s="767"/>
      <c r="F203" s="99" t="s">
        <v>33</v>
      </c>
      <c r="G203" s="99" t="s">
        <v>33</v>
      </c>
      <c r="H203" s="99" t="s">
        <v>33</v>
      </c>
      <c r="I203" s="99" t="s">
        <v>33</v>
      </c>
      <c r="J203" s="100">
        <v>3.57</v>
      </c>
      <c r="K203" s="99" t="s">
        <v>175</v>
      </c>
      <c r="L203" s="100">
        <v>133.88</v>
      </c>
      <c r="M203" s="101" t="s">
        <v>33</v>
      </c>
      <c r="N203" s="102" t="s">
        <v>33</v>
      </c>
      <c r="T203" s="68" t="s">
        <v>251</v>
      </c>
    </row>
    <row r="204" spans="1:24" s="63" customFormat="1" x14ac:dyDescent="0.2">
      <c r="A204" s="98"/>
      <c r="B204" s="97" t="s">
        <v>212</v>
      </c>
      <c r="C204" s="767" t="s">
        <v>252</v>
      </c>
      <c r="D204" s="767"/>
      <c r="E204" s="767"/>
      <c r="F204" s="99" t="s">
        <v>33</v>
      </c>
      <c r="G204" s="99" t="s">
        <v>33</v>
      </c>
      <c r="H204" s="99" t="s">
        <v>33</v>
      </c>
      <c r="I204" s="99" t="s">
        <v>33</v>
      </c>
      <c r="J204" s="100">
        <v>15.07</v>
      </c>
      <c r="K204" s="99" t="s">
        <v>33</v>
      </c>
      <c r="L204" s="100">
        <v>2.1</v>
      </c>
      <c r="M204" s="101" t="s">
        <v>33</v>
      </c>
      <c r="N204" s="102" t="s">
        <v>33</v>
      </c>
      <c r="T204" s="68" t="s">
        <v>252</v>
      </c>
    </row>
    <row r="205" spans="1:24" s="63" customFormat="1" x14ac:dyDescent="0.2">
      <c r="A205" s="98"/>
      <c r="B205" s="97" t="s">
        <v>33</v>
      </c>
      <c r="C205" s="767" t="s">
        <v>253</v>
      </c>
      <c r="D205" s="767"/>
      <c r="E205" s="767"/>
      <c r="F205" s="99" t="s">
        <v>179</v>
      </c>
      <c r="G205" s="99" t="s">
        <v>1001</v>
      </c>
      <c r="H205" s="99" t="s">
        <v>175</v>
      </c>
      <c r="I205" s="99" t="s">
        <v>1002</v>
      </c>
      <c r="J205" s="100" t="s">
        <v>33</v>
      </c>
      <c r="K205" s="99" t="s">
        <v>33</v>
      </c>
      <c r="L205" s="100" t="s">
        <v>33</v>
      </c>
      <c r="M205" s="101" t="s">
        <v>33</v>
      </c>
      <c r="N205" s="102" t="s">
        <v>33</v>
      </c>
      <c r="U205" s="68" t="s">
        <v>253</v>
      </c>
    </row>
    <row r="206" spans="1:24" s="63" customFormat="1" x14ac:dyDescent="0.2">
      <c r="A206" s="98"/>
      <c r="B206" s="97" t="s">
        <v>33</v>
      </c>
      <c r="C206" s="776" t="s">
        <v>182</v>
      </c>
      <c r="D206" s="776"/>
      <c r="E206" s="776"/>
      <c r="F206" s="90" t="s">
        <v>33</v>
      </c>
      <c r="G206" s="90" t="s">
        <v>33</v>
      </c>
      <c r="H206" s="90" t="s">
        <v>33</v>
      </c>
      <c r="I206" s="90" t="s">
        <v>33</v>
      </c>
      <c r="J206" s="91">
        <v>3.64</v>
      </c>
      <c r="K206" s="90" t="s">
        <v>33</v>
      </c>
      <c r="L206" s="91">
        <v>135.97999999999999</v>
      </c>
      <c r="M206" s="92" t="s">
        <v>33</v>
      </c>
      <c r="N206" s="93" t="s">
        <v>33</v>
      </c>
      <c r="V206" s="68" t="s">
        <v>182</v>
      </c>
    </row>
    <row r="207" spans="1:24" s="63" customFormat="1" x14ac:dyDescent="0.2">
      <c r="A207" s="98"/>
      <c r="B207" s="97" t="s">
        <v>33</v>
      </c>
      <c r="C207" s="767" t="s">
        <v>183</v>
      </c>
      <c r="D207" s="767"/>
      <c r="E207" s="767"/>
      <c r="F207" s="99" t="s">
        <v>33</v>
      </c>
      <c r="G207" s="99" t="s">
        <v>33</v>
      </c>
      <c r="H207" s="99" t="s">
        <v>33</v>
      </c>
      <c r="I207" s="99" t="s">
        <v>33</v>
      </c>
      <c r="J207" s="100" t="s">
        <v>33</v>
      </c>
      <c r="K207" s="99" t="s">
        <v>33</v>
      </c>
      <c r="L207" s="100">
        <v>133.88</v>
      </c>
      <c r="M207" s="101" t="s">
        <v>33</v>
      </c>
      <c r="N207" s="102" t="s">
        <v>33</v>
      </c>
      <c r="U207" s="68" t="s">
        <v>183</v>
      </c>
    </row>
    <row r="208" spans="1:24" s="63" customFormat="1" ht="22.5" x14ac:dyDescent="0.2">
      <c r="A208" s="98"/>
      <c r="B208" s="97" t="s">
        <v>959</v>
      </c>
      <c r="C208" s="767" t="s">
        <v>960</v>
      </c>
      <c r="D208" s="767"/>
      <c r="E208" s="767"/>
      <c r="F208" s="99" t="s">
        <v>186</v>
      </c>
      <c r="G208" s="99" t="s">
        <v>187</v>
      </c>
      <c r="H208" s="99" t="s">
        <v>33</v>
      </c>
      <c r="I208" s="99" t="s">
        <v>187</v>
      </c>
      <c r="J208" s="100" t="s">
        <v>33</v>
      </c>
      <c r="K208" s="99" t="s">
        <v>33</v>
      </c>
      <c r="L208" s="100">
        <v>127.19</v>
      </c>
      <c r="M208" s="101" t="s">
        <v>33</v>
      </c>
      <c r="N208" s="102" t="s">
        <v>33</v>
      </c>
      <c r="U208" s="68" t="s">
        <v>960</v>
      </c>
    </row>
    <row r="209" spans="1:27" s="63" customFormat="1" ht="22.5" x14ac:dyDescent="0.2">
      <c r="A209" s="98"/>
      <c r="B209" s="97" t="s">
        <v>961</v>
      </c>
      <c r="C209" s="767" t="s">
        <v>962</v>
      </c>
      <c r="D209" s="767"/>
      <c r="E209" s="767"/>
      <c r="F209" s="99" t="s">
        <v>186</v>
      </c>
      <c r="G209" s="99" t="s">
        <v>594</v>
      </c>
      <c r="H209" s="99" t="s">
        <v>33</v>
      </c>
      <c r="I209" s="99" t="s">
        <v>594</v>
      </c>
      <c r="J209" s="100" t="s">
        <v>33</v>
      </c>
      <c r="K209" s="99" t="s">
        <v>33</v>
      </c>
      <c r="L209" s="100">
        <v>87.02</v>
      </c>
      <c r="M209" s="101" t="s">
        <v>33</v>
      </c>
      <c r="N209" s="102" t="s">
        <v>33</v>
      </c>
      <c r="U209" s="68" t="s">
        <v>962</v>
      </c>
    </row>
    <row r="210" spans="1:27" s="63" customFormat="1" x14ac:dyDescent="0.2">
      <c r="A210" s="103"/>
      <c r="B210" s="104"/>
      <c r="C210" s="780" t="s">
        <v>191</v>
      </c>
      <c r="D210" s="780"/>
      <c r="E210" s="780"/>
      <c r="F210" s="105" t="s">
        <v>33</v>
      </c>
      <c r="G210" s="105" t="s">
        <v>33</v>
      </c>
      <c r="H210" s="105" t="s">
        <v>33</v>
      </c>
      <c r="I210" s="105" t="s">
        <v>33</v>
      </c>
      <c r="J210" s="106" t="s">
        <v>33</v>
      </c>
      <c r="K210" s="105" t="s">
        <v>33</v>
      </c>
      <c r="L210" s="106">
        <v>350.19</v>
      </c>
      <c r="M210" s="92" t="s">
        <v>33</v>
      </c>
      <c r="N210" s="107" t="s">
        <v>33</v>
      </c>
      <c r="W210" s="68" t="s">
        <v>191</v>
      </c>
    </row>
    <row r="211" spans="1:27" s="63" customFormat="1" ht="78.75" x14ac:dyDescent="0.2">
      <c r="A211" s="88" t="s">
        <v>745</v>
      </c>
      <c r="B211" s="89" t="s">
        <v>1003</v>
      </c>
      <c r="C211" s="776" t="s">
        <v>1004</v>
      </c>
      <c r="D211" s="776"/>
      <c r="E211" s="776"/>
      <c r="F211" s="90" t="s">
        <v>484</v>
      </c>
      <c r="G211" s="90" t="s">
        <v>33</v>
      </c>
      <c r="H211" s="90" t="s">
        <v>33</v>
      </c>
      <c r="I211" s="90" t="s">
        <v>165</v>
      </c>
      <c r="J211" s="91">
        <v>110.11</v>
      </c>
      <c r="K211" s="90" t="s">
        <v>33</v>
      </c>
      <c r="L211" s="91">
        <v>110.11</v>
      </c>
      <c r="M211" s="92" t="s">
        <v>33</v>
      </c>
      <c r="N211" s="93" t="s">
        <v>33</v>
      </c>
      <c r="R211" s="68" t="s">
        <v>1004</v>
      </c>
    </row>
    <row r="212" spans="1:27" s="63" customFormat="1" ht="1.5" customHeight="1" x14ac:dyDescent="0.2">
      <c r="A212" s="108"/>
      <c r="B212" s="104"/>
      <c r="C212" s="104"/>
      <c r="D212" s="104"/>
      <c r="E212" s="104"/>
      <c r="F212" s="108"/>
      <c r="G212" s="108"/>
      <c r="H212" s="108"/>
      <c r="I212" s="108"/>
      <c r="J212" s="109"/>
      <c r="K212" s="108"/>
      <c r="L212" s="109"/>
      <c r="M212" s="99"/>
      <c r="N212" s="109"/>
    </row>
    <row r="213" spans="1:27" s="63" customFormat="1" ht="2.25" customHeight="1" x14ac:dyDescent="0.2">
      <c r="B213" s="67"/>
      <c r="C213" s="67"/>
      <c r="D213" s="67"/>
      <c r="E213" s="67"/>
      <c r="F213" s="67"/>
      <c r="G213" s="67"/>
      <c r="H213" s="67"/>
      <c r="I213" s="67"/>
      <c r="J213" s="67"/>
      <c r="K213" s="67"/>
      <c r="L213" s="122"/>
      <c r="M213" s="123"/>
      <c r="N213" s="124"/>
    </row>
    <row r="214" spans="1:27" s="63" customFormat="1" x14ac:dyDescent="0.2">
      <c r="A214" s="110"/>
      <c r="B214" s="111" t="s">
        <v>33</v>
      </c>
      <c r="C214" s="780" t="s">
        <v>321</v>
      </c>
      <c r="D214" s="780"/>
      <c r="E214" s="780"/>
      <c r="F214" s="780"/>
      <c r="G214" s="780"/>
      <c r="H214" s="780"/>
      <c r="I214" s="780"/>
      <c r="J214" s="780"/>
      <c r="K214" s="780"/>
      <c r="L214" s="112" t="s">
        <v>33</v>
      </c>
      <c r="M214" s="113" t="s">
        <v>33</v>
      </c>
      <c r="N214" s="114" t="s">
        <v>33</v>
      </c>
      <c r="Z214" s="68" t="s">
        <v>321</v>
      </c>
    </row>
    <row r="215" spans="1:27" s="63" customFormat="1" x14ac:dyDescent="0.2">
      <c r="A215" s="115"/>
      <c r="B215" s="97" t="s">
        <v>165</v>
      </c>
      <c r="C215" s="767" t="s">
        <v>876</v>
      </c>
      <c r="D215" s="767"/>
      <c r="E215" s="767"/>
      <c r="F215" s="767"/>
      <c r="G215" s="767"/>
      <c r="H215" s="767"/>
      <c r="I215" s="767"/>
      <c r="J215" s="767"/>
      <c r="K215" s="767"/>
      <c r="L215" s="116">
        <v>1713.18</v>
      </c>
      <c r="M215" s="117">
        <v>7.3</v>
      </c>
      <c r="N215" s="118">
        <v>12506</v>
      </c>
      <c r="AA215" s="68" t="s">
        <v>876</v>
      </c>
    </row>
    <row r="216" spans="1:27" s="63" customFormat="1" x14ac:dyDescent="0.2">
      <c r="A216" s="115"/>
      <c r="B216" s="97" t="s">
        <v>33</v>
      </c>
      <c r="C216" s="767" t="s">
        <v>203</v>
      </c>
      <c r="D216" s="767"/>
      <c r="E216" s="767"/>
      <c r="F216" s="767"/>
      <c r="G216" s="767"/>
      <c r="H216" s="767"/>
      <c r="I216" s="767"/>
      <c r="J216" s="767"/>
      <c r="K216" s="767"/>
      <c r="L216" s="116" t="s">
        <v>33</v>
      </c>
      <c r="M216" s="117" t="s">
        <v>33</v>
      </c>
      <c r="N216" s="118" t="s">
        <v>33</v>
      </c>
      <c r="AA216" s="68" t="s">
        <v>203</v>
      </c>
    </row>
    <row r="217" spans="1:27" s="63" customFormat="1" x14ac:dyDescent="0.2">
      <c r="A217" s="115"/>
      <c r="B217" s="97" t="s">
        <v>33</v>
      </c>
      <c r="C217" s="767" t="s">
        <v>296</v>
      </c>
      <c r="D217" s="767"/>
      <c r="E217" s="767"/>
      <c r="F217" s="767"/>
      <c r="G217" s="767"/>
      <c r="H217" s="767"/>
      <c r="I217" s="767"/>
      <c r="J217" s="767"/>
      <c r="K217" s="767"/>
      <c r="L217" s="116">
        <v>490.38</v>
      </c>
      <c r="M217" s="117" t="s">
        <v>33</v>
      </c>
      <c r="N217" s="118" t="s">
        <v>33</v>
      </c>
      <c r="AA217" s="68" t="s">
        <v>296</v>
      </c>
    </row>
    <row r="218" spans="1:27" s="63" customFormat="1" x14ac:dyDescent="0.2">
      <c r="A218" s="115"/>
      <c r="B218" s="97" t="s">
        <v>33</v>
      </c>
      <c r="C218" s="767" t="s">
        <v>204</v>
      </c>
      <c r="D218" s="767"/>
      <c r="E218" s="767"/>
      <c r="F218" s="767"/>
      <c r="G218" s="767"/>
      <c r="H218" s="767"/>
      <c r="I218" s="767"/>
      <c r="J218" s="767"/>
      <c r="K218" s="767"/>
      <c r="L218" s="116">
        <v>44.28</v>
      </c>
      <c r="M218" s="117" t="s">
        <v>33</v>
      </c>
      <c r="N218" s="118" t="s">
        <v>33</v>
      </c>
      <c r="AA218" s="68" t="s">
        <v>204</v>
      </c>
    </row>
    <row r="219" spans="1:27" s="63" customFormat="1" x14ac:dyDescent="0.2">
      <c r="A219" s="115"/>
      <c r="B219" s="97" t="s">
        <v>33</v>
      </c>
      <c r="C219" s="767" t="s">
        <v>297</v>
      </c>
      <c r="D219" s="767"/>
      <c r="E219" s="767"/>
      <c r="F219" s="767"/>
      <c r="G219" s="767"/>
      <c r="H219" s="767"/>
      <c r="I219" s="767"/>
      <c r="J219" s="767"/>
      <c r="K219" s="767"/>
      <c r="L219" s="116">
        <v>431.14</v>
      </c>
      <c r="M219" s="117" t="s">
        <v>33</v>
      </c>
      <c r="N219" s="118" t="s">
        <v>33</v>
      </c>
      <c r="AA219" s="68" t="s">
        <v>297</v>
      </c>
    </row>
    <row r="220" spans="1:27" s="63" customFormat="1" x14ac:dyDescent="0.2">
      <c r="A220" s="115"/>
      <c r="B220" s="97" t="s">
        <v>33</v>
      </c>
      <c r="C220" s="767" t="s">
        <v>205</v>
      </c>
      <c r="D220" s="767"/>
      <c r="E220" s="767"/>
      <c r="F220" s="767"/>
      <c r="G220" s="767"/>
      <c r="H220" s="767"/>
      <c r="I220" s="767"/>
      <c r="J220" s="767"/>
      <c r="K220" s="767"/>
      <c r="L220" s="116">
        <v>436.52</v>
      </c>
      <c r="M220" s="117" t="s">
        <v>33</v>
      </c>
      <c r="N220" s="118" t="s">
        <v>33</v>
      </c>
      <c r="AA220" s="68" t="s">
        <v>205</v>
      </c>
    </row>
    <row r="221" spans="1:27" s="63" customFormat="1" x14ac:dyDescent="0.2">
      <c r="A221" s="115"/>
      <c r="B221" s="97" t="s">
        <v>33</v>
      </c>
      <c r="C221" s="767" t="s">
        <v>206</v>
      </c>
      <c r="D221" s="767"/>
      <c r="E221" s="767"/>
      <c r="F221" s="767"/>
      <c r="G221" s="767"/>
      <c r="H221" s="767"/>
      <c r="I221" s="767"/>
      <c r="J221" s="767"/>
      <c r="K221" s="767"/>
      <c r="L221" s="116">
        <v>310.86</v>
      </c>
      <c r="M221" s="117" t="s">
        <v>33</v>
      </c>
      <c r="N221" s="118" t="s">
        <v>33</v>
      </c>
      <c r="AA221" s="68" t="s">
        <v>206</v>
      </c>
    </row>
    <row r="222" spans="1:27" s="63" customFormat="1" x14ac:dyDescent="0.2">
      <c r="A222" s="115"/>
      <c r="B222" s="97" t="s">
        <v>33</v>
      </c>
      <c r="C222" s="767" t="s">
        <v>877</v>
      </c>
      <c r="D222" s="767"/>
      <c r="E222" s="767"/>
      <c r="F222" s="767"/>
      <c r="G222" s="767"/>
      <c r="H222" s="767"/>
      <c r="I222" s="767"/>
      <c r="J222" s="767"/>
      <c r="K222" s="767"/>
      <c r="L222" s="116">
        <v>6134.72</v>
      </c>
      <c r="M222" s="117" t="s">
        <v>33</v>
      </c>
      <c r="N222" s="118">
        <v>27668</v>
      </c>
      <c r="AA222" s="68" t="s">
        <v>877</v>
      </c>
    </row>
    <row r="223" spans="1:27" s="63" customFormat="1" x14ac:dyDescent="0.2">
      <c r="A223" s="115"/>
      <c r="B223" s="97" t="s">
        <v>173</v>
      </c>
      <c r="C223" s="767" t="s">
        <v>1005</v>
      </c>
      <c r="D223" s="767"/>
      <c r="E223" s="767"/>
      <c r="F223" s="767"/>
      <c r="G223" s="767"/>
      <c r="H223" s="767"/>
      <c r="I223" s="767"/>
      <c r="J223" s="767"/>
      <c r="K223" s="767"/>
      <c r="L223" s="116">
        <v>3376.41</v>
      </c>
      <c r="M223" s="117">
        <v>4.51</v>
      </c>
      <c r="N223" s="118">
        <v>15228</v>
      </c>
      <c r="AA223" s="68" t="s">
        <v>1005</v>
      </c>
    </row>
    <row r="224" spans="1:27" s="63" customFormat="1" x14ac:dyDescent="0.2">
      <c r="A224" s="115"/>
      <c r="B224" s="97" t="s">
        <v>173</v>
      </c>
      <c r="C224" s="767" t="s">
        <v>1006</v>
      </c>
      <c r="D224" s="767"/>
      <c r="E224" s="767"/>
      <c r="F224" s="767"/>
      <c r="G224" s="767"/>
      <c r="H224" s="767"/>
      <c r="I224" s="767"/>
      <c r="J224" s="767"/>
      <c r="K224" s="767"/>
      <c r="L224" s="116">
        <v>2758.31</v>
      </c>
      <c r="M224" s="117">
        <v>4.51</v>
      </c>
      <c r="N224" s="118">
        <v>12440</v>
      </c>
      <c r="AA224" s="68" t="s">
        <v>1006</v>
      </c>
    </row>
    <row r="225" spans="1:28" x14ac:dyDescent="0.2">
      <c r="A225" s="115"/>
      <c r="B225" s="97" t="s">
        <v>33</v>
      </c>
      <c r="C225" s="767" t="s">
        <v>207</v>
      </c>
      <c r="D225" s="767"/>
      <c r="E225" s="767"/>
      <c r="F225" s="767"/>
      <c r="G225" s="767"/>
      <c r="H225" s="767"/>
      <c r="I225" s="767"/>
      <c r="J225" s="767"/>
      <c r="K225" s="767"/>
      <c r="L225" s="116">
        <v>495.07</v>
      </c>
      <c r="M225" s="117" t="s">
        <v>33</v>
      </c>
      <c r="N225" s="118" t="s">
        <v>33</v>
      </c>
      <c r="O225" s="63"/>
      <c r="P225" s="63"/>
      <c r="Q225" s="63"/>
      <c r="R225" s="63"/>
      <c r="S225" s="63"/>
      <c r="T225" s="63"/>
      <c r="U225" s="63"/>
      <c r="V225" s="63"/>
      <c r="W225" s="63"/>
      <c r="X225" s="63"/>
      <c r="Y225" s="63"/>
      <c r="Z225" s="63"/>
      <c r="AA225" s="68" t="s">
        <v>207</v>
      </c>
      <c r="AB225" s="63"/>
    </row>
    <row r="226" spans="1:28" x14ac:dyDescent="0.2">
      <c r="A226" s="115"/>
      <c r="B226" s="97" t="s">
        <v>33</v>
      </c>
      <c r="C226" s="767" t="s">
        <v>208</v>
      </c>
      <c r="D226" s="767"/>
      <c r="E226" s="767"/>
      <c r="F226" s="767"/>
      <c r="G226" s="767"/>
      <c r="H226" s="767"/>
      <c r="I226" s="767"/>
      <c r="J226" s="767"/>
      <c r="K226" s="767"/>
      <c r="L226" s="116">
        <v>436.52</v>
      </c>
      <c r="M226" s="117" t="s">
        <v>33</v>
      </c>
      <c r="N226" s="118" t="s">
        <v>33</v>
      </c>
      <c r="O226" s="63"/>
      <c r="P226" s="63"/>
      <c r="Q226" s="63"/>
      <c r="R226" s="63"/>
      <c r="S226" s="63"/>
      <c r="T226" s="63"/>
      <c r="U226" s="63"/>
      <c r="V226" s="63"/>
      <c r="W226" s="63"/>
      <c r="X226" s="63"/>
      <c r="Y226" s="63"/>
      <c r="Z226" s="63"/>
      <c r="AA226" s="68" t="s">
        <v>208</v>
      </c>
      <c r="AB226" s="63"/>
    </row>
    <row r="227" spans="1:28" x14ac:dyDescent="0.2">
      <c r="A227" s="115"/>
      <c r="B227" s="97" t="s">
        <v>33</v>
      </c>
      <c r="C227" s="767" t="s">
        <v>209</v>
      </c>
      <c r="D227" s="767"/>
      <c r="E227" s="767"/>
      <c r="F227" s="767"/>
      <c r="G227" s="767"/>
      <c r="H227" s="767"/>
      <c r="I227" s="767"/>
      <c r="J227" s="767"/>
      <c r="K227" s="767"/>
      <c r="L227" s="116">
        <v>310.86</v>
      </c>
      <c r="M227" s="117" t="s">
        <v>33</v>
      </c>
      <c r="N227" s="118" t="s">
        <v>33</v>
      </c>
      <c r="O227" s="63"/>
      <c r="P227" s="63"/>
      <c r="Q227" s="63"/>
      <c r="R227" s="63"/>
      <c r="S227" s="63"/>
      <c r="T227" s="63"/>
      <c r="U227" s="63"/>
      <c r="V227" s="63"/>
      <c r="W227" s="63"/>
      <c r="X227" s="63"/>
      <c r="Y227" s="63"/>
      <c r="Z227" s="63"/>
      <c r="AA227" s="68" t="s">
        <v>209</v>
      </c>
      <c r="AB227" s="63"/>
    </row>
    <row r="228" spans="1:28" x14ac:dyDescent="0.2">
      <c r="A228" s="115"/>
      <c r="B228" s="109" t="s">
        <v>33</v>
      </c>
      <c r="C228" s="782" t="s">
        <v>322</v>
      </c>
      <c r="D228" s="782"/>
      <c r="E228" s="782"/>
      <c r="F228" s="782"/>
      <c r="G228" s="782"/>
      <c r="H228" s="782"/>
      <c r="I228" s="782"/>
      <c r="J228" s="782"/>
      <c r="K228" s="782"/>
      <c r="L228" s="119">
        <v>7847.9</v>
      </c>
      <c r="M228" s="120" t="s">
        <v>33</v>
      </c>
      <c r="N228" s="125">
        <v>40174</v>
      </c>
      <c r="O228" s="63"/>
      <c r="P228" s="63"/>
      <c r="Q228" s="63"/>
      <c r="R228" s="63"/>
      <c r="S228" s="63"/>
      <c r="T228" s="63"/>
      <c r="U228" s="63"/>
      <c r="V228" s="63"/>
      <c r="W228" s="63"/>
      <c r="X228" s="63"/>
      <c r="Y228" s="63"/>
      <c r="Z228" s="63"/>
      <c r="AA228" s="63"/>
      <c r="AB228" s="68" t="s">
        <v>322</v>
      </c>
    </row>
    <row r="229" spans="1:28" ht="1.5" customHeight="1" x14ac:dyDescent="0.2">
      <c r="B229" s="109"/>
      <c r="C229" s="104"/>
      <c r="D229" s="104"/>
      <c r="E229" s="104"/>
      <c r="F229" s="104"/>
      <c r="G229" s="104"/>
      <c r="H229" s="104"/>
      <c r="I229" s="104"/>
      <c r="J229" s="104"/>
      <c r="K229" s="104"/>
      <c r="L229" s="119"/>
      <c r="M229" s="120"/>
      <c r="N229" s="126"/>
      <c r="O229" s="63"/>
      <c r="P229" s="63"/>
      <c r="Q229" s="63"/>
      <c r="R229" s="63"/>
      <c r="S229" s="63"/>
      <c r="T229" s="63"/>
      <c r="U229" s="63"/>
      <c r="V229" s="63"/>
      <c r="W229" s="63"/>
      <c r="X229" s="63"/>
      <c r="Y229" s="63"/>
      <c r="Z229" s="63"/>
      <c r="AA229" s="63"/>
      <c r="AB229" s="63"/>
    </row>
    <row r="230" spans="1:28" ht="53.25" customHeight="1" x14ac:dyDescent="0.2">
      <c r="A230" s="127"/>
      <c r="B230" s="127"/>
      <c r="C230" s="127"/>
      <c r="D230" s="127"/>
      <c r="E230" s="127"/>
      <c r="F230" s="127"/>
      <c r="G230" s="127"/>
      <c r="H230" s="127"/>
      <c r="I230" s="127"/>
      <c r="J230" s="127"/>
      <c r="K230" s="127"/>
      <c r="L230" s="127"/>
      <c r="M230" s="127"/>
      <c r="N230" s="127"/>
      <c r="O230" s="63"/>
      <c r="P230" s="63"/>
      <c r="Q230" s="63"/>
      <c r="R230" s="63"/>
      <c r="S230" s="63"/>
      <c r="T230" s="63"/>
      <c r="U230" s="63"/>
      <c r="V230" s="63"/>
      <c r="W230" s="63"/>
      <c r="X230" s="63"/>
      <c r="Y230" s="63"/>
      <c r="Z230" s="63"/>
      <c r="AA230" s="63"/>
      <c r="AB230" s="63"/>
    </row>
    <row r="231" spans="1:28" x14ac:dyDescent="0.2">
      <c r="B231" s="128" t="s">
        <v>323</v>
      </c>
      <c r="C231" s="786" t="s">
        <v>33</v>
      </c>
      <c r="D231" s="786"/>
      <c r="E231" s="786"/>
      <c r="F231" s="786"/>
      <c r="G231" s="786"/>
      <c r="H231" s="786"/>
      <c r="I231" s="786"/>
      <c r="J231" s="786"/>
      <c r="K231" s="786"/>
      <c r="L231" s="786"/>
      <c r="O231" s="63"/>
      <c r="P231" s="63"/>
      <c r="Q231" s="63"/>
      <c r="R231" s="63"/>
      <c r="S231" s="63"/>
      <c r="T231" s="63"/>
      <c r="U231" s="63"/>
      <c r="V231" s="63"/>
      <c r="W231" s="63"/>
      <c r="X231" s="63"/>
      <c r="Y231" s="63"/>
      <c r="Z231" s="63"/>
      <c r="AA231" s="63"/>
      <c r="AB231" s="63"/>
    </row>
    <row r="232" spans="1:28" ht="13.5" customHeight="1" x14ac:dyDescent="0.2">
      <c r="B232" s="64"/>
      <c r="C232" s="787" t="s">
        <v>11</v>
      </c>
      <c r="D232" s="787"/>
      <c r="E232" s="787"/>
      <c r="F232" s="787"/>
      <c r="G232" s="787"/>
      <c r="H232" s="787"/>
      <c r="I232" s="787"/>
      <c r="J232" s="787"/>
      <c r="K232" s="787"/>
      <c r="L232" s="787"/>
      <c r="O232" s="63"/>
      <c r="P232" s="63"/>
      <c r="Q232" s="63"/>
      <c r="R232" s="63"/>
      <c r="S232" s="63"/>
      <c r="T232" s="63"/>
      <c r="U232" s="63"/>
      <c r="V232" s="63"/>
      <c r="W232" s="63"/>
      <c r="X232" s="63"/>
      <c r="Y232" s="63"/>
      <c r="Z232" s="63"/>
      <c r="AA232" s="63"/>
      <c r="AB232" s="63"/>
    </row>
    <row r="233" spans="1:28" ht="12.75" customHeight="1" x14ac:dyDescent="0.2">
      <c r="B233" s="128" t="s">
        <v>324</v>
      </c>
      <c r="C233" s="786" t="s">
        <v>33</v>
      </c>
      <c r="D233" s="786"/>
      <c r="E233" s="786"/>
      <c r="F233" s="786"/>
      <c r="G233" s="786"/>
      <c r="H233" s="786"/>
      <c r="I233" s="786"/>
      <c r="J233" s="786"/>
      <c r="K233" s="786"/>
      <c r="L233" s="786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  <c r="AA233" s="63"/>
      <c r="AB233" s="63"/>
    </row>
    <row r="234" spans="1:28" ht="13.5" customHeight="1" x14ac:dyDescent="0.2">
      <c r="C234" s="787" t="s">
        <v>11</v>
      </c>
      <c r="D234" s="787"/>
      <c r="E234" s="787"/>
      <c r="F234" s="787"/>
      <c r="G234" s="787"/>
      <c r="H234" s="787"/>
      <c r="I234" s="787"/>
      <c r="J234" s="787"/>
      <c r="K234" s="787"/>
      <c r="L234" s="787"/>
      <c r="O234" s="63"/>
      <c r="P234" s="63"/>
      <c r="Q234" s="63"/>
      <c r="R234" s="63"/>
      <c r="S234" s="63"/>
      <c r="T234" s="63"/>
      <c r="U234" s="63"/>
      <c r="V234" s="63"/>
      <c r="W234" s="63"/>
      <c r="X234" s="63"/>
      <c r="Y234" s="63"/>
      <c r="Z234" s="63"/>
      <c r="AA234" s="63"/>
      <c r="AB234" s="63"/>
    </row>
    <row r="248" s="63" customFormat="1" x14ac:dyDescent="0.2"/>
  </sheetData>
  <mergeCells count="220">
    <mergeCell ref="C227:K227"/>
    <mergeCell ref="C228:K228"/>
    <mergeCell ref="C231:L231"/>
    <mergeCell ref="C232:L232"/>
    <mergeCell ref="C233:L233"/>
    <mergeCell ref="C234:L234"/>
    <mergeCell ref="C221:K221"/>
    <mergeCell ref="C222:K222"/>
    <mergeCell ref="C223:K223"/>
    <mergeCell ref="C224:K224"/>
    <mergeCell ref="C225:K225"/>
    <mergeCell ref="C226:K226"/>
    <mergeCell ref="C215:K215"/>
    <mergeCell ref="C216:K216"/>
    <mergeCell ref="C217:K217"/>
    <mergeCell ref="C218:K218"/>
    <mergeCell ref="C219:K219"/>
    <mergeCell ref="C220:K220"/>
    <mergeCell ref="C207:E207"/>
    <mergeCell ref="C208:E208"/>
    <mergeCell ref="C209:E209"/>
    <mergeCell ref="C210:E210"/>
    <mergeCell ref="C211:E211"/>
    <mergeCell ref="C214:K214"/>
    <mergeCell ref="C201:E201"/>
    <mergeCell ref="C202:N202"/>
    <mergeCell ref="C203:E203"/>
    <mergeCell ref="C204:E204"/>
    <mergeCell ref="C205:E205"/>
    <mergeCell ref="C206:E206"/>
    <mergeCell ref="C195:E195"/>
    <mergeCell ref="C196:E196"/>
    <mergeCell ref="C197:E197"/>
    <mergeCell ref="C198:E198"/>
    <mergeCell ref="C199:E199"/>
    <mergeCell ref="C200:N200"/>
    <mergeCell ref="C189:N189"/>
    <mergeCell ref="C190:N190"/>
    <mergeCell ref="C191:E191"/>
    <mergeCell ref="C192:E192"/>
    <mergeCell ref="C193:E193"/>
    <mergeCell ref="C194:E194"/>
    <mergeCell ref="C183:N183"/>
    <mergeCell ref="C184:N184"/>
    <mergeCell ref="C185:E185"/>
    <mergeCell ref="C186:N186"/>
    <mergeCell ref="C187:N187"/>
    <mergeCell ref="C188:E188"/>
    <mergeCell ref="C177:E177"/>
    <mergeCell ref="C178:E178"/>
    <mergeCell ref="C179:E179"/>
    <mergeCell ref="C180:E180"/>
    <mergeCell ref="C181:E181"/>
    <mergeCell ref="C182:E182"/>
    <mergeCell ref="C171:E171"/>
    <mergeCell ref="C172:N172"/>
    <mergeCell ref="C173:N173"/>
    <mergeCell ref="C174:E174"/>
    <mergeCell ref="C175:E175"/>
    <mergeCell ref="C176:E176"/>
    <mergeCell ref="C165:E165"/>
    <mergeCell ref="C166:N166"/>
    <mergeCell ref="C167:E167"/>
    <mergeCell ref="C168:N168"/>
    <mergeCell ref="C169:E169"/>
    <mergeCell ref="C170:N170"/>
    <mergeCell ref="C159:E159"/>
    <mergeCell ref="C160:E160"/>
    <mergeCell ref="C161:E161"/>
    <mergeCell ref="C162:E162"/>
    <mergeCell ref="C163:E163"/>
    <mergeCell ref="C164:E164"/>
    <mergeCell ref="C153:N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C150:N150"/>
    <mergeCell ref="C151:E151"/>
    <mergeCell ref="C152:N152"/>
    <mergeCell ref="C141:E141"/>
    <mergeCell ref="C142:E142"/>
    <mergeCell ref="C143:E143"/>
    <mergeCell ref="C144:E144"/>
    <mergeCell ref="C145:E145"/>
    <mergeCell ref="C146:E146"/>
    <mergeCell ref="C135:E135"/>
    <mergeCell ref="C136:E136"/>
    <mergeCell ref="A137:N137"/>
    <mergeCell ref="C138:E138"/>
    <mergeCell ref="C139:N139"/>
    <mergeCell ref="C140:N140"/>
    <mergeCell ref="C129:E129"/>
    <mergeCell ref="C130:E130"/>
    <mergeCell ref="C131:E131"/>
    <mergeCell ref="C132:E132"/>
    <mergeCell ref="C133:E133"/>
    <mergeCell ref="C134:E134"/>
    <mergeCell ref="C123:E123"/>
    <mergeCell ref="C124:N124"/>
    <mergeCell ref="C125:E125"/>
    <mergeCell ref="C126:E126"/>
    <mergeCell ref="C127:E127"/>
    <mergeCell ref="C128:E128"/>
    <mergeCell ref="C117:E117"/>
    <mergeCell ref="C118:E118"/>
    <mergeCell ref="C119:E119"/>
    <mergeCell ref="C120:E120"/>
    <mergeCell ref="C121:N121"/>
    <mergeCell ref="C122:N122"/>
    <mergeCell ref="C111:E111"/>
    <mergeCell ref="C112:E112"/>
    <mergeCell ref="C113:E113"/>
    <mergeCell ref="C114:E114"/>
    <mergeCell ref="C115:E115"/>
    <mergeCell ref="C116:E116"/>
    <mergeCell ref="C105:N105"/>
    <mergeCell ref="C106:N106"/>
    <mergeCell ref="C107:E107"/>
    <mergeCell ref="C108:N108"/>
    <mergeCell ref="C109:E109"/>
    <mergeCell ref="C110:E110"/>
    <mergeCell ref="C99:E99"/>
    <mergeCell ref="C100:E100"/>
    <mergeCell ref="C101:E101"/>
    <mergeCell ref="C102:E102"/>
    <mergeCell ref="C103:E103"/>
    <mergeCell ref="C104:E104"/>
    <mergeCell ref="C93:E93"/>
    <mergeCell ref="C94:E94"/>
    <mergeCell ref="C95:N95"/>
    <mergeCell ref="C96:E96"/>
    <mergeCell ref="C97:E97"/>
    <mergeCell ref="C98:E98"/>
    <mergeCell ref="C87:E87"/>
    <mergeCell ref="C88:E88"/>
    <mergeCell ref="C89:E89"/>
    <mergeCell ref="C90:E90"/>
    <mergeCell ref="C91:E91"/>
    <mergeCell ref="C92:E92"/>
    <mergeCell ref="C81:N81"/>
    <mergeCell ref="C82:N82"/>
    <mergeCell ref="C83:E83"/>
    <mergeCell ref="C84:E84"/>
    <mergeCell ref="C85:E85"/>
    <mergeCell ref="C86:E86"/>
    <mergeCell ref="C75:E75"/>
    <mergeCell ref="C76:E76"/>
    <mergeCell ref="C77:E77"/>
    <mergeCell ref="C78:E78"/>
    <mergeCell ref="C79:E79"/>
    <mergeCell ref="C80:E80"/>
    <mergeCell ref="C69:E69"/>
    <mergeCell ref="C70:N70"/>
    <mergeCell ref="C71:E71"/>
    <mergeCell ref="C72:E72"/>
    <mergeCell ref="C73:E73"/>
    <mergeCell ref="C74:E74"/>
    <mergeCell ref="C63:E63"/>
    <mergeCell ref="C64:E64"/>
    <mergeCell ref="C65:E65"/>
    <mergeCell ref="C66:E66"/>
    <mergeCell ref="C67:E67"/>
    <mergeCell ref="C68:N68"/>
    <mergeCell ref="C57:E57"/>
    <mergeCell ref="C58:N58"/>
    <mergeCell ref="C59:E59"/>
    <mergeCell ref="C60:E60"/>
    <mergeCell ref="C61:E61"/>
    <mergeCell ref="C62:E62"/>
    <mergeCell ref="C51:E51"/>
    <mergeCell ref="C52:E52"/>
    <mergeCell ref="C53:E53"/>
    <mergeCell ref="C54:E54"/>
    <mergeCell ref="C55:E55"/>
    <mergeCell ref="C56:N56"/>
    <mergeCell ref="C45:E45"/>
    <mergeCell ref="C46:N46"/>
    <mergeCell ref="C47:E47"/>
    <mergeCell ref="C48:E48"/>
    <mergeCell ref="C49:E49"/>
    <mergeCell ref="C50:E50"/>
    <mergeCell ref="C39:E39"/>
    <mergeCell ref="C40:E40"/>
    <mergeCell ref="C41:E41"/>
    <mergeCell ref="C42:E42"/>
    <mergeCell ref="C43:E43"/>
    <mergeCell ref="C44:N44"/>
    <mergeCell ref="C35:E35"/>
    <mergeCell ref="C36:E36"/>
    <mergeCell ref="C37:E37"/>
    <mergeCell ref="C38:E38"/>
    <mergeCell ref="J27:L28"/>
    <mergeCell ref="M27:M29"/>
    <mergeCell ref="N27:N29"/>
    <mergeCell ref="C30:E30"/>
    <mergeCell ref="A31:N31"/>
    <mergeCell ref="A32:N32"/>
    <mergeCell ref="B16:F16"/>
    <mergeCell ref="L25:M25"/>
    <mergeCell ref="A27:A29"/>
    <mergeCell ref="B27:B29"/>
    <mergeCell ref="C27:E29"/>
    <mergeCell ref="F27:F29"/>
    <mergeCell ref="G27:I28"/>
    <mergeCell ref="C33:E33"/>
    <mergeCell ref="C34:N34"/>
    <mergeCell ref="D5:N5"/>
    <mergeCell ref="A7:N7"/>
    <mergeCell ref="A8:N8"/>
    <mergeCell ref="A9:N9"/>
    <mergeCell ref="A10:N10"/>
    <mergeCell ref="A11:N11"/>
    <mergeCell ref="A12:N12"/>
    <mergeCell ref="A13:N13"/>
    <mergeCell ref="B15:F15"/>
  </mergeCells>
  <printOptions horizontalCentered="1"/>
  <pageMargins left="0.39370077848434398" right="0.39370077848434398" top="0.78740155696868896" bottom="0.74803149700164795" header="0.118110239505768" footer="0.118110239505768"/>
  <pageSetup paperSize="9" orientation="landscape"/>
  <headerFooter>
    <oddHeader>&amp;LГРАНД-Смета 2021</oddHeader>
  </headerFooter>
  <rowBreaks count="1" manualBreakCount="1">
    <brk id="26" max="247" man="1"/>
  </row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09"/>
  <sheetViews>
    <sheetView topLeftCell="A166" zoomScale="115" zoomScaleNormal="115" workbookViewId="0"/>
  </sheetViews>
  <sheetFormatPr defaultColWidth="9.140625" defaultRowHeight="11.25" customHeight="1" x14ac:dyDescent="0.2"/>
  <cols>
    <col min="1" max="1" width="8.140625" style="63" customWidth="1"/>
    <col min="2" max="2" width="20.140625" style="63" customWidth="1"/>
    <col min="3" max="4" width="10.42578125" style="63" customWidth="1"/>
    <col min="5" max="5" width="13.28515625" style="63" customWidth="1"/>
    <col min="6" max="6" width="8.5703125" style="63" customWidth="1"/>
    <col min="7" max="7" width="7.85546875" style="63" customWidth="1"/>
    <col min="8" max="8" width="8.42578125" style="63" customWidth="1"/>
    <col min="9" max="9" width="8.7109375" style="63" customWidth="1"/>
    <col min="10" max="10" width="8.140625" style="63" customWidth="1"/>
    <col min="11" max="11" width="8.5703125" style="63" customWidth="1"/>
    <col min="12" max="12" width="10" style="63" customWidth="1"/>
    <col min="13" max="13" width="6" style="63" customWidth="1"/>
    <col min="14" max="14" width="9.7109375" style="63" customWidth="1"/>
    <col min="15" max="15" width="99.7109375" style="68" hidden="1" customWidth="1"/>
    <col min="16" max="16" width="138.42578125" style="68" hidden="1" customWidth="1"/>
    <col min="17" max="17" width="34.140625" style="68" hidden="1" customWidth="1"/>
    <col min="18" max="18" width="110.140625" style="68" hidden="1" customWidth="1"/>
    <col min="19" max="22" width="34.140625" style="68" hidden="1" customWidth="1"/>
    <col min="23" max="24" width="110.140625" style="68" hidden="1" customWidth="1"/>
    <col min="25" max="27" width="84.42578125" style="68" hidden="1" customWidth="1"/>
    <col min="28" max="16384" width="9.140625" style="63"/>
  </cols>
  <sheetData>
    <row r="1" spans="1:15" s="63" customFormat="1" x14ac:dyDescent="0.2">
      <c r="N1" s="64" t="s">
        <v>128</v>
      </c>
    </row>
    <row r="2" spans="1:15" s="63" customFormat="1" x14ac:dyDescent="0.2">
      <c r="N2" s="64" t="s">
        <v>12</v>
      </c>
    </row>
    <row r="3" spans="1:15" s="63" customFormat="1" x14ac:dyDescent="0.2">
      <c r="N3" s="64"/>
    </row>
    <row r="4" spans="1:15" s="63" customFormat="1" x14ac:dyDescent="0.2">
      <c r="F4" s="65"/>
    </row>
    <row r="5" spans="1:15" s="63" customFormat="1" ht="33.75" x14ac:dyDescent="0.2">
      <c r="A5" s="66" t="s">
        <v>129</v>
      </c>
      <c r="B5" s="67"/>
      <c r="D5" s="767" t="s">
        <v>550</v>
      </c>
      <c r="E5" s="767"/>
      <c r="F5" s="767"/>
      <c r="G5" s="767"/>
      <c r="H5" s="767"/>
      <c r="I5" s="767"/>
      <c r="J5" s="767"/>
      <c r="K5" s="767"/>
      <c r="L5" s="767"/>
      <c r="M5" s="767"/>
      <c r="N5" s="767"/>
      <c r="O5" s="68" t="s">
        <v>550</v>
      </c>
    </row>
    <row r="6" spans="1:15" s="63" customFormat="1" ht="15" customHeight="1" x14ac:dyDescent="0.2">
      <c r="A6" s="69" t="s">
        <v>130</v>
      </c>
      <c r="D6" s="70" t="s">
        <v>131</v>
      </c>
      <c r="E6" s="70"/>
      <c r="F6" s="71"/>
      <c r="G6" s="71"/>
      <c r="H6" s="71"/>
      <c r="I6" s="71"/>
      <c r="J6" s="71"/>
      <c r="K6" s="71"/>
      <c r="L6" s="71"/>
      <c r="M6" s="71"/>
      <c r="N6" s="71"/>
    </row>
    <row r="7" spans="1:15" s="63" customFormat="1" ht="43.5" customHeight="1" x14ac:dyDescent="0.2">
      <c r="A7" s="768" t="s">
        <v>24</v>
      </c>
      <c r="B7" s="768"/>
      <c r="C7" s="768"/>
      <c r="D7" s="768"/>
      <c r="E7" s="768"/>
      <c r="F7" s="768"/>
      <c r="G7" s="768"/>
      <c r="H7" s="768"/>
      <c r="I7" s="768"/>
      <c r="J7" s="768"/>
      <c r="K7" s="768"/>
      <c r="L7" s="768"/>
      <c r="M7" s="768"/>
      <c r="N7" s="768"/>
    </row>
    <row r="8" spans="1:15" s="63" customFormat="1" x14ac:dyDescent="0.2">
      <c r="A8" s="769" t="s">
        <v>3</v>
      </c>
      <c r="B8" s="769"/>
      <c r="C8" s="769"/>
      <c r="D8" s="769"/>
      <c r="E8" s="769"/>
      <c r="F8" s="769"/>
      <c r="G8" s="769"/>
      <c r="H8" s="769"/>
      <c r="I8" s="769"/>
      <c r="J8" s="769"/>
      <c r="K8" s="769"/>
      <c r="L8" s="769"/>
      <c r="M8" s="769"/>
      <c r="N8" s="769"/>
    </row>
    <row r="9" spans="1:15" s="63" customFormat="1" ht="30" customHeight="1" x14ac:dyDescent="0.2">
      <c r="A9" s="768" t="s">
        <v>53</v>
      </c>
      <c r="B9" s="768"/>
      <c r="C9" s="768"/>
      <c r="D9" s="768"/>
      <c r="E9" s="768"/>
      <c r="F9" s="768"/>
      <c r="G9" s="768"/>
      <c r="H9" s="768"/>
      <c r="I9" s="768"/>
      <c r="J9" s="768"/>
      <c r="K9" s="768"/>
      <c r="L9" s="768"/>
      <c r="M9" s="768"/>
      <c r="N9" s="768"/>
    </row>
    <row r="10" spans="1:15" s="63" customFormat="1" x14ac:dyDescent="0.2">
      <c r="A10" s="769" t="s">
        <v>132</v>
      </c>
      <c r="B10" s="769"/>
      <c r="C10" s="769"/>
      <c r="D10" s="769"/>
      <c r="E10" s="769"/>
      <c r="F10" s="769"/>
      <c r="G10" s="769"/>
      <c r="H10" s="769"/>
      <c r="I10" s="769"/>
      <c r="J10" s="769"/>
      <c r="K10" s="769"/>
      <c r="L10" s="769"/>
      <c r="M10" s="769"/>
      <c r="N10" s="769"/>
    </row>
    <row r="11" spans="1:15" s="63" customFormat="1" ht="28.5" customHeight="1" x14ac:dyDescent="0.25">
      <c r="A11" s="770" t="s">
        <v>4698</v>
      </c>
      <c r="B11" s="770"/>
      <c r="C11" s="770"/>
      <c r="D11" s="770"/>
      <c r="E11" s="770"/>
      <c r="F11" s="770"/>
      <c r="G11" s="770"/>
      <c r="H11" s="770"/>
      <c r="I11" s="770"/>
      <c r="J11" s="770"/>
      <c r="K11" s="770"/>
      <c r="L11" s="770"/>
      <c r="M11" s="770"/>
      <c r="N11" s="770"/>
    </row>
    <row r="12" spans="1:15" s="63" customFormat="1" ht="29.25" customHeight="1" x14ac:dyDescent="0.2">
      <c r="A12" s="768" t="s">
        <v>518</v>
      </c>
      <c r="B12" s="768"/>
      <c r="C12" s="768"/>
      <c r="D12" s="768"/>
      <c r="E12" s="768"/>
      <c r="F12" s="768"/>
      <c r="G12" s="768"/>
      <c r="H12" s="768"/>
      <c r="I12" s="768"/>
      <c r="J12" s="768"/>
      <c r="K12" s="768"/>
      <c r="L12" s="768"/>
      <c r="M12" s="768"/>
      <c r="N12" s="768"/>
    </row>
    <row r="13" spans="1:15" s="63" customFormat="1" ht="33.75" customHeight="1" x14ac:dyDescent="0.2">
      <c r="A13" s="769" t="s">
        <v>134</v>
      </c>
      <c r="B13" s="769"/>
      <c r="C13" s="769"/>
      <c r="D13" s="769"/>
      <c r="E13" s="769"/>
      <c r="F13" s="769"/>
      <c r="G13" s="769"/>
      <c r="H13" s="769"/>
      <c r="I13" s="769"/>
      <c r="J13" s="769"/>
      <c r="K13" s="769"/>
      <c r="L13" s="769"/>
      <c r="M13" s="769"/>
      <c r="N13" s="769"/>
    </row>
    <row r="14" spans="1:15" s="63" customFormat="1" ht="18" customHeight="1" x14ac:dyDescent="0.2">
      <c r="A14" s="63" t="s">
        <v>135</v>
      </c>
      <c r="B14" s="72" t="s">
        <v>136</v>
      </c>
      <c r="C14" s="63" t="s">
        <v>137</v>
      </c>
      <c r="F14" s="68"/>
      <c r="G14" s="68"/>
      <c r="H14" s="68"/>
      <c r="I14" s="68"/>
      <c r="J14" s="68"/>
      <c r="K14" s="68"/>
      <c r="L14" s="68"/>
      <c r="M14" s="68"/>
      <c r="N14" s="68"/>
    </row>
    <row r="15" spans="1:15" s="63" customFormat="1" ht="30.75" customHeight="1" x14ac:dyDescent="0.2">
      <c r="A15" s="63" t="s">
        <v>138</v>
      </c>
      <c r="B15" s="777" t="s">
        <v>1383</v>
      </c>
      <c r="C15" s="777"/>
      <c r="D15" s="777"/>
      <c r="E15" s="777"/>
      <c r="F15" s="777"/>
      <c r="G15" s="68"/>
      <c r="H15" s="68"/>
      <c r="I15" s="68"/>
      <c r="J15" s="68"/>
      <c r="K15" s="68"/>
      <c r="L15" s="68"/>
      <c r="M15" s="68"/>
      <c r="N15" s="68"/>
    </row>
    <row r="16" spans="1:15" s="63" customFormat="1" x14ac:dyDescent="0.2">
      <c r="B16" s="778" t="s">
        <v>140</v>
      </c>
      <c r="C16" s="778"/>
      <c r="D16" s="778"/>
      <c r="E16" s="778"/>
      <c r="F16" s="778"/>
      <c r="G16" s="73"/>
      <c r="H16" s="73"/>
      <c r="I16" s="73"/>
      <c r="J16" s="73"/>
      <c r="K16" s="73"/>
      <c r="L16" s="73"/>
      <c r="M16" s="74"/>
      <c r="N16" s="73"/>
    </row>
    <row r="17" spans="1:17" s="63" customFormat="1" ht="25.5" customHeight="1" x14ac:dyDescent="0.2">
      <c r="D17" s="75"/>
      <c r="E17" s="75"/>
      <c r="F17" s="75"/>
      <c r="G17" s="75"/>
      <c r="H17" s="75"/>
      <c r="I17" s="75"/>
      <c r="J17" s="75"/>
      <c r="K17" s="75"/>
      <c r="L17" s="75"/>
      <c r="M17" s="73"/>
      <c r="N17" s="73"/>
    </row>
    <row r="18" spans="1:17" s="63" customFormat="1" x14ac:dyDescent="0.2">
      <c r="A18" s="76" t="s">
        <v>141</v>
      </c>
      <c r="D18" s="70" t="s">
        <v>33</v>
      </c>
      <c r="F18" s="77"/>
      <c r="G18" s="77"/>
      <c r="H18" s="77"/>
      <c r="I18" s="77"/>
      <c r="J18" s="77"/>
      <c r="K18" s="77"/>
      <c r="L18" s="77"/>
      <c r="M18" s="77"/>
      <c r="N18" s="77"/>
    </row>
    <row r="19" spans="1:17" s="63" customFormat="1" ht="25.5" customHeight="1" x14ac:dyDescent="0.2"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</row>
    <row r="20" spans="1:17" s="63" customFormat="1" ht="12.75" customHeight="1" x14ac:dyDescent="0.2">
      <c r="A20" s="76" t="s">
        <v>142</v>
      </c>
      <c r="C20" s="78">
        <v>42.15</v>
      </c>
      <c r="D20" s="79" t="s">
        <v>4699</v>
      </c>
      <c r="E20" s="66" t="s">
        <v>144</v>
      </c>
      <c r="L20" s="80"/>
      <c r="M20" s="80"/>
    </row>
    <row r="21" spans="1:17" s="63" customFormat="1" ht="12.75" customHeight="1" x14ac:dyDescent="0.2">
      <c r="B21" s="63" t="s">
        <v>145</v>
      </c>
      <c r="C21" s="81"/>
      <c r="D21" s="82"/>
      <c r="E21" s="66"/>
    </row>
    <row r="22" spans="1:17" s="63" customFormat="1" ht="12.75" customHeight="1" x14ac:dyDescent="0.2">
      <c r="B22" s="63" t="s">
        <v>146</v>
      </c>
      <c r="C22" s="78">
        <v>0</v>
      </c>
      <c r="D22" s="79" t="s">
        <v>149</v>
      </c>
      <c r="E22" s="66" t="s">
        <v>144</v>
      </c>
      <c r="G22" s="63" t="s">
        <v>147</v>
      </c>
      <c r="L22" s="78">
        <v>0</v>
      </c>
      <c r="M22" s="79" t="s">
        <v>1515</v>
      </c>
      <c r="N22" s="66" t="s">
        <v>144</v>
      </c>
    </row>
    <row r="23" spans="1:17" s="63" customFormat="1" ht="12.75" customHeight="1" x14ac:dyDescent="0.2">
      <c r="B23" s="63" t="s">
        <v>5</v>
      </c>
      <c r="C23" s="78">
        <v>16.13</v>
      </c>
      <c r="D23" s="83" t="s">
        <v>4700</v>
      </c>
      <c r="E23" s="66" t="s">
        <v>144</v>
      </c>
      <c r="G23" s="63" t="s">
        <v>150</v>
      </c>
      <c r="L23" s="84"/>
      <c r="M23" s="84">
        <v>58.06</v>
      </c>
      <c r="N23" s="69" t="s">
        <v>151</v>
      </c>
    </row>
    <row r="24" spans="1:17" s="63" customFormat="1" ht="12.75" customHeight="1" x14ac:dyDescent="0.2">
      <c r="B24" s="63" t="s">
        <v>18</v>
      </c>
      <c r="C24" s="78">
        <v>26.02</v>
      </c>
      <c r="D24" s="83" t="s">
        <v>4701</v>
      </c>
      <c r="E24" s="66" t="s">
        <v>144</v>
      </c>
      <c r="G24" s="63" t="s">
        <v>152</v>
      </c>
      <c r="L24" s="84"/>
      <c r="M24" s="84">
        <v>0.61</v>
      </c>
      <c r="N24" s="69" t="s">
        <v>151</v>
      </c>
    </row>
    <row r="25" spans="1:17" s="63" customFormat="1" ht="12.75" customHeight="1" x14ac:dyDescent="0.2">
      <c r="B25" s="63" t="s">
        <v>19</v>
      </c>
      <c r="C25" s="78">
        <v>0</v>
      </c>
      <c r="D25" s="79" t="s">
        <v>149</v>
      </c>
      <c r="E25" s="66" t="s">
        <v>144</v>
      </c>
      <c r="G25" s="63" t="s">
        <v>153</v>
      </c>
      <c r="L25" s="779" t="s">
        <v>33</v>
      </c>
      <c r="M25" s="779"/>
    </row>
    <row r="26" spans="1:17" s="63" customFormat="1" x14ac:dyDescent="0.2">
      <c r="A26" s="85"/>
    </row>
    <row r="27" spans="1:17" s="63" customFormat="1" ht="36" customHeight="1" x14ac:dyDescent="0.2">
      <c r="A27" s="771" t="s">
        <v>154</v>
      </c>
      <c r="B27" s="771" t="s">
        <v>15</v>
      </c>
      <c r="C27" s="771" t="s">
        <v>155</v>
      </c>
      <c r="D27" s="771"/>
      <c r="E27" s="771"/>
      <c r="F27" s="771" t="s">
        <v>156</v>
      </c>
      <c r="G27" s="771" t="s">
        <v>157</v>
      </c>
      <c r="H27" s="771"/>
      <c r="I27" s="771"/>
      <c r="J27" s="771" t="s">
        <v>158</v>
      </c>
      <c r="K27" s="771"/>
      <c r="L27" s="771"/>
      <c r="M27" s="771" t="s">
        <v>159</v>
      </c>
      <c r="N27" s="771" t="s">
        <v>160</v>
      </c>
    </row>
    <row r="28" spans="1:17" s="63" customFormat="1" ht="36.75" customHeight="1" x14ac:dyDescent="0.2">
      <c r="A28" s="771"/>
      <c r="B28" s="771"/>
      <c r="C28" s="771"/>
      <c r="D28" s="771"/>
      <c r="E28" s="771"/>
      <c r="F28" s="771"/>
      <c r="G28" s="771"/>
      <c r="H28" s="771"/>
      <c r="I28" s="771"/>
      <c r="J28" s="771"/>
      <c r="K28" s="771"/>
      <c r="L28" s="771"/>
      <c r="M28" s="771"/>
      <c r="N28" s="771"/>
    </row>
    <row r="29" spans="1:17" s="63" customFormat="1" ht="42.75" customHeight="1" x14ac:dyDescent="0.2">
      <c r="A29" s="771"/>
      <c r="B29" s="771"/>
      <c r="C29" s="771"/>
      <c r="D29" s="771"/>
      <c r="E29" s="771"/>
      <c r="F29" s="771"/>
      <c r="G29" s="86" t="s">
        <v>161</v>
      </c>
      <c r="H29" s="86" t="s">
        <v>162</v>
      </c>
      <c r="I29" s="86" t="s">
        <v>163</v>
      </c>
      <c r="J29" s="86" t="s">
        <v>161</v>
      </c>
      <c r="K29" s="86" t="s">
        <v>162</v>
      </c>
      <c r="L29" s="86" t="s">
        <v>20</v>
      </c>
      <c r="M29" s="771"/>
      <c r="N29" s="771"/>
    </row>
    <row r="30" spans="1:17" s="63" customFormat="1" x14ac:dyDescent="0.2">
      <c r="A30" s="87">
        <v>1</v>
      </c>
      <c r="B30" s="87">
        <v>2</v>
      </c>
      <c r="C30" s="772">
        <v>3</v>
      </c>
      <c r="D30" s="772"/>
      <c r="E30" s="772"/>
      <c r="F30" s="87">
        <v>4</v>
      </c>
      <c r="G30" s="87">
        <v>5</v>
      </c>
      <c r="H30" s="87">
        <v>6</v>
      </c>
      <c r="I30" s="87">
        <v>7</v>
      </c>
      <c r="J30" s="87">
        <v>8</v>
      </c>
      <c r="K30" s="87">
        <v>9</v>
      </c>
      <c r="L30" s="87">
        <v>10</v>
      </c>
      <c r="M30" s="87">
        <v>11</v>
      </c>
      <c r="N30" s="87">
        <v>12</v>
      </c>
    </row>
    <row r="31" spans="1:17" s="63" customFormat="1" x14ac:dyDescent="0.2">
      <c r="A31" s="773" t="s">
        <v>1388</v>
      </c>
      <c r="B31" s="774"/>
      <c r="C31" s="774"/>
      <c r="D31" s="774"/>
      <c r="E31" s="774"/>
      <c r="F31" s="774"/>
      <c r="G31" s="774"/>
      <c r="H31" s="774"/>
      <c r="I31" s="774"/>
      <c r="J31" s="774"/>
      <c r="K31" s="774"/>
      <c r="L31" s="774"/>
      <c r="M31" s="774"/>
      <c r="N31" s="775"/>
      <c r="P31" s="68" t="s">
        <v>1388</v>
      </c>
    </row>
    <row r="32" spans="1:17" s="63" customFormat="1" ht="22.5" x14ac:dyDescent="0.2">
      <c r="A32" s="88" t="s">
        <v>165</v>
      </c>
      <c r="B32" s="89" t="s">
        <v>1389</v>
      </c>
      <c r="C32" s="776" t="s">
        <v>1390</v>
      </c>
      <c r="D32" s="776"/>
      <c r="E32" s="776"/>
      <c r="F32" s="90" t="s">
        <v>484</v>
      </c>
      <c r="G32" s="90" t="s">
        <v>33</v>
      </c>
      <c r="H32" s="90" t="s">
        <v>33</v>
      </c>
      <c r="I32" s="90" t="s">
        <v>165</v>
      </c>
      <c r="J32" s="91" t="s">
        <v>33</v>
      </c>
      <c r="K32" s="90" t="s">
        <v>33</v>
      </c>
      <c r="L32" s="91" t="s">
        <v>33</v>
      </c>
      <c r="M32" s="92" t="s">
        <v>33</v>
      </c>
      <c r="N32" s="93" t="s">
        <v>33</v>
      </c>
      <c r="Q32" s="68" t="s">
        <v>1390</v>
      </c>
    </row>
    <row r="33" spans="1:22" s="63" customFormat="1" ht="22.5" x14ac:dyDescent="0.2">
      <c r="A33" s="96"/>
      <c r="B33" s="97" t="s">
        <v>171</v>
      </c>
      <c r="C33" s="767" t="s">
        <v>172</v>
      </c>
      <c r="D33" s="767"/>
      <c r="E33" s="767"/>
      <c r="F33" s="767"/>
      <c r="G33" s="767"/>
      <c r="H33" s="767"/>
      <c r="I33" s="767"/>
      <c r="J33" s="767"/>
      <c r="K33" s="767"/>
      <c r="L33" s="767"/>
      <c r="M33" s="767"/>
      <c r="N33" s="781"/>
      <c r="R33" s="68" t="s">
        <v>172</v>
      </c>
    </row>
    <row r="34" spans="1:22" s="63" customFormat="1" x14ac:dyDescent="0.2">
      <c r="A34" s="98"/>
      <c r="B34" s="97" t="s">
        <v>165</v>
      </c>
      <c r="C34" s="767" t="s">
        <v>251</v>
      </c>
      <c r="D34" s="767"/>
      <c r="E34" s="767"/>
      <c r="F34" s="99" t="s">
        <v>33</v>
      </c>
      <c r="G34" s="99" t="s">
        <v>33</v>
      </c>
      <c r="H34" s="99" t="s">
        <v>33</v>
      </c>
      <c r="I34" s="99" t="s">
        <v>33</v>
      </c>
      <c r="J34" s="100">
        <v>59</v>
      </c>
      <c r="K34" s="99" t="s">
        <v>175</v>
      </c>
      <c r="L34" s="100">
        <v>73.75</v>
      </c>
      <c r="M34" s="101" t="s">
        <v>33</v>
      </c>
      <c r="N34" s="102" t="s">
        <v>33</v>
      </c>
      <c r="S34" s="68" t="s">
        <v>251</v>
      </c>
    </row>
    <row r="35" spans="1:22" s="63" customFormat="1" x14ac:dyDescent="0.2">
      <c r="A35" s="98"/>
      <c r="B35" s="97" t="s">
        <v>212</v>
      </c>
      <c r="C35" s="767" t="s">
        <v>252</v>
      </c>
      <c r="D35" s="767"/>
      <c r="E35" s="767"/>
      <c r="F35" s="99" t="s">
        <v>33</v>
      </c>
      <c r="G35" s="99" t="s">
        <v>33</v>
      </c>
      <c r="H35" s="99" t="s">
        <v>33</v>
      </c>
      <c r="I35" s="99" t="s">
        <v>33</v>
      </c>
      <c r="J35" s="100">
        <v>4.38</v>
      </c>
      <c r="K35" s="99" t="s">
        <v>33</v>
      </c>
      <c r="L35" s="100">
        <v>4.38</v>
      </c>
      <c r="M35" s="101" t="s">
        <v>33</v>
      </c>
      <c r="N35" s="102" t="s">
        <v>33</v>
      </c>
      <c r="S35" s="68" t="s">
        <v>252</v>
      </c>
    </row>
    <row r="36" spans="1:22" s="63" customFormat="1" x14ac:dyDescent="0.2">
      <c r="A36" s="98"/>
      <c r="B36" s="97" t="s">
        <v>33</v>
      </c>
      <c r="C36" s="767" t="s">
        <v>253</v>
      </c>
      <c r="D36" s="767"/>
      <c r="E36" s="767"/>
      <c r="F36" s="99" t="s">
        <v>179</v>
      </c>
      <c r="G36" s="99" t="s">
        <v>1120</v>
      </c>
      <c r="H36" s="99" t="s">
        <v>175</v>
      </c>
      <c r="I36" s="99" t="s">
        <v>1391</v>
      </c>
      <c r="J36" s="100" t="s">
        <v>33</v>
      </c>
      <c r="K36" s="99" t="s">
        <v>33</v>
      </c>
      <c r="L36" s="100" t="s">
        <v>33</v>
      </c>
      <c r="M36" s="101" t="s">
        <v>33</v>
      </c>
      <c r="N36" s="102" t="s">
        <v>33</v>
      </c>
      <c r="T36" s="68" t="s">
        <v>253</v>
      </c>
    </row>
    <row r="37" spans="1:22" s="63" customFormat="1" x14ac:dyDescent="0.2">
      <c r="A37" s="98"/>
      <c r="B37" s="97" t="s">
        <v>33</v>
      </c>
      <c r="C37" s="776" t="s">
        <v>182</v>
      </c>
      <c r="D37" s="776"/>
      <c r="E37" s="776"/>
      <c r="F37" s="90" t="s">
        <v>33</v>
      </c>
      <c r="G37" s="90" t="s">
        <v>33</v>
      </c>
      <c r="H37" s="90" t="s">
        <v>33</v>
      </c>
      <c r="I37" s="90" t="s">
        <v>33</v>
      </c>
      <c r="J37" s="91">
        <v>63.38</v>
      </c>
      <c r="K37" s="90" t="s">
        <v>33</v>
      </c>
      <c r="L37" s="91">
        <v>78.13</v>
      </c>
      <c r="M37" s="92" t="s">
        <v>33</v>
      </c>
      <c r="N37" s="93" t="s">
        <v>33</v>
      </c>
      <c r="U37" s="68" t="s">
        <v>182</v>
      </c>
    </row>
    <row r="38" spans="1:22" s="63" customFormat="1" x14ac:dyDescent="0.2">
      <c r="A38" s="98"/>
      <c r="B38" s="97" t="s">
        <v>33</v>
      </c>
      <c r="C38" s="767" t="s">
        <v>183</v>
      </c>
      <c r="D38" s="767"/>
      <c r="E38" s="767"/>
      <c r="F38" s="99" t="s">
        <v>33</v>
      </c>
      <c r="G38" s="99" t="s">
        <v>33</v>
      </c>
      <c r="H38" s="99" t="s">
        <v>33</v>
      </c>
      <c r="I38" s="99" t="s">
        <v>33</v>
      </c>
      <c r="J38" s="100" t="s">
        <v>33</v>
      </c>
      <c r="K38" s="99" t="s">
        <v>33</v>
      </c>
      <c r="L38" s="100">
        <v>73.75</v>
      </c>
      <c r="M38" s="101" t="s">
        <v>33</v>
      </c>
      <c r="N38" s="102" t="s">
        <v>33</v>
      </c>
      <c r="T38" s="68" t="s">
        <v>183</v>
      </c>
    </row>
    <row r="39" spans="1:22" s="63" customFormat="1" ht="22.5" x14ac:dyDescent="0.2">
      <c r="A39" s="98"/>
      <c r="B39" s="97" t="s">
        <v>771</v>
      </c>
      <c r="C39" s="767" t="s">
        <v>772</v>
      </c>
      <c r="D39" s="767"/>
      <c r="E39" s="767"/>
      <c r="F39" s="99" t="s">
        <v>186</v>
      </c>
      <c r="G39" s="99" t="s">
        <v>341</v>
      </c>
      <c r="H39" s="99" t="s">
        <v>33</v>
      </c>
      <c r="I39" s="99" t="s">
        <v>341</v>
      </c>
      <c r="J39" s="100" t="s">
        <v>33</v>
      </c>
      <c r="K39" s="99" t="s">
        <v>33</v>
      </c>
      <c r="L39" s="100">
        <v>59</v>
      </c>
      <c r="M39" s="101" t="s">
        <v>33</v>
      </c>
      <c r="N39" s="102" t="s">
        <v>33</v>
      </c>
      <c r="T39" s="68" t="s">
        <v>772</v>
      </c>
    </row>
    <row r="40" spans="1:22" s="63" customFormat="1" ht="22.5" x14ac:dyDescent="0.2">
      <c r="A40" s="98"/>
      <c r="B40" s="97" t="s">
        <v>773</v>
      </c>
      <c r="C40" s="767" t="s">
        <v>774</v>
      </c>
      <c r="D40" s="767"/>
      <c r="E40" s="767"/>
      <c r="F40" s="99" t="s">
        <v>186</v>
      </c>
      <c r="G40" s="99" t="s">
        <v>775</v>
      </c>
      <c r="H40" s="99" t="s">
        <v>33</v>
      </c>
      <c r="I40" s="99" t="s">
        <v>775</v>
      </c>
      <c r="J40" s="100" t="s">
        <v>33</v>
      </c>
      <c r="K40" s="99" t="s">
        <v>33</v>
      </c>
      <c r="L40" s="100">
        <v>44.25</v>
      </c>
      <c r="M40" s="101" t="s">
        <v>33</v>
      </c>
      <c r="N40" s="102" t="s">
        <v>33</v>
      </c>
      <c r="T40" s="68" t="s">
        <v>774</v>
      </c>
    </row>
    <row r="41" spans="1:22" s="63" customFormat="1" x14ac:dyDescent="0.2">
      <c r="A41" s="103"/>
      <c r="B41" s="104"/>
      <c r="C41" s="780" t="s">
        <v>191</v>
      </c>
      <c r="D41" s="780"/>
      <c r="E41" s="780"/>
      <c r="F41" s="105" t="s">
        <v>33</v>
      </c>
      <c r="G41" s="105" t="s">
        <v>33</v>
      </c>
      <c r="H41" s="105" t="s">
        <v>33</v>
      </c>
      <c r="I41" s="105" t="s">
        <v>33</v>
      </c>
      <c r="J41" s="106" t="s">
        <v>33</v>
      </c>
      <c r="K41" s="105" t="s">
        <v>33</v>
      </c>
      <c r="L41" s="106">
        <v>181.38</v>
      </c>
      <c r="M41" s="92" t="s">
        <v>33</v>
      </c>
      <c r="N41" s="107" t="s">
        <v>33</v>
      </c>
      <c r="V41" s="68" t="s">
        <v>191</v>
      </c>
    </row>
    <row r="42" spans="1:22" s="63" customFormat="1" ht="22.5" x14ac:dyDescent="0.2">
      <c r="A42" s="88" t="s">
        <v>173</v>
      </c>
      <c r="B42" s="89" t="s">
        <v>1043</v>
      </c>
      <c r="C42" s="776" t="s">
        <v>1044</v>
      </c>
      <c r="D42" s="776"/>
      <c r="E42" s="776"/>
      <c r="F42" s="90" t="s">
        <v>484</v>
      </c>
      <c r="G42" s="90" t="s">
        <v>33</v>
      </c>
      <c r="H42" s="90" t="s">
        <v>33</v>
      </c>
      <c r="I42" s="90" t="s">
        <v>165</v>
      </c>
      <c r="J42" s="91">
        <v>175.63</v>
      </c>
      <c r="K42" s="90" t="s">
        <v>33</v>
      </c>
      <c r="L42" s="91">
        <v>175.63</v>
      </c>
      <c r="M42" s="92" t="s">
        <v>33</v>
      </c>
      <c r="N42" s="93" t="s">
        <v>33</v>
      </c>
      <c r="Q42" s="68" t="s">
        <v>1044</v>
      </c>
    </row>
    <row r="43" spans="1:22" s="63" customFormat="1" ht="22.5" x14ac:dyDescent="0.2">
      <c r="A43" s="88" t="s">
        <v>176</v>
      </c>
      <c r="B43" s="89" t="s">
        <v>1060</v>
      </c>
      <c r="C43" s="776" t="s">
        <v>1392</v>
      </c>
      <c r="D43" s="776"/>
      <c r="E43" s="776"/>
      <c r="F43" s="90" t="s">
        <v>484</v>
      </c>
      <c r="G43" s="90" t="s">
        <v>33</v>
      </c>
      <c r="H43" s="90" t="s">
        <v>33</v>
      </c>
      <c r="I43" s="90" t="s">
        <v>173</v>
      </c>
      <c r="J43" s="91">
        <v>230.51</v>
      </c>
      <c r="K43" s="90" t="s">
        <v>33</v>
      </c>
      <c r="L43" s="91">
        <v>461.02</v>
      </c>
      <c r="M43" s="92" t="s">
        <v>33</v>
      </c>
      <c r="N43" s="93" t="s">
        <v>33</v>
      </c>
      <c r="Q43" s="68" t="s">
        <v>1392</v>
      </c>
    </row>
    <row r="44" spans="1:22" s="63" customFormat="1" ht="33.75" x14ac:dyDescent="0.2">
      <c r="A44" s="88" t="s">
        <v>212</v>
      </c>
      <c r="B44" s="89" t="s">
        <v>942</v>
      </c>
      <c r="C44" s="776" t="s">
        <v>943</v>
      </c>
      <c r="D44" s="776"/>
      <c r="E44" s="776"/>
      <c r="F44" s="90" t="s">
        <v>484</v>
      </c>
      <c r="G44" s="90" t="s">
        <v>33</v>
      </c>
      <c r="H44" s="90" t="s">
        <v>33</v>
      </c>
      <c r="I44" s="90" t="s">
        <v>173</v>
      </c>
      <c r="J44" s="91" t="s">
        <v>33</v>
      </c>
      <c r="K44" s="90" t="s">
        <v>33</v>
      </c>
      <c r="L44" s="91" t="s">
        <v>33</v>
      </c>
      <c r="M44" s="92" t="s">
        <v>33</v>
      </c>
      <c r="N44" s="93" t="s">
        <v>33</v>
      </c>
      <c r="Q44" s="68" t="s">
        <v>943</v>
      </c>
    </row>
    <row r="45" spans="1:22" s="63" customFormat="1" ht="22.5" x14ac:dyDescent="0.2">
      <c r="A45" s="96"/>
      <c r="B45" s="97" t="s">
        <v>171</v>
      </c>
      <c r="C45" s="767" t="s">
        <v>172</v>
      </c>
      <c r="D45" s="767"/>
      <c r="E45" s="767"/>
      <c r="F45" s="767"/>
      <c r="G45" s="767"/>
      <c r="H45" s="767"/>
      <c r="I45" s="767"/>
      <c r="J45" s="767"/>
      <c r="K45" s="767"/>
      <c r="L45" s="767"/>
      <c r="M45" s="767"/>
      <c r="N45" s="781"/>
      <c r="R45" s="68" t="s">
        <v>172</v>
      </c>
    </row>
    <row r="46" spans="1:22" s="63" customFormat="1" x14ac:dyDescent="0.2">
      <c r="A46" s="98"/>
      <c r="B46" s="97" t="s">
        <v>165</v>
      </c>
      <c r="C46" s="767" t="s">
        <v>251</v>
      </c>
      <c r="D46" s="767"/>
      <c r="E46" s="767"/>
      <c r="F46" s="99" t="s">
        <v>33</v>
      </c>
      <c r="G46" s="99" t="s">
        <v>33</v>
      </c>
      <c r="H46" s="99" t="s">
        <v>33</v>
      </c>
      <c r="I46" s="99" t="s">
        <v>33</v>
      </c>
      <c r="J46" s="100">
        <v>5.16</v>
      </c>
      <c r="K46" s="99" t="s">
        <v>175</v>
      </c>
      <c r="L46" s="100">
        <v>12.9</v>
      </c>
      <c r="M46" s="101" t="s">
        <v>33</v>
      </c>
      <c r="N46" s="102" t="s">
        <v>33</v>
      </c>
      <c r="S46" s="68" t="s">
        <v>251</v>
      </c>
    </row>
    <row r="47" spans="1:22" s="63" customFormat="1" x14ac:dyDescent="0.2">
      <c r="A47" s="98"/>
      <c r="B47" s="97" t="s">
        <v>212</v>
      </c>
      <c r="C47" s="767" t="s">
        <v>252</v>
      </c>
      <c r="D47" s="767"/>
      <c r="E47" s="767"/>
      <c r="F47" s="99" t="s">
        <v>33</v>
      </c>
      <c r="G47" s="99" t="s">
        <v>33</v>
      </c>
      <c r="H47" s="99" t="s">
        <v>33</v>
      </c>
      <c r="I47" s="99" t="s">
        <v>33</v>
      </c>
      <c r="J47" s="100">
        <v>1.0900000000000001</v>
      </c>
      <c r="K47" s="99" t="s">
        <v>33</v>
      </c>
      <c r="L47" s="100">
        <v>2.1800000000000002</v>
      </c>
      <c r="M47" s="101" t="s">
        <v>33</v>
      </c>
      <c r="N47" s="102" t="s">
        <v>33</v>
      </c>
      <c r="S47" s="68" t="s">
        <v>252</v>
      </c>
    </row>
    <row r="48" spans="1:22" s="63" customFormat="1" x14ac:dyDescent="0.2">
      <c r="A48" s="98"/>
      <c r="B48" s="97" t="s">
        <v>33</v>
      </c>
      <c r="C48" s="767" t="s">
        <v>253</v>
      </c>
      <c r="D48" s="767"/>
      <c r="E48" s="767"/>
      <c r="F48" s="99" t="s">
        <v>179</v>
      </c>
      <c r="G48" s="99" t="s">
        <v>944</v>
      </c>
      <c r="H48" s="99" t="s">
        <v>175</v>
      </c>
      <c r="I48" s="99" t="s">
        <v>1418</v>
      </c>
      <c r="J48" s="100" t="s">
        <v>33</v>
      </c>
      <c r="K48" s="99" t="s">
        <v>33</v>
      </c>
      <c r="L48" s="100" t="s">
        <v>33</v>
      </c>
      <c r="M48" s="101" t="s">
        <v>33</v>
      </c>
      <c r="N48" s="102" t="s">
        <v>33</v>
      </c>
      <c r="T48" s="68" t="s">
        <v>253</v>
      </c>
    </row>
    <row r="49" spans="1:23" s="63" customFormat="1" x14ac:dyDescent="0.2">
      <c r="A49" s="98"/>
      <c r="B49" s="97" t="s">
        <v>33</v>
      </c>
      <c r="C49" s="776" t="s">
        <v>182</v>
      </c>
      <c r="D49" s="776"/>
      <c r="E49" s="776"/>
      <c r="F49" s="90" t="s">
        <v>33</v>
      </c>
      <c r="G49" s="90" t="s">
        <v>33</v>
      </c>
      <c r="H49" s="90" t="s">
        <v>33</v>
      </c>
      <c r="I49" s="90" t="s">
        <v>33</v>
      </c>
      <c r="J49" s="91">
        <v>6.25</v>
      </c>
      <c r="K49" s="90" t="s">
        <v>33</v>
      </c>
      <c r="L49" s="91">
        <v>15.08</v>
      </c>
      <c r="M49" s="92" t="s">
        <v>33</v>
      </c>
      <c r="N49" s="93" t="s">
        <v>33</v>
      </c>
      <c r="U49" s="68" t="s">
        <v>182</v>
      </c>
    </row>
    <row r="50" spans="1:23" s="63" customFormat="1" x14ac:dyDescent="0.2">
      <c r="A50" s="98"/>
      <c r="B50" s="97" t="s">
        <v>33</v>
      </c>
      <c r="C50" s="767" t="s">
        <v>183</v>
      </c>
      <c r="D50" s="767"/>
      <c r="E50" s="767"/>
      <c r="F50" s="99" t="s">
        <v>33</v>
      </c>
      <c r="G50" s="99" t="s">
        <v>33</v>
      </c>
      <c r="H50" s="99" t="s">
        <v>33</v>
      </c>
      <c r="I50" s="99" t="s">
        <v>33</v>
      </c>
      <c r="J50" s="100" t="s">
        <v>33</v>
      </c>
      <c r="K50" s="99" t="s">
        <v>33</v>
      </c>
      <c r="L50" s="100">
        <v>12.9</v>
      </c>
      <c r="M50" s="101" t="s">
        <v>33</v>
      </c>
      <c r="N50" s="102" t="s">
        <v>33</v>
      </c>
      <c r="T50" s="68" t="s">
        <v>183</v>
      </c>
    </row>
    <row r="51" spans="1:23" s="63" customFormat="1" ht="22.5" x14ac:dyDescent="0.2">
      <c r="A51" s="98"/>
      <c r="B51" s="97" t="s">
        <v>771</v>
      </c>
      <c r="C51" s="767" t="s">
        <v>772</v>
      </c>
      <c r="D51" s="767"/>
      <c r="E51" s="767"/>
      <c r="F51" s="99" t="s">
        <v>186</v>
      </c>
      <c r="G51" s="99" t="s">
        <v>341</v>
      </c>
      <c r="H51" s="99" t="s">
        <v>33</v>
      </c>
      <c r="I51" s="99" t="s">
        <v>341</v>
      </c>
      <c r="J51" s="100" t="s">
        <v>33</v>
      </c>
      <c r="K51" s="99" t="s">
        <v>33</v>
      </c>
      <c r="L51" s="100">
        <v>10.32</v>
      </c>
      <c r="M51" s="101" t="s">
        <v>33</v>
      </c>
      <c r="N51" s="102" t="s">
        <v>33</v>
      </c>
      <c r="T51" s="68" t="s">
        <v>772</v>
      </c>
    </row>
    <row r="52" spans="1:23" s="63" customFormat="1" ht="22.5" x14ac:dyDescent="0.2">
      <c r="A52" s="98"/>
      <c r="B52" s="97" t="s">
        <v>773</v>
      </c>
      <c r="C52" s="767" t="s">
        <v>774</v>
      </c>
      <c r="D52" s="767"/>
      <c r="E52" s="767"/>
      <c r="F52" s="99" t="s">
        <v>186</v>
      </c>
      <c r="G52" s="99" t="s">
        <v>775</v>
      </c>
      <c r="H52" s="99" t="s">
        <v>33</v>
      </c>
      <c r="I52" s="99" t="s">
        <v>775</v>
      </c>
      <c r="J52" s="100" t="s">
        <v>33</v>
      </c>
      <c r="K52" s="99" t="s">
        <v>33</v>
      </c>
      <c r="L52" s="100">
        <v>7.74</v>
      </c>
      <c r="M52" s="101" t="s">
        <v>33</v>
      </c>
      <c r="N52" s="102" t="s">
        <v>33</v>
      </c>
      <c r="T52" s="68" t="s">
        <v>774</v>
      </c>
    </row>
    <row r="53" spans="1:23" s="63" customFormat="1" x14ac:dyDescent="0.2">
      <c r="A53" s="103"/>
      <c r="B53" s="104"/>
      <c r="C53" s="780" t="s">
        <v>191</v>
      </c>
      <c r="D53" s="780"/>
      <c r="E53" s="780"/>
      <c r="F53" s="105" t="s">
        <v>33</v>
      </c>
      <c r="G53" s="105" t="s">
        <v>33</v>
      </c>
      <c r="H53" s="105" t="s">
        <v>33</v>
      </c>
      <c r="I53" s="105" t="s">
        <v>33</v>
      </c>
      <c r="J53" s="106" t="s">
        <v>33</v>
      </c>
      <c r="K53" s="105" t="s">
        <v>33</v>
      </c>
      <c r="L53" s="106">
        <v>33.14</v>
      </c>
      <c r="M53" s="92" t="s">
        <v>33</v>
      </c>
      <c r="N53" s="107" t="s">
        <v>33</v>
      </c>
      <c r="V53" s="68" t="s">
        <v>191</v>
      </c>
    </row>
    <row r="54" spans="1:23" s="63" customFormat="1" ht="22.5" x14ac:dyDescent="0.2">
      <c r="A54" s="88" t="s">
        <v>219</v>
      </c>
      <c r="B54" s="89" t="s">
        <v>1419</v>
      </c>
      <c r="C54" s="776" t="s">
        <v>1420</v>
      </c>
      <c r="D54" s="776"/>
      <c r="E54" s="776"/>
      <c r="F54" s="90" t="s">
        <v>484</v>
      </c>
      <c r="G54" s="90" t="s">
        <v>33</v>
      </c>
      <c r="H54" s="90" t="s">
        <v>33</v>
      </c>
      <c r="I54" s="90" t="s">
        <v>173</v>
      </c>
      <c r="J54" s="91">
        <v>1311.39</v>
      </c>
      <c r="K54" s="90" t="s">
        <v>778</v>
      </c>
      <c r="L54" s="91">
        <v>2654.25</v>
      </c>
      <c r="M54" s="92" t="s">
        <v>33</v>
      </c>
      <c r="N54" s="93" t="s">
        <v>33</v>
      </c>
      <c r="Q54" s="68" t="s">
        <v>1420</v>
      </c>
    </row>
    <row r="55" spans="1:23" s="63" customFormat="1" x14ac:dyDescent="0.2">
      <c r="A55" s="94"/>
      <c r="B55" s="95"/>
      <c r="C55" s="767" t="s">
        <v>1421</v>
      </c>
      <c r="D55" s="767"/>
      <c r="E55" s="767"/>
      <c r="F55" s="767"/>
      <c r="G55" s="767"/>
      <c r="H55" s="767"/>
      <c r="I55" s="767"/>
      <c r="J55" s="767"/>
      <c r="K55" s="767"/>
      <c r="L55" s="767"/>
      <c r="M55" s="767"/>
      <c r="N55" s="781"/>
      <c r="W55" s="68" t="s">
        <v>1421</v>
      </c>
    </row>
    <row r="56" spans="1:23" s="63" customFormat="1" ht="22.5" x14ac:dyDescent="0.2">
      <c r="A56" s="96"/>
      <c r="B56" s="97" t="s">
        <v>780</v>
      </c>
      <c r="C56" s="767" t="s">
        <v>781</v>
      </c>
      <c r="D56" s="767"/>
      <c r="E56" s="767"/>
      <c r="F56" s="767"/>
      <c r="G56" s="767"/>
      <c r="H56" s="767"/>
      <c r="I56" s="767"/>
      <c r="J56" s="767"/>
      <c r="K56" s="767"/>
      <c r="L56" s="767"/>
      <c r="M56" s="767"/>
      <c r="N56" s="781"/>
      <c r="R56" s="68" t="s">
        <v>781</v>
      </c>
    </row>
    <row r="57" spans="1:23" s="63" customFormat="1" ht="22.5" x14ac:dyDescent="0.2">
      <c r="A57" s="88" t="s">
        <v>228</v>
      </c>
      <c r="B57" s="89" t="s">
        <v>921</v>
      </c>
      <c r="C57" s="776" t="s">
        <v>922</v>
      </c>
      <c r="D57" s="776"/>
      <c r="E57" s="776"/>
      <c r="F57" s="90" t="s">
        <v>484</v>
      </c>
      <c r="G57" s="90" t="s">
        <v>33</v>
      </c>
      <c r="H57" s="90" t="s">
        <v>33</v>
      </c>
      <c r="I57" s="90" t="s">
        <v>165</v>
      </c>
      <c r="J57" s="91" t="s">
        <v>33</v>
      </c>
      <c r="K57" s="90" t="s">
        <v>33</v>
      </c>
      <c r="L57" s="91" t="s">
        <v>33</v>
      </c>
      <c r="M57" s="92" t="s">
        <v>33</v>
      </c>
      <c r="N57" s="93" t="s">
        <v>33</v>
      </c>
      <c r="Q57" s="68" t="s">
        <v>922</v>
      </c>
    </row>
    <row r="58" spans="1:23" s="63" customFormat="1" ht="22.5" x14ac:dyDescent="0.2">
      <c r="A58" s="96"/>
      <c r="B58" s="97" t="s">
        <v>171</v>
      </c>
      <c r="C58" s="767" t="s">
        <v>172</v>
      </c>
      <c r="D58" s="767"/>
      <c r="E58" s="767"/>
      <c r="F58" s="767"/>
      <c r="G58" s="767"/>
      <c r="H58" s="767"/>
      <c r="I58" s="767"/>
      <c r="J58" s="767"/>
      <c r="K58" s="767"/>
      <c r="L58" s="767"/>
      <c r="M58" s="767"/>
      <c r="N58" s="781"/>
      <c r="R58" s="68" t="s">
        <v>172</v>
      </c>
    </row>
    <row r="59" spans="1:23" s="63" customFormat="1" x14ac:dyDescent="0.2">
      <c r="A59" s="98"/>
      <c r="B59" s="97" t="s">
        <v>165</v>
      </c>
      <c r="C59" s="767" t="s">
        <v>251</v>
      </c>
      <c r="D59" s="767"/>
      <c r="E59" s="767"/>
      <c r="F59" s="99" t="s">
        <v>33</v>
      </c>
      <c r="G59" s="99" t="s">
        <v>33</v>
      </c>
      <c r="H59" s="99" t="s">
        <v>33</v>
      </c>
      <c r="I59" s="99" t="s">
        <v>33</v>
      </c>
      <c r="J59" s="100">
        <v>103.14</v>
      </c>
      <c r="K59" s="99" t="s">
        <v>175</v>
      </c>
      <c r="L59" s="100">
        <v>128.93</v>
      </c>
      <c r="M59" s="101" t="s">
        <v>33</v>
      </c>
      <c r="N59" s="102" t="s">
        <v>33</v>
      </c>
      <c r="S59" s="68" t="s">
        <v>251</v>
      </c>
    </row>
    <row r="60" spans="1:23" s="63" customFormat="1" x14ac:dyDescent="0.2">
      <c r="A60" s="98"/>
      <c r="B60" s="97" t="s">
        <v>173</v>
      </c>
      <c r="C60" s="767" t="s">
        <v>174</v>
      </c>
      <c r="D60" s="767"/>
      <c r="E60" s="767"/>
      <c r="F60" s="99" t="s">
        <v>33</v>
      </c>
      <c r="G60" s="99" t="s">
        <v>33</v>
      </c>
      <c r="H60" s="99" t="s">
        <v>33</v>
      </c>
      <c r="I60" s="99" t="s">
        <v>33</v>
      </c>
      <c r="J60" s="100">
        <v>36</v>
      </c>
      <c r="K60" s="99" t="s">
        <v>175</v>
      </c>
      <c r="L60" s="100">
        <v>45</v>
      </c>
      <c r="M60" s="101" t="s">
        <v>33</v>
      </c>
      <c r="N60" s="102" t="s">
        <v>33</v>
      </c>
      <c r="S60" s="68" t="s">
        <v>174</v>
      </c>
    </row>
    <row r="61" spans="1:23" s="63" customFormat="1" x14ac:dyDescent="0.2">
      <c r="A61" s="98"/>
      <c r="B61" s="97" t="s">
        <v>176</v>
      </c>
      <c r="C61" s="767" t="s">
        <v>177</v>
      </c>
      <c r="D61" s="767"/>
      <c r="E61" s="767"/>
      <c r="F61" s="99" t="s">
        <v>33</v>
      </c>
      <c r="G61" s="99" t="s">
        <v>33</v>
      </c>
      <c r="H61" s="99" t="s">
        <v>33</v>
      </c>
      <c r="I61" s="99" t="s">
        <v>33</v>
      </c>
      <c r="J61" s="100">
        <v>4.0199999999999996</v>
      </c>
      <c r="K61" s="99" t="s">
        <v>175</v>
      </c>
      <c r="L61" s="100">
        <v>5.03</v>
      </c>
      <c r="M61" s="101" t="s">
        <v>33</v>
      </c>
      <c r="N61" s="102" t="s">
        <v>33</v>
      </c>
      <c r="S61" s="68" t="s">
        <v>177</v>
      </c>
    </row>
    <row r="62" spans="1:23" s="63" customFormat="1" x14ac:dyDescent="0.2">
      <c r="A62" s="98"/>
      <c r="B62" s="97" t="s">
        <v>212</v>
      </c>
      <c r="C62" s="767" t="s">
        <v>252</v>
      </c>
      <c r="D62" s="767"/>
      <c r="E62" s="767"/>
      <c r="F62" s="99" t="s">
        <v>33</v>
      </c>
      <c r="G62" s="99" t="s">
        <v>33</v>
      </c>
      <c r="H62" s="99" t="s">
        <v>33</v>
      </c>
      <c r="I62" s="99" t="s">
        <v>33</v>
      </c>
      <c r="J62" s="100">
        <v>48.16</v>
      </c>
      <c r="K62" s="99" t="s">
        <v>33</v>
      </c>
      <c r="L62" s="100">
        <v>48.16</v>
      </c>
      <c r="M62" s="101" t="s">
        <v>33</v>
      </c>
      <c r="N62" s="102" t="s">
        <v>33</v>
      </c>
      <c r="S62" s="68" t="s">
        <v>252</v>
      </c>
    </row>
    <row r="63" spans="1:23" s="63" customFormat="1" x14ac:dyDescent="0.2">
      <c r="A63" s="98"/>
      <c r="B63" s="97" t="s">
        <v>33</v>
      </c>
      <c r="C63" s="767" t="s">
        <v>253</v>
      </c>
      <c r="D63" s="767"/>
      <c r="E63" s="767"/>
      <c r="F63" s="99" t="s">
        <v>179</v>
      </c>
      <c r="G63" s="99" t="s">
        <v>923</v>
      </c>
      <c r="H63" s="99" t="s">
        <v>175</v>
      </c>
      <c r="I63" s="99" t="s">
        <v>924</v>
      </c>
      <c r="J63" s="100" t="s">
        <v>33</v>
      </c>
      <c r="K63" s="99" t="s">
        <v>33</v>
      </c>
      <c r="L63" s="100" t="s">
        <v>33</v>
      </c>
      <c r="M63" s="101" t="s">
        <v>33</v>
      </c>
      <c r="N63" s="102" t="s">
        <v>33</v>
      </c>
      <c r="T63" s="68" t="s">
        <v>253</v>
      </c>
    </row>
    <row r="64" spans="1:23" s="63" customFormat="1" x14ac:dyDescent="0.2">
      <c r="A64" s="98"/>
      <c r="B64" s="97" t="s">
        <v>33</v>
      </c>
      <c r="C64" s="767" t="s">
        <v>178</v>
      </c>
      <c r="D64" s="767"/>
      <c r="E64" s="767"/>
      <c r="F64" s="99" t="s">
        <v>179</v>
      </c>
      <c r="G64" s="99" t="s">
        <v>925</v>
      </c>
      <c r="H64" s="99" t="s">
        <v>175</v>
      </c>
      <c r="I64" s="99" t="s">
        <v>690</v>
      </c>
      <c r="J64" s="100" t="s">
        <v>33</v>
      </c>
      <c r="K64" s="99" t="s">
        <v>33</v>
      </c>
      <c r="L64" s="100" t="s">
        <v>33</v>
      </c>
      <c r="M64" s="101" t="s">
        <v>33</v>
      </c>
      <c r="N64" s="102" t="s">
        <v>33</v>
      </c>
      <c r="T64" s="68" t="s">
        <v>178</v>
      </c>
    </row>
    <row r="65" spans="1:22" s="63" customFormat="1" x14ac:dyDescent="0.2">
      <c r="A65" s="98"/>
      <c r="B65" s="97" t="s">
        <v>33</v>
      </c>
      <c r="C65" s="776" t="s">
        <v>182</v>
      </c>
      <c r="D65" s="776"/>
      <c r="E65" s="776"/>
      <c r="F65" s="90" t="s">
        <v>33</v>
      </c>
      <c r="G65" s="90" t="s">
        <v>33</v>
      </c>
      <c r="H65" s="90" t="s">
        <v>33</v>
      </c>
      <c r="I65" s="90" t="s">
        <v>33</v>
      </c>
      <c r="J65" s="91">
        <v>187.3</v>
      </c>
      <c r="K65" s="90" t="s">
        <v>33</v>
      </c>
      <c r="L65" s="91">
        <v>222.09</v>
      </c>
      <c r="M65" s="92" t="s">
        <v>33</v>
      </c>
      <c r="N65" s="93" t="s">
        <v>33</v>
      </c>
      <c r="U65" s="68" t="s">
        <v>182</v>
      </c>
    </row>
    <row r="66" spans="1:22" s="63" customFormat="1" x14ac:dyDescent="0.2">
      <c r="A66" s="98"/>
      <c r="B66" s="97" t="s">
        <v>33</v>
      </c>
      <c r="C66" s="767" t="s">
        <v>183</v>
      </c>
      <c r="D66" s="767"/>
      <c r="E66" s="767"/>
      <c r="F66" s="99" t="s">
        <v>33</v>
      </c>
      <c r="G66" s="99" t="s">
        <v>33</v>
      </c>
      <c r="H66" s="99" t="s">
        <v>33</v>
      </c>
      <c r="I66" s="99" t="s">
        <v>33</v>
      </c>
      <c r="J66" s="100" t="s">
        <v>33</v>
      </c>
      <c r="K66" s="99" t="s">
        <v>33</v>
      </c>
      <c r="L66" s="100">
        <v>133.96</v>
      </c>
      <c r="M66" s="101" t="s">
        <v>33</v>
      </c>
      <c r="N66" s="102" t="s">
        <v>33</v>
      </c>
      <c r="T66" s="68" t="s">
        <v>183</v>
      </c>
    </row>
    <row r="67" spans="1:22" s="63" customFormat="1" ht="22.5" x14ac:dyDescent="0.2">
      <c r="A67" s="98"/>
      <c r="B67" s="97" t="s">
        <v>771</v>
      </c>
      <c r="C67" s="767" t="s">
        <v>772</v>
      </c>
      <c r="D67" s="767"/>
      <c r="E67" s="767"/>
      <c r="F67" s="99" t="s">
        <v>186</v>
      </c>
      <c r="G67" s="99" t="s">
        <v>341</v>
      </c>
      <c r="H67" s="99" t="s">
        <v>33</v>
      </c>
      <c r="I67" s="99" t="s">
        <v>341</v>
      </c>
      <c r="J67" s="100" t="s">
        <v>33</v>
      </c>
      <c r="K67" s="99" t="s">
        <v>33</v>
      </c>
      <c r="L67" s="100">
        <v>107.17</v>
      </c>
      <c r="M67" s="101" t="s">
        <v>33</v>
      </c>
      <c r="N67" s="102" t="s">
        <v>33</v>
      </c>
      <c r="T67" s="68" t="s">
        <v>772</v>
      </c>
    </row>
    <row r="68" spans="1:22" s="63" customFormat="1" ht="22.5" x14ac:dyDescent="0.2">
      <c r="A68" s="98"/>
      <c r="B68" s="97" t="s">
        <v>773</v>
      </c>
      <c r="C68" s="767" t="s">
        <v>774</v>
      </c>
      <c r="D68" s="767"/>
      <c r="E68" s="767"/>
      <c r="F68" s="99" t="s">
        <v>186</v>
      </c>
      <c r="G68" s="99" t="s">
        <v>775</v>
      </c>
      <c r="H68" s="99" t="s">
        <v>33</v>
      </c>
      <c r="I68" s="99" t="s">
        <v>775</v>
      </c>
      <c r="J68" s="100" t="s">
        <v>33</v>
      </c>
      <c r="K68" s="99" t="s">
        <v>33</v>
      </c>
      <c r="L68" s="100">
        <v>80.38</v>
      </c>
      <c r="M68" s="101" t="s">
        <v>33</v>
      </c>
      <c r="N68" s="102" t="s">
        <v>33</v>
      </c>
      <c r="T68" s="68" t="s">
        <v>774</v>
      </c>
    </row>
    <row r="69" spans="1:22" s="63" customFormat="1" x14ac:dyDescent="0.2">
      <c r="A69" s="103"/>
      <c r="B69" s="104"/>
      <c r="C69" s="780" t="s">
        <v>191</v>
      </c>
      <c r="D69" s="780"/>
      <c r="E69" s="780"/>
      <c r="F69" s="105" t="s">
        <v>33</v>
      </c>
      <c r="G69" s="105" t="s">
        <v>33</v>
      </c>
      <c r="H69" s="105" t="s">
        <v>33</v>
      </c>
      <c r="I69" s="105" t="s">
        <v>33</v>
      </c>
      <c r="J69" s="106" t="s">
        <v>33</v>
      </c>
      <c r="K69" s="105" t="s">
        <v>33</v>
      </c>
      <c r="L69" s="106">
        <v>409.64</v>
      </c>
      <c r="M69" s="92" t="s">
        <v>33</v>
      </c>
      <c r="N69" s="107" t="s">
        <v>33</v>
      </c>
      <c r="V69" s="68" t="s">
        <v>191</v>
      </c>
    </row>
    <row r="70" spans="1:22" s="63" customFormat="1" ht="22.5" x14ac:dyDescent="0.2">
      <c r="A70" s="88" t="s">
        <v>235</v>
      </c>
      <c r="B70" s="89" t="s">
        <v>1404</v>
      </c>
      <c r="C70" s="776" t="s">
        <v>1405</v>
      </c>
      <c r="D70" s="776"/>
      <c r="E70" s="776"/>
      <c r="F70" s="90" t="s">
        <v>484</v>
      </c>
      <c r="G70" s="90" t="s">
        <v>33</v>
      </c>
      <c r="H70" s="90" t="s">
        <v>33</v>
      </c>
      <c r="I70" s="90" t="s">
        <v>165</v>
      </c>
      <c r="J70" s="91">
        <v>1046.03</v>
      </c>
      <c r="K70" s="90" t="s">
        <v>33</v>
      </c>
      <c r="L70" s="91">
        <v>1046.03</v>
      </c>
      <c r="M70" s="92" t="s">
        <v>33</v>
      </c>
      <c r="N70" s="93" t="s">
        <v>33</v>
      </c>
      <c r="Q70" s="68" t="s">
        <v>1405</v>
      </c>
    </row>
    <row r="71" spans="1:22" s="63" customFormat="1" ht="45" x14ac:dyDescent="0.2">
      <c r="A71" s="88" t="s">
        <v>240</v>
      </c>
      <c r="B71" s="89" t="s">
        <v>1406</v>
      </c>
      <c r="C71" s="776" t="s">
        <v>1407</v>
      </c>
      <c r="D71" s="776"/>
      <c r="E71" s="776"/>
      <c r="F71" s="90" t="s">
        <v>484</v>
      </c>
      <c r="G71" s="90" t="s">
        <v>33</v>
      </c>
      <c r="H71" s="90" t="s">
        <v>33</v>
      </c>
      <c r="I71" s="90" t="s">
        <v>173</v>
      </c>
      <c r="J71" s="91">
        <v>331.13</v>
      </c>
      <c r="K71" s="90" t="s">
        <v>33</v>
      </c>
      <c r="L71" s="91">
        <v>662.26</v>
      </c>
      <c r="M71" s="92" t="s">
        <v>33</v>
      </c>
      <c r="N71" s="93" t="s">
        <v>33</v>
      </c>
      <c r="Q71" s="68" t="s">
        <v>1407</v>
      </c>
    </row>
    <row r="72" spans="1:22" s="63" customFormat="1" ht="33.75" x14ac:dyDescent="0.2">
      <c r="A72" s="88" t="s">
        <v>246</v>
      </c>
      <c r="B72" s="89" t="s">
        <v>1408</v>
      </c>
      <c r="C72" s="776" t="s">
        <v>1409</v>
      </c>
      <c r="D72" s="776"/>
      <c r="E72" s="776"/>
      <c r="F72" s="90" t="s">
        <v>484</v>
      </c>
      <c r="G72" s="90" t="s">
        <v>33</v>
      </c>
      <c r="H72" s="90" t="s">
        <v>33</v>
      </c>
      <c r="I72" s="90" t="s">
        <v>212</v>
      </c>
      <c r="J72" s="91" t="s">
        <v>33</v>
      </c>
      <c r="K72" s="90" t="s">
        <v>33</v>
      </c>
      <c r="L72" s="91" t="s">
        <v>33</v>
      </c>
      <c r="M72" s="92" t="s">
        <v>33</v>
      </c>
      <c r="N72" s="93" t="s">
        <v>33</v>
      </c>
      <c r="Q72" s="68" t="s">
        <v>1409</v>
      </c>
    </row>
    <row r="73" spans="1:22" s="63" customFormat="1" ht="22.5" x14ac:dyDescent="0.2">
      <c r="A73" s="96"/>
      <c r="B73" s="97" t="s">
        <v>171</v>
      </c>
      <c r="C73" s="767" t="s">
        <v>172</v>
      </c>
      <c r="D73" s="767"/>
      <c r="E73" s="767"/>
      <c r="F73" s="767"/>
      <c r="G73" s="767"/>
      <c r="H73" s="767"/>
      <c r="I73" s="767"/>
      <c r="J73" s="767"/>
      <c r="K73" s="767"/>
      <c r="L73" s="767"/>
      <c r="M73" s="767"/>
      <c r="N73" s="781"/>
      <c r="R73" s="68" t="s">
        <v>172</v>
      </c>
    </row>
    <row r="74" spans="1:22" s="63" customFormat="1" x14ac:dyDescent="0.2">
      <c r="A74" s="98"/>
      <c r="B74" s="97" t="s">
        <v>165</v>
      </c>
      <c r="C74" s="767" t="s">
        <v>251</v>
      </c>
      <c r="D74" s="767"/>
      <c r="E74" s="767"/>
      <c r="F74" s="99" t="s">
        <v>33</v>
      </c>
      <c r="G74" s="99" t="s">
        <v>33</v>
      </c>
      <c r="H74" s="99" t="s">
        <v>33</v>
      </c>
      <c r="I74" s="99" t="s">
        <v>33</v>
      </c>
      <c r="J74" s="100">
        <v>16.16</v>
      </c>
      <c r="K74" s="99" t="s">
        <v>175</v>
      </c>
      <c r="L74" s="100">
        <v>80.8</v>
      </c>
      <c r="M74" s="101" t="s">
        <v>33</v>
      </c>
      <c r="N74" s="102" t="s">
        <v>33</v>
      </c>
      <c r="S74" s="68" t="s">
        <v>251</v>
      </c>
    </row>
    <row r="75" spans="1:22" s="63" customFormat="1" x14ac:dyDescent="0.2">
      <c r="A75" s="98"/>
      <c r="B75" s="97" t="s">
        <v>212</v>
      </c>
      <c r="C75" s="767" t="s">
        <v>252</v>
      </c>
      <c r="D75" s="767"/>
      <c r="E75" s="767"/>
      <c r="F75" s="99" t="s">
        <v>33</v>
      </c>
      <c r="G75" s="99" t="s">
        <v>33</v>
      </c>
      <c r="H75" s="99" t="s">
        <v>33</v>
      </c>
      <c r="I75" s="99" t="s">
        <v>33</v>
      </c>
      <c r="J75" s="100">
        <v>3.08</v>
      </c>
      <c r="K75" s="99" t="s">
        <v>33</v>
      </c>
      <c r="L75" s="100">
        <v>12.32</v>
      </c>
      <c r="M75" s="101" t="s">
        <v>33</v>
      </c>
      <c r="N75" s="102" t="s">
        <v>33</v>
      </c>
      <c r="S75" s="68" t="s">
        <v>252</v>
      </c>
    </row>
    <row r="76" spans="1:22" s="63" customFormat="1" x14ac:dyDescent="0.2">
      <c r="A76" s="98"/>
      <c r="B76" s="97" t="s">
        <v>33</v>
      </c>
      <c r="C76" s="767" t="s">
        <v>253</v>
      </c>
      <c r="D76" s="767"/>
      <c r="E76" s="767"/>
      <c r="F76" s="99" t="s">
        <v>179</v>
      </c>
      <c r="G76" s="99" t="s">
        <v>1410</v>
      </c>
      <c r="H76" s="99" t="s">
        <v>175</v>
      </c>
      <c r="I76" s="99" t="s">
        <v>4518</v>
      </c>
      <c r="J76" s="100" t="s">
        <v>33</v>
      </c>
      <c r="K76" s="99" t="s">
        <v>33</v>
      </c>
      <c r="L76" s="100" t="s">
        <v>33</v>
      </c>
      <c r="M76" s="101" t="s">
        <v>33</v>
      </c>
      <c r="N76" s="102" t="s">
        <v>33</v>
      </c>
      <c r="T76" s="68" t="s">
        <v>253</v>
      </c>
    </row>
    <row r="77" spans="1:22" s="63" customFormat="1" x14ac:dyDescent="0.2">
      <c r="A77" s="98"/>
      <c r="B77" s="97" t="s">
        <v>33</v>
      </c>
      <c r="C77" s="776" t="s">
        <v>182</v>
      </c>
      <c r="D77" s="776"/>
      <c r="E77" s="776"/>
      <c r="F77" s="90" t="s">
        <v>33</v>
      </c>
      <c r="G77" s="90" t="s">
        <v>33</v>
      </c>
      <c r="H77" s="90" t="s">
        <v>33</v>
      </c>
      <c r="I77" s="90" t="s">
        <v>33</v>
      </c>
      <c r="J77" s="91">
        <v>19.239999999999998</v>
      </c>
      <c r="K77" s="90" t="s">
        <v>33</v>
      </c>
      <c r="L77" s="91">
        <v>93.12</v>
      </c>
      <c r="M77" s="92" t="s">
        <v>33</v>
      </c>
      <c r="N77" s="93" t="s">
        <v>33</v>
      </c>
      <c r="U77" s="68" t="s">
        <v>182</v>
      </c>
    </row>
    <row r="78" spans="1:22" s="63" customFormat="1" x14ac:dyDescent="0.2">
      <c r="A78" s="98"/>
      <c r="B78" s="97" t="s">
        <v>33</v>
      </c>
      <c r="C78" s="767" t="s">
        <v>183</v>
      </c>
      <c r="D78" s="767"/>
      <c r="E78" s="767"/>
      <c r="F78" s="99" t="s">
        <v>33</v>
      </c>
      <c r="G78" s="99" t="s">
        <v>33</v>
      </c>
      <c r="H78" s="99" t="s">
        <v>33</v>
      </c>
      <c r="I78" s="99" t="s">
        <v>33</v>
      </c>
      <c r="J78" s="100" t="s">
        <v>33</v>
      </c>
      <c r="K78" s="99" t="s">
        <v>33</v>
      </c>
      <c r="L78" s="100">
        <v>80.8</v>
      </c>
      <c r="M78" s="101" t="s">
        <v>33</v>
      </c>
      <c r="N78" s="102" t="s">
        <v>33</v>
      </c>
      <c r="T78" s="68" t="s">
        <v>183</v>
      </c>
    </row>
    <row r="79" spans="1:22" s="63" customFormat="1" ht="22.5" x14ac:dyDescent="0.2">
      <c r="A79" s="98"/>
      <c r="B79" s="97" t="s">
        <v>771</v>
      </c>
      <c r="C79" s="767" t="s">
        <v>772</v>
      </c>
      <c r="D79" s="767"/>
      <c r="E79" s="767"/>
      <c r="F79" s="99" t="s">
        <v>186</v>
      </c>
      <c r="G79" s="99" t="s">
        <v>341</v>
      </c>
      <c r="H79" s="99" t="s">
        <v>33</v>
      </c>
      <c r="I79" s="99" t="s">
        <v>341</v>
      </c>
      <c r="J79" s="100" t="s">
        <v>33</v>
      </c>
      <c r="K79" s="99" t="s">
        <v>33</v>
      </c>
      <c r="L79" s="100">
        <v>64.64</v>
      </c>
      <c r="M79" s="101" t="s">
        <v>33</v>
      </c>
      <c r="N79" s="102" t="s">
        <v>33</v>
      </c>
      <c r="T79" s="68" t="s">
        <v>772</v>
      </c>
    </row>
    <row r="80" spans="1:22" s="63" customFormat="1" ht="22.5" x14ac:dyDescent="0.2">
      <c r="A80" s="98"/>
      <c r="B80" s="97" t="s">
        <v>773</v>
      </c>
      <c r="C80" s="767" t="s">
        <v>774</v>
      </c>
      <c r="D80" s="767"/>
      <c r="E80" s="767"/>
      <c r="F80" s="99" t="s">
        <v>186</v>
      </c>
      <c r="G80" s="99" t="s">
        <v>775</v>
      </c>
      <c r="H80" s="99" t="s">
        <v>33</v>
      </c>
      <c r="I80" s="99" t="s">
        <v>775</v>
      </c>
      <c r="J80" s="100" t="s">
        <v>33</v>
      </c>
      <c r="K80" s="99" t="s">
        <v>33</v>
      </c>
      <c r="L80" s="100">
        <v>48.48</v>
      </c>
      <c r="M80" s="101" t="s">
        <v>33</v>
      </c>
      <c r="N80" s="102" t="s">
        <v>33</v>
      </c>
      <c r="T80" s="68" t="s">
        <v>774</v>
      </c>
    </row>
    <row r="81" spans="1:22" s="63" customFormat="1" x14ac:dyDescent="0.2">
      <c r="A81" s="103"/>
      <c r="B81" s="104"/>
      <c r="C81" s="780" t="s">
        <v>191</v>
      </c>
      <c r="D81" s="780"/>
      <c r="E81" s="780"/>
      <c r="F81" s="105" t="s">
        <v>33</v>
      </c>
      <c r="G81" s="105" t="s">
        <v>33</v>
      </c>
      <c r="H81" s="105" t="s">
        <v>33</v>
      </c>
      <c r="I81" s="105" t="s">
        <v>33</v>
      </c>
      <c r="J81" s="106" t="s">
        <v>33</v>
      </c>
      <c r="K81" s="105" t="s">
        <v>33</v>
      </c>
      <c r="L81" s="106">
        <v>206.24</v>
      </c>
      <c r="M81" s="92" t="s">
        <v>33</v>
      </c>
      <c r="N81" s="107" t="s">
        <v>33</v>
      </c>
      <c r="V81" s="68" t="s">
        <v>191</v>
      </c>
    </row>
    <row r="82" spans="1:22" s="63" customFormat="1" ht="45" x14ac:dyDescent="0.2">
      <c r="A82" s="88" t="s">
        <v>258</v>
      </c>
      <c r="B82" s="89" t="s">
        <v>1412</v>
      </c>
      <c r="C82" s="776" t="s">
        <v>1413</v>
      </c>
      <c r="D82" s="776"/>
      <c r="E82" s="776"/>
      <c r="F82" s="90" t="s">
        <v>484</v>
      </c>
      <c r="G82" s="90" t="s">
        <v>33</v>
      </c>
      <c r="H82" s="90" t="s">
        <v>33</v>
      </c>
      <c r="I82" s="90" t="s">
        <v>212</v>
      </c>
      <c r="J82" s="91">
        <v>116.52</v>
      </c>
      <c r="K82" s="90" t="s">
        <v>33</v>
      </c>
      <c r="L82" s="91">
        <v>466.08</v>
      </c>
      <c r="M82" s="92" t="s">
        <v>33</v>
      </c>
      <c r="N82" s="93" t="s">
        <v>33</v>
      </c>
      <c r="Q82" s="68" t="s">
        <v>1413</v>
      </c>
    </row>
    <row r="83" spans="1:22" s="63" customFormat="1" ht="56.25" x14ac:dyDescent="0.2">
      <c r="A83" s="88" t="s">
        <v>262</v>
      </c>
      <c r="B83" s="89" t="s">
        <v>1021</v>
      </c>
      <c r="C83" s="776" t="s">
        <v>1022</v>
      </c>
      <c r="D83" s="776"/>
      <c r="E83" s="776"/>
      <c r="F83" s="90" t="s">
        <v>484</v>
      </c>
      <c r="G83" s="90" t="s">
        <v>33</v>
      </c>
      <c r="H83" s="90" t="s">
        <v>33</v>
      </c>
      <c r="I83" s="90" t="s">
        <v>165</v>
      </c>
      <c r="J83" s="91" t="s">
        <v>33</v>
      </c>
      <c r="K83" s="90" t="s">
        <v>33</v>
      </c>
      <c r="L83" s="91" t="s">
        <v>33</v>
      </c>
      <c r="M83" s="92" t="s">
        <v>33</v>
      </c>
      <c r="N83" s="93" t="s">
        <v>33</v>
      </c>
      <c r="Q83" s="68" t="s">
        <v>1022</v>
      </c>
    </row>
    <row r="84" spans="1:22" s="63" customFormat="1" ht="22.5" x14ac:dyDescent="0.2">
      <c r="A84" s="96"/>
      <c r="B84" s="97" t="s">
        <v>171</v>
      </c>
      <c r="C84" s="767" t="s">
        <v>172</v>
      </c>
      <c r="D84" s="767"/>
      <c r="E84" s="767"/>
      <c r="F84" s="767"/>
      <c r="G84" s="767"/>
      <c r="H84" s="767"/>
      <c r="I84" s="767"/>
      <c r="J84" s="767"/>
      <c r="K84" s="767"/>
      <c r="L84" s="767"/>
      <c r="M84" s="767"/>
      <c r="N84" s="781"/>
      <c r="R84" s="68" t="s">
        <v>172</v>
      </c>
    </row>
    <row r="85" spans="1:22" s="63" customFormat="1" x14ac:dyDescent="0.2">
      <c r="A85" s="98"/>
      <c r="B85" s="97" t="s">
        <v>165</v>
      </c>
      <c r="C85" s="767" t="s">
        <v>251</v>
      </c>
      <c r="D85" s="767"/>
      <c r="E85" s="767"/>
      <c r="F85" s="99" t="s">
        <v>33</v>
      </c>
      <c r="G85" s="99" t="s">
        <v>33</v>
      </c>
      <c r="H85" s="99" t="s">
        <v>33</v>
      </c>
      <c r="I85" s="99" t="s">
        <v>33</v>
      </c>
      <c r="J85" s="100">
        <v>9.91</v>
      </c>
      <c r="K85" s="99" t="s">
        <v>175</v>
      </c>
      <c r="L85" s="100">
        <v>12.39</v>
      </c>
      <c r="M85" s="101" t="s">
        <v>33</v>
      </c>
      <c r="N85" s="102" t="s">
        <v>33</v>
      </c>
      <c r="S85" s="68" t="s">
        <v>251</v>
      </c>
    </row>
    <row r="86" spans="1:22" s="63" customFormat="1" x14ac:dyDescent="0.2">
      <c r="A86" s="98"/>
      <c r="B86" s="97" t="s">
        <v>173</v>
      </c>
      <c r="C86" s="767" t="s">
        <v>174</v>
      </c>
      <c r="D86" s="767"/>
      <c r="E86" s="767"/>
      <c r="F86" s="99" t="s">
        <v>33</v>
      </c>
      <c r="G86" s="99" t="s">
        <v>33</v>
      </c>
      <c r="H86" s="99" t="s">
        <v>33</v>
      </c>
      <c r="I86" s="99" t="s">
        <v>33</v>
      </c>
      <c r="J86" s="100">
        <v>5.43</v>
      </c>
      <c r="K86" s="99" t="s">
        <v>175</v>
      </c>
      <c r="L86" s="100">
        <v>6.79</v>
      </c>
      <c r="M86" s="101" t="s">
        <v>33</v>
      </c>
      <c r="N86" s="102" t="s">
        <v>33</v>
      </c>
      <c r="S86" s="68" t="s">
        <v>174</v>
      </c>
    </row>
    <row r="87" spans="1:22" s="63" customFormat="1" x14ac:dyDescent="0.2">
      <c r="A87" s="98"/>
      <c r="B87" s="97" t="s">
        <v>176</v>
      </c>
      <c r="C87" s="767" t="s">
        <v>177</v>
      </c>
      <c r="D87" s="767"/>
      <c r="E87" s="767"/>
      <c r="F87" s="99" t="s">
        <v>33</v>
      </c>
      <c r="G87" s="99" t="s">
        <v>33</v>
      </c>
      <c r="H87" s="99" t="s">
        <v>33</v>
      </c>
      <c r="I87" s="99" t="s">
        <v>33</v>
      </c>
      <c r="J87" s="100">
        <v>0.76</v>
      </c>
      <c r="K87" s="99" t="s">
        <v>175</v>
      </c>
      <c r="L87" s="100">
        <v>0.95</v>
      </c>
      <c r="M87" s="101" t="s">
        <v>33</v>
      </c>
      <c r="N87" s="102" t="s">
        <v>33</v>
      </c>
      <c r="S87" s="68" t="s">
        <v>177</v>
      </c>
    </row>
    <row r="88" spans="1:22" s="63" customFormat="1" x14ac:dyDescent="0.2">
      <c r="A88" s="98"/>
      <c r="B88" s="97" t="s">
        <v>212</v>
      </c>
      <c r="C88" s="767" t="s">
        <v>252</v>
      </c>
      <c r="D88" s="767"/>
      <c r="E88" s="767"/>
      <c r="F88" s="99" t="s">
        <v>33</v>
      </c>
      <c r="G88" s="99" t="s">
        <v>33</v>
      </c>
      <c r="H88" s="99" t="s">
        <v>33</v>
      </c>
      <c r="I88" s="99" t="s">
        <v>33</v>
      </c>
      <c r="J88" s="100">
        <v>0.74</v>
      </c>
      <c r="K88" s="99" t="s">
        <v>33</v>
      </c>
      <c r="L88" s="100">
        <v>0.74</v>
      </c>
      <c r="M88" s="101" t="s">
        <v>33</v>
      </c>
      <c r="N88" s="102" t="s">
        <v>33</v>
      </c>
      <c r="S88" s="68" t="s">
        <v>252</v>
      </c>
    </row>
    <row r="89" spans="1:22" s="63" customFormat="1" x14ac:dyDescent="0.2">
      <c r="A89" s="98"/>
      <c r="B89" s="97" t="s">
        <v>33</v>
      </c>
      <c r="C89" s="767" t="s">
        <v>253</v>
      </c>
      <c r="D89" s="767"/>
      <c r="E89" s="767"/>
      <c r="F89" s="99" t="s">
        <v>179</v>
      </c>
      <c r="G89" s="99" t="s">
        <v>1023</v>
      </c>
      <c r="H89" s="99" t="s">
        <v>175</v>
      </c>
      <c r="I89" s="99" t="s">
        <v>1231</v>
      </c>
      <c r="J89" s="100" t="s">
        <v>33</v>
      </c>
      <c r="K89" s="99" t="s">
        <v>33</v>
      </c>
      <c r="L89" s="100" t="s">
        <v>33</v>
      </c>
      <c r="M89" s="101" t="s">
        <v>33</v>
      </c>
      <c r="N89" s="102" t="s">
        <v>33</v>
      </c>
      <c r="T89" s="68" t="s">
        <v>253</v>
      </c>
    </row>
    <row r="90" spans="1:22" s="63" customFormat="1" x14ac:dyDescent="0.2">
      <c r="A90" s="98"/>
      <c r="B90" s="97" t="s">
        <v>33</v>
      </c>
      <c r="C90" s="767" t="s">
        <v>178</v>
      </c>
      <c r="D90" s="767"/>
      <c r="E90" s="767"/>
      <c r="F90" s="99" t="s">
        <v>179</v>
      </c>
      <c r="G90" s="99" t="s">
        <v>809</v>
      </c>
      <c r="H90" s="99" t="s">
        <v>175</v>
      </c>
      <c r="I90" s="99" t="s">
        <v>2630</v>
      </c>
      <c r="J90" s="100" t="s">
        <v>33</v>
      </c>
      <c r="K90" s="99" t="s">
        <v>33</v>
      </c>
      <c r="L90" s="100" t="s">
        <v>33</v>
      </c>
      <c r="M90" s="101" t="s">
        <v>33</v>
      </c>
      <c r="N90" s="102" t="s">
        <v>33</v>
      </c>
      <c r="T90" s="68" t="s">
        <v>178</v>
      </c>
    </row>
    <row r="91" spans="1:22" s="63" customFormat="1" x14ac:dyDescent="0.2">
      <c r="A91" s="98"/>
      <c r="B91" s="97" t="s">
        <v>33</v>
      </c>
      <c r="C91" s="776" t="s">
        <v>182</v>
      </c>
      <c r="D91" s="776"/>
      <c r="E91" s="776"/>
      <c r="F91" s="90" t="s">
        <v>33</v>
      </c>
      <c r="G91" s="90" t="s">
        <v>33</v>
      </c>
      <c r="H91" s="90" t="s">
        <v>33</v>
      </c>
      <c r="I91" s="90" t="s">
        <v>33</v>
      </c>
      <c r="J91" s="91">
        <v>16.079999999999998</v>
      </c>
      <c r="K91" s="90" t="s">
        <v>33</v>
      </c>
      <c r="L91" s="91">
        <v>19.920000000000002</v>
      </c>
      <c r="M91" s="92" t="s">
        <v>33</v>
      </c>
      <c r="N91" s="93" t="s">
        <v>33</v>
      </c>
      <c r="U91" s="68" t="s">
        <v>182</v>
      </c>
    </row>
    <row r="92" spans="1:22" s="63" customFormat="1" x14ac:dyDescent="0.2">
      <c r="A92" s="98"/>
      <c r="B92" s="97" t="s">
        <v>33</v>
      </c>
      <c r="C92" s="767" t="s">
        <v>183</v>
      </c>
      <c r="D92" s="767"/>
      <c r="E92" s="767"/>
      <c r="F92" s="99" t="s">
        <v>33</v>
      </c>
      <c r="G92" s="99" t="s">
        <v>33</v>
      </c>
      <c r="H92" s="99" t="s">
        <v>33</v>
      </c>
      <c r="I92" s="99" t="s">
        <v>33</v>
      </c>
      <c r="J92" s="100" t="s">
        <v>33</v>
      </c>
      <c r="K92" s="99" t="s">
        <v>33</v>
      </c>
      <c r="L92" s="100">
        <v>13.34</v>
      </c>
      <c r="M92" s="101" t="s">
        <v>33</v>
      </c>
      <c r="N92" s="102" t="s">
        <v>33</v>
      </c>
      <c r="T92" s="68" t="s">
        <v>183</v>
      </c>
    </row>
    <row r="93" spans="1:22" s="63" customFormat="1" ht="22.5" x14ac:dyDescent="0.2">
      <c r="A93" s="98"/>
      <c r="B93" s="97" t="s">
        <v>959</v>
      </c>
      <c r="C93" s="767" t="s">
        <v>960</v>
      </c>
      <c r="D93" s="767"/>
      <c r="E93" s="767"/>
      <c r="F93" s="99" t="s">
        <v>186</v>
      </c>
      <c r="G93" s="99" t="s">
        <v>187</v>
      </c>
      <c r="H93" s="99" t="s">
        <v>33</v>
      </c>
      <c r="I93" s="99" t="s">
        <v>187</v>
      </c>
      <c r="J93" s="100" t="s">
        <v>33</v>
      </c>
      <c r="K93" s="99" t="s">
        <v>33</v>
      </c>
      <c r="L93" s="100">
        <v>12.67</v>
      </c>
      <c r="M93" s="101" t="s">
        <v>33</v>
      </c>
      <c r="N93" s="102" t="s">
        <v>33</v>
      </c>
      <c r="T93" s="68" t="s">
        <v>960</v>
      </c>
    </row>
    <row r="94" spans="1:22" s="63" customFormat="1" ht="22.5" x14ac:dyDescent="0.2">
      <c r="A94" s="98"/>
      <c r="B94" s="97" t="s">
        <v>961</v>
      </c>
      <c r="C94" s="767" t="s">
        <v>962</v>
      </c>
      <c r="D94" s="767"/>
      <c r="E94" s="767"/>
      <c r="F94" s="99" t="s">
        <v>186</v>
      </c>
      <c r="G94" s="99" t="s">
        <v>594</v>
      </c>
      <c r="H94" s="99" t="s">
        <v>33</v>
      </c>
      <c r="I94" s="99" t="s">
        <v>594</v>
      </c>
      <c r="J94" s="100" t="s">
        <v>33</v>
      </c>
      <c r="K94" s="99" t="s">
        <v>33</v>
      </c>
      <c r="L94" s="100">
        <v>8.67</v>
      </c>
      <c r="M94" s="101" t="s">
        <v>33</v>
      </c>
      <c r="N94" s="102" t="s">
        <v>33</v>
      </c>
      <c r="T94" s="68" t="s">
        <v>962</v>
      </c>
    </row>
    <row r="95" spans="1:22" s="63" customFormat="1" x14ac:dyDescent="0.2">
      <c r="A95" s="103"/>
      <c r="B95" s="104"/>
      <c r="C95" s="780" t="s">
        <v>191</v>
      </c>
      <c r="D95" s="780"/>
      <c r="E95" s="780"/>
      <c r="F95" s="105" t="s">
        <v>33</v>
      </c>
      <c r="G95" s="105" t="s">
        <v>33</v>
      </c>
      <c r="H95" s="105" t="s">
        <v>33</v>
      </c>
      <c r="I95" s="105" t="s">
        <v>33</v>
      </c>
      <c r="J95" s="106" t="s">
        <v>33</v>
      </c>
      <c r="K95" s="105" t="s">
        <v>33</v>
      </c>
      <c r="L95" s="106">
        <v>41.26</v>
      </c>
      <c r="M95" s="92" t="s">
        <v>33</v>
      </c>
      <c r="N95" s="107" t="s">
        <v>33</v>
      </c>
      <c r="V95" s="68" t="s">
        <v>191</v>
      </c>
    </row>
    <row r="96" spans="1:22" s="63" customFormat="1" ht="45" x14ac:dyDescent="0.2">
      <c r="A96" s="88" t="s">
        <v>267</v>
      </c>
      <c r="B96" s="89" t="s">
        <v>1414</v>
      </c>
      <c r="C96" s="776" t="s">
        <v>1415</v>
      </c>
      <c r="D96" s="776"/>
      <c r="E96" s="776"/>
      <c r="F96" s="90" t="s">
        <v>484</v>
      </c>
      <c r="G96" s="90" t="s">
        <v>33</v>
      </c>
      <c r="H96" s="90" t="s">
        <v>33</v>
      </c>
      <c r="I96" s="90" t="s">
        <v>165</v>
      </c>
      <c r="J96" s="91">
        <v>145.41999999999999</v>
      </c>
      <c r="K96" s="90" t="s">
        <v>33</v>
      </c>
      <c r="L96" s="91">
        <v>145.41999999999999</v>
      </c>
      <c r="M96" s="92" t="s">
        <v>33</v>
      </c>
      <c r="N96" s="93" t="s">
        <v>33</v>
      </c>
      <c r="Q96" s="68" t="s">
        <v>1415</v>
      </c>
    </row>
    <row r="97" spans="1:23" s="63" customFormat="1" ht="22.5" x14ac:dyDescent="0.2">
      <c r="A97" s="88" t="s">
        <v>274</v>
      </c>
      <c r="B97" s="89" t="s">
        <v>1057</v>
      </c>
      <c r="C97" s="776" t="s">
        <v>1058</v>
      </c>
      <c r="D97" s="776"/>
      <c r="E97" s="776"/>
      <c r="F97" s="90" t="s">
        <v>484</v>
      </c>
      <c r="G97" s="90" t="s">
        <v>33</v>
      </c>
      <c r="H97" s="90" t="s">
        <v>33</v>
      </c>
      <c r="I97" s="90" t="s">
        <v>173</v>
      </c>
      <c r="J97" s="91" t="s">
        <v>33</v>
      </c>
      <c r="K97" s="90" t="s">
        <v>33</v>
      </c>
      <c r="L97" s="91" t="s">
        <v>33</v>
      </c>
      <c r="M97" s="92" t="s">
        <v>33</v>
      </c>
      <c r="N97" s="93" t="s">
        <v>33</v>
      </c>
      <c r="Q97" s="68" t="s">
        <v>1058</v>
      </c>
    </row>
    <row r="98" spans="1:23" s="63" customFormat="1" ht="22.5" x14ac:dyDescent="0.2">
      <c r="A98" s="96"/>
      <c r="B98" s="97" t="s">
        <v>171</v>
      </c>
      <c r="C98" s="767" t="s">
        <v>172</v>
      </c>
      <c r="D98" s="767"/>
      <c r="E98" s="767"/>
      <c r="F98" s="767"/>
      <c r="G98" s="767"/>
      <c r="H98" s="767"/>
      <c r="I98" s="767"/>
      <c r="J98" s="767"/>
      <c r="K98" s="767"/>
      <c r="L98" s="767"/>
      <c r="M98" s="767"/>
      <c r="N98" s="781"/>
      <c r="R98" s="68" t="s">
        <v>172</v>
      </c>
    </row>
    <row r="99" spans="1:23" s="63" customFormat="1" x14ac:dyDescent="0.2">
      <c r="A99" s="98"/>
      <c r="B99" s="97" t="s">
        <v>165</v>
      </c>
      <c r="C99" s="767" t="s">
        <v>251</v>
      </c>
      <c r="D99" s="767"/>
      <c r="E99" s="767"/>
      <c r="F99" s="99" t="s">
        <v>33</v>
      </c>
      <c r="G99" s="99" t="s">
        <v>33</v>
      </c>
      <c r="H99" s="99" t="s">
        <v>33</v>
      </c>
      <c r="I99" s="99" t="s">
        <v>33</v>
      </c>
      <c r="J99" s="100">
        <v>8.9</v>
      </c>
      <c r="K99" s="99" t="s">
        <v>175</v>
      </c>
      <c r="L99" s="100">
        <v>22.25</v>
      </c>
      <c r="M99" s="101" t="s">
        <v>33</v>
      </c>
      <c r="N99" s="102" t="s">
        <v>33</v>
      </c>
      <c r="S99" s="68" t="s">
        <v>251</v>
      </c>
    </row>
    <row r="100" spans="1:23" s="63" customFormat="1" x14ac:dyDescent="0.2">
      <c r="A100" s="98"/>
      <c r="B100" s="97" t="s">
        <v>173</v>
      </c>
      <c r="C100" s="767" t="s">
        <v>174</v>
      </c>
      <c r="D100" s="767"/>
      <c r="E100" s="767"/>
      <c r="F100" s="99" t="s">
        <v>33</v>
      </c>
      <c r="G100" s="99" t="s">
        <v>33</v>
      </c>
      <c r="H100" s="99" t="s">
        <v>33</v>
      </c>
      <c r="I100" s="99" t="s">
        <v>33</v>
      </c>
      <c r="J100" s="100">
        <v>0.66</v>
      </c>
      <c r="K100" s="99" t="s">
        <v>175</v>
      </c>
      <c r="L100" s="100">
        <v>1.65</v>
      </c>
      <c r="M100" s="101" t="s">
        <v>33</v>
      </c>
      <c r="N100" s="102" t="s">
        <v>33</v>
      </c>
      <c r="S100" s="68" t="s">
        <v>174</v>
      </c>
    </row>
    <row r="101" spans="1:23" s="63" customFormat="1" x14ac:dyDescent="0.2">
      <c r="A101" s="98"/>
      <c r="B101" s="97" t="s">
        <v>176</v>
      </c>
      <c r="C101" s="767" t="s">
        <v>177</v>
      </c>
      <c r="D101" s="767"/>
      <c r="E101" s="767"/>
      <c r="F101" s="99" t="s">
        <v>33</v>
      </c>
      <c r="G101" s="99" t="s">
        <v>33</v>
      </c>
      <c r="H101" s="99" t="s">
        <v>33</v>
      </c>
      <c r="I101" s="99" t="s">
        <v>33</v>
      </c>
      <c r="J101" s="100">
        <v>0.12</v>
      </c>
      <c r="K101" s="99" t="s">
        <v>175</v>
      </c>
      <c r="L101" s="100">
        <v>0.3</v>
      </c>
      <c r="M101" s="101" t="s">
        <v>33</v>
      </c>
      <c r="N101" s="102" t="s">
        <v>33</v>
      </c>
      <c r="S101" s="68" t="s">
        <v>177</v>
      </c>
    </row>
    <row r="102" spans="1:23" s="63" customFormat="1" x14ac:dyDescent="0.2">
      <c r="A102" s="98"/>
      <c r="B102" s="97" t="s">
        <v>212</v>
      </c>
      <c r="C102" s="767" t="s">
        <v>252</v>
      </c>
      <c r="D102" s="767"/>
      <c r="E102" s="767"/>
      <c r="F102" s="99" t="s">
        <v>33</v>
      </c>
      <c r="G102" s="99" t="s">
        <v>33</v>
      </c>
      <c r="H102" s="99" t="s">
        <v>33</v>
      </c>
      <c r="I102" s="99" t="s">
        <v>33</v>
      </c>
      <c r="J102" s="100">
        <v>0.18</v>
      </c>
      <c r="K102" s="99" t="s">
        <v>33</v>
      </c>
      <c r="L102" s="100">
        <v>0.36</v>
      </c>
      <c r="M102" s="101" t="s">
        <v>33</v>
      </c>
      <c r="N102" s="102" t="s">
        <v>33</v>
      </c>
      <c r="S102" s="68" t="s">
        <v>252</v>
      </c>
    </row>
    <row r="103" spans="1:23" s="63" customFormat="1" x14ac:dyDescent="0.2">
      <c r="A103" s="98"/>
      <c r="B103" s="97" t="s">
        <v>33</v>
      </c>
      <c r="C103" s="767" t="s">
        <v>253</v>
      </c>
      <c r="D103" s="767"/>
      <c r="E103" s="767"/>
      <c r="F103" s="99" t="s">
        <v>179</v>
      </c>
      <c r="G103" s="99" t="s">
        <v>1023</v>
      </c>
      <c r="H103" s="99" t="s">
        <v>175</v>
      </c>
      <c r="I103" s="99" t="s">
        <v>1024</v>
      </c>
      <c r="J103" s="100" t="s">
        <v>33</v>
      </c>
      <c r="K103" s="99" t="s">
        <v>33</v>
      </c>
      <c r="L103" s="100" t="s">
        <v>33</v>
      </c>
      <c r="M103" s="101" t="s">
        <v>33</v>
      </c>
      <c r="N103" s="102" t="s">
        <v>33</v>
      </c>
      <c r="T103" s="68" t="s">
        <v>253</v>
      </c>
    </row>
    <row r="104" spans="1:23" s="63" customFormat="1" x14ac:dyDescent="0.2">
      <c r="A104" s="98"/>
      <c r="B104" s="97" t="s">
        <v>33</v>
      </c>
      <c r="C104" s="767" t="s">
        <v>178</v>
      </c>
      <c r="D104" s="767"/>
      <c r="E104" s="767"/>
      <c r="F104" s="99" t="s">
        <v>179</v>
      </c>
      <c r="G104" s="99" t="s">
        <v>957</v>
      </c>
      <c r="H104" s="99" t="s">
        <v>175</v>
      </c>
      <c r="I104" s="99" t="s">
        <v>1059</v>
      </c>
      <c r="J104" s="100" t="s">
        <v>33</v>
      </c>
      <c r="K104" s="99" t="s">
        <v>33</v>
      </c>
      <c r="L104" s="100" t="s">
        <v>33</v>
      </c>
      <c r="M104" s="101" t="s">
        <v>33</v>
      </c>
      <c r="N104" s="102" t="s">
        <v>33</v>
      </c>
      <c r="T104" s="68" t="s">
        <v>178</v>
      </c>
    </row>
    <row r="105" spans="1:23" s="63" customFormat="1" x14ac:dyDescent="0.2">
      <c r="A105" s="98"/>
      <c r="B105" s="97" t="s">
        <v>33</v>
      </c>
      <c r="C105" s="776" t="s">
        <v>182</v>
      </c>
      <c r="D105" s="776"/>
      <c r="E105" s="776"/>
      <c r="F105" s="90" t="s">
        <v>33</v>
      </c>
      <c r="G105" s="90" t="s">
        <v>33</v>
      </c>
      <c r="H105" s="90" t="s">
        <v>33</v>
      </c>
      <c r="I105" s="90" t="s">
        <v>33</v>
      </c>
      <c r="J105" s="91">
        <v>9.74</v>
      </c>
      <c r="K105" s="90" t="s">
        <v>33</v>
      </c>
      <c r="L105" s="91">
        <v>24.26</v>
      </c>
      <c r="M105" s="92" t="s">
        <v>33</v>
      </c>
      <c r="N105" s="93" t="s">
        <v>33</v>
      </c>
      <c r="U105" s="68" t="s">
        <v>182</v>
      </c>
    </row>
    <row r="106" spans="1:23" s="63" customFormat="1" x14ac:dyDescent="0.2">
      <c r="A106" s="98"/>
      <c r="B106" s="97" t="s">
        <v>33</v>
      </c>
      <c r="C106" s="767" t="s">
        <v>183</v>
      </c>
      <c r="D106" s="767"/>
      <c r="E106" s="767"/>
      <c r="F106" s="99" t="s">
        <v>33</v>
      </c>
      <c r="G106" s="99" t="s">
        <v>33</v>
      </c>
      <c r="H106" s="99" t="s">
        <v>33</v>
      </c>
      <c r="I106" s="99" t="s">
        <v>33</v>
      </c>
      <c r="J106" s="100" t="s">
        <v>33</v>
      </c>
      <c r="K106" s="99" t="s">
        <v>33</v>
      </c>
      <c r="L106" s="100">
        <v>22.55</v>
      </c>
      <c r="M106" s="101" t="s">
        <v>33</v>
      </c>
      <c r="N106" s="102" t="s">
        <v>33</v>
      </c>
      <c r="T106" s="68" t="s">
        <v>183</v>
      </c>
    </row>
    <row r="107" spans="1:23" s="63" customFormat="1" ht="22.5" x14ac:dyDescent="0.2">
      <c r="A107" s="98"/>
      <c r="B107" s="97" t="s">
        <v>907</v>
      </c>
      <c r="C107" s="767" t="s">
        <v>908</v>
      </c>
      <c r="D107" s="767"/>
      <c r="E107" s="767"/>
      <c r="F107" s="99" t="s">
        <v>186</v>
      </c>
      <c r="G107" s="99" t="s">
        <v>909</v>
      </c>
      <c r="H107" s="99" t="s">
        <v>33</v>
      </c>
      <c r="I107" s="99" t="s">
        <v>909</v>
      </c>
      <c r="J107" s="100" t="s">
        <v>33</v>
      </c>
      <c r="K107" s="99" t="s">
        <v>33</v>
      </c>
      <c r="L107" s="100">
        <v>20.75</v>
      </c>
      <c r="M107" s="101" t="s">
        <v>33</v>
      </c>
      <c r="N107" s="102" t="s">
        <v>33</v>
      </c>
      <c r="T107" s="68" t="s">
        <v>908</v>
      </c>
    </row>
    <row r="108" spans="1:23" s="63" customFormat="1" ht="22.5" x14ac:dyDescent="0.2">
      <c r="A108" s="98"/>
      <c r="B108" s="97" t="s">
        <v>910</v>
      </c>
      <c r="C108" s="767" t="s">
        <v>911</v>
      </c>
      <c r="D108" s="767"/>
      <c r="E108" s="767"/>
      <c r="F108" s="99" t="s">
        <v>186</v>
      </c>
      <c r="G108" s="99" t="s">
        <v>594</v>
      </c>
      <c r="H108" s="99" t="s">
        <v>33</v>
      </c>
      <c r="I108" s="99" t="s">
        <v>594</v>
      </c>
      <c r="J108" s="100" t="s">
        <v>33</v>
      </c>
      <c r="K108" s="99" t="s">
        <v>33</v>
      </c>
      <c r="L108" s="100">
        <v>14.66</v>
      </c>
      <c r="M108" s="101" t="s">
        <v>33</v>
      </c>
      <c r="N108" s="102" t="s">
        <v>33</v>
      </c>
      <c r="T108" s="68" t="s">
        <v>911</v>
      </c>
    </row>
    <row r="109" spans="1:23" s="63" customFormat="1" x14ac:dyDescent="0.2">
      <c r="A109" s="103"/>
      <c r="B109" s="104"/>
      <c r="C109" s="780" t="s">
        <v>191</v>
      </c>
      <c r="D109" s="780"/>
      <c r="E109" s="780"/>
      <c r="F109" s="105" t="s">
        <v>33</v>
      </c>
      <c r="G109" s="105" t="s">
        <v>33</v>
      </c>
      <c r="H109" s="105" t="s">
        <v>33</v>
      </c>
      <c r="I109" s="105" t="s">
        <v>33</v>
      </c>
      <c r="J109" s="106" t="s">
        <v>33</v>
      </c>
      <c r="K109" s="105" t="s">
        <v>33</v>
      </c>
      <c r="L109" s="106">
        <v>59.67</v>
      </c>
      <c r="M109" s="92" t="s">
        <v>33</v>
      </c>
      <c r="N109" s="107" t="s">
        <v>33</v>
      </c>
      <c r="V109" s="68" t="s">
        <v>191</v>
      </c>
    </row>
    <row r="110" spans="1:23" s="63" customFormat="1" ht="22.5" x14ac:dyDescent="0.2">
      <c r="A110" s="88" t="s">
        <v>282</v>
      </c>
      <c r="B110" s="89" t="s">
        <v>1218</v>
      </c>
      <c r="C110" s="776" t="s">
        <v>1416</v>
      </c>
      <c r="D110" s="776"/>
      <c r="E110" s="776"/>
      <c r="F110" s="90" t="s">
        <v>484</v>
      </c>
      <c r="G110" s="90" t="s">
        <v>33</v>
      </c>
      <c r="H110" s="90" t="s">
        <v>33</v>
      </c>
      <c r="I110" s="90" t="s">
        <v>173</v>
      </c>
      <c r="J110" s="91">
        <v>77.94</v>
      </c>
      <c r="K110" s="90" t="s">
        <v>778</v>
      </c>
      <c r="L110" s="91">
        <v>157.75</v>
      </c>
      <c r="M110" s="92" t="s">
        <v>33</v>
      </c>
      <c r="N110" s="93" t="s">
        <v>33</v>
      </c>
      <c r="Q110" s="68" t="s">
        <v>1416</v>
      </c>
    </row>
    <row r="111" spans="1:23" s="63" customFormat="1" x14ac:dyDescent="0.2">
      <c r="A111" s="94"/>
      <c r="B111" s="95"/>
      <c r="C111" s="767" t="s">
        <v>1417</v>
      </c>
      <c r="D111" s="767"/>
      <c r="E111" s="767"/>
      <c r="F111" s="767"/>
      <c r="G111" s="767"/>
      <c r="H111" s="767"/>
      <c r="I111" s="767"/>
      <c r="J111" s="767"/>
      <c r="K111" s="767"/>
      <c r="L111" s="767"/>
      <c r="M111" s="767"/>
      <c r="N111" s="781"/>
      <c r="W111" s="68" t="s">
        <v>1417</v>
      </c>
    </row>
    <row r="112" spans="1:23" s="63" customFormat="1" ht="22.5" x14ac:dyDescent="0.2">
      <c r="A112" s="96"/>
      <c r="B112" s="97" t="s">
        <v>780</v>
      </c>
      <c r="C112" s="767" t="s">
        <v>781</v>
      </c>
      <c r="D112" s="767"/>
      <c r="E112" s="767"/>
      <c r="F112" s="767"/>
      <c r="G112" s="767"/>
      <c r="H112" s="767"/>
      <c r="I112" s="767"/>
      <c r="J112" s="767"/>
      <c r="K112" s="767"/>
      <c r="L112" s="767"/>
      <c r="M112" s="767"/>
      <c r="N112" s="781"/>
      <c r="R112" s="68" t="s">
        <v>781</v>
      </c>
    </row>
    <row r="113" spans="1:24" s="63" customFormat="1" ht="45" x14ac:dyDescent="0.2">
      <c r="A113" s="88" t="s">
        <v>287</v>
      </c>
      <c r="B113" s="89" t="s">
        <v>1333</v>
      </c>
      <c r="C113" s="776" t="s">
        <v>1334</v>
      </c>
      <c r="D113" s="776"/>
      <c r="E113" s="776"/>
      <c r="F113" s="90" t="s">
        <v>711</v>
      </c>
      <c r="G113" s="90" t="s">
        <v>33</v>
      </c>
      <c r="H113" s="90" t="s">
        <v>33</v>
      </c>
      <c r="I113" s="90" t="s">
        <v>925</v>
      </c>
      <c r="J113" s="91" t="s">
        <v>33</v>
      </c>
      <c r="K113" s="90" t="s">
        <v>33</v>
      </c>
      <c r="L113" s="91" t="s">
        <v>33</v>
      </c>
      <c r="M113" s="92" t="s">
        <v>33</v>
      </c>
      <c r="N113" s="93" t="s">
        <v>33</v>
      </c>
      <c r="Q113" s="68" t="s">
        <v>1334</v>
      </c>
    </row>
    <row r="114" spans="1:24" s="63" customFormat="1" x14ac:dyDescent="0.2">
      <c r="A114" s="94"/>
      <c r="B114" s="95"/>
      <c r="C114" s="767" t="s">
        <v>1823</v>
      </c>
      <c r="D114" s="767"/>
      <c r="E114" s="767"/>
      <c r="F114" s="767"/>
      <c r="G114" s="767"/>
      <c r="H114" s="767"/>
      <c r="I114" s="767"/>
      <c r="J114" s="767"/>
      <c r="K114" s="767"/>
      <c r="L114" s="767"/>
      <c r="M114" s="767"/>
      <c r="N114" s="781"/>
      <c r="X114" s="68" t="s">
        <v>1823</v>
      </c>
    </row>
    <row r="115" spans="1:24" s="63" customFormat="1" ht="22.5" x14ac:dyDescent="0.2">
      <c r="A115" s="96"/>
      <c r="B115" s="97" t="s">
        <v>171</v>
      </c>
      <c r="C115" s="767" t="s">
        <v>172</v>
      </c>
      <c r="D115" s="767"/>
      <c r="E115" s="767"/>
      <c r="F115" s="767"/>
      <c r="G115" s="767"/>
      <c r="H115" s="767"/>
      <c r="I115" s="767"/>
      <c r="J115" s="767"/>
      <c r="K115" s="767"/>
      <c r="L115" s="767"/>
      <c r="M115" s="767"/>
      <c r="N115" s="781"/>
      <c r="R115" s="68" t="s">
        <v>172</v>
      </c>
    </row>
    <row r="116" spans="1:24" s="63" customFormat="1" x14ac:dyDescent="0.2">
      <c r="A116" s="98"/>
      <c r="B116" s="97" t="s">
        <v>165</v>
      </c>
      <c r="C116" s="767" t="s">
        <v>251</v>
      </c>
      <c r="D116" s="767"/>
      <c r="E116" s="767"/>
      <c r="F116" s="99" t="s">
        <v>33</v>
      </c>
      <c r="G116" s="99" t="s">
        <v>33</v>
      </c>
      <c r="H116" s="99" t="s">
        <v>33</v>
      </c>
      <c r="I116" s="99" t="s">
        <v>33</v>
      </c>
      <c r="J116" s="100">
        <v>139.54</v>
      </c>
      <c r="K116" s="99" t="s">
        <v>175</v>
      </c>
      <c r="L116" s="100">
        <v>69.77</v>
      </c>
      <c r="M116" s="101" t="s">
        <v>33</v>
      </c>
      <c r="N116" s="102" t="s">
        <v>33</v>
      </c>
      <c r="S116" s="68" t="s">
        <v>251</v>
      </c>
    </row>
    <row r="117" spans="1:24" s="63" customFormat="1" x14ac:dyDescent="0.2">
      <c r="A117" s="98"/>
      <c r="B117" s="97" t="s">
        <v>212</v>
      </c>
      <c r="C117" s="767" t="s">
        <v>252</v>
      </c>
      <c r="D117" s="767"/>
      <c r="E117" s="767"/>
      <c r="F117" s="99" t="s">
        <v>33</v>
      </c>
      <c r="G117" s="99" t="s">
        <v>33</v>
      </c>
      <c r="H117" s="99" t="s">
        <v>33</v>
      </c>
      <c r="I117" s="99" t="s">
        <v>33</v>
      </c>
      <c r="J117" s="100">
        <v>16.79</v>
      </c>
      <c r="K117" s="99" t="s">
        <v>33</v>
      </c>
      <c r="L117" s="100">
        <v>6.72</v>
      </c>
      <c r="M117" s="101" t="s">
        <v>33</v>
      </c>
      <c r="N117" s="102" t="s">
        <v>33</v>
      </c>
      <c r="S117" s="68" t="s">
        <v>252</v>
      </c>
    </row>
    <row r="118" spans="1:24" s="63" customFormat="1" x14ac:dyDescent="0.2">
      <c r="A118" s="98"/>
      <c r="B118" s="97" t="s">
        <v>33</v>
      </c>
      <c r="C118" s="767" t="s">
        <v>253</v>
      </c>
      <c r="D118" s="767"/>
      <c r="E118" s="767"/>
      <c r="F118" s="99" t="s">
        <v>179</v>
      </c>
      <c r="G118" s="99" t="s">
        <v>1335</v>
      </c>
      <c r="H118" s="99" t="s">
        <v>175</v>
      </c>
      <c r="I118" s="99" t="s">
        <v>1824</v>
      </c>
      <c r="J118" s="100" t="s">
        <v>33</v>
      </c>
      <c r="K118" s="99" t="s">
        <v>33</v>
      </c>
      <c r="L118" s="100" t="s">
        <v>33</v>
      </c>
      <c r="M118" s="101" t="s">
        <v>33</v>
      </c>
      <c r="N118" s="102" t="s">
        <v>33</v>
      </c>
      <c r="T118" s="68" t="s">
        <v>253</v>
      </c>
    </row>
    <row r="119" spans="1:24" s="63" customFormat="1" x14ac:dyDescent="0.2">
      <c r="A119" s="98"/>
      <c r="B119" s="97" t="s">
        <v>33</v>
      </c>
      <c r="C119" s="776" t="s">
        <v>182</v>
      </c>
      <c r="D119" s="776"/>
      <c r="E119" s="776"/>
      <c r="F119" s="90" t="s">
        <v>33</v>
      </c>
      <c r="G119" s="90" t="s">
        <v>33</v>
      </c>
      <c r="H119" s="90" t="s">
        <v>33</v>
      </c>
      <c r="I119" s="90" t="s">
        <v>33</v>
      </c>
      <c r="J119" s="91">
        <v>156.33000000000001</v>
      </c>
      <c r="K119" s="90" t="s">
        <v>33</v>
      </c>
      <c r="L119" s="91">
        <v>76.489999999999995</v>
      </c>
      <c r="M119" s="92" t="s">
        <v>33</v>
      </c>
      <c r="N119" s="93" t="s">
        <v>33</v>
      </c>
      <c r="U119" s="68" t="s">
        <v>182</v>
      </c>
    </row>
    <row r="120" spans="1:24" s="63" customFormat="1" x14ac:dyDescent="0.2">
      <c r="A120" s="98"/>
      <c r="B120" s="97" t="s">
        <v>33</v>
      </c>
      <c r="C120" s="767" t="s">
        <v>183</v>
      </c>
      <c r="D120" s="767"/>
      <c r="E120" s="767"/>
      <c r="F120" s="99" t="s">
        <v>33</v>
      </c>
      <c r="G120" s="99" t="s">
        <v>33</v>
      </c>
      <c r="H120" s="99" t="s">
        <v>33</v>
      </c>
      <c r="I120" s="99" t="s">
        <v>33</v>
      </c>
      <c r="J120" s="100" t="s">
        <v>33</v>
      </c>
      <c r="K120" s="99" t="s">
        <v>33</v>
      </c>
      <c r="L120" s="100">
        <v>69.77</v>
      </c>
      <c r="M120" s="101" t="s">
        <v>33</v>
      </c>
      <c r="N120" s="102" t="s">
        <v>33</v>
      </c>
      <c r="T120" s="68" t="s">
        <v>183</v>
      </c>
    </row>
    <row r="121" spans="1:24" s="63" customFormat="1" ht="22.5" x14ac:dyDescent="0.2">
      <c r="A121" s="98"/>
      <c r="B121" s="97" t="s">
        <v>959</v>
      </c>
      <c r="C121" s="767" t="s">
        <v>960</v>
      </c>
      <c r="D121" s="767"/>
      <c r="E121" s="767"/>
      <c r="F121" s="99" t="s">
        <v>186</v>
      </c>
      <c r="G121" s="99" t="s">
        <v>187</v>
      </c>
      <c r="H121" s="99" t="s">
        <v>33</v>
      </c>
      <c r="I121" s="99" t="s">
        <v>187</v>
      </c>
      <c r="J121" s="100" t="s">
        <v>33</v>
      </c>
      <c r="K121" s="99" t="s">
        <v>33</v>
      </c>
      <c r="L121" s="100">
        <v>66.28</v>
      </c>
      <c r="M121" s="101" t="s">
        <v>33</v>
      </c>
      <c r="N121" s="102" t="s">
        <v>33</v>
      </c>
      <c r="T121" s="68" t="s">
        <v>960</v>
      </c>
    </row>
    <row r="122" spans="1:24" s="63" customFormat="1" ht="22.5" x14ac:dyDescent="0.2">
      <c r="A122" s="98"/>
      <c r="B122" s="97" t="s">
        <v>961</v>
      </c>
      <c r="C122" s="767" t="s">
        <v>962</v>
      </c>
      <c r="D122" s="767"/>
      <c r="E122" s="767"/>
      <c r="F122" s="99" t="s">
        <v>186</v>
      </c>
      <c r="G122" s="99" t="s">
        <v>594</v>
      </c>
      <c r="H122" s="99" t="s">
        <v>33</v>
      </c>
      <c r="I122" s="99" t="s">
        <v>594</v>
      </c>
      <c r="J122" s="100" t="s">
        <v>33</v>
      </c>
      <c r="K122" s="99" t="s">
        <v>33</v>
      </c>
      <c r="L122" s="100">
        <v>45.35</v>
      </c>
      <c r="M122" s="101" t="s">
        <v>33</v>
      </c>
      <c r="N122" s="102" t="s">
        <v>33</v>
      </c>
      <c r="T122" s="68" t="s">
        <v>962</v>
      </c>
    </row>
    <row r="123" spans="1:24" s="63" customFormat="1" x14ac:dyDescent="0.2">
      <c r="A123" s="103"/>
      <c r="B123" s="104"/>
      <c r="C123" s="780" t="s">
        <v>191</v>
      </c>
      <c r="D123" s="780"/>
      <c r="E123" s="780"/>
      <c r="F123" s="105" t="s">
        <v>33</v>
      </c>
      <c r="G123" s="105" t="s">
        <v>33</v>
      </c>
      <c r="H123" s="105" t="s">
        <v>33</v>
      </c>
      <c r="I123" s="105" t="s">
        <v>33</v>
      </c>
      <c r="J123" s="106" t="s">
        <v>33</v>
      </c>
      <c r="K123" s="105" t="s">
        <v>33</v>
      </c>
      <c r="L123" s="106">
        <v>188.12</v>
      </c>
      <c r="M123" s="92" t="s">
        <v>33</v>
      </c>
      <c r="N123" s="107" t="s">
        <v>33</v>
      </c>
      <c r="V123" s="68" t="s">
        <v>191</v>
      </c>
    </row>
    <row r="124" spans="1:24" s="63" customFormat="1" ht="33.75" x14ac:dyDescent="0.2">
      <c r="A124" s="88" t="s">
        <v>217</v>
      </c>
      <c r="B124" s="89" t="s">
        <v>2613</v>
      </c>
      <c r="C124" s="776" t="s">
        <v>2614</v>
      </c>
      <c r="D124" s="776"/>
      <c r="E124" s="776"/>
      <c r="F124" s="90" t="s">
        <v>815</v>
      </c>
      <c r="G124" s="90" t="s">
        <v>33</v>
      </c>
      <c r="H124" s="90" t="s">
        <v>33</v>
      </c>
      <c r="I124" s="90" t="s">
        <v>1827</v>
      </c>
      <c r="J124" s="91">
        <v>2.2400000000000002</v>
      </c>
      <c r="K124" s="90" t="s">
        <v>33</v>
      </c>
      <c r="L124" s="91">
        <v>91.39</v>
      </c>
      <c r="M124" s="92" t="s">
        <v>33</v>
      </c>
      <c r="N124" s="93" t="s">
        <v>33</v>
      </c>
      <c r="Q124" s="68" t="s">
        <v>2614</v>
      </c>
    </row>
    <row r="125" spans="1:24" s="63" customFormat="1" x14ac:dyDescent="0.2">
      <c r="A125" s="94"/>
      <c r="B125" s="95"/>
      <c r="C125" s="767" t="s">
        <v>1828</v>
      </c>
      <c r="D125" s="767"/>
      <c r="E125" s="767"/>
      <c r="F125" s="767"/>
      <c r="G125" s="767"/>
      <c r="H125" s="767"/>
      <c r="I125" s="767"/>
      <c r="J125" s="767"/>
      <c r="K125" s="767"/>
      <c r="L125" s="767"/>
      <c r="M125" s="767"/>
      <c r="N125" s="781"/>
      <c r="X125" s="68" t="s">
        <v>1828</v>
      </c>
    </row>
    <row r="126" spans="1:24" s="63" customFormat="1" ht="45" x14ac:dyDescent="0.2">
      <c r="A126" s="88" t="s">
        <v>291</v>
      </c>
      <c r="B126" s="89" t="s">
        <v>1341</v>
      </c>
      <c r="C126" s="776" t="s">
        <v>1342</v>
      </c>
      <c r="D126" s="776"/>
      <c r="E126" s="776"/>
      <c r="F126" s="90" t="s">
        <v>711</v>
      </c>
      <c r="G126" s="90" t="s">
        <v>33</v>
      </c>
      <c r="H126" s="90" t="s">
        <v>33</v>
      </c>
      <c r="I126" s="90" t="s">
        <v>925</v>
      </c>
      <c r="J126" s="91" t="s">
        <v>33</v>
      </c>
      <c r="K126" s="90" t="s">
        <v>33</v>
      </c>
      <c r="L126" s="91" t="s">
        <v>33</v>
      </c>
      <c r="M126" s="92" t="s">
        <v>33</v>
      </c>
      <c r="N126" s="93" t="s">
        <v>33</v>
      </c>
      <c r="Q126" s="68" t="s">
        <v>1342</v>
      </c>
    </row>
    <row r="127" spans="1:24" s="63" customFormat="1" x14ac:dyDescent="0.2">
      <c r="A127" s="94"/>
      <c r="B127" s="95"/>
      <c r="C127" s="767" t="s">
        <v>1823</v>
      </c>
      <c r="D127" s="767"/>
      <c r="E127" s="767"/>
      <c r="F127" s="767"/>
      <c r="G127" s="767"/>
      <c r="H127" s="767"/>
      <c r="I127" s="767"/>
      <c r="J127" s="767"/>
      <c r="K127" s="767"/>
      <c r="L127" s="767"/>
      <c r="M127" s="767"/>
      <c r="N127" s="781"/>
      <c r="X127" s="68" t="s">
        <v>1823</v>
      </c>
    </row>
    <row r="128" spans="1:24" s="63" customFormat="1" ht="22.5" x14ac:dyDescent="0.2">
      <c r="A128" s="96"/>
      <c r="B128" s="97" t="s">
        <v>171</v>
      </c>
      <c r="C128" s="767" t="s">
        <v>172</v>
      </c>
      <c r="D128" s="767"/>
      <c r="E128" s="767"/>
      <c r="F128" s="767"/>
      <c r="G128" s="767"/>
      <c r="H128" s="767"/>
      <c r="I128" s="767"/>
      <c r="J128" s="767"/>
      <c r="K128" s="767"/>
      <c r="L128" s="767"/>
      <c r="M128" s="767"/>
      <c r="N128" s="781"/>
      <c r="R128" s="68" t="s">
        <v>172</v>
      </c>
    </row>
    <row r="129" spans="1:24" s="63" customFormat="1" x14ac:dyDescent="0.2">
      <c r="A129" s="98"/>
      <c r="B129" s="97" t="s">
        <v>165</v>
      </c>
      <c r="C129" s="767" t="s">
        <v>251</v>
      </c>
      <c r="D129" s="767"/>
      <c r="E129" s="767"/>
      <c r="F129" s="99" t="s">
        <v>33</v>
      </c>
      <c r="G129" s="99" t="s">
        <v>33</v>
      </c>
      <c r="H129" s="99" t="s">
        <v>33</v>
      </c>
      <c r="I129" s="99" t="s">
        <v>33</v>
      </c>
      <c r="J129" s="100">
        <v>42.21</v>
      </c>
      <c r="K129" s="99" t="s">
        <v>175</v>
      </c>
      <c r="L129" s="100">
        <v>21.11</v>
      </c>
      <c r="M129" s="101" t="s">
        <v>33</v>
      </c>
      <c r="N129" s="102" t="s">
        <v>33</v>
      </c>
      <c r="S129" s="68" t="s">
        <v>251</v>
      </c>
    </row>
    <row r="130" spans="1:24" s="63" customFormat="1" x14ac:dyDescent="0.2">
      <c r="A130" s="98"/>
      <c r="B130" s="97" t="s">
        <v>173</v>
      </c>
      <c r="C130" s="767" t="s">
        <v>174</v>
      </c>
      <c r="D130" s="767"/>
      <c r="E130" s="767"/>
      <c r="F130" s="99" t="s">
        <v>33</v>
      </c>
      <c r="G130" s="99" t="s">
        <v>33</v>
      </c>
      <c r="H130" s="99" t="s">
        <v>33</v>
      </c>
      <c r="I130" s="99" t="s">
        <v>33</v>
      </c>
      <c r="J130" s="100">
        <v>1.81</v>
      </c>
      <c r="K130" s="99" t="s">
        <v>175</v>
      </c>
      <c r="L130" s="100">
        <v>0.91</v>
      </c>
      <c r="M130" s="101" t="s">
        <v>33</v>
      </c>
      <c r="N130" s="102" t="s">
        <v>33</v>
      </c>
      <c r="S130" s="68" t="s">
        <v>174</v>
      </c>
    </row>
    <row r="131" spans="1:24" s="63" customFormat="1" x14ac:dyDescent="0.2">
      <c r="A131" s="98"/>
      <c r="B131" s="97" t="s">
        <v>176</v>
      </c>
      <c r="C131" s="767" t="s">
        <v>177</v>
      </c>
      <c r="D131" s="767"/>
      <c r="E131" s="767"/>
      <c r="F131" s="99" t="s">
        <v>33</v>
      </c>
      <c r="G131" s="99" t="s">
        <v>33</v>
      </c>
      <c r="H131" s="99" t="s">
        <v>33</v>
      </c>
      <c r="I131" s="99" t="s">
        <v>33</v>
      </c>
      <c r="J131" s="100">
        <v>0.26</v>
      </c>
      <c r="K131" s="99" t="s">
        <v>175</v>
      </c>
      <c r="L131" s="100">
        <v>0.13</v>
      </c>
      <c r="M131" s="101" t="s">
        <v>33</v>
      </c>
      <c r="N131" s="102" t="s">
        <v>33</v>
      </c>
      <c r="S131" s="68" t="s">
        <v>177</v>
      </c>
    </row>
    <row r="132" spans="1:24" s="63" customFormat="1" x14ac:dyDescent="0.2">
      <c r="A132" s="98"/>
      <c r="B132" s="97" t="s">
        <v>212</v>
      </c>
      <c r="C132" s="767" t="s">
        <v>252</v>
      </c>
      <c r="D132" s="767"/>
      <c r="E132" s="767"/>
      <c r="F132" s="99" t="s">
        <v>33</v>
      </c>
      <c r="G132" s="99" t="s">
        <v>33</v>
      </c>
      <c r="H132" s="99" t="s">
        <v>33</v>
      </c>
      <c r="I132" s="99" t="s">
        <v>33</v>
      </c>
      <c r="J132" s="100">
        <v>11.27</v>
      </c>
      <c r="K132" s="99" t="s">
        <v>33</v>
      </c>
      <c r="L132" s="100">
        <v>4.51</v>
      </c>
      <c r="M132" s="101" t="s">
        <v>33</v>
      </c>
      <c r="N132" s="102" t="s">
        <v>33</v>
      </c>
      <c r="S132" s="68" t="s">
        <v>252</v>
      </c>
    </row>
    <row r="133" spans="1:24" s="63" customFormat="1" x14ac:dyDescent="0.2">
      <c r="A133" s="98"/>
      <c r="B133" s="97" t="s">
        <v>33</v>
      </c>
      <c r="C133" s="767" t="s">
        <v>253</v>
      </c>
      <c r="D133" s="767"/>
      <c r="E133" s="767"/>
      <c r="F133" s="99" t="s">
        <v>179</v>
      </c>
      <c r="G133" s="99" t="s">
        <v>1343</v>
      </c>
      <c r="H133" s="99" t="s">
        <v>175</v>
      </c>
      <c r="I133" s="99" t="s">
        <v>1829</v>
      </c>
      <c r="J133" s="100" t="s">
        <v>33</v>
      </c>
      <c r="K133" s="99" t="s">
        <v>33</v>
      </c>
      <c r="L133" s="100" t="s">
        <v>33</v>
      </c>
      <c r="M133" s="101" t="s">
        <v>33</v>
      </c>
      <c r="N133" s="102" t="s">
        <v>33</v>
      </c>
      <c r="T133" s="68" t="s">
        <v>253</v>
      </c>
    </row>
    <row r="134" spans="1:24" s="63" customFormat="1" x14ac:dyDescent="0.2">
      <c r="A134" s="98"/>
      <c r="B134" s="97" t="s">
        <v>33</v>
      </c>
      <c r="C134" s="767" t="s">
        <v>178</v>
      </c>
      <c r="D134" s="767"/>
      <c r="E134" s="767"/>
      <c r="F134" s="99" t="s">
        <v>179</v>
      </c>
      <c r="G134" s="99" t="s">
        <v>981</v>
      </c>
      <c r="H134" s="99" t="s">
        <v>175</v>
      </c>
      <c r="I134" s="99" t="s">
        <v>957</v>
      </c>
      <c r="J134" s="100" t="s">
        <v>33</v>
      </c>
      <c r="K134" s="99" t="s">
        <v>33</v>
      </c>
      <c r="L134" s="100" t="s">
        <v>33</v>
      </c>
      <c r="M134" s="101" t="s">
        <v>33</v>
      </c>
      <c r="N134" s="102" t="s">
        <v>33</v>
      </c>
      <c r="T134" s="68" t="s">
        <v>178</v>
      </c>
    </row>
    <row r="135" spans="1:24" s="63" customFormat="1" x14ac:dyDescent="0.2">
      <c r="A135" s="98"/>
      <c r="B135" s="97" t="s">
        <v>33</v>
      </c>
      <c r="C135" s="776" t="s">
        <v>182</v>
      </c>
      <c r="D135" s="776"/>
      <c r="E135" s="776"/>
      <c r="F135" s="90" t="s">
        <v>33</v>
      </c>
      <c r="G135" s="90" t="s">
        <v>33</v>
      </c>
      <c r="H135" s="90" t="s">
        <v>33</v>
      </c>
      <c r="I135" s="90" t="s">
        <v>33</v>
      </c>
      <c r="J135" s="91">
        <v>55.29</v>
      </c>
      <c r="K135" s="90" t="s">
        <v>33</v>
      </c>
      <c r="L135" s="91">
        <v>26.53</v>
      </c>
      <c r="M135" s="92" t="s">
        <v>33</v>
      </c>
      <c r="N135" s="93" t="s">
        <v>33</v>
      </c>
      <c r="U135" s="68" t="s">
        <v>182</v>
      </c>
    </row>
    <row r="136" spans="1:24" s="63" customFormat="1" x14ac:dyDescent="0.2">
      <c r="A136" s="98"/>
      <c r="B136" s="97" t="s">
        <v>33</v>
      </c>
      <c r="C136" s="767" t="s">
        <v>183</v>
      </c>
      <c r="D136" s="767"/>
      <c r="E136" s="767"/>
      <c r="F136" s="99" t="s">
        <v>33</v>
      </c>
      <c r="G136" s="99" t="s">
        <v>33</v>
      </c>
      <c r="H136" s="99" t="s">
        <v>33</v>
      </c>
      <c r="I136" s="99" t="s">
        <v>33</v>
      </c>
      <c r="J136" s="100" t="s">
        <v>33</v>
      </c>
      <c r="K136" s="99" t="s">
        <v>33</v>
      </c>
      <c r="L136" s="100">
        <v>21.24</v>
      </c>
      <c r="M136" s="101" t="s">
        <v>33</v>
      </c>
      <c r="N136" s="102" t="s">
        <v>33</v>
      </c>
      <c r="T136" s="68" t="s">
        <v>183</v>
      </c>
    </row>
    <row r="137" spans="1:24" s="63" customFormat="1" ht="22.5" x14ac:dyDescent="0.2">
      <c r="A137" s="98"/>
      <c r="B137" s="97" t="s">
        <v>959</v>
      </c>
      <c r="C137" s="767" t="s">
        <v>960</v>
      </c>
      <c r="D137" s="767"/>
      <c r="E137" s="767"/>
      <c r="F137" s="99" t="s">
        <v>186</v>
      </c>
      <c r="G137" s="99" t="s">
        <v>187</v>
      </c>
      <c r="H137" s="99" t="s">
        <v>33</v>
      </c>
      <c r="I137" s="99" t="s">
        <v>187</v>
      </c>
      <c r="J137" s="100" t="s">
        <v>33</v>
      </c>
      <c r="K137" s="99" t="s">
        <v>33</v>
      </c>
      <c r="L137" s="100">
        <v>20.18</v>
      </c>
      <c r="M137" s="101" t="s">
        <v>33</v>
      </c>
      <c r="N137" s="102" t="s">
        <v>33</v>
      </c>
      <c r="T137" s="68" t="s">
        <v>960</v>
      </c>
    </row>
    <row r="138" spans="1:24" s="63" customFormat="1" ht="22.5" x14ac:dyDescent="0.2">
      <c r="A138" s="98"/>
      <c r="B138" s="97" t="s">
        <v>961</v>
      </c>
      <c r="C138" s="767" t="s">
        <v>962</v>
      </c>
      <c r="D138" s="767"/>
      <c r="E138" s="767"/>
      <c r="F138" s="99" t="s">
        <v>186</v>
      </c>
      <c r="G138" s="99" t="s">
        <v>594</v>
      </c>
      <c r="H138" s="99" t="s">
        <v>33</v>
      </c>
      <c r="I138" s="99" t="s">
        <v>594</v>
      </c>
      <c r="J138" s="100" t="s">
        <v>33</v>
      </c>
      <c r="K138" s="99" t="s">
        <v>33</v>
      </c>
      <c r="L138" s="100">
        <v>13.81</v>
      </c>
      <c r="M138" s="101" t="s">
        <v>33</v>
      </c>
      <c r="N138" s="102" t="s">
        <v>33</v>
      </c>
      <c r="T138" s="68" t="s">
        <v>962</v>
      </c>
    </row>
    <row r="139" spans="1:24" s="63" customFormat="1" x14ac:dyDescent="0.2">
      <c r="A139" s="103"/>
      <c r="B139" s="104"/>
      <c r="C139" s="780" t="s">
        <v>191</v>
      </c>
      <c r="D139" s="780"/>
      <c r="E139" s="780"/>
      <c r="F139" s="105" t="s">
        <v>33</v>
      </c>
      <c r="G139" s="105" t="s">
        <v>33</v>
      </c>
      <c r="H139" s="105" t="s">
        <v>33</v>
      </c>
      <c r="I139" s="105" t="s">
        <v>33</v>
      </c>
      <c r="J139" s="106" t="s">
        <v>33</v>
      </c>
      <c r="K139" s="105" t="s">
        <v>33</v>
      </c>
      <c r="L139" s="106">
        <v>60.52</v>
      </c>
      <c r="M139" s="92" t="s">
        <v>33</v>
      </c>
      <c r="N139" s="107" t="s">
        <v>33</v>
      </c>
      <c r="V139" s="68" t="s">
        <v>191</v>
      </c>
    </row>
    <row r="140" spans="1:24" s="63" customFormat="1" ht="101.25" x14ac:dyDescent="0.2">
      <c r="A140" s="88" t="s">
        <v>293</v>
      </c>
      <c r="B140" s="89" t="s">
        <v>1148</v>
      </c>
      <c r="C140" s="776" t="s">
        <v>1440</v>
      </c>
      <c r="D140" s="776"/>
      <c r="E140" s="776"/>
      <c r="F140" s="90" t="s">
        <v>1092</v>
      </c>
      <c r="G140" s="90" t="s">
        <v>33</v>
      </c>
      <c r="H140" s="90" t="s">
        <v>33</v>
      </c>
      <c r="I140" s="90" t="s">
        <v>2739</v>
      </c>
      <c r="J140" s="91">
        <v>5167.54</v>
      </c>
      <c r="K140" s="90" t="s">
        <v>33</v>
      </c>
      <c r="L140" s="91">
        <v>158.13</v>
      </c>
      <c r="M140" s="92" t="s">
        <v>33</v>
      </c>
      <c r="N140" s="93" t="s">
        <v>33</v>
      </c>
      <c r="Q140" s="68" t="s">
        <v>1440</v>
      </c>
    </row>
    <row r="141" spans="1:24" s="63" customFormat="1" x14ac:dyDescent="0.2">
      <c r="A141" s="94"/>
      <c r="B141" s="95"/>
      <c r="C141" s="767" t="s">
        <v>4533</v>
      </c>
      <c r="D141" s="767"/>
      <c r="E141" s="767"/>
      <c r="F141" s="767"/>
      <c r="G141" s="767"/>
      <c r="H141" s="767"/>
      <c r="I141" s="767"/>
      <c r="J141" s="767"/>
      <c r="K141" s="767"/>
      <c r="L141" s="767"/>
      <c r="M141" s="767"/>
      <c r="N141" s="781"/>
      <c r="X141" s="68" t="s">
        <v>4533</v>
      </c>
    </row>
    <row r="142" spans="1:24" s="63" customFormat="1" ht="112.5" x14ac:dyDescent="0.2">
      <c r="A142" s="88" t="s">
        <v>301</v>
      </c>
      <c r="B142" s="89" t="s">
        <v>1441</v>
      </c>
      <c r="C142" s="776" t="s">
        <v>1442</v>
      </c>
      <c r="D142" s="776"/>
      <c r="E142" s="776"/>
      <c r="F142" s="90" t="s">
        <v>1092</v>
      </c>
      <c r="G142" s="90" t="s">
        <v>33</v>
      </c>
      <c r="H142" s="90" t="s">
        <v>33</v>
      </c>
      <c r="I142" s="90" t="s">
        <v>1150</v>
      </c>
      <c r="J142" s="91">
        <v>16358.22</v>
      </c>
      <c r="K142" s="90" t="s">
        <v>33</v>
      </c>
      <c r="L142" s="91">
        <v>166.85</v>
      </c>
      <c r="M142" s="92" t="s">
        <v>33</v>
      </c>
      <c r="N142" s="93" t="s">
        <v>33</v>
      </c>
      <c r="Q142" s="68" t="s">
        <v>1442</v>
      </c>
    </row>
    <row r="143" spans="1:24" s="63" customFormat="1" x14ac:dyDescent="0.2">
      <c r="A143" s="94"/>
      <c r="B143" s="95"/>
      <c r="C143" s="767" t="s">
        <v>1151</v>
      </c>
      <c r="D143" s="767"/>
      <c r="E143" s="767"/>
      <c r="F143" s="767"/>
      <c r="G143" s="767"/>
      <c r="H143" s="767"/>
      <c r="I143" s="767"/>
      <c r="J143" s="767"/>
      <c r="K143" s="767"/>
      <c r="L143" s="767"/>
      <c r="M143" s="767"/>
      <c r="N143" s="781"/>
      <c r="X143" s="68" t="s">
        <v>1151</v>
      </c>
    </row>
    <row r="144" spans="1:24" s="63" customFormat="1" ht="22.5" x14ac:dyDescent="0.2">
      <c r="A144" s="88" t="s">
        <v>308</v>
      </c>
      <c r="B144" s="89" t="s">
        <v>1101</v>
      </c>
      <c r="C144" s="776" t="s">
        <v>1102</v>
      </c>
      <c r="D144" s="776"/>
      <c r="E144" s="776"/>
      <c r="F144" s="90" t="s">
        <v>334</v>
      </c>
      <c r="G144" s="90" t="s">
        <v>33</v>
      </c>
      <c r="H144" s="90" t="s">
        <v>33</v>
      </c>
      <c r="I144" s="90" t="s">
        <v>614</v>
      </c>
      <c r="J144" s="91">
        <v>125</v>
      </c>
      <c r="K144" s="90" t="s">
        <v>33</v>
      </c>
      <c r="L144" s="91">
        <v>25</v>
      </c>
      <c r="M144" s="92" t="s">
        <v>33</v>
      </c>
      <c r="N144" s="93" t="s">
        <v>33</v>
      </c>
      <c r="Q144" s="68" t="s">
        <v>1102</v>
      </c>
    </row>
    <row r="145" spans="1:24" s="63" customFormat="1" x14ac:dyDescent="0.2">
      <c r="A145" s="94"/>
      <c r="B145" s="95"/>
      <c r="C145" s="767" t="s">
        <v>1070</v>
      </c>
      <c r="D145" s="767"/>
      <c r="E145" s="767"/>
      <c r="F145" s="767"/>
      <c r="G145" s="767"/>
      <c r="H145" s="767"/>
      <c r="I145" s="767"/>
      <c r="J145" s="767"/>
      <c r="K145" s="767"/>
      <c r="L145" s="767"/>
      <c r="M145" s="767"/>
      <c r="N145" s="781"/>
      <c r="X145" s="68" t="s">
        <v>1070</v>
      </c>
    </row>
    <row r="146" spans="1:24" s="63" customFormat="1" ht="33.75" x14ac:dyDescent="0.2">
      <c r="A146" s="88" t="s">
        <v>312</v>
      </c>
      <c r="B146" s="89" t="s">
        <v>988</v>
      </c>
      <c r="C146" s="776" t="s">
        <v>989</v>
      </c>
      <c r="D146" s="776"/>
      <c r="E146" s="776"/>
      <c r="F146" s="90" t="s">
        <v>484</v>
      </c>
      <c r="G146" s="90" t="s">
        <v>33</v>
      </c>
      <c r="H146" s="90" t="s">
        <v>33</v>
      </c>
      <c r="I146" s="90" t="s">
        <v>228</v>
      </c>
      <c r="J146" s="91" t="s">
        <v>33</v>
      </c>
      <c r="K146" s="90" t="s">
        <v>33</v>
      </c>
      <c r="L146" s="91" t="s">
        <v>33</v>
      </c>
      <c r="M146" s="92" t="s">
        <v>33</v>
      </c>
      <c r="N146" s="93" t="s">
        <v>33</v>
      </c>
      <c r="Q146" s="68" t="s">
        <v>989</v>
      </c>
    </row>
    <row r="147" spans="1:24" s="63" customFormat="1" x14ac:dyDescent="0.2">
      <c r="A147" s="94"/>
      <c r="B147" s="95"/>
      <c r="C147" s="767" t="s">
        <v>4702</v>
      </c>
      <c r="D147" s="767"/>
      <c r="E147" s="767"/>
      <c r="F147" s="767"/>
      <c r="G147" s="767"/>
      <c r="H147" s="767"/>
      <c r="I147" s="767"/>
      <c r="J147" s="767"/>
      <c r="K147" s="767"/>
      <c r="L147" s="767"/>
      <c r="M147" s="767"/>
      <c r="N147" s="781"/>
      <c r="X147" s="68" t="s">
        <v>4702</v>
      </c>
    </row>
    <row r="148" spans="1:24" s="63" customFormat="1" ht="22.5" x14ac:dyDescent="0.2">
      <c r="A148" s="96"/>
      <c r="B148" s="97" t="s">
        <v>171</v>
      </c>
      <c r="C148" s="767" t="s">
        <v>172</v>
      </c>
      <c r="D148" s="767"/>
      <c r="E148" s="767"/>
      <c r="F148" s="767"/>
      <c r="G148" s="767"/>
      <c r="H148" s="767"/>
      <c r="I148" s="767"/>
      <c r="J148" s="767"/>
      <c r="K148" s="767"/>
      <c r="L148" s="767"/>
      <c r="M148" s="767"/>
      <c r="N148" s="781"/>
      <c r="R148" s="68" t="s">
        <v>172</v>
      </c>
    </row>
    <row r="149" spans="1:24" s="63" customFormat="1" x14ac:dyDescent="0.2">
      <c r="A149" s="98"/>
      <c r="B149" s="97" t="s">
        <v>165</v>
      </c>
      <c r="C149" s="767" t="s">
        <v>251</v>
      </c>
      <c r="D149" s="767"/>
      <c r="E149" s="767"/>
      <c r="F149" s="99" t="s">
        <v>33</v>
      </c>
      <c r="G149" s="99" t="s">
        <v>33</v>
      </c>
      <c r="H149" s="99" t="s">
        <v>33</v>
      </c>
      <c r="I149" s="99" t="s">
        <v>33</v>
      </c>
      <c r="J149" s="100">
        <v>2.0699999999999998</v>
      </c>
      <c r="K149" s="99" t="s">
        <v>175</v>
      </c>
      <c r="L149" s="100">
        <v>15.53</v>
      </c>
      <c r="M149" s="101" t="s">
        <v>33</v>
      </c>
      <c r="N149" s="102" t="s">
        <v>33</v>
      </c>
      <c r="S149" s="68" t="s">
        <v>251</v>
      </c>
    </row>
    <row r="150" spans="1:24" s="63" customFormat="1" x14ac:dyDescent="0.2">
      <c r="A150" s="98"/>
      <c r="B150" s="97" t="s">
        <v>212</v>
      </c>
      <c r="C150" s="767" t="s">
        <v>252</v>
      </c>
      <c r="D150" s="767"/>
      <c r="E150" s="767"/>
      <c r="F150" s="99" t="s">
        <v>33</v>
      </c>
      <c r="G150" s="99" t="s">
        <v>33</v>
      </c>
      <c r="H150" s="99" t="s">
        <v>33</v>
      </c>
      <c r="I150" s="99" t="s">
        <v>33</v>
      </c>
      <c r="J150" s="100">
        <v>0.04</v>
      </c>
      <c r="K150" s="99" t="s">
        <v>33</v>
      </c>
      <c r="L150" s="100">
        <v>0.24</v>
      </c>
      <c r="M150" s="101" t="s">
        <v>33</v>
      </c>
      <c r="N150" s="102" t="s">
        <v>33</v>
      </c>
      <c r="S150" s="68" t="s">
        <v>252</v>
      </c>
    </row>
    <row r="151" spans="1:24" s="63" customFormat="1" x14ac:dyDescent="0.2">
      <c r="A151" s="98"/>
      <c r="B151" s="97" t="s">
        <v>33</v>
      </c>
      <c r="C151" s="767" t="s">
        <v>253</v>
      </c>
      <c r="D151" s="767"/>
      <c r="E151" s="767"/>
      <c r="F151" s="99" t="s">
        <v>179</v>
      </c>
      <c r="G151" s="99" t="s">
        <v>991</v>
      </c>
      <c r="H151" s="99" t="s">
        <v>175</v>
      </c>
      <c r="I151" s="99" t="s">
        <v>4703</v>
      </c>
      <c r="J151" s="100" t="s">
        <v>33</v>
      </c>
      <c r="K151" s="99" t="s">
        <v>33</v>
      </c>
      <c r="L151" s="100" t="s">
        <v>33</v>
      </c>
      <c r="M151" s="101" t="s">
        <v>33</v>
      </c>
      <c r="N151" s="102" t="s">
        <v>33</v>
      </c>
      <c r="T151" s="68" t="s">
        <v>253</v>
      </c>
    </row>
    <row r="152" spans="1:24" s="63" customFormat="1" x14ac:dyDescent="0.2">
      <c r="A152" s="98"/>
      <c r="B152" s="97" t="s">
        <v>33</v>
      </c>
      <c r="C152" s="776" t="s">
        <v>182</v>
      </c>
      <c r="D152" s="776"/>
      <c r="E152" s="776"/>
      <c r="F152" s="90" t="s">
        <v>33</v>
      </c>
      <c r="G152" s="90" t="s">
        <v>33</v>
      </c>
      <c r="H152" s="90" t="s">
        <v>33</v>
      </c>
      <c r="I152" s="90" t="s">
        <v>33</v>
      </c>
      <c r="J152" s="91">
        <v>2.11</v>
      </c>
      <c r="K152" s="90" t="s">
        <v>33</v>
      </c>
      <c r="L152" s="91">
        <v>15.77</v>
      </c>
      <c r="M152" s="92" t="s">
        <v>33</v>
      </c>
      <c r="N152" s="93" t="s">
        <v>33</v>
      </c>
      <c r="U152" s="68" t="s">
        <v>182</v>
      </c>
    </row>
    <row r="153" spans="1:24" s="63" customFormat="1" x14ac:dyDescent="0.2">
      <c r="A153" s="98"/>
      <c r="B153" s="97" t="s">
        <v>33</v>
      </c>
      <c r="C153" s="767" t="s">
        <v>183</v>
      </c>
      <c r="D153" s="767"/>
      <c r="E153" s="767"/>
      <c r="F153" s="99" t="s">
        <v>33</v>
      </c>
      <c r="G153" s="99" t="s">
        <v>33</v>
      </c>
      <c r="H153" s="99" t="s">
        <v>33</v>
      </c>
      <c r="I153" s="99" t="s">
        <v>33</v>
      </c>
      <c r="J153" s="100" t="s">
        <v>33</v>
      </c>
      <c r="K153" s="99" t="s">
        <v>33</v>
      </c>
      <c r="L153" s="100">
        <v>15.53</v>
      </c>
      <c r="M153" s="101" t="s">
        <v>33</v>
      </c>
      <c r="N153" s="102" t="s">
        <v>33</v>
      </c>
      <c r="T153" s="68" t="s">
        <v>183</v>
      </c>
    </row>
    <row r="154" spans="1:24" s="63" customFormat="1" ht="22.5" x14ac:dyDescent="0.2">
      <c r="A154" s="98"/>
      <c r="B154" s="97" t="s">
        <v>907</v>
      </c>
      <c r="C154" s="767" t="s">
        <v>908</v>
      </c>
      <c r="D154" s="767"/>
      <c r="E154" s="767"/>
      <c r="F154" s="99" t="s">
        <v>186</v>
      </c>
      <c r="G154" s="99" t="s">
        <v>909</v>
      </c>
      <c r="H154" s="99" t="s">
        <v>33</v>
      </c>
      <c r="I154" s="99" t="s">
        <v>909</v>
      </c>
      <c r="J154" s="100" t="s">
        <v>33</v>
      </c>
      <c r="K154" s="99" t="s">
        <v>33</v>
      </c>
      <c r="L154" s="100">
        <v>14.29</v>
      </c>
      <c r="M154" s="101" t="s">
        <v>33</v>
      </c>
      <c r="N154" s="102" t="s">
        <v>33</v>
      </c>
      <c r="T154" s="68" t="s">
        <v>908</v>
      </c>
    </row>
    <row r="155" spans="1:24" s="63" customFormat="1" ht="22.5" x14ac:dyDescent="0.2">
      <c r="A155" s="98"/>
      <c r="B155" s="97" t="s">
        <v>910</v>
      </c>
      <c r="C155" s="767" t="s">
        <v>911</v>
      </c>
      <c r="D155" s="767"/>
      <c r="E155" s="767"/>
      <c r="F155" s="99" t="s">
        <v>186</v>
      </c>
      <c r="G155" s="99" t="s">
        <v>594</v>
      </c>
      <c r="H155" s="99" t="s">
        <v>33</v>
      </c>
      <c r="I155" s="99" t="s">
        <v>594</v>
      </c>
      <c r="J155" s="100" t="s">
        <v>33</v>
      </c>
      <c r="K155" s="99" t="s">
        <v>33</v>
      </c>
      <c r="L155" s="100">
        <v>10.09</v>
      </c>
      <c r="M155" s="101" t="s">
        <v>33</v>
      </c>
      <c r="N155" s="102" t="s">
        <v>33</v>
      </c>
      <c r="T155" s="68" t="s">
        <v>911</v>
      </c>
    </row>
    <row r="156" spans="1:24" s="63" customFormat="1" x14ac:dyDescent="0.2">
      <c r="A156" s="103"/>
      <c r="B156" s="104"/>
      <c r="C156" s="780" t="s">
        <v>191</v>
      </c>
      <c r="D156" s="780"/>
      <c r="E156" s="780"/>
      <c r="F156" s="105" t="s">
        <v>33</v>
      </c>
      <c r="G156" s="105" t="s">
        <v>33</v>
      </c>
      <c r="H156" s="105" t="s">
        <v>33</v>
      </c>
      <c r="I156" s="105" t="s">
        <v>33</v>
      </c>
      <c r="J156" s="106" t="s">
        <v>33</v>
      </c>
      <c r="K156" s="105" t="s">
        <v>33</v>
      </c>
      <c r="L156" s="106">
        <v>40.15</v>
      </c>
      <c r="M156" s="92" t="s">
        <v>33</v>
      </c>
      <c r="N156" s="107" t="s">
        <v>33</v>
      </c>
      <c r="V156" s="68" t="s">
        <v>191</v>
      </c>
    </row>
    <row r="157" spans="1:24" s="63" customFormat="1" ht="33.75" x14ac:dyDescent="0.2">
      <c r="A157" s="88" t="s">
        <v>316</v>
      </c>
      <c r="B157" s="89" t="s">
        <v>1446</v>
      </c>
      <c r="C157" s="776" t="s">
        <v>1447</v>
      </c>
      <c r="D157" s="776"/>
      <c r="E157" s="776"/>
      <c r="F157" s="90" t="s">
        <v>1448</v>
      </c>
      <c r="G157" s="90" t="s">
        <v>33</v>
      </c>
      <c r="H157" s="90" t="s">
        <v>33</v>
      </c>
      <c r="I157" s="90" t="s">
        <v>981</v>
      </c>
      <c r="J157" s="91">
        <v>728.52</v>
      </c>
      <c r="K157" s="90" t="s">
        <v>33</v>
      </c>
      <c r="L157" s="91">
        <v>14.57</v>
      </c>
      <c r="M157" s="92" t="s">
        <v>33</v>
      </c>
      <c r="N157" s="93" t="s">
        <v>33</v>
      </c>
      <c r="Q157" s="68" t="s">
        <v>1447</v>
      </c>
    </row>
    <row r="158" spans="1:24" s="63" customFormat="1" x14ac:dyDescent="0.2">
      <c r="A158" s="94"/>
      <c r="B158" s="95"/>
      <c r="C158" s="767" t="s">
        <v>1079</v>
      </c>
      <c r="D158" s="767"/>
      <c r="E158" s="767"/>
      <c r="F158" s="767"/>
      <c r="G158" s="767"/>
      <c r="H158" s="767"/>
      <c r="I158" s="767"/>
      <c r="J158" s="767"/>
      <c r="K158" s="767"/>
      <c r="L158" s="767"/>
      <c r="M158" s="767"/>
      <c r="N158" s="781"/>
      <c r="X158" s="68" t="s">
        <v>1079</v>
      </c>
    </row>
    <row r="159" spans="1:24" s="63" customFormat="1" ht="22.5" x14ac:dyDescent="0.2">
      <c r="A159" s="88" t="s">
        <v>689</v>
      </c>
      <c r="B159" s="89" t="s">
        <v>947</v>
      </c>
      <c r="C159" s="776" t="s">
        <v>1444</v>
      </c>
      <c r="D159" s="776"/>
      <c r="E159" s="776"/>
      <c r="F159" s="90" t="s">
        <v>484</v>
      </c>
      <c r="G159" s="90" t="s">
        <v>33</v>
      </c>
      <c r="H159" s="90" t="s">
        <v>33</v>
      </c>
      <c r="I159" s="90" t="s">
        <v>212</v>
      </c>
      <c r="J159" s="91">
        <v>18</v>
      </c>
      <c r="K159" s="90" t="s">
        <v>856</v>
      </c>
      <c r="L159" s="91">
        <v>73.44</v>
      </c>
      <c r="M159" s="92" t="s">
        <v>33</v>
      </c>
      <c r="N159" s="93" t="s">
        <v>33</v>
      </c>
      <c r="Q159" s="68" t="s">
        <v>1444</v>
      </c>
    </row>
    <row r="160" spans="1:24" s="63" customFormat="1" x14ac:dyDescent="0.2">
      <c r="A160" s="94"/>
      <c r="B160" s="95"/>
      <c r="C160" s="767" t="s">
        <v>1445</v>
      </c>
      <c r="D160" s="767"/>
      <c r="E160" s="767"/>
      <c r="F160" s="767"/>
      <c r="G160" s="767"/>
      <c r="H160" s="767"/>
      <c r="I160" s="767"/>
      <c r="J160" s="767"/>
      <c r="K160" s="767"/>
      <c r="L160" s="767"/>
      <c r="M160" s="767"/>
      <c r="N160" s="781"/>
      <c r="W160" s="68" t="s">
        <v>1445</v>
      </c>
    </row>
    <row r="161" spans="1:26" s="63" customFormat="1" ht="22.5" x14ac:dyDescent="0.2">
      <c r="A161" s="96"/>
      <c r="B161" s="97" t="s">
        <v>858</v>
      </c>
      <c r="C161" s="767" t="s">
        <v>859</v>
      </c>
      <c r="D161" s="767"/>
      <c r="E161" s="767"/>
      <c r="F161" s="767"/>
      <c r="G161" s="767"/>
      <c r="H161" s="767"/>
      <c r="I161" s="767"/>
      <c r="J161" s="767"/>
      <c r="K161" s="767"/>
      <c r="L161" s="767"/>
      <c r="M161" s="767"/>
      <c r="N161" s="781"/>
      <c r="R161" s="68" t="s">
        <v>859</v>
      </c>
    </row>
    <row r="162" spans="1:26" s="63" customFormat="1" ht="45" x14ac:dyDescent="0.2">
      <c r="A162" s="88" t="s">
        <v>692</v>
      </c>
      <c r="B162" s="89" t="s">
        <v>999</v>
      </c>
      <c r="C162" s="776" t="s">
        <v>1000</v>
      </c>
      <c r="D162" s="776"/>
      <c r="E162" s="776"/>
      <c r="F162" s="90" t="s">
        <v>484</v>
      </c>
      <c r="G162" s="90" t="s">
        <v>33</v>
      </c>
      <c r="H162" s="90" t="s">
        <v>33</v>
      </c>
      <c r="I162" s="90" t="s">
        <v>741</v>
      </c>
      <c r="J162" s="91" t="s">
        <v>33</v>
      </c>
      <c r="K162" s="90" t="s">
        <v>33</v>
      </c>
      <c r="L162" s="91" t="s">
        <v>33</v>
      </c>
      <c r="M162" s="92" t="s">
        <v>33</v>
      </c>
      <c r="N162" s="93" t="s">
        <v>33</v>
      </c>
      <c r="Q162" s="68" t="s">
        <v>1000</v>
      </c>
    </row>
    <row r="163" spans="1:26" s="63" customFormat="1" ht="22.5" x14ac:dyDescent="0.2">
      <c r="A163" s="96"/>
      <c r="B163" s="97" t="s">
        <v>171</v>
      </c>
      <c r="C163" s="767" t="s">
        <v>172</v>
      </c>
      <c r="D163" s="767"/>
      <c r="E163" s="767"/>
      <c r="F163" s="767"/>
      <c r="G163" s="767"/>
      <c r="H163" s="767"/>
      <c r="I163" s="767"/>
      <c r="J163" s="767"/>
      <c r="K163" s="767"/>
      <c r="L163" s="767"/>
      <c r="M163" s="767"/>
      <c r="N163" s="781"/>
      <c r="R163" s="68" t="s">
        <v>172</v>
      </c>
    </row>
    <row r="164" spans="1:26" s="63" customFormat="1" x14ac:dyDescent="0.2">
      <c r="A164" s="98"/>
      <c r="B164" s="97" t="s">
        <v>165</v>
      </c>
      <c r="C164" s="767" t="s">
        <v>251</v>
      </c>
      <c r="D164" s="767"/>
      <c r="E164" s="767"/>
      <c r="F164" s="99" t="s">
        <v>33</v>
      </c>
      <c r="G164" s="99" t="s">
        <v>33</v>
      </c>
      <c r="H164" s="99" t="s">
        <v>33</v>
      </c>
      <c r="I164" s="99" t="s">
        <v>33</v>
      </c>
      <c r="J164" s="100">
        <v>3.57</v>
      </c>
      <c r="K164" s="99" t="s">
        <v>175</v>
      </c>
      <c r="L164" s="100">
        <v>133.88</v>
      </c>
      <c r="M164" s="101" t="s">
        <v>33</v>
      </c>
      <c r="N164" s="102" t="s">
        <v>33</v>
      </c>
      <c r="S164" s="68" t="s">
        <v>251</v>
      </c>
    </row>
    <row r="165" spans="1:26" s="63" customFormat="1" x14ac:dyDescent="0.2">
      <c r="A165" s="98"/>
      <c r="B165" s="97" t="s">
        <v>212</v>
      </c>
      <c r="C165" s="767" t="s">
        <v>252</v>
      </c>
      <c r="D165" s="767"/>
      <c r="E165" s="767"/>
      <c r="F165" s="99" t="s">
        <v>33</v>
      </c>
      <c r="G165" s="99" t="s">
        <v>33</v>
      </c>
      <c r="H165" s="99" t="s">
        <v>33</v>
      </c>
      <c r="I165" s="99" t="s">
        <v>33</v>
      </c>
      <c r="J165" s="100">
        <v>15.07</v>
      </c>
      <c r="K165" s="99" t="s">
        <v>33</v>
      </c>
      <c r="L165" s="100">
        <v>2.1</v>
      </c>
      <c r="M165" s="101" t="s">
        <v>33</v>
      </c>
      <c r="N165" s="102" t="s">
        <v>33</v>
      </c>
      <c r="S165" s="68" t="s">
        <v>252</v>
      </c>
    </row>
    <row r="166" spans="1:26" s="63" customFormat="1" x14ac:dyDescent="0.2">
      <c r="A166" s="98"/>
      <c r="B166" s="97" t="s">
        <v>33</v>
      </c>
      <c r="C166" s="767" t="s">
        <v>253</v>
      </c>
      <c r="D166" s="767"/>
      <c r="E166" s="767"/>
      <c r="F166" s="99" t="s">
        <v>179</v>
      </c>
      <c r="G166" s="99" t="s">
        <v>1001</v>
      </c>
      <c r="H166" s="99" t="s">
        <v>175</v>
      </c>
      <c r="I166" s="99" t="s">
        <v>1002</v>
      </c>
      <c r="J166" s="100" t="s">
        <v>33</v>
      </c>
      <c r="K166" s="99" t="s">
        <v>33</v>
      </c>
      <c r="L166" s="100" t="s">
        <v>33</v>
      </c>
      <c r="M166" s="101" t="s">
        <v>33</v>
      </c>
      <c r="N166" s="102" t="s">
        <v>33</v>
      </c>
      <c r="T166" s="68" t="s">
        <v>253</v>
      </c>
    </row>
    <row r="167" spans="1:26" s="63" customFormat="1" x14ac:dyDescent="0.2">
      <c r="A167" s="98"/>
      <c r="B167" s="97" t="s">
        <v>33</v>
      </c>
      <c r="C167" s="776" t="s">
        <v>182</v>
      </c>
      <c r="D167" s="776"/>
      <c r="E167" s="776"/>
      <c r="F167" s="90" t="s">
        <v>33</v>
      </c>
      <c r="G167" s="90" t="s">
        <v>33</v>
      </c>
      <c r="H167" s="90" t="s">
        <v>33</v>
      </c>
      <c r="I167" s="90" t="s">
        <v>33</v>
      </c>
      <c r="J167" s="91">
        <v>3.64</v>
      </c>
      <c r="K167" s="90" t="s">
        <v>33</v>
      </c>
      <c r="L167" s="91">
        <v>135.97999999999999</v>
      </c>
      <c r="M167" s="92" t="s">
        <v>33</v>
      </c>
      <c r="N167" s="93" t="s">
        <v>33</v>
      </c>
      <c r="U167" s="68" t="s">
        <v>182</v>
      </c>
    </row>
    <row r="168" spans="1:26" s="63" customFormat="1" x14ac:dyDescent="0.2">
      <c r="A168" s="98"/>
      <c r="B168" s="97" t="s">
        <v>33</v>
      </c>
      <c r="C168" s="767" t="s">
        <v>183</v>
      </c>
      <c r="D168" s="767"/>
      <c r="E168" s="767"/>
      <c r="F168" s="99" t="s">
        <v>33</v>
      </c>
      <c r="G168" s="99" t="s">
        <v>33</v>
      </c>
      <c r="H168" s="99" t="s">
        <v>33</v>
      </c>
      <c r="I168" s="99" t="s">
        <v>33</v>
      </c>
      <c r="J168" s="100" t="s">
        <v>33</v>
      </c>
      <c r="K168" s="99" t="s">
        <v>33</v>
      </c>
      <c r="L168" s="100">
        <v>133.88</v>
      </c>
      <c r="M168" s="101" t="s">
        <v>33</v>
      </c>
      <c r="N168" s="102" t="s">
        <v>33</v>
      </c>
      <c r="T168" s="68" t="s">
        <v>183</v>
      </c>
    </row>
    <row r="169" spans="1:26" s="63" customFormat="1" ht="22.5" x14ac:dyDescent="0.2">
      <c r="A169" s="98"/>
      <c r="B169" s="97" t="s">
        <v>959</v>
      </c>
      <c r="C169" s="767" t="s">
        <v>960</v>
      </c>
      <c r="D169" s="767"/>
      <c r="E169" s="767"/>
      <c r="F169" s="99" t="s">
        <v>186</v>
      </c>
      <c r="G169" s="99" t="s">
        <v>187</v>
      </c>
      <c r="H169" s="99" t="s">
        <v>33</v>
      </c>
      <c r="I169" s="99" t="s">
        <v>187</v>
      </c>
      <c r="J169" s="100" t="s">
        <v>33</v>
      </c>
      <c r="K169" s="99" t="s">
        <v>33</v>
      </c>
      <c r="L169" s="100">
        <v>127.19</v>
      </c>
      <c r="M169" s="101" t="s">
        <v>33</v>
      </c>
      <c r="N169" s="102" t="s">
        <v>33</v>
      </c>
      <c r="T169" s="68" t="s">
        <v>960</v>
      </c>
    </row>
    <row r="170" spans="1:26" s="63" customFormat="1" ht="22.5" x14ac:dyDescent="0.2">
      <c r="A170" s="98"/>
      <c r="B170" s="97" t="s">
        <v>961</v>
      </c>
      <c r="C170" s="767" t="s">
        <v>962</v>
      </c>
      <c r="D170" s="767"/>
      <c r="E170" s="767"/>
      <c r="F170" s="99" t="s">
        <v>186</v>
      </c>
      <c r="G170" s="99" t="s">
        <v>594</v>
      </c>
      <c r="H170" s="99" t="s">
        <v>33</v>
      </c>
      <c r="I170" s="99" t="s">
        <v>594</v>
      </c>
      <c r="J170" s="100" t="s">
        <v>33</v>
      </c>
      <c r="K170" s="99" t="s">
        <v>33</v>
      </c>
      <c r="L170" s="100">
        <v>87.02</v>
      </c>
      <c r="M170" s="101" t="s">
        <v>33</v>
      </c>
      <c r="N170" s="102" t="s">
        <v>33</v>
      </c>
      <c r="T170" s="68" t="s">
        <v>962</v>
      </c>
    </row>
    <row r="171" spans="1:26" s="63" customFormat="1" x14ac:dyDescent="0.2">
      <c r="A171" s="103"/>
      <c r="B171" s="104"/>
      <c r="C171" s="780" t="s">
        <v>191</v>
      </c>
      <c r="D171" s="780"/>
      <c r="E171" s="780"/>
      <c r="F171" s="105" t="s">
        <v>33</v>
      </c>
      <c r="G171" s="105" t="s">
        <v>33</v>
      </c>
      <c r="H171" s="105" t="s">
        <v>33</v>
      </c>
      <c r="I171" s="105" t="s">
        <v>33</v>
      </c>
      <c r="J171" s="106" t="s">
        <v>33</v>
      </c>
      <c r="K171" s="105" t="s">
        <v>33</v>
      </c>
      <c r="L171" s="106">
        <v>350.19</v>
      </c>
      <c r="M171" s="92" t="s">
        <v>33</v>
      </c>
      <c r="N171" s="107" t="s">
        <v>33</v>
      </c>
      <c r="V171" s="68" t="s">
        <v>191</v>
      </c>
    </row>
    <row r="172" spans="1:26" s="63" customFormat="1" ht="78.75" x14ac:dyDescent="0.2">
      <c r="A172" s="88" t="s">
        <v>233</v>
      </c>
      <c r="B172" s="89" t="s">
        <v>1003</v>
      </c>
      <c r="C172" s="776" t="s">
        <v>1004</v>
      </c>
      <c r="D172" s="776"/>
      <c r="E172" s="776"/>
      <c r="F172" s="90" t="s">
        <v>484</v>
      </c>
      <c r="G172" s="90" t="s">
        <v>33</v>
      </c>
      <c r="H172" s="90" t="s">
        <v>33</v>
      </c>
      <c r="I172" s="90" t="s">
        <v>165</v>
      </c>
      <c r="J172" s="91">
        <v>110.11</v>
      </c>
      <c r="K172" s="90" t="s">
        <v>33</v>
      </c>
      <c r="L172" s="91">
        <v>110.11</v>
      </c>
      <c r="M172" s="92" t="s">
        <v>33</v>
      </c>
      <c r="N172" s="93" t="s">
        <v>33</v>
      </c>
      <c r="Q172" s="68" t="s">
        <v>1004</v>
      </c>
    </row>
    <row r="173" spans="1:26" s="63" customFormat="1" ht="1.5" customHeight="1" x14ac:dyDescent="0.2">
      <c r="A173" s="108"/>
      <c r="B173" s="104"/>
      <c r="C173" s="104"/>
      <c r="D173" s="104"/>
      <c r="E173" s="104"/>
      <c r="F173" s="108"/>
      <c r="G173" s="108"/>
      <c r="H173" s="108"/>
      <c r="I173" s="108"/>
      <c r="J173" s="109"/>
      <c r="K173" s="108"/>
      <c r="L173" s="109"/>
      <c r="M173" s="99"/>
      <c r="N173" s="109"/>
    </row>
    <row r="174" spans="1:26" s="63" customFormat="1" ht="2.25" customHeight="1" x14ac:dyDescent="0.2">
      <c r="B174" s="67"/>
      <c r="C174" s="67"/>
      <c r="D174" s="67"/>
      <c r="E174" s="67"/>
      <c r="F174" s="67"/>
      <c r="G174" s="67"/>
      <c r="H174" s="67"/>
      <c r="I174" s="67"/>
      <c r="J174" s="67"/>
      <c r="K174" s="67"/>
      <c r="L174" s="122"/>
      <c r="M174" s="123"/>
      <c r="N174" s="124"/>
    </row>
    <row r="175" spans="1:26" s="63" customFormat="1" x14ac:dyDescent="0.2">
      <c r="A175" s="110"/>
      <c r="B175" s="111" t="s">
        <v>33</v>
      </c>
      <c r="C175" s="780" t="s">
        <v>321</v>
      </c>
      <c r="D175" s="780"/>
      <c r="E175" s="780"/>
      <c r="F175" s="780"/>
      <c r="G175" s="780"/>
      <c r="H175" s="780"/>
      <c r="I175" s="780"/>
      <c r="J175" s="780"/>
      <c r="K175" s="780"/>
      <c r="L175" s="112" t="s">
        <v>33</v>
      </c>
      <c r="M175" s="113" t="s">
        <v>33</v>
      </c>
      <c r="N175" s="114" t="s">
        <v>33</v>
      </c>
      <c r="Y175" s="68" t="s">
        <v>321</v>
      </c>
    </row>
    <row r="176" spans="1:26" s="63" customFormat="1" x14ac:dyDescent="0.2">
      <c r="A176" s="115"/>
      <c r="B176" s="97" t="s">
        <v>165</v>
      </c>
      <c r="C176" s="767" t="s">
        <v>876</v>
      </c>
      <c r="D176" s="767"/>
      <c r="E176" s="767"/>
      <c r="F176" s="767"/>
      <c r="G176" s="767"/>
      <c r="H176" s="767"/>
      <c r="I176" s="767"/>
      <c r="J176" s="767"/>
      <c r="K176" s="767"/>
      <c r="L176" s="116">
        <v>2209.8000000000002</v>
      </c>
      <c r="M176" s="117">
        <v>7.3</v>
      </c>
      <c r="N176" s="118">
        <v>16132</v>
      </c>
      <c r="Z176" s="68" t="s">
        <v>876</v>
      </c>
    </row>
    <row r="177" spans="1:27" x14ac:dyDescent="0.2">
      <c r="A177" s="115"/>
      <c r="B177" s="97" t="s">
        <v>33</v>
      </c>
      <c r="C177" s="767" t="s">
        <v>203</v>
      </c>
      <c r="D177" s="767"/>
      <c r="E177" s="767"/>
      <c r="F177" s="767"/>
      <c r="G177" s="767"/>
      <c r="H177" s="767"/>
      <c r="I177" s="767"/>
      <c r="J177" s="767"/>
      <c r="K177" s="767"/>
      <c r="L177" s="116" t="s">
        <v>33</v>
      </c>
      <c r="M177" s="117" t="s">
        <v>33</v>
      </c>
      <c r="N177" s="118" t="s">
        <v>33</v>
      </c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8" t="s">
        <v>203</v>
      </c>
      <c r="AA177" s="63"/>
    </row>
    <row r="178" spans="1:27" x14ac:dyDescent="0.2">
      <c r="A178" s="115"/>
      <c r="B178" s="97" t="s">
        <v>33</v>
      </c>
      <c r="C178" s="767" t="s">
        <v>296</v>
      </c>
      <c r="D178" s="767"/>
      <c r="E178" s="767"/>
      <c r="F178" s="767"/>
      <c r="G178" s="767"/>
      <c r="H178" s="767"/>
      <c r="I178" s="767"/>
      <c r="J178" s="767"/>
      <c r="K178" s="767"/>
      <c r="L178" s="116">
        <v>571.30999999999995</v>
      </c>
      <c r="M178" s="117" t="s">
        <v>33</v>
      </c>
      <c r="N178" s="118" t="s">
        <v>33</v>
      </c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8" t="s">
        <v>296</v>
      </c>
      <c r="AA178" s="63"/>
    </row>
    <row r="179" spans="1:27" x14ac:dyDescent="0.2">
      <c r="A179" s="115"/>
      <c r="B179" s="97" t="s">
        <v>33</v>
      </c>
      <c r="C179" s="767" t="s">
        <v>204</v>
      </c>
      <c r="D179" s="767"/>
      <c r="E179" s="767"/>
      <c r="F179" s="767"/>
      <c r="G179" s="767"/>
      <c r="H179" s="767"/>
      <c r="I179" s="767"/>
      <c r="J179" s="767"/>
      <c r="K179" s="767"/>
      <c r="L179" s="116">
        <v>54.35</v>
      </c>
      <c r="M179" s="117" t="s">
        <v>33</v>
      </c>
      <c r="N179" s="118" t="s">
        <v>33</v>
      </c>
      <c r="O179" s="63"/>
      <c r="P179" s="63"/>
      <c r="Q179" s="63"/>
      <c r="R179" s="63"/>
      <c r="S179" s="63"/>
      <c r="T179" s="63"/>
      <c r="U179" s="63"/>
      <c r="V179" s="63"/>
      <c r="W179" s="63"/>
      <c r="X179" s="63"/>
      <c r="Y179" s="63"/>
      <c r="Z179" s="68" t="s">
        <v>204</v>
      </c>
      <c r="AA179" s="63"/>
    </row>
    <row r="180" spans="1:27" x14ac:dyDescent="0.2">
      <c r="A180" s="115"/>
      <c r="B180" s="97" t="s">
        <v>33</v>
      </c>
      <c r="C180" s="767" t="s">
        <v>297</v>
      </c>
      <c r="D180" s="767"/>
      <c r="E180" s="767"/>
      <c r="F180" s="767"/>
      <c r="G180" s="767"/>
      <c r="H180" s="767"/>
      <c r="I180" s="767"/>
      <c r="J180" s="767"/>
      <c r="K180" s="767"/>
      <c r="L180" s="116">
        <v>721.2</v>
      </c>
      <c r="M180" s="117" t="s">
        <v>33</v>
      </c>
      <c r="N180" s="118" t="s">
        <v>33</v>
      </c>
      <c r="O180" s="63"/>
      <c r="P180" s="63"/>
      <c r="Q180" s="63"/>
      <c r="R180" s="63"/>
      <c r="S180" s="63"/>
      <c r="T180" s="63"/>
      <c r="U180" s="63"/>
      <c r="V180" s="63"/>
      <c r="W180" s="63"/>
      <c r="X180" s="63"/>
      <c r="Y180" s="63"/>
      <c r="Z180" s="68" t="s">
        <v>297</v>
      </c>
      <c r="AA180" s="63"/>
    </row>
    <row r="181" spans="1:27" x14ac:dyDescent="0.2">
      <c r="A181" s="115"/>
      <c r="B181" s="97" t="s">
        <v>33</v>
      </c>
      <c r="C181" s="767" t="s">
        <v>205</v>
      </c>
      <c r="D181" s="767"/>
      <c r="E181" s="767"/>
      <c r="F181" s="767"/>
      <c r="G181" s="767"/>
      <c r="H181" s="767"/>
      <c r="I181" s="767"/>
      <c r="J181" s="767"/>
      <c r="K181" s="767"/>
      <c r="L181" s="116">
        <v>502.49</v>
      </c>
      <c r="M181" s="117" t="s">
        <v>33</v>
      </c>
      <c r="N181" s="118" t="s">
        <v>33</v>
      </c>
      <c r="O181" s="63"/>
      <c r="P181" s="63"/>
      <c r="Q181" s="63"/>
      <c r="R181" s="63"/>
      <c r="S181" s="63"/>
      <c r="T181" s="63"/>
      <c r="U181" s="63"/>
      <c r="V181" s="63"/>
      <c r="W181" s="63"/>
      <c r="X181" s="63"/>
      <c r="Y181" s="63"/>
      <c r="Z181" s="68" t="s">
        <v>205</v>
      </c>
      <c r="AA181" s="63"/>
    </row>
    <row r="182" spans="1:27" x14ac:dyDescent="0.2">
      <c r="A182" s="115"/>
      <c r="B182" s="97" t="s">
        <v>33</v>
      </c>
      <c r="C182" s="767" t="s">
        <v>206</v>
      </c>
      <c r="D182" s="767"/>
      <c r="E182" s="767"/>
      <c r="F182" s="767"/>
      <c r="G182" s="767"/>
      <c r="H182" s="767"/>
      <c r="I182" s="767"/>
      <c r="J182" s="767"/>
      <c r="K182" s="767"/>
      <c r="L182" s="116">
        <v>360.45</v>
      </c>
      <c r="M182" s="117" t="s">
        <v>33</v>
      </c>
      <c r="N182" s="118" t="s">
        <v>33</v>
      </c>
      <c r="O182" s="63"/>
      <c r="P182" s="63"/>
      <c r="Q182" s="63"/>
      <c r="R182" s="63"/>
      <c r="S182" s="63"/>
      <c r="T182" s="63"/>
      <c r="U182" s="63"/>
      <c r="V182" s="63"/>
      <c r="W182" s="63"/>
      <c r="X182" s="63"/>
      <c r="Y182" s="63"/>
      <c r="Z182" s="68" t="s">
        <v>206</v>
      </c>
      <c r="AA182" s="63"/>
    </row>
    <row r="183" spans="1:27" x14ac:dyDescent="0.2">
      <c r="A183" s="115"/>
      <c r="B183" s="97" t="s">
        <v>33</v>
      </c>
      <c r="C183" s="767" t="s">
        <v>877</v>
      </c>
      <c r="D183" s="767"/>
      <c r="E183" s="767"/>
      <c r="F183" s="767"/>
      <c r="G183" s="767"/>
      <c r="H183" s="767"/>
      <c r="I183" s="767"/>
      <c r="J183" s="767"/>
      <c r="K183" s="767"/>
      <c r="L183" s="116">
        <v>5768.44</v>
      </c>
      <c r="M183" s="117" t="s">
        <v>33</v>
      </c>
      <c r="N183" s="118">
        <v>26016</v>
      </c>
      <c r="O183" s="63"/>
      <c r="P183" s="63"/>
      <c r="Q183" s="63"/>
      <c r="R183" s="63"/>
      <c r="S183" s="63"/>
      <c r="T183" s="63"/>
      <c r="U183" s="63"/>
      <c r="V183" s="63"/>
      <c r="W183" s="63"/>
      <c r="X183" s="63"/>
      <c r="Y183" s="63"/>
      <c r="Z183" s="68" t="s">
        <v>877</v>
      </c>
      <c r="AA183" s="63"/>
    </row>
    <row r="184" spans="1:27" x14ac:dyDescent="0.2">
      <c r="A184" s="115"/>
      <c r="B184" s="97" t="s">
        <v>173</v>
      </c>
      <c r="C184" s="767" t="s">
        <v>1005</v>
      </c>
      <c r="D184" s="767"/>
      <c r="E184" s="767"/>
      <c r="F184" s="767"/>
      <c r="G184" s="767"/>
      <c r="H184" s="767"/>
      <c r="I184" s="767"/>
      <c r="J184" s="767"/>
      <c r="K184" s="767"/>
      <c r="L184" s="116">
        <v>2812</v>
      </c>
      <c r="M184" s="117">
        <v>4.51</v>
      </c>
      <c r="N184" s="118">
        <v>12682</v>
      </c>
      <c r="O184" s="63"/>
      <c r="P184" s="63"/>
      <c r="Q184" s="63"/>
      <c r="R184" s="63"/>
      <c r="S184" s="63"/>
      <c r="T184" s="63"/>
      <c r="U184" s="63"/>
      <c r="V184" s="63"/>
      <c r="W184" s="63"/>
      <c r="X184" s="63"/>
      <c r="Y184" s="63"/>
      <c r="Z184" s="68" t="s">
        <v>1005</v>
      </c>
      <c r="AA184" s="63"/>
    </row>
    <row r="185" spans="1:27" x14ac:dyDescent="0.2">
      <c r="A185" s="115"/>
      <c r="B185" s="97" t="s">
        <v>173</v>
      </c>
      <c r="C185" s="767" t="s">
        <v>1006</v>
      </c>
      <c r="D185" s="767"/>
      <c r="E185" s="767"/>
      <c r="F185" s="767"/>
      <c r="G185" s="767"/>
      <c r="H185" s="767"/>
      <c r="I185" s="767"/>
      <c r="J185" s="767"/>
      <c r="K185" s="767"/>
      <c r="L185" s="116">
        <v>2956.44</v>
      </c>
      <c r="M185" s="117">
        <v>4.51</v>
      </c>
      <c r="N185" s="118">
        <v>13334</v>
      </c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8" t="s">
        <v>1006</v>
      </c>
      <c r="AA185" s="63"/>
    </row>
    <row r="186" spans="1:27" x14ac:dyDescent="0.2">
      <c r="A186" s="115"/>
      <c r="B186" s="97" t="s">
        <v>33</v>
      </c>
      <c r="C186" s="767" t="s">
        <v>207</v>
      </c>
      <c r="D186" s="767"/>
      <c r="E186" s="767"/>
      <c r="F186" s="767"/>
      <c r="G186" s="767"/>
      <c r="H186" s="767"/>
      <c r="I186" s="767"/>
      <c r="J186" s="767"/>
      <c r="K186" s="767"/>
      <c r="L186" s="116">
        <v>577.72</v>
      </c>
      <c r="M186" s="117" t="s">
        <v>33</v>
      </c>
      <c r="N186" s="118" t="s">
        <v>33</v>
      </c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8" t="s">
        <v>207</v>
      </c>
      <c r="AA186" s="63"/>
    </row>
    <row r="187" spans="1:27" x14ac:dyDescent="0.2">
      <c r="A187" s="115"/>
      <c r="B187" s="97" t="s">
        <v>33</v>
      </c>
      <c r="C187" s="767" t="s">
        <v>208</v>
      </c>
      <c r="D187" s="767"/>
      <c r="E187" s="767"/>
      <c r="F187" s="767"/>
      <c r="G187" s="767"/>
      <c r="H187" s="767"/>
      <c r="I187" s="767"/>
      <c r="J187" s="767"/>
      <c r="K187" s="767"/>
      <c r="L187" s="116">
        <v>502.49</v>
      </c>
      <c r="M187" s="117" t="s">
        <v>33</v>
      </c>
      <c r="N187" s="118" t="s">
        <v>33</v>
      </c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  <c r="Z187" s="68" t="s">
        <v>208</v>
      </c>
      <c r="AA187" s="63"/>
    </row>
    <row r="188" spans="1:27" x14ac:dyDescent="0.2">
      <c r="A188" s="115"/>
      <c r="B188" s="97" t="s">
        <v>33</v>
      </c>
      <c r="C188" s="767" t="s">
        <v>209</v>
      </c>
      <c r="D188" s="767"/>
      <c r="E188" s="767"/>
      <c r="F188" s="767"/>
      <c r="G188" s="767"/>
      <c r="H188" s="767"/>
      <c r="I188" s="767"/>
      <c r="J188" s="767"/>
      <c r="K188" s="767"/>
      <c r="L188" s="116">
        <v>360.45</v>
      </c>
      <c r="M188" s="117" t="s">
        <v>33</v>
      </c>
      <c r="N188" s="118" t="s">
        <v>33</v>
      </c>
      <c r="O188" s="63"/>
      <c r="P188" s="63"/>
      <c r="Q188" s="63"/>
      <c r="R188" s="63"/>
      <c r="S188" s="63"/>
      <c r="T188" s="63"/>
      <c r="U188" s="63"/>
      <c r="V188" s="63"/>
      <c r="W188" s="63"/>
      <c r="X188" s="63"/>
      <c r="Y188" s="63"/>
      <c r="Z188" s="68" t="s">
        <v>209</v>
      </c>
      <c r="AA188" s="63"/>
    </row>
    <row r="189" spans="1:27" x14ac:dyDescent="0.2">
      <c r="A189" s="115"/>
      <c r="B189" s="109" t="s">
        <v>33</v>
      </c>
      <c r="C189" s="782" t="s">
        <v>322</v>
      </c>
      <c r="D189" s="782"/>
      <c r="E189" s="782"/>
      <c r="F189" s="782"/>
      <c r="G189" s="782"/>
      <c r="H189" s="782"/>
      <c r="I189" s="782"/>
      <c r="J189" s="782"/>
      <c r="K189" s="782"/>
      <c r="L189" s="119">
        <v>7978.24</v>
      </c>
      <c r="M189" s="120" t="s">
        <v>33</v>
      </c>
      <c r="N189" s="125">
        <v>42148</v>
      </c>
      <c r="O189" s="63"/>
      <c r="P189" s="63"/>
      <c r="Q189" s="63"/>
      <c r="R189" s="63"/>
      <c r="S189" s="63"/>
      <c r="T189" s="63"/>
      <c r="U189" s="63"/>
      <c r="V189" s="63"/>
      <c r="W189" s="63"/>
      <c r="X189" s="63"/>
      <c r="Y189" s="63"/>
      <c r="Z189" s="63"/>
      <c r="AA189" s="68" t="s">
        <v>322</v>
      </c>
    </row>
    <row r="190" spans="1:27" ht="1.5" customHeight="1" x14ac:dyDescent="0.2">
      <c r="B190" s="109"/>
      <c r="C190" s="104"/>
      <c r="D190" s="104"/>
      <c r="E190" s="104"/>
      <c r="F190" s="104"/>
      <c r="G190" s="104"/>
      <c r="H190" s="104"/>
      <c r="I190" s="104"/>
      <c r="J190" s="104"/>
      <c r="K190" s="104"/>
      <c r="L190" s="119"/>
      <c r="M190" s="120"/>
      <c r="N190" s="126"/>
      <c r="O190" s="63"/>
      <c r="P190" s="63"/>
      <c r="Q190" s="63"/>
      <c r="R190" s="63"/>
      <c r="S190" s="63"/>
      <c r="T190" s="63"/>
      <c r="U190" s="63"/>
      <c r="V190" s="63"/>
      <c r="W190" s="63"/>
      <c r="X190" s="63"/>
      <c r="Y190" s="63"/>
      <c r="Z190" s="63"/>
      <c r="AA190" s="63"/>
    </row>
    <row r="191" spans="1:27" ht="53.25" customHeight="1" x14ac:dyDescent="0.2">
      <c r="A191" s="127"/>
      <c r="B191" s="127"/>
      <c r="C191" s="127"/>
      <c r="D191" s="127"/>
      <c r="E191" s="127"/>
      <c r="F191" s="127"/>
      <c r="G191" s="127"/>
      <c r="H191" s="127"/>
      <c r="I191" s="127"/>
      <c r="J191" s="127"/>
      <c r="K191" s="127"/>
      <c r="L191" s="127"/>
      <c r="M191" s="127"/>
      <c r="N191" s="127"/>
      <c r="O191" s="63"/>
      <c r="P191" s="63"/>
      <c r="Q191" s="63"/>
      <c r="R191" s="63"/>
      <c r="S191" s="63"/>
      <c r="T191" s="63"/>
      <c r="U191" s="63"/>
      <c r="V191" s="63"/>
      <c r="W191" s="63"/>
      <c r="X191" s="63"/>
      <c r="Y191" s="63"/>
      <c r="Z191" s="63"/>
      <c r="AA191" s="63"/>
    </row>
    <row r="192" spans="1:27" x14ac:dyDescent="0.2">
      <c r="B192" s="128" t="s">
        <v>323</v>
      </c>
      <c r="C192" s="786" t="s">
        <v>33</v>
      </c>
      <c r="D192" s="786"/>
      <c r="E192" s="786"/>
      <c r="F192" s="786"/>
      <c r="G192" s="786"/>
      <c r="H192" s="786"/>
      <c r="I192" s="786"/>
      <c r="J192" s="786"/>
      <c r="K192" s="786"/>
      <c r="L192" s="786"/>
      <c r="O192" s="63"/>
      <c r="P192" s="63"/>
      <c r="Q192" s="63"/>
      <c r="R192" s="63"/>
      <c r="S192" s="63"/>
      <c r="T192" s="63"/>
      <c r="U192" s="63"/>
      <c r="V192" s="63"/>
      <c r="W192" s="63"/>
      <c r="X192" s="63"/>
      <c r="Y192" s="63"/>
      <c r="Z192" s="63"/>
      <c r="AA192" s="63"/>
    </row>
    <row r="193" spans="2:12" s="63" customFormat="1" ht="13.5" customHeight="1" x14ac:dyDescent="0.2">
      <c r="B193" s="64"/>
      <c r="C193" s="787" t="s">
        <v>11</v>
      </c>
      <c r="D193" s="787"/>
      <c r="E193" s="787"/>
      <c r="F193" s="787"/>
      <c r="G193" s="787"/>
      <c r="H193" s="787"/>
      <c r="I193" s="787"/>
      <c r="J193" s="787"/>
      <c r="K193" s="787"/>
      <c r="L193" s="787"/>
    </row>
    <row r="194" spans="2:12" s="63" customFormat="1" ht="12.75" customHeight="1" x14ac:dyDescent="0.2">
      <c r="B194" s="128" t="s">
        <v>324</v>
      </c>
      <c r="C194" s="786" t="s">
        <v>33</v>
      </c>
      <c r="D194" s="786"/>
      <c r="E194" s="786"/>
      <c r="F194" s="786"/>
      <c r="G194" s="786"/>
      <c r="H194" s="786"/>
      <c r="I194" s="786"/>
      <c r="J194" s="786"/>
      <c r="K194" s="786"/>
      <c r="L194" s="786"/>
    </row>
    <row r="195" spans="2:12" s="63" customFormat="1" ht="13.5" customHeight="1" x14ac:dyDescent="0.2">
      <c r="C195" s="787" t="s">
        <v>11</v>
      </c>
      <c r="D195" s="787"/>
      <c r="E195" s="787"/>
      <c r="F195" s="787"/>
      <c r="G195" s="787"/>
      <c r="H195" s="787"/>
      <c r="I195" s="787"/>
      <c r="J195" s="787"/>
      <c r="K195" s="787"/>
      <c r="L195" s="787"/>
    </row>
    <row r="209" s="63" customFormat="1" x14ac:dyDescent="0.2"/>
  </sheetData>
  <mergeCells count="181">
    <mergeCell ref="C193:L193"/>
    <mergeCell ref="C194:L194"/>
    <mergeCell ref="C195:L195"/>
    <mergeCell ref="C185:K185"/>
    <mergeCell ref="C186:K186"/>
    <mergeCell ref="C187:K187"/>
    <mergeCell ref="C188:K188"/>
    <mergeCell ref="C189:K189"/>
    <mergeCell ref="C192:L192"/>
    <mergeCell ref="C179:K179"/>
    <mergeCell ref="C180:K180"/>
    <mergeCell ref="C181:K181"/>
    <mergeCell ref="C182:K182"/>
    <mergeCell ref="C183:K183"/>
    <mergeCell ref="C184:K184"/>
    <mergeCell ref="C171:E171"/>
    <mergeCell ref="C172:E172"/>
    <mergeCell ref="C175:K175"/>
    <mergeCell ref="C176:K176"/>
    <mergeCell ref="C177:K177"/>
    <mergeCell ref="C178:K178"/>
    <mergeCell ref="C165:E165"/>
    <mergeCell ref="C166:E166"/>
    <mergeCell ref="C167:E167"/>
    <mergeCell ref="C168:E168"/>
    <mergeCell ref="C169:E169"/>
    <mergeCell ref="C170:E170"/>
    <mergeCell ref="C159:E159"/>
    <mergeCell ref="C160:N160"/>
    <mergeCell ref="C161:N161"/>
    <mergeCell ref="C162:E162"/>
    <mergeCell ref="C163:N163"/>
    <mergeCell ref="C164:E164"/>
    <mergeCell ref="C153:E153"/>
    <mergeCell ref="C154:E154"/>
    <mergeCell ref="C155:E155"/>
    <mergeCell ref="C156:E156"/>
    <mergeCell ref="C157:E157"/>
    <mergeCell ref="C158:N158"/>
    <mergeCell ref="C147:N147"/>
    <mergeCell ref="C148:N148"/>
    <mergeCell ref="C149:E149"/>
    <mergeCell ref="C150:E150"/>
    <mergeCell ref="C151:E151"/>
    <mergeCell ref="C152:E152"/>
    <mergeCell ref="C141:N141"/>
    <mergeCell ref="C142:E142"/>
    <mergeCell ref="C143:N143"/>
    <mergeCell ref="C144:E144"/>
    <mergeCell ref="C145:N145"/>
    <mergeCell ref="C146:E146"/>
    <mergeCell ref="C135:E135"/>
    <mergeCell ref="C136:E136"/>
    <mergeCell ref="C137:E137"/>
    <mergeCell ref="C138:E138"/>
    <mergeCell ref="C139:E139"/>
    <mergeCell ref="C140:E140"/>
    <mergeCell ref="C129:E129"/>
    <mergeCell ref="C130:E130"/>
    <mergeCell ref="C131:E131"/>
    <mergeCell ref="C132:E132"/>
    <mergeCell ref="C133:E133"/>
    <mergeCell ref="C134:E134"/>
    <mergeCell ref="C123:E123"/>
    <mergeCell ref="C124:E124"/>
    <mergeCell ref="C125:N125"/>
    <mergeCell ref="C126:E126"/>
    <mergeCell ref="C127:N127"/>
    <mergeCell ref="C128:N128"/>
    <mergeCell ref="C117:E117"/>
    <mergeCell ref="C118:E118"/>
    <mergeCell ref="C119:E119"/>
    <mergeCell ref="C120:E120"/>
    <mergeCell ref="C121:E121"/>
    <mergeCell ref="C122:E122"/>
    <mergeCell ref="C111:N111"/>
    <mergeCell ref="C112:N112"/>
    <mergeCell ref="C113:E113"/>
    <mergeCell ref="C114:N114"/>
    <mergeCell ref="C115:N115"/>
    <mergeCell ref="C116:E116"/>
    <mergeCell ref="C105:E105"/>
    <mergeCell ref="C106:E106"/>
    <mergeCell ref="C107:E107"/>
    <mergeCell ref="C108:E108"/>
    <mergeCell ref="C109:E109"/>
    <mergeCell ref="C110:E110"/>
    <mergeCell ref="C99:E99"/>
    <mergeCell ref="C100:E100"/>
    <mergeCell ref="C101:E101"/>
    <mergeCell ref="C102:E102"/>
    <mergeCell ref="C103:E103"/>
    <mergeCell ref="C104:E104"/>
    <mergeCell ref="C93:E93"/>
    <mergeCell ref="C94:E94"/>
    <mergeCell ref="C95:E95"/>
    <mergeCell ref="C96:E96"/>
    <mergeCell ref="C97:E97"/>
    <mergeCell ref="C98:N98"/>
    <mergeCell ref="C87:E87"/>
    <mergeCell ref="C88:E88"/>
    <mergeCell ref="C89:E89"/>
    <mergeCell ref="C90:E90"/>
    <mergeCell ref="C91:E91"/>
    <mergeCell ref="C92:E92"/>
    <mergeCell ref="C81:E81"/>
    <mergeCell ref="C82:E82"/>
    <mergeCell ref="C83:E83"/>
    <mergeCell ref="C84:N84"/>
    <mergeCell ref="C85:E85"/>
    <mergeCell ref="C86:E86"/>
    <mergeCell ref="C75:E75"/>
    <mergeCell ref="C76:E76"/>
    <mergeCell ref="C77:E77"/>
    <mergeCell ref="C78:E78"/>
    <mergeCell ref="C79:E79"/>
    <mergeCell ref="C80:E80"/>
    <mergeCell ref="C69:E69"/>
    <mergeCell ref="C70:E70"/>
    <mergeCell ref="C71:E71"/>
    <mergeCell ref="C72:E72"/>
    <mergeCell ref="C73:N73"/>
    <mergeCell ref="C74:E74"/>
    <mergeCell ref="C63:E63"/>
    <mergeCell ref="C64:E64"/>
    <mergeCell ref="C65:E65"/>
    <mergeCell ref="C66:E66"/>
    <mergeCell ref="C67:E67"/>
    <mergeCell ref="C68:E68"/>
    <mergeCell ref="C57:E57"/>
    <mergeCell ref="C58:N58"/>
    <mergeCell ref="C59:E59"/>
    <mergeCell ref="C60:E60"/>
    <mergeCell ref="C61:E61"/>
    <mergeCell ref="C62:E62"/>
    <mergeCell ref="C51:E51"/>
    <mergeCell ref="C52:E52"/>
    <mergeCell ref="C53:E53"/>
    <mergeCell ref="C54:E54"/>
    <mergeCell ref="C55:N55"/>
    <mergeCell ref="C56:N56"/>
    <mergeCell ref="C45:N45"/>
    <mergeCell ref="C46:E46"/>
    <mergeCell ref="C47:E47"/>
    <mergeCell ref="C48:E48"/>
    <mergeCell ref="C49:E49"/>
    <mergeCell ref="C50:E50"/>
    <mergeCell ref="C39:E39"/>
    <mergeCell ref="C40:E40"/>
    <mergeCell ref="C41:E41"/>
    <mergeCell ref="C42:E42"/>
    <mergeCell ref="C43:E43"/>
    <mergeCell ref="C44:E44"/>
    <mergeCell ref="C35:E35"/>
    <mergeCell ref="C36:E36"/>
    <mergeCell ref="C37:E37"/>
    <mergeCell ref="C38:E38"/>
    <mergeCell ref="J27:L28"/>
    <mergeCell ref="M27:M29"/>
    <mergeCell ref="N27:N29"/>
    <mergeCell ref="C30:E30"/>
    <mergeCell ref="A31:N31"/>
    <mergeCell ref="C32:E32"/>
    <mergeCell ref="B16:F16"/>
    <mergeCell ref="L25:M25"/>
    <mergeCell ref="A27:A29"/>
    <mergeCell ref="B27:B29"/>
    <mergeCell ref="C27:E29"/>
    <mergeCell ref="F27:F29"/>
    <mergeCell ref="G27:I28"/>
    <mergeCell ref="C33:N33"/>
    <mergeCell ref="C34:E34"/>
    <mergeCell ref="D5:N5"/>
    <mergeCell ref="A7:N7"/>
    <mergeCell ref="A8:N8"/>
    <mergeCell ref="A9:N9"/>
    <mergeCell ref="A10:N10"/>
    <mergeCell ref="A11:N11"/>
    <mergeCell ref="A12:N12"/>
    <mergeCell ref="A13:N13"/>
    <mergeCell ref="B15:F15"/>
  </mergeCells>
  <printOptions horizontalCentered="1"/>
  <pageMargins left="0.39370077848434398" right="0.39370077848434398" top="0.78740155696868896" bottom="0.74803149700164795" header="0.118110239505768" footer="0.118110239505768"/>
  <pageSetup paperSize="9" orientation="landscape"/>
  <headerFooter>
    <oddHeader>&amp;LГРАНД-Смета 2021</oddHeader>
  </headerFooter>
  <rowBreaks count="1" manualBreakCount="1">
    <brk id="26" max="208" man="1"/>
  </row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14"/>
  <sheetViews>
    <sheetView topLeftCell="A73" zoomScale="115" zoomScaleNormal="115" workbookViewId="0">
      <selection activeCell="AB14" sqref="AB14"/>
    </sheetView>
  </sheetViews>
  <sheetFormatPr defaultColWidth="9.140625" defaultRowHeight="11.25" customHeight="1" x14ac:dyDescent="0.2"/>
  <cols>
    <col min="1" max="1" width="8.140625" style="63" customWidth="1"/>
    <col min="2" max="2" width="20.140625" style="63" customWidth="1"/>
    <col min="3" max="4" width="10.42578125" style="63" customWidth="1"/>
    <col min="5" max="5" width="13.28515625" style="63" customWidth="1"/>
    <col min="6" max="6" width="8.5703125" style="63" customWidth="1"/>
    <col min="7" max="7" width="7.85546875" style="63" customWidth="1"/>
    <col min="8" max="8" width="8.42578125" style="63" customWidth="1"/>
    <col min="9" max="9" width="8.7109375" style="63" customWidth="1"/>
    <col min="10" max="10" width="8.140625" style="63" customWidth="1"/>
    <col min="11" max="11" width="8.5703125" style="63" customWidth="1"/>
    <col min="12" max="12" width="10" style="63" customWidth="1"/>
    <col min="13" max="13" width="6" style="63" customWidth="1"/>
    <col min="14" max="14" width="9.7109375" style="63" customWidth="1"/>
    <col min="15" max="15" width="99.7109375" style="68" hidden="1" customWidth="1"/>
    <col min="16" max="16" width="138.42578125" style="68" hidden="1" customWidth="1"/>
    <col min="17" max="17" width="34.140625" style="68" hidden="1" customWidth="1"/>
    <col min="18" max="18" width="110.140625" style="68" hidden="1" customWidth="1"/>
    <col min="19" max="22" width="34.140625" style="68" hidden="1" customWidth="1"/>
    <col min="23" max="24" width="110.140625" style="68" hidden="1" customWidth="1"/>
    <col min="25" max="27" width="84.42578125" style="68" hidden="1" customWidth="1"/>
    <col min="28" max="16384" width="9.140625" style="63"/>
  </cols>
  <sheetData>
    <row r="1" spans="1:15" s="63" customFormat="1" x14ac:dyDescent="0.2">
      <c r="N1" s="64" t="s">
        <v>128</v>
      </c>
    </row>
    <row r="2" spans="1:15" s="63" customFormat="1" x14ac:dyDescent="0.2">
      <c r="N2" s="64" t="s">
        <v>12</v>
      </c>
    </row>
    <row r="3" spans="1:15" s="63" customFormat="1" x14ac:dyDescent="0.2">
      <c r="N3" s="64"/>
    </row>
    <row r="4" spans="1:15" s="63" customFormat="1" x14ac:dyDescent="0.2">
      <c r="F4" s="65"/>
    </row>
    <row r="5" spans="1:15" s="63" customFormat="1" ht="33.75" x14ac:dyDescent="0.2">
      <c r="A5" s="66" t="s">
        <v>129</v>
      </c>
      <c r="B5" s="67"/>
      <c r="D5" s="767" t="s">
        <v>550</v>
      </c>
      <c r="E5" s="767"/>
      <c r="F5" s="767"/>
      <c r="G5" s="767"/>
      <c r="H5" s="767"/>
      <c r="I5" s="767"/>
      <c r="J5" s="767"/>
      <c r="K5" s="767"/>
      <c r="L5" s="767"/>
      <c r="M5" s="767"/>
      <c r="N5" s="767"/>
      <c r="O5" s="68" t="s">
        <v>550</v>
      </c>
    </row>
    <row r="6" spans="1:15" s="63" customFormat="1" ht="15" customHeight="1" x14ac:dyDescent="0.2">
      <c r="A6" s="69" t="s">
        <v>130</v>
      </c>
      <c r="D6" s="70" t="s">
        <v>131</v>
      </c>
      <c r="E6" s="70"/>
      <c r="F6" s="71"/>
      <c r="G6" s="71"/>
      <c r="H6" s="71"/>
      <c r="I6" s="71"/>
      <c r="J6" s="71"/>
      <c r="K6" s="71"/>
      <c r="L6" s="71"/>
      <c r="M6" s="71"/>
      <c r="N6" s="71"/>
    </row>
    <row r="7" spans="1:15" s="63" customFormat="1" ht="43.5" customHeight="1" x14ac:dyDescent="0.2">
      <c r="A7" s="768" t="s">
        <v>24</v>
      </c>
      <c r="B7" s="768"/>
      <c r="C7" s="768"/>
      <c r="D7" s="768"/>
      <c r="E7" s="768"/>
      <c r="F7" s="768"/>
      <c r="G7" s="768"/>
      <c r="H7" s="768"/>
      <c r="I7" s="768"/>
      <c r="J7" s="768"/>
      <c r="K7" s="768"/>
      <c r="L7" s="768"/>
      <c r="M7" s="768"/>
      <c r="N7" s="768"/>
    </row>
    <row r="8" spans="1:15" s="63" customFormat="1" x14ac:dyDescent="0.2">
      <c r="A8" s="769" t="s">
        <v>3</v>
      </c>
      <c r="B8" s="769"/>
      <c r="C8" s="769"/>
      <c r="D8" s="769"/>
      <c r="E8" s="769"/>
      <c r="F8" s="769"/>
      <c r="G8" s="769"/>
      <c r="H8" s="769"/>
      <c r="I8" s="769"/>
      <c r="J8" s="769"/>
      <c r="K8" s="769"/>
      <c r="L8" s="769"/>
      <c r="M8" s="769"/>
      <c r="N8" s="769"/>
    </row>
    <row r="9" spans="1:15" s="63" customFormat="1" ht="30" customHeight="1" x14ac:dyDescent="0.2">
      <c r="A9" s="768" t="s">
        <v>53</v>
      </c>
      <c r="B9" s="768"/>
      <c r="C9" s="768"/>
      <c r="D9" s="768"/>
      <c r="E9" s="768"/>
      <c r="F9" s="768"/>
      <c r="G9" s="768"/>
      <c r="H9" s="768"/>
      <c r="I9" s="768"/>
      <c r="J9" s="768"/>
      <c r="K9" s="768"/>
      <c r="L9" s="768"/>
      <c r="M9" s="768"/>
      <c r="N9" s="768"/>
    </row>
    <row r="10" spans="1:15" s="63" customFormat="1" x14ac:dyDescent="0.2">
      <c r="A10" s="769" t="s">
        <v>132</v>
      </c>
      <c r="B10" s="769"/>
      <c r="C10" s="769"/>
      <c r="D10" s="769"/>
      <c r="E10" s="769"/>
      <c r="F10" s="769"/>
      <c r="G10" s="769"/>
      <c r="H10" s="769"/>
      <c r="I10" s="769"/>
      <c r="J10" s="769"/>
      <c r="K10" s="769"/>
      <c r="L10" s="769"/>
      <c r="M10" s="769"/>
      <c r="N10" s="769"/>
    </row>
    <row r="11" spans="1:15" s="63" customFormat="1" ht="28.5" customHeight="1" x14ac:dyDescent="0.25">
      <c r="A11" s="770" t="s">
        <v>4704</v>
      </c>
      <c r="B11" s="770"/>
      <c r="C11" s="770"/>
      <c r="D11" s="770"/>
      <c r="E11" s="770"/>
      <c r="F11" s="770"/>
      <c r="G11" s="770"/>
      <c r="H11" s="770"/>
      <c r="I11" s="770"/>
      <c r="J11" s="770"/>
      <c r="K11" s="770"/>
      <c r="L11" s="770"/>
      <c r="M11" s="770"/>
      <c r="N11" s="770"/>
    </row>
    <row r="12" spans="1:15" s="63" customFormat="1" ht="29.25" customHeight="1" x14ac:dyDescent="0.2">
      <c r="A12" s="768" t="s">
        <v>522</v>
      </c>
      <c r="B12" s="768"/>
      <c r="C12" s="768"/>
      <c r="D12" s="768"/>
      <c r="E12" s="768"/>
      <c r="F12" s="768"/>
      <c r="G12" s="768"/>
      <c r="H12" s="768"/>
      <c r="I12" s="768"/>
      <c r="J12" s="768"/>
      <c r="K12" s="768"/>
      <c r="L12" s="768"/>
      <c r="M12" s="768"/>
      <c r="N12" s="768"/>
    </row>
    <row r="13" spans="1:15" s="63" customFormat="1" ht="33.75" customHeight="1" x14ac:dyDescent="0.2">
      <c r="A13" s="769" t="s">
        <v>134</v>
      </c>
      <c r="B13" s="769"/>
      <c r="C13" s="769"/>
      <c r="D13" s="769"/>
      <c r="E13" s="769"/>
      <c r="F13" s="769"/>
      <c r="G13" s="769"/>
      <c r="H13" s="769"/>
      <c r="I13" s="769"/>
      <c r="J13" s="769"/>
      <c r="K13" s="769"/>
      <c r="L13" s="769"/>
      <c r="M13" s="769"/>
      <c r="N13" s="769"/>
    </row>
    <row r="14" spans="1:15" s="63" customFormat="1" ht="18" customHeight="1" x14ac:dyDescent="0.2">
      <c r="A14" s="63" t="s">
        <v>135</v>
      </c>
      <c r="B14" s="72" t="s">
        <v>136</v>
      </c>
      <c r="C14" s="63" t="s">
        <v>137</v>
      </c>
      <c r="F14" s="68"/>
      <c r="G14" s="68"/>
      <c r="H14" s="68"/>
      <c r="I14" s="68"/>
      <c r="J14" s="68"/>
      <c r="K14" s="68"/>
      <c r="L14" s="68"/>
      <c r="M14" s="68"/>
      <c r="N14" s="68"/>
    </row>
    <row r="15" spans="1:15" s="63" customFormat="1" ht="30.75" customHeight="1" x14ac:dyDescent="0.2">
      <c r="A15" s="63" t="s">
        <v>138</v>
      </c>
      <c r="B15" s="777" t="s">
        <v>1383</v>
      </c>
      <c r="C15" s="777"/>
      <c r="D15" s="777"/>
      <c r="E15" s="777"/>
      <c r="F15" s="777"/>
      <c r="G15" s="68"/>
      <c r="H15" s="68"/>
      <c r="I15" s="68"/>
      <c r="J15" s="68"/>
      <c r="K15" s="68"/>
      <c r="L15" s="68"/>
      <c r="M15" s="68"/>
      <c r="N15" s="68"/>
    </row>
    <row r="16" spans="1:15" s="63" customFormat="1" x14ac:dyDescent="0.2">
      <c r="B16" s="778" t="s">
        <v>140</v>
      </c>
      <c r="C16" s="778"/>
      <c r="D16" s="778"/>
      <c r="E16" s="778"/>
      <c r="F16" s="778"/>
      <c r="G16" s="73"/>
      <c r="H16" s="73"/>
      <c r="I16" s="73"/>
      <c r="J16" s="73"/>
      <c r="K16" s="73"/>
      <c r="L16" s="73"/>
      <c r="M16" s="74"/>
      <c r="N16" s="73"/>
    </row>
    <row r="17" spans="1:17" s="63" customFormat="1" ht="25.5" customHeight="1" x14ac:dyDescent="0.2">
      <c r="D17" s="75"/>
      <c r="E17" s="75"/>
      <c r="F17" s="75"/>
      <c r="G17" s="75"/>
      <c r="H17" s="75"/>
      <c r="I17" s="75"/>
      <c r="J17" s="75"/>
      <c r="K17" s="75"/>
      <c r="L17" s="75"/>
      <c r="M17" s="73"/>
      <c r="N17" s="73"/>
    </row>
    <row r="18" spans="1:17" s="63" customFormat="1" x14ac:dyDescent="0.2">
      <c r="A18" s="76" t="s">
        <v>141</v>
      </c>
      <c r="D18" s="70" t="s">
        <v>33</v>
      </c>
      <c r="F18" s="77"/>
      <c r="G18" s="77"/>
      <c r="H18" s="77"/>
      <c r="I18" s="77"/>
      <c r="J18" s="77"/>
      <c r="K18" s="77"/>
      <c r="L18" s="77"/>
      <c r="M18" s="77"/>
      <c r="N18" s="77"/>
    </row>
    <row r="19" spans="1:17" s="63" customFormat="1" ht="25.5" customHeight="1" x14ac:dyDescent="0.2"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</row>
    <row r="20" spans="1:17" s="63" customFormat="1" ht="12.75" customHeight="1" x14ac:dyDescent="0.2">
      <c r="A20" s="76" t="s">
        <v>142</v>
      </c>
      <c r="C20" s="78">
        <v>4.42</v>
      </c>
      <c r="D20" s="79" t="s">
        <v>4525</v>
      </c>
      <c r="E20" s="66" t="s">
        <v>144</v>
      </c>
      <c r="L20" s="80"/>
      <c r="M20" s="80"/>
    </row>
    <row r="21" spans="1:17" s="63" customFormat="1" ht="12.75" customHeight="1" x14ac:dyDescent="0.2">
      <c r="B21" s="63" t="s">
        <v>145</v>
      </c>
      <c r="C21" s="81"/>
      <c r="D21" s="82"/>
      <c r="E21" s="66"/>
    </row>
    <row r="22" spans="1:17" s="63" customFormat="1" ht="12.75" customHeight="1" x14ac:dyDescent="0.2">
      <c r="B22" s="63" t="s">
        <v>146</v>
      </c>
      <c r="C22" s="78">
        <v>0</v>
      </c>
      <c r="D22" s="79" t="s">
        <v>149</v>
      </c>
      <c r="E22" s="66" t="s">
        <v>144</v>
      </c>
      <c r="G22" s="63" t="s">
        <v>147</v>
      </c>
      <c r="L22" s="78">
        <v>0</v>
      </c>
      <c r="M22" s="79" t="s">
        <v>4526</v>
      </c>
      <c r="N22" s="66" t="s">
        <v>144</v>
      </c>
    </row>
    <row r="23" spans="1:17" s="63" customFormat="1" ht="12.75" customHeight="1" x14ac:dyDescent="0.2">
      <c r="B23" s="63" t="s">
        <v>5</v>
      </c>
      <c r="C23" s="78">
        <v>4.04</v>
      </c>
      <c r="D23" s="83" t="s">
        <v>4527</v>
      </c>
      <c r="E23" s="66" t="s">
        <v>144</v>
      </c>
      <c r="G23" s="63" t="s">
        <v>150</v>
      </c>
      <c r="L23" s="84"/>
      <c r="M23" s="84">
        <v>11.25</v>
      </c>
      <c r="N23" s="69" t="s">
        <v>151</v>
      </c>
    </row>
    <row r="24" spans="1:17" s="63" customFormat="1" ht="12.75" customHeight="1" x14ac:dyDescent="0.2">
      <c r="B24" s="63" t="s">
        <v>18</v>
      </c>
      <c r="C24" s="78">
        <v>0.38</v>
      </c>
      <c r="D24" s="83" t="s">
        <v>4528</v>
      </c>
      <c r="E24" s="66" t="s">
        <v>144</v>
      </c>
      <c r="G24" s="63" t="s">
        <v>152</v>
      </c>
      <c r="L24" s="84"/>
      <c r="M24" s="84">
        <v>0.23</v>
      </c>
      <c r="N24" s="69" t="s">
        <v>151</v>
      </c>
    </row>
    <row r="25" spans="1:17" s="63" customFormat="1" ht="12.75" customHeight="1" x14ac:dyDescent="0.2">
      <c r="B25" s="63" t="s">
        <v>19</v>
      </c>
      <c r="C25" s="78">
        <v>0</v>
      </c>
      <c r="D25" s="79" t="s">
        <v>149</v>
      </c>
      <c r="E25" s="66" t="s">
        <v>144</v>
      </c>
      <c r="G25" s="63" t="s">
        <v>153</v>
      </c>
      <c r="L25" s="779" t="s">
        <v>33</v>
      </c>
      <c r="M25" s="779"/>
    </row>
    <row r="26" spans="1:17" s="63" customFormat="1" x14ac:dyDescent="0.2">
      <c r="A26" s="85"/>
    </row>
    <row r="27" spans="1:17" s="63" customFormat="1" ht="36" customHeight="1" x14ac:dyDescent="0.2">
      <c r="A27" s="771" t="s">
        <v>154</v>
      </c>
      <c r="B27" s="771" t="s">
        <v>15</v>
      </c>
      <c r="C27" s="771" t="s">
        <v>155</v>
      </c>
      <c r="D27" s="771"/>
      <c r="E27" s="771"/>
      <c r="F27" s="771" t="s">
        <v>156</v>
      </c>
      <c r="G27" s="771" t="s">
        <v>157</v>
      </c>
      <c r="H27" s="771"/>
      <c r="I27" s="771"/>
      <c r="J27" s="771" t="s">
        <v>158</v>
      </c>
      <c r="K27" s="771"/>
      <c r="L27" s="771"/>
      <c r="M27" s="771" t="s">
        <v>159</v>
      </c>
      <c r="N27" s="771" t="s">
        <v>160</v>
      </c>
    </row>
    <row r="28" spans="1:17" s="63" customFormat="1" ht="36.75" customHeight="1" x14ac:dyDescent="0.2">
      <c r="A28" s="771"/>
      <c r="B28" s="771"/>
      <c r="C28" s="771"/>
      <c r="D28" s="771"/>
      <c r="E28" s="771"/>
      <c r="F28" s="771"/>
      <c r="G28" s="771"/>
      <c r="H28" s="771"/>
      <c r="I28" s="771"/>
      <c r="J28" s="771"/>
      <c r="K28" s="771"/>
      <c r="L28" s="771"/>
      <c r="M28" s="771"/>
      <c r="N28" s="771"/>
    </row>
    <row r="29" spans="1:17" s="63" customFormat="1" ht="42.75" customHeight="1" x14ac:dyDescent="0.2">
      <c r="A29" s="771"/>
      <c r="B29" s="771"/>
      <c r="C29" s="771"/>
      <c r="D29" s="771"/>
      <c r="E29" s="771"/>
      <c r="F29" s="771"/>
      <c r="G29" s="86" t="s">
        <v>161</v>
      </c>
      <c r="H29" s="86" t="s">
        <v>162</v>
      </c>
      <c r="I29" s="86" t="s">
        <v>163</v>
      </c>
      <c r="J29" s="86" t="s">
        <v>161</v>
      </c>
      <c r="K29" s="86" t="s">
        <v>162</v>
      </c>
      <c r="L29" s="86" t="s">
        <v>20</v>
      </c>
      <c r="M29" s="771"/>
      <c r="N29" s="771"/>
    </row>
    <row r="30" spans="1:17" s="63" customFormat="1" x14ac:dyDescent="0.2">
      <c r="A30" s="87">
        <v>1</v>
      </c>
      <c r="B30" s="87">
        <v>2</v>
      </c>
      <c r="C30" s="772">
        <v>3</v>
      </c>
      <c r="D30" s="772"/>
      <c r="E30" s="772"/>
      <c r="F30" s="87">
        <v>4</v>
      </c>
      <c r="G30" s="87">
        <v>5</v>
      </c>
      <c r="H30" s="87">
        <v>6</v>
      </c>
      <c r="I30" s="87">
        <v>7</v>
      </c>
      <c r="J30" s="87">
        <v>8</v>
      </c>
      <c r="K30" s="87">
        <v>9</v>
      </c>
      <c r="L30" s="87">
        <v>10</v>
      </c>
      <c r="M30" s="87">
        <v>11</v>
      </c>
      <c r="N30" s="87">
        <v>12</v>
      </c>
    </row>
    <row r="31" spans="1:17" s="63" customFormat="1" x14ac:dyDescent="0.2">
      <c r="A31" s="773" t="s">
        <v>1517</v>
      </c>
      <c r="B31" s="774"/>
      <c r="C31" s="774"/>
      <c r="D31" s="774"/>
      <c r="E31" s="774"/>
      <c r="F31" s="774"/>
      <c r="G31" s="774"/>
      <c r="H31" s="774"/>
      <c r="I31" s="774"/>
      <c r="J31" s="774"/>
      <c r="K31" s="774"/>
      <c r="L31" s="774"/>
      <c r="M31" s="774"/>
      <c r="N31" s="775"/>
      <c r="P31" s="68" t="s">
        <v>1517</v>
      </c>
    </row>
    <row r="32" spans="1:17" s="63" customFormat="1" ht="56.25" x14ac:dyDescent="0.2">
      <c r="A32" s="88" t="s">
        <v>165</v>
      </c>
      <c r="B32" s="89" t="s">
        <v>1021</v>
      </c>
      <c r="C32" s="776" t="s">
        <v>1022</v>
      </c>
      <c r="D32" s="776"/>
      <c r="E32" s="776"/>
      <c r="F32" s="90" t="s">
        <v>484</v>
      </c>
      <c r="G32" s="90" t="s">
        <v>33</v>
      </c>
      <c r="H32" s="90" t="s">
        <v>33</v>
      </c>
      <c r="I32" s="90" t="s">
        <v>176</v>
      </c>
      <c r="J32" s="91" t="s">
        <v>33</v>
      </c>
      <c r="K32" s="90" t="s">
        <v>33</v>
      </c>
      <c r="L32" s="91" t="s">
        <v>33</v>
      </c>
      <c r="M32" s="92" t="s">
        <v>33</v>
      </c>
      <c r="N32" s="93" t="s">
        <v>33</v>
      </c>
      <c r="Q32" s="68" t="s">
        <v>1022</v>
      </c>
    </row>
    <row r="33" spans="1:24" s="63" customFormat="1" ht="22.5" x14ac:dyDescent="0.2">
      <c r="A33" s="96"/>
      <c r="B33" s="97" t="s">
        <v>171</v>
      </c>
      <c r="C33" s="767" t="s">
        <v>172</v>
      </c>
      <c r="D33" s="767"/>
      <c r="E33" s="767"/>
      <c r="F33" s="767"/>
      <c r="G33" s="767"/>
      <c r="H33" s="767"/>
      <c r="I33" s="767"/>
      <c r="J33" s="767"/>
      <c r="K33" s="767"/>
      <c r="L33" s="767"/>
      <c r="M33" s="767"/>
      <c r="N33" s="781"/>
      <c r="R33" s="68" t="s">
        <v>172</v>
      </c>
    </row>
    <row r="34" spans="1:24" s="63" customFormat="1" x14ac:dyDescent="0.2">
      <c r="A34" s="98"/>
      <c r="B34" s="97" t="s">
        <v>165</v>
      </c>
      <c r="C34" s="767" t="s">
        <v>251</v>
      </c>
      <c r="D34" s="767"/>
      <c r="E34" s="767"/>
      <c r="F34" s="99" t="s">
        <v>33</v>
      </c>
      <c r="G34" s="99" t="s">
        <v>33</v>
      </c>
      <c r="H34" s="99" t="s">
        <v>33</v>
      </c>
      <c r="I34" s="99" t="s">
        <v>33</v>
      </c>
      <c r="J34" s="100">
        <v>9.91</v>
      </c>
      <c r="K34" s="99" t="s">
        <v>175</v>
      </c>
      <c r="L34" s="100">
        <v>37.159999999999997</v>
      </c>
      <c r="M34" s="101" t="s">
        <v>33</v>
      </c>
      <c r="N34" s="102" t="s">
        <v>33</v>
      </c>
      <c r="S34" s="68" t="s">
        <v>251</v>
      </c>
    </row>
    <row r="35" spans="1:24" s="63" customFormat="1" x14ac:dyDescent="0.2">
      <c r="A35" s="98"/>
      <c r="B35" s="97" t="s">
        <v>173</v>
      </c>
      <c r="C35" s="767" t="s">
        <v>174</v>
      </c>
      <c r="D35" s="767"/>
      <c r="E35" s="767"/>
      <c r="F35" s="99" t="s">
        <v>33</v>
      </c>
      <c r="G35" s="99" t="s">
        <v>33</v>
      </c>
      <c r="H35" s="99" t="s">
        <v>33</v>
      </c>
      <c r="I35" s="99" t="s">
        <v>33</v>
      </c>
      <c r="J35" s="100">
        <v>5.43</v>
      </c>
      <c r="K35" s="99" t="s">
        <v>175</v>
      </c>
      <c r="L35" s="100">
        <v>20.36</v>
      </c>
      <c r="M35" s="101" t="s">
        <v>33</v>
      </c>
      <c r="N35" s="102" t="s">
        <v>33</v>
      </c>
      <c r="S35" s="68" t="s">
        <v>174</v>
      </c>
    </row>
    <row r="36" spans="1:24" s="63" customFormat="1" x14ac:dyDescent="0.2">
      <c r="A36" s="98"/>
      <c r="B36" s="97" t="s">
        <v>176</v>
      </c>
      <c r="C36" s="767" t="s">
        <v>177</v>
      </c>
      <c r="D36" s="767"/>
      <c r="E36" s="767"/>
      <c r="F36" s="99" t="s">
        <v>33</v>
      </c>
      <c r="G36" s="99" t="s">
        <v>33</v>
      </c>
      <c r="H36" s="99" t="s">
        <v>33</v>
      </c>
      <c r="I36" s="99" t="s">
        <v>33</v>
      </c>
      <c r="J36" s="100">
        <v>0.76</v>
      </c>
      <c r="K36" s="99" t="s">
        <v>175</v>
      </c>
      <c r="L36" s="100">
        <v>2.85</v>
      </c>
      <c r="M36" s="101" t="s">
        <v>33</v>
      </c>
      <c r="N36" s="102" t="s">
        <v>33</v>
      </c>
      <c r="S36" s="68" t="s">
        <v>177</v>
      </c>
    </row>
    <row r="37" spans="1:24" s="63" customFormat="1" x14ac:dyDescent="0.2">
      <c r="A37" s="98"/>
      <c r="B37" s="97" t="s">
        <v>212</v>
      </c>
      <c r="C37" s="767" t="s">
        <v>252</v>
      </c>
      <c r="D37" s="767"/>
      <c r="E37" s="767"/>
      <c r="F37" s="99" t="s">
        <v>33</v>
      </c>
      <c r="G37" s="99" t="s">
        <v>33</v>
      </c>
      <c r="H37" s="99" t="s">
        <v>33</v>
      </c>
      <c r="I37" s="99" t="s">
        <v>33</v>
      </c>
      <c r="J37" s="100">
        <v>0.74</v>
      </c>
      <c r="K37" s="99" t="s">
        <v>33</v>
      </c>
      <c r="L37" s="100">
        <v>2.2200000000000002</v>
      </c>
      <c r="M37" s="101" t="s">
        <v>33</v>
      </c>
      <c r="N37" s="102" t="s">
        <v>33</v>
      </c>
      <c r="S37" s="68" t="s">
        <v>252</v>
      </c>
    </row>
    <row r="38" spans="1:24" s="63" customFormat="1" x14ac:dyDescent="0.2">
      <c r="A38" s="98"/>
      <c r="B38" s="97" t="s">
        <v>33</v>
      </c>
      <c r="C38" s="767" t="s">
        <v>253</v>
      </c>
      <c r="D38" s="767"/>
      <c r="E38" s="767"/>
      <c r="F38" s="99" t="s">
        <v>179</v>
      </c>
      <c r="G38" s="99" t="s">
        <v>1023</v>
      </c>
      <c r="H38" s="99" t="s">
        <v>175</v>
      </c>
      <c r="I38" s="99" t="s">
        <v>1424</v>
      </c>
      <c r="J38" s="100" t="s">
        <v>33</v>
      </c>
      <c r="K38" s="99" t="s">
        <v>33</v>
      </c>
      <c r="L38" s="100" t="s">
        <v>33</v>
      </c>
      <c r="M38" s="101" t="s">
        <v>33</v>
      </c>
      <c r="N38" s="102" t="s">
        <v>33</v>
      </c>
      <c r="T38" s="68" t="s">
        <v>253</v>
      </c>
    </row>
    <row r="39" spans="1:24" s="63" customFormat="1" x14ac:dyDescent="0.2">
      <c r="A39" s="98"/>
      <c r="B39" s="97" t="s">
        <v>33</v>
      </c>
      <c r="C39" s="767" t="s">
        <v>178</v>
      </c>
      <c r="D39" s="767"/>
      <c r="E39" s="767"/>
      <c r="F39" s="99" t="s">
        <v>179</v>
      </c>
      <c r="G39" s="99" t="s">
        <v>809</v>
      </c>
      <c r="H39" s="99" t="s">
        <v>175</v>
      </c>
      <c r="I39" s="99" t="s">
        <v>4529</v>
      </c>
      <c r="J39" s="100" t="s">
        <v>33</v>
      </c>
      <c r="K39" s="99" t="s">
        <v>33</v>
      </c>
      <c r="L39" s="100" t="s">
        <v>33</v>
      </c>
      <c r="M39" s="101" t="s">
        <v>33</v>
      </c>
      <c r="N39" s="102" t="s">
        <v>33</v>
      </c>
      <c r="T39" s="68" t="s">
        <v>178</v>
      </c>
    </row>
    <row r="40" spans="1:24" s="63" customFormat="1" x14ac:dyDescent="0.2">
      <c r="A40" s="98"/>
      <c r="B40" s="97" t="s">
        <v>33</v>
      </c>
      <c r="C40" s="776" t="s">
        <v>182</v>
      </c>
      <c r="D40" s="776"/>
      <c r="E40" s="776"/>
      <c r="F40" s="90" t="s">
        <v>33</v>
      </c>
      <c r="G40" s="90" t="s">
        <v>33</v>
      </c>
      <c r="H40" s="90" t="s">
        <v>33</v>
      </c>
      <c r="I40" s="90" t="s">
        <v>33</v>
      </c>
      <c r="J40" s="91">
        <v>16.079999999999998</v>
      </c>
      <c r="K40" s="90" t="s">
        <v>33</v>
      </c>
      <c r="L40" s="91">
        <v>59.74</v>
      </c>
      <c r="M40" s="92" t="s">
        <v>33</v>
      </c>
      <c r="N40" s="93" t="s">
        <v>33</v>
      </c>
      <c r="U40" s="68" t="s">
        <v>182</v>
      </c>
    </row>
    <row r="41" spans="1:24" s="63" customFormat="1" x14ac:dyDescent="0.2">
      <c r="A41" s="98"/>
      <c r="B41" s="97" t="s">
        <v>33</v>
      </c>
      <c r="C41" s="767" t="s">
        <v>183</v>
      </c>
      <c r="D41" s="767"/>
      <c r="E41" s="767"/>
      <c r="F41" s="99" t="s">
        <v>33</v>
      </c>
      <c r="G41" s="99" t="s">
        <v>33</v>
      </c>
      <c r="H41" s="99" t="s">
        <v>33</v>
      </c>
      <c r="I41" s="99" t="s">
        <v>33</v>
      </c>
      <c r="J41" s="100" t="s">
        <v>33</v>
      </c>
      <c r="K41" s="99" t="s">
        <v>33</v>
      </c>
      <c r="L41" s="100">
        <v>40.01</v>
      </c>
      <c r="M41" s="101" t="s">
        <v>33</v>
      </c>
      <c r="N41" s="102" t="s">
        <v>33</v>
      </c>
      <c r="T41" s="68" t="s">
        <v>183</v>
      </c>
    </row>
    <row r="42" spans="1:24" s="63" customFormat="1" ht="22.5" x14ac:dyDescent="0.2">
      <c r="A42" s="98"/>
      <c r="B42" s="97" t="s">
        <v>959</v>
      </c>
      <c r="C42" s="767" t="s">
        <v>960</v>
      </c>
      <c r="D42" s="767"/>
      <c r="E42" s="767"/>
      <c r="F42" s="99" t="s">
        <v>186</v>
      </c>
      <c r="G42" s="99" t="s">
        <v>187</v>
      </c>
      <c r="H42" s="99" t="s">
        <v>33</v>
      </c>
      <c r="I42" s="99" t="s">
        <v>187</v>
      </c>
      <c r="J42" s="100" t="s">
        <v>33</v>
      </c>
      <c r="K42" s="99" t="s">
        <v>33</v>
      </c>
      <c r="L42" s="100">
        <v>38.01</v>
      </c>
      <c r="M42" s="101" t="s">
        <v>33</v>
      </c>
      <c r="N42" s="102" t="s">
        <v>33</v>
      </c>
      <c r="T42" s="68" t="s">
        <v>960</v>
      </c>
    </row>
    <row r="43" spans="1:24" s="63" customFormat="1" ht="22.5" x14ac:dyDescent="0.2">
      <c r="A43" s="98"/>
      <c r="B43" s="97" t="s">
        <v>961</v>
      </c>
      <c r="C43" s="767" t="s">
        <v>962</v>
      </c>
      <c r="D43" s="767"/>
      <c r="E43" s="767"/>
      <c r="F43" s="99" t="s">
        <v>186</v>
      </c>
      <c r="G43" s="99" t="s">
        <v>594</v>
      </c>
      <c r="H43" s="99" t="s">
        <v>33</v>
      </c>
      <c r="I43" s="99" t="s">
        <v>594</v>
      </c>
      <c r="J43" s="100" t="s">
        <v>33</v>
      </c>
      <c r="K43" s="99" t="s">
        <v>33</v>
      </c>
      <c r="L43" s="100">
        <v>26.01</v>
      </c>
      <c r="M43" s="101" t="s">
        <v>33</v>
      </c>
      <c r="N43" s="102" t="s">
        <v>33</v>
      </c>
      <c r="T43" s="68" t="s">
        <v>962</v>
      </c>
    </row>
    <row r="44" spans="1:24" s="63" customFormat="1" x14ac:dyDescent="0.2">
      <c r="A44" s="103"/>
      <c r="B44" s="104"/>
      <c r="C44" s="780" t="s">
        <v>191</v>
      </c>
      <c r="D44" s="780"/>
      <c r="E44" s="780"/>
      <c r="F44" s="105" t="s">
        <v>33</v>
      </c>
      <c r="G44" s="105" t="s">
        <v>33</v>
      </c>
      <c r="H44" s="105" t="s">
        <v>33</v>
      </c>
      <c r="I44" s="105" t="s">
        <v>33</v>
      </c>
      <c r="J44" s="106" t="s">
        <v>33</v>
      </c>
      <c r="K44" s="105" t="s">
        <v>33</v>
      </c>
      <c r="L44" s="106">
        <v>123.76</v>
      </c>
      <c r="M44" s="92" t="s">
        <v>33</v>
      </c>
      <c r="N44" s="107" t="s">
        <v>33</v>
      </c>
      <c r="V44" s="68" t="s">
        <v>191</v>
      </c>
    </row>
    <row r="45" spans="1:24" s="63" customFormat="1" x14ac:dyDescent="0.2">
      <c r="A45" s="88" t="s">
        <v>173</v>
      </c>
      <c r="B45" s="89" t="s">
        <v>4530</v>
      </c>
      <c r="C45" s="776" t="s">
        <v>4531</v>
      </c>
      <c r="D45" s="776"/>
      <c r="E45" s="776"/>
      <c r="F45" s="90" t="s">
        <v>1019</v>
      </c>
      <c r="G45" s="90" t="s">
        <v>33</v>
      </c>
      <c r="H45" s="90" t="s">
        <v>33</v>
      </c>
      <c r="I45" s="90" t="s">
        <v>977</v>
      </c>
      <c r="J45" s="91">
        <v>279.2</v>
      </c>
      <c r="K45" s="90" t="s">
        <v>33</v>
      </c>
      <c r="L45" s="91">
        <v>83.76</v>
      </c>
      <c r="M45" s="92" t="s">
        <v>33</v>
      </c>
      <c r="N45" s="93" t="s">
        <v>33</v>
      </c>
      <c r="Q45" s="68" t="s">
        <v>4531</v>
      </c>
    </row>
    <row r="46" spans="1:24" s="63" customFormat="1" x14ac:dyDescent="0.2">
      <c r="A46" s="94"/>
      <c r="B46" s="95"/>
      <c r="C46" s="767" t="s">
        <v>1034</v>
      </c>
      <c r="D46" s="767"/>
      <c r="E46" s="767"/>
      <c r="F46" s="767"/>
      <c r="G46" s="767"/>
      <c r="H46" s="767"/>
      <c r="I46" s="767"/>
      <c r="J46" s="767"/>
      <c r="K46" s="767"/>
      <c r="L46" s="767"/>
      <c r="M46" s="767"/>
      <c r="N46" s="781"/>
      <c r="W46" s="68" t="s">
        <v>1034</v>
      </c>
    </row>
    <row r="47" spans="1:24" s="63" customFormat="1" ht="22.5" x14ac:dyDescent="0.2">
      <c r="A47" s="88" t="s">
        <v>176</v>
      </c>
      <c r="B47" s="89" t="s">
        <v>1218</v>
      </c>
      <c r="C47" s="776" t="s">
        <v>1528</v>
      </c>
      <c r="D47" s="776"/>
      <c r="E47" s="776"/>
      <c r="F47" s="90" t="s">
        <v>484</v>
      </c>
      <c r="G47" s="90" t="s">
        <v>33</v>
      </c>
      <c r="H47" s="90" t="s">
        <v>33</v>
      </c>
      <c r="I47" s="90" t="s">
        <v>176</v>
      </c>
      <c r="J47" s="91">
        <v>5.53</v>
      </c>
      <c r="K47" s="90" t="s">
        <v>856</v>
      </c>
      <c r="L47" s="91">
        <v>16.920000000000002</v>
      </c>
      <c r="M47" s="92" t="s">
        <v>33</v>
      </c>
      <c r="N47" s="93" t="s">
        <v>33</v>
      </c>
      <c r="Q47" s="68" t="s">
        <v>1528</v>
      </c>
    </row>
    <row r="48" spans="1:24" s="63" customFormat="1" x14ac:dyDescent="0.2">
      <c r="A48" s="94"/>
      <c r="B48" s="95"/>
      <c r="C48" s="767" t="s">
        <v>1529</v>
      </c>
      <c r="D48" s="767"/>
      <c r="E48" s="767"/>
      <c r="F48" s="767"/>
      <c r="G48" s="767"/>
      <c r="H48" s="767"/>
      <c r="I48" s="767"/>
      <c r="J48" s="767"/>
      <c r="K48" s="767"/>
      <c r="L48" s="767"/>
      <c r="M48" s="767"/>
      <c r="N48" s="781"/>
      <c r="X48" s="68" t="s">
        <v>1529</v>
      </c>
    </row>
    <row r="49" spans="1:23" s="63" customFormat="1" ht="22.5" x14ac:dyDescent="0.2">
      <c r="A49" s="96"/>
      <c r="B49" s="97" t="s">
        <v>858</v>
      </c>
      <c r="C49" s="767" t="s">
        <v>859</v>
      </c>
      <c r="D49" s="767"/>
      <c r="E49" s="767"/>
      <c r="F49" s="767"/>
      <c r="G49" s="767"/>
      <c r="H49" s="767"/>
      <c r="I49" s="767"/>
      <c r="J49" s="767"/>
      <c r="K49" s="767"/>
      <c r="L49" s="767"/>
      <c r="M49" s="767"/>
      <c r="N49" s="781"/>
      <c r="R49" s="68" t="s">
        <v>859</v>
      </c>
    </row>
    <row r="50" spans="1:23" s="63" customFormat="1" ht="45" x14ac:dyDescent="0.2">
      <c r="A50" s="88" t="s">
        <v>212</v>
      </c>
      <c r="B50" s="89" t="s">
        <v>1333</v>
      </c>
      <c r="C50" s="776" t="s">
        <v>1334</v>
      </c>
      <c r="D50" s="776"/>
      <c r="E50" s="776"/>
      <c r="F50" s="90" t="s">
        <v>711</v>
      </c>
      <c r="G50" s="90" t="s">
        <v>33</v>
      </c>
      <c r="H50" s="90" t="s">
        <v>33</v>
      </c>
      <c r="I50" s="90" t="s">
        <v>977</v>
      </c>
      <c r="J50" s="91" t="s">
        <v>33</v>
      </c>
      <c r="K50" s="90" t="s">
        <v>33</v>
      </c>
      <c r="L50" s="91" t="s">
        <v>33</v>
      </c>
      <c r="M50" s="92" t="s">
        <v>33</v>
      </c>
      <c r="N50" s="93" t="s">
        <v>33</v>
      </c>
      <c r="Q50" s="68" t="s">
        <v>1334</v>
      </c>
    </row>
    <row r="51" spans="1:23" s="63" customFormat="1" x14ac:dyDescent="0.2">
      <c r="A51" s="94"/>
      <c r="B51" s="95"/>
      <c r="C51" s="767" t="s">
        <v>978</v>
      </c>
      <c r="D51" s="767"/>
      <c r="E51" s="767"/>
      <c r="F51" s="767"/>
      <c r="G51" s="767"/>
      <c r="H51" s="767"/>
      <c r="I51" s="767"/>
      <c r="J51" s="767"/>
      <c r="K51" s="767"/>
      <c r="L51" s="767"/>
      <c r="M51" s="767"/>
      <c r="N51" s="781"/>
      <c r="W51" s="68" t="s">
        <v>978</v>
      </c>
    </row>
    <row r="52" spans="1:23" s="63" customFormat="1" ht="22.5" x14ac:dyDescent="0.2">
      <c r="A52" s="96"/>
      <c r="B52" s="97" t="s">
        <v>171</v>
      </c>
      <c r="C52" s="767" t="s">
        <v>172</v>
      </c>
      <c r="D52" s="767"/>
      <c r="E52" s="767"/>
      <c r="F52" s="767"/>
      <c r="G52" s="767"/>
      <c r="H52" s="767"/>
      <c r="I52" s="767"/>
      <c r="J52" s="767"/>
      <c r="K52" s="767"/>
      <c r="L52" s="767"/>
      <c r="M52" s="767"/>
      <c r="N52" s="781"/>
      <c r="R52" s="68" t="s">
        <v>172</v>
      </c>
    </row>
    <row r="53" spans="1:23" s="63" customFormat="1" x14ac:dyDescent="0.2">
      <c r="A53" s="98"/>
      <c r="B53" s="97" t="s">
        <v>165</v>
      </c>
      <c r="C53" s="767" t="s">
        <v>251</v>
      </c>
      <c r="D53" s="767"/>
      <c r="E53" s="767"/>
      <c r="F53" s="99" t="s">
        <v>33</v>
      </c>
      <c r="G53" s="99" t="s">
        <v>33</v>
      </c>
      <c r="H53" s="99" t="s">
        <v>33</v>
      </c>
      <c r="I53" s="99" t="s">
        <v>33</v>
      </c>
      <c r="J53" s="100">
        <v>139.54</v>
      </c>
      <c r="K53" s="99" t="s">
        <v>175</v>
      </c>
      <c r="L53" s="100">
        <v>52.33</v>
      </c>
      <c r="M53" s="101" t="s">
        <v>33</v>
      </c>
      <c r="N53" s="102" t="s">
        <v>33</v>
      </c>
      <c r="S53" s="68" t="s">
        <v>251</v>
      </c>
    </row>
    <row r="54" spans="1:23" s="63" customFormat="1" x14ac:dyDescent="0.2">
      <c r="A54" s="98"/>
      <c r="B54" s="97" t="s">
        <v>212</v>
      </c>
      <c r="C54" s="767" t="s">
        <v>252</v>
      </c>
      <c r="D54" s="767"/>
      <c r="E54" s="767"/>
      <c r="F54" s="99" t="s">
        <v>33</v>
      </c>
      <c r="G54" s="99" t="s">
        <v>33</v>
      </c>
      <c r="H54" s="99" t="s">
        <v>33</v>
      </c>
      <c r="I54" s="99" t="s">
        <v>33</v>
      </c>
      <c r="J54" s="100">
        <v>16.79</v>
      </c>
      <c r="K54" s="99" t="s">
        <v>33</v>
      </c>
      <c r="L54" s="100">
        <v>5.04</v>
      </c>
      <c r="M54" s="101" t="s">
        <v>33</v>
      </c>
      <c r="N54" s="102" t="s">
        <v>33</v>
      </c>
      <c r="S54" s="68" t="s">
        <v>252</v>
      </c>
    </row>
    <row r="55" spans="1:23" s="63" customFormat="1" x14ac:dyDescent="0.2">
      <c r="A55" s="98"/>
      <c r="B55" s="97" t="s">
        <v>33</v>
      </c>
      <c r="C55" s="767" t="s">
        <v>253</v>
      </c>
      <c r="D55" s="767"/>
      <c r="E55" s="767"/>
      <c r="F55" s="99" t="s">
        <v>179</v>
      </c>
      <c r="G55" s="99" t="s">
        <v>1335</v>
      </c>
      <c r="H55" s="99" t="s">
        <v>175</v>
      </c>
      <c r="I55" s="99" t="s">
        <v>1120</v>
      </c>
      <c r="J55" s="100" t="s">
        <v>33</v>
      </c>
      <c r="K55" s="99" t="s">
        <v>33</v>
      </c>
      <c r="L55" s="100" t="s">
        <v>33</v>
      </c>
      <c r="M55" s="101" t="s">
        <v>33</v>
      </c>
      <c r="N55" s="102" t="s">
        <v>33</v>
      </c>
      <c r="T55" s="68" t="s">
        <v>253</v>
      </c>
    </row>
    <row r="56" spans="1:23" s="63" customFormat="1" x14ac:dyDescent="0.2">
      <c r="A56" s="98"/>
      <c r="B56" s="97" t="s">
        <v>33</v>
      </c>
      <c r="C56" s="776" t="s">
        <v>182</v>
      </c>
      <c r="D56" s="776"/>
      <c r="E56" s="776"/>
      <c r="F56" s="90" t="s">
        <v>33</v>
      </c>
      <c r="G56" s="90" t="s">
        <v>33</v>
      </c>
      <c r="H56" s="90" t="s">
        <v>33</v>
      </c>
      <c r="I56" s="90" t="s">
        <v>33</v>
      </c>
      <c r="J56" s="91">
        <v>156.33000000000001</v>
      </c>
      <c r="K56" s="90" t="s">
        <v>33</v>
      </c>
      <c r="L56" s="91">
        <v>57.37</v>
      </c>
      <c r="M56" s="92" t="s">
        <v>33</v>
      </c>
      <c r="N56" s="93" t="s">
        <v>33</v>
      </c>
      <c r="U56" s="68" t="s">
        <v>182</v>
      </c>
    </row>
    <row r="57" spans="1:23" s="63" customFormat="1" x14ac:dyDescent="0.2">
      <c r="A57" s="98"/>
      <c r="B57" s="97" t="s">
        <v>33</v>
      </c>
      <c r="C57" s="767" t="s">
        <v>183</v>
      </c>
      <c r="D57" s="767"/>
      <c r="E57" s="767"/>
      <c r="F57" s="99" t="s">
        <v>33</v>
      </c>
      <c r="G57" s="99" t="s">
        <v>33</v>
      </c>
      <c r="H57" s="99" t="s">
        <v>33</v>
      </c>
      <c r="I57" s="99" t="s">
        <v>33</v>
      </c>
      <c r="J57" s="100" t="s">
        <v>33</v>
      </c>
      <c r="K57" s="99" t="s">
        <v>33</v>
      </c>
      <c r="L57" s="100">
        <v>52.33</v>
      </c>
      <c r="M57" s="101" t="s">
        <v>33</v>
      </c>
      <c r="N57" s="102" t="s">
        <v>33</v>
      </c>
      <c r="T57" s="68" t="s">
        <v>183</v>
      </c>
    </row>
    <row r="58" spans="1:23" s="63" customFormat="1" ht="22.5" x14ac:dyDescent="0.2">
      <c r="A58" s="98"/>
      <c r="B58" s="97" t="s">
        <v>959</v>
      </c>
      <c r="C58" s="767" t="s">
        <v>960</v>
      </c>
      <c r="D58" s="767"/>
      <c r="E58" s="767"/>
      <c r="F58" s="99" t="s">
        <v>186</v>
      </c>
      <c r="G58" s="99" t="s">
        <v>187</v>
      </c>
      <c r="H58" s="99" t="s">
        <v>33</v>
      </c>
      <c r="I58" s="99" t="s">
        <v>187</v>
      </c>
      <c r="J58" s="100" t="s">
        <v>33</v>
      </c>
      <c r="K58" s="99" t="s">
        <v>33</v>
      </c>
      <c r="L58" s="100">
        <v>49.71</v>
      </c>
      <c r="M58" s="101" t="s">
        <v>33</v>
      </c>
      <c r="N58" s="102" t="s">
        <v>33</v>
      </c>
      <c r="T58" s="68" t="s">
        <v>960</v>
      </c>
    </row>
    <row r="59" spans="1:23" s="63" customFormat="1" ht="22.5" x14ac:dyDescent="0.2">
      <c r="A59" s="98"/>
      <c r="B59" s="97" t="s">
        <v>961</v>
      </c>
      <c r="C59" s="767" t="s">
        <v>962</v>
      </c>
      <c r="D59" s="767"/>
      <c r="E59" s="767"/>
      <c r="F59" s="99" t="s">
        <v>186</v>
      </c>
      <c r="G59" s="99" t="s">
        <v>594</v>
      </c>
      <c r="H59" s="99" t="s">
        <v>33</v>
      </c>
      <c r="I59" s="99" t="s">
        <v>594</v>
      </c>
      <c r="J59" s="100" t="s">
        <v>33</v>
      </c>
      <c r="K59" s="99" t="s">
        <v>33</v>
      </c>
      <c r="L59" s="100">
        <v>34.01</v>
      </c>
      <c r="M59" s="101" t="s">
        <v>33</v>
      </c>
      <c r="N59" s="102" t="s">
        <v>33</v>
      </c>
      <c r="T59" s="68" t="s">
        <v>962</v>
      </c>
    </row>
    <row r="60" spans="1:23" s="63" customFormat="1" x14ac:dyDescent="0.2">
      <c r="A60" s="103"/>
      <c r="B60" s="104"/>
      <c r="C60" s="780" t="s">
        <v>191</v>
      </c>
      <c r="D60" s="780"/>
      <c r="E60" s="780"/>
      <c r="F60" s="105" t="s">
        <v>33</v>
      </c>
      <c r="G60" s="105" t="s">
        <v>33</v>
      </c>
      <c r="H60" s="105" t="s">
        <v>33</v>
      </c>
      <c r="I60" s="105" t="s">
        <v>33</v>
      </c>
      <c r="J60" s="106" t="s">
        <v>33</v>
      </c>
      <c r="K60" s="105" t="s">
        <v>33</v>
      </c>
      <c r="L60" s="106">
        <v>141.09</v>
      </c>
      <c r="M60" s="92" t="s">
        <v>33</v>
      </c>
      <c r="N60" s="107" t="s">
        <v>33</v>
      </c>
      <c r="V60" s="68" t="s">
        <v>191</v>
      </c>
    </row>
    <row r="61" spans="1:23" s="63" customFormat="1" ht="33.75" x14ac:dyDescent="0.2">
      <c r="A61" s="88" t="s">
        <v>219</v>
      </c>
      <c r="B61" s="89" t="s">
        <v>2613</v>
      </c>
      <c r="C61" s="776" t="s">
        <v>2614</v>
      </c>
      <c r="D61" s="776"/>
      <c r="E61" s="776"/>
      <c r="F61" s="90" t="s">
        <v>815</v>
      </c>
      <c r="G61" s="90" t="s">
        <v>33</v>
      </c>
      <c r="H61" s="90" t="s">
        <v>33</v>
      </c>
      <c r="I61" s="90" t="s">
        <v>985</v>
      </c>
      <c r="J61" s="91">
        <v>2.2400000000000002</v>
      </c>
      <c r="K61" s="90" t="s">
        <v>33</v>
      </c>
      <c r="L61" s="91">
        <v>68.540000000000006</v>
      </c>
      <c r="M61" s="92" t="s">
        <v>33</v>
      </c>
      <c r="N61" s="93" t="s">
        <v>33</v>
      </c>
      <c r="Q61" s="68" t="s">
        <v>2614</v>
      </c>
    </row>
    <row r="62" spans="1:23" s="63" customFormat="1" x14ac:dyDescent="0.2">
      <c r="A62" s="94"/>
      <c r="B62" s="95"/>
      <c r="C62" s="767" t="s">
        <v>986</v>
      </c>
      <c r="D62" s="767"/>
      <c r="E62" s="767"/>
      <c r="F62" s="767"/>
      <c r="G62" s="767"/>
      <c r="H62" s="767"/>
      <c r="I62" s="767"/>
      <c r="J62" s="767"/>
      <c r="K62" s="767"/>
      <c r="L62" s="767"/>
      <c r="M62" s="767"/>
      <c r="N62" s="781"/>
      <c r="W62" s="68" t="s">
        <v>986</v>
      </c>
    </row>
    <row r="63" spans="1:23" s="63" customFormat="1" ht="45" x14ac:dyDescent="0.2">
      <c r="A63" s="88" t="s">
        <v>228</v>
      </c>
      <c r="B63" s="89" t="s">
        <v>1341</v>
      </c>
      <c r="C63" s="776" t="s">
        <v>1342</v>
      </c>
      <c r="D63" s="776"/>
      <c r="E63" s="776"/>
      <c r="F63" s="90" t="s">
        <v>711</v>
      </c>
      <c r="G63" s="90" t="s">
        <v>33</v>
      </c>
      <c r="H63" s="90" t="s">
        <v>33</v>
      </c>
      <c r="I63" s="90" t="s">
        <v>977</v>
      </c>
      <c r="J63" s="91" t="s">
        <v>33</v>
      </c>
      <c r="K63" s="90" t="s">
        <v>33</v>
      </c>
      <c r="L63" s="91" t="s">
        <v>33</v>
      </c>
      <c r="M63" s="92" t="s">
        <v>33</v>
      </c>
      <c r="N63" s="93" t="s">
        <v>33</v>
      </c>
      <c r="Q63" s="68" t="s">
        <v>1342</v>
      </c>
    </row>
    <row r="64" spans="1:23" s="63" customFormat="1" x14ac:dyDescent="0.2">
      <c r="A64" s="94"/>
      <c r="B64" s="95"/>
      <c r="C64" s="767" t="s">
        <v>978</v>
      </c>
      <c r="D64" s="767"/>
      <c r="E64" s="767"/>
      <c r="F64" s="767"/>
      <c r="G64" s="767"/>
      <c r="H64" s="767"/>
      <c r="I64" s="767"/>
      <c r="J64" s="767"/>
      <c r="K64" s="767"/>
      <c r="L64" s="767"/>
      <c r="M64" s="767"/>
      <c r="N64" s="781"/>
      <c r="W64" s="68" t="s">
        <v>978</v>
      </c>
    </row>
    <row r="65" spans="1:23" s="63" customFormat="1" ht="22.5" x14ac:dyDescent="0.2">
      <c r="A65" s="96"/>
      <c r="B65" s="97" t="s">
        <v>171</v>
      </c>
      <c r="C65" s="767" t="s">
        <v>172</v>
      </c>
      <c r="D65" s="767"/>
      <c r="E65" s="767"/>
      <c r="F65" s="767"/>
      <c r="G65" s="767"/>
      <c r="H65" s="767"/>
      <c r="I65" s="767"/>
      <c r="J65" s="767"/>
      <c r="K65" s="767"/>
      <c r="L65" s="767"/>
      <c r="M65" s="767"/>
      <c r="N65" s="781"/>
      <c r="R65" s="68" t="s">
        <v>172</v>
      </c>
    </row>
    <row r="66" spans="1:23" s="63" customFormat="1" x14ac:dyDescent="0.2">
      <c r="A66" s="98"/>
      <c r="B66" s="97" t="s">
        <v>165</v>
      </c>
      <c r="C66" s="767" t="s">
        <v>251</v>
      </c>
      <c r="D66" s="767"/>
      <c r="E66" s="767"/>
      <c r="F66" s="99" t="s">
        <v>33</v>
      </c>
      <c r="G66" s="99" t="s">
        <v>33</v>
      </c>
      <c r="H66" s="99" t="s">
        <v>33</v>
      </c>
      <c r="I66" s="99" t="s">
        <v>33</v>
      </c>
      <c r="J66" s="100">
        <v>42.21</v>
      </c>
      <c r="K66" s="99" t="s">
        <v>175</v>
      </c>
      <c r="L66" s="100">
        <v>15.83</v>
      </c>
      <c r="M66" s="101" t="s">
        <v>33</v>
      </c>
      <c r="N66" s="102" t="s">
        <v>33</v>
      </c>
      <c r="S66" s="68" t="s">
        <v>251</v>
      </c>
    </row>
    <row r="67" spans="1:23" s="63" customFormat="1" x14ac:dyDescent="0.2">
      <c r="A67" s="98"/>
      <c r="B67" s="97" t="s">
        <v>173</v>
      </c>
      <c r="C67" s="767" t="s">
        <v>174</v>
      </c>
      <c r="D67" s="767"/>
      <c r="E67" s="767"/>
      <c r="F67" s="99" t="s">
        <v>33</v>
      </c>
      <c r="G67" s="99" t="s">
        <v>33</v>
      </c>
      <c r="H67" s="99" t="s">
        <v>33</v>
      </c>
      <c r="I67" s="99" t="s">
        <v>33</v>
      </c>
      <c r="J67" s="100">
        <v>1.81</v>
      </c>
      <c r="K67" s="99" t="s">
        <v>175</v>
      </c>
      <c r="L67" s="100">
        <v>0.68</v>
      </c>
      <c r="M67" s="101" t="s">
        <v>33</v>
      </c>
      <c r="N67" s="102" t="s">
        <v>33</v>
      </c>
      <c r="S67" s="68" t="s">
        <v>174</v>
      </c>
    </row>
    <row r="68" spans="1:23" s="63" customFormat="1" x14ac:dyDescent="0.2">
      <c r="A68" s="98"/>
      <c r="B68" s="97" t="s">
        <v>176</v>
      </c>
      <c r="C68" s="767" t="s">
        <v>177</v>
      </c>
      <c r="D68" s="767"/>
      <c r="E68" s="767"/>
      <c r="F68" s="99" t="s">
        <v>33</v>
      </c>
      <c r="G68" s="99" t="s">
        <v>33</v>
      </c>
      <c r="H68" s="99" t="s">
        <v>33</v>
      </c>
      <c r="I68" s="99" t="s">
        <v>33</v>
      </c>
      <c r="J68" s="100">
        <v>0.26</v>
      </c>
      <c r="K68" s="99" t="s">
        <v>175</v>
      </c>
      <c r="L68" s="100">
        <v>0.1</v>
      </c>
      <c r="M68" s="101" t="s">
        <v>33</v>
      </c>
      <c r="N68" s="102" t="s">
        <v>33</v>
      </c>
      <c r="S68" s="68" t="s">
        <v>177</v>
      </c>
    </row>
    <row r="69" spans="1:23" s="63" customFormat="1" x14ac:dyDescent="0.2">
      <c r="A69" s="98"/>
      <c r="B69" s="97" t="s">
        <v>212</v>
      </c>
      <c r="C69" s="767" t="s">
        <v>252</v>
      </c>
      <c r="D69" s="767"/>
      <c r="E69" s="767"/>
      <c r="F69" s="99" t="s">
        <v>33</v>
      </c>
      <c r="G69" s="99" t="s">
        <v>33</v>
      </c>
      <c r="H69" s="99" t="s">
        <v>33</v>
      </c>
      <c r="I69" s="99" t="s">
        <v>33</v>
      </c>
      <c r="J69" s="100">
        <v>11.27</v>
      </c>
      <c r="K69" s="99" t="s">
        <v>33</v>
      </c>
      <c r="L69" s="100">
        <v>3.38</v>
      </c>
      <c r="M69" s="101" t="s">
        <v>33</v>
      </c>
      <c r="N69" s="102" t="s">
        <v>33</v>
      </c>
      <c r="S69" s="68" t="s">
        <v>252</v>
      </c>
    </row>
    <row r="70" spans="1:23" s="63" customFormat="1" x14ac:dyDescent="0.2">
      <c r="A70" s="98"/>
      <c r="B70" s="97" t="s">
        <v>33</v>
      </c>
      <c r="C70" s="767" t="s">
        <v>253</v>
      </c>
      <c r="D70" s="767"/>
      <c r="E70" s="767"/>
      <c r="F70" s="99" t="s">
        <v>179</v>
      </c>
      <c r="G70" s="99" t="s">
        <v>1343</v>
      </c>
      <c r="H70" s="99" t="s">
        <v>175</v>
      </c>
      <c r="I70" s="99" t="s">
        <v>4532</v>
      </c>
      <c r="J70" s="100" t="s">
        <v>33</v>
      </c>
      <c r="K70" s="99" t="s">
        <v>33</v>
      </c>
      <c r="L70" s="100" t="s">
        <v>33</v>
      </c>
      <c r="M70" s="101" t="s">
        <v>33</v>
      </c>
      <c r="N70" s="102" t="s">
        <v>33</v>
      </c>
      <c r="T70" s="68" t="s">
        <v>253</v>
      </c>
    </row>
    <row r="71" spans="1:23" s="63" customFormat="1" x14ac:dyDescent="0.2">
      <c r="A71" s="98"/>
      <c r="B71" s="97" t="s">
        <v>33</v>
      </c>
      <c r="C71" s="767" t="s">
        <v>178</v>
      </c>
      <c r="D71" s="767"/>
      <c r="E71" s="767"/>
      <c r="F71" s="99" t="s">
        <v>179</v>
      </c>
      <c r="G71" s="99" t="s">
        <v>981</v>
      </c>
      <c r="H71" s="99" t="s">
        <v>175</v>
      </c>
      <c r="I71" s="99" t="s">
        <v>982</v>
      </c>
      <c r="J71" s="100" t="s">
        <v>33</v>
      </c>
      <c r="K71" s="99" t="s">
        <v>33</v>
      </c>
      <c r="L71" s="100" t="s">
        <v>33</v>
      </c>
      <c r="M71" s="101" t="s">
        <v>33</v>
      </c>
      <c r="N71" s="102" t="s">
        <v>33</v>
      </c>
      <c r="T71" s="68" t="s">
        <v>178</v>
      </c>
    </row>
    <row r="72" spans="1:23" s="63" customFormat="1" x14ac:dyDescent="0.2">
      <c r="A72" s="98"/>
      <c r="B72" s="97" t="s">
        <v>33</v>
      </c>
      <c r="C72" s="776" t="s">
        <v>182</v>
      </c>
      <c r="D72" s="776"/>
      <c r="E72" s="776"/>
      <c r="F72" s="90" t="s">
        <v>33</v>
      </c>
      <c r="G72" s="90" t="s">
        <v>33</v>
      </c>
      <c r="H72" s="90" t="s">
        <v>33</v>
      </c>
      <c r="I72" s="90" t="s">
        <v>33</v>
      </c>
      <c r="J72" s="91">
        <v>55.29</v>
      </c>
      <c r="K72" s="90" t="s">
        <v>33</v>
      </c>
      <c r="L72" s="91">
        <v>19.89</v>
      </c>
      <c r="M72" s="92" t="s">
        <v>33</v>
      </c>
      <c r="N72" s="93" t="s">
        <v>33</v>
      </c>
      <c r="U72" s="68" t="s">
        <v>182</v>
      </c>
    </row>
    <row r="73" spans="1:23" s="63" customFormat="1" x14ac:dyDescent="0.2">
      <c r="A73" s="98"/>
      <c r="B73" s="97" t="s">
        <v>33</v>
      </c>
      <c r="C73" s="767" t="s">
        <v>183</v>
      </c>
      <c r="D73" s="767"/>
      <c r="E73" s="767"/>
      <c r="F73" s="99" t="s">
        <v>33</v>
      </c>
      <c r="G73" s="99" t="s">
        <v>33</v>
      </c>
      <c r="H73" s="99" t="s">
        <v>33</v>
      </c>
      <c r="I73" s="99" t="s">
        <v>33</v>
      </c>
      <c r="J73" s="100" t="s">
        <v>33</v>
      </c>
      <c r="K73" s="99" t="s">
        <v>33</v>
      </c>
      <c r="L73" s="100">
        <v>15.93</v>
      </c>
      <c r="M73" s="101" t="s">
        <v>33</v>
      </c>
      <c r="N73" s="102" t="s">
        <v>33</v>
      </c>
      <c r="T73" s="68" t="s">
        <v>183</v>
      </c>
    </row>
    <row r="74" spans="1:23" s="63" customFormat="1" ht="22.5" x14ac:dyDescent="0.2">
      <c r="A74" s="98"/>
      <c r="B74" s="97" t="s">
        <v>959</v>
      </c>
      <c r="C74" s="767" t="s">
        <v>960</v>
      </c>
      <c r="D74" s="767"/>
      <c r="E74" s="767"/>
      <c r="F74" s="99" t="s">
        <v>186</v>
      </c>
      <c r="G74" s="99" t="s">
        <v>187</v>
      </c>
      <c r="H74" s="99" t="s">
        <v>33</v>
      </c>
      <c r="I74" s="99" t="s">
        <v>187</v>
      </c>
      <c r="J74" s="100" t="s">
        <v>33</v>
      </c>
      <c r="K74" s="99" t="s">
        <v>33</v>
      </c>
      <c r="L74" s="100">
        <v>15.13</v>
      </c>
      <c r="M74" s="101" t="s">
        <v>33</v>
      </c>
      <c r="N74" s="102" t="s">
        <v>33</v>
      </c>
      <c r="T74" s="68" t="s">
        <v>960</v>
      </c>
    </row>
    <row r="75" spans="1:23" s="63" customFormat="1" ht="22.5" x14ac:dyDescent="0.2">
      <c r="A75" s="98"/>
      <c r="B75" s="97" t="s">
        <v>961</v>
      </c>
      <c r="C75" s="767" t="s">
        <v>962</v>
      </c>
      <c r="D75" s="767"/>
      <c r="E75" s="767"/>
      <c r="F75" s="99" t="s">
        <v>186</v>
      </c>
      <c r="G75" s="99" t="s">
        <v>594</v>
      </c>
      <c r="H75" s="99" t="s">
        <v>33</v>
      </c>
      <c r="I75" s="99" t="s">
        <v>594</v>
      </c>
      <c r="J75" s="100" t="s">
        <v>33</v>
      </c>
      <c r="K75" s="99" t="s">
        <v>33</v>
      </c>
      <c r="L75" s="100">
        <v>10.35</v>
      </c>
      <c r="M75" s="101" t="s">
        <v>33</v>
      </c>
      <c r="N75" s="102" t="s">
        <v>33</v>
      </c>
      <c r="T75" s="68" t="s">
        <v>962</v>
      </c>
    </row>
    <row r="76" spans="1:23" s="63" customFormat="1" x14ac:dyDescent="0.2">
      <c r="A76" s="103"/>
      <c r="B76" s="104"/>
      <c r="C76" s="780" t="s">
        <v>191</v>
      </c>
      <c r="D76" s="780"/>
      <c r="E76" s="780"/>
      <c r="F76" s="105" t="s">
        <v>33</v>
      </c>
      <c r="G76" s="105" t="s">
        <v>33</v>
      </c>
      <c r="H76" s="105" t="s">
        <v>33</v>
      </c>
      <c r="I76" s="105" t="s">
        <v>33</v>
      </c>
      <c r="J76" s="106" t="s">
        <v>33</v>
      </c>
      <c r="K76" s="105" t="s">
        <v>33</v>
      </c>
      <c r="L76" s="106">
        <v>45.37</v>
      </c>
      <c r="M76" s="92" t="s">
        <v>33</v>
      </c>
      <c r="N76" s="107" t="s">
        <v>33</v>
      </c>
      <c r="V76" s="68" t="s">
        <v>191</v>
      </c>
    </row>
    <row r="77" spans="1:23" s="63" customFormat="1" ht="101.25" x14ac:dyDescent="0.2">
      <c r="A77" s="88" t="s">
        <v>235</v>
      </c>
      <c r="B77" s="89" t="s">
        <v>1148</v>
      </c>
      <c r="C77" s="776" t="s">
        <v>1440</v>
      </c>
      <c r="D77" s="776"/>
      <c r="E77" s="776"/>
      <c r="F77" s="90" t="s">
        <v>1092</v>
      </c>
      <c r="G77" s="90" t="s">
        <v>33</v>
      </c>
      <c r="H77" s="90" t="s">
        <v>33</v>
      </c>
      <c r="I77" s="90" t="s">
        <v>2739</v>
      </c>
      <c r="J77" s="91">
        <v>5167.54</v>
      </c>
      <c r="K77" s="90" t="s">
        <v>33</v>
      </c>
      <c r="L77" s="91">
        <v>158.13</v>
      </c>
      <c r="M77" s="92" t="s">
        <v>33</v>
      </c>
      <c r="N77" s="93" t="s">
        <v>33</v>
      </c>
      <c r="Q77" s="68" t="s">
        <v>1440</v>
      </c>
    </row>
    <row r="78" spans="1:23" s="63" customFormat="1" x14ac:dyDescent="0.2">
      <c r="A78" s="94"/>
      <c r="B78" s="95"/>
      <c r="C78" s="767" t="s">
        <v>4533</v>
      </c>
      <c r="D78" s="767"/>
      <c r="E78" s="767"/>
      <c r="F78" s="767"/>
      <c r="G78" s="767"/>
      <c r="H78" s="767"/>
      <c r="I78" s="767"/>
      <c r="J78" s="767"/>
      <c r="K78" s="767"/>
      <c r="L78" s="767"/>
      <c r="M78" s="767"/>
      <c r="N78" s="781"/>
      <c r="W78" s="68" t="s">
        <v>4533</v>
      </c>
    </row>
    <row r="79" spans="1:23" s="63" customFormat="1" ht="1.5" customHeight="1" x14ac:dyDescent="0.2">
      <c r="A79" s="108"/>
      <c r="B79" s="104"/>
      <c r="C79" s="104"/>
      <c r="D79" s="104"/>
      <c r="E79" s="104"/>
      <c r="F79" s="108"/>
      <c r="G79" s="108"/>
      <c r="H79" s="108"/>
      <c r="I79" s="108"/>
      <c r="J79" s="109"/>
      <c r="K79" s="108"/>
      <c r="L79" s="109"/>
      <c r="M79" s="99"/>
      <c r="N79" s="109"/>
    </row>
    <row r="80" spans="1:23" s="63" customFormat="1" ht="2.25" customHeight="1" x14ac:dyDescent="0.2"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122"/>
      <c r="M80" s="123"/>
      <c r="N80" s="124"/>
    </row>
    <row r="81" spans="1:27" x14ac:dyDescent="0.2">
      <c r="A81" s="110"/>
      <c r="B81" s="111" t="s">
        <v>33</v>
      </c>
      <c r="C81" s="780" t="s">
        <v>321</v>
      </c>
      <c r="D81" s="780"/>
      <c r="E81" s="780"/>
      <c r="F81" s="780"/>
      <c r="G81" s="780"/>
      <c r="H81" s="780"/>
      <c r="I81" s="780"/>
      <c r="J81" s="780"/>
      <c r="K81" s="780"/>
      <c r="L81" s="112" t="s">
        <v>33</v>
      </c>
      <c r="M81" s="113" t="s">
        <v>33</v>
      </c>
      <c r="N81" s="114" t="s">
        <v>33</v>
      </c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8" t="s">
        <v>321</v>
      </c>
      <c r="Z81" s="63"/>
      <c r="AA81" s="63"/>
    </row>
    <row r="82" spans="1:27" x14ac:dyDescent="0.2">
      <c r="A82" s="115"/>
      <c r="B82" s="97" t="s">
        <v>165</v>
      </c>
      <c r="C82" s="767" t="s">
        <v>876</v>
      </c>
      <c r="D82" s="767"/>
      <c r="E82" s="767"/>
      <c r="F82" s="767"/>
      <c r="G82" s="767"/>
      <c r="H82" s="767"/>
      <c r="I82" s="767"/>
      <c r="J82" s="767"/>
      <c r="K82" s="767"/>
      <c r="L82" s="116">
        <v>553.80999999999995</v>
      </c>
      <c r="M82" s="117">
        <v>7.3</v>
      </c>
      <c r="N82" s="118">
        <v>4043</v>
      </c>
      <c r="O82" s="63"/>
      <c r="P82" s="63"/>
      <c r="Q82" s="63"/>
      <c r="R82" s="63"/>
      <c r="S82" s="63"/>
      <c r="T82" s="63"/>
      <c r="U82" s="63"/>
      <c r="V82" s="63"/>
      <c r="W82" s="63"/>
      <c r="X82" s="63"/>
      <c r="Y82" s="63"/>
      <c r="Z82" s="68" t="s">
        <v>876</v>
      </c>
      <c r="AA82" s="63"/>
    </row>
    <row r="83" spans="1:27" x14ac:dyDescent="0.2">
      <c r="A83" s="115"/>
      <c r="B83" s="97" t="s">
        <v>33</v>
      </c>
      <c r="C83" s="767" t="s">
        <v>203</v>
      </c>
      <c r="D83" s="767"/>
      <c r="E83" s="767"/>
      <c r="F83" s="767"/>
      <c r="G83" s="767"/>
      <c r="H83" s="767"/>
      <c r="I83" s="767"/>
      <c r="J83" s="767"/>
      <c r="K83" s="767"/>
      <c r="L83" s="116" t="s">
        <v>33</v>
      </c>
      <c r="M83" s="117" t="s">
        <v>33</v>
      </c>
      <c r="N83" s="118" t="s">
        <v>33</v>
      </c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8" t="s">
        <v>203</v>
      </c>
      <c r="AA83" s="63"/>
    </row>
    <row r="84" spans="1:27" x14ac:dyDescent="0.2">
      <c r="A84" s="115"/>
      <c r="B84" s="97" t="s">
        <v>33</v>
      </c>
      <c r="C84" s="767" t="s">
        <v>296</v>
      </c>
      <c r="D84" s="767"/>
      <c r="E84" s="767"/>
      <c r="F84" s="767"/>
      <c r="G84" s="767"/>
      <c r="H84" s="767"/>
      <c r="I84" s="767"/>
      <c r="J84" s="767"/>
      <c r="K84" s="767"/>
      <c r="L84" s="116">
        <v>105.32</v>
      </c>
      <c r="M84" s="117" t="s">
        <v>33</v>
      </c>
      <c r="N84" s="118" t="s">
        <v>33</v>
      </c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3"/>
      <c r="Z84" s="68" t="s">
        <v>296</v>
      </c>
      <c r="AA84" s="63"/>
    </row>
    <row r="85" spans="1:27" x14ac:dyDescent="0.2">
      <c r="A85" s="115"/>
      <c r="B85" s="97" t="s">
        <v>33</v>
      </c>
      <c r="C85" s="767" t="s">
        <v>204</v>
      </c>
      <c r="D85" s="767"/>
      <c r="E85" s="767"/>
      <c r="F85" s="767"/>
      <c r="G85" s="767"/>
      <c r="H85" s="767"/>
      <c r="I85" s="767"/>
      <c r="J85" s="767"/>
      <c r="K85" s="767"/>
      <c r="L85" s="116">
        <v>21.04</v>
      </c>
      <c r="M85" s="117" t="s">
        <v>33</v>
      </c>
      <c r="N85" s="118" t="s">
        <v>33</v>
      </c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3"/>
      <c r="Z85" s="68" t="s">
        <v>204</v>
      </c>
      <c r="AA85" s="63"/>
    </row>
    <row r="86" spans="1:27" x14ac:dyDescent="0.2">
      <c r="A86" s="115"/>
      <c r="B86" s="97" t="s">
        <v>33</v>
      </c>
      <c r="C86" s="767" t="s">
        <v>297</v>
      </c>
      <c r="D86" s="767"/>
      <c r="E86" s="767"/>
      <c r="F86" s="767"/>
      <c r="G86" s="767"/>
      <c r="H86" s="767"/>
      <c r="I86" s="767"/>
      <c r="J86" s="767"/>
      <c r="K86" s="767"/>
      <c r="L86" s="116">
        <v>254.23</v>
      </c>
      <c r="M86" s="117" t="s">
        <v>33</v>
      </c>
      <c r="N86" s="118" t="s">
        <v>33</v>
      </c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68" t="s">
        <v>297</v>
      </c>
      <c r="AA86" s="63"/>
    </row>
    <row r="87" spans="1:27" x14ac:dyDescent="0.2">
      <c r="A87" s="115"/>
      <c r="B87" s="97" t="s">
        <v>33</v>
      </c>
      <c r="C87" s="767" t="s">
        <v>205</v>
      </c>
      <c r="D87" s="767"/>
      <c r="E87" s="767"/>
      <c r="F87" s="767"/>
      <c r="G87" s="767"/>
      <c r="H87" s="767"/>
      <c r="I87" s="767"/>
      <c r="J87" s="767"/>
      <c r="K87" s="767"/>
      <c r="L87" s="116">
        <v>102.85</v>
      </c>
      <c r="M87" s="117" t="s">
        <v>33</v>
      </c>
      <c r="N87" s="118" t="s">
        <v>33</v>
      </c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3"/>
      <c r="Z87" s="68" t="s">
        <v>205</v>
      </c>
      <c r="AA87" s="63"/>
    </row>
    <row r="88" spans="1:27" x14ac:dyDescent="0.2">
      <c r="A88" s="115"/>
      <c r="B88" s="97" t="s">
        <v>33</v>
      </c>
      <c r="C88" s="767" t="s">
        <v>206</v>
      </c>
      <c r="D88" s="767"/>
      <c r="E88" s="767"/>
      <c r="F88" s="767"/>
      <c r="G88" s="767"/>
      <c r="H88" s="767"/>
      <c r="I88" s="767"/>
      <c r="J88" s="767"/>
      <c r="K88" s="767"/>
      <c r="L88" s="116">
        <v>70.37</v>
      </c>
      <c r="M88" s="117" t="s">
        <v>33</v>
      </c>
      <c r="N88" s="118" t="s">
        <v>33</v>
      </c>
      <c r="O88" s="63"/>
      <c r="P88" s="63"/>
      <c r="Q88" s="63"/>
      <c r="R88" s="63"/>
      <c r="S88" s="63"/>
      <c r="T88" s="63"/>
      <c r="U88" s="63"/>
      <c r="V88" s="63"/>
      <c r="W88" s="63"/>
      <c r="X88" s="63"/>
      <c r="Y88" s="63"/>
      <c r="Z88" s="68" t="s">
        <v>206</v>
      </c>
      <c r="AA88" s="63"/>
    </row>
    <row r="89" spans="1:27" x14ac:dyDescent="0.2">
      <c r="A89" s="115"/>
      <c r="B89" s="97" t="s">
        <v>33</v>
      </c>
      <c r="C89" s="767" t="s">
        <v>877</v>
      </c>
      <c r="D89" s="767"/>
      <c r="E89" s="767"/>
      <c r="F89" s="767"/>
      <c r="G89" s="767"/>
      <c r="H89" s="767"/>
      <c r="I89" s="767"/>
      <c r="J89" s="767"/>
      <c r="K89" s="767"/>
      <c r="L89" s="116">
        <v>83.76</v>
      </c>
      <c r="M89" s="117" t="s">
        <v>33</v>
      </c>
      <c r="N89" s="118">
        <v>378</v>
      </c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8" t="s">
        <v>877</v>
      </c>
      <c r="AA89" s="63"/>
    </row>
    <row r="90" spans="1:27" x14ac:dyDescent="0.2">
      <c r="A90" s="115"/>
      <c r="B90" s="97" t="s">
        <v>173</v>
      </c>
      <c r="C90" s="767" t="s">
        <v>1006</v>
      </c>
      <c r="D90" s="767"/>
      <c r="E90" s="767"/>
      <c r="F90" s="767"/>
      <c r="G90" s="767"/>
      <c r="H90" s="767"/>
      <c r="I90" s="767"/>
      <c r="J90" s="767"/>
      <c r="K90" s="767"/>
      <c r="L90" s="116">
        <v>83.76</v>
      </c>
      <c r="M90" s="117">
        <v>4.51</v>
      </c>
      <c r="N90" s="118">
        <v>378</v>
      </c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  <c r="Z90" s="68" t="s">
        <v>1006</v>
      </c>
      <c r="AA90" s="63"/>
    </row>
    <row r="91" spans="1:27" x14ac:dyDescent="0.2">
      <c r="A91" s="115"/>
      <c r="B91" s="97" t="s">
        <v>33</v>
      </c>
      <c r="C91" s="767" t="s">
        <v>207</v>
      </c>
      <c r="D91" s="767"/>
      <c r="E91" s="767"/>
      <c r="F91" s="767"/>
      <c r="G91" s="767"/>
      <c r="H91" s="767"/>
      <c r="I91" s="767"/>
      <c r="J91" s="767"/>
      <c r="K91" s="767"/>
      <c r="L91" s="116">
        <v>108.27</v>
      </c>
      <c r="M91" s="117" t="s">
        <v>33</v>
      </c>
      <c r="N91" s="118" t="s">
        <v>33</v>
      </c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8" t="s">
        <v>207</v>
      </c>
      <c r="AA91" s="63"/>
    </row>
    <row r="92" spans="1:27" x14ac:dyDescent="0.2">
      <c r="A92" s="115"/>
      <c r="B92" s="97" t="s">
        <v>33</v>
      </c>
      <c r="C92" s="767" t="s">
        <v>208</v>
      </c>
      <c r="D92" s="767"/>
      <c r="E92" s="767"/>
      <c r="F92" s="767"/>
      <c r="G92" s="767"/>
      <c r="H92" s="767"/>
      <c r="I92" s="767"/>
      <c r="J92" s="767"/>
      <c r="K92" s="767"/>
      <c r="L92" s="116">
        <v>102.85</v>
      </c>
      <c r="M92" s="117" t="s">
        <v>33</v>
      </c>
      <c r="N92" s="118" t="s">
        <v>33</v>
      </c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  <c r="Z92" s="68" t="s">
        <v>208</v>
      </c>
      <c r="AA92" s="63"/>
    </row>
    <row r="93" spans="1:27" x14ac:dyDescent="0.2">
      <c r="A93" s="115"/>
      <c r="B93" s="97" t="s">
        <v>33</v>
      </c>
      <c r="C93" s="767" t="s">
        <v>209</v>
      </c>
      <c r="D93" s="767"/>
      <c r="E93" s="767"/>
      <c r="F93" s="767"/>
      <c r="G93" s="767"/>
      <c r="H93" s="767"/>
      <c r="I93" s="767"/>
      <c r="J93" s="767"/>
      <c r="K93" s="767"/>
      <c r="L93" s="116">
        <v>70.37</v>
      </c>
      <c r="M93" s="117" t="s">
        <v>33</v>
      </c>
      <c r="N93" s="118" t="s">
        <v>33</v>
      </c>
      <c r="O93" s="63"/>
      <c r="P93" s="63"/>
      <c r="Q93" s="63"/>
      <c r="R93" s="63"/>
      <c r="S93" s="63"/>
      <c r="T93" s="63"/>
      <c r="U93" s="63"/>
      <c r="V93" s="63"/>
      <c r="W93" s="63"/>
      <c r="X93" s="63"/>
      <c r="Y93" s="63"/>
      <c r="Z93" s="68" t="s">
        <v>209</v>
      </c>
      <c r="AA93" s="63"/>
    </row>
    <row r="94" spans="1:27" x14ac:dyDescent="0.2">
      <c r="A94" s="115"/>
      <c r="B94" s="109" t="s">
        <v>33</v>
      </c>
      <c r="C94" s="782" t="s">
        <v>322</v>
      </c>
      <c r="D94" s="782"/>
      <c r="E94" s="782"/>
      <c r="F94" s="782"/>
      <c r="G94" s="782"/>
      <c r="H94" s="782"/>
      <c r="I94" s="782"/>
      <c r="J94" s="782"/>
      <c r="K94" s="782"/>
      <c r="L94" s="119">
        <v>637.57000000000005</v>
      </c>
      <c r="M94" s="120" t="s">
        <v>33</v>
      </c>
      <c r="N94" s="125">
        <v>4421</v>
      </c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  <c r="Z94" s="63"/>
      <c r="AA94" s="68" t="s">
        <v>322</v>
      </c>
    </row>
    <row r="95" spans="1:27" ht="1.5" customHeight="1" x14ac:dyDescent="0.2">
      <c r="B95" s="109"/>
      <c r="C95" s="104"/>
      <c r="D95" s="104"/>
      <c r="E95" s="104"/>
      <c r="F95" s="104"/>
      <c r="G95" s="104"/>
      <c r="H95" s="104"/>
      <c r="I95" s="104"/>
      <c r="J95" s="104"/>
      <c r="K95" s="104"/>
      <c r="L95" s="119"/>
      <c r="M95" s="120"/>
      <c r="N95" s="126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  <c r="Z95" s="63"/>
      <c r="AA95" s="63"/>
    </row>
    <row r="96" spans="1:27" ht="53.25" customHeight="1" x14ac:dyDescent="0.2">
      <c r="A96" s="127"/>
      <c r="B96" s="127"/>
      <c r="C96" s="127"/>
      <c r="D96" s="127"/>
      <c r="E96" s="127"/>
      <c r="F96" s="127"/>
      <c r="G96" s="127"/>
      <c r="H96" s="127"/>
      <c r="I96" s="127"/>
      <c r="J96" s="127"/>
      <c r="K96" s="127"/>
      <c r="L96" s="127"/>
      <c r="M96" s="127"/>
      <c r="N96" s="127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  <c r="Z96" s="63"/>
      <c r="AA96" s="63"/>
    </row>
    <row r="97" spans="2:12" s="63" customFormat="1" x14ac:dyDescent="0.2">
      <c r="B97" s="128" t="s">
        <v>323</v>
      </c>
      <c r="C97" s="786" t="s">
        <v>33</v>
      </c>
      <c r="D97" s="786"/>
      <c r="E97" s="786"/>
      <c r="F97" s="786"/>
      <c r="G97" s="786"/>
      <c r="H97" s="786"/>
      <c r="I97" s="786"/>
      <c r="J97" s="786"/>
      <c r="K97" s="786"/>
      <c r="L97" s="786"/>
    </row>
    <row r="98" spans="2:12" s="63" customFormat="1" ht="13.5" customHeight="1" x14ac:dyDescent="0.2">
      <c r="B98" s="64"/>
      <c r="C98" s="787" t="s">
        <v>11</v>
      </c>
      <c r="D98" s="787"/>
      <c r="E98" s="787"/>
      <c r="F98" s="787"/>
      <c r="G98" s="787"/>
      <c r="H98" s="787"/>
      <c r="I98" s="787"/>
      <c r="J98" s="787"/>
      <c r="K98" s="787"/>
      <c r="L98" s="787"/>
    </row>
    <row r="99" spans="2:12" s="63" customFormat="1" ht="12.75" customHeight="1" x14ac:dyDescent="0.2">
      <c r="B99" s="128" t="s">
        <v>324</v>
      </c>
      <c r="C99" s="786" t="s">
        <v>33</v>
      </c>
      <c r="D99" s="786"/>
      <c r="E99" s="786"/>
      <c r="F99" s="786"/>
      <c r="G99" s="786"/>
      <c r="H99" s="786"/>
      <c r="I99" s="786"/>
      <c r="J99" s="786"/>
      <c r="K99" s="786"/>
      <c r="L99" s="786"/>
    </row>
    <row r="100" spans="2:12" s="63" customFormat="1" ht="13.5" customHeight="1" x14ac:dyDescent="0.2">
      <c r="C100" s="787" t="s">
        <v>11</v>
      </c>
      <c r="D100" s="787"/>
      <c r="E100" s="787"/>
      <c r="F100" s="787"/>
      <c r="G100" s="787"/>
      <c r="H100" s="787"/>
      <c r="I100" s="787"/>
      <c r="J100" s="787"/>
      <c r="K100" s="787"/>
      <c r="L100" s="787"/>
    </row>
    <row r="114" s="63" customFormat="1" x14ac:dyDescent="0.2"/>
  </sheetData>
  <mergeCells count="86">
    <mergeCell ref="C97:L97"/>
    <mergeCell ref="C98:L98"/>
    <mergeCell ref="C99:L99"/>
    <mergeCell ref="C100:L100"/>
    <mergeCell ref="C89:K89"/>
    <mergeCell ref="C90:K90"/>
    <mergeCell ref="C91:K91"/>
    <mergeCell ref="C92:K92"/>
    <mergeCell ref="C93:K93"/>
    <mergeCell ref="C94:K94"/>
    <mergeCell ref="C88:K88"/>
    <mergeCell ref="C75:E75"/>
    <mergeCell ref="C76:E76"/>
    <mergeCell ref="C77:E77"/>
    <mergeCell ref="C78:N78"/>
    <mergeCell ref="C81:K81"/>
    <mergeCell ref="C82:K82"/>
    <mergeCell ref="C83:K83"/>
    <mergeCell ref="C84:K84"/>
    <mergeCell ref="C85:K85"/>
    <mergeCell ref="C86:K86"/>
    <mergeCell ref="C87:K87"/>
    <mergeCell ref="C74:E74"/>
    <mergeCell ref="C63:E63"/>
    <mergeCell ref="C64:N64"/>
    <mergeCell ref="C65:N65"/>
    <mergeCell ref="C66:E66"/>
    <mergeCell ref="C67:E67"/>
    <mergeCell ref="C68:E68"/>
    <mergeCell ref="C69:E69"/>
    <mergeCell ref="C70:E70"/>
    <mergeCell ref="C71:E71"/>
    <mergeCell ref="C72:E72"/>
    <mergeCell ref="C73:E73"/>
    <mergeCell ref="C38:E38"/>
    <mergeCell ref="C62:N62"/>
    <mergeCell ref="C51:N51"/>
    <mergeCell ref="C52:N52"/>
    <mergeCell ref="C53:E53"/>
    <mergeCell ref="C54:E54"/>
    <mergeCell ref="C55:E55"/>
    <mergeCell ref="C56:E56"/>
    <mergeCell ref="C57:E57"/>
    <mergeCell ref="C58:E58"/>
    <mergeCell ref="C59:E59"/>
    <mergeCell ref="C60:E60"/>
    <mergeCell ref="C61:E61"/>
    <mergeCell ref="C50:E50"/>
    <mergeCell ref="C39:E39"/>
    <mergeCell ref="C40:E40"/>
    <mergeCell ref="C41:E41"/>
    <mergeCell ref="C42:E42"/>
    <mergeCell ref="C43:E43"/>
    <mergeCell ref="C44:E44"/>
    <mergeCell ref="C45:E45"/>
    <mergeCell ref="C46:N46"/>
    <mergeCell ref="C47:E47"/>
    <mergeCell ref="C48:N48"/>
    <mergeCell ref="C49:N49"/>
    <mergeCell ref="N27:N29"/>
    <mergeCell ref="C30:E30"/>
    <mergeCell ref="A31:N31"/>
    <mergeCell ref="G27:I28"/>
    <mergeCell ref="C37:E37"/>
    <mergeCell ref="C33:N33"/>
    <mergeCell ref="C34:E34"/>
    <mergeCell ref="C35:E35"/>
    <mergeCell ref="C36:E36"/>
    <mergeCell ref="A12:N12"/>
    <mergeCell ref="A13:N13"/>
    <mergeCell ref="B15:F15"/>
    <mergeCell ref="B16:F16"/>
    <mergeCell ref="L25:M25"/>
    <mergeCell ref="C32:E32"/>
    <mergeCell ref="A27:A29"/>
    <mergeCell ref="B27:B29"/>
    <mergeCell ref="C27:E29"/>
    <mergeCell ref="F27:F29"/>
    <mergeCell ref="J27:L28"/>
    <mergeCell ref="M27:M29"/>
    <mergeCell ref="A11:N11"/>
    <mergeCell ref="D5:N5"/>
    <mergeCell ref="A7:N7"/>
    <mergeCell ref="A8:N8"/>
    <mergeCell ref="A9:N9"/>
    <mergeCell ref="A10:N10"/>
  </mergeCells>
  <printOptions horizontalCentered="1"/>
  <pageMargins left="0.39370077848434398" right="0.39370077848434398" top="0.78740155696868896" bottom="0.74803149700164795" header="0.118110239505768" footer="0.118110239505768"/>
  <pageSetup paperSize="9" orientation="landscape"/>
  <headerFooter>
    <oddHeader>&amp;LГРАНД-Смета 2021</oddHeader>
  </headerFooter>
  <rowBreaks count="1" manualBreakCount="1">
    <brk id="26" max="113" man="1"/>
  </rowBreaks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H38"/>
  <sheetViews>
    <sheetView showGridLines="0" topLeftCell="A7" zoomScale="115" zoomScaleNormal="115" workbookViewId="0">
      <selection activeCell="B24" sqref="B24:G26"/>
    </sheetView>
  </sheetViews>
  <sheetFormatPr defaultRowHeight="12.75" x14ac:dyDescent="0.2"/>
  <cols>
    <col min="1" max="1" width="5.5703125" customWidth="1"/>
    <col min="2" max="2" width="17" customWidth="1"/>
    <col min="3" max="3" width="37.85546875" customWidth="1"/>
    <col min="4" max="4" width="17.5703125" customWidth="1"/>
    <col min="5" max="5" width="15" customWidth="1"/>
    <col min="6" max="6" width="15.28515625" customWidth="1"/>
    <col min="7" max="7" width="13.85546875" customWidth="1"/>
    <col min="8" max="8" width="15.5703125" customWidth="1"/>
  </cols>
  <sheetData>
    <row r="1" spans="1:8" x14ac:dyDescent="0.2">
      <c r="H1" s="13" t="s">
        <v>537</v>
      </c>
    </row>
    <row r="2" spans="1:8" x14ac:dyDescent="0.2">
      <c r="A2" s="221"/>
      <c r="B2" s="2"/>
      <c r="C2" s="3"/>
      <c r="D2" s="4"/>
      <c r="E2" s="4"/>
      <c r="F2" s="4"/>
      <c r="G2" s="4"/>
      <c r="H2" s="13" t="s">
        <v>12</v>
      </c>
    </row>
    <row r="3" spans="1:8" ht="30" customHeight="1" x14ac:dyDescent="0.2">
      <c r="A3" s="221"/>
      <c r="B3" s="655" t="s">
        <v>24</v>
      </c>
      <c r="C3" s="655"/>
      <c r="D3" s="655"/>
      <c r="E3" s="655"/>
      <c r="F3" s="655"/>
      <c r="G3" s="655"/>
      <c r="H3" s="222"/>
    </row>
    <row r="4" spans="1:8" x14ac:dyDescent="0.2">
      <c r="A4" s="221"/>
      <c r="B4" s="2"/>
      <c r="C4" s="803" t="s">
        <v>3</v>
      </c>
      <c r="D4" s="803"/>
      <c r="E4" s="803"/>
      <c r="F4" s="803"/>
      <c r="G4" s="4"/>
      <c r="H4" s="4"/>
    </row>
    <row r="5" spans="1:8" ht="27" customHeight="1" x14ac:dyDescent="0.2">
      <c r="A5" s="221"/>
      <c r="B5" s="655" t="s">
        <v>4705</v>
      </c>
      <c r="C5" s="655"/>
      <c r="D5" s="655"/>
      <c r="E5" s="655"/>
      <c r="F5" s="655"/>
      <c r="G5" s="655"/>
      <c r="H5" s="4"/>
    </row>
    <row r="6" spans="1:8" x14ac:dyDescent="0.2">
      <c r="A6" s="221"/>
      <c r="B6" s="2"/>
      <c r="C6" s="803" t="s">
        <v>132</v>
      </c>
      <c r="D6" s="803"/>
      <c r="E6" s="803"/>
      <c r="F6" s="803"/>
      <c r="G6" s="4"/>
      <c r="H6" s="4"/>
    </row>
    <row r="7" spans="1:8" x14ac:dyDescent="0.2">
      <c r="A7" s="221"/>
      <c r="B7" s="2"/>
      <c r="C7" s="223"/>
      <c r="D7" s="4"/>
      <c r="E7" s="4"/>
      <c r="F7" s="4"/>
      <c r="G7" s="4"/>
      <c r="H7" s="4"/>
    </row>
    <row r="8" spans="1:8" x14ac:dyDescent="0.2">
      <c r="A8" s="221"/>
      <c r="B8" s="2"/>
      <c r="C8" s="3"/>
      <c r="D8" s="19" t="s">
        <v>4706</v>
      </c>
      <c r="F8" s="4"/>
      <c r="G8" s="4"/>
      <c r="H8" s="4"/>
    </row>
    <row r="9" spans="1:8" x14ac:dyDescent="0.2">
      <c r="A9" s="221"/>
      <c r="B9" s="2"/>
      <c r="C9" s="3"/>
      <c r="D9" s="4"/>
      <c r="E9" s="4"/>
      <c r="F9" s="4"/>
      <c r="G9" s="4"/>
      <c r="H9" s="4"/>
    </row>
    <row r="10" spans="1:8" x14ac:dyDescent="0.2">
      <c r="A10" s="221"/>
      <c r="B10" s="224" t="s">
        <v>539</v>
      </c>
      <c r="C10" s="225"/>
      <c r="D10" s="226"/>
      <c r="E10" s="226"/>
      <c r="F10" s="227">
        <v>34.4</v>
      </c>
      <c r="G10" s="228" t="s">
        <v>540</v>
      </c>
      <c r="H10" s="4"/>
    </row>
    <row r="11" spans="1:8" x14ac:dyDescent="0.2">
      <c r="A11" s="221"/>
      <c r="B11" s="2"/>
      <c r="D11" s="8"/>
      <c r="E11" s="4"/>
      <c r="F11" s="4"/>
      <c r="G11" s="4"/>
      <c r="H11" s="4"/>
    </row>
    <row r="12" spans="1:8" ht="14.25" customHeight="1" x14ac:dyDescent="0.2">
      <c r="A12" s="221"/>
      <c r="B12" s="229" t="s">
        <v>541</v>
      </c>
      <c r="D12" s="8"/>
      <c r="E12" s="4"/>
      <c r="F12" s="4"/>
      <c r="G12" s="4"/>
      <c r="H12" s="4"/>
    </row>
    <row r="13" spans="1:8" x14ac:dyDescent="0.2">
      <c r="A13" s="221"/>
      <c r="B13" s="230" t="s">
        <v>542</v>
      </c>
      <c r="D13" s="231"/>
      <c r="E13" s="232"/>
      <c r="F13" s="233"/>
      <c r="G13" s="4"/>
      <c r="H13" s="4"/>
    </row>
    <row r="14" spans="1:8" x14ac:dyDescent="0.2">
      <c r="A14" s="221"/>
      <c r="B14" s="221" t="s">
        <v>543</v>
      </c>
      <c r="D14" s="8"/>
      <c r="E14" s="4"/>
      <c r="F14" s="4"/>
      <c r="G14" s="4"/>
      <c r="H14" s="4"/>
    </row>
    <row r="15" spans="1:8" x14ac:dyDescent="0.2">
      <c r="A15" s="221"/>
      <c r="B15" s="230" t="s">
        <v>542</v>
      </c>
      <c r="D15" s="231"/>
      <c r="E15" s="232"/>
      <c r="F15" s="233"/>
      <c r="G15" s="4"/>
      <c r="H15" s="4"/>
    </row>
    <row r="16" spans="1:8" x14ac:dyDescent="0.2">
      <c r="A16" s="221"/>
      <c r="B16" s="234" t="s">
        <v>4707</v>
      </c>
      <c r="C16" s="234"/>
      <c r="D16" s="234"/>
      <c r="E16" s="234"/>
      <c r="F16" s="4"/>
      <c r="G16" s="4"/>
      <c r="H16" s="4"/>
    </row>
    <row r="17" spans="1:8" x14ac:dyDescent="0.2">
      <c r="A17" s="221"/>
      <c r="B17" s="2"/>
      <c r="C17" s="3"/>
      <c r="D17" s="4"/>
      <c r="E17" s="4"/>
      <c r="F17" s="4"/>
      <c r="G17" s="4"/>
      <c r="H17" s="4"/>
    </row>
    <row r="18" spans="1:8" x14ac:dyDescent="0.2">
      <c r="A18" s="657" t="s">
        <v>4</v>
      </c>
      <c r="B18" s="663" t="s">
        <v>15</v>
      </c>
      <c r="C18" s="657" t="s">
        <v>545</v>
      </c>
      <c r="D18" s="804" t="s">
        <v>25</v>
      </c>
      <c r="E18" s="805"/>
      <c r="F18" s="805"/>
      <c r="G18" s="805"/>
      <c r="H18" s="806"/>
    </row>
    <row r="19" spans="1:8" ht="20.25" customHeight="1" x14ac:dyDescent="0.2">
      <c r="A19" s="657"/>
      <c r="B19" s="663"/>
      <c r="C19" s="657"/>
      <c r="D19" s="657" t="s">
        <v>546</v>
      </c>
      <c r="E19" s="657" t="s">
        <v>5</v>
      </c>
      <c r="F19" s="657" t="s">
        <v>18</v>
      </c>
      <c r="G19" s="657" t="s">
        <v>19</v>
      </c>
      <c r="H19" s="657" t="s">
        <v>20</v>
      </c>
    </row>
    <row r="20" spans="1:8" ht="30.75" customHeight="1" x14ac:dyDescent="0.2">
      <c r="A20" s="657"/>
      <c r="B20" s="663"/>
      <c r="C20" s="657"/>
      <c r="D20" s="657"/>
      <c r="E20" s="657"/>
      <c r="F20" s="657"/>
      <c r="G20" s="657"/>
      <c r="H20" s="657"/>
    </row>
    <row r="21" spans="1:8" ht="39.75" customHeight="1" x14ac:dyDescent="0.2">
      <c r="A21" s="657"/>
      <c r="B21" s="663"/>
      <c r="C21" s="657"/>
      <c r="D21" s="657"/>
      <c r="E21" s="657"/>
      <c r="F21" s="657"/>
      <c r="G21" s="657"/>
      <c r="H21" s="657"/>
    </row>
    <row r="22" spans="1:8" x14ac:dyDescent="0.2">
      <c r="A22" s="235">
        <v>1</v>
      </c>
      <c r="B22" s="235">
        <v>2</v>
      </c>
      <c r="C22" s="235">
        <v>3</v>
      </c>
      <c r="D22" s="235">
        <v>4</v>
      </c>
      <c r="E22" s="235">
        <v>5</v>
      </c>
      <c r="F22" s="235">
        <v>6</v>
      </c>
      <c r="G22" s="235">
        <v>7</v>
      </c>
      <c r="H22" s="235">
        <v>8</v>
      </c>
    </row>
    <row r="23" spans="1:8" ht="21" customHeight="1" x14ac:dyDescent="0.2">
      <c r="A23" s="807" t="s">
        <v>547</v>
      </c>
      <c r="B23" s="662"/>
      <c r="C23" s="662"/>
      <c r="D23" s="662"/>
      <c r="E23" s="662"/>
      <c r="F23" s="662"/>
      <c r="G23" s="662"/>
      <c r="H23" s="662"/>
    </row>
    <row r="24" spans="1:8" x14ac:dyDescent="0.2">
      <c r="A24" s="130">
        <v>1</v>
      </c>
      <c r="B24" s="24" t="s">
        <v>4708</v>
      </c>
      <c r="C24" s="25" t="s">
        <v>502</v>
      </c>
      <c r="D24" s="26"/>
      <c r="E24" s="26">
        <v>10.67</v>
      </c>
      <c r="F24" s="26">
        <v>4.2300000000000004</v>
      </c>
      <c r="G24" s="26"/>
      <c r="H24" s="26">
        <v>14.9</v>
      </c>
    </row>
    <row r="25" spans="1:8" ht="25.5" x14ac:dyDescent="0.2">
      <c r="A25" s="130">
        <v>2</v>
      </c>
      <c r="B25" s="24" t="s">
        <v>4709</v>
      </c>
      <c r="C25" s="25" t="s">
        <v>518</v>
      </c>
      <c r="D25" s="26"/>
      <c r="E25" s="26">
        <v>11.53</v>
      </c>
      <c r="F25" s="26">
        <v>3.55</v>
      </c>
      <c r="G25" s="26"/>
      <c r="H25" s="26">
        <v>15.08</v>
      </c>
    </row>
    <row r="26" spans="1:8" ht="25.5" x14ac:dyDescent="0.2">
      <c r="A26" s="130">
        <v>3</v>
      </c>
      <c r="B26" s="24" t="s">
        <v>4710</v>
      </c>
      <c r="C26" s="25" t="s">
        <v>522</v>
      </c>
      <c r="D26" s="26"/>
      <c r="E26" s="26">
        <v>4.04</v>
      </c>
      <c r="F26" s="26">
        <v>0.38</v>
      </c>
      <c r="G26" s="26"/>
      <c r="H26" s="26">
        <v>4.42</v>
      </c>
    </row>
    <row r="27" spans="1:8" x14ac:dyDescent="0.2">
      <c r="A27" s="130" t="s">
        <v>33</v>
      </c>
      <c r="B27" s="24" t="s">
        <v>33</v>
      </c>
      <c r="C27" s="25" t="s">
        <v>548</v>
      </c>
      <c r="D27" s="26"/>
      <c r="E27" s="26">
        <v>26.24</v>
      </c>
      <c r="F27" s="26">
        <v>8.16</v>
      </c>
      <c r="G27" s="26"/>
      <c r="H27" s="26">
        <v>34.4</v>
      </c>
    </row>
    <row r="28" spans="1:8" x14ac:dyDescent="0.2">
      <c r="A28" s="236"/>
      <c r="B28" s="12"/>
      <c r="C28" s="10"/>
      <c r="D28" s="11"/>
      <c r="E28" s="11"/>
      <c r="F28" s="11"/>
      <c r="G28" s="11"/>
      <c r="H28" s="11"/>
    </row>
    <row r="31" spans="1:8" x14ac:dyDescent="0.2">
      <c r="A31" s="237" t="s">
        <v>8</v>
      </c>
      <c r="C31" s="238"/>
      <c r="E31" s="238"/>
      <c r="F31" s="238"/>
      <c r="H31" s="239"/>
    </row>
    <row r="32" spans="1:8" x14ac:dyDescent="0.2">
      <c r="C32" s="670" t="s">
        <v>7</v>
      </c>
      <c r="D32" s="670"/>
      <c r="E32" s="670"/>
      <c r="F32" s="670"/>
      <c r="G32" s="670"/>
      <c r="H32" s="808"/>
    </row>
    <row r="33" spans="1:8" x14ac:dyDescent="0.2">
      <c r="A33" s="237" t="s">
        <v>9</v>
      </c>
      <c r="C33" s="238"/>
      <c r="D33" s="237"/>
      <c r="E33" s="238"/>
      <c r="F33" s="238"/>
      <c r="H33" s="239"/>
    </row>
    <row r="34" spans="1:8" x14ac:dyDescent="0.2">
      <c r="C34" s="57" t="s">
        <v>21</v>
      </c>
      <c r="D34" s="21" t="s">
        <v>549</v>
      </c>
      <c r="E34" s="240"/>
      <c r="G34" s="240"/>
      <c r="H34" s="241"/>
    </row>
    <row r="35" spans="1:8" ht="15" x14ac:dyDescent="0.2">
      <c r="A35" s="237" t="s">
        <v>323</v>
      </c>
      <c r="C35" s="238"/>
      <c r="D35" s="242"/>
      <c r="E35" s="238"/>
      <c r="F35" s="238"/>
      <c r="H35" s="239"/>
    </row>
    <row r="36" spans="1:8" ht="15" x14ac:dyDescent="0.2">
      <c r="B36" s="243"/>
      <c r="C36" s="670" t="s">
        <v>11</v>
      </c>
      <c r="D36" s="670"/>
      <c r="E36" s="670"/>
      <c r="F36" s="670"/>
      <c r="G36" s="670"/>
      <c r="H36" s="670"/>
    </row>
    <row r="37" spans="1:8" ht="15" x14ac:dyDescent="0.2">
      <c r="A37" s="237" t="s">
        <v>324</v>
      </c>
      <c r="C37" s="238"/>
      <c r="D37" s="242"/>
      <c r="E37" s="244"/>
      <c r="F37" s="244"/>
      <c r="G37" s="242"/>
      <c r="H37" s="239"/>
    </row>
    <row r="38" spans="1:8" x14ac:dyDescent="0.2">
      <c r="C38" s="670" t="s">
        <v>11</v>
      </c>
      <c r="D38" s="670"/>
      <c r="E38" s="670"/>
      <c r="F38" s="670"/>
      <c r="G38" s="670"/>
      <c r="H38" s="670"/>
    </row>
  </sheetData>
  <mergeCells count="17">
    <mergeCell ref="C38:H38"/>
    <mergeCell ref="F19:F21"/>
    <mergeCell ref="G19:G21"/>
    <mergeCell ref="H19:H21"/>
    <mergeCell ref="A23:H23"/>
    <mergeCell ref="C32:H32"/>
    <mergeCell ref="C36:H36"/>
    <mergeCell ref="B3:G3"/>
    <mergeCell ref="C4:F4"/>
    <mergeCell ref="B5:G5"/>
    <mergeCell ref="C6:F6"/>
    <mergeCell ref="A18:A21"/>
    <mergeCell ref="B18:B21"/>
    <mergeCell ref="C18:C21"/>
    <mergeCell ref="D18:H18"/>
    <mergeCell ref="D19:D21"/>
    <mergeCell ref="E19:E21"/>
  </mergeCells>
  <pageMargins left="0.55000000000000004" right="0.24" top="0.57999999999999996" bottom="0.62" header="0.31" footer="0.37"/>
  <pageSetup paperSize="9" scale="70" fitToHeight="0" orientation="portrait" r:id="rId1"/>
  <headerFooter alignWithMargins="0">
    <oddHeader>&amp;LГРАНД-Смета 2021</oddHeader>
    <oddFooter>&amp;RСтраница &amp;P</oddFooter>
  </headerFooter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60"/>
  <sheetViews>
    <sheetView topLeftCell="A112" zoomScale="115" zoomScaleNormal="115" workbookViewId="0">
      <selection activeCell="AC23" sqref="AC23"/>
    </sheetView>
  </sheetViews>
  <sheetFormatPr defaultColWidth="9.140625" defaultRowHeight="11.25" customHeight="1" x14ac:dyDescent="0.2"/>
  <cols>
    <col min="1" max="1" width="8.140625" style="63" customWidth="1"/>
    <col min="2" max="2" width="20.140625" style="63" customWidth="1"/>
    <col min="3" max="4" width="10.42578125" style="63" customWidth="1"/>
    <col min="5" max="5" width="13.28515625" style="63" customWidth="1"/>
    <col min="6" max="6" width="8.5703125" style="63" customWidth="1"/>
    <col min="7" max="7" width="7.85546875" style="63" customWidth="1"/>
    <col min="8" max="8" width="8.42578125" style="63" customWidth="1"/>
    <col min="9" max="9" width="8.7109375" style="63" customWidth="1"/>
    <col min="10" max="10" width="8.140625" style="63" customWidth="1"/>
    <col min="11" max="11" width="8.5703125" style="63" customWidth="1"/>
    <col min="12" max="12" width="10" style="63" customWidth="1"/>
    <col min="13" max="13" width="6" style="63" customWidth="1"/>
    <col min="14" max="14" width="9.7109375" style="63" customWidth="1"/>
    <col min="15" max="15" width="99.7109375" style="68" hidden="1" customWidth="1"/>
    <col min="16" max="17" width="138.42578125" style="68" hidden="1" customWidth="1"/>
    <col min="18" max="18" width="34.140625" style="68" hidden="1" customWidth="1"/>
    <col min="19" max="19" width="110.140625" style="68" hidden="1" customWidth="1"/>
    <col min="20" max="23" width="34.140625" style="68" hidden="1" customWidth="1"/>
    <col min="24" max="24" width="110.140625" style="68" hidden="1" customWidth="1"/>
    <col min="25" max="27" width="84.42578125" style="68" hidden="1" customWidth="1"/>
    <col min="28" max="16384" width="9.140625" style="63"/>
  </cols>
  <sheetData>
    <row r="1" spans="1:15" s="63" customFormat="1" x14ac:dyDescent="0.2">
      <c r="N1" s="64" t="s">
        <v>128</v>
      </c>
    </row>
    <row r="2" spans="1:15" s="63" customFormat="1" x14ac:dyDescent="0.2">
      <c r="N2" s="64" t="s">
        <v>12</v>
      </c>
    </row>
    <row r="3" spans="1:15" s="63" customFormat="1" x14ac:dyDescent="0.2">
      <c r="N3" s="64"/>
    </row>
    <row r="4" spans="1:15" s="63" customFormat="1" x14ac:dyDescent="0.2">
      <c r="F4" s="65"/>
    </row>
    <row r="5" spans="1:15" s="63" customFormat="1" ht="33.75" x14ac:dyDescent="0.2">
      <c r="A5" s="66" t="s">
        <v>129</v>
      </c>
      <c r="B5" s="67"/>
      <c r="D5" s="767" t="s">
        <v>550</v>
      </c>
      <c r="E5" s="767"/>
      <c r="F5" s="767"/>
      <c r="G5" s="767"/>
      <c r="H5" s="767"/>
      <c r="I5" s="767"/>
      <c r="J5" s="767"/>
      <c r="K5" s="767"/>
      <c r="L5" s="767"/>
      <c r="M5" s="767"/>
      <c r="N5" s="767"/>
      <c r="O5" s="68" t="s">
        <v>550</v>
      </c>
    </row>
    <row r="6" spans="1:15" s="63" customFormat="1" ht="15" customHeight="1" x14ac:dyDescent="0.2">
      <c r="A6" s="69" t="s">
        <v>130</v>
      </c>
      <c r="D6" s="70" t="s">
        <v>131</v>
      </c>
      <c r="E6" s="70"/>
      <c r="F6" s="71"/>
      <c r="G6" s="71"/>
      <c r="H6" s="71"/>
      <c r="I6" s="71"/>
      <c r="J6" s="71"/>
      <c r="K6" s="71"/>
      <c r="L6" s="71"/>
      <c r="M6" s="71"/>
      <c r="N6" s="71"/>
    </row>
    <row r="7" spans="1:15" s="63" customFormat="1" ht="43.5" customHeight="1" x14ac:dyDescent="0.2">
      <c r="A7" s="768" t="s">
        <v>1007</v>
      </c>
      <c r="B7" s="768"/>
      <c r="C7" s="768"/>
      <c r="D7" s="768"/>
      <c r="E7" s="768"/>
      <c r="F7" s="768"/>
      <c r="G7" s="768"/>
      <c r="H7" s="768"/>
      <c r="I7" s="768"/>
      <c r="J7" s="768"/>
      <c r="K7" s="768"/>
      <c r="L7" s="768"/>
      <c r="M7" s="768"/>
      <c r="N7" s="768"/>
    </row>
    <row r="8" spans="1:15" s="63" customFormat="1" x14ac:dyDescent="0.2">
      <c r="A8" s="769" t="s">
        <v>3</v>
      </c>
      <c r="B8" s="769"/>
      <c r="C8" s="769"/>
      <c r="D8" s="769"/>
      <c r="E8" s="769"/>
      <c r="F8" s="769"/>
      <c r="G8" s="769"/>
      <c r="H8" s="769"/>
      <c r="I8" s="769"/>
      <c r="J8" s="769"/>
      <c r="K8" s="769"/>
      <c r="L8" s="769"/>
      <c r="M8" s="769"/>
      <c r="N8" s="769"/>
    </row>
    <row r="9" spans="1:15" s="63" customFormat="1" ht="30" customHeight="1" x14ac:dyDescent="0.2">
      <c r="A9" s="768" t="s">
        <v>4705</v>
      </c>
      <c r="B9" s="768"/>
      <c r="C9" s="768"/>
      <c r="D9" s="768"/>
      <c r="E9" s="768"/>
      <c r="F9" s="768"/>
      <c r="G9" s="768"/>
      <c r="H9" s="768"/>
      <c r="I9" s="768"/>
      <c r="J9" s="768"/>
      <c r="K9" s="768"/>
      <c r="L9" s="768"/>
      <c r="M9" s="768"/>
      <c r="N9" s="768"/>
    </row>
    <row r="10" spans="1:15" s="63" customFormat="1" x14ac:dyDescent="0.2">
      <c r="A10" s="769" t="s">
        <v>132</v>
      </c>
      <c r="B10" s="769"/>
      <c r="C10" s="769"/>
      <c r="D10" s="769"/>
      <c r="E10" s="769"/>
      <c r="F10" s="769"/>
      <c r="G10" s="769"/>
      <c r="H10" s="769"/>
      <c r="I10" s="769"/>
      <c r="J10" s="769"/>
      <c r="K10" s="769"/>
      <c r="L10" s="769"/>
      <c r="M10" s="769"/>
      <c r="N10" s="769"/>
    </row>
    <row r="11" spans="1:15" s="63" customFormat="1" ht="28.5" customHeight="1" x14ac:dyDescent="0.25">
      <c r="A11" s="770" t="s">
        <v>4714</v>
      </c>
      <c r="B11" s="770"/>
      <c r="C11" s="770"/>
      <c r="D11" s="770"/>
      <c r="E11" s="770"/>
      <c r="F11" s="770"/>
      <c r="G11" s="770"/>
      <c r="H11" s="770"/>
      <c r="I11" s="770"/>
      <c r="J11" s="770"/>
      <c r="K11" s="770"/>
      <c r="L11" s="770"/>
      <c r="M11" s="770"/>
      <c r="N11" s="770"/>
    </row>
    <row r="12" spans="1:15" s="63" customFormat="1" ht="29.25" customHeight="1" x14ac:dyDescent="0.2">
      <c r="A12" s="768" t="s">
        <v>502</v>
      </c>
      <c r="B12" s="768"/>
      <c r="C12" s="768"/>
      <c r="D12" s="768"/>
      <c r="E12" s="768"/>
      <c r="F12" s="768"/>
      <c r="G12" s="768"/>
      <c r="H12" s="768"/>
      <c r="I12" s="768"/>
      <c r="J12" s="768"/>
      <c r="K12" s="768"/>
      <c r="L12" s="768"/>
      <c r="M12" s="768"/>
      <c r="N12" s="768"/>
    </row>
    <row r="13" spans="1:15" s="63" customFormat="1" ht="33.75" customHeight="1" x14ac:dyDescent="0.2">
      <c r="A13" s="769" t="s">
        <v>134</v>
      </c>
      <c r="B13" s="769"/>
      <c r="C13" s="769"/>
      <c r="D13" s="769"/>
      <c r="E13" s="769"/>
      <c r="F13" s="769"/>
      <c r="G13" s="769"/>
      <c r="H13" s="769"/>
      <c r="I13" s="769"/>
      <c r="J13" s="769"/>
      <c r="K13" s="769"/>
      <c r="L13" s="769"/>
      <c r="M13" s="769"/>
      <c r="N13" s="769"/>
    </row>
    <row r="14" spans="1:15" s="63" customFormat="1" ht="18" customHeight="1" x14ac:dyDescent="0.2">
      <c r="A14" s="63" t="s">
        <v>135</v>
      </c>
      <c r="B14" s="72" t="s">
        <v>136</v>
      </c>
      <c r="C14" s="63" t="s">
        <v>137</v>
      </c>
      <c r="F14" s="68"/>
      <c r="G14" s="68"/>
      <c r="H14" s="68"/>
      <c r="I14" s="68"/>
      <c r="J14" s="68"/>
      <c r="K14" s="68"/>
      <c r="L14" s="68"/>
      <c r="M14" s="68"/>
      <c r="N14" s="68"/>
    </row>
    <row r="15" spans="1:15" s="63" customFormat="1" ht="30.75" customHeight="1" x14ac:dyDescent="0.2">
      <c r="A15" s="63" t="s">
        <v>138</v>
      </c>
      <c r="B15" s="777" t="s">
        <v>1009</v>
      </c>
      <c r="C15" s="777"/>
      <c r="D15" s="777"/>
      <c r="E15" s="777"/>
      <c r="F15" s="777"/>
      <c r="G15" s="68"/>
      <c r="H15" s="68"/>
      <c r="I15" s="68"/>
      <c r="J15" s="68"/>
      <c r="K15" s="68"/>
      <c r="L15" s="68"/>
      <c r="M15" s="68"/>
      <c r="N15" s="68"/>
    </row>
    <row r="16" spans="1:15" s="63" customFormat="1" x14ac:dyDescent="0.2">
      <c r="B16" s="778" t="s">
        <v>140</v>
      </c>
      <c r="C16" s="778"/>
      <c r="D16" s="778"/>
      <c r="E16" s="778"/>
      <c r="F16" s="778"/>
      <c r="G16" s="73"/>
      <c r="H16" s="73"/>
      <c r="I16" s="73"/>
      <c r="J16" s="73"/>
      <c r="K16" s="73"/>
      <c r="L16" s="73"/>
      <c r="M16" s="74"/>
      <c r="N16" s="73"/>
    </row>
    <row r="17" spans="1:17" s="63" customFormat="1" ht="25.5" customHeight="1" x14ac:dyDescent="0.2">
      <c r="D17" s="75"/>
      <c r="E17" s="75"/>
      <c r="F17" s="75"/>
      <c r="G17" s="75"/>
      <c r="H17" s="75"/>
      <c r="I17" s="75"/>
      <c r="J17" s="75"/>
      <c r="K17" s="75"/>
      <c r="L17" s="75"/>
      <c r="M17" s="73"/>
      <c r="N17" s="73"/>
    </row>
    <row r="18" spans="1:17" s="63" customFormat="1" x14ac:dyDescent="0.2">
      <c r="A18" s="76" t="s">
        <v>141</v>
      </c>
      <c r="D18" s="70" t="s">
        <v>33</v>
      </c>
      <c r="F18" s="77"/>
      <c r="G18" s="77"/>
      <c r="H18" s="77"/>
      <c r="I18" s="77"/>
      <c r="J18" s="77"/>
      <c r="K18" s="77"/>
      <c r="L18" s="77"/>
      <c r="M18" s="77"/>
      <c r="N18" s="77"/>
    </row>
    <row r="19" spans="1:17" s="63" customFormat="1" ht="25.5" customHeight="1" x14ac:dyDescent="0.2"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</row>
    <row r="20" spans="1:17" s="63" customFormat="1" ht="12.75" customHeight="1" x14ac:dyDescent="0.2">
      <c r="A20" s="76" t="s">
        <v>142</v>
      </c>
      <c r="C20" s="78">
        <v>14.9</v>
      </c>
      <c r="D20" s="79" t="s">
        <v>4715</v>
      </c>
      <c r="E20" s="66" t="s">
        <v>144</v>
      </c>
      <c r="L20" s="80"/>
      <c r="M20" s="80"/>
    </row>
    <row r="21" spans="1:17" s="63" customFormat="1" ht="12.75" customHeight="1" x14ac:dyDescent="0.2">
      <c r="B21" s="63" t="s">
        <v>145</v>
      </c>
      <c r="C21" s="81"/>
      <c r="D21" s="82"/>
      <c r="E21" s="66"/>
    </row>
    <row r="22" spans="1:17" s="63" customFormat="1" ht="12.75" customHeight="1" x14ac:dyDescent="0.2">
      <c r="B22" s="63" t="s">
        <v>146</v>
      </c>
      <c r="C22" s="78">
        <v>0</v>
      </c>
      <c r="D22" s="79" t="s">
        <v>149</v>
      </c>
      <c r="E22" s="66" t="s">
        <v>144</v>
      </c>
      <c r="G22" s="63" t="s">
        <v>147</v>
      </c>
      <c r="L22" s="78">
        <v>0</v>
      </c>
      <c r="M22" s="79" t="s">
        <v>1834</v>
      </c>
      <c r="N22" s="66" t="s">
        <v>144</v>
      </c>
    </row>
    <row r="23" spans="1:17" s="63" customFormat="1" ht="12.75" customHeight="1" x14ac:dyDescent="0.2">
      <c r="B23" s="63" t="s">
        <v>5</v>
      </c>
      <c r="C23" s="78">
        <v>10.67</v>
      </c>
      <c r="D23" s="83" t="s">
        <v>4716</v>
      </c>
      <c r="E23" s="66" t="s">
        <v>144</v>
      </c>
      <c r="G23" s="63" t="s">
        <v>150</v>
      </c>
      <c r="L23" s="84"/>
      <c r="M23" s="84">
        <v>43.69</v>
      </c>
      <c r="N23" s="69" t="s">
        <v>151</v>
      </c>
    </row>
    <row r="24" spans="1:17" s="63" customFormat="1" ht="12.75" customHeight="1" x14ac:dyDescent="0.2">
      <c r="B24" s="63" t="s">
        <v>18</v>
      </c>
      <c r="C24" s="78">
        <v>4.2300000000000004</v>
      </c>
      <c r="D24" s="83" t="s">
        <v>4502</v>
      </c>
      <c r="E24" s="66" t="s">
        <v>144</v>
      </c>
      <c r="G24" s="63" t="s">
        <v>152</v>
      </c>
      <c r="L24" s="84"/>
      <c r="M24" s="84">
        <v>0.01</v>
      </c>
      <c r="N24" s="69" t="s">
        <v>151</v>
      </c>
    </row>
    <row r="25" spans="1:17" s="63" customFormat="1" ht="12.75" customHeight="1" x14ac:dyDescent="0.2">
      <c r="B25" s="63" t="s">
        <v>19</v>
      </c>
      <c r="C25" s="78">
        <v>0</v>
      </c>
      <c r="D25" s="79" t="s">
        <v>149</v>
      </c>
      <c r="E25" s="66" t="s">
        <v>144</v>
      </c>
      <c r="G25" s="63" t="s">
        <v>153</v>
      </c>
      <c r="L25" s="779" t="s">
        <v>33</v>
      </c>
      <c r="M25" s="779"/>
    </row>
    <row r="26" spans="1:17" s="63" customFormat="1" x14ac:dyDescent="0.2">
      <c r="A26" s="85"/>
    </row>
    <row r="27" spans="1:17" s="63" customFormat="1" ht="36" customHeight="1" x14ac:dyDescent="0.2">
      <c r="A27" s="771" t="s">
        <v>154</v>
      </c>
      <c r="B27" s="771" t="s">
        <v>15</v>
      </c>
      <c r="C27" s="771" t="s">
        <v>155</v>
      </c>
      <c r="D27" s="771"/>
      <c r="E27" s="771"/>
      <c r="F27" s="771" t="s">
        <v>156</v>
      </c>
      <c r="G27" s="771" t="s">
        <v>157</v>
      </c>
      <c r="H27" s="771"/>
      <c r="I27" s="771"/>
      <c r="J27" s="771" t="s">
        <v>158</v>
      </c>
      <c r="K27" s="771"/>
      <c r="L27" s="771"/>
      <c r="M27" s="771" t="s">
        <v>159</v>
      </c>
      <c r="N27" s="771" t="s">
        <v>160</v>
      </c>
    </row>
    <row r="28" spans="1:17" s="63" customFormat="1" ht="36.75" customHeight="1" x14ac:dyDescent="0.2">
      <c r="A28" s="771"/>
      <c r="B28" s="771"/>
      <c r="C28" s="771"/>
      <c r="D28" s="771"/>
      <c r="E28" s="771"/>
      <c r="F28" s="771"/>
      <c r="G28" s="771"/>
      <c r="H28" s="771"/>
      <c r="I28" s="771"/>
      <c r="J28" s="771"/>
      <c r="K28" s="771"/>
      <c r="L28" s="771"/>
      <c r="M28" s="771"/>
      <c r="N28" s="771"/>
    </row>
    <row r="29" spans="1:17" s="63" customFormat="1" ht="42.75" customHeight="1" x14ac:dyDescent="0.2">
      <c r="A29" s="771"/>
      <c r="B29" s="771"/>
      <c r="C29" s="771"/>
      <c r="D29" s="771"/>
      <c r="E29" s="771"/>
      <c r="F29" s="771"/>
      <c r="G29" s="86" t="s">
        <v>161</v>
      </c>
      <c r="H29" s="86" t="s">
        <v>162</v>
      </c>
      <c r="I29" s="86" t="s">
        <v>163</v>
      </c>
      <c r="J29" s="86" t="s">
        <v>161</v>
      </c>
      <c r="K29" s="86" t="s">
        <v>162</v>
      </c>
      <c r="L29" s="86" t="s">
        <v>20</v>
      </c>
      <c r="M29" s="771"/>
      <c r="N29" s="771"/>
    </row>
    <row r="30" spans="1:17" s="63" customFormat="1" x14ac:dyDescent="0.2">
      <c r="A30" s="87">
        <v>1</v>
      </c>
      <c r="B30" s="87">
        <v>2</v>
      </c>
      <c r="C30" s="772">
        <v>3</v>
      </c>
      <c r="D30" s="772"/>
      <c r="E30" s="772"/>
      <c r="F30" s="87">
        <v>4</v>
      </c>
      <c r="G30" s="87">
        <v>5</v>
      </c>
      <c r="H30" s="87">
        <v>6</v>
      </c>
      <c r="I30" s="87">
        <v>7</v>
      </c>
      <c r="J30" s="87">
        <v>8</v>
      </c>
      <c r="K30" s="87">
        <v>9</v>
      </c>
      <c r="L30" s="87">
        <v>10</v>
      </c>
      <c r="M30" s="87">
        <v>11</v>
      </c>
      <c r="N30" s="87">
        <v>12</v>
      </c>
    </row>
    <row r="31" spans="1:17" s="63" customFormat="1" x14ac:dyDescent="0.2">
      <c r="A31" s="773" t="s">
        <v>4503</v>
      </c>
      <c r="B31" s="774"/>
      <c r="C31" s="774"/>
      <c r="D31" s="774"/>
      <c r="E31" s="774"/>
      <c r="F31" s="774"/>
      <c r="G31" s="774"/>
      <c r="H31" s="774"/>
      <c r="I31" s="774"/>
      <c r="J31" s="774"/>
      <c r="K31" s="774"/>
      <c r="L31" s="774"/>
      <c r="M31" s="774"/>
      <c r="N31" s="775"/>
      <c r="P31" s="68" t="s">
        <v>4503</v>
      </c>
    </row>
    <row r="32" spans="1:17" s="63" customFormat="1" x14ac:dyDescent="0.2">
      <c r="A32" s="783" t="s">
        <v>887</v>
      </c>
      <c r="B32" s="784"/>
      <c r="C32" s="784"/>
      <c r="D32" s="784"/>
      <c r="E32" s="784"/>
      <c r="F32" s="784"/>
      <c r="G32" s="784"/>
      <c r="H32" s="784"/>
      <c r="I32" s="784"/>
      <c r="J32" s="784"/>
      <c r="K32" s="784"/>
      <c r="L32" s="784"/>
      <c r="M32" s="784"/>
      <c r="N32" s="785"/>
      <c r="Q32" s="68" t="s">
        <v>887</v>
      </c>
    </row>
    <row r="33" spans="1:24" s="63" customFormat="1" ht="33.75" x14ac:dyDescent="0.2">
      <c r="A33" s="88" t="s">
        <v>165</v>
      </c>
      <c r="B33" s="89" t="s">
        <v>1014</v>
      </c>
      <c r="C33" s="776" t="s">
        <v>1015</v>
      </c>
      <c r="D33" s="776"/>
      <c r="E33" s="776"/>
      <c r="F33" s="90" t="s">
        <v>484</v>
      </c>
      <c r="G33" s="90" t="s">
        <v>33</v>
      </c>
      <c r="H33" s="90" t="s">
        <v>33</v>
      </c>
      <c r="I33" s="90" t="s">
        <v>165</v>
      </c>
      <c r="J33" s="91" t="s">
        <v>33</v>
      </c>
      <c r="K33" s="90" t="s">
        <v>33</v>
      </c>
      <c r="L33" s="91" t="s">
        <v>33</v>
      </c>
      <c r="M33" s="92" t="s">
        <v>33</v>
      </c>
      <c r="N33" s="93" t="s">
        <v>33</v>
      </c>
      <c r="R33" s="68" t="s">
        <v>1015</v>
      </c>
    </row>
    <row r="34" spans="1:24" s="63" customFormat="1" ht="33.75" x14ac:dyDescent="0.2">
      <c r="A34" s="96"/>
      <c r="B34" s="97" t="s">
        <v>890</v>
      </c>
      <c r="C34" s="767" t="s">
        <v>559</v>
      </c>
      <c r="D34" s="767"/>
      <c r="E34" s="767"/>
      <c r="F34" s="767"/>
      <c r="G34" s="767"/>
      <c r="H34" s="767"/>
      <c r="I34" s="767"/>
      <c r="J34" s="767"/>
      <c r="K34" s="767"/>
      <c r="L34" s="767"/>
      <c r="M34" s="767"/>
      <c r="N34" s="781"/>
      <c r="S34" s="68" t="s">
        <v>559</v>
      </c>
    </row>
    <row r="35" spans="1:24" s="63" customFormat="1" x14ac:dyDescent="0.2">
      <c r="A35" s="98"/>
      <c r="B35" s="97" t="s">
        <v>165</v>
      </c>
      <c r="C35" s="767" t="s">
        <v>251</v>
      </c>
      <c r="D35" s="767"/>
      <c r="E35" s="767"/>
      <c r="F35" s="99" t="s">
        <v>33</v>
      </c>
      <c r="G35" s="99" t="s">
        <v>33</v>
      </c>
      <c r="H35" s="99" t="s">
        <v>33</v>
      </c>
      <c r="I35" s="99" t="s">
        <v>33</v>
      </c>
      <c r="J35" s="100">
        <v>55.41</v>
      </c>
      <c r="K35" s="99" t="s">
        <v>175</v>
      </c>
      <c r="L35" s="100">
        <v>69.260000000000005</v>
      </c>
      <c r="M35" s="101" t="s">
        <v>33</v>
      </c>
      <c r="N35" s="102" t="s">
        <v>33</v>
      </c>
      <c r="T35" s="68" t="s">
        <v>251</v>
      </c>
    </row>
    <row r="36" spans="1:24" s="63" customFormat="1" x14ac:dyDescent="0.2">
      <c r="A36" s="98"/>
      <c r="B36" s="97" t="s">
        <v>212</v>
      </c>
      <c r="C36" s="767" t="s">
        <v>252</v>
      </c>
      <c r="D36" s="767"/>
      <c r="E36" s="767"/>
      <c r="F36" s="99" t="s">
        <v>33</v>
      </c>
      <c r="G36" s="99" t="s">
        <v>33</v>
      </c>
      <c r="H36" s="99" t="s">
        <v>33</v>
      </c>
      <c r="I36" s="99" t="s">
        <v>33</v>
      </c>
      <c r="J36" s="100">
        <v>4.3</v>
      </c>
      <c r="K36" s="99" t="s">
        <v>33</v>
      </c>
      <c r="L36" s="100">
        <v>4.3</v>
      </c>
      <c r="M36" s="101" t="s">
        <v>33</v>
      </c>
      <c r="N36" s="102" t="s">
        <v>33</v>
      </c>
      <c r="T36" s="68" t="s">
        <v>252</v>
      </c>
    </row>
    <row r="37" spans="1:24" s="63" customFormat="1" x14ac:dyDescent="0.2">
      <c r="A37" s="98"/>
      <c r="B37" s="97" t="s">
        <v>33</v>
      </c>
      <c r="C37" s="767" t="s">
        <v>253</v>
      </c>
      <c r="D37" s="767"/>
      <c r="E37" s="767"/>
      <c r="F37" s="99" t="s">
        <v>179</v>
      </c>
      <c r="G37" s="99" t="s">
        <v>1016</v>
      </c>
      <c r="H37" s="99" t="s">
        <v>175</v>
      </c>
      <c r="I37" s="99" t="s">
        <v>4504</v>
      </c>
      <c r="J37" s="100" t="s">
        <v>33</v>
      </c>
      <c r="K37" s="99" t="s">
        <v>33</v>
      </c>
      <c r="L37" s="100" t="s">
        <v>33</v>
      </c>
      <c r="M37" s="101" t="s">
        <v>33</v>
      </c>
      <c r="N37" s="102" t="s">
        <v>33</v>
      </c>
      <c r="U37" s="68" t="s">
        <v>253</v>
      </c>
    </row>
    <row r="38" spans="1:24" s="63" customFormat="1" x14ac:dyDescent="0.2">
      <c r="A38" s="98"/>
      <c r="B38" s="97" t="s">
        <v>33</v>
      </c>
      <c r="C38" s="776" t="s">
        <v>182</v>
      </c>
      <c r="D38" s="776"/>
      <c r="E38" s="776"/>
      <c r="F38" s="90" t="s">
        <v>33</v>
      </c>
      <c r="G38" s="90" t="s">
        <v>33</v>
      </c>
      <c r="H38" s="90" t="s">
        <v>33</v>
      </c>
      <c r="I38" s="90" t="s">
        <v>33</v>
      </c>
      <c r="J38" s="91">
        <v>59.71</v>
      </c>
      <c r="K38" s="90" t="s">
        <v>33</v>
      </c>
      <c r="L38" s="91">
        <v>73.56</v>
      </c>
      <c r="M38" s="92" t="s">
        <v>33</v>
      </c>
      <c r="N38" s="93" t="s">
        <v>33</v>
      </c>
      <c r="V38" s="68" t="s">
        <v>182</v>
      </c>
    </row>
    <row r="39" spans="1:24" s="63" customFormat="1" x14ac:dyDescent="0.2">
      <c r="A39" s="98"/>
      <c r="B39" s="97" t="s">
        <v>33</v>
      </c>
      <c r="C39" s="767" t="s">
        <v>183</v>
      </c>
      <c r="D39" s="767"/>
      <c r="E39" s="767"/>
      <c r="F39" s="99" t="s">
        <v>33</v>
      </c>
      <c r="G39" s="99" t="s">
        <v>33</v>
      </c>
      <c r="H39" s="99" t="s">
        <v>33</v>
      </c>
      <c r="I39" s="99" t="s">
        <v>33</v>
      </c>
      <c r="J39" s="100" t="s">
        <v>33</v>
      </c>
      <c r="K39" s="99" t="s">
        <v>33</v>
      </c>
      <c r="L39" s="100">
        <v>69.260000000000005</v>
      </c>
      <c r="M39" s="101" t="s">
        <v>33</v>
      </c>
      <c r="N39" s="102" t="s">
        <v>33</v>
      </c>
      <c r="U39" s="68" t="s">
        <v>183</v>
      </c>
    </row>
    <row r="40" spans="1:24" s="63" customFormat="1" ht="22.5" x14ac:dyDescent="0.2">
      <c r="A40" s="98"/>
      <c r="B40" s="97" t="s">
        <v>771</v>
      </c>
      <c r="C40" s="767" t="s">
        <v>772</v>
      </c>
      <c r="D40" s="767"/>
      <c r="E40" s="767"/>
      <c r="F40" s="99" t="s">
        <v>186</v>
      </c>
      <c r="G40" s="99" t="s">
        <v>341</v>
      </c>
      <c r="H40" s="99" t="s">
        <v>33</v>
      </c>
      <c r="I40" s="99" t="s">
        <v>341</v>
      </c>
      <c r="J40" s="100" t="s">
        <v>33</v>
      </c>
      <c r="K40" s="99" t="s">
        <v>33</v>
      </c>
      <c r="L40" s="100">
        <v>55.41</v>
      </c>
      <c r="M40" s="101" t="s">
        <v>33</v>
      </c>
      <c r="N40" s="102" t="s">
        <v>33</v>
      </c>
      <c r="U40" s="68" t="s">
        <v>772</v>
      </c>
    </row>
    <row r="41" spans="1:24" s="63" customFormat="1" ht="22.5" x14ac:dyDescent="0.2">
      <c r="A41" s="98"/>
      <c r="B41" s="97" t="s">
        <v>773</v>
      </c>
      <c r="C41" s="767" t="s">
        <v>774</v>
      </c>
      <c r="D41" s="767"/>
      <c r="E41" s="767"/>
      <c r="F41" s="99" t="s">
        <v>186</v>
      </c>
      <c r="G41" s="99" t="s">
        <v>775</v>
      </c>
      <c r="H41" s="99" t="s">
        <v>33</v>
      </c>
      <c r="I41" s="99" t="s">
        <v>775</v>
      </c>
      <c r="J41" s="100" t="s">
        <v>33</v>
      </c>
      <c r="K41" s="99" t="s">
        <v>33</v>
      </c>
      <c r="L41" s="100">
        <v>41.56</v>
      </c>
      <c r="M41" s="101" t="s">
        <v>33</v>
      </c>
      <c r="N41" s="102" t="s">
        <v>33</v>
      </c>
      <c r="U41" s="68" t="s">
        <v>774</v>
      </c>
    </row>
    <row r="42" spans="1:24" s="63" customFormat="1" x14ac:dyDescent="0.2">
      <c r="A42" s="103"/>
      <c r="B42" s="104"/>
      <c r="C42" s="780" t="s">
        <v>191</v>
      </c>
      <c r="D42" s="780"/>
      <c r="E42" s="780"/>
      <c r="F42" s="105" t="s">
        <v>33</v>
      </c>
      <c r="G42" s="105" t="s">
        <v>33</v>
      </c>
      <c r="H42" s="105" t="s">
        <v>33</v>
      </c>
      <c r="I42" s="105" t="s">
        <v>33</v>
      </c>
      <c r="J42" s="106" t="s">
        <v>33</v>
      </c>
      <c r="K42" s="105" t="s">
        <v>33</v>
      </c>
      <c r="L42" s="106">
        <v>170.53</v>
      </c>
      <c r="M42" s="92" t="s">
        <v>33</v>
      </c>
      <c r="N42" s="107" t="s">
        <v>33</v>
      </c>
      <c r="W42" s="68" t="s">
        <v>191</v>
      </c>
    </row>
    <row r="43" spans="1:24" s="63" customFormat="1" ht="33.75" x14ac:dyDescent="0.2">
      <c r="A43" s="88" t="s">
        <v>173</v>
      </c>
      <c r="B43" s="89" t="s">
        <v>1017</v>
      </c>
      <c r="C43" s="776" t="s">
        <v>1018</v>
      </c>
      <c r="D43" s="776"/>
      <c r="E43" s="776"/>
      <c r="F43" s="90" t="s">
        <v>1019</v>
      </c>
      <c r="G43" s="90" t="s">
        <v>33</v>
      </c>
      <c r="H43" s="90" t="s">
        <v>33</v>
      </c>
      <c r="I43" s="90" t="s">
        <v>648</v>
      </c>
      <c r="J43" s="91">
        <v>2202.6</v>
      </c>
      <c r="K43" s="90" t="s">
        <v>33</v>
      </c>
      <c r="L43" s="91">
        <v>220.26</v>
      </c>
      <c r="M43" s="92" t="s">
        <v>33</v>
      </c>
      <c r="N43" s="93" t="s">
        <v>33</v>
      </c>
      <c r="R43" s="68" t="s">
        <v>1018</v>
      </c>
    </row>
    <row r="44" spans="1:24" s="63" customFormat="1" x14ac:dyDescent="0.2">
      <c r="A44" s="94"/>
      <c r="B44" s="95"/>
      <c r="C44" s="767" t="s">
        <v>1783</v>
      </c>
      <c r="D44" s="767"/>
      <c r="E44" s="767"/>
      <c r="F44" s="767"/>
      <c r="G44" s="767"/>
      <c r="H44" s="767"/>
      <c r="I44" s="767"/>
      <c r="J44" s="767"/>
      <c r="K44" s="767"/>
      <c r="L44" s="767"/>
      <c r="M44" s="767"/>
      <c r="N44" s="781"/>
      <c r="X44" s="68" t="s">
        <v>1783</v>
      </c>
    </row>
    <row r="45" spans="1:24" s="63" customFormat="1" ht="56.25" x14ac:dyDescent="0.2">
      <c r="A45" s="88" t="s">
        <v>176</v>
      </c>
      <c r="B45" s="89" t="s">
        <v>1028</v>
      </c>
      <c r="C45" s="776" t="s">
        <v>1029</v>
      </c>
      <c r="D45" s="776"/>
      <c r="E45" s="776"/>
      <c r="F45" s="90" t="s">
        <v>484</v>
      </c>
      <c r="G45" s="90" t="s">
        <v>33</v>
      </c>
      <c r="H45" s="90" t="s">
        <v>33</v>
      </c>
      <c r="I45" s="90" t="s">
        <v>173</v>
      </c>
      <c r="J45" s="91" t="s">
        <v>33</v>
      </c>
      <c r="K45" s="90" t="s">
        <v>33</v>
      </c>
      <c r="L45" s="91" t="s">
        <v>33</v>
      </c>
      <c r="M45" s="92" t="s">
        <v>33</v>
      </c>
      <c r="N45" s="93" t="s">
        <v>33</v>
      </c>
      <c r="R45" s="68" t="s">
        <v>1029</v>
      </c>
    </row>
    <row r="46" spans="1:24" s="63" customFormat="1" ht="33.75" x14ac:dyDescent="0.2">
      <c r="A46" s="96"/>
      <c r="B46" s="97" t="s">
        <v>890</v>
      </c>
      <c r="C46" s="767" t="s">
        <v>559</v>
      </c>
      <c r="D46" s="767"/>
      <c r="E46" s="767"/>
      <c r="F46" s="767"/>
      <c r="G46" s="767"/>
      <c r="H46" s="767"/>
      <c r="I46" s="767"/>
      <c r="J46" s="767"/>
      <c r="K46" s="767"/>
      <c r="L46" s="767"/>
      <c r="M46" s="767"/>
      <c r="N46" s="781"/>
      <c r="S46" s="68" t="s">
        <v>559</v>
      </c>
    </row>
    <row r="47" spans="1:24" s="63" customFormat="1" x14ac:dyDescent="0.2">
      <c r="A47" s="98"/>
      <c r="B47" s="97" t="s">
        <v>165</v>
      </c>
      <c r="C47" s="767" t="s">
        <v>251</v>
      </c>
      <c r="D47" s="767"/>
      <c r="E47" s="767"/>
      <c r="F47" s="99" t="s">
        <v>33</v>
      </c>
      <c r="G47" s="99" t="s">
        <v>33</v>
      </c>
      <c r="H47" s="99" t="s">
        <v>33</v>
      </c>
      <c r="I47" s="99" t="s">
        <v>33</v>
      </c>
      <c r="J47" s="100">
        <v>8.08</v>
      </c>
      <c r="K47" s="99" t="s">
        <v>175</v>
      </c>
      <c r="L47" s="100">
        <v>20.2</v>
      </c>
      <c r="M47" s="101" t="s">
        <v>33</v>
      </c>
      <c r="N47" s="102" t="s">
        <v>33</v>
      </c>
      <c r="T47" s="68" t="s">
        <v>251</v>
      </c>
    </row>
    <row r="48" spans="1:24" s="63" customFormat="1" x14ac:dyDescent="0.2">
      <c r="A48" s="98"/>
      <c r="B48" s="97" t="s">
        <v>212</v>
      </c>
      <c r="C48" s="767" t="s">
        <v>252</v>
      </c>
      <c r="D48" s="767"/>
      <c r="E48" s="767"/>
      <c r="F48" s="99" t="s">
        <v>33</v>
      </c>
      <c r="G48" s="99" t="s">
        <v>33</v>
      </c>
      <c r="H48" s="99" t="s">
        <v>33</v>
      </c>
      <c r="I48" s="99" t="s">
        <v>33</v>
      </c>
      <c r="J48" s="100">
        <v>2.0699999999999998</v>
      </c>
      <c r="K48" s="99" t="s">
        <v>33</v>
      </c>
      <c r="L48" s="100">
        <v>4.1399999999999997</v>
      </c>
      <c r="M48" s="101" t="s">
        <v>33</v>
      </c>
      <c r="N48" s="102" t="s">
        <v>33</v>
      </c>
      <c r="T48" s="68" t="s">
        <v>252</v>
      </c>
    </row>
    <row r="49" spans="1:24" s="63" customFormat="1" x14ac:dyDescent="0.2">
      <c r="A49" s="98"/>
      <c r="B49" s="97" t="s">
        <v>33</v>
      </c>
      <c r="C49" s="767" t="s">
        <v>253</v>
      </c>
      <c r="D49" s="767"/>
      <c r="E49" s="767"/>
      <c r="F49" s="99" t="s">
        <v>179</v>
      </c>
      <c r="G49" s="99" t="s">
        <v>1030</v>
      </c>
      <c r="H49" s="99" t="s">
        <v>175</v>
      </c>
      <c r="I49" s="99" t="s">
        <v>930</v>
      </c>
      <c r="J49" s="100" t="s">
        <v>33</v>
      </c>
      <c r="K49" s="99" t="s">
        <v>33</v>
      </c>
      <c r="L49" s="100" t="s">
        <v>33</v>
      </c>
      <c r="M49" s="101" t="s">
        <v>33</v>
      </c>
      <c r="N49" s="102" t="s">
        <v>33</v>
      </c>
      <c r="U49" s="68" t="s">
        <v>253</v>
      </c>
    </row>
    <row r="50" spans="1:24" s="63" customFormat="1" x14ac:dyDescent="0.2">
      <c r="A50" s="98"/>
      <c r="B50" s="97" t="s">
        <v>33</v>
      </c>
      <c r="C50" s="776" t="s">
        <v>182</v>
      </c>
      <c r="D50" s="776"/>
      <c r="E50" s="776"/>
      <c r="F50" s="90" t="s">
        <v>33</v>
      </c>
      <c r="G50" s="90" t="s">
        <v>33</v>
      </c>
      <c r="H50" s="90" t="s">
        <v>33</v>
      </c>
      <c r="I50" s="90" t="s">
        <v>33</v>
      </c>
      <c r="J50" s="91">
        <v>10.15</v>
      </c>
      <c r="K50" s="90" t="s">
        <v>33</v>
      </c>
      <c r="L50" s="91">
        <v>24.34</v>
      </c>
      <c r="M50" s="92" t="s">
        <v>33</v>
      </c>
      <c r="N50" s="93" t="s">
        <v>33</v>
      </c>
      <c r="V50" s="68" t="s">
        <v>182</v>
      </c>
    </row>
    <row r="51" spans="1:24" s="63" customFormat="1" x14ac:dyDescent="0.2">
      <c r="A51" s="98"/>
      <c r="B51" s="97" t="s">
        <v>33</v>
      </c>
      <c r="C51" s="767" t="s">
        <v>183</v>
      </c>
      <c r="D51" s="767"/>
      <c r="E51" s="767"/>
      <c r="F51" s="99" t="s">
        <v>33</v>
      </c>
      <c r="G51" s="99" t="s">
        <v>33</v>
      </c>
      <c r="H51" s="99" t="s">
        <v>33</v>
      </c>
      <c r="I51" s="99" t="s">
        <v>33</v>
      </c>
      <c r="J51" s="100" t="s">
        <v>33</v>
      </c>
      <c r="K51" s="99" t="s">
        <v>33</v>
      </c>
      <c r="L51" s="100">
        <v>20.2</v>
      </c>
      <c r="M51" s="101" t="s">
        <v>33</v>
      </c>
      <c r="N51" s="102" t="s">
        <v>33</v>
      </c>
      <c r="U51" s="68" t="s">
        <v>183</v>
      </c>
    </row>
    <row r="52" spans="1:24" s="63" customFormat="1" ht="22.5" x14ac:dyDescent="0.2">
      <c r="A52" s="98"/>
      <c r="B52" s="97" t="s">
        <v>771</v>
      </c>
      <c r="C52" s="767" t="s">
        <v>772</v>
      </c>
      <c r="D52" s="767"/>
      <c r="E52" s="767"/>
      <c r="F52" s="99" t="s">
        <v>186</v>
      </c>
      <c r="G52" s="99" t="s">
        <v>341</v>
      </c>
      <c r="H52" s="99" t="s">
        <v>33</v>
      </c>
      <c r="I52" s="99" t="s">
        <v>341</v>
      </c>
      <c r="J52" s="100" t="s">
        <v>33</v>
      </c>
      <c r="K52" s="99" t="s">
        <v>33</v>
      </c>
      <c r="L52" s="100">
        <v>16.16</v>
      </c>
      <c r="M52" s="101" t="s">
        <v>33</v>
      </c>
      <c r="N52" s="102" t="s">
        <v>33</v>
      </c>
      <c r="U52" s="68" t="s">
        <v>772</v>
      </c>
    </row>
    <row r="53" spans="1:24" s="63" customFormat="1" ht="22.5" x14ac:dyDescent="0.2">
      <c r="A53" s="98"/>
      <c r="B53" s="97" t="s">
        <v>773</v>
      </c>
      <c r="C53" s="767" t="s">
        <v>774</v>
      </c>
      <c r="D53" s="767"/>
      <c r="E53" s="767"/>
      <c r="F53" s="99" t="s">
        <v>186</v>
      </c>
      <c r="G53" s="99" t="s">
        <v>775</v>
      </c>
      <c r="H53" s="99" t="s">
        <v>33</v>
      </c>
      <c r="I53" s="99" t="s">
        <v>775</v>
      </c>
      <c r="J53" s="100" t="s">
        <v>33</v>
      </c>
      <c r="K53" s="99" t="s">
        <v>33</v>
      </c>
      <c r="L53" s="100">
        <v>12.12</v>
      </c>
      <c r="M53" s="101" t="s">
        <v>33</v>
      </c>
      <c r="N53" s="102" t="s">
        <v>33</v>
      </c>
      <c r="U53" s="68" t="s">
        <v>774</v>
      </c>
    </row>
    <row r="54" spans="1:24" s="63" customFormat="1" x14ac:dyDescent="0.2">
      <c r="A54" s="103"/>
      <c r="B54" s="104"/>
      <c r="C54" s="780" t="s">
        <v>191</v>
      </c>
      <c r="D54" s="780"/>
      <c r="E54" s="780"/>
      <c r="F54" s="105" t="s">
        <v>33</v>
      </c>
      <c r="G54" s="105" t="s">
        <v>33</v>
      </c>
      <c r="H54" s="105" t="s">
        <v>33</v>
      </c>
      <c r="I54" s="105" t="s">
        <v>33</v>
      </c>
      <c r="J54" s="106" t="s">
        <v>33</v>
      </c>
      <c r="K54" s="105" t="s">
        <v>33</v>
      </c>
      <c r="L54" s="106">
        <v>52.62</v>
      </c>
      <c r="M54" s="92" t="s">
        <v>33</v>
      </c>
      <c r="N54" s="107" t="s">
        <v>33</v>
      </c>
      <c r="W54" s="68" t="s">
        <v>191</v>
      </c>
    </row>
    <row r="55" spans="1:24" s="63" customFormat="1" ht="22.5" x14ac:dyDescent="0.2">
      <c r="A55" s="88" t="s">
        <v>212</v>
      </c>
      <c r="B55" s="89" t="s">
        <v>1032</v>
      </c>
      <c r="C55" s="776" t="s">
        <v>1033</v>
      </c>
      <c r="D55" s="776"/>
      <c r="E55" s="776"/>
      <c r="F55" s="90" t="s">
        <v>1019</v>
      </c>
      <c r="G55" s="90" t="s">
        <v>33</v>
      </c>
      <c r="H55" s="90" t="s">
        <v>33</v>
      </c>
      <c r="I55" s="90" t="s">
        <v>614</v>
      </c>
      <c r="J55" s="91">
        <v>1699.1</v>
      </c>
      <c r="K55" s="90" t="s">
        <v>33</v>
      </c>
      <c r="L55" s="91">
        <v>339.82</v>
      </c>
      <c r="M55" s="92" t="s">
        <v>33</v>
      </c>
      <c r="N55" s="93" t="s">
        <v>33</v>
      </c>
      <c r="R55" s="68" t="s">
        <v>1033</v>
      </c>
    </row>
    <row r="56" spans="1:24" s="63" customFormat="1" x14ac:dyDescent="0.2">
      <c r="A56" s="94"/>
      <c r="B56" s="95"/>
      <c r="C56" s="767" t="s">
        <v>1020</v>
      </c>
      <c r="D56" s="767"/>
      <c r="E56" s="767"/>
      <c r="F56" s="767"/>
      <c r="G56" s="767"/>
      <c r="H56" s="767"/>
      <c r="I56" s="767"/>
      <c r="J56" s="767"/>
      <c r="K56" s="767"/>
      <c r="L56" s="767"/>
      <c r="M56" s="767"/>
      <c r="N56" s="781"/>
      <c r="X56" s="68" t="s">
        <v>1020</v>
      </c>
    </row>
    <row r="57" spans="1:24" s="63" customFormat="1" ht="33.75" x14ac:dyDescent="0.2">
      <c r="A57" s="88" t="s">
        <v>219</v>
      </c>
      <c r="B57" s="89" t="s">
        <v>1035</v>
      </c>
      <c r="C57" s="776" t="s">
        <v>1036</v>
      </c>
      <c r="D57" s="776"/>
      <c r="E57" s="776"/>
      <c r="F57" s="90" t="s">
        <v>484</v>
      </c>
      <c r="G57" s="90" t="s">
        <v>33</v>
      </c>
      <c r="H57" s="90" t="s">
        <v>33</v>
      </c>
      <c r="I57" s="90" t="s">
        <v>173</v>
      </c>
      <c r="J57" s="91" t="s">
        <v>33</v>
      </c>
      <c r="K57" s="90" t="s">
        <v>33</v>
      </c>
      <c r="L57" s="91" t="s">
        <v>33</v>
      </c>
      <c r="M57" s="92" t="s">
        <v>33</v>
      </c>
      <c r="N57" s="93" t="s">
        <v>33</v>
      </c>
      <c r="R57" s="68" t="s">
        <v>1036</v>
      </c>
    </row>
    <row r="58" spans="1:24" s="63" customFormat="1" ht="33.75" x14ac:dyDescent="0.2">
      <c r="A58" s="96"/>
      <c r="B58" s="97" t="s">
        <v>890</v>
      </c>
      <c r="C58" s="767" t="s">
        <v>559</v>
      </c>
      <c r="D58" s="767"/>
      <c r="E58" s="767"/>
      <c r="F58" s="767"/>
      <c r="G58" s="767"/>
      <c r="H58" s="767"/>
      <c r="I58" s="767"/>
      <c r="J58" s="767"/>
      <c r="K58" s="767"/>
      <c r="L58" s="767"/>
      <c r="M58" s="767"/>
      <c r="N58" s="781"/>
      <c r="S58" s="68" t="s">
        <v>559</v>
      </c>
    </row>
    <row r="59" spans="1:24" s="63" customFormat="1" x14ac:dyDescent="0.2">
      <c r="A59" s="98"/>
      <c r="B59" s="97" t="s">
        <v>165</v>
      </c>
      <c r="C59" s="767" t="s">
        <v>251</v>
      </c>
      <c r="D59" s="767"/>
      <c r="E59" s="767"/>
      <c r="F59" s="99" t="s">
        <v>33</v>
      </c>
      <c r="G59" s="99" t="s">
        <v>33</v>
      </c>
      <c r="H59" s="99" t="s">
        <v>33</v>
      </c>
      <c r="I59" s="99" t="s">
        <v>33</v>
      </c>
      <c r="J59" s="100">
        <v>8.08</v>
      </c>
      <c r="K59" s="99" t="s">
        <v>175</v>
      </c>
      <c r="L59" s="100">
        <v>20.2</v>
      </c>
      <c r="M59" s="101" t="s">
        <v>33</v>
      </c>
      <c r="N59" s="102" t="s">
        <v>33</v>
      </c>
      <c r="T59" s="68" t="s">
        <v>251</v>
      </c>
    </row>
    <row r="60" spans="1:24" s="63" customFormat="1" x14ac:dyDescent="0.2">
      <c r="A60" s="98"/>
      <c r="B60" s="97" t="s">
        <v>212</v>
      </c>
      <c r="C60" s="767" t="s">
        <v>252</v>
      </c>
      <c r="D60" s="767"/>
      <c r="E60" s="767"/>
      <c r="F60" s="99" t="s">
        <v>33</v>
      </c>
      <c r="G60" s="99" t="s">
        <v>33</v>
      </c>
      <c r="H60" s="99" t="s">
        <v>33</v>
      </c>
      <c r="I60" s="99" t="s">
        <v>33</v>
      </c>
      <c r="J60" s="100">
        <v>1.88</v>
      </c>
      <c r="K60" s="99" t="s">
        <v>33</v>
      </c>
      <c r="L60" s="100">
        <v>3.76</v>
      </c>
      <c r="M60" s="101" t="s">
        <v>33</v>
      </c>
      <c r="N60" s="102" t="s">
        <v>33</v>
      </c>
      <c r="T60" s="68" t="s">
        <v>252</v>
      </c>
    </row>
    <row r="61" spans="1:24" s="63" customFormat="1" x14ac:dyDescent="0.2">
      <c r="A61" s="98"/>
      <c r="B61" s="97" t="s">
        <v>33</v>
      </c>
      <c r="C61" s="767" t="s">
        <v>253</v>
      </c>
      <c r="D61" s="767"/>
      <c r="E61" s="767"/>
      <c r="F61" s="99" t="s">
        <v>179</v>
      </c>
      <c r="G61" s="99" t="s">
        <v>1030</v>
      </c>
      <c r="H61" s="99" t="s">
        <v>175</v>
      </c>
      <c r="I61" s="99" t="s">
        <v>930</v>
      </c>
      <c r="J61" s="100" t="s">
        <v>33</v>
      </c>
      <c r="K61" s="99" t="s">
        <v>33</v>
      </c>
      <c r="L61" s="100" t="s">
        <v>33</v>
      </c>
      <c r="M61" s="101" t="s">
        <v>33</v>
      </c>
      <c r="N61" s="102" t="s">
        <v>33</v>
      </c>
      <c r="U61" s="68" t="s">
        <v>253</v>
      </c>
    </row>
    <row r="62" spans="1:24" s="63" customFormat="1" x14ac:dyDescent="0.2">
      <c r="A62" s="98"/>
      <c r="B62" s="97" t="s">
        <v>33</v>
      </c>
      <c r="C62" s="776" t="s">
        <v>182</v>
      </c>
      <c r="D62" s="776"/>
      <c r="E62" s="776"/>
      <c r="F62" s="90" t="s">
        <v>33</v>
      </c>
      <c r="G62" s="90" t="s">
        <v>33</v>
      </c>
      <c r="H62" s="90" t="s">
        <v>33</v>
      </c>
      <c r="I62" s="90" t="s">
        <v>33</v>
      </c>
      <c r="J62" s="91">
        <v>9.9600000000000009</v>
      </c>
      <c r="K62" s="90" t="s">
        <v>33</v>
      </c>
      <c r="L62" s="91">
        <v>23.96</v>
      </c>
      <c r="M62" s="92" t="s">
        <v>33</v>
      </c>
      <c r="N62" s="93" t="s">
        <v>33</v>
      </c>
      <c r="V62" s="68" t="s">
        <v>182</v>
      </c>
    </row>
    <row r="63" spans="1:24" s="63" customFormat="1" x14ac:dyDescent="0.2">
      <c r="A63" s="98"/>
      <c r="B63" s="97" t="s">
        <v>33</v>
      </c>
      <c r="C63" s="767" t="s">
        <v>183</v>
      </c>
      <c r="D63" s="767"/>
      <c r="E63" s="767"/>
      <c r="F63" s="99" t="s">
        <v>33</v>
      </c>
      <c r="G63" s="99" t="s">
        <v>33</v>
      </c>
      <c r="H63" s="99" t="s">
        <v>33</v>
      </c>
      <c r="I63" s="99" t="s">
        <v>33</v>
      </c>
      <c r="J63" s="100" t="s">
        <v>33</v>
      </c>
      <c r="K63" s="99" t="s">
        <v>33</v>
      </c>
      <c r="L63" s="100">
        <v>20.2</v>
      </c>
      <c r="M63" s="101" t="s">
        <v>33</v>
      </c>
      <c r="N63" s="102" t="s">
        <v>33</v>
      </c>
      <c r="U63" s="68" t="s">
        <v>183</v>
      </c>
    </row>
    <row r="64" spans="1:24" s="63" customFormat="1" ht="22.5" x14ac:dyDescent="0.2">
      <c r="A64" s="98"/>
      <c r="B64" s="97" t="s">
        <v>771</v>
      </c>
      <c r="C64" s="767" t="s">
        <v>772</v>
      </c>
      <c r="D64" s="767"/>
      <c r="E64" s="767"/>
      <c r="F64" s="99" t="s">
        <v>186</v>
      </c>
      <c r="G64" s="99" t="s">
        <v>341</v>
      </c>
      <c r="H64" s="99" t="s">
        <v>33</v>
      </c>
      <c r="I64" s="99" t="s">
        <v>341</v>
      </c>
      <c r="J64" s="100" t="s">
        <v>33</v>
      </c>
      <c r="K64" s="99" t="s">
        <v>33</v>
      </c>
      <c r="L64" s="100">
        <v>16.16</v>
      </c>
      <c r="M64" s="101" t="s">
        <v>33</v>
      </c>
      <c r="N64" s="102" t="s">
        <v>33</v>
      </c>
      <c r="U64" s="68" t="s">
        <v>772</v>
      </c>
    </row>
    <row r="65" spans="1:24" s="63" customFormat="1" ht="22.5" x14ac:dyDescent="0.2">
      <c r="A65" s="98"/>
      <c r="B65" s="97" t="s">
        <v>773</v>
      </c>
      <c r="C65" s="767" t="s">
        <v>774</v>
      </c>
      <c r="D65" s="767"/>
      <c r="E65" s="767"/>
      <c r="F65" s="99" t="s">
        <v>186</v>
      </c>
      <c r="G65" s="99" t="s">
        <v>775</v>
      </c>
      <c r="H65" s="99" t="s">
        <v>33</v>
      </c>
      <c r="I65" s="99" t="s">
        <v>775</v>
      </c>
      <c r="J65" s="100" t="s">
        <v>33</v>
      </c>
      <c r="K65" s="99" t="s">
        <v>33</v>
      </c>
      <c r="L65" s="100">
        <v>12.12</v>
      </c>
      <c r="M65" s="101" t="s">
        <v>33</v>
      </c>
      <c r="N65" s="102" t="s">
        <v>33</v>
      </c>
      <c r="U65" s="68" t="s">
        <v>774</v>
      </c>
    </row>
    <row r="66" spans="1:24" s="63" customFormat="1" x14ac:dyDescent="0.2">
      <c r="A66" s="103"/>
      <c r="B66" s="104"/>
      <c r="C66" s="780" t="s">
        <v>191</v>
      </c>
      <c r="D66" s="780"/>
      <c r="E66" s="780"/>
      <c r="F66" s="105" t="s">
        <v>33</v>
      </c>
      <c r="G66" s="105" t="s">
        <v>33</v>
      </c>
      <c r="H66" s="105" t="s">
        <v>33</v>
      </c>
      <c r="I66" s="105" t="s">
        <v>33</v>
      </c>
      <c r="J66" s="106" t="s">
        <v>33</v>
      </c>
      <c r="K66" s="105" t="s">
        <v>33</v>
      </c>
      <c r="L66" s="106">
        <v>52.24</v>
      </c>
      <c r="M66" s="92" t="s">
        <v>33</v>
      </c>
      <c r="N66" s="107" t="s">
        <v>33</v>
      </c>
      <c r="W66" s="68" t="s">
        <v>191</v>
      </c>
    </row>
    <row r="67" spans="1:24" s="63" customFormat="1" ht="33.75" x14ac:dyDescent="0.2">
      <c r="A67" s="88" t="s">
        <v>228</v>
      </c>
      <c r="B67" s="89" t="s">
        <v>1037</v>
      </c>
      <c r="C67" s="776" t="s">
        <v>1038</v>
      </c>
      <c r="D67" s="776"/>
      <c r="E67" s="776"/>
      <c r="F67" s="90" t="s">
        <v>1019</v>
      </c>
      <c r="G67" s="90" t="s">
        <v>33</v>
      </c>
      <c r="H67" s="90" t="s">
        <v>33</v>
      </c>
      <c r="I67" s="90" t="s">
        <v>614</v>
      </c>
      <c r="J67" s="91">
        <v>1006.8</v>
      </c>
      <c r="K67" s="90" t="s">
        <v>33</v>
      </c>
      <c r="L67" s="91">
        <v>201.36</v>
      </c>
      <c r="M67" s="92" t="s">
        <v>33</v>
      </c>
      <c r="N67" s="93" t="s">
        <v>33</v>
      </c>
      <c r="R67" s="68" t="s">
        <v>1038</v>
      </c>
    </row>
    <row r="68" spans="1:24" s="63" customFormat="1" x14ac:dyDescent="0.2">
      <c r="A68" s="94"/>
      <c r="B68" s="95"/>
      <c r="C68" s="767" t="s">
        <v>1020</v>
      </c>
      <c r="D68" s="767"/>
      <c r="E68" s="767"/>
      <c r="F68" s="767"/>
      <c r="G68" s="767"/>
      <c r="H68" s="767"/>
      <c r="I68" s="767"/>
      <c r="J68" s="767"/>
      <c r="K68" s="767"/>
      <c r="L68" s="767"/>
      <c r="M68" s="767"/>
      <c r="N68" s="781"/>
      <c r="X68" s="68" t="s">
        <v>1020</v>
      </c>
    </row>
    <row r="69" spans="1:24" s="63" customFormat="1" ht="22.5" x14ac:dyDescent="0.2">
      <c r="A69" s="88" t="s">
        <v>235</v>
      </c>
      <c r="B69" s="89" t="s">
        <v>1039</v>
      </c>
      <c r="C69" s="776" t="s">
        <v>1040</v>
      </c>
      <c r="D69" s="776"/>
      <c r="E69" s="776"/>
      <c r="F69" s="90" t="s">
        <v>484</v>
      </c>
      <c r="G69" s="90" t="s">
        <v>33</v>
      </c>
      <c r="H69" s="90" t="s">
        <v>33</v>
      </c>
      <c r="I69" s="90" t="s">
        <v>165</v>
      </c>
      <c r="J69" s="91" t="s">
        <v>33</v>
      </c>
      <c r="K69" s="90" t="s">
        <v>33</v>
      </c>
      <c r="L69" s="91" t="s">
        <v>33</v>
      </c>
      <c r="M69" s="92" t="s">
        <v>33</v>
      </c>
      <c r="N69" s="93" t="s">
        <v>33</v>
      </c>
      <c r="R69" s="68" t="s">
        <v>1040</v>
      </c>
    </row>
    <row r="70" spans="1:24" s="63" customFormat="1" ht="33.75" x14ac:dyDescent="0.2">
      <c r="A70" s="96"/>
      <c r="B70" s="97" t="s">
        <v>890</v>
      </c>
      <c r="C70" s="767" t="s">
        <v>559</v>
      </c>
      <c r="D70" s="767"/>
      <c r="E70" s="767"/>
      <c r="F70" s="767"/>
      <c r="G70" s="767"/>
      <c r="H70" s="767"/>
      <c r="I70" s="767"/>
      <c r="J70" s="767"/>
      <c r="K70" s="767"/>
      <c r="L70" s="767"/>
      <c r="M70" s="767"/>
      <c r="N70" s="781"/>
      <c r="S70" s="68" t="s">
        <v>559</v>
      </c>
    </row>
    <row r="71" spans="1:24" s="63" customFormat="1" x14ac:dyDescent="0.2">
      <c r="A71" s="98"/>
      <c r="B71" s="97" t="s">
        <v>165</v>
      </c>
      <c r="C71" s="767" t="s">
        <v>251</v>
      </c>
      <c r="D71" s="767"/>
      <c r="E71" s="767"/>
      <c r="F71" s="99" t="s">
        <v>33</v>
      </c>
      <c r="G71" s="99" t="s">
        <v>33</v>
      </c>
      <c r="H71" s="99" t="s">
        <v>33</v>
      </c>
      <c r="I71" s="99" t="s">
        <v>33</v>
      </c>
      <c r="J71" s="100">
        <v>36.76</v>
      </c>
      <c r="K71" s="99" t="s">
        <v>175</v>
      </c>
      <c r="L71" s="100">
        <v>45.95</v>
      </c>
      <c r="M71" s="101" t="s">
        <v>33</v>
      </c>
      <c r="N71" s="102" t="s">
        <v>33</v>
      </c>
      <c r="T71" s="68" t="s">
        <v>251</v>
      </c>
    </row>
    <row r="72" spans="1:24" s="63" customFormat="1" x14ac:dyDescent="0.2">
      <c r="A72" s="98"/>
      <c r="B72" s="97" t="s">
        <v>212</v>
      </c>
      <c r="C72" s="767" t="s">
        <v>252</v>
      </c>
      <c r="D72" s="767"/>
      <c r="E72" s="767"/>
      <c r="F72" s="99" t="s">
        <v>33</v>
      </c>
      <c r="G72" s="99" t="s">
        <v>33</v>
      </c>
      <c r="H72" s="99" t="s">
        <v>33</v>
      </c>
      <c r="I72" s="99" t="s">
        <v>33</v>
      </c>
      <c r="J72" s="100">
        <v>4.5999999999999996</v>
      </c>
      <c r="K72" s="99" t="s">
        <v>33</v>
      </c>
      <c r="L72" s="100">
        <v>4.5999999999999996</v>
      </c>
      <c r="M72" s="101" t="s">
        <v>33</v>
      </c>
      <c r="N72" s="102" t="s">
        <v>33</v>
      </c>
      <c r="T72" s="68" t="s">
        <v>252</v>
      </c>
    </row>
    <row r="73" spans="1:24" s="63" customFormat="1" x14ac:dyDescent="0.2">
      <c r="A73" s="98"/>
      <c r="B73" s="97" t="s">
        <v>33</v>
      </c>
      <c r="C73" s="767" t="s">
        <v>253</v>
      </c>
      <c r="D73" s="767"/>
      <c r="E73" s="767"/>
      <c r="F73" s="99" t="s">
        <v>179</v>
      </c>
      <c r="G73" s="99" t="s">
        <v>1041</v>
      </c>
      <c r="H73" s="99" t="s">
        <v>175</v>
      </c>
      <c r="I73" s="99" t="s">
        <v>1042</v>
      </c>
      <c r="J73" s="100" t="s">
        <v>33</v>
      </c>
      <c r="K73" s="99" t="s">
        <v>33</v>
      </c>
      <c r="L73" s="100" t="s">
        <v>33</v>
      </c>
      <c r="M73" s="101" t="s">
        <v>33</v>
      </c>
      <c r="N73" s="102" t="s">
        <v>33</v>
      </c>
      <c r="U73" s="68" t="s">
        <v>253</v>
      </c>
    </row>
    <row r="74" spans="1:24" s="63" customFormat="1" x14ac:dyDescent="0.2">
      <c r="A74" s="98"/>
      <c r="B74" s="97" t="s">
        <v>33</v>
      </c>
      <c r="C74" s="776" t="s">
        <v>182</v>
      </c>
      <c r="D74" s="776"/>
      <c r="E74" s="776"/>
      <c r="F74" s="90" t="s">
        <v>33</v>
      </c>
      <c r="G74" s="90" t="s">
        <v>33</v>
      </c>
      <c r="H74" s="90" t="s">
        <v>33</v>
      </c>
      <c r="I74" s="90" t="s">
        <v>33</v>
      </c>
      <c r="J74" s="91">
        <v>41.36</v>
      </c>
      <c r="K74" s="90" t="s">
        <v>33</v>
      </c>
      <c r="L74" s="91">
        <v>50.55</v>
      </c>
      <c r="M74" s="92" t="s">
        <v>33</v>
      </c>
      <c r="N74" s="93" t="s">
        <v>33</v>
      </c>
      <c r="V74" s="68" t="s">
        <v>182</v>
      </c>
    </row>
    <row r="75" spans="1:24" s="63" customFormat="1" x14ac:dyDescent="0.2">
      <c r="A75" s="98"/>
      <c r="B75" s="97" t="s">
        <v>33</v>
      </c>
      <c r="C75" s="767" t="s">
        <v>183</v>
      </c>
      <c r="D75" s="767"/>
      <c r="E75" s="767"/>
      <c r="F75" s="99" t="s">
        <v>33</v>
      </c>
      <c r="G75" s="99" t="s">
        <v>33</v>
      </c>
      <c r="H75" s="99" t="s">
        <v>33</v>
      </c>
      <c r="I75" s="99" t="s">
        <v>33</v>
      </c>
      <c r="J75" s="100" t="s">
        <v>33</v>
      </c>
      <c r="K75" s="99" t="s">
        <v>33</v>
      </c>
      <c r="L75" s="100">
        <v>45.95</v>
      </c>
      <c r="M75" s="101" t="s">
        <v>33</v>
      </c>
      <c r="N75" s="102" t="s">
        <v>33</v>
      </c>
      <c r="U75" s="68" t="s">
        <v>183</v>
      </c>
    </row>
    <row r="76" spans="1:24" s="63" customFormat="1" ht="22.5" x14ac:dyDescent="0.2">
      <c r="A76" s="98"/>
      <c r="B76" s="97" t="s">
        <v>771</v>
      </c>
      <c r="C76" s="767" t="s">
        <v>772</v>
      </c>
      <c r="D76" s="767"/>
      <c r="E76" s="767"/>
      <c r="F76" s="99" t="s">
        <v>186</v>
      </c>
      <c r="G76" s="99" t="s">
        <v>341</v>
      </c>
      <c r="H76" s="99" t="s">
        <v>33</v>
      </c>
      <c r="I76" s="99" t="s">
        <v>341</v>
      </c>
      <c r="J76" s="100" t="s">
        <v>33</v>
      </c>
      <c r="K76" s="99" t="s">
        <v>33</v>
      </c>
      <c r="L76" s="100">
        <v>36.76</v>
      </c>
      <c r="M76" s="101" t="s">
        <v>33</v>
      </c>
      <c r="N76" s="102" t="s">
        <v>33</v>
      </c>
      <c r="U76" s="68" t="s">
        <v>772</v>
      </c>
    </row>
    <row r="77" spans="1:24" s="63" customFormat="1" ht="22.5" x14ac:dyDescent="0.2">
      <c r="A77" s="98"/>
      <c r="B77" s="97" t="s">
        <v>773</v>
      </c>
      <c r="C77" s="767" t="s">
        <v>774</v>
      </c>
      <c r="D77" s="767"/>
      <c r="E77" s="767"/>
      <c r="F77" s="99" t="s">
        <v>186</v>
      </c>
      <c r="G77" s="99" t="s">
        <v>775</v>
      </c>
      <c r="H77" s="99" t="s">
        <v>33</v>
      </c>
      <c r="I77" s="99" t="s">
        <v>775</v>
      </c>
      <c r="J77" s="100" t="s">
        <v>33</v>
      </c>
      <c r="K77" s="99" t="s">
        <v>33</v>
      </c>
      <c r="L77" s="100">
        <v>27.57</v>
      </c>
      <c r="M77" s="101" t="s">
        <v>33</v>
      </c>
      <c r="N77" s="102" t="s">
        <v>33</v>
      </c>
      <c r="U77" s="68" t="s">
        <v>774</v>
      </c>
    </row>
    <row r="78" spans="1:24" s="63" customFormat="1" x14ac:dyDescent="0.2">
      <c r="A78" s="103"/>
      <c r="B78" s="104"/>
      <c r="C78" s="780" t="s">
        <v>191</v>
      </c>
      <c r="D78" s="780"/>
      <c r="E78" s="780"/>
      <c r="F78" s="105" t="s">
        <v>33</v>
      </c>
      <c r="G78" s="105" t="s">
        <v>33</v>
      </c>
      <c r="H78" s="105" t="s">
        <v>33</v>
      </c>
      <c r="I78" s="105" t="s">
        <v>33</v>
      </c>
      <c r="J78" s="106" t="s">
        <v>33</v>
      </c>
      <c r="K78" s="105" t="s">
        <v>33</v>
      </c>
      <c r="L78" s="106">
        <v>114.88</v>
      </c>
      <c r="M78" s="92" t="s">
        <v>33</v>
      </c>
      <c r="N78" s="107" t="s">
        <v>33</v>
      </c>
      <c r="W78" s="68" t="s">
        <v>191</v>
      </c>
    </row>
    <row r="79" spans="1:24" s="63" customFormat="1" ht="22.5" x14ac:dyDescent="0.2">
      <c r="A79" s="88" t="s">
        <v>240</v>
      </c>
      <c r="B79" s="89" t="s">
        <v>1043</v>
      </c>
      <c r="C79" s="776" t="s">
        <v>1044</v>
      </c>
      <c r="D79" s="776"/>
      <c r="E79" s="776"/>
      <c r="F79" s="90" t="s">
        <v>484</v>
      </c>
      <c r="G79" s="90" t="s">
        <v>33</v>
      </c>
      <c r="H79" s="90" t="s">
        <v>33</v>
      </c>
      <c r="I79" s="90" t="s">
        <v>165</v>
      </c>
      <c r="J79" s="91">
        <v>175.63</v>
      </c>
      <c r="K79" s="90" t="s">
        <v>33</v>
      </c>
      <c r="L79" s="91">
        <v>175.63</v>
      </c>
      <c r="M79" s="92" t="s">
        <v>33</v>
      </c>
      <c r="N79" s="93" t="s">
        <v>33</v>
      </c>
      <c r="R79" s="68" t="s">
        <v>1044</v>
      </c>
    </row>
    <row r="80" spans="1:24" s="63" customFormat="1" x14ac:dyDescent="0.2">
      <c r="A80" s="783" t="s">
        <v>950</v>
      </c>
      <c r="B80" s="784"/>
      <c r="C80" s="784"/>
      <c r="D80" s="784"/>
      <c r="E80" s="784"/>
      <c r="F80" s="784"/>
      <c r="G80" s="784"/>
      <c r="H80" s="784"/>
      <c r="I80" s="784"/>
      <c r="J80" s="784"/>
      <c r="K80" s="784"/>
      <c r="L80" s="784"/>
      <c r="M80" s="784"/>
      <c r="N80" s="785"/>
      <c r="Q80" s="68" t="s">
        <v>950</v>
      </c>
    </row>
    <row r="81" spans="1:24" s="63" customFormat="1" ht="45" x14ac:dyDescent="0.2">
      <c r="A81" s="88" t="s">
        <v>246</v>
      </c>
      <c r="B81" s="89" t="s">
        <v>1333</v>
      </c>
      <c r="C81" s="776" t="s">
        <v>1334</v>
      </c>
      <c r="D81" s="776"/>
      <c r="E81" s="776"/>
      <c r="F81" s="90" t="s">
        <v>711</v>
      </c>
      <c r="G81" s="90" t="s">
        <v>33</v>
      </c>
      <c r="H81" s="90" t="s">
        <v>33</v>
      </c>
      <c r="I81" s="90" t="s">
        <v>405</v>
      </c>
      <c r="J81" s="91" t="s">
        <v>33</v>
      </c>
      <c r="K81" s="90" t="s">
        <v>33</v>
      </c>
      <c r="L81" s="91" t="s">
        <v>33</v>
      </c>
      <c r="M81" s="92" t="s">
        <v>33</v>
      </c>
      <c r="N81" s="93" t="s">
        <v>33</v>
      </c>
      <c r="R81" s="68" t="s">
        <v>1334</v>
      </c>
    </row>
    <row r="82" spans="1:24" s="63" customFormat="1" x14ac:dyDescent="0.2">
      <c r="A82" s="94"/>
      <c r="B82" s="95"/>
      <c r="C82" s="767" t="s">
        <v>4717</v>
      </c>
      <c r="D82" s="767"/>
      <c r="E82" s="767"/>
      <c r="F82" s="767"/>
      <c r="G82" s="767"/>
      <c r="H82" s="767"/>
      <c r="I82" s="767"/>
      <c r="J82" s="767"/>
      <c r="K82" s="767"/>
      <c r="L82" s="767"/>
      <c r="M82" s="767"/>
      <c r="N82" s="781"/>
      <c r="X82" s="68" t="s">
        <v>4717</v>
      </c>
    </row>
    <row r="83" spans="1:24" s="63" customFormat="1" ht="33.75" x14ac:dyDescent="0.2">
      <c r="A83" s="96"/>
      <c r="B83" s="97" t="s">
        <v>890</v>
      </c>
      <c r="C83" s="767" t="s">
        <v>559</v>
      </c>
      <c r="D83" s="767"/>
      <c r="E83" s="767"/>
      <c r="F83" s="767"/>
      <c r="G83" s="767"/>
      <c r="H83" s="767"/>
      <c r="I83" s="767"/>
      <c r="J83" s="767"/>
      <c r="K83" s="767"/>
      <c r="L83" s="767"/>
      <c r="M83" s="767"/>
      <c r="N83" s="781"/>
      <c r="S83" s="68" t="s">
        <v>559</v>
      </c>
    </row>
    <row r="84" spans="1:24" s="63" customFormat="1" x14ac:dyDescent="0.2">
      <c r="A84" s="98"/>
      <c r="B84" s="97" t="s">
        <v>165</v>
      </c>
      <c r="C84" s="767" t="s">
        <v>251</v>
      </c>
      <c r="D84" s="767"/>
      <c r="E84" s="767"/>
      <c r="F84" s="99" t="s">
        <v>33</v>
      </c>
      <c r="G84" s="99" t="s">
        <v>33</v>
      </c>
      <c r="H84" s="99" t="s">
        <v>33</v>
      </c>
      <c r="I84" s="99" t="s">
        <v>33</v>
      </c>
      <c r="J84" s="100">
        <v>139.54</v>
      </c>
      <c r="K84" s="99" t="s">
        <v>175</v>
      </c>
      <c r="L84" s="100">
        <v>95.93</v>
      </c>
      <c r="M84" s="101" t="s">
        <v>33</v>
      </c>
      <c r="N84" s="102" t="s">
        <v>33</v>
      </c>
      <c r="T84" s="68" t="s">
        <v>251</v>
      </c>
    </row>
    <row r="85" spans="1:24" s="63" customFormat="1" x14ac:dyDescent="0.2">
      <c r="A85" s="98"/>
      <c r="B85" s="97" t="s">
        <v>212</v>
      </c>
      <c r="C85" s="767" t="s">
        <v>252</v>
      </c>
      <c r="D85" s="767"/>
      <c r="E85" s="767"/>
      <c r="F85" s="99" t="s">
        <v>33</v>
      </c>
      <c r="G85" s="99" t="s">
        <v>33</v>
      </c>
      <c r="H85" s="99" t="s">
        <v>33</v>
      </c>
      <c r="I85" s="99" t="s">
        <v>33</v>
      </c>
      <c r="J85" s="100">
        <v>16.79</v>
      </c>
      <c r="K85" s="99" t="s">
        <v>33</v>
      </c>
      <c r="L85" s="100">
        <v>9.23</v>
      </c>
      <c r="M85" s="101" t="s">
        <v>33</v>
      </c>
      <c r="N85" s="102" t="s">
        <v>33</v>
      </c>
      <c r="T85" s="68" t="s">
        <v>252</v>
      </c>
    </row>
    <row r="86" spans="1:24" s="63" customFormat="1" x14ac:dyDescent="0.2">
      <c r="A86" s="98"/>
      <c r="B86" s="97" t="s">
        <v>33</v>
      </c>
      <c r="C86" s="767" t="s">
        <v>253</v>
      </c>
      <c r="D86" s="767"/>
      <c r="E86" s="767"/>
      <c r="F86" s="99" t="s">
        <v>179</v>
      </c>
      <c r="G86" s="99" t="s">
        <v>1335</v>
      </c>
      <c r="H86" s="99" t="s">
        <v>175</v>
      </c>
      <c r="I86" s="99" t="s">
        <v>4718</v>
      </c>
      <c r="J86" s="100" t="s">
        <v>33</v>
      </c>
      <c r="K86" s="99" t="s">
        <v>33</v>
      </c>
      <c r="L86" s="100" t="s">
        <v>33</v>
      </c>
      <c r="M86" s="101" t="s">
        <v>33</v>
      </c>
      <c r="N86" s="102" t="s">
        <v>33</v>
      </c>
      <c r="U86" s="68" t="s">
        <v>253</v>
      </c>
    </row>
    <row r="87" spans="1:24" s="63" customFormat="1" x14ac:dyDescent="0.2">
      <c r="A87" s="98"/>
      <c r="B87" s="97" t="s">
        <v>33</v>
      </c>
      <c r="C87" s="776" t="s">
        <v>182</v>
      </c>
      <c r="D87" s="776"/>
      <c r="E87" s="776"/>
      <c r="F87" s="90" t="s">
        <v>33</v>
      </c>
      <c r="G87" s="90" t="s">
        <v>33</v>
      </c>
      <c r="H87" s="90" t="s">
        <v>33</v>
      </c>
      <c r="I87" s="90" t="s">
        <v>33</v>
      </c>
      <c r="J87" s="91">
        <v>156.33000000000001</v>
      </c>
      <c r="K87" s="90" t="s">
        <v>33</v>
      </c>
      <c r="L87" s="91">
        <v>105.16</v>
      </c>
      <c r="M87" s="92" t="s">
        <v>33</v>
      </c>
      <c r="N87" s="93" t="s">
        <v>33</v>
      </c>
      <c r="V87" s="68" t="s">
        <v>182</v>
      </c>
    </row>
    <row r="88" spans="1:24" s="63" customFormat="1" x14ac:dyDescent="0.2">
      <c r="A88" s="98"/>
      <c r="B88" s="97" t="s">
        <v>33</v>
      </c>
      <c r="C88" s="767" t="s">
        <v>183</v>
      </c>
      <c r="D88" s="767"/>
      <c r="E88" s="767"/>
      <c r="F88" s="99" t="s">
        <v>33</v>
      </c>
      <c r="G88" s="99" t="s">
        <v>33</v>
      </c>
      <c r="H88" s="99" t="s">
        <v>33</v>
      </c>
      <c r="I88" s="99" t="s">
        <v>33</v>
      </c>
      <c r="J88" s="100" t="s">
        <v>33</v>
      </c>
      <c r="K88" s="99" t="s">
        <v>33</v>
      </c>
      <c r="L88" s="100">
        <v>95.93</v>
      </c>
      <c r="M88" s="101" t="s">
        <v>33</v>
      </c>
      <c r="N88" s="102" t="s">
        <v>33</v>
      </c>
      <c r="U88" s="68" t="s">
        <v>183</v>
      </c>
    </row>
    <row r="89" spans="1:24" s="63" customFormat="1" ht="22.5" x14ac:dyDescent="0.2">
      <c r="A89" s="98"/>
      <c r="B89" s="97" t="s">
        <v>959</v>
      </c>
      <c r="C89" s="767" t="s">
        <v>960</v>
      </c>
      <c r="D89" s="767"/>
      <c r="E89" s="767"/>
      <c r="F89" s="99" t="s">
        <v>186</v>
      </c>
      <c r="G89" s="99" t="s">
        <v>187</v>
      </c>
      <c r="H89" s="99" t="s">
        <v>33</v>
      </c>
      <c r="I89" s="99" t="s">
        <v>187</v>
      </c>
      <c r="J89" s="100" t="s">
        <v>33</v>
      </c>
      <c r="K89" s="99" t="s">
        <v>33</v>
      </c>
      <c r="L89" s="100">
        <v>91.13</v>
      </c>
      <c r="M89" s="101" t="s">
        <v>33</v>
      </c>
      <c r="N89" s="102" t="s">
        <v>33</v>
      </c>
      <c r="U89" s="68" t="s">
        <v>960</v>
      </c>
    </row>
    <row r="90" spans="1:24" s="63" customFormat="1" ht="22.5" x14ac:dyDescent="0.2">
      <c r="A90" s="98"/>
      <c r="B90" s="97" t="s">
        <v>961</v>
      </c>
      <c r="C90" s="767" t="s">
        <v>962</v>
      </c>
      <c r="D90" s="767"/>
      <c r="E90" s="767"/>
      <c r="F90" s="99" t="s">
        <v>186</v>
      </c>
      <c r="G90" s="99" t="s">
        <v>594</v>
      </c>
      <c r="H90" s="99" t="s">
        <v>33</v>
      </c>
      <c r="I90" s="99" t="s">
        <v>594</v>
      </c>
      <c r="J90" s="100" t="s">
        <v>33</v>
      </c>
      <c r="K90" s="99" t="s">
        <v>33</v>
      </c>
      <c r="L90" s="100">
        <v>62.35</v>
      </c>
      <c r="M90" s="101" t="s">
        <v>33</v>
      </c>
      <c r="N90" s="102" t="s">
        <v>33</v>
      </c>
      <c r="U90" s="68" t="s">
        <v>962</v>
      </c>
    </row>
    <row r="91" spans="1:24" s="63" customFormat="1" x14ac:dyDescent="0.2">
      <c r="A91" s="103"/>
      <c r="B91" s="104"/>
      <c r="C91" s="780" t="s">
        <v>191</v>
      </c>
      <c r="D91" s="780"/>
      <c r="E91" s="780"/>
      <c r="F91" s="105" t="s">
        <v>33</v>
      </c>
      <c r="G91" s="105" t="s">
        <v>33</v>
      </c>
      <c r="H91" s="105" t="s">
        <v>33</v>
      </c>
      <c r="I91" s="105" t="s">
        <v>33</v>
      </c>
      <c r="J91" s="106" t="s">
        <v>33</v>
      </c>
      <c r="K91" s="105" t="s">
        <v>33</v>
      </c>
      <c r="L91" s="106">
        <v>258.64</v>
      </c>
      <c r="M91" s="92" t="s">
        <v>33</v>
      </c>
      <c r="N91" s="107" t="s">
        <v>33</v>
      </c>
      <c r="W91" s="68" t="s">
        <v>191</v>
      </c>
    </row>
    <row r="92" spans="1:24" s="63" customFormat="1" ht="33.75" x14ac:dyDescent="0.2">
      <c r="A92" s="88" t="s">
        <v>258</v>
      </c>
      <c r="B92" s="89" t="s">
        <v>1825</v>
      </c>
      <c r="C92" s="776" t="s">
        <v>1826</v>
      </c>
      <c r="D92" s="776"/>
      <c r="E92" s="776"/>
      <c r="F92" s="90" t="s">
        <v>815</v>
      </c>
      <c r="G92" s="90" t="s">
        <v>33</v>
      </c>
      <c r="H92" s="90" t="s">
        <v>33</v>
      </c>
      <c r="I92" s="90" t="s">
        <v>4719</v>
      </c>
      <c r="J92" s="91">
        <v>1.61</v>
      </c>
      <c r="K92" s="90" t="s">
        <v>33</v>
      </c>
      <c r="L92" s="91">
        <v>90.32</v>
      </c>
      <c r="M92" s="92" t="s">
        <v>33</v>
      </c>
      <c r="N92" s="93" t="s">
        <v>33</v>
      </c>
      <c r="R92" s="68" t="s">
        <v>1826</v>
      </c>
    </row>
    <row r="93" spans="1:24" s="63" customFormat="1" x14ac:dyDescent="0.2">
      <c r="A93" s="94"/>
      <c r="B93" s="95"/>
      <c r="C93" s="767" t="s">
        <v>4720</v>
      </c>
      <c r="D93" s="767"/>
      <c r="E93" s="767"/>
      <c r="F93" s="767"/>
      <c r="G93" s="767"/>
      <c r="H93" s="767"/>
      <c r="I93" s="767"/>
      <c r="J93" s="767"/>
      <c r="K93" s="767"/>
      <c r="L93" s="767"/>
      <c r="M93" s="767"/>
      <c r="N93" s="781"/>
      <c r="X93" s="68" t="s">
        <v>4720</v>
      </c>
    </row>
    <row r="94" spans="1:24" s="63" customFormat="1" ht="45" x14ac:dyDescent="0.2">
      <c r="A94" s="88" t="s">
        <v>262</v>
      </c>
      <c r="B94" s="89" t="s">
        <v>1341</v>
      </c>
      <c r="C94" s="776" t="s">
        <v>1342</v>
      </c>
      <c r="D94" s="776"/>
      <c r="E94" s="776"/>
      <c r="F94" s="90" t="s">
        <v>711</v>
      </c>
      <c r="G94" s="90" t="s">
        <v>33</v>
      </c>
      <c r="H94" s="90" t="s">
        <v>33</v>
      </c>
      <c r="I94" s="90" t="s">
        <v>405</v>
      </c>
      <c r="J94" s="91" t="s">
        <v>33</v>
      </c>
      <c r="K94" s="90" t="s">
        <v>33</v>
      </c>
      <c r="L94" s="91" t="s">
        <v>33</v>
      </c>
      <c r="M94" s="92" t="s">
        <v>33</v>
      </c>
      <c r="N94" s="93" t="s">
        <v>33</v>
      </c>
      <c r="R94" s="68" t="s">
        <v>1342</v>
      </c>
    </row>
    <row r="95" spans="1:24" s="63" customFormat="1" x14ac:dyDescent="0.2">
      <c r="A95" s="94"/>
      <c r="B95" s="95"/>
      <c r="C95" s="767" t="s">
        <v>4717</v>
      </c>
      <c r="D95" s="767"/>
      <c r="E95" s="767"/>
      <c r="F95" s="767"/>
      <c r="G95" s="767"/>
      <c r="H95" s="767"/>
      <c r="I95" s="767"/>
      <c r="J95" s="767"/>
      <c r="K95" s="767"/>
      <c r="L95" s="767"/>
      <c r="M95" s="767"/>
      <c r="N95" s="781"/>
      <c r="X95" s="68" t="s">
        <v>4717</v>
      </c>
    </row>
    <row r="96" spans="1:24" s="63" customFormat="1" ht="33.75" x14ac:dyDescent="0.2">
      <c r="A96" s="96"/>
      <c r="B96" s="97" t="s">
        <v>890</v>
      </c>
      <c r="C96" s="767" t="s">
        <v>559</v>
      </c>
      <c r="D96" s="767"/>
      <c r="E96" s="767"/>
      <c r="F96" s="767"/>
      <c r="G96" s="767"/>
      <c r="H96" s="767"/>
      <c r="I96" s="767"/>
      <c r="J96" s="767"/>
      <c r="K96" s="767"/>
      <c r="L96" s="767"/>
      <c r="M96" s="767"/>
      <c r="N96" s="781"/>
      <c r="S96" s="68" t="s">
        <v>559</v>
      </c>
    </row>
    <row r="97" spans="1:24" s="63" customFormat="1" x14ac:dyDescent="0.2">
      <c r="A97" s="98"/>
      <c r="B97" s="97" t="s">
        <v>165</v>
      </c>
      <c r="C97" s="767" t="s">
        <v>251</v>
      </c>
      <c r="D97" s="767"/>
      <c r="E97" s="767"/>
      <c r="F97" s="99" t="s">
        <v>33</v>
      </c>
      <c r="G97" s="99" t="s">
        <v>33</v>
      </c>
      <c r="H97" s="99" t="s">
        <v>33</v>
      </c>
      <c r="I97" s="99" t="s">
        <v>33</v>
      </c>
      <c r="J97" s="100">
        <v>42.21</v>
      </c>
      <c r="K97" s="99" t="s">
        <v>175</v>
      </c>
      <c r="L97" s="100">
        <v>29.02</v>
      </c>
      <c r="M97" s="101" t="s">
        <v>33</v>
      </c>
      <c r="N97" s="102" t="s">
        <v>33</v>
      </c>
      <c r="T97" s="68" t="s">
        <v>251</v>
      </c>
    </row>
    <row r="98" spans="1:24" s="63" customFormat="1" x14ac:dyDescent="0.2">
      <c r="A98" s="98"/>
      <c r="B98" s="97" t="s">
        <v>173</v>
      </c>
      <c r="C98" s="767" t="s">
        <v>174</v>
      </c>
      <c r="D98" s="767"/>
      <c r="E98" s="767"/>
      <c r="F98" s="99" t="s">
        <v>33</v>
      </c>
      <c r="G98" s="99" t="s">
        <v>33</v>
      </c>
      <c r="H98" s="99" t="s">
        <v>33</v>
      </c>
      <c r="I98" s="99" t="s">
        <v>33</v>
      </c>
      <c r="J98" s="100">
        <v>1.81</v>
      </c>
      <c r="K98" s="99" t="s">
        <v>175</v>
      </c>
      <c r="L98" s="100">
        <v>1.24</v>
      </c>
      <c r="M98" s="101" t="s">
        <v>33</v>
      </c>
      <c r="N98" s="102" t="s">
        <v>33</v>
      </c>
      <c r="T98" s="68" t="s">
        <v>174</v>
      </c>
    </row>
    <row r="99" spans="1:24" s="63" customFormat="1" x14ac:dyDescent="0.2">
      <c r="A99" s="98"/>
      <c r="B99" s="97" t="s">
        <v>176</v>
      </c>
      <c r="C99" s="767" t="s">
        <v>177</v>
      </c>
      <c r="D99" s="767"/>
      <c r="E99" s="767"/>
      <c r="F99" s="99" t="s">
        <v>33</v>
      </c>
      <c r="G99" s="99" t="s">
        <v>33</v>
      </c>
      <c r="H99" s="99" t="s">
        <v>33</v>
      </c>
      <c r="I99" s="99" t="s">
        <v>33</v>
      </c>
      <c r="J99" s="100">
        <v>0.26</v>
      </c>
      <c r="K99" s="99" t="s">
        <v>175</v>
      </c>
      <c r="L99" s="100">
        <v>0.18</v>
      </c>
      <c r="M99" s="101" t="s">
        <v>33</v>
      </c>
      <c r="N99" s="102" t="s">
        <v>33</v>
      </c>
      <c r="T99" s="68" t="s">
        <v>177</v>
      </c>
    </row>
    <row r="100" spans="1:24" s="63" customFormat="1" x14ac:dyDescent="0.2">
      <c r="A100" s="98"/>
      <c r="B100" s="97" t="s">
        <v>212</v>
      </c>
      <c r="C100" s="767" t="s">
        <v>252</v>
      </c>
      <c r="D100" s="767"/>
      <c r="E100" s="767"/>
      <c r="F100" s="99" t="s">
        <v>33</v>
      </c>
      <c r="G100" s="99" t="s">
        <v>33</v>
      </c>
      <c r="H100" s="99" t="s">
        <v>33</v>
      </c>
      <c r="I100" s="99" t="s">
        <v>33</v>
      </c>
      <c r="J100" s="100">
        <v>11.27</v>
      </c>
      <c r="K100" s="99" t="s">
        <v>33</v>
      </c>
      <c r="L100" s="100">
        <v>6.2</v>
      </c>
      <c r="M100" s="101" t="s">
        <v>33</v>
      </c>
      <c r="N100" s="102" t="s">
        <v>33</v>
      </c>
      <c r="T100" s="68" t="s">
        <v>252</v>
      </c>
    </row>
    <row r="101" spans="1:24" s="63" customFormat="1" x14ac:dyDescent="0.2">
      <c r="A101" s="98"/>
      <c r="B101" s="97" t="s">
        <v>33</v>
      </c>
      <c r="C101" s="767" t="s">
        <v>253</v>
      </c>
      <c r="D101" s="767"/>
      <c r="E101" s="767"/>
      <c r="F101" s="99" t="s">
        <v>179</v>
      </c>
      <c r="G101" s="99" t="s">
        <v>1343</v>
      </c>
      <c r="H101" s="99" t="s">
        <v>175</v>
      </c>
      <c r="I101" s="99" t="s">
        <v>4721</v>
      </c>
      <c r="J101" s="100" t="s">
        <v>33</v>
      </c>
      <c r="K101" s="99" t="s">
        <v>33</v>
      </c>
      <c r="L101" s="100" t="s">
        <v>33</v>
      </c>
      <c r="M101" s="101" t="s">
        <v>33</v>
      </c>
      <c r="N101" s="102" t="s">
        <v>33</v>
      </c>
      <c r="U101" s="68" t="s">
        <v>253</v>
      </c>
    </row>
    <row r="102" spans="1:24" s="63" customFormat="1" x14ac:dyDescent="0.2">
      <c r="A102" s="98"/>
      <c r="B102" s="97" t="s">
        <v>33</v>
      </c>
      <c r="C102" s="767" t="s">
        <v>178</v>
      </c>
      <c r="D102" s="767"/>
      <c r="E102" s="767"/>
      <c r="F102" s="99" t="s">
        <v>179</v>
      </c>
      <c r="G102" s="99" t="s">
        <v>981</v>
      </c>
      <c r="H102" s="99" t="s">
        <v>175</v>
      </c>
      <c r="I102" s="99" t="s">
        <v>4722</v>
      </c>
      <c r="J102" s="100" t="s">
        <v>33</v>
      </c>
      <c r="K102" s="99" t="s">
        <v>33</v>
      </c>
      <c r="L102" s="100" t="s">
        <v>33</v>
      </c>
      <c r="M102" s="101" t="s">
        <v>33</v>
      </c>
      <c r="N102" s="102" t="s">
        <v>33</v>
      </c>
      <c r="U102" s="68" t="s">
        <v>178</v>
      </c>
    </row>
    <row r="103" spans="1:24" s="63" customFormat="1" x14ac:dyDescent="0.2">
      <c r="A103" s="98"/>
      <c r="B103" s="97" t="s">
        <v>33</v>
      </c>
      <c r="C103" s="776" t="s">
        <v>182</v>
      </c>
      <c r="D103" s="776"/>
      <c r="E103" s="776"/>
      <c r="F103" s="90" t="s">
        <v>33</v>
      </c>
      <c r="G103" s="90" t="s">
        <v>33</v>
      </c>
      <c r="H103" s="90" t="s">
        <v>33</v>
      </c>
      <c r="I103" s="90" t="s">
        <v>33</v>
      </c>
      <c r="J103" s="91">
        <v>55.29</v>
      </c>
      <c r="K103" s="90" t="s">
        <v>33</v>
      </c>
      <c r="L103" s="91">
        <v>36.46</v>
      </c>
      <c r="M103" s="92" t="s">
        <v>33</v>
      </c>
      <c r="N103" s="93" t="s">
        <v>33</v>
      </c>
      <c r="V103" s="68" t="s">
        <v>182</v>
      </c>
    </row>
    <row r="104" spans="1:24" s="63" customFormat="1" x14ac:dyDescent="0.2">
      <c r="A104" s="98"/>
      <c r="B104" s="97" t="s">
        <v>33</v>
      </c>
      <c r="C104" s="767" t="s">
        <v>183</v>
      </c>
      <c r="D104" s="767"/>
      <c r="E104" s="767"/>
      <c r="F104" s="99" t="s">
        <v>33</v>
      </c>
      <c r="G104" s="99" t="s">
        <v>33</v>
      </c>
      <c r="H104" s="99" t="s">
        <v>33</v>
      </c>
      <c r="I104" s="99" t="s">
        <v>33</v>
      </c>
      <c r="J104" s="100" t="s">
        <v>33</v>
      </c>
      <c r="K104" s="99" t="s">
        <v>33</v>
      </c>
      <c r="L104" s="100">
        <v>29.2</v>
      </c>
      <c r="M104" s="101" t="s">
        <v>33</v>
      </c>
      <c r="N104" s="102" t="s">
        <v>33</v>
      </c>
      <c r="U104" s="68" t="s">
        <v>183</v>
      </c>
    </row>
    <row r="105" spans="1:24" s="63" customFormat="1" ht="22.5" x14ac:dyDescent="0.2">
      <c r="A105" s="98"/>
      <c r="B105" s="97" t="s">
        <v>959</v>
      </c>
      <c r="C105" s="767" t="s">
        <v>960</v>
      </c>
      <c r="D105" s="767"/>
      <c r="E105" s="767"/>
      <c r="F105" s="99" t="s">
        <v>186</v>
      </c>
      <c r="G105" s="99" t="s">
        <v>187</v>
      </c>
      <c r="H105" s="99" t="s">
        <v>33</v>
      </c>
      <c r="I105" s="99" t="s">
        <v>187</v>
      </c>
      <c r="J105" s="100" t="s">
        <v>33</v>
      </c>
      <c r="K105" s="99" t="s">
        <v>33</v>
      </c>
      <c r="L105" s="100">
        <v>27.74</v>
      </c>
      <c r="M105" s="101" t="s">
        <v>33</v>
      </c>
      <c r="N105" s="102" t="s">
        <v>33</v>
      </c>
      <c r="U105" s="68" t="s">
        <v>960</v>
      </c>
    </row>
    <row r="106" spans="1:24" s="63" customFormat="1" ht="22.5" x14ac:dyDescent="0.2">
      <c r="A106" s="98"/>
      <c r="B106" s="97" t="s">
        <v>961</v>
      </c>
      <c r="C106" s="767" t="s">
        <v>962</v>
      </c>
      <c r="D106" s="767"/>
      <c r="E106" s="767"/>
      <c r="F106" s="99" t="s">
        <v>186</v>
      </c>
      <c r="G106" s="99" t="s">
        <v>594</v>
      </c>
      <c r="H106" s="99" t="s">
        <v>33</v>
      </c>
      <c r="I106" s="99" t="s">
        <v>594</v>
      </c>
      <c r="J106" s="100" t="s">
        <v>33</v>
      </c>
      <c r="K106" s="99" t="s">
        <v>33</v>
      </c>
      <c r="L106" s="100">
        <v>18.98</v>
      </c>
      <c r="M106" s="101" t="s">
        <v>33</v>
      </c>
      <c r="N106" s="102" t="s">
        <v>33</v>
      </c>
      <c r="U106" s="68" t="s">
        <v>962</v>
      </c>
    </row>
    <row r="107" spans="1:24" s="63" customFormat="1" x14ac:dyDescent="0.2">
      <c r="A107" s="103"/>
      <c r="B107" s="104"/>
      <c r="C107" s="780" t="s">
        <v>191</v>
      </c>
      <c r="D107" s="780"/>
      <c r="E107" s="780"/>
      <c r="F107" s="105" t="s">
        <v>33</v>
      </c>
      <c r="G107" s="105" t="s">
        <v>33</v>
      </c>
      <c r="H107" s="105" t="s">
        <v>33</v>
      </c>
      <c r="I107" s="105" t="s">
        <v>33</v>
      </c>
      <c r="J107" s="106" t="s">
        <v>33</v>
      </c>
      <c r="K107" s="105" t="s">
        <v>33</v>
      </c>
      <c r="L107" s="106">
        <v>83.18</v>
      </c>
      <c r="M107" s="92" t="s">
        <v>33</v>
      </c>
      <c r="N107" s="107" t="s">
        <v>33</v>
      </c>
      <c r="W107" s="68" t="s">
        <v>191</v>
      </c>
    </row>
    <row r="108" spans="1:24" s="63" customFormat="1" ht="22.5" x14ac:dyDescent="0.2">
      <c r="A108" s="88" t="s">
        <v>267</v>
      </c>
      <c r="B108" s="89" t="s">
        <v>1095</v>
      </c>
      <c r="C108" s="776" t="s">
        <v>1096</v>
      </c>
      <c r="D108" s="776"/>
      <c r="E108" s="776"/>
      <c r="F108" s="90" t="s">
        <v>1092</v>
      </c>
      <c r="G108" s="90" t="s">
        <v>33</v>
      </c>
      <c r="H108" s="90" t="s">
        <v>33</v>
      </c>
      <c r="I108" s="90" t="s">
        <v>1788</v>
      </c>
      <c r="J108" s="91">
        <v>6663.65</v>
      </c>
      <c r="K108" s="90" t="s">
        <v>33</v>
      </c>
      <c r="L108" s="91">
        <v>33.979999999999997</v>
      </c>
      <c r="M108" s="92" t="s">
        <v>33</v>
      </c>
      <c r="N108" s="93" t="s">
        <v>33</v>
      </c>
      <c r="R108" s="68" t="s">
        <v>1096</v>
      </c>
    </row>
    <row r="109" spans="1:24" s="63" customFormat="1" x14ac:dyDescent="0.2">
      <c r="A109" s="94"/>
      <c r="B109" s="95"/>
      <c r="C109" s="767" t="s">
        <v>1789</v>
      </c>
      <c r="D109" s="767"/>
      <c r="E109" s="767"/>
      <c r="F109" s="767"/>
      <c r="G109" s="767"/>
      <c r="H109" s="767"/>
      <c r="I109" s="767"/>
      <c r="J109" s="767"/>
      <c r="K109" s="767"/>
      <c r="L109" s="767"/>
      <c r="M109" s="767"/>
      <c r="N109" s="781"/>
      <c r="X109" s="68" t="s">
        <v>1789</v>
      </c>
    </row>
    <row r="110" spans="1:24" s="63" customFormat="1" ht="22.5" x14ac:dyDescent="0.2">
      <c r="A110" s="88" t="s">
        <v>274</v>
      </c>
      <c r="B110" s="89" t="s">
        <v>1090</v>
      </c>
      <c r="C110" s="776" t="s">
        <v>1091</v>
      </c>
      <c r="D110" s="776"/>
      <c r="E110" s="776"/>
      <c r="F110" s="90" t="s">
        <v>1092</v>
      </c>
      <c r="G110" s="90" t="s">
        <v>33</v>
      </c>
      <c r="H110" s="90" t="s">
        <v>33</v>
      </c>
      <c r="I110" s="90" t="s">
        <v>2674</v>
      </c>
      <c r="J110" s="91">
        <v>2605.5500000000002</v>
      </c>
      <c r="K110" s="90" t="s">
        <v>33</v>
      </c>
      <c r="L110" s="91">
        <v>132.88</v>
      </c>
      <c r="M110" s="92" t="s">
        <v>33</v>
      </c>
      <c r="N110" s="93" t="s">
        <v>33</v>
      </c>
      <c r="R110" s="68" t="s">
        <v>1091</v>
      </c>
    </row>
    <row r="111" spans="1:24" s="63" customFormat="1" x14ac:dyDescent="0.2">
      <c r="A111" s="94"/>
      <c r="B111" s="95"/>
      <c r="C111" s="767" t="s">
        <v>2675</v>
      </c>
      <c r="D111" s="767"/>
      <c r="E111" s="767"/>
      <c r="F111" s="767"/>
      <c r="G111" s="767"/>
      <c r="H111" s="767"/>
      <c r="I111" s="767"/>
      <c r="J111" s="767"/>
      <c r="K111" s="767"/>
      <c r="L111" s="767"/>
      <c r="M111" s="767"/>
      <c r="N111" s="781"/>
      <c r="X111" s="68" t="s">
        <v>2675</v>
      </c>
    </row>
    <row r="112" spans="1:24" s="63" customFormat="1" ht="22.5" x14ac:dyDescent="0.2">
      <c r="A112" s="88" t="s">
        <v>282</v>
      </c>
      <c r="B112" s="89" t="s">
        <v>1101</v>
      </c>
      <c r="C112" s="776" t="s">
        <v>1102</v>
      </c>
      <c r="D112" s="776"/>
      <c r="E112" s="776"/>
      <c r="F112" s="90" t="s">
        <v>334</v>
      </c>
      <c r="G112" s="90" t="s">
        <v>33</v>
      </c>
      <c r="H112" s="90" t="s">
        <v>33</v>
      </c>
      <c r="I112" s="90" t="s">
        <v>648</v>
      </c>
      <c r="J112" s="91">
        <v>125</v>
      </c>
      <c r="K112" s="90" t="s">
        <v>33</v>
      </c>
      <c r="L112" s="91">
        <v>12.5</v>
      </c>
      <c r="M112" s="92" t="s">
        <v>33</v>
      </c>
      <c r="N112" s="93" t="s">
        <v>33</v>
      </c>
      <c r="R112" s="68" t="s">
        <v>1102</v>
      </c>
    </row>
    <row r="113" spans="1:26" s="63" customFormat="1" x14ac:dyDescent="0.2">
      <c r="A113" s="94"/>
      <c r="B113" s="95"/>
      <c r="C113" s="767" t="s">
        <v>1103</v>
      </c>
      <c r="D113" s="767"/>
      <c r="E113" s="767"/>
      <c r="F113" s="767"/>
      <c r="G113" s="767"/>
      <c r="H113" s="767"/>
      <c r="I113" s="767"/>
      <c r="J113" s="767"/>
      <c r="K113" s="767"/>
      <c r="L113" s="767"/>
      <c r="M113" s="767"/>
      <c r="N113" s="781"/>
      <c r="X113" s="68" t="s">
        <v>1103</v>
      </c>
    </row>
    <row r="114" spans="1:26" s="63" customFormat="1" ht="45" x14ac:dyDescent="0.2">
      <c r="A114" s="88" t="s">
        <v>287</v>
      </c>
      <c r="B114" s="89" t="s">
        <v>999</v>
      </c>
      <c r="C114" s="776" t="s">
        <v>1000</v>
      </c>
      <c r="D114" s="776"/>
      <c r="E114" s="776"/>
      <c r="F114" s="90" t="s">
        <v>484</v>
      </c>
      <c r="G114" s="90" t="s">
        <v>33</v>
      </c>
      <c r="H114" s="90" t="s">
        <v>33</v>
      </c>
      <c r="I114" s="90" t="s">
        <v>741</v>
      </c>
      <c r="J114" s="91" t="s">
        <v>33</v>
      </c>
      <c r="K114" s="90" t="s">
        <v>33</v>
      </c>
      <c r="L114" s="91" t="s">
        <v>33</v>
      </c>
      <c r="M114" s="92" t="s">
        <v>33</v>
      </c>
      <c r="N114" s="93" t="s">
        <v>33</v>
      </c>
      <c r="R114" s="68" t="s">
        <v>1000</v>
      </c>
    </row>
    <row r="115" spans="1:26" s="63" customFormat="1" ht="33.75" x14ac:dyDescent="0.2">
      <c r="A115" s="96"/>
      <c r="B115" s="97" t="s">
        <v>890</v>
      </c>
      <c r="C115" s="767" t="s">
        <v>559</v>
      </c>
      <c r="D115" s="767"/>
      <c r="E115" s="767"/>
      <c r="F115" s="767"/>
      <c r="G115" s="767"/>
      <c r="H115" s="767"/>
      <c r="I115" s="767"/>
      <c r="J115" s="767"/>
      <c r="K115" s="767"/>
      <c r="L115" s="767"/>
      <c r="M115" s="767"/>
      <c r="N115" s="781"/>
      <c r="S115" s="68" t="s">
        <v>559</v>
      </c>
    </row>
    <row r="116" spans="1:26" s="63" customFormat="1" x14ac:dyDescent="0.2">
      <c r="A116" s="98"/>
      <c r="B116" s="97" t="s">
        <v>165</v>
      </c>
      <c r="C116" s="767" t="s">
        <v>251</v>
      </c>
      <c r="D116" s="767"/>
      <c r="E116" s="767"/>
      <c r="F116" s="99" t="s">
        <v>33</v>
      </c>
      <c r="G116" s="99" t="s">
        <v>33</v>
      </c>
      <c r="H116" s="99" t="s">
        <v>33</v>
      </c>
      <c r="I116" s="99" t="s">
        <v>33</v>
      </c>
      <c r="J116" s="100">
        <v>3.57</v>
      </c>
      <c r="K116" s="99" t="s">
        <v>175</v>
      </c>
      <c r="L116" s="100">
        <v>133.88</v>
      </c>
      <c r="M116" s="101" t="s">
        <v>33</v>
      </c>
      <c r="N116" s="102" t="s">
        <v>33</v>
      </c>
      <c r="T116" s="68" t="s">
        <v>251</v>
      </c>
    </row>
    <row r="117" spans="1:26" s="63" customFormat="1" x14ac:dyDescent="0.2">
      <c r="A117" s="98"/>
      <c r="B117" s="97" t="s">
        <v>212</v>
      </c>
      <c r="C117" s="767" t="s">
        <v>252</v>
      </c>
      <c r="D117" s="767"/>
      <c r="E117" s="767"/>
      <c r="F117" s="99" t="s">
        <v>33</v>
      </c>
      <c r="G117" s="99" t="s">
        <v>33</v>
      </c>
      <c r="H117" s="99" t="s">
        <v>33</v>
      </c>
      <c r="I117" s="99" t="s">
        <v>33</v>
      </c>
      <c r="J117" s="100">
        <v>15.07</v>
      </c>
      <c r="K117" s="99" t="s">
        <v>33</v>
      </c>
      <c r="L117" s="100">
        <v>2.1</v>
      </c>
      <c r="M117" s="101" t="s">
        <v>33</v>
      </c>
      <c r="N117" s="102" t="s">
        <v>33</v>
      </c>
      <c r="T117" s="68" t="s">
        <v>252</v>
      </c>
    </row>
    <row r="118" spans="1:26" s="63" customFormat="1" x14ac:dyDescent="0.2">
      <c r="A118" s="98"/>
      <c r="B118" s="97" t="s">
        <v>33</v>
      </c>
      <c r="C118" s="767" t="s">
        <v>253</v>
      </c>
      <c r="D118" s="767"/>
      <c r="E118" s="767"/>
      <c r="F118" s="99" t="s">
        <v>179</v>
      </c>
      <c r="G118" s="99" t="s">
        <v>1001</v>
      </c>
      <c r="H118" s="99" t="s">
        <v>175</v>
      </c>
      <c r="I118" s="99" t="s">
        <v>1002</v>
      </c>
      <c r="J118" s="100" t="s">
        <v>33</v>
      </c>
      <c r="K118" s="99" t="s">
        <v>33</v>
      </c>
      <c r="L118" s="100" t="s">
        <v>33</v>
      </c>
      <c r="M118" s="101" t="s">
        <v>33</v>
      </c>
      <c r="N118" s="102" t="s">
        <v>33</v>
      </c>
      <c r="U118" s="68" t="s">
        <v>253</v>
      </c>
    </row>
    <row r="119" spans="1:26" s="63" customFormat="1" x14ac:dyDescent="0.2">
      <c r="A119" s="98"/>
      <c r="B119" s="97" t="s">
        <v>33</v>
      </c>
      <c r="C119" s="776" t="s">
        <v>182</v>
      </c>
      <c r="D119" s="776"/>
      <c r="E119" s="776"/>
      <c r="F119" s="90" t="s">
        <v>33</v>
      </c>
      <c r="G119" s="90" t="s">
        <v>33</v>
      </c>
      <c r="H119" s="90" t="s">
        <v>33</v>
      </c>
      <c r="I119" s="90" t="s">
        <v>33</v>
      </c>
      <c r="J119" s="91">
        <v>3.64</v>
      </c>
      <c r="K119" s="90" t="s">
        <v>33</v>
      </c>
      <c r="L119" s="91">
        <v>135.97999999999999</v>
      </c>
      <c r="M119" s="92" t="s">
        <v>33</v>
      </c>
      <c r="N119" s="93" t="s">
        <v>33</v>
      </c>
      <c r="V119" s="68" t="s">
        <v>182</v>
      </c>
    </row>
    <row r="120" spans="1:26" s="63" customFormat="1" x14ac:dyDescent="0.2">
      <c r="A120" s="98"/>
      <c r="B120" s="97" t="s">
        <v>33</v>
      </c>
      <c r="C120" s="767" t="s">
        <v>183</v>
      </c>
      <c r="D120" s="767"/>
      <c r="E120" s="767"/>
      <c r="F120" s="99" t="s">
        <v>33</v>
      </c>
      <c r="G120" s="99" t="s">
        <v>33</v>
      </c>
      <c r="H120" s="99" t="s">
        <v>33</v>
      </c>
      <c r="I120" s="99" t="s">
        <v>33</v>
      </c>
      <c r="J120" s="100" t="s">
        <v>33</v>
      </c>
      <c r="K120" s="99" t="s">
        <v>33</v>
      </c>
      <c r="L120" s="100">
        <v>133.88</v>
      </c>
      <c r="M120" s="101" t="s">
        <v>33</v>
      </c>
      <c r="N120" s="102" t="s">
        <v>33</v>
      </c>
      <c r="U120" s="68" t="s">
        <v>183</v>
      </c>
    </row>
    <row r="121" spans="1:26" s="63" customFormat="1" ht="22.5" x14ac:dyDescent="0.2">
      <c r="A121" s="98"/>
      <c r="B121" s="97" t="s">
        <v>959</v>
      </c>
      <c r="C121" s="767" t="s">
        <v>960</v>
      </c>
      <c r="D121" s="767"/>
      <c r="E121" s="767"/>
      <c r="F121" s="99" t="s">
        <v>186</v>
      </c>
      <c r="G121" s="99" t="s">
        <v>187</v>
      </c>
      <c r="H121" s="99" t="s">
        <v>33</v>
      </c>
      <c r="I121" s="99" t="s">
        <v>187</v>
      </c>
      <c r="J121" s="100" t="s">
        <v>33</v>
      </c>
      <c r="K121" s="99" t="s">
        <v>33</v>
      </c>
      <c r="L121" s="100">
        <v>127.19</v>
      </c>
      <c r="M121" s="101" t="s">
        <v>33</v>
      </c>
      <c r="N121" s="102" t="s">
        <v>33</v>
      </c>
      <c r="U121" s="68" t="s">
        <v>960</v>
      </c>
    </row>
    <row r="122" spans="1:26" s="63" customFormat="1" ht="22.5" x14ac:dyDescent="0.2">
      <c r="A122" s="98"/>
      <c r="B122" s="97" t="s">
        <v>961</v>
      </c>
      <c r="C122" s="767" t="s">
        <v>962</v>
      </c>
      <c r="D122" s="767"/>
      <c r="E122" s="767"/>
      <c r="F122" s="99" t="s">
        <v>186</v>
      </c>
      <c r="G122" s="99" t="s">
        <v>594</v>
      </c>
      <c r="H122" s="99" t="s">
        <v>33</v>
      </c>
      <c r="I122" s="99" t="s">
        <v>594</v>
      </c>
      <c r="J122" s="100" t="s">
        <v>33</v>
      </c>
      <c r="K122" s="99" t="s">
        <v>33</v>
      </c>
      <c r="L122" s="100">
        <v>87.02</v>
      </c>
      <c r="M122" s="101" t="s">
        <v>33</v>
      </c>
      <c r="N122" s="102" t="s">
        <v>33</v>
      </c>
      <c r="U122" s="68" t="s">
        <v>962</v>
      </c>
    </row>
    <row r="123" spans="1:26" s="63" customFormat="1" x14ac:dyDescent="0.2">
      <c r="A123" s="103"/>
      <c r="B123" s="104"/>
      <c r="C123" s="780" t="s">
        <v>191</v>
      </c>
      <c r="D123" s="780"/>
      <c r="E123" s="780"/>
      <c r="F123" s="105" t="s">
        <v>33</v>
      </c>
      <c r="G123" s="105" t="s">
        <v>33</v>
      </c>
      <c r="H123" s="105" t="s">
        <v>33</v>
      </c>
      <c r="I123" s="105" t="s">
        <v>33</v>
      </c>
      <c r="J123" s="106" t="s">
        <v>33</v>
      </c>
      <c r="K123" s="105" t="s">
        <v>33</v>
      </c>
      <c r="L123" s="106">
        <v>350.19</v>
      </c>
      <c r="M123" s="92" t="s">
        <v>33</v>
      </c>
      <c r="N123" s="107" t="s">
        <v>33</v>
      </c>
      <c r="W123" s="68" t="s">
        <v>191</v>
      </c>
    </row>
    <row r="124" spans="1:26" s="63" customFormat="1" ht="78.75" x14ac:dyDescent="0.2">
      <c r="A124" s="88" t="s">
        <v>217</v>
      </c>
      <c r="B124" s="89" t="s">
        <v>1003</v>
      </c>
      <c r="C124" s="776" t="s">
        <v>1004</v>
      </c>
      <c r="D124" s="776"/>
      <c r="E124" s="776"/>
      <c r="F124" s="90" t="s">
        <v>484</v>
      </c>
      <c r="G124" s="90" t="s">
        <v>33</v>
      </c>
      <c r="H124" s="90" t="s">
        <v>33</v>
      </c>
      <c r="I124" s="90" t="s">
        <v>165</v>
      </c>
      <c r="J124" s="91">
        <v>110.11</v>
      </c>
      <c r="K124" s="90" t="s">
        <v>33</v>
      </c>
      <c r="L124" s="91">
        <v>110.11</v>
      </c>
      <c r="M124" s="92" t="s">
        <v>33</v>
      </c>
      <c r="N124" s="93" t="s">
        <v>33</v>
      </c>
      <c r="R124" s="68" t="s">
        <v>1004</v>
      </c>
    </row>
    <row r="125" spans="1:26" s="63" customFormat="1" ht="1.5" customHeight="1" x14ac:dyDescent="0.2">
      <c r="A125" s="108"/>
      <c r="B125" s="104"/>
      <c r="C125" s="104"/>
      <c r="D125" s="104"/>
      <c r="E125" s="104"/>
      <c r="F125" s="108"/>
      <c r="G125" s="108"/>
      <c r="H125" s="108"/>
      <c r="I125" s="108"/>
      <c r="J125" s="109"/>
      <c r="K125" s="108"/>
      <c r="L125" s="109"/>
      <c r="M125" s="99"/>
      <c r="N125" s="109"/>
    </row>
    <row r="126" spans="1:26" s="63" customFormat="1" ht="2.25" customHeight="1" x14ac:dyDescent="0.2">
      <c r="B126" s="67"/>
      <c r="C126" s="67"/>
      <c r="D126" s="67"/>
      <c r="E126" s="67"/>
      <c r="F126" s="67"/>
      <c r="G126" s="67"/>
      <c r="H126" s="67"/>
      <c r="I126" s="67"/>
      <c r="J126" s="67"/>
      <c r="K126" s="67"/>
      <c r="L126" s="122"/>
      <c r="M126" s="123"/>
      <c r="N126" s="124"/>
    </row>
    <row r="127" spans="1:26" s="63" customFormat="1" x14ac:dyDescent="0.2">
      <c r="A127" s="110"/>
      <c r="B127" s="111" t="s">
        <v>33</v>
      </c>
      <c r="C127" s="780" t="s">
        <v>321</v>
      </c>
      <c r="D127" s="780"/>
      <c r="E127" s="780"/>
      <c r="F127" s="780"/>
      <c r="G127" s="780"/>
      <c r="H127" s="780"/>
      <c r="I127" s="780"/>
      <c r="J127" s="780"/>
      <c r="K127" s="780"/>
      <c r="L127" s="112" t="s">
        <v>33</v>
      </c>
      <c r="M127" s="113" t="s">
        <v>33</v>
      </c>
      <c r="N127" s="114" t="s">
        <v>33</v>
      </c>
      <c r="Y127" s="68" t="s">
        <v>321</v>
      </c>
    </row>
    <row r="128" spans="1:26" s="63" customFormat="1" x14ac:dyDescent="0.2">
      <c r="A128" s="115"/>
      <c r="B128" s="97" t="s">
        <v>165</v>
      </c>
      <c r="C128" s="767" t="s">
        <v>876</v>
      </c>
      <c r="D128" s="767"/>
      <c r="E128" s="767"/>
      <c r="F128" s="767"/>
      <c r="G128" s="767"/>
      <c r="H128" s="767"/>
      <c r="I128" s="767"/>
      <c r="J128" s="767"/>
      <c r="K128" s="767"/>
      <c r="L128" s="116">
        <v>1462.07</v>
      </c>
      <c r="M128" s="117">
        <v>7.3</v>
      </c>
      <c r="N128" s="118">
        <v>10673</v>
      </c>
      <c r="Z128" s="68" t="s">
        <v>876</v>
      </c>
    </row>
    <row r="129" spans="1:27" x14ac:dyDescent="0.2">
      <c r="A129" s="115"/>
      <c r="B129" s="97" t="s">
        <v>33</v>
      </c>
      <c r="C129" s="767" t="s">
        <v>203</v>
      </c>
      <c r="D129" s="767"/>
      <c r="E129" s="767"/>
      <c r="F129" s="767"/>
      <c r="G129" s="767"/>
      <c r="H129" s="767"/>
      <c r="I129" s="767"/>
      <c r="J129" s="767"/>
      <c r="K129" s="767"/>
      <c r="L129" s="116" t="s">
        <v>33</v>
      </c>
      <c r="M129" s="117" t="s">
        <v>33</v>
      </c>
      <c r="N129" s="118" t="s">
        <v>33</v>
      </c>
      <c r="O129" s="63"/>
      <c r="P129" s="63"/>
      <c r="Q129" s="63"/>
      <c r="R129" s="63"/>
      <c r="S129" s="63"/>
      <c r="T129" s="63"/>
      <c r="U129" s="63"/>
      <c r="V129" s="63"/>
      <c r="W129" s="63"/>
      <c r="X129" s="63"/>
      <c r="Y129" s="63"/>
      <c r="Z129" s="68" t="s">
        <v>203</v>
      </c>
      <c r="AA129" s="63"/>
    </row>
    <row r="130" spans="1:27" x14ac:dyDescent="0.2">
      <c r="A130" s="115"/>
      <c r="B130" s="97" t="s">
        <v>33</v>
      </c>
      <c r="C130" s="767" t="s">
        <v>296</v>
      </c>
      <c r="D130" s="767"/>
      <c r="E130" s="767"/>
      <c r="F130" s="767"/>
      <c r="G130" s="767"/>
      <c r="H130" s="767"/>
      <c r="I130" s="767"/>
      <c r="J130" s="767"/>
      <c r="K130" s="767"/>
      <c r="L130" s="116">
        <v>414.44</v>
      </c>
      <c r="M130" s="117" t="s">
        <v>33</v>
      </c>
      <c r="N130" s="118" t="s">
        <v>33</v>
      </c>
      <c r="O130" s="63"/>
      <c r="P130" s="63"/>
      <c r="Q130" s="63"/>
      <c r="R130" s="63"/>
      <c r="S130" s="63"/>
      <c r="T130" s="63"/>
      <c r="U130" s="63"/>
      <c r="V130" s="63"/>
      <c r="W130" s="63"/>
      <c r="X130" s="63"/>
      <c r="Y130" s="63"/>
      <c r="Z130" s="68" t="s">
        <v>296</v>
      </c>
      <c r="AA130" s="63"/>
    </row>
    <row r="131" spans="1:27" x14ac:dyDescent="0.2">
      <c r="A131" s="115"/>
      <c r="B131" s="97" t="s">
        <v>33</v>
      </c>
      <c r="C131" s="767" t="s">
        <v>204</v>
      </c>
      <c r="D131" s="767"/>
      <c r="E131" s="767"/>
      <c r="F131" s="767"/>
      <c r="G131" s="767"/>
      <c r="H131" s="767"/>
      <c r="I131" s="767"/>
      <c r="J131" s="767"/>
      <c r="K131" s="767"/>
      <c r="L131" s="116">
        <v>1.24</v>
      </c>
      <c r="M131" s="117" t="s">
        <v>33</v>
      </c>
      <c r="N131" s="118" t="s">
        <v>33</v>
      </c>
      <c r="O131" s="63"/>
      <c r="P131" s="63"/>
      <c r="Q131" s="63"/>
      <c r="R131" s="63"/>
      <c r="S131" s="63"/>
      <c r="T131" s="63"/>
      <c r="U131" s="63"/>
      <c r="V131" s="63"/>
      <c r="W131" s="63"/>
      <c r="X131" s="63"/>
      <c r="Y131" s="63"/>
      <c r="Z131" s="68" t="s">
        <v>204</v>
      </c>
      <c r="AA131" s="63"/>
    </row>
    <row r="132" spans="1:27" x14ac:dyDescent="0.2">
      <c r="A132" s="115"/>
      <c r="B132" s="97" t="s">
        <v>33</v>
      </c>
      <c r="C132" s="767" t="s">
        <v>297</v>
      </c>
      <c r="D132" s="767"/>
      <c r="E132" s="767"/>
      <c r="F132" s="767"/>
      <c r="G132" s="767"/>
      <c r="H132" s="767"/>
      <c r="I132" s="767"/>
      <c r="J132" s="767"/>
      <c r="K132" s="767"/>
      <c r="L132" s="116">
        <v>414.12</v>
      </c>
      <c r="M132" s="117" t="s">
        <v>33</v>
      </c>
      <c r="N132" s="118" t="s">
        <v>33</v>
      </c>
      <c r="O132" s="63"/>
      <c r="P132" s="63"/>
      <c r="Q132" s="63"/>
      <c r="R132" s="63"/>
      <c r="S132" s="63"/>
      <c r="T132" s="63"/>
      <c r="U132" s="63"/>
      <c r="V132" s="63"/>
      <c r="W132" s="63"/>
      <c r="X132" s="63"/>
      <c r="Y132" s="63"/>
      <c r="Z132" s="68" t="s">
        <v>297</v>
      </c>
      <c r="AA132" s="63"/>
    </row>
    <row r="133" spans="1:27" x14ac:dyDescent="0.2">
      <c r="A133" s="115"/>
      <c r="B133" s="97" t="s">
        <v>33</v>
      </c>
      <c r="C133" s="767" t="s">
        <v>205</v>
      </c>
      <c r="D133" s="767"/>
      <c r="E133" s="767"/>
      <c r="F133" s="767"/>
      <c r="G133" s="767"/>
      <c r="H133" s="767"/>
      <c r="I133" s="767"/>
      <c r="J133" s="767"/>
      <c r="K133" s="767"/>
      <c r="L133" s="116">
        <v>370.55</v>
      </c>
      <c r="M133" s="117" t="s">
        <v>33</v>
      </c>
      <c r="N133" s="118" t="s">
        <v>33</v>
      </c>
      <c r="O133" s="63"/>
      <c r="P133" s="63"/>
      <c r="Q133" s="63"/>
      <c r="R133" s="63"/>
      <c r="S133" s="63"/>
      <c r="T133" s="63"/>
      <c r="U133" s="63"/>
      <c r="V133" s="63"/>
      <c r="W133" s="63"/>
      <c r="X133" s="63"/>
      <c r="Y133" s="63"/>
      <c r="Z133" s="68" t="s">
        <v>205</v>
      </c>
      <c r="AA133" s="63"/>
    </row>
    <row r="134" spans="1:27" x14ac:dyDescent="0.2">
      <c r="A134" s="115"/>
      <c r="B134" s="97" t="s">
        <v>33</v>
      </c>
      <c r="C134" s="767" t="s">
        <v>206</v>
      </c>
      <c r="D134" s="767"/>
      <c r="E134" s="767"/>
      <c r="F134" s="767"/>
      <c r="G134" s="767"/>
      <c r="H134" s="767"/>
      <c r="I134" s="767"/>
      <c r="J134" s="767"/>
      <c r="K134" s="767"/>
      <c r="L134" s="116">
        <v>261.72000000000003</v>
      </c>
      <c r="M134" s="117" t="s">
        <v>33</v>
      </c>
      <c r="N134" s="118" t="s">
        <v>33</v>
      </c>
      <c r="O134" s="63"/>
      <c r="P134" s="63"/>
      <c r="Q134" s="63"/>
      <c r="R134" s="63"/>
      <c r="S134" s="63"/>
      <c r="T134" s="63"/>
      <c r="U134" s="63"/>
      <c r="V134" s="63"/>
      <c r="W134" s="63"/>
      <c r="X134" s="63"/>
      <c r="Y134" s="63"/>
      <c r="Z134" s="68" t="s">
        <v>206</v>
      </c>
      <c r="AA134" s="63"/>
    </row>
    <row r="135" spans="1:27" x14ac:dyDescent="0.2">
      <c r="A135" s="115"/>
      <c r="B135" s="97" t="s">
        <v>33</v>
      </c>
      <c r="C135" s="767" t="s">
        <v>877</v>
      </c>
      <c r="D135" s="767"/>
      <c r="E135" s="767"/>
      <c r="F135" s="767"/>
      <c r="G135" s="767"/>
      <c r="H135" s="767"/>
      <c r="I135" s="767"/>
      <c r="J135" s="767"/>
      <c r="K135" s="767"/>
      <c r="L135" s="116">
        <v>937.07</v>
      </c>
      <c r="M135" s="117" t="s">
        <v>33</v>
      </c>
      <c r="N135" s="118">
        <v>4226</v>
      </c>
      <c r="O135" s="63"/>
      <c r="P135" s="63"/>
      <c r="Q135" s="63"/>
      <c r="R135" s="63"/>
      <c r="S135" s="63"/>
      <c r="T135" s="63"/>
      <c r="U135" s="63"/>
      <c r="V135" s="63"/>
      <c r="W135" s="63"/>
      <c r="X135" s="63"/>
      <c r="Y135" s="63"/>
      <c r="Z135" s="68" t="s">
        <v>877</v>
      </c>
      <c r="AA135" s="63"/>
    </row>
    <row r="136" spans="1:27" x14ac:dyDescent="0.2">
      <c r="A136" s="115"/>
      <c r="B136" s="97" t="s">
        <v>173</v>
      </c>
      <c r="C136" s="767" t="s">
        <v>1006</v>
      </c>
      <c r="D136" s="767"/>
      <c r="E136" s="767"/>
      <c r="F136" s="767"/>
      <c r="G136" s="767"/>
      <c r="H136" s="767"/>
      <c r="I136" s="767"/>
      <c r="J136" s="767"/>
      <c r="K136" s="767"/>
      <c r="L136" s="116">
        <v>937.07</v>
      </c>
      <c r="M136" s="117">
        <v>4.51</v>
      </c>
      <c r="N136" s="118">
        <v>4226</v>
      </c>
      <c r="O136" s="63"/>
      <c r="P136" s="63"/>
      <c r="Q136" s="63"/>
      <c r="R136" s="63"/>
      <c r="S136" s="63"/>
      <c r="T136" s="63"/>
      <c r="U136" s="63"/>
      <c r="V136" s="63"/>
      <c r="W136" s="63"/>
      <c r="X136" s="63"/>
      <c r="Y136" s="63"/>
      <c r="Z136" s="68" t="s">
        <v>1006</v>
      </c>
      <c r="AA136" s="63"/>
    </row>
    <row r="137" spans="1:27" x14ac:dyDescent="0.2">
      <c r="A137" s="115"/>
      <c r="B137" s="97" t="s">
        <v>33</v>
      </c>
      <c r="C137" s="767" t="s">
        <v>207</v>
      </c>
      <c r="D137" s="767"/>
      <c r="E137" s="767"/>
      <c r="F137" s="767"/>
      <c r="G137" s="767"/>
      <c r="H137" s="767"/>
      <c r="I137" s="767"/>
      <c r="J137" s="767"/>
      <c r="K137" s="767"/>
      <c r="L137" s="116">
        <v>414.62</v>
      </c>
      <c r="M137" s="117" t="s">
        <v>33</v>
      </c>
      <c r="N137" s="118" t="s">
        <v>33</v>
      </c>
      <c r="O137" s="63"/>
      <c r="P137" s="63"/>
      <c r="Q137" s="63"/>
      <c r="R137" s="63"/>
      <c r="S137" s="63"/>
      <c r="T137" s="63"/>
      <c r="U137" s="63"/>
      <c r="V137" s="63"/>
      <c r="W137" s="63"/>
      <c r="X137" s="63"/>
      <c r="Y137" s="63"/>
      <c r="Z137" s="68" t="s">
        <v>207</v>
      </c>
      <c r="AA137" s="63"/>
    </row>
    <row r="138" spans="1:27" x14ac:dyDescent="0.2">
      <c r="A138" s="115"/>
      <c r="B138" s="97" t="s">
        <v>33</v>
      </c>
      <c r="C138" s="767" t="s">
        <v>208</v>
      </c>
      <c r="D138" s="767"/>
      <c r="E138" s="767"/>
      <c r="F138" s="767"/>
      <c r="G138" s="767"/>
      <c r="H138" s="767"/>
      <c r="I138" s="767"/>
      <c r="J138" s="767"/>
      <c r="K138" s="767"/>
      <c r="L138" s="116">
        <v>370.55</v>
      </c>
      <c r="M138" s="117" t="s">
        <v>33</v>
      </c>
      <c r="N138" s="118" t="s">
        <v>33</v>
      </c>
      <c r="O138" s="63"/>
      <c r="P138" s="63"/>
      <c r="Q138" s="63"/>
      <c r="R138" s="63"/>
      <c r="S138" s="63"/>
      <c r="T138" s="63"/>
      <c r="U138" s="63"/>
      <c r="V138" s="63"/>
      <c r="W138" s="63"/>
      <c r="X138" s="63"/>
      <c r="Y138" s="63"/>
      <c r="Z138" s="68" t="s">
        <v>208</v>
      </c>
      <c r="AA138" s="63"/>
    </row>
    <row r="139" spans="1:27" x14ac:dyDescent="0.2">
      <c r="A139" s="115"/>
      <c r="B139" s="97" t="s">
        <v>33</v>
      </c>
      <c r="C139" s="767" t="s">
        <v>209</v>
      </c>
      <c r="D139" s="767"/>
      <c r="E139" s="767"/>
      <c r="F139" s="767"/>
      <c r="G139" s="767"/>
      <c r="H139" s="767"/>
      <c r="I139" s="767"/>
      <c r="J139" s="767"/>
      <c r="K139" s="767"/>
      <c r="L139" s="116">
        <v>261.72000000000003</v>
      </c>
      <c r="M139" s="117" t="s">
        <v>33</v>
      </c>
      <c r="N139" s="118" t="s">
        <v>33</v>
      </c>
      <c r="O139" s="63"/>
      <c r="P139" s="63"/>
      <c r="Q139" s="63"/>
      <c r="R139" s="63"/>
      <c r="S139" s="63"/>
      <c r="T139" s="63"/>
      <c r="U139" s="63"/>
      <c r="V139" s="63"/>
      <c r="W139" s="63"/>
      <c r="X139" s="63"/>
      <c r="Y139" s="63"/>
      <c r="Z139" s="68" t="s">
        <v>209</v>
      </c>
      <c r="AA139" s="63"/>
    </row>
    <row r="140" spans="1:27" x14ac:dyDescent="0.2">
      <c r="A140" s="115"/>
      <c r="B140" s="109" t="s">
        <v>33</v>
      </c>
      <c r="C140" s="782" t="s">
        <v>322</v>
      </c>
      <c r="D140" s="782"/>
      <c r="E140" s="782"/>
      <c r="F140" s="782"/>
      <c r="G140" s="782"/>
      <c r="H140" s="782"/>
      <c r="I140" s="782"/>
      <c r="J140" s="782"/>
      <c r="K140" s="782"/>
      <c r="L140" s="119">
        <v>2399.14</v>
      </c>
      <c r="M140" s="120" t="s">
        <v>33</v>
      </c>
      <c r="N140" s="125">
        <v>14899</v>
      </c>
      <c r="O140" s="63"/>
      <c r="P140" s="63"/>
      <c r="Q140" s="63"/>
      <c r="R140" s="63"/>
      <c r="S140" s="63"/>
      <c r="T140" s="63"/>
      <c r="U140" s="63"/>
      <c r="V140" s="63"/>
      <c r="W140" s="63"/>
      <c r="X140" s="63"/>
      <c r="Y140" s="63"/>
      <c r="Z140" s="63"/>
      <c r="AA140" s="68" t="s">
        <v>322</v>
      </c>
    </row>
    <row r="141" spans="1:27" ht="1.5" customHeight="1" x14ac:dyDescent="0.2">
      <c r="B141" s="109"/>
      <c r="C141" s="104"/>
      <c r="D141" s="104"/>
      <c r="E141" s="104"/>
      <c r="F141" s="104"/>
      <c r="G141" s="104"/>
      <c r="H141" s="104"/>
      <c r="I141" s="104"/>
      <c r="J141" s="104"/>
      <c r="K141" s="104"/>
      <c r="L141" s="119"/>
      <c r="M141" s="120"/>
      <c r="N141" s="126"/>
      <c r="O141" s="63"/>
      <c r="P141" s="63"/>
      <c r="Q141" s="63"/>
      <c r="R141" s="63"/>
      <c r="S141" s="63"/>
      <c r="T141" s="63"/>
      <c r="U141" s="63"/>
      <c r="V141" s="63"/>
      <c r="W141" s="63"/>
      <c r="X141" s="63"/>
      <c r="Y141" s="63"/>
      <c r="Z141" s="63"/>
      <c r="AA141" s="63"/>
    </row>
    <row r="142" spans="1:27" ht="53.25" customHeight="1" x14ac:dyDescent="0.2">
      <c r="A142" s="127"/>
      <c r="B142" s="127"/>
      <c r="C142" s="127"/>
      <c r="D142" s="127"/>
      <c r="E142" s="127"/>
      <c r="F142" s="127"/>
      <c r="G142" s="127"/>
      <c r="H142" s="127"/>
      <c r="I142" s="127"/>
      <c r="J142" s="127"/>
      <c r="K142" s="127"/>
      <c r="L142" s="127"/>
      <c r="M142" s="127"/>
      <c r="N142" s="127"/>
      <c r="O142" s="63"/>
      <c r="P142" s="63"/>
      <c r="Q142" s="63"/>
      <c r="R142" s="63"/>
      <c r="S142" s="63"/>
      <c r="T142" s="63"/>
      <c r="U142" s="63"/>
      <c r="V142" s="63"/>
      <c r="W142" s="63"/>
      <c r="X142" s="63"/>
      <c r="Y142" s="63"/>
      <c r="Z142" s="63"/>
      <c r="AA142" s="63"/>
    </row>
    <row r="143" spans="1:27" x14ac:dyDescent="0.2">
      <c r="B143" s="128" t="s">
        <v>323</v>
      </c>
      <c r="C143" s="786" t="s">
        <v>33</v>
      </c>
      <c r="D143" s="786"/>
      <c r="E143" s="786"/>
      <c r="F143" s="786"/>
      <c r="G143" s="786"/>
      <c r="H143" s="786"/>
      <c r="I143" s="786"/>
      <c r="J143" s="786"/>
      <c r="K143" s="786"/>
      <c r="L143" s="786"/>
      <c r="O143" s="63"/>
      <c r="P143" s="63"/>
      <c r="Q143" s="63"/>
      <c r="R143" s="63"/>
      <c r="S143" s="63"/>
      <c r="T143" s="63"/>
      <c r="U143" s="63"/>
      <c r="V143" s="63"/>
      <c r="W143" s="63"/>
      <c r="X143" s="63"/>
      <c r="Y143" s="63"/>
      <c r="Z143" s="63"/>
      <c r="AA143" s="63"/>
    </row>
    <row r="144" spans="1:27" ht="13.5" customHeight="1" x14ac:dyDescent="0.2">
      <c r="B144" s="64"/>
      <c r="C144" s="787" t="s">
        <v>11</v>
      </c>
      <c r="D144" s="787"/>
      <c r="E144" s="787"/>
      <c r="F144" s="787"/>
      <c r="G144" s="787"/>
      <c r="H144" s="787"/>
      <c r="I144" s="787"/>
      <c r="J144" s="787"/>
      <c r="K144" s="787"/>
      <c r="L144" s="787"/>
      <c r="O144" s="63"/>
      <c r="P144" s="63"/>
      <c r="Q144" s="63"/>
      <c r="R144" s="63"/>
      <c r="S144" s="63"/>
      <c r="T144" s="63"/>
      <c r="U144" s="63"/>
      <c r="V144" s="63"/>
      <c r="W144" s="63"/>
      <c r="X144" s="63"/>
      <c r="Y144" s="63"/>
      <c r="Z144" s="63"/>
      <c r="AA144" s="63"/>
    </row>
    <row r="145" spans="2:12" s="63" customFormat="1" ht="12.75" customHeight="1" x14ac:dyDescent="0.2">
      <c r="B145" s="128" t="s">
        <v>324</v>
      </c>
      <c r="C145" s="786" t="s">
        <v>33</v>
      </c>
      <c r="D145" s="786"/>
      <c r="E145" s="786"/>
      <c r="F145" s="786"/>
      <c r="G145" s="786"/>
      <c r="H145" s="786"/>
      <c r="I145" s="786"/>
      <c r="J145" s="786"/>
      <c r="K145" s="786"/>
      <c r="L145" s="786"/>
    </row>
    <row r="146" spans="2:12" s="63" customFormat="1" ht="13.5" customHeight="1" x14ac:dyDescent="0.2">
      <c r="C146" s="787" t="s">
        <v>11</v>
      </c>
      <c r="D146" s="787"/>
      <c r="E146" s="787"/>
      <c r="F146" s="787"/>
      <c r="G146" s="787"/>
      <c r="H146" s="787"/>
      <c r="I146" s="787"/>
      <c r="J146" s="787"/>
      <c r="K146" s="787"/>
      <c r="L146" s="787"/>
    </row>
    <row r="160" spans="2:12" s="63" customFormat="1" x14ac:dyDescent="0.2"/>
  </sheetData>
  <mergeCells count="132">
    <mergeCell ref="C145:L145"/>
    <mergeCell ref="C146:L146"/>
    <mergeCell ref="C137:K137"/>
    <mergeCell ref="C138:K138"/>
    <mergeCell ref="C139:K139"/>
    <mergeCell ref="C140:K140"/>
    <mergeCell ref="C143:L143"/>
    <mergeCell ref="C144:L144"/>
    <mergeCell ref="C131:K131"/>
    <mergeCell ref="C132:K132"/>
    <mergeCell ref="C133:K133"/>
    <mergeCell ref="C134:K134"/>
    <mergeCell ref="C135:K135"/>
    <mergeCell ref="C136:K136"/>
    <mergeCell ref="C123:E123"/>
    <mergeCell ref="C124:E124"/>
    <mergeCell ref="C127:K127"/>
    <mergeCell ref="C128:K128"/>
    <mergeCell ref="C129:K129"/>
    <mergeCell ref="C130:K130"/>
    <mergeCell ref="C117:E117"/>
    <mergeCell ref="C118:E118"/>
    <mergeCell ref="C119:E119"/>
    <mergeCell ref="C120:E120"/>
    <mergeCell ref="C121:E121"/>
    <mergeCell ref="C122:E122"/>
    <mergeCell ref="C111:N111"/>
    <mergeCell ref="C112:E112"/>
    <mergeCell ref="C113:N113"/>
    <mergeCell ref="C114:E114"/>
    <mergeCell ref="C115:N115"/>
    <mergeCell ref="C116:E116"/>
    <mergeCell ref="C105:E105"/>
    <mergeCell ref="C106:E106"/>
    <mergeCell ref="C107:E107"/>
    <mergeCell ref="C108:E108"/>
    <mergeCell ref="C109:N109"/>
    <mergeCell ref="C110:E110"/>
    <mergeCell ref="C99:E99"/>
    <mergeCell ref="C100:E100"/>
    <mergeCell ref="C101:E101"/>
    <mergeCell ref="C102:E102"/>
    <mergeCell ref="C103:E103"/>
    <mergeCell ref="C104:E104"/>
    <mergeCell ref="C93:N93"/>
    <mergeCell ref="C94:E94"/>
    <mergeCell ref="C95:N95"/>
    <mergeCell ref="C96:N96"/>
    <mergeCell ref="C97:E97"/>
    <mergeCell ref="C98:E98"/>
    <mergeCell ref="C87:E87"/>
    <mergeCell ref="C88:E88"/>
    <mergeCell ref="C89:E89"/>
    <mergeCell ref="C90:E90"/>
    <mergeCell ref="C91:E91"/>
    <mergeCell ref="C92:E92"/>
    <mergeCell ref="C81:E81"/>
    <mergeCell ref="C82:N82"/>
    <mergeCell ref="C83:N83"/>
    <mergeCell ref="C84:E84"/>
    <mergeCell ref="C85:E85"/>
    <mergeCell ref="C86:E86"/>
    <mergeCell ref="C75:E75"/>
    <mergeCell ref="C76:E76"/>
    <mergeCell ref="C77:E77"/>
    <mergeCell ref="C78:E78"/>
    <mergeCell ref="C79:E79"/>
    <mergeCell ref="A80:N80"/>
    <mergeCell ref="C69:E69"/>
    <mergeCell ref="C70:N70"/>
    <mergeCell ref="C71:E71"/>
    <mergeCell ref="C72:E72"/>
    <mergeCell ref="C73:E73"/>
    <mergeCell ref="C74:E74"/>
    <mergeCell ref="C63:E63"/>
    <mergeCell ref="C64:E64"/>
    <mergeCell ref="C65:E65"/>
    <mergeCell ref="C66:E66"/>
    <mergeCell ref="C67:E67"/>
    <mergeCell ref="C68:N68"/>
    <mergeCell ref="C57:E57"/>
    <mergeCell ref="C58:N58"/>
    <mergeCell ref="C59:E59"/>
    <mergeCell ref="C60:E60"/>
    <mergeCell ref="C61:E61"/>
    <mergeCell ref="C62:E62"/>
    <mergeCell ref="C51:E51"/>
    <mergeCell ref="C52:E52"/>
    <mergeCell ref="C53:E53"/>
    <mergeCell ref="C54:E54"/>
    <mergeCell ref="C55:E55"/>
    <mergeCell ref="C56:N56"/>
    <mergeCell ref="C45:E45"/>
    <mergeCell ref="C46:N46"/>
    <mergeCell ref="C47:E47"/>
    <mergeCell ref="C48:E48"/>
    <mergeCell ref="C49:E49"/>
    <mergeCell ref="C50:E50"/>
    <mergeCell ref="C39:E39"/>
    <mergeCell ref="C40:E40"/>
    <mergeCell ref="C41:E41"/>
    <mergeCell ref="C42:E42"/>
    <mergeCell ref="C43:E43"/>
    <mergeCell ref="C44:N44"/>
    <mergeCell ref="C33:E33"/>
    <mergeCell ref="C34:N34"/>
    <mergeCell ref="C35:E35"/>
    <mergeCell ref="C36:E36"/>
    <mergeCell ref="C37:E37"/>
    <mergeCell ref="C38:E38"/>
    <mergeCell ref="C30:E30"/>
    <mergeCell ref="A31:N31"/>
    <mergeCell ref="A32:N32"/>
    <mergeCell ref="A12:N12"/>
    <mergeCell ref="A13:N13"/>
    <mergeCell ref="B15:F15"/>
    <mergeCell ref="B16:F16"/>
    <mergeCell ref="L25:M25"/>
    <mergeCell ref="A27:A29"/>
    <mergeCell ref="B27:B29"/>
    <mergeCell ref="C27:E29"/>
    <mergeCell ref="F27:F29"/>
    <mergeCell ref="G27:I28"/>
    <mergeCell ref="D5:N5"/>
    <mergeCell ref="A7:N7"/>
    <mergeCell ref="A8:N8"/>
    <mergeCell ref="A9:N9"/>
    <mergeCell ref="A10:N10"/>
    <mergeCell ref="A11:N11"/>
    <mergeCell ref="J27:L28"/>
    <mergeCell ref="M27:M29"/>
    <mergeCell ref="N27:N29"/>
  </mergeCells>
  <printOptions horizontalCentered="1"/>
  <pageMargins left="0.39370077848434398" right="0.39370077848434398" top="0.78740155696868896" bottom="0.74803149700164795" header="0.118110239505768" footer="0.118110239505768"/>
  <pageSetup paperSize="9" orientation="landscape"/>
  <headerFooter>
    <oddHeader>&amp;LГРАНД-Смета 2021</oddHeader>
  </headerFooter>
  <rowBreaks count="1" manualBreakCount="1">
    <brk id="26" max="159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47"/>
  <sheetViews>
    <sheetView topLeftCell="A106" zoomScale="115" zoomScaleNormal="115" workbookViewId="0"/>
  </sheetViews>
  <sheetFormatPr defaultColWidth="9.140625" defaultRowHeight="11.25" customHeight="1" x14ac:dyDescent="0.2"/>
  <cols>
    <col min="1" max="1" width="8.140625" style="63" customWidth="1"/>
    <col min="2" max="2" width="20.140625" style="63" customWidth="1"/>
    <col min="3" max="4" width="10.42578125" style="63" customWidth="1"/>
    <col min="5" max="5" width="13.28515625" style="63" customWidth="1"/>
    <col min="6" max="6" width="8.5703125" style="63" customWidth="1"/>
    <col min="7" max="7" width="7.85546875" style="63" customWidth="1"/>
    <col min="8" max="8" width="8.42578125" style="63" customWidth="1"/>
    <col min="9" max="9" width="8.7109375" style="63" customWidth="1"/>
    <col min="10" max="10" width="8.140625" style="63" customWidth="1"/>
    <col min="11" max="11" width="8.5703125" style="63" customWidth="1"/>
    <col min="12" max="12" width="10" style="63" customWidth="1"/>
    <col min="13" max="13" width="6" style="63" customWidth="1"/>
    <col min="14" max="14" width="9.7109375" style="63" customWidth="1"/>
    <col min="15" max="15" width="99.7109375" style="68" hidden="1" customWidth="1"/>
    <col min="16" max="16" width="138.42578125" style="68" hidden="1" customWidth="1"/>
    <col min="17" max="17" width="34.140625" style="68" hidden="1" customWidth="1"/>
    <col min="18" max="18" width="110.140625" style="68" hidden="1" customWidth="1"/>
    <col min="19" max="22" width="34.140625" style="68" hidden="1" customWidth="1"/>
    <col min="23" max="23" width="110.140625" style="68" hidden="1" customWidth="1"/>
    <col min="24" max="26" width="84.42578125" style="68" hidden="1" customWidth="1"/>
    <col min="27" max="16384" width="9.140625" style="63"/>
  </cols>
  <sheetData>
    <row r="1" spans="1:15" s="63" customFormat="1" x14ac:dyDescent="0.2">
      <c r="N1" s="64" t="s">
        <v>128</v>
      </c>
    </row>
    <row r="2" spans="1:15" s="63" customFormat="1" x14ac:dyDescent="0.2">
      <c r="N2" s="64" t="s">
        <v>12</v>
      </c>
    </row>
    <row r="3" spans="1:15" s="63" customFormat="1" x14ac:dyDescent="0.2">
      <c r="N3" s="64"/>
    </row>
    <row r="4" spans="1:15" s="63" customFormat="1" x14ac:dyDescent="0.2">
      <c r="F4" s="65"/>
    </row>
    <row r="5" spans="1:15" s="63" customFormat="1" ht="33.75" x14ac:dyDescent="0.2">
      <c r="A5" s="66" t="s">
        <v>129</v>
      </c>
      <c r="B5" s="67"/>
      <c r="D5" s="767" t="s">
        <v>550</v>
      </c>
      <c r="E5" s="767"/>
      <c r="F5" s="767"/>
      <c r="G5" s="767"/>
      <c r="H5" s="767"/>
      <c r="I5" s="767"/>
      <c r="J5" s="767"/>
      <c r="K5" s="767"/>
      <c r="L5" s="767"/>
      <c r="M5" s="767"/>
      <c r="N5" s="767"/>
      <c r="O5" s="68" t="s">
        <v>550</v>
      </c>
    </row>
    <row r="6" spans="1:15" s="63" customFormat="1" ht="15" customHeight="1" x14ac:dyDescent="0.2">
      <c r="A6" s="69" t="s">
        <v>130</v>
      </c>
      <c r="D6" s="70" t="s">
        <v>131</v>
      </c>
      <c r="E6" s="70"/>
      <c r="F6" s="71"/>
      <c r="G6" s="71"/>
      <c r="H6" s="71"/>
      <c r="I6" s="71"/>
      <c r="J6" s="71"/>
      <c r="K6" s="71"/>
      <c r="L6" s="71"/>
      <c r="M6" s="71"/>
      <c r="N6" s="71"/>
    </row>
    <row r="7" spans="1:15" s="63" customFormat="1" ht="43.5" customHeight="1" x14ac:dyDescent="0.2">
      <c r="A7" s="768" t="s">
        <v>24</v>
      </c>
      <c r="B7" s="768"/>
      <c r="C7" s="768"/>
      <c r="D7" s="768"/>
      <c r="E7" s="768"/>
      <c r="F7" s="768"/>
      <c r="G7" s="768"/>
      <c r="H7" s="768"/>
      <c r="I7" s="768"/>
      <c r="J7" s="768"/>
      <c r="K7" s="768"/>
      <c r="L7" s="768"/>
      <c r="M7" s="768"/>
      <c r="N7" s="768"/>
    </row>
    <row r="8" spans="1:15" s="63" customFormat="1" x14ac:dyDescent="0.2">
      <c r="A8" s="769" t="s">
        <v>3</v>
      </c>
      <c r="B8" s="769"/>
      <c r="C8" s="769"/>
      <c r="D8" s="769"/>
      <c r="E8" s="769"/>
      <c r="F8" s="769"/>
      <c r="G8" s="769"/>
      <c r="H8" s="769"/>
      <c r="I8" s="769"/>
      <c r="J8" s="769"/>
      <c r="K8" s="769"/>
      <c r="L8" s="769"/>
      <c r="M8" s="769"/>
      <c r="N8" s="769"/>
    </row>
    <row r="9" spans="1:15" s="63" customFormat="1" ht="30" customHeight="1" x14ac:dyDescent="0.2">
      <c r="A9" s="768" t="s">
        <v>55</v>
      </c>
      <c r="B9" s="768"/>
      <c r="C9" s="768"/>
      <c r="D9" s="768"/>
      <c r="E9" s="768"/>
      <c r="F9" s="768"/>
      <c r="G9" s="768"/>
      <c r="H9" s="768"/>
      <c r="I9" s="768"/>
      <c r="J9" s="768"/>
      <c r="K9" s="768"/>
      <c r="L9" s="768"/>
      <c r="M9" s="768"/>
      <c r="N9" s="768"/>
    </row>
    <row r="10" spans="1:15" s="63" customFormat="1" x14ac:dyDescent="0.2">
      <c r="A10" s="769" t="s">
        <v>132</v>
      </c>
      <c r="B10" s="769"/>
      <c r="C10" s="769"/>
      <c r="D10" s="769"/>
      <c r="E10" s="769"/>
      <c r="F10" s="769"/>
      <c r="G10" s="769"/>
      <c r="H10" s="769"/>
      <c r="I10" s="769"/>
      <c r="J10" s="769"/>
      <c r="K10" s="769"/>
      <c r="L10" s="769"/>
      <c r="M10" s="769"/>
      <c r="N10" s="769"/>
    </row>
    <row r="11" spans="1:15" s="63" customFormat="1" ht="28.5" customHeight="1" x14ac:dyDescent="0.25">
      <c r="A11" s="770" t="s">
        <v>4723</v>
      </c>
      <c r="B11" s="770"/>
      <c r="C11" s="770"/>
      <c r="D11" s="770"/>
      <c r="E11" s="770"/>
      <c r="F11" s="770"/>
      <c r="G11" s="770"/>
      <c r="H11" s="770"/>
      <c r="I11" s="770"/>
      <c r="J11" s="770"/>
      <c r="K11" s="770"/>
      <c r="L11" s="770"/>
      <c r="M11" s="770"/>
      <c r="N11" s="770"/>
    </row>
    <row r="12" spans="1:15" s="63" customFormat="1" ht="29.25" customHeight="1" x14ac:dyDescent="0.2">
      <c r="A12" s="768" t="s">
        <v>518</v>
      </c>
      <c r="B12" s="768"/>
      <c r="C12" s="768"/>
      <c r="D12" s="768"/>
      <c r="E12" s="768"/>
      <c r="F12" s="768"/>
      <c r="G12" s="768"/>
      <c r="H12" s="768"/>
      <c r="I12" s="768"/>
      <c r="J12" s="768"/>
      <c r="K12" s="768"/>
      <c r="L12" s="768"/>
      <c r="M12" s="768"/>
      <c r="N12" s="768"/>
    </row>
    <row r="13" spans="1:15" s="63" customFormat="1" ht="33.75" customHeight="1" x14ac:dyDescent="0.2">
      <c r="A13" s="769" t="s">
        <v>134</v>
      </c>
      <c r="B13" s="769"/>
      <c r="C13" s="769"/>
      <c r="D13" s="769"/>
      <c r="E13" s="769"/>
      <c r="F13" s="769"/>
      <c r="G13" s="769"/>
      <c r="H13" s="769"/>
      <c r="I13" s="769"/>
      <c r="J13" s="769"/>
      <c r="K13" s="769"/>
      <c r="L13" s="769"/>
      <c r="M13" s="769"/>
      <c r="N13" s="769"/>
    </row>
    <row r="14" spans="1:15" s="63" customFormat="1" ht="18" customHeight="1" x14ac:dyDescent="0.2">
      <c r="A14" s="63" t="s">
        <v>135</v>
      </c>
      <c r="B14" s="72" t="s">
        <v>136</v>
      </c>
      <c r="C14" s="63" t="s">
        <v>137</v>
      </c>
      <c r="F14" s="68"/>
      <c r="G14" s="68"/>
      <c r="H14" s="68"/>
      <c r="I14" s="68"/>
      <c r="J14" s="68"/>
      <c r="K14" s="68"/>
      <c r="L14" s="68"/>
      <c r="M14" s="68"/>
      <c r="N14" s="68"/>
    </row>
    <row r="15" spans="1:15" s="63" customFormat="1" ht="30.75" customHeight="1" x14ac:dyDescent="0.2">
      <c r="A15" s="63" t="s">
        <v>138</v>
      </c>
      <c r="B15" s="777" t="s">
        <v>1383</v>
      </c>
      <c r="C15" s="777"/>
      <c r="D15" s="777"/>
      <c r="E15" s="777"/>
      <c r="F15" s="777"/>
      <c r="G15" s="68"/>
      <c r="H15" s="68"/>
      <c r="I15" s="68"/>
      <c r="J15" s="68"/>
      <c r="K15" s="68"/>
      <c r="L15" s="68"/>
      <c r="M15" s="68"/>
      <c r="N15" s="68"/>
    </row>
    <row r="16" spans="1:15" s="63" customFormat="1" x14ac:dyDescent="0.2">
      <c r="B16" s="778" t="s">
        <v>140</v>
      </c>
      <c r="C16" s="778"/>
      <c r="D16" s="778"/>
      <c r="E16" s="778"/>
      <c r="F16" s="778"/>
      <c r="G16" s="73"/>
      <c r="H16" s="73"/>
      <c r="I16" s="73"/>
      <c r="J16" s="73"/>
      <c r="K16" s="73"/>
      <c r="L16" s="73"/>
      <c r="M16" s="74"/>
      <c r="N16" s="73"/>
    </row>
    <row r="17" spans="1:17" s="63" customFormat="1" ht="25.5" customHeight="1" x14ac:dyDescent="0.2">
      <c r="D17" s="75"/>
      <c r="E17" s="75"/>
      <c r="F17" s="75"/>
      <c r="G17" s="75"/>
      <c r="H17" s="75"/>
      <c r="I17" s="75"/>
      <c r="J17" s="75"/>
      <c r="K17" s="75"/>
      <c r="L17" s="75"/>
      <c r="M17" s="73"/>
      <c r="N17" s="73"/>
    </row>
    <row r="18" spans="1:17" s="63" customFormat="1" x14ac:dyDescent="0.2">
      <c r="A18" s="76" t="s">
        <v>141</v>
      </c>
      <c r="D18" s="70" t="s">
        <v>33</v>
      </c>
      <c r="F18" s="77"/>
      <c r="G18" s="77"/>
      <c r="H18" s="77"/>
      <c r="I18" s="77"/>
      <c r="J18" s="77"/>
      <c r="K18" s="77"/>
      <c r="L18" s="77"/>
      <c r="M18" s="77"/>
      <c r="N18" s="77"/>
    </row>
    <row r="19" spans="1:17" s="63" customFormat="1" ht="25.5" customHeight="1" x14ac:dyDescent="0.2"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</row>
    <row r="20" spans="1:17" s="63" customFormat="1" ht="12.75" customHeight="1" x14ac:dyDescent="0.2">
      <c r="A20" s="76" t="s">
        <v>142</v>
      </c>
      <c r="C20" s="78">
        <v>15.08</v>
      </c>
      <c r="D20" s="79" t="s">
        <v>4724</v>
      </c>
      <c r="E20" s="66" t="s">
        <v>144</v>
      </c>
      <c r="L20" s="80"/>
      <c r="M20" s="80"/>
    </row>
    <row r="21" spans="1:17" s="63" customFormat="1" ht="12.75" customHeight="1" x14ac:dyDescent="0.2">
      <c r="B21" s="63" t="s">
        <v>145</v>
      </c>
      <c r="C21" s="81"/>
      <c r="D21" s="82"/>
      <c r="E21" s="66"/>
    </row>
    <row r="22" spans="1:17" s="63" customFormat="1" ht="12.75" customHeight="1" x14ac:dyDescent="0.2">
      <c r="B22" s="63" t="s">
        <v>146</v>
      </c>
      <c r="C22" s="78">
        <v>0</v>
      </c>
      <c r="D22" s="79" t="s">
        <v>149</v>
      </c>
      <c r="E22" s="66" t="s">
        <v>144</v>
      </c>
      <c r="G22" s="63" t="s">
        <v>147</v>
      </c>
      <c r="L22" s="78">
        <v>0</v>
      </c>
      <c r="M22" s="79" t="s">
        <v>4725</v>
      </c>
      <c r="N22" s="66" t="s">
        <v>144</v>
      </c>
    </row>
    <row r="23" spans="1:17" s="63" customFormat="1" ht="12.75" customHeight="1" x14ac:dyDescent="0.2">
      <c r="B23" s="63" t="s">
        <v>5</v>
      </c>
      <c r="C23" s="78">
        <v>11.53</v>
      </c>
      <c r="D23" s="83" t="s">
        <v>4726</v>
      </c>
      <c r="E23" s="66" t="s">
        <v>144</v>
      </c>
      <c r="G23" s="63" t="s">
        <v>150</v>
      </c>
      <c r="L23" s="84"/>
      <c r="M23" s="84">
        <v>40.909999999999997</v>
      </c>
      <c r="N23" s="69" t="s">
        <v>151</v>
      </c>
    </row>
    <row r="24" spans="1:17" s="63" customFormat="1" ht="12.75" customHeight="1" x14ac:dyDescent="0.2">
      <c r="B24" s="63" t="s">
        <v>18</v>
      </c>
      <c r="C24" s="78">
        <v>3.55</v>
      </c>
      <c r="D24" s="83" t="s">
        <v>4517</v>
      </c>
      <c r="E24" s="66" t="s">
        <v>144</v>
      </c>
      <c r="G24" s="63" t="s">
        <v>152</v>
      </c>
      <c r="L24" s="84"/>
      <c r="M24" s="84">
        <v>0.09</v>
      </c>
      <c r="N24" s="69" t="s">
        <v>151</v>
      </c>
    </row>
    <row r="25" spans="1:17" s="63" customFormat="1" ht="12.75" customHeight="1" x14ac:dyDescent="0.2">
      <c r="B25" s="63" t="s">
        <v>19</v>
      </c>
      <c r="C25" s="78">
        <v>0</v>
      </c>
      <c r="D25" s="79" t="s">
        <v>149</v>
      </c>
      <c r="E25" s="66" t="s">
        <v>144</v>
      </c>
      <c r="G25" s="63" t="s">
        <v>153</v>
      </c>
      <c r="L25" s="779" t="s">
        <v>33</v>
      </c>
      <c r="M25" s="779"/>
    </row>
    <row r="26" spans="1:17" s="63" customFormat="1" x14ac:dyDescent="0.2">
      <c r="A26" s="85"/>
    </row>
    <row r="27" spans="1:17" s="63" customFormat="1" ht="36" customHeight="1" x14ac:dyDescent="0.2">
      <c r="A27" s="771" t="s">
        <v>154</v>
      </c>
      <c r="B27" s="771" t="s">
        <v>15</v>
      </c>
      <c r="C27" s="771" t="s">
        <v>155</v>
      </c>
      <c r="D27" s="771"/>
      <c r="E27" s="771"/>
      <c r="F27" s="771" t="s">
        <v>156</v>
      </c>
      <c r="G27" s="771" t="s">
        <v>157</v>
      </c>
      <c r="H27" s="771"/>
      <c r="I27" s="771"/>
      <c r="J27" s="771" t="s">
        <v>158</v>
      </c>
      <c r="K27" s="771"/>
      <c r="L27" s="771"/>
      <c r="M27" s="771" t="s">
        <v>159</v>
      </c>
      <c r="N27" s="771" t="s">
        <v>160</v>
      </c>
    </row>
    <row r="28" spans="1:17" s="63" customFormat="1" ht="36.75" customHeight="1" x14ac:dyDescent="0.2">
      <c r="A28" s="771"/>
      <c r="B28" s="771"/>
      <c r="C28" s="771"/>
      <c r="D28" s="771"/>
      <c r="E28" s="771"/>
      <c r="F28" s="771"/>
      <c r="G28" s="771"/>
      <c r="H28" s="771"/>
      <c r="I28" s="771"/>
      <c r="J28" s="771"/>
      <c r="K28" s="771"/>
      <c r="L28" s="771"/>
      <c r="M28" s="771"/>
      <c r="N28" s="771"/>
    </row>
    <row r="29" spans="1:17" s="63" customFormat="1" ht="42.75" customHeight="1" x14ac:dyDescent="0.2">
      <c r="A29" s="771"/>
      <c r="B29" s="771"/>
      <c r="C29" s="771"/>
      <c r="D29" s="771"/>
      <c r="E29" s="771"/>
      <c r="F29" s="771"/>
      <c r="G29" s="86" t="s">
        <v>161</v>
      </c>
      <c r="H29" s="86" t="s">
        <v>162</v>
      </c>
      <c r="I29" s="86" t="s">
        <v>163</v>
      </c>
      <c r="J29" s="86" t="s">
        <v>161</v>
      </c>
      <c r="K29" s="86" t="s">
        <v>162</v>
      </c>
      <c r="L29" s="86" t="s">
        <v>20</v>
      </c>
      <c r="M29" s="771"/>
      <c r="N29" s="771"/>
    </row>
    <row r="30" spans="1:17" s="63" customFormat="1" x14ac:dyDescent="0.2">
      <c r="A30" s="87">
        <v>1</v>
      </c>
      <c r="B30" s="87">
        <v>2</v>
      </c>
      <c r="C30" s="772">
        <v>3</v>
      </c>
      <c r="D30" s="772"/>
      <c r="E30" s="772"/>
      <c r="F30" s="87">
        <v>4</v>
      </c>
      <c r="G30" s="87">
        <v>5</v>
      </c>
      <c r="H30" s="87">
        <v>6</v>
      </c>
      <c r="I30" s="87">
        <v>7</v>
      </c>
      <c r="J30" s="87">
        <v>8</v>
      </c>
      <c r="K30" s="87">
        <v>9</v>
      </c>
      <c r="L30" s="87">
        <v>10</v>
      </c>
      <c r="M30" s="87">
        <v>11</v>
      </c>
      <c r="N30" s="87">
        <v>12</v>
      </c>
    </row>
    <row r="31" spans="1:17" s="63" customFormat="1" x14ac:dyDescent="0.2">
      <c r="A31" s="773" t="s">
        <v>1388</v>
      </c>
      <c r="B31" s="774"/>
      <c r="C31" s="774"/>
      <c r="D31" s="774"/>
      <c r="E31" s="774"/>
      <c r="F31" s="774"/>
      <c r="G31" s="774"/>
      <c r="H31" s="774"/>
      <c r="I31" s="774"/>
      <c r="J31" s="774"/>
      <c r="K31" s="774"/>
      <c r="L31" s="774"/>
      <c r="M31" s="774"/>
      <c r="N31" s="775"/>
      <c r="P31" s="68" t="s">
        <v>1388</v>
      </c>
    </row>
    <row r="32" spans="1:17" s="63" customFormat="1" ht="22.5" x14ac:dyDescent="0.2">
      <c r="A32" s="88" t="s">
        <v>165</v>
      </c>
      <c r="B32" s="89" t="s">
        <v>1389</v>
      </c>
      <c r="C32" s="776" t="s">
        <v>1390</v>
      </c>
      <c r="D32" s="776"/>
      <c r="E32" s="776"/>
      <c r="F32" s="90" t="s">
        <v>484</v>
      </c>
      <c r="G32" s="90" t="s">
        <v>33</v>
      </c>
      <c r="H32" s="90" t="s">
        <v>33</v>
      </c>
      <c r="I32" s="90" t="s">
        <v>165</v>
      </c>
      <c r="J32" s="91" t="s">
        <v>33</v>
      </c>
      <c r="K32" s="90" t="s">
        <v>33</v>
      </c>
      <c r="L32" s="91" t="s">
        <v>33</v>
      </c>
      <c r="M32" s="92" t="s">
        <v>33</v>
      </c>
      <c r="N32" s="93" t="s">
        <v>33</v>
      </c>
      <c r="Q32" s="68" t="s">
        <v>1390</v>
      </c>
    </row>
    <row r="33" spans="1:22" s="63" customFormat="1" ht="22.5" x14ac:dyDescent="0.2">
      <c r="A33" s="96"/>
      <c r="B33" s="97" t="s">
        <v>171</v>
      </c>
      <c r="C33" s="767" t="s">
        <v>172</v>
      </c>
      <c r="D33" s="767"/>
      <c r="E33" s="767"/>
      <c r="F33" s="767"/>
      <c r="G33" s="767"/>
      <c r="H33" s="767"/>
      <c r="I33" s="767"/>
      <c r="J33" s="767"/>
      <c r="K33" s="767"/>
      <c r="L33" s="767"/>
      <c r="M33" s="767"/>
      <c r="N33" s="781"/>
      <c r="R33" s="68" t="s">
        <v>172</v>
      </c>
    </row>
    <row r="34" spans="1:22" s="63" customFormat="1" x14ac:dyDescent="0.2">
      <c r="A34" s="98"/>
      <c r="B34" s="97" t="s">
        <v>165</v>
      </c>
      <c r="C34" s="767" t="s">
        <v>251</v>
      </c>
      <c r="D34" s="767"/>
      <c r="E34" s="767"/>
      <c r="F34" s="99" t="s">
        <v>33</v>
      </c>
      <c r="G34" s="99" t="s">
        <v>33</v>
      </c>
      <c r="H34" s="99" t="s">
        <v>33</v>
      </c>
      <c r="I34" s="99" t="s">
        <v>33</v>
      </c>
      <c r="J34" s="100">
        <v>59</v>
      </c>
      <c r="K34" s="99" t="s">
        <v>175</v>
      </c>
      <c r="L34" s="100">
        <v>73.75</v>
      </c>
      <c r="M34" s="101" t="s">
        <v>33</v>
      </c>
      <c r="N34" s="102" t="s">
        <v>33</v>
      </c>
      <c r="S34" s="68" t="s">
        <v>251</v>
      </c>
    </row>
    <row r="35" spans="1:22" s="63" customFormat="1" x14ac:dyDescent="0.2">
      <c r="A35" s="98"/>
      <c r="B35" s="97" t="s">
        <v>212</v>
      </c>
      <c r="C35" s="767" t="s">
        <v>252</v>
      </c>
      <c r="D35" s="767"/>
      <c r="E35" s="767"/>
      <c r="F35" s="99" t="s">
        <v>33</v>
      </c>
      <c r="G35" s="99" t="s">
        <v>33</v>
      </c>
      <c r="H35" s="99" t="s">
        <v>33</v>
      </c>
      <c r="I35" s="99" t="s">
        <v>33</v>
      </c>
      <c r="J35" s="100">
        <v>4.38</v>
      </c>
      <c r="K35" s="99" t="s">
        <v>33</v>
      </c>
      <c r="L35" s="100">
        <v>4.38</v>
      </c>
      <c r="M35" s="101" t="s">
        <v>33</v>
      </c>
      <c r="N35" s="102" t="s">
        <v>33</v>
      </c>
      <c r="S35" s="68" t="s">
        <v>252</v>
      </c>
    </row>
    <row r="36" spans="1:22" s="63" customFormat="1" x14ac:dyDescent="0.2">
      <c r="A36" s="98"/>
      <c r="B36" s="97" t="s">
        <v>33</v>
      </c>
      <c r="C36" s="767" t="s">
        <v>253</v>
      </c>
      <c r="D36" s="767"/>
      <c r="E36" s="767"/>
      <c r="F36" s="99" t="s">
        <v>179</v>
      </c>
      <c r="G36" s="99" t="s">
        <v>1120</v>
      </c>
      <c r="H36" s="99" t="s">
        <v>175</v>
      </c>
      <c r="I36" s="99" t="s">
        <v>1391</v>
      </c>
      <c r="J36" s="100" t="s">
        <v>33</v>
      </c>
      <c r="K36" s="99" t="s">
        <v>33</v>
      </c>
      <c r="L36" s="100" t="s">
        <v>33</v>
      </c>
      <c r="M36" s="101" t="s">
        <v>33</v>
      </c>
      <c r="N36" s="102" t="s">
        <v>33</v>
      </c>
      <c r="T36" s="68" t="s">
        <v>253</v>
      </c>
    </row>
    <row r="37" spans="1:22" s="63" customFormat="1" x14ac:dyDescent="0.2">
      <c r="A37" s="98"/>
      <c r="B37" s="97" t="s">
        <v>33</v>
      </c>
      <c r="C37" s="776" t="s">
        <v>182</v>
      </c>
      <c r="D37" s="776"/>
      <c r="E37" s="776"/>
      <c r="F37" s="90" t="s">
        <v>33</v>
      </c>
      <c r="G37" s="90" t="s">
        <v>33</v>
      </c>
      <c r="H37" s="90" t="s">
        <v>33</v>
      </c>
      <c r="I37" s="90" t="s">
        <v>33</v>
      </c>
      <c r="J37" s="91">
        <v>63.38</v>
      </c>
      <c r="K37" s="90" t="s">
        <v>33</v>
      </c>
      <c r="L37" s="91">
        <v>78.13</v>
      </c>
      <c r="M37" s="92" t="s">
        <v>33</v>
      </c>
      <c r="N37" s="93" t="s">
        <v>33</v>
      </c>
      <c r="U37" s="68" t="s">
        <v>182</v>
      </c>
    </row>
    <row r="38" spans="1:22" s="63" customFormat="1" x14ac:dyDescent="0.2">
      <c r="A38" s="98"/>
      <c r="B38" s="97" t="s">
        <v>33</v>
      </c>
      <c r="C38" s="767" t="s">
        <v>183</v>
      </c>
      <c r="D38" s="767"/>
      <c r="E38" s="767"/>
      <c r="F38" s="99" t="s">
        <v>33</v>
      </c>
      <c r="G38" s="99" t="s">
        <v>33</v>
      </c>
      <c r="H38" s="99" t="s">
        <v>33</v>
      </c>
      <c r="I38" s="99" t="s">
        <v>33</v>
      </c>
      <c r="J38" s="100" t="s">
        <v>33</v>
      </c>
      <c r="K38" s="99" t="s">
        <v>33</v>
      </c>
      <c r="L38" s="100">
        <v>73.75</v>
      </c>
      <c r="M38" s="101" t="s">
        <v>33</v>
      </c>
      <c r="N38" s="102" t="s">
        <v>33</v>
      </c>
      <c r="T38" s="68" t="s">
        <v>183</v>
      </c>
    </row>
    <row r="39" spans="1:22" s="63" customFormat="1" ht="22.5" x14ac:dyDescent="0.2">
      <c r="A39" s="98"/>
      <c r="B39" s="97" t="s">
        <v>771</v>
      </c>
      <c r="C39" s="767" t="s">
        <v>772</v>
      </c>
      <c r="D39" s="767"/>
      <c r="E39" s="767"/>
      <c r="F39" s="99" t="s">
        <v>186</v>
      </c>
      <c r="G39" s="99" t="s">
        <v>341</v>
      </c>
      <c r="H39" s="99" t="s">
        <v>33</v>
      </c>
      <c r="I39" s="99" t="s">
        <v>341</v>
      </c>
      <c r="J39" s="100" t="s">
        <v>33</v>
      </c>
      <c r="K39" s="99" t="s">
        <v>33</v>
      </c>
      <c r="L39" s="100">
        <v>59</v>
      </c>
      <c r="M39" s="101" t="s">
        <v>33</v>
      </c>
      <c r="N39" s="102" t="s">
        <v>33</v>
      </c>
      <c r="T39" s="68" t="s">
        <v>772</v>
      </c>
    </row>
    <row r="40" spans="1:22" s="63" customFormat="1" ht="22.5" x14ac:dyDescent="0.2">
      <c r="A40" s="98"/>
      <c r="B40" s="97" t="s">
        <v>773</v>
      </c>
      <c r="C40" s="767" t="s">
        <v>774</v>
      </c>
      <c r="D40" s="767"/>
      <c r="E40" s="767"/>
      <c r="F40" s="99" t="s">
        <v>186</v>
      </c>
      <c r="G40" s="99" t="s">
        <v>775</v>
      </c>
      <c r="H40" s="99" t="s">
        <v>33</v>
      </c>
      <c r="I40" s="99" t="s">
        <v>775</v>
      </c>
      <c r="J40" s="100" t="s">
        <v>33</v>
      </c>
      <c r="K40" s="99" t="s">
        <v>33</v>
      </c>
      <c r="L40" s="100">
        <v>44.25</v>
      </c>
      <c r="M40" s="101" t="s">
        <v>33</v>
      </c>
      <c r="N40" s="102" t="s">
        <v>33</v>
      </c>
      <c r="T40" s="68" t="s">
        <v>774</v>
      </c>
    </row>
    <row r="41" spans="1:22" s="63" customFormat="1" x14ac:dyDescent="0.2">
      <c r="A41" s="103"/>
      <c r="B41" s="104"/>
      <c r="C41" s="780" t="s">
        <v>191</v>
      </c>
      <c r="D41" s="780"/>
      <c r="E41" s="780"/>
      <c r="F41" s="105" t="s">
        <v>33</v>
      </c>
      <c r="G41" s="105" t="s">
        <v>33</v>
      </c>
      <c r="H41" s="105" t="s">
        <v>33</v>
      </c>
      <c r="I41" s="105" t="s">
        <v>33</v>
      </c>
      <c r="J41" s="106" t="s">
        <v>33</v>
      </c>
      <c r="K41" s="105" t="s">
        <v>33</v>
      </c>
      <c r="L41" s="106">
        <v>181.38</v>
      </c>
      <c r="M41" s="92" t="s">
        <v>33</v>
      </c>
      <c r="N41" s="107" t="s">
        <v>33</v>
      </c>
      <c r="V41" s="68" t="s">
        <v>191</v>
      </c>
    </row>
    <row r="42" spans="1:22" s="63" customFormat="1" ht="22.5" x14ac:dyDescent="0.2">
      <c r="A42" s="88" t="s">
        <v>173</v>
      </c>
      <c r="B42" s="89" t="s">
        <v>1043</v>
      </c>
      <c r="C42" s="776" t="s">
        <v>1044</v>
      </c>
      <c r="D42" s="776"/>
      <c r="E42" s="776"/>
      <c r="F42" s="90" t="s">
        <v>484</v>
      </c>
      <c r="G42" s="90" t="s">
        <v>33</v>
      </c>
      <c r="H42" s="90" t="s">
        <v>33</v>
      </c>
      <c r="I42" s="90" t="s">
        <v>165</v>
      </c>
      <c r="J42" s="91">
        <v>175.63</v>
      </c>
      <c r="K42" s="90" t="s">
        <v>33</v>
      </c>
      <c r="L42" s="91">
        <v>175.63</v>
      </c>
      <c r="M42" s="92" t="s">
        <v>33</v>
      </c>
      <c r="N42" s="93" t="s">
        <v>33</v>
      </c>
      <c r="Q42" s="68" t="s">
        <v>1044</v>
      </c>
    </row>
    <row r="43" spans="1:22" s="63" customFormat="1" ht="33.75" x14ac:dyDescent="0.2">
      <c r="A43" s="88" t="s">
        <v>176</v>
      </c>
      <c r="B43" s="89" t="s">
        <v>1408</v>
      </c>
      <c r="C43" s="776" t="s">
        <v>1409</v>
      </c>
      <c r="D43" s="776"/>
      <c r="E43" s="776"/>
      <c r="F43" s="90" t="s">
        <v>484</v>
      </c>
      <c r="G43" s="90" t="s">
        <v>33</v>
      </c>
      <c r="H43" s="90" t="s">
        <v>33</v>
      </c>
      <c r="I43" s="90" t="s">
        <v>212</v>
      </c>
      <c r="J43" s="91" t="s">
        <v>33</v>
      </c>
      <c r="K43" s="90" t="s">
        <v>33</v>
      </c>
      <c r="L43" s="91" t="s">
        <v>33</v>
      </c>
      <c r="M43" s="92" t="s">
        <v>33</v>
      </c>
      <c r="N43" s="93" t="s">
        <v>33</v>
      </c>
      <c r="Q43" s="68" t="s">
        <v>1409</v>
      </c>
    </row>
    <row r="44" spans="1:22" s="63" customFormat="1" ht="22.5" x14ac:dyDescent="0.2">
      <c r="A44" s="96"/>
      <c r="B44" s="97" t="s">
        <v>171</v>
      </c>
      <c r="C44" s="767" t="s">
        <v>172</v>
      </c>
      <c r="D44" s="767"/>
      <c r="E44" s="767"/>
      <c r="F44" s="767"/>
      <c r="G44" s="767"/>
      <c r="H44" s="767"/>
      <c r="I44" s="767"/>
      <c r="J44" s="767"/>
      <c r="K44" s="767"/>
      <c r="L44" s="767"/>
      <c r="M44" s="767"/>
      <c r="N44" s="781"/>
      <c r="R44" s="68" t="s">
        <v>172</v>
      </c>
    </row>
    <row r="45" spans="1:22" s="63" customFormat="1" x14ac:dyDescent="0.2">
      <c r="A45" s="98"/>
      <c r="B45" s="97" t="s">
        <v>165</v>
      </c>
      <c r="C45" s="767" t="s">
        <v>251</v>
      </c>
      <c r="D45" s="767"/>
      <c r="E45" s="767"/>
      <c r="F45" s="99" t="s">
        <v>33</v>
      </c>
      <c r="G45" s="99" t="s">
        <v>33</v>
      </c>
      <c r="H45" s="99" t="s">
        <v>33</v>
      </c>
      <c r="I45" s="99" t="s">
        <v>33</v>
      </c>
      <c r="J45" s="100">
        <v>16.16</v>
      </c>
      <c r="K45" s="99" t="s">
        <v>175</v>
      </c>
      <c r="L45" s="100">
        <v>80.8</v>
      </c>
      <c r="M45" s="101" t="s">
        <v>33</v>
      </c>
      <c r="N45" s="102" t="s">
        <v>33</v>
      </c>
      <c r="S45" s="68" t="s">
        <v>251</v>
      </c>
    </row>
    <row r="46" spans="1:22" s="63" customFormat="1" x14ac:dyDescent="0.2">
      <c r="A46" s="98"/>
      <c r="B46" s="97" t="s">
        <v>212</v>
      </c>
      <c r="C46" s="767" t="s">
        <v>252</v>
      </c>
      <c r="D46" s="767"/>
      <c r="E46" s="767"/>
      <c r="F46" s="99" t="s">
        <v>33</v>
      </c>
      <c r="G46" s="99" t="s">
        <v>33</v>
      </c>
      <c r="H46" s="99" t="s">
        <v>33</v>
      </c>
      <c r="I46" s="99" t="s">
        <v>33</v>
      </c>
      <c r="J46" s="100">
        <v>3.08</v>
      </c>
      <c r="K46" s="99" t="s">
        <v>33</v>
      </c>
      <c r="L46" s="100">
        <v>12.32</v>
      </c>
      <c r="M46" s="101" t="s">
        <v>33</v>
      </c>
      <c r="N46" s="102" t="s">
        <v>33</v>
      </c>
      <c r="S46" s="68" t="s">
        <v>252</v>
      </c>
    </row>
    <row r="47" spans="1:22" s="63" customFormat="1" x14ac:dyDescent="0.2">
      <c r="A47" s="98"/>
      <c r="B47" s="97" t="s">
        <v>33</v>
      </c>
      <c r="C47" s="767" t="s">
        <v>253</v>
      </c>
      <c r="D47" s="767"/>
      <c r="E47" s="767"/>
      <c r="F47" s="99" t="s">
        <v>179</v>
      </c>
      <c r="G47" s="99" t="s">
        <v>1410</v>
      </c>
      <c r="H47" s="99" t="s">
        <v>175</v>
      </c>
      <c r="I47" s="99" t="s">
        <v>4518</v>
      </c>
      <c r="J47" s="100" t="s">
        <v>33</v>
      </c>
      <c r="K47" s="99" t="s">
        <v>33</v>
      </c>
      <c r="L47" s="100" t="s">
        <v>33</v>
      </c>
      <c r="M47" s="101" t="s">
        <v>33</v>
      </c>
      <c r="N47" s="102" t="s">
        <v>33</v>
      </c>
      <c r="T47" s="68" t="s">
        <v>253</v>
      </c>
    </row>
    <row r="48" spans="1:22" s="63" customFormat="1" x14ac:dyDescent="0.2">
      <c r="A48" s="98"/>
      <c r="B48" s="97" t="s">
        <v>33</v>
      </c>
      <c r="C48" s="776" t="s">
        <v>182</v>
      </c>
      <c r="D48" s="776"/>
      <c r="E48" s="776"/>
      <c r="F48" s="90" t="s">
        <v>33</v>
      </c>
      <c r="G48" s="90" t="s">
        <v>33</v>
      </c>
      <c r="H48" s="90" t="s">
        <v>33</v>
      </c>
      <c r="I48" s="90" t="s">
        <v>33</v>
      </c>
      <c r="J48" s="91">
        <v>19.239999999999998</v>
      </c>
      <c r="K48" s="90" t="s">
        <v>33</v>
      </c>
      <c r="L48" s="91">
        <v>93.12</v>
      </c>
      <c r="M48" s="92" t="s">
        <v>33</v>
      </c>
      <c r="N48" s="93" t="s">
        <v>33</v>
      </c>
      <c r="U48" s="68" t="s">
        <v>182</v>
      </c>
    </row>
    <row r="49" spans="1:22" s="63" customFormat="1" x14ac:dyDescent="0.2">
      <c r="A49" s="98"/>
      <c r="B49" s="97" t="s">
        <v>33</v>
      </c>
      <c r="C49" s="767" t="s">
        <v>183</v>
      </c>
      <c r="D49" s="767"/>
      <c r="E49" s="767"/>
      <c r="F49" s="99" t="s">
        <v>33</v>
      </c>
      <c r="G49" s="99" t="s">
        <v>33</v>
      </c>
      <c r="H49" s="99" t="s">
        <v>33</v>
      </c>
      <c r="I49" s="99" t="s">
        <v>33</v>
      </c>
      <c r="J49" s="100" t="s">
        <v>33</v>
      </c>
      <c r="K49" s="99" t="s">
        <v>33</v>
      </c>
      <c r="L49" s="100">
        <v>80.8</v>
      </c>
      <c r="M49" s="101" t="s">
        <v>33</v>
      </c>
      <c r="N49" s="102" t="s">
        <v>33</v>
      </c>
      <c r="T49" s="68" t="s">
        <v>183</v>
      </c>
    </row>
    <row r="50" spans="1:22" s="63" customFormat="1" ht="22.5" x14ac:dyDescent="0.2">
      <c r="A50" s="98"/>
      <c r="B50" s="97" t="s">
        <v>771</v>
      </c>
      <c r="C50" s="767" t="s">
        <v>772</v>
      </c>
      <c r="D50" s="767"/>
      <c r="E50" s="767"/>
      <c r="F50" s="99" t="s">
        <v>186</v>
      </c>
      <c r="G50" s="99" t="s">
        <v>341</v>
      </c>
      <c r="H50" s="99" t="s">
        <v>33</v>
      </c>
      <c r="I50" s="99" t="s">
        <v>341</v>
      </c>
      <c r="J50" s="100" t="s">
        <v>33</v>
      </c>
      <c r="K50" s="99" t="s">
        <v>33</v>
      </c>
      <c r="L50" s="100">
        <v>64.64</v>
      </c>
      <c r="M50" s="101" t="s">
        <v>33</v>
      </c>
      <c r="N50" s="102" t="s">
        <v>33</v>
      </c>
      <c r="T50" s="68" t="s">
        <v>772</v>
      </c>
    </row>
    <row r="51" spans="1:22" s="63" customFormat="1" ht="22.5" x14ac:dyDescent="0.2">
      <c r="A51" s="98"/>
      <c r="B51" s="97" t="s">
        <v>773</v>
      </c>
      <c r="C51" s="767" t="s">
        <v>774</v>
      </c>
      <c r="D51" s="767"/>
      <c r="E51" s="767"/>
      <c r="F51" s="99" t="s">
        <v>186</v>
      </c>
      <c r="G51" s="99" t="s">
        <v>775</v>
      </c>
      <c r="H51" s="99" t="s">
        <v>33</v>
      </c>
      <c r="I51" s="99" t="s">
        <v>775</v>
      </c>
      <c r="J51" s="100" t="s">
        <v>33</v>
      </c>
      <c r="K51" s="99" t="s">
        <v>33</v>
      </c>
      <c r="L51" s="100">
        <v>48.48</v>
      </c>
      <c r="M51" s="101" t="s">
        <v>33</v>
      </c>
      <c r="N51" s="102" t="s">
        <v>33</v>
      </c>
      <c r="T51" s="68" t="s">
        <v>774</v>
      </c>
    </row>
    <row r="52" spans="1:22" s="63" customFormat="1" x14ac:dyDescent="0.2">
      <c r="A52" s="103"/>
      <c r="B52" s="104"/>
      <c r="C52" s="780" t="s">
        <v>191</v>
      </c>
      <c r="D52" s="780"/>
      <c r="E52" s="780"/>
      <c r="F52" s="105" t="s">
        <v>33</v>
      </c>
      <c r="G52" s="105" t="s">
        <v>33</v>
      </c>
      <c r="H52" s="105" t="s">
        <v>33</v>
      </c>
      <c r="I52" s="105" t="s">
        <v>33</v>
      </c>
      <c r="J52" s="106" t="s">
        <v>33</v>
      </c>
      <c r="K52" s="105" t="s">
        <v>33</v>
      </c>
      <c r="L52" s="106">
        <v>206.24</v>
      </c>
      <c r="M52" s="92" t="s">
        <v>33</v>
      </c>
      <c r="N52" s="107" t="s">
        <v>33</v>
      </c>
      <c r="V52" s="68" t="s">
        <v>191</v>
      </c>
    </row>
    <row r="53" spans="1:22" s="63" customFormat="1" ht="45" x14ac:dyDescent="0.2">
      <c r="A53" s="88" t="s">
        <v>212</v>
      </c>
      <c r="B53" s="89" t="s">
        <v>1412</v>
      </c>
      <c r="C53" s="776" t="s">
        <v>1413</v>
      </c>
      <c r="D53" s="776"/>
      <c r="E53" s="776"/>
      <c r="F53" s="90" t="s">
        <v>484</v>
      </c>
      <c r="G53" s="90" t="s">
        <v>33</v>
      </c>
      <c r="H53" s="90" t="s">
        <v>33</v>
      </c>
      <c r="I53" s="90" t="s">
        <v>212</v>
      </c>
      <c r="J53" s="91">
        <v>116.52</v>
      </c>
      <c r="K53" s="90" t="s">
        <v>33</v>
      </c>
      <c r="L53" s="91">
        <v>466.08</v>
      </c>
      <c r="M53" s="92" t="s">
        <v>33</v>
      </c>
      <c r="N53" s="93" t="s">
        <v>33</v>
      </c>
      <c r="Q53" s="68" t="s">
        <v>1413</v>
      </c>
    </row>
    <row r="54" spans="1:22" s="63" customFormat="1" ht="56.25" x14ac:dyDescent="0.2">
      <c r="A54" s="88" t="s">
        <v>219</v>
      </c>
      <c r="B54" s="89" t="s">
        <v>1021</v>
      </c>
      <c r="C54" s="776" t="s">
        <v>1022</v>
      </c>
      <c r="D54" s="776"/>
      <c r="E54" s="776"/>
      <c r="F54" s="90" t="s">
        <v>484</v>
      </c>
      <c r="G54" s="90" t="s">
        <v>33</v>
      </c>
      <c r="H54" s="90" t="s">
        <v>33</v>
      </c>
      <c r="I54" s="90" t="s">
        <v>165</v>
      </c>
      <c r="J54" s="91" t="s">
        <v>33</v>
      </c>
      <c r="K54" s="90" t="s">
        <v>33</v>
      </c>
      <c r="L54" s="91" t="s">
        <v>33</v>
      </c>
      <c r="M54" s="92" t="s">
        <v>33</v>
      </c>
      <c r="N54" s="93" t="s">
        <v>33</v>
      </c>
      <c r="Q54" s="68" t="s">
        <v>1022</v>
      </c>
    </row>
    <row r="55" spans="1:22" s="63" customFormat="1" ht="22.5" x14ac:dyDescent="0.2">
      <c r="A55" s="96"/>
      <c r="B55" s="97" t="s">
        <v>171</v>
      </c>
      <c r="C55" s="767" t="s">
        <v>172</v>
      </c>
      <c r="D55" s="767"/>
      <c r="E55" s="767"/>
      <c r="F55" s="767"/>
      <c r="G55" s="767"/>
      <c r="H55" s="767"/>
      <c r="I55" s="767"/>
      <c r="J55" s="767"/>
      <c r="K55" s="767"/>
      <c r="L55" s="767"/>
      <c r="M55" s="767"/>
      <c r="N55" s="781"/>
      <c r="R55" s="68" t="s">
        <v>172</v>
      </c>
    </row>
    <row r="56" spans="1:22" s="63" customFormat="1" x14ac:dyDescent="0.2">
      <c r="A56" s="98"/>
      <c r="B56" s="97" t="s">
        <v>165</v>
      </c>
      <c r="C56" s="767" t="s">
        <v>251</v>
      </c>
      <c r="D56" s="767"/>
      <c r="E56" s="767"/>
      <c r="F56" s="99" t="s">
        <v>33</v>
      </c>
      <c r="G56" s="99" t="s">
        <v>33</v>
      </c>
      <c r="H56" s="99" t="s">
        <v>33</v>
      </c>
      <c r="I56" s="99" t="s">
        <v>33</v>
      </c>
      <c r="J56" s="100">
        <v>9.91</v>
      </c>
      <c r="K56" s="99" t="s">
        <v>175</v>
      </c>
      <c r="L56" s="100">
        <v>12.39</v>
      </c>
      <c r="M56" s="101" t="s">
        <v>33</v>
      </c>
      <c r="N56" s="102" t="s">
        <v>33</v>
      </c>
      <c r="S56" s="68" t="s">
        <v>251</v>
      </c>
    </row>
    <row r="57" spans="1:22" s="63" customFormat="1" x14ac:dyDescent="0.2">
      <c r="A57" s="98"/>
      <c r="B57" s="97" t="s">
        <v>173</v>
      </c>
      <c r="C57" s="767" t="s">
        <v>174</v>
      </c>
      <c r="D57" s="767"/>
      <c r="E57" s="767"/>
      <c r="F57" s="99" t="s">
        <v>33</v>
      </c>
      <c r="G57" s="99" t="s">
        <v>33</v>
      </c>
      <c r="H57" s="99" t="s">
        <v>33</v>
      </c>
      <c r="I57" s="99" t="s">
        <v>33</v>
      </c>
      <c r="J57" s="100">
        <v>5.43</v>
      </c>
      <c r="K57" s="99" t="s">
        <v>175</v>
      </c>
      <c r="L57" s="100">
        <v>6.79</v>
      </c>
      <c r="M57" s="101" t="s">
        <v>33</v>
      </c>
      <c r="N57" s="102" t="s">
        <v>33</v>
      </c>
      <c r="S57" s="68" t="s">
        <v>174</v>
      </c>
    </row>
    <row r="58" spans="1:22" s="63" customFormat="1" x14ac:dyDescent="0.2">
      <c r="A58" s="98"/>
      <c r="B58" s="97" t="s">
        <v>176</v>
      </c>
      <c r="C58" s="767" t="s">
        <v>177</v>
      </c>
      <c r="D58" s="767"/>
      <c r="E58" s="767"/>
      <c r="F58" s="99" t="s">
        <v>33</v>
      </c>
      <c r="G58" s="99" t="s">
        <v>33</v>
      </c>
      <c r="H58" s="99" t="s">
        <v>33</v>
      </c>
      <c r="I58" s="99" t="s">
        <v>33</v>
      </c>
      <c r="J58" s="100">
        <v>0.76</v>
      </c>
      <c r="K58" s="99" t="s">
        <v>175</v>
      </c>
      <c r="L58" s="100">
        <v>0.95</v>
      </c>
      <c r="M58" s="101" t="s">
        <v>33</v>
      </c>
      <c r="N58" s="102" t="s">
        <v>33</v>
      </c>
      <c r="S58" s="68" t="s">
        <v>177</v>
      </c>
    </row>
    <row r="59" spans="1:22" s="63" customFormat="1" x14ac:dyDescent="0.2">
      <c r="A59" s="98"/>
      <c r="B59" s="97" t="s">
        <v>212</v>
      </c>
      <c r="C59" s="767" t="s">
        <v>252</v>
      </c>
      <c r="D59" s="767"/>
      <c r="E59" s="767"/>
      <c r="F59" s="99" t="s">
        <v>33</v>
      </c>
      <c r="G59" s="99" t="s">
        <v>33</v>
      </c>
      <c r="H59" s="99" t="s">
        <v>33</v>
      </c>
      <c r="I59" s="99" t="s">
        <v>33</v>
      </c>
      <c r="J59" s="100">
        <v>0.74</v>
      </c>
      <c r="K59" s="99" t="s">
        <v>33</v>
      </c>
      <c r="L59" s="100">
        <v>0.74</v>
      </c>
      <c r="M59" s="101" t="s">
        <v>33</v>
      </c>
      <c r="N59" s="102" t="s">
        <v>33</v>
      </c>
      <c r="S59" s="68" t="s">
        <v>252</v>
      </c>
    </row>
    <row r="60" spans="1:22" s="63" customFormat="1" x14ac:dyDescent="0.2">
      <c r="A60" s="98"/>
      <c r="B60" s="97" t="s">
        <v>33</v>
      </c>
      <c r="C60" s="767" t="s">
        <v>253</v>
      </c>
      <c r="D60" s="767"/>
      <c r="E60" s="767"/>
      <c r="F60" s="99" t="s">
        <v>179</v>
      </c>
      <c r="G60" s="99" t="s">
        <v>1023</v>
      </c>
      <c r="H60" s="99" t="s">
        <v>175</v>
      </c>
      <c r="I60" s="99" t="s">
        <v>1231</v>
      </c>
      <c r="J60" s="100" t="s">
        <v>33</v>
      </c>
      <c r="K60" s="99" t="s">
        <v>33</v>
      </c>
      <c r="L60" s="100" t="s">
        <v>33</v>
      </c>
      <c r="M60" s="101" t="s">
        <v>33</v>
      </c>
      <c r="N60" s="102" t="s">
        <v>33</v>
      </c>
      <c r="T60" s="68" t="s">
        <v>253</v>
      </c>
    </row>
    <row r="61" spans="1:22" s="63" customFormat="1" x14ac:dyDescent="0.2">
      <c r="A61" s="98"/>
      <c r="B61" s="97" t="s">
        <v>33</v>
      </c>
      <c r="C61" s="767" t="s">
        <v>178</v>
      </c>
      <c r="D61" s="767"/>
      <c r="E61" s="767"/>
      <c r="F61" s="99" t="s">
        <v>179</v>
      </c>
      <c r="G61" s="99" t="s">
        <v>809</v>
      </c>
      <c r="H61" s="99" t="s">
        <v>175</v>
      </c>
      <c r="I61" s="99" t="s">
        <v>2630</v>
      </c>
      <c r="J61" s="100" t="s">
        <v>33</v>
      </c>
      <c r="K61" s="99" t="s">
        <v>33</v>
      </c>
      <c r="L61" s="100" t="s">
        <v>33</v>
      </c>
      <c r="M61" s="101" t="s">
        <v>33</v>
      </c>
      <c r="N61" s="102" t="s">
        <v>33</v>
      </c>
      <c r="T61" s="68" t="s">
        <v>178</v>
      </c>
    </row>
    <row r="62" spans="1:22" s="63" customFormat="1" x14ac:dyDescent="0.2">
      <c r="A62" s="98"/>
      <c r="B62" s="97" t="s">
        <v>33</v>
      </c>
      <c r="C62" s="776" t="s">
        <v>182</v>
      </c>
      <c r="D62" s="776"/>
      <c r="E62" s="776"/>
      <c r="F62" s="90" t="s">
        <v>33</v>
      </c>
      <c r="G62" s="90" t="s">
        <v>33</v>
      </c>
      <c r="H62" s="90" t="s">
        <v>33</v>
      </c>
      <c r="I62" s="90" t="s">
        <v>33</v>
      </c>
      <c r="J62" s="91">
        <v>16.079999999999998</v>
      </c>
      <c r="K62" s="90" t="s">
        <v>33</v>
      </c>
      <c r="L62" s="91">
        <v>19.920000000000002</v>
      </c>
      <c r="M62" s="92" t="s">
        <v>33</v>
      </c>
      <c r="N62" s="93" t="s">
        <v>33</v>
      </c>
      <c r="U62" s="68" t="s">
        <v>182</v>
      </c>
    </row>
    <row r="63" spans="1:22" s="63" customFormat="1" x14ac:dyDescent="0.2">
      <c r="A63" s="98"/>
      <c r="B63" s="97" t="s">
        <v>33</v>
      </c>
      <c r="C63" s="767" t="s">
        <v>183</v>
      </c>
      <c r="D63" s="767"/>
      <c r="E63" s="767"/>
      <c r="F63" s="99" t="s">
        <v>33</v>
      </c>
      <c r="G63" s="99" t="s">
        <v>33</v>
      </c>
      <c r="H63" s="99" t="s">
        <v>33</v>
      </c>
      <c r="I63" s="99" t="s">
        <v>33</v>
      </c>
      <c r="J63" s="100" t="s">
        <v>33</v>
      </c>
      <c r="K63" s="99" t="s">
        <v>33</v>
      </c>
      <c r="L63" s="100">
        <v>13.34</v>
      </c>
      <c r="M63" s="101" t="s">
        <v>33</v>
      </c>
      <c r="N63" s="102" t="s">
        <v>33</v>
      </c>
      <c r="T63" s="68" t="s">
        <v>183</v>
      </c>
    </row>
    <row r="64" spans="1:22" s="63" customFormat="1" ht="22.5" x14ac:dyDescent="0.2">
      <c r="A64" s="98"/>
      <c r="B64" s="97" t="s">
        <v>959</v>
      </c>
      <c r="C64" s="767" t="s">
        <v>960</v>
      </c>
      <c r="D64" s="767"/>
      <c r="E64" s="767"/>
      <c r="F64" s="99" t="s">
        <v>186</v>
      </c>
      <c r="G64" s="99" t="s">
        <v>187</v>
      </c>
      <c r="H64" s="99" t="s">
        <v>33</v>
      </c>
      <c r="I64" s="99" t="s">
        <v>187</v>
      </c>
      <c r="J64" s="100" t="s">
        <v>33</v>
      </c>
      <c r="K64" s="99" t="s">
        <v>33</v>
      </c>
      <c r="L64" s="100">
        <v>12.67</v>
      </c>
      <c r="M64" s="101" t="s">
        <v>33</v>
      </c>
      <c r="N64" s="102" t="s">
        <v>33</v>
      </c>
      <c r="T64" s="68" t="s">
        <v>960</v>
      </c>
    </row>
    <row r="65" spans="1:23" s="63" customFormat="1" ht="22.5" x14ac:dyDescent="0.2">
      <c r="A65" s="98"/>
      <c r="B65" s="97" t="s">
        <v>961</v>
      </c>
      <c r="C65" s="767" t="s">
        <v>962</v>
      </c>
      <c r="D65" s="767"/>
      <c r="E65" s="767"/>
      <c r="F65" s="99" t="s">
        <v>186</v>
      </c>
      <c r="G65" s="99" t="s">
        <v>594</v>
      </c>
      <c r="H65" s="99" t="s">
        <v>33</v>
      </c>
      <c r="I65" s="99" t="s">
        <v>594</v>
      </c>
      <c r="J65" s="100" t="s">
        <v>33</v>
      </c>
      <c r="K65" s="99" t="s">
        <v>33</v>
      </c>
      <c r="L65" s="100">
        <v>8.67</v>
      </c>
      <c r="M65" s="101" t="s">
        <v>33</v>
      </c>
      <c r="N65" s="102" t="s">
        <v>33</v>
      </c>
      <c r="T65" s="68" t="s">
        <v>962</v>
      </c>
    </row>
    <row r="66" spans="1:23" s="63" customFormat="1" x14ac:dyDescent="0.2">
      <c r="A66" s="103"/>
      <c r="B66" s="104"/>
      <c r="C66" s="780" t="s">
        <v>191</v>
      </c>
      <c r="D66" s="780"/>
      <c r="E66" s="780"/>
      <c r="F66" s="105" t="s">
        <v>33</v>
      </c>
      <c r="G66" s="105" t="s">
        <v>33</v>
      </c>
      <c r="H66" s="105" t="s">
        <v>33</v>
      </c>
      <c r="I66" s="105" t="s">
        <v>33</v>
      </c>
      <c r="J66" s="106" t="s">
        <v>33</v>
      </c>
      <c r="K66" s="105" t="s">
        <v>33</v>
      </c>
      <c r="L66" s="106">
        <v>41.26</v>
      </c>
      <c r="M66" s="92" t="s">
        <v>33</v>
      </c>
      <c r="N66" s="107" t="s">
        <v>33</v>
      </c>
      <c r="V66" s="68" t="s">
        <v>191</v>
      </c>
    </row>
    <row r="67" spans="1:23" s="63" customFormat="1" ht="45" x14ac:dyDescent="0.2">
      <c r="A67" s="88" t="s">
        <v>228</v>
      </c>
      <c r="B67" s="89" t="s">
        <v>1414</v>
      </c>
      <c r="C67" s="776" t="s">
        <v>1415</v>
      </c>
      <c r="D67" s="776"/>
      <c r="E67" s="776"/>
      <c r="F67" s="90" t="s">
        <v>484</v>
      </c>
      <c r="G67" s="90" t="s">
        <v>33</v>
      </c>
      <c r="H67" s="90" t="s">
        <v>33</v>
      </c>
      <c r="I67" s="90" t="s">
        <v>165</v>
      </c>
      <c r="J67" s="91">
        <v>145.41999999999999</v>
      </c>
      <c r="K67" s="90" t="s">
        <v>33</v>
      </c>
      <c r="L67" s="91">
        <v>145.41999999999999</v>
      </c>
      <c r="M67" s="92" t="s">
        <v>33</v>
      </c>
      <c r="N67" s="93" t="s">
        <v>33</v>
      </c>
      <c r="Q67" s="68" t="s">
        <v>1415</v>
      </c>
    </row>
    <row r="68" spans="1:23" s="63" customFormat="1" ht="45" x14ac:dyDescent="0.2">
      <c r="A68" s="88" t="s">
        <v>235</v>
      </c>
      <c r="B68" s="89" t="s">
        <v>1333</v>
      </c>
      <c r="C68" s="776" t="s">
        <v>1334</v>
      </c>
      <c r="D68" s="776"/>
      <c r="E68" s="776"/>
      <c r="F68" s="90" t="s">
        <v>711</v>
      </c>
      <c r="G68" s="90" t="s">
        <v>33</v>
      </c>
      <c r="H68" s="90" t="s">
        <v>33</v>
      </c>
      <c r="I68" s="90" t="s">
        <v>925</v>
      </c>
      <c r="J68" s="91" t="s">
        <v>33</v>
      </c>
      <c r="K68" s="90" t="s">
        <v>33</v>
      </c>
      <c r="L68" s="91" t="s">
        <v>33</v>
      </c>
      <c r="M68" s="92" t="s">
        <v>33</v>
      </c>
      <c r="N68" s="93" t="s">
        <v>33</v>
      </c>
      <c r="Q68" s="68" t="s">
        <v>1334</v>
      </c>
    </row>
    <row r="69" spans="1:23" s="63" customFormat="1" x14ac:dyDescent="0.2">
      <c r="A69" s="94"/>
      <c r="B69" s="95"/>
      <c r="C69" s="767" t="s">
        <v>1823</v>
      </c>
      <c r="D69" s="767"/>
      <c r="E69" s="767"/>
      <c r="F69" s="767"/>
      <c r="G69" s="767"/>
      <c r="H69" s="767"/>
      <c r="I69" s="767"/>
      <c r="J69" s="767"/>
      <c r="K69" s="767"/>
      <c r="L69" s="767"/>
      <c r="M69" s="767"/>
      <c r="N69" s="781"/>
      <c r="W69" s="68" t="s">
        <v>1823</v>
      </c>
    </row>
    <row r="70" spans="1:23" s="63" customFormat="1" ht="22.5" x14ac:dyDescent="0.2">
      <c r="A70" s="96"/>
      <c r="B70" s="97" t="s">
        <v>171</v>
      </c>
      <c r="C70" s="767" t="s">
        <v>172</v>
      </c>
      <c r="D70" s="767"/>
      <c r="E70" s="767"/>
      <c r="F70" s="767"/>
      <c r="G70" s="767"/>
      <c r="H70" s="767"/>
      <c r="I70" s="767"/>
      <c r="J70" s="767"/>
      <c r="K70" s="767"/>
      <c r="L70" s="767"/>
      <c r="M70" s="767"/>
      <c r="N70" s="781"/>
      <c r="R70" s="68" t="s">
        <v>172</v>
      </c>
    </row>
    <row r="71" spans="1:23" s="63" customFormat="1" x14ac:dyDescent="0.2">
      <c r="A71" s="98"/>
      <c r="B71" s="97" t="s">
        <v>165</v>
      </c>
      <c r="C71" s="767" t="s">
        <v>251</v>
      </c>
      <c r="D71" s="767"/>
      <c r="E71" s="767"/>
      <c r="F71" s="99" t="s">
        <v>33</v>
      </c>
      <c r="G71" s="99" t="s">
        <v>33</v>
      </c>
      <c r="H71" s="99" t="s">
        <v>33</v>
      </c>
      <c r="I71" s="99" t="s">
        <v>33</v>
      </c>
      <c r="J71" s="100">
        <v>139.54</v>
      </c>
      <c r="K71" s="99" t="s">
        <v>175</v>
      </c>
      <c r="L71" s="100">
        <v>69.77</v>
      </c>
      <c r="M71" s="101" t="s">
        <v>33</v>
      </c>
      <c r="N71" s="102" t="s">
        <v>33</v>
      </c>
      <c r="S71" s="68" t="s">
        <v>251</v>
      </c>
    </row>
    <row r="72" spans="1:23" s="63" customFormat="1" x14ac:dyDescent="0.2">
      <c r="A72" s="98"/>
      <c r="B72" s="97" t="s">
        <v>212</v>
      </c>
      <c r="C72" s="767" t="s">
        <v>252</v>
      </c>
      <c r="D72" s="767"/>
      <c r="E72" s="767"/>
      <c r="F72" s="99" t="s">
        <v>33</v>
      </c>
      <c r="G72" s="99" t="s">
        <v>33</v>
      </c>
      <c r="H72" s="99" t="s">
        <v>33</v>
      </c>
      <c r="I72" s="99" t="s">
        <v>33</v>
      </c>
      <c r="J72" s="100">
        <v>16.79</v>
      </c>
      <c r="K72" s="99" t="s">
        <v>33</v>
      </c>
      <c r="L72" s="100">
        <v>6.72</v>
      </c>
      <c r="M72" s="101" t="s">
        <v>33</v>
      </c>
      <c r="N72" s="102" t="s">
        <v>33</v>
      </c>
      <c r="S72" s="68" t="s">
        <v>252</v>
      </c>
    </row>
    <row r="73" spans="1:23" s="63" customFormat="1" x14ac:dyDescent="0.2">
      <c r="A73" s="98"/>
      <c r="B73" s="97" t="s">
        <v>33</v>
      </c>
      <c r="C73" s="767" t="s">
        <v>253</v>
      </c>
      <c r="D73" s="767"/>
      <c r="E73" s="767"/>
      <c r="F73" s="99" t="s">
        <v>179</v>
      </c>
      <c r="G73" s="99" t="s">
        <v>1335</v>
      </c>
      <c r="H73" s="99" t="s">
        <v>175</v>
      </c>
      <c r="I73" s="99" t="s">
        <v>1824</v>
      </c>
      <c r="J73" s="100" t="s">
        <v>33</v>
      </c>
      <c r="K73" s="99" t="s">
        <v>33</v>
      </c>
      <c r="L73" s="100" t="s">
        <v>33</v>
      </c>
      <c r="M73" s="101" t="s">
        <v>33</v>
      </c>
      <c r="N73" s="102" t="s">
        <v>33</v>
      </c>
      <c r="T73" s="68" t="s">
        <v>253</v>
      </c>
    </row>
    <row r="74" spans="1:23" s="63" customFormat="1" x14ac:dyDescent="0.2">
      <c r="A74" s="98"/>
      <c r="B74" s="97" t="s">
        <v>33</v>
      </c>
      <c r="C74" s="776" t="s">
        <v>182</v>
      </c>
      <c r="D74" s="776"/>
      <c r="E74" s="776"/>
      <c r="F74" s="90" t="s">
        <v>33</v>
      </c>
      <c r="G74" s="90" t="s">
        <v>33</v>
      </c>
      <c r="H74" s="90" t="s">
        <v>33</v>
      </c>
      <c r="I74" s="90" t="s">
        <v>33</v>
      </c>
      <c r="J74" s="91">
        <v>156.33000000000001</v>
      </c>
      <c r="K74" s="90" t="s">
        <v>33</v>
      </c>
      <c r="L74" s="91">
        <v>76.489999999999995</v>
      </c>
      <c r="M74" s="92" t="s">
        <v>33</v>
      </c>
      <c r="N74" s="93" t="s">
        <v>33</v>
      </c>
      <c r="U74" s="68" t="s">
        <v>182</v>
      </c>
    </row>
    <row r="75" spans="1:23" s="63" customFormat="1" x14ac:dyDescent="0.2">
      <c r="A75" s="98"/>
      <c r="B75" s="97" t="s">
        <v>33</v>
      </c>
      <c r="C75" s="767" t="s">
        <v>183</v>
      </c>
      <c r="D75" s="767"/>
      <c r="E75" s="767"/>
      <c r="F75" s="99" t="s">
        <v>33</v>
      </c>
      <c r="G75" s="99" t="s">
        <v>33</v>
      </c>
      <c r="H75" s="99" t="s">
        <v>33</v>
      </c>
      <c r="I75" s="99" t="s">
        <v>33</v>
      </c>
      <c r="J75" s="100" t="s">
        <v>33</v>
      </c>
      <c r="K75" s="99" t="s">
        <v>33</v>
      </c>
      <c r="L75" s="100">
        <v>69.77</v>
      </c>
      <c r="M75" s="101" t="s">
        <v>33</v>
      </c>
      <c r="N75" s="102" t="s">
        <v>33</v>
      </c>
      <c r="T75" s="68" t="s">
        <v>183</v>
      </c>
    </row>
    <row r="76" spans="1:23" s="63" customFormat="1" ht="22.5" x14ac:dyDescent="0.2">
      <c r="A76" s="98"/>
      <c r="B76" s="97" t="s">
        <v>959</v>
      </c>
      <c r="C76" s="767" t="s">
        <v>960</v>
      </c>
      <c r="D76" s="767"/>
      <c r="E76" s="767"/>
      <c r="F76" s="99" t="s">
        <v>186</v>
      </c>
      <c r="G76" s="99" t="s">
        <v>187</v>
      </c>
      <c r="H76" s="99" t="s">
        <v>33</v>
      </c>
      <c r="I76" s="99" t="s">
        <v>187</v>
      </c>
      <c r="J76" s="100" t="s">
        <v>33</v>
      </c>
      <c r="K76" s="99" t="s">
        <v>33</v>
      </c>
      <c r="L76" s="100">
        <v>66.28</v>
      </c>
      <c r="M76" s="101" t="s">
        <v>33</v>
      </c>
      <c r="N76" s="102" t="s">
        <v>33</v>
      </c>
      <c r="T76" s="68" t="s">
        <v>960</v>
      </c>
    </row>
    <row r="77" spans="1:23" s="63" customFormat="1" ht="22.5" x14ac:dyDescent="0.2">
      <c r="A77" s="98"/>
      <c r="B77" s="97" t="s">
        <v>961</v>
      </c>
      <c r="C77" s="767" t="s">
        <v>962</v>
      </c>
      <c r="D77" s="767"/>
      <c r="E77" s="767"/>
      <c r="F77" s="99" t="s">
        <v>186</v>
      </c>
      <c r="G77" s="99" t="s">
        <v>594</v>
      </c>
      <c r="H77" s="99" t="s">
        <v>33</v>
      </c>
      <c r="I77" s="99" t="s">
        <v>594</v>
      </c>
      <c r="J77" s="100" t="s">
        <v>33</v>
      </c>
      <c r="K77" s="99" t="s">
        <v>33</v>
      </c>
      <c r="L77" s="100">
        <v>45.35</v>
      </c>
      <c r="M77" s="101" t="s">
        <v>33</v>
      </c>
      <c r="N77" s="102" t="s">
        <v>33</v>
      </c>
      <c r="T77" s="68" t="s">
        <v>962</v>
      </c>
    </row>
    <row r="78" spans="1:23" s="63" customFormat="1" x14ac:dyDescent="0.2">
      <c r="A78" s="103"/>
      <c r="B78" s="104"/>
      <c r="C78" s="780" t="s">
        <v>191</v>
      </c>
      <c r="D78" s="780"/>
      <c r="E78" s="780"/>
      <c r="F78" s="105" t="s">
        <v>33</v>
      </c>
      <c r="G78" s="105" t="s">
        <v>33</v>
      </c>
      <c r="H78" s="105" t="s">
        <v>33</v>
      </c>
      <c r="I78" s="105" t="s">
        <v>33</v>
      </c>
      <c r="J78" s="106" t="s">
        <v>33</v>
      </c>
      <c r="K78" s="105" t="s">
        <v>33</v>
      </c>
      <c r="L78" s="106">
        <v>188.12</v>
      </c>
      <c r="M78" s="92" t="s">
        <v>33</v>
      </c>
      <c r="N78" s="107" t="s">
        <v>33</v>
      </c>
      <c r="V78" s="68" t="s">
        <v>191</v>
      </c>
    </row>
    <row r="79" spans="1:23" s="63" customFormat="1" ht="33.75" x14ac:dyDescent="0.2">
      <c r="A79" s="88" t="s">
        <v>240</v>
      </c>
      <c r="B79" s="89" t="s">
        <v>2613</v>
      </c>
      <c r="C79" s="776" t="s">
        <v>2614</v>
      </c>
      <c r="D79" s="776"/>
      <c r="E79" s="776"/>
      <c r="F79" s="90" t="s">
        <v>815</v>
      </c>
      <c r="G79" s="90" t="s">
        <v>33</v>
      </c>
      <c r="H79" s="90" t="s">
        <v>33</v>
      </c>
      <c r="I79" s="90" t="s">
        <v>1827</v>
      </c>
      <c r="J79" s="91">
        <v>2.2400000000000002</v>
      </c>
      <c r="K79" s="90" t="s">
        <v>33</v>
      </c>
      <c r="L79" s="91">
        <v>91.39</v>
      </c>
      <c r="M79" s="92" t="s">
        <v>33</v>
      </c>
      <c r="N79" s="93" t="s">
        <v>33</v>
      </c>
      <c r="Q79" s="68" t="s">
        <v>2614</v>
      </c>
    </row>
    <row r="80" spans="1:23" s="63" customFormat="1" x14ac:dyDescent="0.2">
      <c r="A80" s="94"/>
      <c r="B80" s="95"/>
      <c r="C80" s="767" t="s">
        <v>1828</v>
      </c>
      <c r="D80" s="767"/>
      <c r="E80" s="767"/>
      <c r="F80" s="767"/>
      <c r="G80" s="767"/>
      <c r="H80" s="767"/>
      <c r="I80" s="767"/>
      <c r="J80" s="767"/>
      <c r="K80" s="767"/>
      <c r="L80" s="767"/>
      <c r="M80" s="767"/>
      <c r="N80" s="781"/>
      <c r="W80" s="68" t="s">
        <v>1828</v>
      </c>
    </row>
    <row r="81" spans="1:23" s="63" customFormat="1" ht="45" x14ac:dyDescent="0.2">
      <c r="A81" s="88" t="s">
        <v>246</v>
      </c>
      <c r="B81" s="89" t="s">
        <v>1341</v>
      </c>
      <c r="C81" s="776" t="s">
        <v>1342</v>
      </c>
      <c r="D81" s="776"/>
      <c r="E81" s="776"/>
      <c r="F81" s="90" t="s">
        <v>711</v>
      </c>
      <c r="G81" s="90" t="s">
        <v>33</v>
      </c>
      <c r="H81" s="90" t="s">
        <v>33</v>
      </c>
      <c r="I81" s="90" t="s">
        <v>925</v>
      </c>
      <c r="J81" s="91" t="s">
        <v>33</v>
      </c>
      <c r="K81" s="90" t="s">
        <v>33</v>
      </c>
      <c r="L81" s="91" t="s">
        <v>33</v>
      </c>
      <c r="M81" s="92" t="s">
        <v>33</v>
      </c>
      <c r="N81" s="93" t="s">
        <v>33</v>
      </c>
      <c r="Q81" s="68" t="s">
        <v>1342</v>
      </c>
    </row>
    <row r="82" spans="1:23" s="63" customFormat="1" x14ac:dyDescent="0.2">
      <c r="A82" s="94"/>
      <c r="B82" s="95"/>
      <c r="C82" s="767" t="s">
        <v>1823</v>
      </c>
      <c r="D82" s="767"/>
      <c r="E82" s="767"/>
      <c r="F82" s="767"/>
      <c r="G82" s="767"/>
      <c r="H82" s="767"/>
      <c r="I82" s="767"/>
      <c r="J82" s="767"/>
      <c r="K82" s="767"/>
      <c r="L82" s="767"/>
      <c r="M82" s="767"/>
      <c r="N82" s="781"/>
      <c r="W82" s="68" t="s">
        <v>1823</v>
      </c>
    </row>
    <row r="83" spans="1:23" s="63" customFormat="1" ht="22.5" x14ac:dyDescent="0.2">
      <c r="A83" s="96"/>
      <c r="B83" s="97" t="s">
        <v>171</v>
      </c>
      <c r="C83" s="767" t="s">
        <v>172</v>
      </c>
      <c r="D83" s="767"/>
      <c r="E83" s="767"/>
      <c r="F83" s="767"/>
      <c r="G83" s="767"/>
      <c r="H83" s="767"/>
      <c r="I83" s="767"/>
      <c r="J83" s="767"/>
      <c r="K83" s="767"/>
      <c r="L83" s="767"/>
      <c r="M83" s="767"/>
      <c r="N83" s="781"/>
      <c r="R83" s="68" t="s">
        <v>172</v>
      </c>
    </row>
    <row r="84" spans="1:23" s="63" customFormat="1" x14ac:dyDescent="0.2">
      <c r="A84" s="98"/>
      <c r="B84" s="97" t="s">
        <v>165</v>
      </c>
      <c r="C84" s="767" t="s">
        <v>251</v>
      </c>
      <c r="D84" s="767"/>
      <c r="E84" s="767"/>
      <c r="F84" s="99" t="s">
        <v>33</v>
      </c>
      <c r="G84" s="99" t="s">
        <v>33</v>
      </c>
      <c r="H84" s="99" t="s">
        <v>33</v>
      </c>
      <c r="I84" s="99" t="s">
        <v>33</v>
      </c>
      <c r="J84" s="100">
        <v>42.21</v>
      </c>
      <c r="K84" s="99" t="s">
        <v>175</v>
      </c>
      <c r="L84" s="100">
        <v>21.11</v>
      </c>
      <c r="M84" s="101" t="s">
        <v>33</v>
      </c>
      <c r="N84" s="102" t="s">
        <v>33</v>
      </c>
      <c r="S84" s="68" t="s">
        <v>251</v>
      </c>
    </row>
    <row r="85" spans="1:23" s="63" customFormat="1" x14ac:dyDescent="0.2">
      <c r="A85" s="98"/>
      <c r="B85" s="97" t="s">
        <v>173</v>
      </c>
      <c r="C85" s="767" t="s">
        <v>174</v>
      </c>
      <c r="D85" s="767"/>
      <c r="E85" s="767"/>
      <c r="F85" s="99" t="s">
        <v>33</v>
      </c>
      <c r="G85" s="99" t="s">
        <v>33</v>
      </c>
      <c r="H85" s="99" t="s">
        <v>33</v>
      </c>
      <c r="I85" s="99" t="s">
        <v>33</v>
      </c>
      <c r="J85" s="100">
        <v>1.81</v>
      </c>
      <c r="K85" s="99" t="s">
        <v>175</v>
      </c>
      <c r="L85" s="100">
        <v>0.91</v>
      </c>
      <c r="M85" s="101" t="s">
        <v>33</v>
      </c>
      <c r="N85" s="102" t="s">
        <v>33</v>
      </c>
      <c r="S85" s="68" t="s">
        <v>174</v>
      </c>
    </row>
    <row r="86" spans="1:23" s="63" customFormat="1" x14ac:dyDescent="0.2">
      <c r="A86" s="98"/>
      <c r="B86" s="97" t="s">
        <v>176</v>
      </c>
      <c r="C86" s="767" t="s">
        <v>177</v>
      </c>
      <c r="D86" s="767"/>
      <c r="E86" s="767"/>
      <c r="F86" s="99" t="s">
        <v>33</v>
      </c>
      <c r="G86" s="99" t="s">
        <v>33</v>
      </c>
      <c r="H86" s="99" t="s">
        <v>33</v>
      </c>
      <c r="I86" s="99" t="s">
        <v>33</v>
      </c>
      <c r="J86" s="100">
        <v>0.26</v>
      </c>
      <c r="K86" s="99" t="s">
        <v>175</v>
      </c>
      <c r="L86" s="100">
        <v>0.13</v>
      </c>
      <c r="M86" s="101" t="s">
        <v>33</v>
      </c>
      <c r="N86" s="102" t="s">
        <v>33</v>
      </c>
      <c r="S86" s="68" t="s">
        <v>177</v>
      </c>
    </row>
    <row r="87" spans="1:23" s="63" customFormat="1" x14ac:dyDescent="0.2">
      <c r="A87" s="98"/>
      <c r="B87" s="97" t="s">
        <v>212</v>
      </c>
      <c r="C87" s="767" t="s">
        <v>252</v>
      </c>
      <c r="D87" s="767"/>
      <c r="E87" s="767"/>
      <c r="F87" s="99" t="s">
        <v>33</v>
      </c>
      <c r="G87" s="99" t="s">
        <v>33</v>
      </c>
      <c r="H87" s="99" t="s">
        <v>33</v>
      </c>
      <c r="I87" s="99" t="s">
        <v>33</v>
      </c>
      <c r="J87" s="100">
        <v>11.27</v>
      </c>
      <c r="K87" s="99" t="s">
        <v>33</v>
      </c>
      <c r="L87" s="100">
        <v>4.51</v>
      </c>
      <c r="M87" s="101" t="s">
        <v>33</v>
      </c>
      <c r="N87" s="102" t="s">
        <v>33</v>
      </c>
      <c r="S87" s="68" t="s">
        <v>252</v>
      </c>
    </row>
    <row r="88" spans="1:23" s="63" customFormat="1" x14ac:dyDescent="0.2">
      <c r="A88" s="98"/>
      <c r="B88" s="97" t="s">
        <v>33</v>
      </c>
      <c r="C88" s="767" t="s">
        <v>253</v>
      </c>
      <c r="D88" s="767"/>
      <c r="E88" s="767"/>
      <c r="F88" s="99" t="s">
        <v>179</v>
      </c>
      <c r="G88" s="99" t="s">
        <v>1343</v>
      </c>
      <c r="H88" s="99" t="s">
        <v>175</v>
      </c>
      <c r="I88" s="99" t="s">
        <v>1829</v>
      </c>
      <c r="J88" s="100" t="s">
        <v>33</v>
      </c>
      <c r="K88" s="99" t="s">
        <v>33</v>
      </c>
      <c r="L88" s="100" t="s">
        <v>33</v>
      </c>
      <c r="M88" s="101" t="s">
        <v>33</v>
      </c>
      <c r="N88" s="102" t="s">
        <v>33</v>
      </c>
      <c r="T88" s="68" t="s">
        <v>253</v>
      </c>
    </row>
    <row r="89" spans="1:23" s="63" customFormat="1" x14ac:dyDescent="0.2">
      <c r="A89" s="98"/>
      <c r="B89" s="97" t="s">
        <v>33</v>
      </c>
      <c r="C89" s="767" t="s">
        <v>178</v>
      </c>
      <c r="D89" s="767"/>
      <c r="E89" s="767"/>
      <c r="F89" s="99" t="s">
        <v>179</v>
      </c>
      <c r="G89" s="99" t="s">
        <v>981</v>
      </c>
      <c r="H89" s="99" t="s">
        <v>175</v>
      </c>
      <c r="I89" s="99" t="s">
        <v>957</v>
      </c>
      <c r="J89" s="100" t="s">
        <v>33</v>
      </c>
      <c r="K89" s="99" t="s">
        <v>33</v>
      </c>
      <c r="L89" s="100" t="s">
        <v>33</v>
      </c>
      <c r="M89" s="101" t="s">
        <v>33</v>
      </c>
      <c r="N89" s="102" t="s">
        <v>33</v>
      </c>
      <c r="T89" s="68" t="s">
        <v>178</v>
      </c>
    </row>
    <row r="90" spans="1:23" s="63" customFormat="1" x14ac:dyDescent="0.2">
      <c r="A90" s="98"/>
      <c r="B90" s="97" t="s">
        <v>33</v>
      </c>
      <c r="C90" s="776" t="s">
        <v>182</v>
      </c>
      <c r="D90" s="776"/>
      <c r="E90" s="776"/>
      <c r="F90" s="90" t="s">
        <v>33</v>
      </c>
      <c r="G90" s="90" t="s">
        <v>33</v>
      </c>
      <c r="H90" s="90" t="s">
        <v>33</v>
      </c>
      <c r="I90" s="90" t="s">
        <v>33</v>
      </c>
      <c r="J90" s="91">
        <v>55.29</v>
      </c>
      <c r="K90" s="90" t="s">
        <v>33</v>
      </c>
      <c r="L90" s="91">
        <v>26.53</v>
      </c>
      <c r="M90" s="92" t="s">
        <v>33</v>
      </c>
      <c r="N90" s="93" t="s">
        <v>33</v>
      </c>
      <c r="U90" s="68" t="s">
        <v>182</v>
      </c>
    </row>
    <row r="91" spans="1:23" s="63" customFormat="1" x14ac:dyDescent="0.2">
      <c r="A91" s="98"/>
      <c r="B91" s="97" t="s">
        <v>33</v>
      </c>
      <c r="C91" s="767" t="s">
        <v>183</v>
      </c>
      <c r="D91" s="767"/>
      <c r="E91" s="767"/>
      <c r="F91" s="99" t="s">
        <v>33</v>
      </c>
      <c r="G91" s="99" t="s">
        <v>33</v>
      </c>
      <c r="H91" s="99" t="s">
        <v>33</v>
      </c>
      <c r="I91" s="99" t="s">
        <v>33</v>
      </c>
      <c r="J91" s="100" t="s">
        <v>33</v>
      </c>
      <c r="K91" s="99" t="s">
        <v>33</v>
      </c>
      <c r="L91" s="100">
        <v>21.24</v>
      </c>
      <c r="M91" s="101" t="s">
        <v>33</v>
      </c>
      <c r="N91" s="102" t="s">
        <v>33</v>
      </c>
      <c r="T91" s="68" t="s">
        <v>183</v>
      </c>
    </row>
    <row r="92" spans="1:23" s="63" customFormat="1" ht="22.5" x14ac:dyDescent="0.2">
      <c r="A92" s="98"/>
      <c r="B92" s="97" t="s">
        <v>959</v>
      </c>
      <c r="C92" s="767" t="s">
        <v>960</v>
      </c>
      <c r="D92" s="767"/>
      <c r="E92" s="767"/>
      <c r="F92" s="99" t="s">
        <v>186</v>
      </c>
      <c r="G92" s="99" t="s">
        <v>187</v>
      </c>
      <c r="H92" s="99" t="s">
        <v>33</v>
      </c>
      <c r="I92" s="99" t="s">
        <v>187</v>
      </c>
      <c r="J92" s="100" t="s">
        <v>33</v>
      </c>
      <c r="K92" s="99" t="s">
        <v>33</v>
      </c>
      <c r="L92" s="100">
        <v>20.18</v>
      </c>
      <c r="M92" s="101" t="s">
        <v>33</v>
      </c>
      <c r="N92" s="102" t="s">
        <v>33</v>
      </c>
      <c r="T92" s="68" t="s">
        <v>960</v>
      </c>
    </row>
    <row r="93" spans="1:23" s="63" customFormat="1" ht="22.5" x14ac:dyDescent="0.2">
      <c r="A93" s="98"/>
      <c r="B93" s="97" t="s">
        <v>961</v>
      </c>
      <c r="C93" s="767" t="s">
        <v>962</v>
      </c>
      <c r="D93" s="767"/>
      <c r="E93" s="767"/>
      <c r="F93" s="99" t="s">
        <v>186</v>
      </c>
      <c r="G93" s="99" t="s">
        <v>594</v>
      </c>
      <c r="H93" s="99" t="s">
        <v>33</v>
      </c>
      <c r="I93" s="99" t="s">
        <v>594</v>
      </c>
      <c r="J93" s="100" t="s">
        <v>33</v>
      </c>
      <c r="K93" s="99" t="s">
        <v>33</v>
      </c>
      <c r="L93" s="100">
        <v>13.81</v>
      </c>
      <c r="M93" s="101" t="s">
        <v>33</v>
      </c>
      <c r="N93" s="102" t="s">
        <v>33</v>
      </c>
      <c r="T93" s="68" t="s">
        <v>962</v>
      </c>
    </row>
    <row r="94" spans="1:23" s="63" customFormat="1" x14ac:dyDescent="0.2">
      <c r="A94" s="103"/>
      <c r="B94" s="104"/>
      <c r="C94" s="780" t="s">
        <v>191</v>
      </c>
      <c r="D94" s="780"/>
      <c r="E94" s="780"/>
      <c r="F94" s="105" t="s">
        <v>33</v>
      </c>
      <c r="G94" s="105" t="s">
        <v>33</v>
      </c>
      <c r="H94" s="105" t="s">
        <v>33</v>
      </c>
      <c r="I94" s="105" t="s">
        <v>33</v>
      </c>
      <c r="J94" s="106" t="s">
        <v>33</v>
      </c>
      <c r="K94" s="105" t="s">
        <v>33</v>
      </c>
      <c r="L94" s="106">
        <v>60.52</v>
      </c>
      <c r="M94" s="92" t="s">
        <v>33</v>
      </c>
      <c r="N94" s="107" t="s">
        <v>33</v>
      </c>
      <c r="V94" s="68" t="s">
        <v>191</v>
      </c>
    </row>
    <row r="95" spans="1:23" s="63" customFormat="1" ht="101.25" x14ac:dyDescent="0.2">
      <c r="A95" s="88" t="s">
        <v>258</v>
      </c>
      <c r="B95" s="89" t="s">
        <v>1148</v>
      </c>
      <c r="C95" s="776" t="s">
        <v>1440</v>
      </c>
      <c r="D95" s="776"/>
      <c r="E95" s="776"/>
      <c r="F95" s="90" t="s">
        <v>1092</v>
      </c>
      <c r="G95" s="90" t="s">
        <v>33</v>
      </c>
      <c r="H95" s="90" t="s">
        <v>33</v>
      </c>
      <c r="I95" s="90" t="s">
        <v>2739</v>
      </c>
      <c r="J95" s="91">
        <v>5167.54</v>
      </c>
      <c r="K95" s="90" t="s">
        <v>33</v>
      </c>
      <c r="L95" s="91">
        <v>158.13</v>
      </c>
      <c r="M95" s="92" t="s">
        <v>33</v>
      </c>
      <c r="N95" s="93" t="s">
        <v>33</v>
      </c>
      <c r="Q95" s="68" t="s">
        <v>1440</v>
      </c>
    </row>
    <row r="96" spans="1:23" s="63" customFormat="1" x14ac:dyDescent="0.2">
      <c r="A96" s="94"/>
      <c r="B96" s="95"/>
      <c r="C96" s="767" t="s">
        <v>4533</v>
      </c>
      <c r="D96" s="767"/>
      <c r="E96" s="767"/>
      <c r="F96" s="767"/>
      <c r="G96" s="767"/>
      <c r="H96" s="767"/>
      <c r="I96" s="767"/>
      <c r="J96" s="767"/>
      <c r="K96" s="767"/>
      <c r="L96" s="767"/>
      <c r="M96" s="767"/>
      <c r="N96" s="781"/>
      <c r="W96" s="68" t="s">
        <v>4533</v>
      </c>
    </row>
    <row r="97" spans="1:23" s="63" customFormat="1" ht="112.5" x14ac:dyDescent="0.2">
      <c r="A97" s="88" t="s">
        <v>262</v>
      </c>
      <c r="B97" s="89" t="s">
        <v>1441</v>
      </c>
      <c r="C97" s="776" t="s">
        <v>1442</v>
      </c>
      <c r="D97" s="776"/>
      <c r="E97" s="776"/>
      <c r="F97" s="90" t="s">
        <v>1092</v>
      </c>
      <c r="G97" s="90" t="s">
        <v>33</v>
      </c>
      <c r="H97" s="90" t="s">
        <v>33</v>
      </c>
      <c r="I97" s="90" t="s">
        <v>1150</v>
      </c>
      <c r="J97" s="91">
        <v>16358.22</v>
      </c>
      <c r="K97" s="90" t="s">
        <v>33</v>
      </c>
      <c r="L97" s="91">
        <v>166.85</v>
      </c>
      <c r="M97" s="92" t="s">
        <v>33</v>
      </c>
      <c r="N97" s="93" t="s">
        <v>33</v>
      </c>
      <c r="Q97" s="68" t="s">
        <v>1442</v>
      </c>
    </row>
    <row r="98" spans="1:23" s="63" customFormat="1" x14ac:dyDescent="0.2">
      <c r="A98" s="94"/>
      <c r="B98" s="95"/>
      <c r="C98" s="767" t="s">
        <v>1151</v>
      </c>
      <c r="D98" s="767"/>
      <c r="E98" s="767"/>
      <c r="F98" s="767"/>
      <c r="G98" s="767"/>
      <c r="H98" s="767"/>
      <c r="I98" s="767"/>
      <c r="J98" s="767"/>
      <c r="K98" s="767"/>
      <c r="L98" s="767"/>
      <c r="M98" s="767"/>
      <c r="N98" s="781"/>
      <c r="W98" s="68" t="s">
        <v>1151</v>
      </c>
    </row>
    <row r="99" spans="1:23" s="63" customFormat="1" ht="22.5" x14ac:dyDescent="0.2">
      <c r="A99" s="88" t="s">
        <v>267</v>
      </c>
      <c r="B99" s="89" t="s">
        <v>1101</v>
      </c>
      <c r="C99" s="776" t="s">
        <v>1102</v>
      </c>
      <c r="D99" s="776"/>
      <c r="E99" s="776"/>
      <c r="F99" s="90" t="s">
        <v>334</v>
      </c>
      <c r="G99" s="90" t="s">
        <v>33</v>
      </c>
      <c r="H99" s="90" t="s">
        <v>33</v>
      </c>
      <c r="I99" s="90" t="s">
        <v>614</v>
      </c>
      <c r="J99" s="91">
        <v>125</v>
      </c>
      <c r="K99" s="90" t="s">
        <v>33</v>
      </c>
      <c r="L99" s="91">
        <v>25</v>
      </c>
      <c r="M99" s="92" t="s">
        <v>33</v>
      </c>
      <c r="N99" s="93" t="s">
        <v>33</v>
      </c>
      <c r="Q99" s="68" t="s">
        <v>1102</v>
      </c>
    </row>
    <row r="100" spans="1:23" s="63" customFormat="1" x14ac:dyDescent="0.2">
      <c r="A100" s="94"/>
      <c r="B100" s="95"/>
      <c r="C100" s="767" t="s">
        <v>1070</v>
      </c>
      <c r="D100" s="767"/>
      <c r="E100" s="767"/>
      <c r="F100" s="767"/>
      <c r="G100" s="767"/>
      <c r="H100" s="767"/>
      <c r="I100" s="767"/>
      <c r="J100" s="767"/>
      <c r="K100" s="767"/>
      <c r="L100" s="767"/>
      <c r="M100" s="767"/>
      <c r="N100" s="781"/>
      <c r="W100" s="68" t="s">
        <v>1070</v>
      </c>
    </row>
    <row r="101" spans="1:23" s="63" customFormat="1" ht="45" x14ac:dyDescent="0.2">
      <c r="A101" s="88" t="s">
        <v>274</v>
      </c>
      <c r="B101" s="89" t="s">
        <v>999</v>
      </c>
      <c r="C101" s="776" t="s">
        <v>1000</v>
      </c>
      <c r="D101" s="776"/>
      <c r="E101" s="776"/>
      <c r="F101" s="90" t="s">
        <v>484</v>
      </c>
      <c r="G101" s="90" t="s">
        <v>33</v>
      </c>
      <c r="H101" s="90" t="s">
        <v>33</v>
      </c>
      <c r="I101" s="90" t="s">
        <v>741</v>
      </c>
      <c r="J101" s="91" t="s">
        <v>33</v>
      </c>
      <c r="K101" s="90" t="s">
        <v>33</v>
      </c>
      <c r="L101" s="91" t="s">
        <v>33</v>
      </c>
      <c r="M101" s="92" t="s">
        <v>33</v>
      </c>
      <c r="N101" s="93" t="s">
        <v>33</v>
      </c>
      <c r="Q101" s="68" t="s">
        <v>1000</v>
      </c>
    </row>
    <row r="102" spans="1:23" s="63" customFormat="1" ht="22.5" x14ac:dyDescent="0.2">
      <c r="A102" s="96"/>
      <c r="B102" s="97" t="s">
        <v>171</v>
      </c>
      <c r="C102" s="767" t="s">
        <v>172</v>
      </c>
      <c r="D102" s="767"/>
      <c r="E102" s="767"/>
      <c r="F102" s="767"/>
      <c r="G102" s="767"/>
      <c r="H102" s="767"/>
      <c r="I102" s="767"/>
      <c r="J102" s="767"/>
      <c r="K102" s="767"/>
      <c r="L102" s="767"/>
      <c r="M102" s="767"/>
      <c r="N102" s="781"/>
      <c r="R102" s="68" t="s">
        <v>172</v>
      </c>
    </row>
    <row r="103" spans="1:23" s="63" customFormat="1" x14ac:dyDescent="0.2">
      <c r="A103" s="98"/>
      <c r="B103" s="97" t="s">
        <v>165</v>
      </c>
      <c r="C103" s="767" t="s">
        <v>251</v>
      </c>
      <c r="D103" s="767"/>
      <c r="E103" s="767"/>
      <c r="F103" s="99" t="s">
        <v>33</v>
      </c>
      <c r="G103" s="99" t="s">
        <v>33</v>
      </c>
      <c r="H103" s="99" t="s">
        <v>33</v>
      </c>
      <c r="I103" s="99" t="s">
        <v>33</v>
      </c>
      <c r="J103" s="100">
        <v>3.57</v>
      </c>
      <c r="K103" s="99" t="s">
        <v>175</v>
      </c>
      <c r="L103" s="100">
        <v>133.88</v>
      </c>
      <c r="M103" s="101" t="s">
        <v>33</v>
      </c>
      <c r="N103" s="102" t="s">
        <v>33</v>
      </c>
      <c r="S103" s="68" t="s">
        <v>251</v>
      </c>
    </row>
    <row r="104" spans="1:23" s="63" customFormat="1" x14ac:dyDescent="0.2">
      <c r="A104" s="98"/>
      <c r="B104" s="97" t="s">
        <v>212</v>
      </c>
      <c r="C104" s="767" t="s">
        <v>252</v>
      </c>
      <c r="D104" s="767"/>
      <c r="E104" s="767"/>
      <c r="F104" s="99" t="s">
        <v>33</v>
      </c>
      <c r="G104" s="99" t="s">
        <v>33</v>
      </c>
      <c r="H104" s="99" t="s">
        <v>33</v>
      </c>
      <c r="I104" s="99" t="s">
        <v>33</v>
      </c>
      <c r="J104" s="100">
        <v>15.07</v>
      </c>
      <c r="K104" s="99" t="s">
        <v>33</v>
      </c>
      <c r="L104" s="100">
        <v>2.1</v>
      </c>
      <c r="M104" s="101" t="s">
        <v>33</v>
      </c>
      <c r="N104" s="102" t="s">
        <v>33</v>
      </c>
      <c r="S104" s="68" t="s">
        <v>252</v>
      </c>
    </row>
    <row r="105" spans="1:23" s="63" customFormat="1" x14ac:dyDescent="0.2">
      <c r="A105" s="98"/>
      <c r="B105" s="97" t="s">
        <v>33</v>
      </c>
      <c r="C105" s="767" t="s">
        <v>253</v>
      </c>
      <c r="D105" s="767"/>
      <c r="E105" s="767"/>
      <c r="F105" s="99" t="s">
        <v>179</v>
      </c>
      <c r="G105" s="99" t="s">
        <v>1001</v>
      </c>
      <c r="H105" s="99" t="s">
        <v>175</v>
      </c>
      <c r="I105" s="99" t="s">
        <v>1002</v>
      </c>
      <c r="J105" s="100" t="s">
        <v>33</v>
      </c>
      <c r="K105" s="99" t="s">
        <v>33</v>
      </c>
      <c r="L105" s="100" t="s">
        <v>33</v>
      </c>
      <c r="M105" s="101" t="s">
        <v>33</v>
      </c>
      <c r="N105" s="102" t="s">
        <v>33</v>
      </c>
      <c r="T105" s="68" t="s">
        <v>253</v>
      </c>
    </row>
    <row r="106" spans="1:23" s="63" customFormat="1" x14ac:dyDescent="0.2">
      <c r="A106" s="98"/>
      <c r="B106" s="97" t="s">
        <v>33</v>
      </c>
      <c r="C106" s="776" t="s">
        <v>182</v>
      </c>
      <c r="D106" s="776"/>
      <c r="E106" s="776"/>
      <c r="F106" s="90" t="s">
        <v>33</v>
      </c>
      <c r="G106" s="90" t="s">
        <v>33</v>
      </c>
      <c r="H106" s="90" t="s">
        <v>33</v>
      </c>
      <c r="I106" s="90" t="s">
        <v>33</v>
      </c>
      <c r="J106" s="91">
        <v>3.64</v>
      </c>
      <c r="K106" s="90" t="s">
        <v>33</v>
      </c>
      <c r="L106" s="91">
        <v>135.97999999999999</v>
      </c>
      <c r="M106" s="92" t="s">
        <v>33</v>
      </c>
      <c r="N106" s="93" t="s">
        <v>33</v>
      </c>
      <c r="U106" s="68" t="s">
        <v>182</v>
      </c>
    </row>
    <row r="107" spans="1:23" s="63" customFormat="1" x14ac:dyDescent="0.2">
      <c r="A107" s="98"/>
      <c r="B107" s="97" t="s">
        <v>33</v>
      </c>
      <c r="C107" s="767" t="s">
        <v>183</v>
      </c>
      <c r="D107" s="767"/>
      <c r="E107" s="767"/>
      <c r="F107" s="99" t="s">
        <v>33</v>
      </c>
      <c r="G107" s="99" t="s">
        <v>33</v>
      </c>
      <c r="H107" s="99" t="s">
        <v>33</v>
      </c>
      <c r="I107" s="99" t="s">
        <v>33</v>
      </c>
      <c r="J107" s="100" t="s">
        <v>33</v>
      </c>
      <c r="K107" s="99" t="s">
        <v>33</v>
      </c>
      <c r="L107" s="100">
        <v>133.88</v>
      </c>
      <c r="M107" s="101" t="s">
        <v>33</v>
      </c>
      <c r="N107" s="102" t="s">
        <v>33</v>
      </c>
      <c r="T107" s="68" t="s">
        <v>183</v>
      </c>
    </row>
    <row r="108" spans="1:23" s="63" customFormat="1" ht="22.5" x14ac:dyDescent="0.2">
      <c r="A108" s="98"/>
      <c r="B108" s="97" t="s">
        <v>959</v>
      </c>
      <c r="C108" s="767" t="s">
        <v>960</v>
      </c>
      <c r="D108" s="767"/>
      <c r="E108" s="767"/>
      <c r="F108" s="99" t="s">
        <v>186</v>
      </c>
      <c r="G108" s="99" t="s">
        <v>187</v>
      </c>
      <c r="H108" s="99" t="s">
        <v>33</v>
      </c>
      <c r="I108" s="99" t="s">
        <v>187</v>
      </c>
      <c r="J108" s="100" t="s">
        <v>33</v>
      </c>
      <c r="K108" s="99" t="s">
        <v>33</v>
      </c>
      <c r="L108" s="100">
        <v>127.19</v>
      </c>
      <c r="M108" s="101" t="s">
        <v>33</v>
      </c>
      <c r="N108" s="102" t="s">
        <v>33</v>
      </c>
      <c r="T108" s="68" t="s">
        <v>960</v>
      </c>
    </row>
    <row r="109" spans="1:23" s="63" customFormat="1" ht="22.5" x14ac:dyDescent="0.2">
      <c r="A109" s="98"/>
      <c r="B109" s="97" t="s">
        <v>961</v>
      </c>
      <c r="C109" s="767" t="s">
        <v>962</v>
      </c>
      <c r="D109" s="767"/>
      <c r="E109" s="767"/>
      <c r="F109" s="99" t="s">
        <v>186</v>
      </c>
      <c r="G109" s="99" t="s">
        <v>594</v>
      </c>
      <c r="H109" s="99" t="s">
        <v>33</v>
      </c>
      <c r="I109" s="99" t="s">
        <v>594</v>
      </c>
      <c r="J109" s="100" t="s">
        <v>33</v>
      </c>
      <c r="K109" s="99" t="s">
        <v>33</v>
      </c>
      <c r="L109" s="100">
        <v>87.02</v>
      </c>
      <c r="M109" s="101" t="s">
        <v>33</v>
      </c>
      <c r="N109" s="102" t="s">
        <v>33</v>
      </c>
      <c r="T109" s="68" t="s">
        <v>962</v>
      </c>
    </row>
    <row r="110" spans="1:23" s="63" customFormat="1" x14ac:dyDescent="0.2">
      <c r="A110" s="103"/>
      <c r="B110" s="104"/>
      <c r="C110" s="780" t="s">
        <v>191</v>
      </c>
      <c r="D110" s="780"/>
      <c r="E110" s="780"/>
      <c r="F110" s="105" t="s">
        <v>33</v>
      </c>
      <c r="G110" s="105" t="s">
        <v>33</v>
      </c>
      <c r="H110" s="105" t="s">
        <v>33</v>
      </c>
      <c r="I110" s="105" t="s">
        <v>33</v>
      </c>
      <c r="J110" s="106" t="s">
        <v>33</v>
      </c>
      <c r="K110" s="105" t="s">
        <v>33</v>
      </c>
      <c r="L110" s="106">
        <v>350.19</v>
      </c>
      <c r="M110" s="92" t="s">
        <v>33</v>
      </c>
      <c r="N110" s="107" t="s">
        <v>33</v>
      </c>
      <c r="V110" s="68" t="s">
        <v>191</v>
      </c>
    </row>
    <row r="111" spans="1:23" s="63" customFormat="1" ht="78.75" x14ac:dyDescent="0.2">
      <c r="A111" s="88" t="s">
        <v>282</v>
      </c>
      <c r="B111" s="89" t="s">
        <v>1003</v>
      </c>
      <c r="C111" s="776" t="s">
        <v>1004</v>
      </c>
      <c r="D111" s="776"/>
      <c r="E111" s="776"/>
      <c r="F111" s="90" t="s">
        <v>484</v>
      </c>
      <c r="G111" s="90" t="s">
        <v>33</v>
      </c>
      <c r="H111" s="90" t="s">
        <v>33</v>
      </c>
      <c r="I111" s="90" t="s">
        <v>165</v>
      </c>
      <c r="J111" s="91">
        <v>110.11</v>
      </c>
      <c r="K111" s="90" t="s">
        <v>33</v>
      </c>
      <c r="L111" s="91">
        <v>110.11</v>
      </c>
      <c r="M111" s="92" t="s">
        <v>33</v>
      </c>
      <c r="N111" s="93" t="s">
        <v>33</v>
      </c>
      <c r="Q111" s="68" t="s">
        <v>1004</v>
      </c>
    </row>
    <row r="112" spans="1:23" s="63" customFormat="1" ht="1.5" customHeight="1" x14ac:dyDescent="0.2">
      <c r="A112" s="108"/>
      <c r="B112" s="104"/>
      <c r="C112" s="104"/>
      <c r="D112" s="104"/>
      <c r="E112" s="104"/>
      <c r="F112" s="108"/>
      <c r="G112" s="108"/>
      <c r="H112" s="108"/>
      <c r="I112" s="108"/>
      <c r="J112" s="109"/>
      <c r="K112" s="108"/>
      <c r="L112" s="109"/>
      <c r="M112" s="99"/>
      <c r="N112" s="109"/>
    </row>
    <row r="113" spans="1:26" ht="2.25" customHeight="1" x14ac:dyDescent="0.2">
      <c r="B113" s="67"/>
      <c r="C113" s="67"/>
      <c r="D113" s="67"/>
      <c r="E113" s="67"/>
      <c r="F113" s="67"/>
      <c r="G113" s="67"/>
      <c r="H113" s="67"/>
      <c r="I113" s="67"/>
      <c r="J113" s="67"/>
      <c r="K113" s="67"/>
      <c r="L113" s="122"/>
      <c r="M113" s="123"/>
      <c r="N113" s="124"/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  <c r="Z113" s="63"/>
    </row>
    <row r="114" spans="1:26" x14ac:dyDescent="0.2">
      <c r="A114" s="110"/>
      <c r="B114" s="111" t="s">
        <v>33</v>
      </c>
      <c r="C114" s="780" t="s">
        <v>321</v>
      </c>
      <c r="D114" s="780"/>
      <c r="E114" s="780"/>
      <c r="F114" s="780"/>
      <c r="G114" s="780"/>
      <c r="H114" s="780"/>
      <c r="I114" s="780"/>
      <c r="J114" s="780"/>
      <c r="K114" s="780"/>
      <c r="L114" s="112" t="s">
        <v>33</v>
      </c>
      <c r="M114" s="113" t="s">
        <v>33</v>
      </c>
      <c r="N114" s="114" t="s">
        <v>33</v>
      </c>
      <c r="O114" s="63"/>
      <c r="P114" s="63"/>
      <c r="Q114" s="63"/>
      <c r="R114" s="63"/>
      <c r="S114" s="63"/>
      <c r="T114" s="63"/>
      <c r="U114" s="63"/>
      <c r="V114" s="63"/>
      <c r="W114" s="63"/>
      <c r="X114" s="68" t="s">
        <v>321</v>
      </c>
      <c r="Y114" s="63"/>
      <c r="Z114" s="63"/>
    </row>
    <row r="115" spans="1:26" x14ac:dyDescent="0.2">
      <c r="A115" s="115"/>
      <c r="B115" s="97" t="s">
        <v>165</v>
      </c>
      <c r="C115" s="767" t="s">
        <v>876</v>
      </c>
      <c r="D115" s="767"/>
      <c r="E115" s="767"/>
      <c r="F115" s="767"/>
      <c r="G115" s="767"/>
      <c r="H115" s="767"/>
      <c r="I115" s="767"/>
      <c r="J115" s="767"/>
      <c r="K115" s="767"/>
      <c r="L115" s="116">
        <v>1579.19</v>
      </c>
      <c r="M115" s="117">
        <v>7.3</v>
      </c>
      <c r="N115" s="118">
        <v>11528</v>
      </c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8" t="s">
        <v>876</v>
      </c>
      <c r="Z115" s="63"/>
    </row>
    <row r="116" spans="1:26" x14ac:dyDescent="0.2">
      <c r="A116" s="115"/>
      <c r="B116" s="97" t="s">
        <v>33</v>
      </c>
      <c r="C116" s="767" t="s">
        <v>203</v>
      </c>
      <c r="D116" s="767"/>
      <c r="E116" s="767"/>
      <c r="F116" s="767"/>
      <c r="G116" s="767"/>
      <c r="H116" s="767"/>
      <c r="I116" s="767"/>
      <c r="J116" s="767"/>
      <c r="K116" s="767"/>
      <c r="L116" s="116" t="s">
        <v>33</v>
      </c>
      <c r="M116" s="117" t="s">
        <v>33</v>
      </c>
      <c r="N116" s="118" t="s">
        <v>33</v>
      </c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8" t="s">
        <v>203</v>
      </c>
      <c r="Z116" s="63"/>
    </row>
    <row r="117" spans="1:26" x14ac:dyDescent="0.2">
      <c r="A117" s="115"/>
      <c r="B117" s="97" t="s">
        <v>33</v>
      </c>
      <c r="C117" s="767" t="s">
        <v>296</v>
      </c>
      <c r="D117" s="767"/>
      <c r="E117" s="767"/>
      <c r="F117" s="767"/>
      <c r="G117" s="767"/>
      <c r="H117" s="767"/>
      <c r="I117" s="767"/>
      <c r="J117" s="767"/>
      <c r="K117" s="767"/>
      <c r="L117" s="116">
        <v>391.7</v>
      </c>
      <c r="M117" s="117" t="s">
        <v>33</v>
      </c>
      <c r="N117" s="118" t="s">
        <v>33</v>
      </c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8" t="s">
        <v>296</v>
      </c>
      <c r="Z117" s="63"/>
    </row>
    <row r="118" spans="1:26" x14ac:dyDescent="0.2">
      <c r="A118" s="115"/>
      <c r="B118" s="97" t="s">
        <v>33</v>
      </c>
      <c r="C118" s="767" t="s">
        <v>204</v>
      </c>
      <c r="D118" s="767"/>
      <c r="E118" s="767"/>
      <c r="F118" s="767"/>
      <c r="G118" s="767"/>
      <c r="H118" s="767"/>
      <c r="I118" s="767"/>
      <c r="J118" s="767"/>
      <c r="K118" s="767"/>
      <c r="L118" s="116">
        <v>7.7</v>
      </c>
      <c r="M118" s="117" t="s">
        <v>33</v>
      </c>
      <c r="N118" s="118" t="s">
        <v>33</v>
      </c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8" t="s">
        <v>204</v>
      </c>
      <c r="Z118" s="63"/>
    </row>
    <row r="119" spans="1:26" x14ac:dyDescent="0.2">
      <c r="A119" s="115"/>
      <c r="B119" s="97" t="s">
        <v>33</v>
      </c>
      <c r="C119" s="767" t="s">
        <v>297</v>
      </c>
      <c r="D119" s="767"/>
      <c r="E119" s="767"/>
      <c r="F119" s="767"/>
      <c r="G119" s="767"/>
      <c r="H119" s="767"/>
      <c r="I119" s="767"/>
      <c r="J119" s="767"/>
      <c r="K119" s="767"/>
      <c r="L119" s="116">
        <v>582.25</v>
      </c>
      <c r="M119" s="117" t="s">
        <v>33</v>
      </c>
      <c r="N119" s="118" t="s">
        <v>33</v>
      </c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8" t="s">
        <v>297</v>
      </c>
      <c r="Z119" s="63"/>
    </row>
    <row r="120" spans="1:26" x14ac:dyDescent="0.2">
      <c r="A120" s="115"/>
      <c r="B120" s="97" t="s">
        <v>33</v>
      </c>
      <c r="C120" s="767" t="s">
        <v>205</v>
      </c>
      <c r="D120" s="767"/>
      <c r="E120" s="767"/>
      <c r="F120" s="767"/>
      <c r="G120" s="767"/>
      <c r="H120" s="767"/>
      <c r="I120" s="767"/>
      <c r="J120" s="767"/>
      <c r="K120" s="767"/>
      <c r="L120" s="116">
        <v>349.96</v>
      </c>
      <c r="M120" s="117" t="s">
        <v>33</v>
      </c>
      <c r="N120" s="118" t="s">
        <v>33</v>
      </c>
      <c r="O120" s="63"/>
      <c r="P120" s="63"/>
      <c r="Q120" s="63"/>
      <c r="R120" s="63"/>
      <c r="S120" s="63"/>
      <c r="T120" s="63"/>
      <c r="U120" s="63"/>
      <c r="V120" s="63"/>
      <c r="W120" s="63"/>
      <c r="X120" s="63"/>
      <c r="Y120" s="68" t="s">
        <v>205</v>
      </c>
      <c r="Z120" s="63"/>
    </row>
    <row r="121" spans="1:26" x14ac:dyDescent="0.2">
      <c r="A121" s="115"/>
      <c r="B121" s="97" t="s">
        <v>33</v>
      </c>
      <c r="C121" s="767" t="s">
        <v>206</v>
      </c>
      <c r="D121" s="767"/>
      <c r="E121" s="767"/>
      <c r="F121" s="767"/>
      <c r="G121" s="767"/>
      <c r="H121" s="767"/>
      <c r="I121" s="767"/>
      <c r="J121" s="767"/>
      <c r="K121" s="767"/>
      <c r="L121" s="116">
        <v>247.58</v>
      </c>
      <c r="M121" s="117" t="s">
        <v>33</v>
      </c>
      <c r="N121" s="118" t="s">
        <v>33</v>
      </c>
      <c r="O121" s="63"/>
      <c r="P121" s="63"/>
      <c r="Q121" s="63"/>
      <c r="R121" s="63"/>
      <c r="S121" s="63"/>
      <c r="T121" s="63"/>
      <c r="U121" s="63"/>
      <c r="V121" s="63"/>
      <c r="W121" s="63"/>
      <c r="X121" s="63"/>
      <c r="Y121" s="68" t="s">
        <v>206</v>
      </c>
      <c r="Z121" s="63"/>
    </row>
    <row r="122" spans="1:26" x14ac:dyDescent="0.2">
      <c r="A122" s="115"/>
      <c r="B122" s="97" t="s">
        <v>33</v>
      </c>
      <c r="C122" s="767" t="s">
        <v>877</v>
      </c>
      <c r="D122" s="767"/>
      <c r="E122" s="767"/>
      <c r="F122" s="767"/>
      <c r="G122" s="767"/>
      <c r="H122" s="767"/>
      <c r="I122" s="767"/>
      <c r="J122" s="767"/>
      <c r="K122" s="767"/>
      <c r="L122" s="116">
        <v>787.13</v>
      </c>
      <c r="M122" s="117" t="s">
        <v>33</v>
      </c>
      <c r="N122" s="118">
        <v>3550</v>
      </c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8" t="s">
        <v>877</v>
      </c>
      <c r="Z122" s="63"/>
    </row>
    <row r="123" spans="1:26" x14ac:dyDescent="0.2">
      <c r="A123" s="115"/>
      <c r="B123" s="97" t="s">
        <v>173</v>
      </c>
      <c r="C123" s="767" t="s">
        <v>1006</v>
      </c>
      <c r="D123" s="767"/>
      <c r="E123" s="767"/>
      <c r="F123" s="767"/>
      <c r="G123" s="767"/>
      <c r="H123" s="767"/>
      <c r="I123" s="767"/>
      <c r="J123" s="767"/>
      <c r="K123" s="767"/>
      <c r="L123" s="116">
        <v>787.13</v>
      </c>
      <c r="M123" s="117">
        <v>4.51</v>
      </c>
      <c r="N123" s="118">
        <v>3550</v>
      </c>
      <c r="O123" s="63"/>
      <c r="P123" s="63"/>
      <c r="Q123" s="63"/>
      <c r="R123" s="63"/>
      <c r="S123" s="63"/>
      <c r="T123" s="63"/>
      <c r="U123" s="63"/>
      <c r="V123" s="63"/>
      <c r="W123" s="63"/>
      <c r="X123" s="63"/>
      <c r="Y123" s="68" t="s">
        <v>1006</v>
      </c>
      <c r="Z123" s="63"/>
    </row>
    <row r="124" spans="1:26" x14ac:dyDescent="0.2">
      <c r="A124" s="115"/>
      <c r="B124" s="97" t="s">
        <v>33</v>
      </c>
      <c r="C124" s="767" t="s">
        <v>207</v>
      </c>
      <c r="D124" s="767"/>
      <c r="E124" s="767"/>
      <c r="F124" s="767"/>
      <c r="G124" s="767"/>
      <c r="H124" s="767"/>
      <c r="I124" s="767"/>
      <c r="J124" s="767"/>
      <c r="K124" s="767"/>
      <c r="L124" s="116">
        <v>392.78</v>
      </c>
      <c r="M124" s="117" t="s">
        <v>33</v>
      </c>
      <c r="N124" s="118" t="s">
        <v>33</v>
      </c>
      <c r="O124" s="63"/>
      <c r="P124" s="63"/>
      <c r="Q124" s="63"/>
      <c r="R124" s="63"/>
      <c r="S124" s="63"/>
      <c r="T124" s="63"/>
      <c r="U124" s="63"/>
      <c r="V124" s="63"/>
      <c r="W124" s="63"/>
      <c r="X124" s="63"/>
      <c r="Y124" s="68" t="s">
        <v>207</v>
      </c>
      <c r="Z124" s="63"/>
    </row>
    <row r="125" spans="1:26" x14ac:dyDescent="0.2">
      <c r="A125" s="115"/>
      <c r="B125" s="97" t="s">
        <v>33</v>
      </c>
      <c r="C125" s="767" t="s">
        <v>208</v>
      </c>
      <c r="D125" s="767"/>
      <c r="E125" s="767"/>
      <c r="F125" s="767"/>
      <c r="G125" s="767"/>
      <c r="H125" s="767"/>
      <c r="I125" s="767"/>
      <c r="J125" s="767"/>
      <c r="K125" s="767"/>
      <c r="L125" s="116">
        <v>349.96</v>
      </c>
      <c r="M125" s="117" t="s">
        <v>33</v>
      </c>
      <c r="N125" s="118" t="s">
        <v>33</v>
      </c>
      <c r="O125" s="63"/>
      <c r="P125" s="63"/>
      <c r="Q125" s="63"/>
      <c r="R125" s="63"/>
      <c r="S125" s="63"/>
      <c r="T125" s="63"/>
      <c r="U125" s="63"/>
      <c r="V125" s="63"/>
      <c r="W125" s="63"/>
      <c r="X125" s="63"/>
      <c r="Y125" s="68" t="s">
        <v>208</v>
      </c>
      <c r="Z125" s="63"/>
    </row>
    <row r="126" spans="1:26" x14ac:dyDescent="0.2">
      <c r="A126" s="115"/>
      <c r="B126" s="97" t="s">
        <v>33</v>
      </c>
      <c r="C126" s="767" t="s">
        <v>209</v>
      </c>
      <c r="D126" s="767"/>
      <c r="E126" s="767"/>
      <c r="F126" s="767"/>
      <c r="G126" s="767"/>
      <c r="H126" s="767"/>
      <c r="I126" s="767"/>
      <c r="J126" s="767"/>
      <c r="K126" s="767"/>
      <c r="L126" s="116">
        <v>247.58</v>
      </c>
      <c r="M126" s="117" t="s">
        <v>33</v>
      </c>
      <c r="N126" s="118" t="s">
        <v>33</v>
      </c>
      <c r="O126" s="63"/>
      <c r="P126" s="63"/>
      <c r="Q126" s="63"/>
      <c r="R126" s="63"/>
      <c r="S126" s="63"/>
      <c r="T126" s="63"/>
      <c r="U126" s="63"/>
      <c r="V126" s="63"/>
      <c r="W126" s="63"/>
      <c r="X126" s="63"/>
      <c r="Y126" s="68" t="s">
        <v>209</v>
      </c>
      <c r="Z126" s="63"/>
    </row>
    <row r="127" spans="1:26" x14ac:dyDescent="0.2">
      <c r="A127" s="115"/>
      <c r="B127" s="109" t="s">
        <v>33</v>
      </c>
      <c r="C127" s="782" t="s">
        <v>322</v>
      </c>
      <c r="D127" s="782"/>
      <c r="E127" s="782"/>
      <c r="F127" s="782"/>
      <c r="G127" s="782"/>
      <c r="H127" s="782"/>
      <c r="I127" s="782"/>
      <c r="J127" s="782"/>
      <c r="K127" s="782"/>
      <c r="L127" s="119">
        <v>2366.3200000000002</v>
      </c>
      <c r="M127" s="120" t="s">
        <v>33</v>
      </c>
      <c r="N127" s="125">
        <v>15078</v>
      </c>
      <c r="O127" s="63"/>
      <c r="P127" s="63"/>
      <c r="Q127" s="63"/>
      <c r="R127" s="63"/>
      <c r="S127" s="63"/>
      <c r="T127" s="63"/>
      <c r="U127" s="63"/>
      <c r="V127" s="63"/>
      <c r="W127" s="63"/>
      <c r="X127" s="63"/>
      <c r="Y127" s="63"/>
      <c r="Z127" s="68" t="s">
        <v>322</v>
      </c>
    </row>
    <row r="128" spans="1:26" ht="1.5" customHeight="1" x14ac:dyDescent="0.2">
      <c r="B128" s="109"/>
      <c r="C128" s="104"/>
      <c r="D128" s="104"/>
      <c r="E128" s="104"/>
      <c r="F128" s="104"/>
      <c r="G128" s="104"/>
      <c r="H128" s="104"/>
      <c r="I128" s="104"/>
      <c r="J128" s="104"/>
      <c r="K128" s="104"/>
      <c r="L128" s="119"/>
      <c r="M128" s="120"/>
      <c r="N128" s="126"/>
      <c r="O128" s="63"/>
      <c r="P128" s="63"/>
      <c r="Q128" s="63"/>
      <c r="R128" s="63"/>
      <c r="S128" s="63"/>
      <c r="T128" s="63"/>
      <c r="U128" s="63"/>
      <c r="V128" s="63"/>
      <c r="W128" s="63"/>
      <c r="X128" s="63"/>
      <c r="Y128" s="63"/>
      <c r="Z128" s="63"/>
    </row>
    <row r="129" spans="1:14" s="63" customFormat="1" ht="53.25" customHeight="1" x14ac:dyDescent="0.2">
      <c r="A129" s="127"/>
      <c r="B129" s="127"/>
      <c r="C129" s="127"/>
      <c r="D129" s="127"/>
      <c r="E129" s="127"/>
      <c r="F129" s="127"/>
      <c r="G129" s="127"/>
      <c r="H129" s="127"/>
      <c r="I129" s="127"/>
      <c r="J129" s="127"/>
      <c r="K129" s="127"/>
      <c r="L129" s="127"/>
      <c r="M129" s="127"/>
      <c r="N129" s="127"/>
    </row>
    <row r="130" spans="1:14" s="63" customFormat="1" x14ac:dyDescent="0.2">
      <c r="B130" s="128" t="s">
        <v>323</v>
      </c>
      <c r="C130" s="786" t="s">
        <v>33</v>
      </c>
      <c r="D130" s="786"/>
      <c r="E130" s="786"/>
      <c r="F130" s="786"/>
      <c r="G130" s="786"/>
      <c r="H130" s="786"/>
      <c r="I130" s="786"/>
      <c r="J130" s="786"/>
      <c r="K130" s="786"/>
      <c r="L130" s="786"/>
    </row>
    <row r="131" spans="1:14" s="63" customFormat="1" ht="13.5" customHeight="1" x14ac:dyDescent="0.2">
      <c r="B131" s="64"/>
      <c r="C131" s="787" t="s">
        <v>11</v>
      </c>
      <c r="D131" s="787"/>
      <c r="E131" s="787"/>
      <c r="F131" s="787"/>
      <c r="G131" s="787"/>
      <c r="H131" s="787"/>
      <c r="I131" s="787"/>
      <c r="J131" s="787"/>
      <c r="K131" s="787"/>
      <c r="L131" s="787"/>
    </row>
    <row r="132" spans="1:14" s="63" customFormat="1" ht="12.75" customHeight="1" x14ac:dyDescent="0.2">
      <c r="B132" s="128" t="s">
        <v>324</v>
      </c>
      <c r="C132" s="786" t="s">
        <v>33</v>
      </c>
      <c r="D132" s="786"/>
      <c r="E132" s="786"/>
      <c r="F132" s="786"/>
      <c r="G132" s="786"/>
      <c r="H132" s="786"/>
      <c r="I132" s="786"/>
      <c r="J132" s="786"/>
      <c r="K132" s="786"/>
      <c r="L132" s="786"/>
    </row>
    <row r="133" spans="1:14" s="63" customFormat="1" ht="13.5" customHeight="1" x14ac:dyDescent="0.2">
      <c r="C133" s="787" t="s">
        <v>11</v>
      </c>
      <c r="D133" s="787"/>
      <c r="E133" s="787"/>
      <c r="F133" s="787"/>
      <c r="G133" s="787"/>
      <c r="H133" s="787"/>
      <c r="I133" s="787"/>
      <c r="J133" s="787"/>
      <c r="K133" s="787"/>
      <c r="L133" s="787"/>
    </row>
    <row r="147" s="63" customFormat="1" x14ac:dyDescent="0.2"/>
  </sheetData>
  <mergeCells count="119">
    <mergeCell ref="C133:L133"/>
    <mergeCell ref="C125:K125"/>
    <mergeCell ref="C126:K126"/>
    <mergeCell ref="C127:K127"/>
    <mergeCell ref="C130:L130"/>
    <mergeCell ref="C131:L131"/>
    <mergeCell ref="C132:L132"/>
    <mergeCell ref="C119:K119"/>
    <mergeCell ref="C120:K120"/>
    <mergeCell ref="C121:K121"/>
    <mergeCell ref="C122:K122"/>
    <mergeCell ref="C123:K123"/>
    <mergeCell ref="C124:K124"/>
    <mergeCell ref="C111:E111"/>
    <mergeCell ref="C114:K114"/>
    <mergeCell ref="C115:K115"/>
    <mergeCell ref="C116:K116"/>
    <mergeCell ref="C117:K117"/>
    <mergeCell ref="C118:K118"/>
    <mergeCell ref="C105:E105"/>
    <mergeCell ref="C106:E106"/>
    <mergeCell ref="C107:E107"/>
    <mergeCell ref="C108:E108"/>
    <mergeCell ref="C109:E109"/>
    <mergeCell ref="C110:E110"/>
    <mergeCell ref="C99:E99"/>
    <mergeCell ref="C100:N100"/>
    <mergeCell ref="C101:E101"/>
    <mergeCell ref="C102:N102"/>
    <mergeCell ref="C103:E103"/>
    <mergeCell ref="C104:E104"/>
    <mergeCell ref="C93:E93"/>
    <mergeCell ref="C94:E94"/>
    <mergeCell ref="C95:E95"/>
    <mergeCell ref="C96:N96"/>
    <mergeCell ref="C97:E97"/>
    <mergeCell ref="C98:N98"/>
    <mergeCell ref="C87:E87"/>
    <mergeCell ref="C88:E88"/>
    <mergeCell ref="C89:E89"/>
    <mergeCell ref="C90:E90"/>
    <mergeCell ref="C91:E91"/>
    <mergeCell ref="C92:E92"/>
    <mergeCell ref="C81:E81"/>
    <mergeCell ref="C82:N82"/>
    <mergeCell ref="C83:N83"/>
    <mergeCell ref="C84:E84"/>
    <mergeCell ref="C85:E85"/>
    <mergeCell ref="C86:E86"/>
    <mergeCell ref="C75:E75"/>
    <mergeCell ref="C76:E76"/>
    <mergeCell ref="C77:E77"/>
    <mergeCell ref="C78:E78"/>
    <mergeCell ref="C79:E79"/>
    <mergeCell ref="C80:N80"/>
    <mergeCell ref="C69:N69"/>
    <mergeCell ref="C70:N70"/>
    <mergeCell ref="C71:E71"/>
    <mergeCell ref="C72:E72"/>
    <mergeCell ref="C73:E73"/>
    <mergeCell ref="C74:E74"/>
    <mergeCell ref="C63:E63"/>
    <mergeCell ref="C64:E64"/>
    <mergeCell ref="C65:E65"/>
    <mergeCell ref="C66:E66"/>
    <mergeCell ref="C67:E67"/>
    <mergeCell ref="C68:E68"/>
    <mergeCell ref="C57:E57"/>
    <mergeCell ref="C58:E58"/>
    <mergeCell ref="C59:E59"/>
    <mergeCell ref="C60:E60"/>
    <mergeCell ref="C61:E61"/>
    <mergeCell ref="C62:E62"/>
    <mergeCell ref="C51:E51"/>
    <mergeCell ref="C52:E52"/>
    <mergeCell ref="C53:E53"/>
    <mergeCell ref="C54:E54"/>
    <mergeCell ref="C55:N55"/>
    <mergeCell ref="C56:E56"/>
    <mergeCell ref="C45:E45"/>
    <mergeCell ref="C46:E46"/>
    <mergeCell ref="C47:E47"/>
    <mergeCell ref="C48:E48"/>
    <mergeCell ref="C49:E49"/>
    <mergeCell ref="C50:E50"/>
    <mergeCell ref="C39:E39"/>
    <mergeCell ref="C40:E40"/>
    <mergeCell ref="C41:E41"/>
    <mergeCell ref="C42:E42"/>
    <mergeCell ref="C43:E43"/>
    <mergeCell ref="C44:N44"/>
    <mergeCell ref="C33:N33"/>
    <mergeCell ref="C34:E34"/>
    <mergeCell ref="C35:E35"/>
    <mergeCell ref="C36:E36"/>
    <mergeCell ref="C37:E37"/>
    <mergeCell ref="C38:E38"/>
    <mergeCell ref="C30:E30"/>
    <mergeCell ref="A31:N31"/>
    <mergeCell ref="C32:E32"/>
    <mergeCell ref="A12:N12"/>
    <mergeCell ref="A13:N13"/>
    <mergeCell ref="B15:F15"/>
    <mergeCell ref="B16:F16"/>
    <mergeCell ref="L25:M25"/>
    <mergeCell ref="A27:A29"/>
    <mergeCell ref="B27:B29"/>
    <mergeCell ref="C27:E29"/>
    <mergeCell ref="F27:F29"/>
    <mergeCell ref="G27:I28"/>
    <mergeCell ref="D5:N5"/>
    <mergeCell ref="A7:N7"/>
    <mergeCell ref="A8:N8"/>
    <mergeCell ref="A9:N9"/>
    <mergeCell ref="A10:N10"/>
    <mergeCell ref="A11:N11"/>
    <mergeCell ref="J27:L28"/>
    <mergeCell ref="M27:M29"/>
    <mergeCell ref="N27:N29"/>
  </mergeCells>
  <printOptions horizontalCentered="1"/>
  <pageMargins left="0.39370077848434398" right="0.39370077848434398" top="0.78740155696868896" bottom="0.74803149700164795" header="0.118110239505768" footer="0.118110239505768"/>
  <pageSetup paperSize="9" orientation="landscape"/>
  <headerFooter>
    <oddHeader>&amp;LГРАНД-Смета 2021</oddHeader>
  </headerFooter>
  <rowBreaks count="1" manualBreakCount="1">
    <brk id="26" max="146" man="1"/>
  </row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14"/>
  <sheetViews>
    <sheetView topLeftCell="A70" zoomScale="115" zoomScaleNormal="115" workbookViewId="0">
      <selection activeCell="K19" sqref="K19"/>
    </sheetView>
  </sheetViews>
  <sheetFormatPr defaultColWidth="9.140625" defaultRowHeight="11.25" customHeight="1" x14ac:dyDescent="0.2"/>
  <cols>
    <col min="1" max="1" width="8.140625" style="63" customWidth="1"/>
    <col min="2" max="2" width="20.140625" style="63" customWidth="1"/>
    <col min="3" max="4" width="10.42578125" style="63" customWidth="1"/>
    <col min="5" max="5" width="13.28515625" style="63" customWidth="1"/>
    <col min="6" max="6" width="8.5703125" style="63" customWidth="1"/>
    <col min="7" max="7" width="7.85546875" style="63" customWidth="1"/>
    <col min="8" max="8" width="8.42578125" style="63" customWidth="1"/>
    <col min="9" max="9" width="8.7109375" style="63" customWidth="1"/>
    <col min="10" max="10" width="8.140625" style="63" customWidth="1"/>
    <col min="11" max="11" width="8.5703125" style="63" customWidth="1"/>
    <col min="12" max="12" width="10" style="63" customWidth="1"/>
    <col min="13" max="13" width="6" style="63" customWidth="1"/>
    <col min="14" max="14" width="9.7109375" style="63" customWidth="1"/>
    <col min="15" max="15" width="99.7109375" style="68" hidden="1" customWidth="1"/>
    <col min="16" max="16" width="138.42578125" style="68" hidden="1" customWidth="1"/>
    <col min="17" max="17" width="34.140625" style="68" hidden="1" customWidth="1"/>
    <col min="18" max="18" width="110.140625" style="68" hidden="1" customWidth="1"/>
    <col min="19" max="22" width="34.140625" style="68" hidden="1" customWidth="1"/>
    <col min="23" max="24" width="110.140625" style="68" hidden="1" customWidth="1"/>
    <col min="25" max="27" width="84.42578125" style="68" hidden="1" customWidth="1"/>
    <col min="28" max="16384" width="9.140625" style="63"/>
  </cols>
  <sheetData>
    <row r="1" spans="1:15" s="63" customFormat="1" x14ac:dyDescent="0.2">
      <c r="N1" s="64" t="s">
        <v>128</v>
      </c>
    </row>
    <row r="2" spans="1:15" s="63" customFormat="1" x14ac:dyDescent="0.2">
      <c r="N2" s="64" t="s">
        <v>12</v>
      </c>
    </row>
    <row r="3" spans="1:15" s="63" customFormat="1" x14ac:dyDescent="0.2">
      <c r="N3" s="64"/>
    </row>
    <row r="4" spans="1:15" s="63" customFormat="1" x14ac:dyDescent="0.2">
      <c r="F4" s="65"/>
    </row>
    <row r="5" spans="1:15" s="63" customFormat="1" ht="33.75" x14ac:dyDescent="0.2">
      <c r="A5" s="66" t="s">
        <v>129</v>
      </c>
      <c r="B5" s="67"/>
      <c r="D5" s="767" t="s">
        <v>550</v>
      </c>
      <c r="E5" s="767"/>
      <c r="F5" s="767"/>
      <c r="G5" s="767"/>
      <c r="H5" s="767"/>
      <c r="I5" s="767"/>
      <c r="J5" s="767"/>
      <c r="K5" s="767"/>
      <c r="L5" s="767"/>
      <c r="M5" s="767"/>
      <c r="N5" s="767"/>
      <c r="O5" s="68" t="s">
        <v>550</v>
      </c>
    </row>
    <row r="6" spans="1:15" s="63" customFormat="1" ht="15" customHeight="1" x14ac:dyDescent="0.2">
      <c r="A6" s="69" t="s">
        <v>130</v>
      </c>
      <c r="D6" s="70" t="s">
        <v>131</v>
      </c>
      <c r="E6" s="70"/>
      <c r="F6" s="71"/>
      <c r="G6" s="71"/>
      <c r="H6" s="71"/>
      <c r="I6" s="71"/>
      <c r="J6" s="71"/>
      <c r="K6" s="71"/>
      <c r="L6" s="71"/>
      <c r="M6" s="71"/>
      <c r="N6" s="71"/>
    </row>
    <row r="7" spans="1:15" s="63" customFormat="1" ht="43.5" customHeight="1" x14ac:dyDescent="0.2">
      <c r="A7" s="768" t="s">
        <v>24</v>
      </c>
      <c r="B7" s="768"/>
      <c r="C7" s="768"/>
      <c r="D7" s="768"/>
      <c r="E7" s="768"/>
      <c r="F7" s="768"/>
      <c r="G7" s="768"/>
      <c r="H7" s="768"/>
      <c r="I7" s="768"/>
      <c r="J7" s="768"/>
      <c r="K7" s="768"/>
      <c r="L7" s="768"/>
      <c r="M7" s="768"/>
      <c r="N7" s="768"/>
    </row>
    <row r="8" spans="1:15" s="63" customFormat="1" x14ac:dyDescent="0.2">
      <c r="A8" s="769" t="s">
        <v>3</v>
      </c>
      <c r="B8" s="769"/>
      <c r="C8" s="769"/>
      <c r="D8" s="769"/>
      <c r="E8" s="769"/>
      <c r="F8" s="769"/>
      <c r="G8" s="769"/>
      <c r="H8" s="769"/>
      <c r="I8" s="769"/>
      <c r="J8" s="769"/>
      <c r="K8" s="769"/>
      <c r="L8" s="769"/>
      <c r="M8" s="769"/>
      <c r="N8" s="769"/>
    </row>
    <row r="9" spans="1:15" s="63" customFormat="1" ht="30" customHeight="1" x14ac:dyDescent="0.2">
      <c r="A9" s="768" t="s">
        <v>55</v>
      </c>
      <c r="B9" s="768"/>
      <c r="C9" s="768"/>
      <c r="D9" s="768"/>
      <c r="E9" s="768"/>
      <c r="F9" s="768"/>
      <c r="G9" s="768"/>
      <c r="H9" s="768"/>
      <c r="I9" s="768"/>
      <c r="J9" s="768"/>
      <c r="K9" s="768"/>
      <c r="L9" s="768"/>
      <c r="M9" s="768"/>
      <c r="N9" s="768"/>
    </row>
    <row r="10" spans="1:15" s="63" customFormat="1" x14ac:dyDescent="0.2">
      <c r="A10" s="769" t="s">
        <v>132</v>
      </c>
      <c r="B10" s="769"/>
      <c r="C10" s="769"/>
      <c r="D10" s="769"/>
      <c r="E10" s="769"/>
      <c r="F10" s="769"/>
      <c r="G10" s="769"/>
      <c r="H10" s="769"/>
      <c r="I10" s="769"/>
      <c r="J10" s="769"/>
      <c r="K10" s="769"/>
      <c r="L10" s="769"/>
      <c r="M10" s="769"/>
      <c r="N10" s="769"/>
    </row>
    <row r="11" spans="1:15" s="63" customFormat="1" ht="28.5" customHeight="1" x14ac:dyDescent="0.25">
      <c r="A11" s="770" t="s">
        <v>4727</v>
      </c>
      <c r="B11" s="770"/>
      <c r="C11" s="770"/>
      <c r="D11" s="770"/>
      <c r="E11" s="770"/>
      <c r="F11" s="770"/>
      <c r="G11" s="770"/>
      <c r="H11" s="770"/>
      <c r="I11" s="770"/>
      <c r="J11" s="770"/>
      <c r="K11" s="770"/>
      <c r="L11" s="770"/>
      <c r="M11" s="770"/>
      <c r="N11" s="770"/>
    </row>
    <row r="12" spans="1:15" s="63" customFormat="1" ht="29.25" customHeight="1" x14ac:dyDescent="0.2">
      <c r="A12" s="768" t="s">
        <v>522</v>
      </c>
      <c r="B12" s="768"/>
      <c r="C12" s="768"/>
      <c r="D12" s="768"/>
      <c r="E12" s="768"/>
      <c r="F12" s="768"/>
      <c r="G12" s="768"/>
      <c r="H12" s="768"/>
      <c r="I12" s="768"/>
      <c r="J12" s="768"/>
      <c r="K12" s="768"/>
      <c r="L12" s="768"/>
      <c r="M12" s="768"/>
      <c r="N12" s="768"/>
    </row>
    <row r="13" spans="1:15" s="63" customFormat="1" ht="33.75" customHeight="1" x14ac:dyDescent="0.2">
      <c r="A13" s="769" t="s">
        <v>134</v>
      </c>
      <c r="B13" s="769"/>
      <c r="C13" s="769"/>
      <c r="D13" s="769"/>
      <c r="E13" s="769"/>
      <c r="F13" s="769"/>
      <c r="G13" s="769"/>
      <c r="H13" s="769"/>
      <c r="I13" s="769"/>
      <c r="J13" s="769"/>
      <c r="K13" s="769"/>
      <c r="L13" s="769"/>
      <c r="M13" s="769"/>
      <c r="N13" s="769"/>
    </row>
    <row r="14" spans="1:15" s="63" customFormat="1" ht="18" customHeight="1" x14ac:dyDescent="0.2">
      <c r="A14" s="63" t="s">
        <v>135</v>
      </c>
      <c r="B14" s="72" t="s">
        <v>136</v>
      </c>
      <c r="C14" s="63" t="s">
        <v>137</v>
      </c>
      <c r="F14" s="68"/>
      <c r="G14" s="68"/>
      <c r="H14" s="68"/>
      <c r="I14" s="68"/>
      <c r="J14" s="68"/>
      <c r="K14" s="68"/>
      <c r="L14" s="68"/>
      <c r="M14" s="68"/>
      <c r="N14" s="68"/>
    </row>
    <row r="15" spans="1:15" s="63" customFormat="1" ht="30.75" customHeight="1" x14ac:dyDescent="0.2">
      <c r="A15" s="63" t="s">
        <v>138</v>
      </c>
      <c r="B15" s="777" t="s">
        <v>1383</v>
      </c>
      <c r="C15" s="777"/>
      <c r="D15" s="777"/>
      <c r="E15" s="777"/>
      <c r="F15" s="777"/>
      <c r="G15" s="68"/>
      <c r="H15" s="68"/>
      <c r="I15" s="68"/>
      <c r="J15" s="68"/>
      <c r="K15" s="68"/>
      <c r="L15" s="68"/>
      <c r="M15" s="68"/>
      <c r="N15" s="68"/>
    </row>
    <row r="16" spans="1:15" s="63" customFormat="1" x14ac:dyDescent="0.2">
      <c r="B16" s="778" t="s">
        <v>140</v>
      </c>
      <c r="C16" s="778"/>
      <c r="D16" s="778"/>
      <c r="E16" s="778"/>
      <c r="F16" s="778"/>
      <c r="G16" s="73"/>
      <c r="H16" s="73"/>
      <c r="I16" s="73"/>
      <c r="J16" s="73"/>
      <c r="K16" s="73"/>
      <c r="L16" s="73"/>
      <c r="M16" s="74"/>
      <c r="N16" s="73"/>
    </row>
    <row r="17" spans="1:17" s="63" customFormat="1" ht="25.5" customHeight="1" x14ac:dyDescent="0.2">
      <c r="D17" s="75"/>
      <c r="E17" s="75"/>
      <c r="F17" s="75"/>
      <c r="G17" s="75"/>
      <c r="H17" s="75"/>
      <c r="I17" s="75"/>
      <c r="J17" s="75"/>
      <c r="K17" s="75"/>
      <c r="L17" s="75"/>
      <c r="M17" s="73"/>
      <c r="N17" s="73"/>
    </row>
    <row r="18" spans="1:17" s="63" customFormat="1" x14ac:dyDescent="0.2">
      <c r="A18" s="76" t="s">
        <v>141</v>
      </c>
      <c r="D18" s="70" t="s">
        <v>33</v>
      </c>
      <c r="F18" s="77"/>
      <c r="G18" s="77"/>
      <c r="H18" s="77"/>
      <c r="I18" s="77"/>
      <c r="J18" s="77"/>
      <c r="K18" s="77"/>
      <c r="L18" s="77"/>
      <c r="M18" s="77"/>
      <c r="N18" s="77"/>
    </row>
    <row r="19" spans="1:17" s="63" customFormat="1" ht="25.5" customHeight="1" x14ac:dyDescent="0.2"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</row>
    <row r="20" spans="1:17" s="63" customFormat="1" ht="12.75" customHeight="1" x14ac:dyDescent="0.2">
      <c r="A20" s="76" t="s">
        <v>142</v>
      </c>
      <c r="C20" s="78">
        <v>4.42</v>
      </c>
      <c r="D20" s="79" t="s">
        <v>4525</v>
      </c>
      <c r="E20" s="66" t="s">
        <v>144</v>
      </c>
      <c r="L20" s="80"/>
      <c r="M20" s="80"/>
    </row>
    <row r="21" spans="1:17" s="63" customFormat="1" ht="12.75" customHeight="1" x14ac:dyDescent="0.2">
      <c r="B21" s="63" t="s">
        <v>145</v>
      </c>
      <c r="C21" s="81"/>
      <c r="D21" s="82"/>
      <c r="E21" s="66"/>
    </row>
    <row r="22" spans="1:17" s="63" customFormat="1" ht="12.75" customHeight="1" x14ac:dyDescent="0.2">
      <c r="B22" s="63" t="s">
        <v>146</v>
      </c>
      <c r="C22" s="78">
        <v>0</v>
      </c>
      <c r="D22" s="79" t="s">
        <v>149</v>
      </c>
      <c r="E22" s="66" t="s">
        <v>144</v>
      </c>
      <c r="G22" s="63" t="s">
        <v>147</v>
      </c>
      <c r="L22" s="78">
        <v>0</v>
      </c>
      <c r="M22" s="79" t="s">
        <v>4526</v>
      </c>
      <c r="N22" s="66" t="s">
        <v>144</v>
      </c>
    </row>
    <row r="23" spans="1:17" s="63" customFormat="1" ht="12.75" customHeight="1" x14ac:dyDescent="0.2">
      <c r="B23" s="63" t="s">
        <v>5</v>
      </c>
      <c r="C23" s="78">
        <v>4.04</v>
      </c>
      <c r="D23" s="83" t="s">
        <v>4527</v>
      </c>
      <c r="E23" s="66" t="s">
        <v>144</v>
      </c>
      <c r="G23" s="63" t="s">
        <v>150</v>
      </c>
      <c r="L23" s="84"/>
      <c r="M23" s="84">
        <v>11.25</v>
      </c>
      <c r="N23" s="69" t="s">
        <v>151</v>
      </c>
    </row>
    <row r="24" spans="1:17" s="63" customFormat="1" ht="12.75" customHeight="1" x14ac:dyDescent="0.2">
      <c r="B24" s="63" t="s">
        <v>18</v>
      </c>
      <c r="C24" s="78">
        <v>0.38</v>
      </c>
      <c r="D24" s="83" t="s">
        <v>4528</v>
      </c>
      <c r="E24" s="66" t="s">
        <v>144</v>
      </c>
      <c r="G24" s="63" t="s">
        <v>152</v>
      </c>
      <c r="L24" s="84"/>
      <c r="M24" s="84">
        <v>0.23</v>
      </c>
      <c r="N24" s="69" t="s">
        <v>151</v>
      </c>
    </row>
    <row r="25" spans="1:17" s="63" customFormat="1" ht="12.75" customHeight="1" x14ac:dyDescent="0.2">
      <c r="B25" s="63" t="s">
        <v>19</v>
      </c>
      <c r="C25" s="78">
        <v>0</v>
      </c>
      <c r="D25" s="79" t="s">
        <v>149</v>
      </c>
      <c r="E25" s="66" t="s">
        <v>144</v>
      </c>
      <c r="G25" s="63" t="s">
        <v>153</v>
      </c>
      <c r="L25" s="779" t="s">
        <v>33</v>
      </c>
      <c r="M25" s="779"/>
    </row>
    <row r="26" spans="1:17" s="63" customFormat="1" x14ac:dyDescent="0.2">
      <c r="A26" s="85"/>
    </row>
    <row r="27" spans="1:17" s="63" customFormat="1" ht="36" customHeight="1" x14ac:dyDescent="0.2">
      <c r="A27" s="771" t="s">
        <v>154</v>
      </c>
      <c r="B27" s="771" t="s">
        <v>15</v>
      </c>
      <c r="C27" s="771" t="s">
        <v>155</v>
      </c>
      <c r="D27" s="771"/>
      <c r="E27" s="771"/>
      <c r="F27" s="771" t="s">
        <v>156</v>
      </c>
      <c r="G27" s="771" t="s">
        <v>157</v>
      </c>
      <c r="H27" s="771"/>
      <c r="I27" s="771"/>
      <c r="J27" s="771" t="s">
        <v>158</v>
      </c>
      <c r="K27" s="771"/>
      <c r="L27" s="771"/>
      <c r="M27" s="771" t="s">
        <v>159</v>
      </c>
      <c r="N27" s="771" t="s">
        <v>160</v>
      </c>
    </row>
    <row r="28" spans="1:17" s="63" customFormat="1" ht="36.75" customHeight="1" x14ac:dyDescent="0.2">
      <c r="A28" s="771"/>
      <c r="B28" s="771"/>
      <c r="C28" s="771"/>
      <c r="D28" s="771"/>
      <c r="E28" s="771"/>
      <c r="F28" s="771"/>
      <c r="G28" s="771"/>
      <c r="H28" s="771"/>
      <c r="I28" s="771"/>
      <c r="J28" s="771"/>
      <c r="K28" s="771"/>
      <c r="L28" s="771"/>
      <c r="M28" s="771"/>
      <c r="N28" s="771"/>
    </row>
    <row r="29" spans="1:17" s="63" customFormat="1" ht="42.75" customHeight="1" x14ac:dyDescent="0.2">
      <c r="A29" s="771"/>
      <c r="B29" s="771"/>
      <c r="C29" s="771"/>
      <c r="D29" s="771"/>
      <c r="E29" s="771"/>
      <c r="F29" s="771"/>
      <c r="G29" s="86" t="s">
        <v>161</v>
      </c>
      <c r="H29" s="86" t="s">
        <v>162</v>
      </c>
      <c r="I29" s="86" t="s">
        <v>163</v>
      </c>
      <c r="J29" s="86" t="s">
        <v>161</v>
      </c>
      <c r="K29" s="86" t="s">
        <v>162</v>
      </c>
      <c r="L29" s="86" t="s">
        <v>20</v>
      </c>
      <c r="M29" s="771"/>
      <c r="N29" s="771"/>
    </row>
    <row r="30" spans="1:17" s="63" customFormat="1" x14ac:dyDescent="0.2">
      <c r="A30" s="87">
        <v>1</v>
      </c>
      <c r="B30" s="87">
        <v>2</v>
      </c>
      <c r="C30" s="772">
        <v>3</v>
      </c>
      <c r="D30" s="772"/>
      <c r="E30" s="772"/>
      <c r="F30" s="87">
        <v>4</v>
      </c>
      <c r="G30" s="87">
        <v>5</v>
      </c>
      <c r="H30" s="87">
        <v>6</v>
      </c>
      <c r="I30" s="87">
        <v>7</v>
      </c>
      <c r="J30" s="87">
        <v>8</v>
      </c>
      <c r="K30" s="87">
        <v>9</v>
      </c>
      <c r="L30" s="87">
        <v>10</v>
      </c>
      <c r="M30" s="87">
        <v>11</v>
      </c>
      <c r="N30" s="87">
        <v>12</v>
      </c>
    </row>
    <row r="31" spans="1:17" s="63" customFormat="1" x14ac:dyDescent="0.2">
      <c r="A31" s="773" t="s">
        <v>1517</v>
      </c>
      <c r="B31" s="774"/>
      <c r="C31" s="774"/>
      <c r="D31" s="774"/>
      <c r="E31" s="774"/>
      <c r="F31" s="774"/>
      <c r="G31" s="774"/>
      <c r="H31" s="774"/>
      <c r="I31" s="774"/>
      <c r="J31" s="774"/>
      <c r="K31" s="774"/>
      <c r="L31" s="774"/>
      <c r="M31" s="774"/>
      <c r="N31" s="775"/>
      <c r="P31" s="68" t="s">
        <v>1517</v>
      </c>
    </row>
    <row r="32" spans="1:17" s="63" customFormat="1" ht="56.25" x14ac:dyDescent="0.2">
      <c r="A32" s="88" t="s">
        <v>165</v>
      </c>
      <c r="B32" s="89" t="s">
        <v>1021</v>
      </c>
      <c r="C32" s="776" t="s">
        <v>1022</v>
      </c>
      <c r="D32" s="776"/>
      <c r="E32" s="776"/>
      <c r="F32" s="90" t="s">
        <v>484</v>
      </c>
      <c r="G32" s="90" t="s">
        <v>33</v>
      </c>
      <c r="H32" s="90" t="s">
        <v>33</v>
      </c>
      <c r="I32" s="90" t="s">
        <v>176</v>
      </c>
      <c r="J32" s="91" t="s">
        <v>33</v>
      </c>
      <c r="K32" s="90" t="s">
        <v>33</v>
      </c>
      <c r="L32" s="91" t="s">
        <v>33</v>
      </c>
      <c r="M32" s="92" t="s">
        <v>33</v>
      </c>
      <c r="N32" s="93" t="s">
        <v>33</v>
      </c>
      <c r="Q32" s="68" t="s">
        <v>1022</v>
      </c>
    </row>
    <row r="33" spans="1:24" s="63" customFormat="1" ht="22.5" x14ac:dyDescent="0.2">
      <c r="A33" s="96"/>
      <c r="B33" s="97" t="s">
        <v>171</v>
      </c>
      <c r="C33" s="767" t="s">
        <v>172</v>
      </c>
      <c r="D33" s="767"/>
      <c r="E33" s="767"/>
      <c r="F33" s="767"/>
      <c r="G33" s="767"/>
      <c r="H33" s="767"/>
      <c r="I33" s="767"/>
      <c r="J33" s="767"/>
      <c r="K33" s="767"/>
      <c r="L33" s="767"/>
      <c r="M33" s="767"/>
      <c r="N33" s="781"/>
      <c r="R33" s="68" t="s">
        <v>172</v>
      </c>
    </row>
    <row r="34" spans="1:24" s="63" customFormat="1" x14ac:dyDescent="0.2">
      <c r="A34" s="98"/>
      <c r="B34" s="97" t="s">
        <v>165</v>
      </c>
      <c r="C34" s="767" t="s">
        <v>251</v>
      </c>
      <c r="D34" s="767"/>
      <c r="E34" s="767"/>
      <c r="F34" s="99" t="s">
        <v>33</v>
      </c>
      <c r="G34" s="99" t="s">
        <v>33</v>
      </c>
      <c r="H34" s="99" t="s">
        <v>33</v>
      </c>
      <c r="I34" s="99" t="s">
        <v>33</v>
      </c>
      <c r="J34" s="100">
        <v>9.91</v>
      </c>
      <c r="K34" s="99" t="s">
        <v>175</v>
      </c>
      <c r="L34" s="100">
        <v>37.159999999999997</v>
      </c>
      <c r="M34" s="101" t="s">
        <v>33</v>
      </c>
      <c r="N34" s="102" t="s">
        <v>33</v>
      </c>
      <c r="S34" s="68" t="s">
        <v>251</v>
      </c>
    </row>
    <row r="35" spans="1:24" s="63" customFormat="1" x14ac:dyDescent="0.2">
      <c r="A35" s="98"/>
      <c r="B35" s="97" t="s">
        <v>173</v>
      </c>
      <c r="C35" s="767" t="s">
        <v>174</v>
      </c>
      <c r="D35" s="767"/>
      <c r="E35" s="767"/>
      <c r="F35" s="99" t="s">
        <v>33</v>
      </c>
      <c r="G35" s="99" t="s">
        <v>33</v>
      </c>
      <c r="H35" s="99" t="s">
        <v>33</v>
      </c>
      <c r="I35" s="99" t="s">
        <v>33</v>
      </c>
      <c r="J35" s="100">
        <v>5.43</v>
      </c>
      <c r="K35" s="99" t="s">
        <v>175</v>
      </c>
      <c r="L35" s="100">
        <v>20.36</v>
      </c>
      <c r="M35" s="101" t="s">
        <v>33</v>
      </c>
      <c r="N35" s="102" t="s">
        <v>33</v>
      </c>
      <c r="S35" s="68" t="s">
        <v>174</v>
      </c>
    </row>
    <row r="36" spans="1:24" s="63" customFormat="1" x14ac:dyDescent="0.2">
      <c r="A36" s="98"/>
      <c r="B36" s="97" t="s">
        <v>176</v>
      </c>
      <c r="C36" s="767" t="s">
        <v>177</v>
      </c>
      <c r="D36" s="767"/>
      <c r="E36" s="767"/>
      <c r="F36" s="99" t="s">
        <v>33</v>
      </c>
      <c r="G36" s="99" t="s">
        <v>33</v>
      </c>
      <c r="H36" s="99" t="s">
        <v>33</v>
      </c>
      <c r="I36" s="99" t="s">
        <v>33</v>
      </c>
      <c r="J36" s="100">
        <v>0.76</v>
      </c>
      <c r="K36" s="99" t="s">
        <v>175</v>
      </c>
      <c r="L36" s="100">
        <v>2.85</v>
      </c>
      <c r="M36" s="101" t="s">
        <v>33</v>
      </c>
      <c r="N36" s="102" t="s">
        <v>33</v>
      </c>
      <c r="S36" s="68" t="s">
        <v>177</v>
      </c>
    </row>
    <row r="37" spans="1:24" s="63" customFormat="1" x14ac:dyDescent="0.2">
      <c r="A37" s="98"/>
      <c r="B37" s="97" t="s">
        <v>212</v>
      </c>
      <c r="C37" s="767" t="s">
        <v>252</v>
      </c>
      <c r="D37" s="767"/>
      <c r="E37" s="767"/>
      <c r="F37" s="99" t="s">
        <v>33</v>
      </c>
      <c r="G37" s="99" t="s">
        <v>33</v>
      </c>
      <c r="H37" s="99" t="s">
        <v>33</v>
      </c>
      <c r="I37" s="99" t="s">
        <v>33</v>
      </c>
      <c r="J37" s="100">
        <v>0.74</v>
      </c>
      <c r="K37" s="99" t="s">
        <v>33</v>
      </c>
      <c r="L37" s="100">
        <v>2.2200000000000002</v>
      </c>
      <c r="M37" s="101" t="s">
        <v>33</v>
      </c>
      <c r="N37" s="102" t="s">
        <v>33</v>
      </c>
      <c r="S37" s="68" t="s">
        <v>252</v>
      </c>
    </row>
    <row r="38" spans="1:24" s="63" customFormat="1" x14ac:dyDescent="0.2">
      <c r="A38" s="98"/>
      <c r="B38" s="97" t="s">
        <v>33</v>
      </c>
      <c r="C38" s="767" t="s">
        <v>253</v>
      </c>
      <c r="D38" s="767"/>
      <c r="E38" s="767"/>
      <c r="F38" s="99" t="s">
        <v>179</v>
      </c>
      <c r="G38" s="99" t="s">
        <v>1023</v>
      </c>
      <c r="H38" s="99" t="s">
        <v>175</v>
      </c>
      <c r="I38" s="99" t="s">
        <v>1424</v>
      </c>
      <c r="J38" s="100" t="s">
        <v>33</v>
      </c>
      <c r="K38" s="99" t="s">
        <v>33</v>
      </c>
      <c r="L38" s="100" t="s">
        <v>33</v>
      </c>
      <c r="M38" s="101" t="s">
        <v>33</v>
      </c>
      <c r="N38" s="102" t="s">
        <v>33</v>
      </c>
      <c r="T38" s="68" t="s">
        <v>253</v>
      </c>
    </row>
    <row r="39" spans="1:24" s="63" customFormat="1" x14ac:dyDescent="0.2">
      <c r="A39" s="98"/>
      <c r="B39" s="97" t="s">
        <v>33</v>
      </c>
      <c r="C39" s="767" t="s">
        <v>178</v>
      </c>
      <c r="D39" s="767"/>
      <c r="E39" s="767"/>
      <c r="F39" s="99" t="s">
        <v>179</v>
      </c>
      <c r="G39" s="99" t="s">
        <v>809</v>
      </c>
      <c r="H39" s="99" t="s">
        <v>175</v>
      </c>
      <c r="I39" s="99" t="s">
        <v>4529</v>
      </c>
      <c r="J39" s="100" t="s">
        <v>33</v>
      </c>
      <c r="K39" s="99" t="s">
        <v>33</v>
      </c>
      <c r="L39" s="100" t="s">
        <v>33</v>
      </c>
      <c r="M39" s="101" t="s">
        <v>33</v>
      </c>
      <c r="N39" s="102" t="s">
        <v>33</v>
      </c>
      <c r="T39" s="68" t="s">
        <v>178</v>
      </c>
    </row>
    <row r="40" spans="1:24" s="63" customFormat="1" x14ac:dyDescent="0.2">
      <c r="A40" s="98"/>
      <c r="B40" s="97" t="s">
        <v>33</v>
      </c>
      <c r="C40" s="776" t="s">
        <v>182</v>
      </c>
      <c r="D40" s="776"/>
      <c r="E40" s="776"/>
      <c r="F40" s="90" t="s">
        <v>33</v>
      </c>
      <c r="G40" s="90" t="s">
        <v>33</v>
      </c>
      <c r="H40" s="90" t="s">
        <v>33</v>
      </c>
      <c r="I40" s="90" t="s">
        <v>33</v>
      </c>
      <c r="J40" s="91">
        <v>16.079999999999998</v>
      </c>
      <c r="K40" s="90" t="s">
        <v>33</v>
      </c>
      <c r="L40" s="91">
        <v>59.74</v>
      </c>
      <c r="M40" s="92" t="s">
        <v>33</v>
      </c>
      <c r="N40" s="93" t="s">
        <v>33</v>
      </c>
      <c r="U40" s="68" t="s">
        <v>182</v>
      </c>
    </row>
    <row r="41" spans="1:24" s="63" customFormat="1" x14ac:dyDescent="0.2">
      <c r="A41" s="98"/>
      <c r="B41" s="97" t="s">
        <v>33</v>
      </c>
      <c r="C41" s="767" t="s">
        <v>183</v>
      </c>
      <c r="D41" s="767"/>
      <c r="E41" s="767"/>
      <c r="F41" s="99" t="s">
        <v>33</v>
      </c>
      <c r="G41" s="99" t="s">
        <v>33</v>
      </c>
      <c r="H41" s="99" t="s">
        <v>33</v>
      </c>
      <c r="I41" s="99" t="s">
        <v>33</v>
      </c>
      <c r="J41" s="100" t="s">
        <v>33</v>
      </c>
      <c r="K41" s="99" t="s">
        <v>33</v>
      </c>
      <c r="L41" s="100">
        <v>40.01</v>
      </c>
      <c r="M41" s="101" t="s">
        <v>33</v>
      </c>
      <c r="N41" s="102" t="s">
        <v>33</v>
      </c>
      <c r="T41" s="68" t="s">
        <v>183</v>
      </c>
    </row>
    <row r="42" spans="1:24" s="63" customFormat="1" ht="22.5" x14ac:dyDescent="0.2">
      <c r="A42" s="98"/>
      <c r="B42" s="97" t="s">
        <v>959</v>
      </c>
      <c r="C42" s="767" t="s">
        <v>960</v>
      </c>
      <c r="D42" s="767"/>
      <c r="E42" s="767"/>
      <c r="F42" s="99" t="s">
        <v>186</v>
      </c>
      <c r="G42" s="99" t="s">
        <v>187</v>
      </c>
      <c r="H42" s="99" t="s">
        <v>33</v>
      </c>
      <c r="I42" s="99" t="s">
        <v>187</v>
      </c>
      <c r="J42" s="100" t="s">
        <v>33</v>
      </c>
      <c r="K42" s="99" t="s">
        <v>33</v>
      </c>
      <c r="L42" s="100">
        <v>38.01</v>
      </c>
      <c r="M42" s="101" t="s">
        <v>33</v>
      </c>
      <c r="N42" s="102" t="s">
        <v>33</v>
      </c>
      <c r="T42" s="68" t="s">
        <v>960</v>
      </c>
    </row>
    <row r="43" spans="1:24" s="63" customFormat="1" ht="22.5" x14ac:dyDescent="0.2">
      <c r="A43" s="98"/>
      <c r="B43" s="97" t="s">
        <v>961</v>
      </c>
      <c r="C43" s="767" t="s">
        <v>962</v>
      </c>
      <c r="D43" s="767"/>
      <c r="E43" s="767"/>
      <c r="F43" s="99" t="s">
        <v>186</v>
      </c>
      <c r="G43" s="99" t="s">
        <v>594</v>
      </c>
      <c r="H43" s="99" t="s">
        <v>33</v>
      </c>
      <c r="I43" s="99" t="s">
        <v>594</v>
      </c>
      <c r="J43" s="100" t="s">
        <v>33</v>
      </c>
      <c r="K43" s="99" t="s">
        <v>33</v>
      </c>
      <c r="L43" s="100">
        <v>26.01</v>
      </c>
      <c r="M43" s="101" t="s">
        <v>33</v>
      </c>
      <c r="N43" s="102" t="s">
        <v>33</v>
      </c>
      <c r="T43" s="68" t="s">
        <v>962</v>
      </c>
    </row>
    <row r="44" spans="1:24" s="63" customFormat="1" x14ac:dyDescent="0.2">
      <c r="A44" s="103"/>
      <c r="B44" s="104"/>
      <c r="C44" s="780" t="s">
        <v>191</v>
      </c>
      <c r="D44" s="780"/>
      <c r="E44" s="780"/>
      <c r="F44" s="105" t="s">
        <v>33</v>
      </c>
      <c r="G44" s="105" t="s">
        <v>33</v>
      </c>
      <c r="H44" s="105" t="s">
        <v>33</v>
      </c>
      <c r="I44" s="105" t="s">
        <v>33</v>
      </c>
      <c r="J44" s="106" t="s">
        <v>33</v>
      </c>
      <c r="K44" s="105" t="s">
        <v>33</v>
      </c>
      <c r="L44" s="106">
        <v>123.76</v>
      </c>
      <c r="M44" s="92" t="s">
        <v>33</v>
      </c>
      <c r="N44" s="107" t="s">
        <v>33</v>
      </c>
      <c r="V44" s="68" t="s">
        <v>191</v>
      </c>
    </row>
    <row r="45" spans="1:24" s="63" customFormat="1" x14ac:dyDescent="0.2">
      <c r="A45" s="88" t="s">
        <v>173</v>
      </c>
      <c r="B45" s="89" t="s">
        <v>4530</v>
      </c>
      <c r="C45" s="776" t="s">
        <v>4531</v>
      </c>
      <c r="D45" s="776"/>
      <c r="E45" s="776"/>
      <c r="F45" s="90" t="s">
        <v>1019</v>
      </c>
      <c r="G45" s="90" t="s">
        <v>33</v>
      </c>
      <c r="H45" s="90" t="s">
        <v>33</v>
      </c>
      <c r="I45" s="90" t="s">
        <v>977</v>
      </c>
      <c r="J45" s="91">
        <v>279.2</v>
      </c>
      <c r="K45" s="90" t="s">
        <v>33</v>
      </c>
      <c r="L45" s="91">
        <v>83.76</v>
      </c>
      <c r="M45" s="92" t="s">
        <v>33</v>
      </c>
      <c r="N45" s="93" t="s">
        <v>33</v>
      </c>
      <c r="Q45" s="68" t="s">
        <v>4531</v>
      </c>
    </row>
    <row r="46" spans="1:24" s="63" customFormat="1" x14ac:dyDescent="0.2">
      <c r="A46" s="94"/>
      <c r="B46" s="95"/>
      <c r="C46" s="767" t="s">
        <v>1034</v>
      </c>
      <c r="D46" s="767"/>
      <c r="E46" s="767"/>
      <c r="F46" s="767"/>
      <c r="G46" s="767"/>
      <c r="H46" s="767"/>
      <c r="I46" s="767"/>
      <c r="J46" s="767"/>
      <c r="K46" s="767"/>
      <c r="L46" s="767"/>
      <c r="M46" s="767"/>
      <c r="N46" s="781"/>
      <c r="W46" s="68" t="s">
        <v>1034</v>
      </c>
    </row>
    <row r="47" spans="1:24" s="63" customFormat="1" ht="22.5" x14ac:dyDescent="0.2">
      <c r="A47" s="88" t="s">
        <v>176</v>
      </c>
      <c r="B47" s="89" t="s">
        <v>1218</v>
      </c>
      <c r="C47" s="776" t="s">
        <v>1528</v>
      </c>
      <c r="D47" s="776"/>
      <c r="E47" s="776"/>
      <c r="F47" s="90" t="s">
        <v>484</v>
      </c>
      <c r="G47" s="90" t="s">
        <v>33</v>
      </c>
      <c r="H47" s="90" t="s">
        <v>33</v>
      </c>
      <c r="I47" s="90" t="s">
        <v>176</v>
      </c>
      <c r="J47" s="91">
        <v>5.53</v>
      </c>
      <c r="K47" s="90" t="s">
        <v>856</v>
      </c>
      <c r="L47" s="91">
        <v>16.920000000000002</v>
      </c>
      <c r="M47" s="92" t="s">
        <v>33</v>
      </c>
      <c r="N47" s="93" t="s">
        <v>33</v>
      </c>
      <c r="Q47" s="68" t="s">
        <v>1528</v>
      </c>
    </row>
    <row r="48" spans="1:24" s="63" customFormat="1" x14ac:dyDescent="0.2">
      <c r="A48" s="94"/>
      <c r="B48" s="95"/>
      <c r="C48" s="767" t="s">
        <v>1529</v>
      </c>
      <c r="D48" s="767"/>
      <c r="E48" s="767"/>
      <c r="F48" s="767"/>
      <c r="G48" s="767"/>
      <c r="H48" s="767"/>
      <c r="I48" s="767"/>
      <c r="J48" s="767"/>
      <c r="K48" s="767"/>
      <c r="L48" s="767"/>
      <c r="M48" s="767"/>
      <c r="N48" s="781"/>
      <c r="X48" s="68" t="s">
        <v>1529</v>
      </c>
    </row>
    <row r="49" spans="1:23" s="63" customFormat="1" ht="22.5" x14ac:dyDescent="0.2">
      <c r="A49" s="96"/>
      <c r="B49" s="97" t="s">
        <v>858</v>
      </c>
      <c r="C49" s="767" t="s">
        <v>859</v>
      </c>
      <c r="D49" s="767"/>
      <c r="E49" s="767"/>
      <c r="F49" s="767"/>
      <c r="G49" s="767"/>
      <c r="H49" s="767"/>
      <c r="I49" s="767"/>
      <c r="J49" s="767"/>
      <c r="K49" s="767"/>
      <c r="L49" s="767"/>
      <c r="M49" s="767"/>
      <c r="N49" s="781"/>
      <c r="R49" s="68" t="s">
        <v>859</v>
      </c>
    </row>
    <row r="50" spans="1:23" s="63" customFormat="1" ht="45" x14ac:dyDescent="0.2">
      <c r="A50" s="88" t="s">
        <v>212</v>
      </c>
      <c r="B50" s="89" t="s">
        <v>1333</v>
      </c>
      <c r="C50" s="776" t="s">
        <v>1334</v>
      </c>
      <c r="D50" s="776"/>
      <c r="E50" s="776"/>
      <c r="F50" s="90" t="s">
        <v>711</v>
      </c>
      <c r="G50" s="90" t="s">
        <v>33</v>
      </c>
      <c r="H50" s="90" t="s">
        <v>33</v>
      </c>
      <c r="I50" s="90" t="s">
        <v>977</v>
      </c>
      <c r="J50" s="91" t="s">
        <v>33</v>
      </c>
      <c r="K50" s="90" t="s">
        <v>33</v>
      </c>
      <c r="L50" s="91" t="s">
        <v>33</v>
      </c>
      <c r="M50" s="92" t="s">
        <v>33</v>
      </c>
      <c r="N50" s="93" t="s">
        <v>33</v>
      </c>
      <c r="Q50" s="68" t="s">
        <v>1334</v>
      </c>
    </row>
    <row r="51" spans="1:23" s="63" customFormat="1" x14ac:dyDescent="0.2">
      <c r="A51" s="94"/>
      <c r="B51" s="95"/>
      <c r="C51" s="767" t="s">
        <v>978</v>
      </c>
      <c r="D51" s="767"/>
      <c r="E51" s="767"/>
      <c r="F51" s="767"/>
      <c r="G51" s="767"/>
      <c r="H51" s="767"/>
      <c r="I51" s="767"/>
      <c r="J51" s="767"/>
      <c r="K51" s="767"/>
      <c r="L51" s="767"/>
      <c r="M51" s="767"/>
      <c r="N51" s="781"/>
      <c r="W51" s="68" t="s">
        <v>978</v>
      </c>
    </row>
    <row r="52" spans="1:23" s="63" customFormat="1" ht="22.5" x14ac:dyDescent="0.2">
      <c r="A52" s="96"/>
      <c r="B52" s="97" t="s">
        <v>171</v>
      </c>
      <c r="C52" s="767" t="s">
        <v>172</v>
      </c>
      <c r="D52" s="767"/>
      <c r="E52" s="767"/>
      <c r="F52" s="767"/>
      <c r="G52" s="767"/>
      <c r="H52" s="767"/>
      <c r="I52" s="767"/>
      <c r="J52" s="767"/>
      <c r="K52" s="767"/>
      <c r="L52" s="767"/>
      <c r="M52" s="767"/>
      <c r="N52" s="781"/>
      <c r="R52" s="68" t="s">
        <v>172</v>
      </c>
    </row>
    <row r="53" spans="1:23" s="63" customFormat="1" x14ac:dyDescent="0.2">
      <c r="A53" s="98"/>
      <c r="B53" s="97" t="s">
        <v>165</v>
      </c>
      <c r="C53" s="767" t="s">
        <v>251</v>
      </c>
      <c r="D53" s="767"/>
      <c r="E53" s="767"/>
      <c r="F53" s="99" t="s">
        <v>33</v>
      </c>
      <c r="G53" s="99" t="s">
        <v>33</v>
      </c>
      <c r="H53" s="99" t="s">
        <v>33</v>
      </c>
      <c r="I53" s="99" t="s">
        <v>33</v>
      </c>
      <c r="J53" s="100">
        <v>139.54</v>
      </c>
      <c r="K53" s="99" t="s">
        <v>175</v>
      </c>
      <c r="L53" s="100">
        <v>52.33</v>
      </c>
      <c r="M53" s="101" t="s">
        <v>33</v>
      </c>
      <c r="N53" s="102" t="s">
        <v>33</v>
      </c>
      <c r="S53" s="68" t="s">
        <v>251</v>
      </c>
    </row>
    <row r="54" spans="1:23" s="63" customFormat="1" x14ac:dyDescent="0.2">
      <c r="A54" s="98"/>
      <c r="B54" s="97" t="s">
        <v>212</v>
      </c>
      <c r="C54" s="767" t="s">
        <v>252</v>
      </c>
      <c r="D54" s="767"/>
      <c r="E54" s="767"/>
      <c r="F54" s="99" t="s">
        <v>33</v>
      </c>
      <c r="G54" s="99" t="s">
        <v>33</v>
      </c>
      <c r="H54" s="99" t="s">
        <v>33</v>
      </c>
      <c r="I54" s="99" t="s">
        <v>33</v>
      </c>
      <c r="J54" s="100">
        <v>16.79</v>
      </c>
      <c r="K54" s="99" t="s">
        <v>33</v>
      </c>
      <c r="L54" s="100">
        <v>5.04</v>
      </c>
      <c r="M54" s="101" t="s">
        <v>33</v>
      </c>
      <c r="N54" s="102" t="s">
        <v>33</v>
      </c>
      <c r="S54" s="68" t="s">
        <v>252</v>
      </c>
    </row>
    <row r="55" spans="1:23" s="63" customFormat="1" x14ac:dyDescent="0.2">
      <c r="A55" s="98"/>
      <c r="B55" s="97" t="s">
        <v>33</v>
      </c>
      <c r="C55" s="767" t="s">
        <v>253</v>
      </c>
      <c r="D55" s="767"/>
      <c r="E55" s="767"/>
      <c r="F55" s="99" t="s">
        <v>179</v>
      </c>
      <c r="G55" s="99" t="s">
        <v>1335</v>
      </c>
      <c r="H55" s="99" t="s">
        <v>175</v>
      </c>
      <c r="I55" s="99" t="s">
        <v>1120</v>
      </c>
      <c r="J55" s="100" t="s">
        <v>33</v>
      </c>
      <c r="K55" s="99" t="s">
        <v>33</v>
      </c>
      <c r="L55" s="100" t="s">
        <v>33</v>
      </c>
      <c r="M55" s="101" t="s">
        <v>33</v>
      </c>
      <c r="N55" s="102" t="s">
        <v>33</v>
      </c>
      <c r="T55" s="68" t="s">
        <v>253</v>
      </c>
    </row>
    <row r="56" spans="1:23" s="63" customFormat="1" x14ac:dyDescent="0.2">
      <c r="A56" s="98"/>
      <c r="B56" s="97" t="s">
        <v>33</v>
      </c>
      <c r="C56" s="776" t="s">
        <v>182</v>
      </c>
      <c r="D56" s="776"/>
      <c r="E56" s="776"/>
      <c r="F56" s="90" t="s">
        <v>33</v>
      </c>
      <c r="G56" s="90" t="s">
        <v>33</v>
      </c>
      <c r="H56" s="90" t="s">
        <v>33</v>
      </c>
      <c r="I56" s="90" t="s">
        <v>33</v>
      </c>
      <c r="J56" s="91">
        <v>156.33000000000001</v>
      </c>
      <c r="K56" s="90" t="s">
        <v>33</v>
      </c>
      <c r="L56" s="91">
        <v>57.37</v>
      </c>
      <c r="M56" s="92" t="s">
        <v>33</v>
      </c>
      <c r="N56" s="93" t="s">
        <v>33</v>
      </c>
      <c r="U56" s="68" t="s">
        <v>182</v>
      </c>
    </row>
    <row r="57" spans="1:23" s="63" customFormat="1" x14ac:dyDescent="0.2">
      <c r="A57" s="98"/>
      <c r="B57" s="97" t="s">
        <v>33</v>
      </c>
      <c r="C57" s="767" t="s">
        <v>183</v>
      </c>
      <c r="D57" s="767"/>
      <c r="E57" s="767"/>
      <c r="F57" s="99" t="s">
        <v>33</v>
      </c>
      <c r="G57" s="99" t="s">
        <v>33</v>
      </c>
      <c r="H57" s="99" t="s">
        <v>33</v>
      </c>
      <c r="I57" s="99" t="s">
        <v>33</v>
      </c>
      <c r="J57" s="100" t="s">
        <v>33</v>
      </c>
      <c r="K57" s="99" t="s">
        <v>33</v>
      </c>
      <c r="L57" s="100">
        <v>52.33</v>
      </c>
      <c r="M57" s="101" t="s">
        <v>33</v>
      </c>
      <c r="N57" s="102" t="s">
        <v>33</v>
      </c>
      <c r="T57" s="68" t="s">
        <v>183</v>
      </c>
    </row>
    <row r="58" spans="1:23" s="63" customFormat="1" ht="22.5" x14ac:dyDescent="0.2">
      <c r="A58" s="98"/>
      <c r="B58" s="97" t="s">
        <v>959</v>
      </c>
      <c r="C58" s="767" t="s">
        <v>960</v>
      </c>
      <c r="D58" s="767"/>
      <c r="E58" s="767"/>
      <c r="F58" s="99" t="s">
        <v>186</v>
      </c>
      <c r="G58" s="99" t="s">
        <v>187</v>
      </c>
      <c r="H58" s="99" t="s">
        <v>33</v>
      </c>
      <c r="I58" s="99" t="s">
        <v>187</v>
      </c>
      <c r="J58" s="100" t="s">
        <v>33</v>
      </c>
      <c r="K58" s="99" t="s">
        <v>33</v>
      </c>
      <c r="L58" s="100">
        <v>49.71</v>
      </c>
      <c r="M58" s="101" t="s">
        <v>33</v>
      </c>
      <c r="N58" s="102" t="s">
        <v>33</v>
      </c>
      <c r="T58" s="68" t="s">
        <v>960</v>
      </c>
    </row>
    <row r="59" spans="1:23" s="63" customFormat="1" ht="22.5" x14ac:dyDescent="0.2">
      <c r="A59" s="98"/>
      <c r="B59" s="97" t="s">
        <v>961</v>
      </c>
      <c r="C59" s="767" t="s">
        <v>962</v>
      </c>
      <c r="D59" s="767"/>
      <c r="E59" s="767"/>
      <c r="F59" s="99" t="s">
        <v>186</v>
      </c>
      <c r="G59" s="99" t="s">
        <v>594</v>
      </c>
      <c r="H59" s="99" t="s">
        <v>33</v>
      </c>
      <c r="I59" s="99" t="s">
        <v>594</v>
      </c>
      <c r="J59" s="100" t="s">
        <v>33</v>
      </c>
      <c r="K59" s="99" t="s">
        <v>33</v>
      </c>
      <c r="L59" s="100">
        <v>34.01</v>
      </c>
      <c r="M59" s="101" t="s">
        <v>33</v>
      </c>
      <c r="N59" s="102" t="s">
        <v>33</v>
      </c>
      <c r="T59" s="68" t="s">
        <v>962</v>
      </c>
    </row>
    <row r="60" spans="1:23" s="63" customFormat="1" x14ac:dyDescent="0.2">
      <c r="A60" s="103"/>
      <c r="B60" s="104"/>
      <c r="C60" s="780" t="s">
        <v>191</v>
      </c>
      <c r="D60" s="780"/>
      <c r="E60" s="780"/>
      <c r="F60" s="105" t="s">
        <v>33</v>
      </c>
      <c r="G60" s="105" t="s">
        <v>33</v>
      </c>
      <c r="H60" s="105" t="s">
        <v>33</v>
      </c>
      <c r="I60" s="105" t="s">
        <v>33</v>
      </c>
      <c r="J60" s="106" t="s">
        <v>33</v>
      </c>
      <c r="K60" s="105" t="s">
        <v>33</v>
      </c>
      <c r="L60" s="106">
        <v>141.09</v>
      </c>
      <c r="M60" s="92" t="s">
        <v>33</v>
      </c>
      <c r="N60" s="107" t="s">
        <v>33</v>
      </c>
      <c r="V60" s="68" t="s">
        <v>191</v>
      </c>
    </row>
    <row r="61" spans="1:23" s="63" customFormat="1" ht="33.75" x14ac:dyDescent="0.2">
      <c r="A61" s="88" t="s">
        <v>219</v>
      </c>
      <c r="B61" s="89" t="s">
        <v>2613</v>
      </c>
      <c r="C61" s="776" t="s">
        <v>2614</v>
      </c>
      <c r="D61" s="776"/>
      <c r="E61" s="776"/>
      <c r="F61" s="90" t="s">
        <v>815</v>
      </c>
      <c r="G61" s="90" t="s">
        <v>33</v>
      </c>
      <c r="H61" s="90" t="s">
        <v>33</v>
      </c>
      <c r="I61" s="90" t="s">
        <v>985</v>
      </c>
      <c r="J61" s="91">
        <v>2.2400000000000002</v>
      </c>
      <c r="K61" s="90" t="s">
        <v>33</v>
      </c>
      <c r="L61" s="91">
        <v>68.540000000000006</v>
      </c>
      <c r="M61" s="92" t="s">
        <v>33</v>
      </c>
      <c r="N61" s="93" t="s">
        <v>33</v>
      </c>
      <c r="Q61" s="68" t="s">
        <v>2614</v>
      </c>
    </row>
    <row r="62" spans="1:23" s="63" customFormat="1" x14ac:dyDescent="0.2">
      <c r="A62" s="94"/>
      <c r="B62" s="95"/>
      <c r="C62" s="767" t="s">
        <v>986</v>
      </c>
      <c r="D62" s="767"/>
      <c r="E62" s="767"/>
      <c r="F62" s="767"/>
      <c r="G62" s="767"/>
      <c r="H62" s="767"/>
      <c r="I62" s="767"/>
      <c r="J62" s="767"/>
      <c r="K62" s="767"/>
      <c r="L62" s="767"/>
      <c r="M62" s="767"/>
      <c r="N62" s="781"/>
      <c r="W62" s="68" t="s">
        <v>986</v>
      </c>
    </row>
    <row r="63" spans="1:23" s="63" customFormat="1" ht="45" x14ac:dyDescent="0.2">
      <c r="A63" s="88" t="s">
        <v>228</v>
      </c>
      <c r="B63" s="89" t="s">
        <v>1341</v>
      </c>
      <c r="C63" s="776" t="s">
        <v>1342</v>
      </c>
      <c r="D63" s="776"/>
      <c r="E63" s="776"/>
      <c r="F63" s="90" t="s">
        <v>711</v>
      </c>
      <c r="G63" s="90" t="s">
        <v>33</v>
      </c>
      <c r="H63" s="90" t="s">
        <v>33</v>
      </c>
      <c r="I63" s="90" t="s">
        <v>977</v>
      </c>
      <c r="J63" s="91" t="s">
        <v>33</v>
      </c>
      <c r="K63" s="90" t="s">
        <v>33</v>
      </c>
      <c r="L63" s="91" t="s">
        <v>33</v>
      </c>
      <c r="M63" s="92" t="s">
        <v>33</v>
      </c>
      <c r="N63" s="93" t="s">
        <v>33</v>
      </c>
      <c r="Q63" s="68" t="s">
        <v>1342</v>
      </c>
    </row>
    <row r="64" spans="1:23" s="63" customFormat="1" x14ac:dyDescent="0.2">
      <c r="A64" s="94"/>
      <c r="B64" s="95"/>
      <c r="C64" s="767" t="s">
        <v>978</v>
      </c>
      <c r="D64" s="767"/>
      <c r="E64" s="767"/>
      <c r="F64" s="767"/>
      <c r="G64" s="767"/>
      <c r="H64" s="767"/>
      <c r="I64" s="767"/>
      <c r="J64" s="767"/>
      <c r="K64" s="767"/>
      <c r="L64" s="767"/>
      <c r="M64" s="767"/>
      <c r="N64" s="781"/>
      <c r="W64" s="68" t="s">
        <v>978</v>
      </c>
    </row>
    <row r="65" spans="1:23" s="63" customFormat="1" ht="22.5" x14ac:dyDescent="0.2">
      <c r="A65" s="96"/>
      <c r="B65" s="97" t="s">
        <v>171</v>
      </c>
      <c r="C65" s="767" t="s">
        <v>172</v>
      </c>
      <c r="D65" s="767"/>
      <c r="E65" s="767"/>
      <c r="F65" s="767"/>
      <c r="G65" s="767"/>
      <c r="H65" s="767"/>
      <c r="I65" s="767"/>
      <c r="J65" s="767"/>
      <c r="K65" s="767"/>
      <c r="L65" s="767"/>
      <c r="M65" s="767"/>
      <c r="N65" s="781"/>
      <c r="R65" s="68" t="s">
        <v>172</v>
      </c>
    </row>
    <row r="66" spans="1:23" s="63" customFormat="1" x14ac:dyDescent="0.2">
      <c r="A66" s="98"/>
      <c r="B66" s="97" t="s">
        <v>165</v>
      </c>
      <c r="C66" s="767" t="s">
        <v>251</v>
      </c>
      <c r="D66" s="767"/>
      <c r="E66" s="767"/>
      <c r="F66" s="99" t="s">
        <v>33</v>
      </c>
      <c r="G66" s="99" t="s">
        <v>33</v>
      </c>
      <c r="H66" s="99" t="s">
        <v>33</v>
      </c>
      <c r="I66" s="99" t="s">
        <v>33</v>
      </c>
      <c r="J66" s="100">
        <v>42.21</v>
      </c>
      <c r="K66" s="99" t="s">
        <v>175</v>
      </c>
      <c r="L66" s="100">
        <v>15.83</v>
      </c>
      <c r="M66" s="101" t="s">
        <v>33</v>
      </c>
      <c r="N66" s="102" t="s">
        <v>33</v>
      </c>
      <c r="S66" s="68" t="s">
        <v>251</v>
      </c>
    </row>
    <row r="67" spans="1:23" s="63" customFormat="1" x14ac:dyDescent="0.2">
      <c r="A67" s="98"/>
      <c r="B67" s="97" t="s">
        <v>173</v>
      </c>
      <c r="C67" s="767" t="s">
        <v>174</v>
      </c>
      <c r="D67" s="767"/>
      <c r="E67" s="767"/>
      <c r="F67" s="99" t="s">
        <v>33</v>
      </c>
      <c r="G67" s="99" t="s">
        <v>33</v>
      </c>
      <c r="H67" s="99" t="s">
        <v>33</v>
      </c>
      <c r="I67" s="99" t="s">
        <v>33</v>
      </c>
      <c r="J67" s="100">
        <v>1.81</v>
      </c>
      <c r="K67" s="99" t="s">
        <v>175</v>
      </c>
      <c r="L67" s="100">
        <v>0.68</v>
      </c>
      <c r="M67" s="101" t="s">
        <v>33</v>
      </c>
      <c r="N67" s="102" t="s">
        <v>33</v>
      </c>
      <c r="S67" s="68" t="s">
        <v>174</v>
      </c>
    </row>
    <row r="68" spans="1:23" s="63" customFormat="1" x14ac:dyDescent="0.2">
      <c r="A68" s="98"/>
      <c r="B68" s="97" t="s">
        <v>176</v>
      </c>
      <c r="C68" s="767" t="s">
        <v>177</v>
      </c>
      <c r="D68" s="767"/>
      <c r="E68" s="767"/>
      <c r="F68" s="99" t="s">
        <v>33</v>
      </c>
      <c r="G68" s="99" t="s">
        <v>33</v>
      </c>
      <c r="H68" s="99" t="s">
        <v>33</v>
      </c>
      <c r="I68" s="99" t="s">
        <v>33</v>
      </c>
      <c r="J68" s="100">
        <v>0.26</v>
      </c>
      <c r="K68" s="99" t="s">
        <v>175</v>
      </c>
      <c r="L68" s="100">
        <v>0.1</v>
      </c>
      <c r="M68" s="101" t="s">
        <v>33</v>
      </c>
      <c r="N68" s="102" t="s">
        <v>33</v>
      </c>
      <c r="S68" s="68" t="s">
        <v>177</v>
      </c>
    </row>
    <row r="69" spans="1:23" s="63" customFormat="1" x14ac:dyDescent="0.2">
      <c r="A69" s="98"/>
      <c r="B69" s="97" t="s">
        <v>212</v>
      </c>
      <c r="C69" s="767" t="s">
        <v>252</v>
      </c>
      <c r="D69" s="767"/>
      <c r="E69" s="767"/>
      <c r="F69" s="99" t="s">
        <v>33</v>
      </c>
      <c r="G69" s="99" t="s">
        <v>33</v>
      </c>
      <c r="H69" s="99" t="s">
        <v>33</v>
      </c>
      <c r="I69" s="99" t="s">
        <v>33</v>
      </c>
      <c r="J69" s="100">
        <v>11.27</v>
      </c>
      <c r="K69" s="99" t="s">
        <v>33</v>
      </c>
      <c r="L69" s="100">
        <v>3.38</v>
      </c>
      <c r="M69" s="101" t="s">
        <v>33</v>
      </c>
      <c r="N69" s="102" t="s">
        <v>33</v>
      </c>
      <c r="S69" s="68" t="s">
        <v>252</v>
      </c>
    </row>
    <row r="70" spans="1:23" s="63" customFormat="1" x14ac:dyDescent="0.2">
      <c r="A70" s="98"/>
      <c r="B70" s="97" t="s">
        <v>33</v>
      </c>
      <c r="C70" s="767" t="s">
        <v>253</v>
      </c>
      <c r="D70" s="767"/>
      <c r="E70" s="767"/>
      <c r="F70" s="99" t="s">
        <v>179</v>
      </c>
      <c r="G70" s="99" t="s">
        <v>1343</v>
      </c>
      <c r="H70" s="99" t="s">
        <v>175</v>
      </c>
      <c r="I70" s="99" t="s">
        <v>4532</v>
      </c>
      <c r="J70" s="100" t="s">
        <v>33</v>
      </c>
      <c r="K70" s="99" t="s">
        <v>33</v>
      </c>
      <c r="L70" s="100" t="s">
        <v>33</v>
      </c>
      <c r="M70" s="101" t="s">
        <v>33</v>
      </c>
      <c r="N70" s="102" t="s">
        <v>33</v>
      </c>
      <c r="T70" s="68" t="s">
        <v>253</v>
      </c>
    </row>
    <row r="71" spans="1:23" s="63" customFormat="1" x14ac:dyDescent="0.2">
      <c r="A71" s="98"/>
      <c r="B71" s="97" t="s">
        <v>33</v>
      </c>
      <c r="C71" s="767" t="s">
        <v>178</v>
      </c>
      <c r="D71" s="767"/>
      <c r="E71" s="767"/>
      <c r="F71" s="99" t="s">
        <v>179</v>
      </c>
      <c r="G71" s="99" t="s">
        <v>981</v>
      </c>
      <c r="H71" s="99" t="s">
        <v>175</v>
      </c>
      <c r="I71" s="99" t="s">
        <v>982</v>
      </c>
      <c r="J71" s="100" t="s">
        <v>33</v>
      </c>
      <c r="K71" s="99" t="s">
        <v>33</v>
      </c>
      <c r="L71" s="100" t="s">
        <v>33</v>
      </c>
      <c r="M71" s="101" t="s">
        <v>33</v>
      </c>
      <c r="N71" s="102" t="s">
        <v>33</v>
      </c>
      <c r="T71" s="68" t="s">
        <v>178</v>
      </c>
    </row>
    <row r="72" spans="1:23" s="63" customFormat="1" x14ac:dyDescent="0.2">
      <c r="A72" s="98"/>
      <c r="B72" s="97" t="s">
        <v>33</v>
      </c>
      <c r="C72" s="776" t="s">
        <v>182</v>
      </c>
      <c r="D72" s="776"/>
      <c r="E72" s="776"/>
      <c r="F72" s="90" t="s">
        <v>33</v>
      </c>
      <c r="G72" s="90" t="s">
        <v>33</v>
      </c>
      <c r="H72" s="90" t="s">
        <v>33</v>
      </c>
      <c r="I72" s="90" t="s">
        <v>33</v>
      </c>
      <c r="J72" s="91">
        <v>55.29</v>
      </c>
      <c r="K72" s="90" t="s">
        <v>33</v>
      </c>
      <c r="L72" s="91">
        <v>19.89</v>
      </c>
      <c r="M72" s="92" t="s">
        <v>33</v>
      </c>
      <c r="N72" s="93" t="s">
        <v>33</v>
      </c>
      <c r="U72" s="68" t="s">
        <v>182</v>
      </c>
    </row>
    <row r="73" spans="1:23" s="63" customFormat="1" x14ac:dyDescent="0.2">
      <c r="A73" s="98"/>
      <c r="B73" s="97" t="s">
        <v>33</v>
      </c>
      <c r="C73" s="767" t="s">
        <v>183</v>
      </c>
      <c r="D73" s="767"/>
      <c r="E73" s="767"/>
      <c r="F73" s="99" t="s">
        <v>33</v>
      </c>
      <c r="G73" s="99" t="s">
        <v>33</v>
      </c>
      <c r="H73" s="99" t="s">
        <v>33</v>
      </c>
      <c r="I73" s="99" t="s">
        <v>33</v>
      </c>
      <c r="J73" s="100" t="s">
        <v>33</v>
      </c>
      <c r="K73" s="99" t="s">
        <v>33</v>
      </c>
      <c r="L73" s="100">
        <v>15.93</v>
      </c>
      <c r="M73" s="101" t="s">
        <v>33</v>
      </c>
      <c r="N73" s="102" t="s">
        <v>33</v>
      </c>
      <c r="T73" s="68" t="s">
        <v>183</v>
      </c>
    </row>
    <row r="74" spans="1:23" s="63" customFormat="1" ht="22.5" x14ac:dyDescent="0.2">
      <c r="A74" s="98"/>
      <c r="B74" s="97" t="s">
        <v>959</v>
      </c>
      <c r="C74" s="767" t="s">
        <v>960</v>
      </c>
      <c r="D74" s="767"/>
      <c r="E74" s="767"/>
      <c r="F74" s="99" t="s">
        <v>186</v>
      </c>
      <c r="G74" s="99" t="s">
        <v>187</v>
      </c>
      <c r="H74" s="99" t="s">
        <v>33</v>
      </c>
      <c r="I74" s="99" t="s">
        <v>187</v>
      </c>
      <c r="J74" s="100" t="s">
        <v>33</v>
      </c>
      <c r="K74" s="99" t="s">
        <v>33</v>
      </c>
      <c r="L74" s="100">
        <v>15.13</v>
      </c>
      <c r="M74" s="101" t="s">
        <v>33</v>
      </c>
      <c r="N74" s="102" t="s">
        <v>33</v>
      </c>
      <c r="T74" s="68" t="s">
        <v>960</v>
      </c>
    </row>
    <row r="75" spans="1:23" s="63" customFormat="1" ht="22.5" x14ac:dyDescent="0.2">
      <c r="A75" s="98"/>
      <c r="B75" s="97" t="s">
        <v>961</v>
      </c>
      <c r="C75" s="767" t="s">
        <v>962</v>
      </c>
      <c r="D75" s="767"/>
      <c r="E75" s="767"/>
      <c r="F75" s="99" t="s">
        <v>186</v>
      </c>
      <c r="G75" s="99" t="s">
        <v>594</v>
      </c>
      <c r="H75" s="99" t="s">
        <v>33</v>
      </c>
      <c r="I75" s="99" t="s">
        <v>594</v>
      </c>
      <c r="J75" s="100" t="s">
        <v>33</v>
      </c>
      <c r="K75" s="99" t="s">
        <v>33</v>
      </c>
      <c r="L75" s="100">
        <v>10.35</v>
      </c>
      <c r="M75" s="101" t="s">
        <v>33</v>
      </c>
      <c r="N75" s="102" t="s">
        <v>33</v>
      </c>
      <c r="T75" s="68" t="s">
        <v>962</v>
      </c>
    </row>
    <row r="76" spans="1:23" s="63" customFormat="1" x14ac:dyDescent="0.2">
      <c r="A76" s="103"/>
      <c r="B76" s="104"/>
      <c r="C76" s="780" t="s">
        <v>191</v>
      </c>
      <c r="D76" s="780"/>
      <c r="E76" s="780"/>
      <c r="F76" s="105" t="s">
        <v>33</v>
      </c>
      <c r="G76" s="105" t="s">
        <v>33</v>
      </c>
      <c r="H76" s="105" t="s">
        <v>33</v>
      </c>
      <c r="I76" s="105" t="s">
        <v>33</v>
      </c>
      <c r="J76" s="106" t="s">
        <v>33</v>
      </c>
      <c r="K76" s="105" t="s">
        <v>33</v>
      </c>
      <c r="L76" s="106">
        <v>45.37</v>
      </c>
      <c r="M76" s="92" t="s">
        <v>33</v>
      </c>
      <c r="N76" s="107" t="s">
        <v>33</v>
      </c>
      <c r="V76" s="68" t="s">
        <v>191</v>
      </c>
    </row>
    <row r="77" spans="1:23" s="63" customFormat="1" ht="101.25" x14ac:dyDescent="0.2">
      <c r="A77" s="88" t="s">
        <v>235</v>
      </c>
      <c r="B77" s="89" t="s">
        <v>1148</v>
      </c>
      <c r="C77" s="776" t="s">
        <v>1440</v>
      </c>
      <c r="D77" s="776"/>
      <c r="E77" s="776"/>
      <c r="F77" s="90" t="s">
        <v>1092</v>
      </c>
      <c r="G77" s="90" t="s">
        <v>33</v>
      </c>
      <c r="H77" s="90" t="s">
        <v>33</v>
      </c>
      <c r="I77" s="90" t="s">
        <v>2739</v>
      </c>
      <c r="J77" s="91">
        <v>5167.54</v>
      </c>
      <c r="K77" s="90" t="s">
        <v>33</v>
      </c>
      <c r="L77" s="91">
        <v>158.13</v>
      </c>
      <c r="M77" s="92" t="s">
        <v>33</v>
      </c>
      <c r="N77" s="93" t="s">
        <v>33</v>
      </c>
      <c r="Q77" s="68" t="s">
        <v>1440</v>
      </c>
    </row>
    <row r="78" spans="1:23" s="63" customFormat="1" x14ac:dyDescent="0.2">
      <c r="A78" s="94"/>
      <c r="B78" s="95"/>
      <c r="C78" s="767" t="s">
        <v>4533</v>
      </c>
      <c r="D78" s="767"/>
      <c r="E78" s="767"/>
      <c r="F78" s="767"/>
      <c r="G78" s="767"/>
      <c r="H78" s="767"/>
      <c r="I78" s="767"/>
      <c r="J78" s="767"/>
      <c r="K78" s="767"/>
      <c r="L78" s="767"/>
      <c r="M78" s="767"/>
      <c r="N78" s="781"/>
      <c r="W78" s="68" t="s">
        <v>4533</v>
      </c>
    </row>
    <row r="79" spans="1:23" s="63" customFormat="1" ht="1.5" customHeight="1" x14ac:dyDescent="0.2">
      <c r="A79" s="108"/>
      <c r="B79" s="104"/>
      <c r="C79" s="104"/>
      <c r="D79" s="104"/>
      <c r="E79" s="104"/>
      <c r="F79" s="108"/>
      <c r="G79" s="108"/>
      <c r="H79" s="108"/>
      <c r="I79" s="108"/>
      <c r="J79" s="109"/>
      <c r="K79" s="108"/>
      <c r="L79" s="109"/>
      <c r="M79" s="99"/>
      <c r="N79" s="109"/>
    </row>
    <row r="80" spans="1:23" s="63" customFormat="1" ht="2.25" customHeight="1" x14ac:dyDescent="0.2">
      <c r="B80" s="67"/>
      <c r="C80" s="67"/>
      <c r="D80" s="67"/>
      <c r="E80" s="67"/>
      <c r="F80" s="67"/>
      <c r="G80" s="67"/>
      <c r="H80" s="67"/>
      <c r="I80" s="67"/>
      <c r="J80" s="67"/>
      <c r="K80" s="67"/>
      <c r="L80" s="122"/>
      <c r="M80" s="123"/>
      <c r="N80" s="124"/>
    </row>
    <row r="81" spans="1:27" x14ac:dyDescent="0.2">
      <c r="A81" s="110"/>
      <c r="B81" s="111" t="s">
        <v>33</v>
      </c>
      <c r="C81" s="780" t="s">
        <v>321</v>
      </c>
      <c r="D81" s="780"/>
      <c r="E81" s="780"/>
      <c r="F81" s="780"/>
      <c r="G81" s="780"/>
      <c r="H81" s="780"/>
      <c r="I81" s="780"/>
      <c r="J81" s="780"/>
      <c r="K81" s="780"/>
      <c r="L81" s="112" t="s">
        <v>33</v>
      </c>
      <c r="M81" s="113" t="s">
        <v>33</v>
      </c>
      <c r="N81" s="114" t="s">
        <v>33</v>
      </c>
      <c r="O81" s="63"/>
      <c r="P81" s="63"/>
      <c r="Q81" s="63"/>
      <c r="R81" s="63"/>
      <c r="S81" s="63"/>
      <c r="T81" s="63"/>
      <c r="U81" s="63"/>
      <c r="V81" s="63"/>
      <c r="W81" s="63"/>
      <c r="X81" s="63"/>
      <c r="Y81" s="68" t="s">
        <v>321</v>
      </c>
      <c r="Z81" s="63"/>
      <c r="AA81" s="63"/>
    </row>
    <row r="82" spans="1:27" x14ac:dyDescent="0.2">
      <c r="A82" s="115"/>
      <c r="B82" s="97" t="s">
        <v>165</v>
      </c>
      <c r="C82" s="767" t="s">
        <v>876</v>
      </c>
      <c r="D82" s="767"/>
      <c r="E82" s="767"/>
      <c r="F82" s="767"/>
      <c r="G82" s="767"/>
      <c r="H82" s="767"/>
      <c r="I82" s="767"/>
      <c r="J82" s="767"/>
      <c r="K82" s="767"/>
      <c r="L82" s="116">
        <v>553.80999999999995</v>
      </c>
      <c r="M82" s="117">
        <v>7.3</v>
      </c>
      <c r="N82" s="118">
        <v>4043</v>
      </c>
      <c r="O82" s="63"/>
      <c r="P82" s="63"/>
      <c r="Q82" s="63"/>
      <c r="R82" s="63"/>
      <c r="S82" s="63"/>
      <c r="T82" s="63"/>
      <c r="U82" s="63"/>
      <c r="V82" s="63"/>
      <c r="W82" s="63"/>
      <c r="X82" s="63"/>
      <c r="Y82" s="63"/>
      <c r="Z82" s="68" t="s">
        <v>876</v>
      </c>
      <c r="AA82" s="63"/>
    </row>
    <row r="83" spans="1:27" x14ac:dyDescent="0.2">
      <c r="A83" s="115"/>
      <c r="B83" s="97" t="s">
        <v>33</v>
      </c>
      <c r="C83" s="767" t="s">
        <v>203</v>
      </c>
      <c r="D83" s="767"/>
      <c r="E83" s="767"/>
      <c r="F83" s="767"/>
      <c r="G83" s="767"/>
      <c r="H83" s="767"/>
      <c r="I83" s="767"/>
      <c r="J83" s="767"/>
      <c r="K83" s="767"/>
      <c r="L83" s="116" t="s">
        <v>33</v>
      </c>
      <c r="M83" s="117" t="s">
        <v>33</v>
      </c>
      <c r="N83" s="118" t="s">
        <v>33</v>
      </c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8" t="s">
        <v>203</v>
      </c>
      <c r="AA83" s="63"/>
    </row>
    <row r="84" spans="1:27" x14ac:dyDescent="0.2">
      <c r="A84" s="115"/>
      <c r="B84" s="97" t="s">
        <v>33</v>
      </c>
      <c r="C84" s="767" t="s">
        <v>296</v>
      </c>
      <c r="D84" s="767"/>
      <c r="E84" s="767"/>
      <c r="F84" s="767"/>
      <c r="G84" s="767"/>
      <c r="H84" s="767"/>
      <c r="I84" s="767"/>
      <c r="J84" s="767"/>
      <c r="K84" s="767"/>
      <c r="L84" s="116">
        <v>105.32</v>
      </c>
      <c r="M84" s="117" t="s">
        <v>33</v>
      </c>
      <c r="N84" s="118" t="s">
        <v>33</v>
      </c>
      <c r="O84" s="63"/>
      <c r="P84" s="63"/>
      <c r="Q84" s="63"/>
      <c r="R84" s="63"/>
      <c r="S84" s="63"/>
      <c r="T84" s="63"/>
      <c r="U84" s="63"/>
      <c r="V84" s="63"/>
      <c r="W84" s="63"/>
      <c r="X84" s="63"/>
      <c r="Y84" s="63"/>
      <c r="Z84" s="68" t="s">
        <v>296</v>
      </c>
      <c r="AA84" s="63"/>
    </row>
    <row r="85" spans="1:27" x14ac:dyDescent="0.2">
      <c r="A85" s="115"/>
      <c r="B85" s="97" t="s">
        <v>33</v>
      </c>
      <c r="C85" s="767" t="s">
        <v>204</v>
      </c>
      <c r="D85" s="767"/>
      <c r="E85" s="767"/>
      <c r="F85" s="767"/>
      <c r="G85" s="767"/>
      <c r="H85" s="767"/>
      <c r="I85" s="767"/>
      <c r="J85" s="767"/>
      <c r="K85" s="767"/>
      <c r="L85" s="116">
        <v>21.04</v>
      </c>
      <c r="M85" s="117" t="s">
        <v>33</v>
      </c>
      <c r="N85" s="118" t="s">
        <v>33</v>
      </c>
      <c r="O85" s="63"/>
      <c r="P85" s="63"/>
      <c r="Q85" s="63"/>
      <c r="R85" s="63"/>
      <c r="S85" s="63"/>
      <c r="T85" s="63"/>
      <c r="U85" s="63"/>
      <c r="V85" s="63"/>
      <c r="W85" s="63"/>
      <c r="X85" s="63"/>
      <c r="Y85" s="63"/>
      <c r="Z85" s="68" t="s">
        <v>204</v>
      </c>
      <c r="AA85" s="63"/>
    </row>
    <row r="86" spans="1:27" x14ac:dyDescent="0.2">
      <c r="A86" s="115"/>
      <c r="B86" s="97" t="s">
        <v>33</v>
      </c>
      <c r="C86" s="767" t="s">
        <v>297</v>
      </c>
      <c r="D86" s="767"/>
      <c r="E86" s="767"/>
      <c r="F86" s="767"/>
      <c r="G86" s="767"/>
      <c r="H86" s="767"/>
      <c r="I86" s="767"/>
      <c r="J86" s="767"/>
      <c r="K86" s="767"/>
      <c r="L86" s="116">
        <v>254.23</v>
      </c>
      <c r="M86" s="117" t="s">
        <v>33</v>
      </c>
      <c r="N86" s="118" t="s">
        <v>33</v>
      </c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68" t="s">
        <v>297</v>
      </c>
      <c r="AA86" s="63"/>
    </row>
    <row r="87" spans="1:27" x14ac:dyDescent="0.2">
      <c r="A87" s="115"/>
      <c r="B87" s="97" t="s">
        <v>33</v>
      </c>
      <c r="C87" s="767" t="s">
        <v>205</v>
      </c>
      <c r="D87" s="767"/>
      <c r="E87" s="767"/>
      <c r="F87" s="767"/>
      <c r="G87" s="767"/>
      <c r="H87" s="767"/>
      <c r="I87" s="767"/>
      <c r="J87" s="767"/>
      <c r="K87" s="767"/>
      <c r="L87" s="116">
        <v>102.85</v>
      </c>
      <c r="M87" s="117" t="s">
        <v>33</v>
      </c>
      <c r="N87" s="118" t="s">
        <v>33</v>
      </c>
      <c r="O87" s="63"/>
      <c r="P87" s="63"/>
      <c r="Q87" s="63"/>
      <c r="R87" s="63"/>
      <c r="S87" s="63"/>
      <c r="T87" s="63"/>
      <c r="U87" s="63"/>
      <c r="V87" s="63"/>
      <c r="W87" s="63"/>
      <c r="X87" s="63"/>
      <c r="Y87" s="63"/>
      <c r="Z87" s="68" t="s">
        <v>205</v>
      </c>
      <c r="AA87" s="63"/>
    </row>
    <row r="88" spans="1:27" x14ac:dyDescent="0.2">
      <c r="A88" s="115"/>
      <c r="B88" s="97" t="s">
        <v>33</v>
      </c>
      <c r="C88" s="767" t="s">
        <v>206</v>
      </c>
      <c r="D88" s="767"/>
      <c r="E88" s="767"/>
      <c r="F88" s="767"/>
      <c r="G88" s="767"/>
      <c r="H88" s="767"/>
      <c r="I88" s="767"/>
      <c r="J88" s="767"/>
      <c r="K88" s="767"/>
      <c r="L88" s="116">
        <v>70.37</v>
      </c>
      <c r="M88" s="117" t="s">
        <v>33</v>
      </c>
      <c r="N88" s="118" t="s">
        <v>33</v>
      </c>
      <c r="O88" s="63"/>
      <c r="P88" s="63"/>
      <c r="Q88" s="63"/>
      <c r="R88" s="63"/>
      <c r="S88" s="63"/>
      <c r="T88" s="63"/>
      <c r="U88" s="63"/>
      <c r="V88" s="63"/>
      <c r="W88" s="63"/>
      <c r="X88" s="63"/>
      <c r="Y88" s="63"/>
      <c r="Z88" s="68" t="s">
        <v>206</v>
      </c>
      <c r="AA88" s="63"/>
    </row>
    <row r="89" spans="1:27" x14ac:dyDescent="0.2">
      <c r="A89" s="115"/>
      <c r="B89" s="97" t="s">
        <v>33</v>
      </c>
      <c r="C89" s="767" t="s">
        <v>877</v>
      </c>
      <c r="D89" s="767"/>
      <c r="E89" s="767"/>
      <c r="F89" s="767"/>
      <c r="G89" s="767"/>
      <c r="H89" s="767"/>
      <c r="I89" s="767"/>
      <c r="J89" s="767"/>
      <c r="K89" s="767"/>
      <c r="L89" s="116">
        <v>83.76</v>
      </c>
      <c r="M89" s="117" t="s">
        <v>33</v>
      </c>
      <c r="N89" s="118">
        <v>378</v>
      </c>
      <c r="O89" s="63"/>
      <c r="P89" s="63"/>
      <c r="Q89" s="63"/>
      <c r="R89" s="63"/>
      <c r="S89" s="63"/>
      <c r="T89" s="63"/>
      <c r="U89" s="63"/>
      <c r="V89" s="63"/>
      <c r="W89" s="63"/>
      <c r="X89" s="63"/>
      <c r="Y89" s="63"/>
      <c r="Z89" s="68" t="s">
        <v>877</v>
      </c>
      <c r="AA89" s="63"/>
    </row>
    <row r="90" spans="1:27" x14ac:dyDescent="0.2">
      <c r="A90" s="115"/>
      <c r="B90" s="97" t="s">
        <v>173</v>
      </c>
      <c r="C90" s="767" t="s">
        <v>1006</v>
      </c>
      <c r="D90" s="767"/>
      <c r="E90" s="767"/>
      <c r="F90" s="767"/>
      <c r="G90" s="767"/>
      <c r="H90" s="767"/>
      <c r="I90" s="767"/>
      <c r="J90" s="767"/>
      <c r="K90" s="767"/>
      <c r="L90" s="116">
        <v>83.76</v>
      </c>
      <c r="M90" s="117">
        <v>4.51</v>
      </c>
      <c r="N90" s="118">
        <v>378</v>
      </c>
      <c r="O90" s="63"/>
      <c r="P90" s="63"/>
      <c r="Q90" s="63"/>
      <c r="R90" s="63"/>
      <c r="S90" s="63"/>
      <c r="T90" s="63"/>
      <c r="U90" s="63"/>
      <c r="V90" s="63"/>
      <c r="W90" s="63"/>
      <c r="X90" s="63"/>
      <c r="Y90" s="63"/>
      <c r="Z90" s="68" t="s">
        <v>1006</v>
      </c>
      <c r="AA90" s="63"/>
    </row>
    <row r="91" spans="1:27" x14ac:dyDescent="0.2">
      <c r="A91" s="115"/>
      <c r="B91" s="97" t="s">
        <v>33</v>
      </c>
      <c r="C91" s="767" t="s">
        <v>207</v>
      </c>
      <c r="D91" s="767"/>
      <c r="E91" s="767"/>
      <c r="F91" s="767"/>
      <c r="G91" s="767"/>
      <c r="H91" s="767"/>
      <c r="I91" s="767"/>
      <c r="J91" s="767"/>
      <c r="K91" s="767"/>
      <c r="L91" s="116">
        <v>108.27</v>
      </c>
      <c r="M91" s="117" t="s">
        <v>33</v>
      </c>
      <c r="N91" s="118" t="s">
        <v>33</v>
      </c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8" t="s">
        <v>207</v>
      </c>
      <c r="AA91" s="63"/>
    </row>
    <row r="92" spans="1:27" x14ac:dyDescent="0.2">
      <c r="A92" s="115"/>
      <c r="B92" s="97" t="s">
        <v>33</v>
      </c>
      <c r="C92" s="767" t="s">
        <v>208</v>
      </c>
      <c r="D92" s="767"/>
      <c r="E92" s="767"/>
      <c r="F92" s="767"/>
      <c r="G92" s="767"/>
      <c r="H92" s="767"/>
      <c r="I92" s="767"/>
      <c r="J92" s="767"/>
      <c r="K92" s="767"/>
      <c r="L92" s="116">
        <v>102.85</v>
      </c>
      <c r="M92" s="117" t="s">
        <v>33</v>
      </c>
      <c r="N92" s="118" t="s">
        <v>33</v>
      </c>
      <c r="O92" s="63"/>
      <c r="P92" s="63"/>
      <c r="Q92" s="63"/>
      <c r="R92" s="63"/>
      <c r="S92" s="63"/>
      <c r="T92" s="63"/>
      <c r="U92" s="63"/>
      <c r="V92" s="63"/>
      <c r="W92" s="63"/>
      <c r="X92" s="63"/>
      <c r="Y92" s="63"/>
      <c r="Z92" s="68" t="s">
        <v>208</v>
      </c>
      <c r="AA92" s="63"/>
    </row>
    <row r="93" spans="1:27" x14ac:dyDescent="0.2">
      <c r="A93" s="115"/>
      <c r="B93" s="97" t="s">
        <v>33</v>
      </c>
      <c r="C93" s="767" t="s">
        <v>209</v>
      </c>
      <c r="D93" s="767"/>
      <c r="E93" s="767"/>
      <c r="F93" s="767"/>
      <c r="G93" s="767"/>
      <c r="H93" s="767"/>
      <c r="I93" s="767"/>
      <c r="J93" s="767"/>
      <c r="K93" s="767"/>
      <c r="L93" s="116">
        <v>70.37</v>
      </c>
      <c r="M93" s="117" t="s">
        <v>33</v>
      </c>
      <c r="N93" s="118" t="s">
        <v>33</v>
      </c>
      <c r="O93" s="63"/>
      <c r="P93" s="63"/>
      <c r="Q93" s="63"/>
      <c r="R93" s="63"/>
      <c r="S93" s="63"/>
      <c r="T93" s="63"/>
      <c r="U93" s="63"/>
      <c r="V93" s="63"/>
      <c r="W93" s="63"/>
      <c r="X93" s="63"/>
      <c r="Y93" s="63"/>
      <c r="Z93" s="68" t="s">
        <v>209</v>
      </c>
      <c r="AA93" s="63"/>
    </row>
    <row r="94" spans="1:27" x14ac:dyDescent="0.2">
      <c r="A94" s="115"/>
      <c r="B94" s="109" t="s">
        <v>33</v>
      </c>
      <c r="C94" s="782" t="s">
        <v>322</v>
      </c>
      <c r="D94" s="782"/>
      <c r="E94" s="782"/>
      <c r="F94" s="782"/>
      <c r="G94" s="782"/>
      <c r="H94" s="782"/>
      <c r="I94" s="782"/>
      <c r="J94" s="782"/>
      <c r="K94" s="782"/>
      <c r="L94" s="119">
        <v>637.57000000000005</v>
      </c>
      <c r="M94" s="120" t="s">
        <v>33</v>
      </c>
      <c r="N94" s="125">
        <v>4421</v>
      </c>
      <c r="O94" s="63"/>
      <c r="P94" s="63"/>
      <c r="Q94" s="63"/>
      <c r="R94" s="63"/>
      <c r="S94" s="63"/>
      <c r="T94" s="63"/>
      <c r="U94" s="63"/>
      <c r="V94" s="63"/>
      <c r="W94" s="63"/>
      <c r="X94" s="63"/>
      <c r="Y94" s="63"/>
      <c r="Z94" s="63"/>
      <c r="AA94" s="68" t="s">
        <v>322</v>
      </c>
    </row>
    <row r="95" spans="1:27" ht="1.5" customHeight="1" x14ac:dyDescent="0.2">
      <c r="B95" s="109"/>
      <c r="C95" s="104"/>
      <c r="D95" s="104"/>
      <c r="E95" s="104"/>
      <c r="F95" s="104"/>
      <c r="G95" s="104"/>
      <c r="H95" s="104"/>
      <c r="I95" s="104"/>
      <c r="J95" s="104"/>
      <c r="K95" s="104"/>
      <c r="L95" s="119"/>
      <c r="M95" s="120"/>
      <c r="N95" s="126"/>
      <c r="O95" s="63"/>
      <c r="P95" s="63"/>
      <c r="Q95" s="63"/>
      <c r="R95" s="63"/>
      <c r="S95" s="63"/>
      <c r="T95" s="63"/>
      <c r="U95" s="63"/>
      <c r="V95" s="63"/>
      <c r="W95" s="63"/>
      <c r="X95" s="63"/>
      <c r="Y95" s="63"/>
      <c r="Z95" s="63"/>
      <c r="AA95" s="63"/>
    </row>
    <row r="96" spans="1:27" ht="53.25" customHeight="1" x14ac:dyDescent="0.2">
      <c r="A96" s="127"/>
      <c r="B96" s="127"/>
      <c r="C96" s="127"/>
      <c r="D96" s="127"/>
      <c r="E96" s="127"/>
      <c r="F96" s="127"/>
      <c r="G96" s="127"/>
      <c r="H96" s="127"/>
      <c r="I96" s="127"/>
      <c r="J96" s="127"/>
      <c r="K96" s="127"/>
      <c r="L96" s="127"/>
      <c r="M96" s="127"/>
      <c r="N96" s="127"/>
      <c r="O96" s="63"/>
      <c r="P96" s="63"/>
      <c r="Q96" s="63"/>
      <c r="R96" s="63"/>
      <c r="S96" s="63"/>
      <c r="T96" s="63"/>
      <c r="U96" s="63"/>
      <c r="V96" s="63"/>
      <c r="W96" s="63"/>
      <c r="X96" s="63"/>
      <c r="Y96" s="63"/>
      <c r="Z96" s="63"/>
      <c r="AA96" s="63"/>
    </row>
    <row r="97" spans="2:12" s="63" customFormat="1" x14ac:dyDescent="0.2">
      <c r="B97" s="128" t="s">
        <v>323</v>
      </c>
      <c r="C97" s="786" t="s">
        <v>33</v>
      </c>
      <c r="D97" s="786"/>
      <c r="E97" s="786"/>
      <c r="F97" s="786"/>
      <c r="G97" s="786"/>
      <c r="H97" s="786"/>
      <c r="I97" s="786"/>
      <c r="J97" s="786"/>
      <c r="K97" s="786"/>
      <c r="L97" s="786"/>
    </row>
    <row r="98" spans="2:12" s="63" customFormat="1" ht="13.5" customHeight="1" x14ac:dyDescent="0.2">
      <c r="B98" s="64"/>
      <c r="C98" s="787" t="s">
        <v>11</v>
      </c>
      <c r="D98" s="787"/>
      <c r="E98" s="787"/>
      <c r="F98" s="787"/>
      <c r="G98" s="787"/>
      <c r="H98" s="787"/>
      <c r="I98" s="787"/>
      <c r="J98" s="787"/>
      <c r="K98" s="787"/>
      <c r="L98" s="787"/>
    </row>
    <row r="99" spans="2:12" s="63" customFormat="1" ht="12.75" customHeight="1" x14ac:dyDescent="0.2">
      <c r="B99" s="128" t="s">
        <v>324</v>
      </c>
      <c r="C99" s="786" t="s">
        <v>33</v>
      </c>
      <c r="D99" s="786"/>
      <c r="E99" s="786"/>
      <c r="F99" s="786"/>
      <c r="G99" s="786"/>
      <c r="H99" s="786"/>
      <c r="I99" s="786"/>
      <c r="J99" s="786"/>
      <c r="K99" s="786"/>
      <c r="L99" s="786"/>
    </row>
    <row r="100" spans="2:12" s="63" customFormat="1" ht="13.5" customHeight="1" x14ac:dyDescent="0.2">
      <c r="C100" s="787" t="s">
        <v>11</v>
      </c>
      <c r="D100" s="787"/>
      <c r="E100" s="787"/>
      <c r="F100" s="787"/>
      <c r="G100" s="787"/>
      <c r="H100" s="787"/>
      <c r="I100" s="787"/>
      <c r="J100" s="787"/>
      <c r="K100" s="787"/>
      <c r="L100" s="787"/>
    </row>
    <row r="114" s="63" customFormat="1" x14ac:dyDescent="0.2"/>
  </sheetData>
  <mergeCells count="86">
    <mergeCell ref="C97:L97"/>
    <mergeCell ref="C98:L98"/>
    <mergeCell ref="C99:L99"/>
    <mergeCell ref="C100:L100"/>
    <mergeCell ref="C89:K89"/>
    <mergeCell ref="C90:K90"/>
    <mergeCell ref="C91:K91"/>
    <mergeCell ref="C92:K92"/>
    <mergeCell ref="C93:K93"/>
    <mergeCell ref="C94:K94"/>
    <mergeCell ref="C88:K88"/>
    <mergeCell ref="C75:E75"/>
    <mergeCell ref="C76:E76"/>
    <mergeCell ref="C77:E77"/>
    <mergeCell ref="C78:N78"/>
    <mergeCell ref="C81:K81"/>
    <mergeCell ref="C82:K82"/>
    <mergeCell ref="C83:K83"/>
    <mergeCell ref="C84:K84"/>
    <mergeCell ref="C85:K85"/>
    <mergeCell ref="C86:K86"/>
    <mergeCell ref="C87:K87"/>
    <mergeCell ref="C74:E74"/>
    <mergeCell ref="C63:E63"/>
    <mergeCell ref="C64:N64"/>
    <mergeCell ref="C65:N65"/>
    <mergeCell ref="C66:E66"/>
    <mergeCell ref="C67:E67"/>
    <mergeCell ref="C68:E68"/>
    <mergeCell ref="C69:E69"/>
    <mergeCell ref="C70:E70"/>
    <mergeCell ref="C71:E71"/>
    <mergeCell ref="C72:E72"/>
    <mergeCell ref="C73:E73"/>
    <mergeCell ref="C38:E38"/>
    <mergeCell ref="C62:N62"/>
    <mergeCell ref="C51:N51"/>
    <mergeCell ref="C52:N52"/>
    <mergeCell ref="C53:E53"/>
    <mergeCell ref="C54:E54"/>
    <mergeCell ref="C55:E55"/>
    <mergeCell ref="C56:E56"/>
    <mergeCell ref="C57:E57"/>
    <mergeCell ref="C58:E58"/>
    <mergeCell ref="C59:E59"/>
    <mergeCell ref="C60:E60"/>
    <mergeCell ref="C61:E61"/>
    <mergeCell ref="C50:E50"/>
    <mergeCell ref="C39:E39"/>
    <mergeCell ref="C40:E40"/>
    <mergeCell ref="C41:E41"/>
    <mergeCell ref="C42:E42"/>
    <mergeCell ref="C43:E43"/>
    <mergeCell ref="C44:E44"/>
    <mergeCell ref="C45:E45"/>
    <mergeCell ref="C46:N46"/>
    <mergeCell ref="C47:E47"/>
    <mergeCell ref="C48:N48"/>
    <mergeCell ref="C49:N49"/>
    <mergeCell ref="N27:N29"/>
    <mergeCell ref="C30:E30"/>
    <mergeCell ref="A31:N31"/>
    <mergeCell ref="G27:I28"/>
    <mergeCell ref="C37:E37"/>
    <mergeCell ref="C33:N33"/>
    <mergeCell ref="C34:E34"/>
    <mergeCell ref="C35:E35"/>
    <mergeCell ref="C36:E36"/>
    <mergeCell ref="A12:N12"/>
    <mergeCell ref="A13:N13"/>
    <mergeCell ref="B15:F15"/>
    <mergeCell ref="B16:F16"/>
    <mergeCell ref="L25:M25"/>
    <mergeCell ref="C32:E32"/>
    <mergeCell ref="A27:A29"/>
    <mergeCell ref="B27:B29"/>
    <mergeCell ref="C27:E29"/>
    <mergeCell ref="F27:F29"/>
    <mergeCell ref="J27:L28"/>
    <mergeCell ref="M27:M29"/>
    <mergeCell ref="A11:N11"/>
    <mergeCell ref="D5:N5"/>
    <mergeCell ref="A7:N7"/>
    <mergeCell ref="A8:N8"/>
    <mergeCell ref="A9:N9"/>
    <mergeCell ref="A10:N10"/>
  </mergeCells>
  <printOptions horizontalCentered="1"/>
  <pageMargins left="0.39370077848434398" right="0.39370077848434398" top="0.78740155696868896" bottom="0.74803149700164795" header="0.118110239505768" footer="0.118110239505768"/>
  <pageSetup paperSize="9" orientation="landscape"/>
  <headerFooter>
    <oddHeader>&amp;LГРАНД-Смета 2021</oddHeader>
  </headerFooter>
  <rowBreaks count="1" manualBreakCount="1">
    <brk id="26" max="113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439"/>
  <sheetViews>
    <sheetView topLeftCell="A388" zoomScale="115" zoomScaleNormal="115" workbookViewId="0">
      <selection activeCell="AF32" sqref="AF32"/>
    </sheetView>
  </sheetViews>
  <sheetFormatPr defaultColWidth="9.140625" defaultRowHeight="11.25" customHeight="1" x14ac:dyDescent="0.2"/>
  <cols>
    <col min="1" max="1" width="8.140625" style="63" customWidth="1"/>
    <col min="2" max="2" width="20.140625" style="63" customWidth="1"/>
    <col min="3" max="4" width="10.42578125" style="63" customWidth="1"/>
    <col min="5" max="5" width="13.28515625" style="63" customWidth="1"/>
    <col min="6" max="6" width="8.5703125" style="63" customWidth="1"/>
    <col min="7" max="7" width="7.85546875" style="63" customWidth="1"/>
    <col min="8" max="8" width="8.42578125" style="63" customWidth="1"/>
    <col min="9" max="9" width="8.7109375" style="63" customWidth="1"/>
    <col min="10" max="10" width="8.140625" style="63" customWidth="1"/>
    <col min="11" max="11" width="8.5703125" style="63" customWidth="1"/>
    <col min="12" max="12" width="10" style="63" customWidth="1"/>
    <col min="13" max="13" width="6" style="63" customWidth="1"/>
    <col min="14" max="14" width="9.7109375" style="63" customWidth="1"/>
    <col min="15" max="15" width="99.7109375" style="68" hidden="1" customWidth="1"/>
    <col min="16" max="16" width="138.42578125" style="68" hidden="1" customWidth="1"/>
    <col min="17" max="17" width="34.140625" style="68" hidden="1" customWidth="1"/>
    <col min="18" max="19" width="110.140625" style="68" hidden="1" customWidth="1"/>
    <col min="20" max="23" width="34.140625" style="68" hidden="1" customWidth="1"/>
    <col min="24" max="26" width="84.42578125" style="68" hidden="1" customWidth="1"/>
    <col min="27" max="27" width="110.140625" style="68" hidden="1" customWidth="1"/>
    <col min="28" max="30" width="84.42578125" style="68" hidden="1" customWidth="1"/>
    <col min="31" max="16384" width="9.140625" style="63"/>
  </cols>
  <sheetData>
    <row r="1" spans="1:15" s="63" customFormat="1" x14ac:dyDescent="0.2">
      <c r="N1" s="64" t="s">
        <v>128</v>
      </c>
    </row>
    <row r="2" spans="1:15" s="63" customFormat="1" x14ac:dyDescent="0.2">
      <c r="N2" s="64" t="s">
        <v>12</v>
      </c>
    </row>
    <row r="3" spans="1:15" s="63" customFormat="1" x14ac:dyDescent="0.2">
      <c r="N3" s="64"/>
    </row>
    <row r="4" spans="1:15" s="63" customFormat="1" x14ac:dyDescent="0.2">
      <c r="F4" s="65"/>
    </row>
    <row r="5" spans="1:15" s="63" customFormat="1" ht="33.75" x14ac:dyDescent="0.2">
      <c r="A5" s="66" t="s">
        <v>129</v>
      </c>
      <c r="B5" s="67"/>
      <c r="D5" s="767" t="s">
        <v>550</v>
      </c>
      <c r="E5" s="767"/>
      <c r="F5" s="767"/>
      <c r="G5" s="767"/>
      <c r="H5" s="767"/>
      <c r="I5" s="767"/>
      <c r="J5" s="767"/>
      <c r="K5" s="767"/>
      <c r="L5" s="767"/>
      <c r="M5" s="767"/>
      <c r="N5" s="767"/>
      <c r="O5" s="68" t="s">
        <v>550</v>
      </c>
    </row>
    <row r="6" spans="1:15" s="63" customFormat="1" ht="15" customHeight="1" x14ac:dyDescent="0.2">
      <c r="A6" s="69" t="s">
        <v>130</v>
      </c>
      <c r="D6" s="70" t="s">
        <v>131</v>
      </c>
      <c r="E6" s="70"/>
      <c r="F6" s="71"/>
      <c r="G6" s="71"/>
      <c r="H6" s="71"/>
      <c r="I6" s="71"/>
      <c r="J6" s="71"/>
      <c r="K6" s="71"/>
      <c r="L6" s="71"/>
      <c r="M6" s="71"/>
      <c r="N6" s="71"/>
    </row>
    <row r="7" spans="1:15" s="63" customFormat="1" ht="43.5" customHeight="1" x14ac:dyDescent="0.2">
      <c r="A7" s="768" t="s">
        <v>24</v>
      </c>
      <c r="B7" s="768"/>
      <c r="C7" s="768"/>
      <c r="D7" s="768"/>
      <c r="E7" s="768"/>
      <c r="F7" s="768"/>
      <c r="G7" s="768"/>
      <c r="H7" s="768"/>
      <c r="I7" s="768"/>
      <c r="J7" s="768"/>
      <c r="K7" s="768"/>
      <c r="L7" s="768"/>
      <c r="M7" s="768"/>
      <c r="N7" s="768"/>
    </row>
    <row r="8" spans="1:15" s="63" customFormat="1" x14ac:dyDescent="0.2">
      <c r="A8" s="769" t="s">
        <v>3</v>
      </c>
      <c r="B8" s="769"/>
      <c r="C8" s="769"/>
      <c r="D8" s="769"/>
      <c r="E8" s="769"/>
      <c r="F8" s="769"/>
      <c r="G8" s="769"/>
      <c r="H8" s="769"/>
      <c r="I8" s="769"/>
      <c r="J8" s="769"/>
      <c r="K8" s="769"/>
      <c r="L8" s="769"/>
      <c r="M8" s="769"/>
      <c r="N8" s="769"/>
    </row>
    <row r="9" spans="1:15" s="63" customFormat="1" ht="30" customHeight="1" x14ac:dyDescent="0.2">
      <c r="A9" s="768" t="s">
        <v>33</v>
      </c>
      <c r="B9" s="768"/>
      <c r="C9" s="768"/>
      <c r="D9" s="768"/>
      <c r="E9" s="768"/>
      <c r="F9" s="768"/>
      <c r="G9" s="768"/>
      <c r="H9" s="768"/>
      <c r="I9" s="768"/>
      <c r="J9" s="768"/>
      <c r="K9" s="768"/>
      <c r="L9" s="768"/>
      <c r="M9" s="768"/>
      <c r="N9" s="768"/>
    </row>
    <row r="10" spans="1:15" s="63" customFormat="1" x14ac:dyDescent="0.2">
      <c r="A10" s="769" t="s">
        <v>132</v>
      </c>
      <c r="B10" s="769"/>
      <c r="C10" s="769"/>
      <c r="D10" s="769"/>
      <c r="E10" s="769"/>
      <c r="F10" s="769"/>
      <c r="G10" s="769"/>
      <c r="H10" s="769"/>
      <c r="I10" s="769"/>
      <c r="J10" s="769"/>
      <c r="K10" s="769"/>
      <c r="L10" s="769"/>
      <c r="M10" s="769"/>
      <c r="N10" s="769"/>
    </row>
    <row r="11" spans="1:15" s="63" customFormat="1" ht="28.5" customHeight="1" x14ac:dyDescent="0.25">
      <c r="A11" s="770" t="s">
        <v>4728</v>
      </c>
      <c r="B11" s="770"/>
      <c r="C11" s="770"/>
      <c r="D11" s="770"/>
      <c r="E11" s="770"/>
      <c r="F11" s="770"/>
      <c r="G11" s="770"/>
      <c r="H11" s="770"/>
      <c r="I11" s="770"/>
      <c r="J11" s="770"/>
      <c r="K11" s="770"/>
      <c r="L11" s="770"/>
      <c r="M11" s="770"/>
      <c r="N11" s="770"/>
    </row>
    <row r="12" spans="1:15" s="63" customFormat="1" ht="29.25" customHeight="1" x14ac:dyDescent="0.2">
      <c r="A12" s="768" t="s">
        <v>59</v>
      </c>
      <c r="B12" s="768"/>
      <c r="C12" s="768"/>
      <c r="D12" s="768"/>
      <c r="E12" s="768"/>
      <c r="F12" s="768"/>
      <c r="G12" s="768"/>
      <c r="H12" s="768"/>
      <c r="I12" s="768"/>
      <c r="J12" s="768"/>
      <c r="K12" s="768"/>
      <c r="L12" s="768"/>
      <c r="M12" s="768"/>
      <c r="N12" s="768"/>
    </row>
    <row r="13" spans="1:15" s="63" customFormat="1" ht="33.75" customHeight="1" x14ac:dyDescent="0.2">
      <c r="A13" s="769" t="s">
        <v>134</v>
      </c>
      <c r="B13" s="769"/>
      <c r="C13" s="769"/>
      <c r="D13" s="769"/>
      <c r="E13" s="769"/>
      <c r="F13" s="769"/>
      <c r="G13" s="769"/>
      <c r="H13" s="769"/>
      <c r="I13" s="769"/>
      <c r="J13" s="769"/>
      <c r="K13" s="769"/>
      <c r="L13" s="769"/>
      <c r="M13" s="769"/>
      <c r="N13" s="769"/>
    </row>
    <row r="14" spans="1:15" s="63" customFormat="1" ht="18" customHeight="1" x14ac:dyDescent="0.2">
      <c r="A14" s="63" t="s">
        <v>135</v>
      </c>
      <c r="B14" s="72" t="s">
        <v>136</v>
      </c>
      <c r="C14" s="63" t="s">
        <v>137</v>
      </c>
      <c r="F14" s="68"/>
      <c r="G14" s="68"/>
      <c r="H14" s="68"/>
      <c r="I14" s="68"/>
      <c r="J14" s="68"/>
      <c r="K14" s="68"/>
      <c r="L14" s="68"/>
      <c r="M14" s="68"/>
      <c r="N14" s="68"/>
    </row>
    <row r="15" spans="1:15" s="63" customFormat="1" ht="30.75" customHeight="1" x14ac:dyDescent="0.2">
      <c r="A15" s="63" t="s">
        <v>138</v>
      </c>
      <c r="B15" s="777" t="s">
        <v>4729</v>
      </c>
      <c r="C15" s="777"/>
      <c r="D15" s="777"/>
      <c r="E15" s="777"/>
      <c r="F15" s="777"/>
      <c r="G15" s="68"/>
      <c r="H15" s="68"/>
      <c r="I15" s="68"/>
      <c r="J15" s="68"/>
      <c r="K15" s="68"/>
      <c r="L15" s="68"/>
      <c r="M15" s="68"/>
      <c r="N15" s="68"/>
    </row>
    <row r="16" spans="1:15" s="63" customFormat="1" x14ac:dyDescent="0.2">
      <c r="B16" s="778" t="s">
        <v>140</v>
      </c>
      <c r="C16" s="778"/>
      <c r="D16" s="778"/>
      <c r="E16" s="778"/>
      <c r="F16" s="778"/>
      <c r="G16" s="73"/>
      <c r="H16" s="73"/>
      <c r="I16" s="73"/>
      <c r="J16" s="73"/>
      <c r="K16" s="73"/>
      <c r="L16" s="73"/>
      <c r="M16" s="74"/>
      <c r="N16" s="73"/>
    </row>
    <row r="17" spans="1:17" s="63" customFormat="1" ht="25.5" customHeight="1" x14ac:dyDescent="0.2">
      <c r="D17" s="75"/>
      <c r="E17" s="75"/>
      <c r="F17" s="75"/>
      <c r="G17" s="75"/>
      <c r="H17" s="75"/>
      <c r="I17" s="75"/>
      <c r="J17" s="75"/>
      <c r="K17" s="75"/>
      <c r="L17" s="75"/>
      <c r="M17" s="73"/>
      <c r="N17" s="73"/>
    </row>
    <row r="18" spans="1:17" s="63" customFormat="1" x14ac:dyDescent="0.2">
      <c r="A18" s="76" t="s">
        <v>141</v>
      </c>
      <c r="D18" s="70" t="s">
        <v>33</v>
      </c>
      <c r="F18" s="77"/>
      <c r="G18" s="77"/>
      <c r="H18" s="77"/>
      <c r="I18" s="77"/>
      <c r="J18" s="77"/>
      <c r="K18" s="77"/>
      <c r="L18" s="77"/>
      <c r="M18" s="77"/>
      <c r="N18" s="77"/>
    </row>
    <row r="19" spans="1:17" s="63" customFormat="1" ht="25.5" customHeight="1" x14ac:dyDescent="0.2"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</row>
    <row r="20" spans="1:17" s="63" customFormat="1" ht="12.75" customHeight="1" x14ac:dyDescent="0.2">
      <c r="A20" s="76" t="s">
        <v>142</v>
      </c>
      <c r="C20" s="78">
        <v>1303.6199999999999</v>
      </c>
      <c r="D20" s="79" t="s">
        <v>4730</v>
      </c>
      <c r="E20" s="66" t="s">
        <v>144</v>
      </c>
      <c r="L20" s="80"/>
      <c r="M20" s="80"/>
    </row>
    <row r="21" spans="1:17" s="63" customFormat="1" ht="12.75" customHeight="1" x14ac:dyDescent="0.2">
      <c r="B21" s="63" t="s">
        <v>145</v>
      </c>
      <c r="C21" s="81"/>
      <c r="D21" s="82"/>
      <c r="E21" s="66"/>
    </row>
    <row r="22" spans="1:17" s="63" customFormat="1" ht="12.75" customHeight="1" x14ac:dyDescent="0.2">
      <c r="B22" s="63" t="s">
        <v>146</v>
      </c>
      <c r="C22" s="78">
        <v>385.94</v>
      </c>
      <c r="D22" s="79" t="s">
        <v>4731</v>
      </c>
      <c r="E22" s="66" t="s">
        <v>144</v>
      </c>
      <c r="G22" s="63" t="s">
        <v>147</v>
      </c>
      <c r="L22" s="78">
        <v>0</v>
      </c>
      <c r="M22" s="79" t="s">
        <v>4732</v>
      </c>
      <c r="N22" s="66" t="s">
        <v>144</v>
      </c>
    </row>
    <row r="23" spans="1:17" s="63" customFormat="1" ht="12.75" customHeight="1" x14ac:dyDescent="0.2">
      <c r="B23" s="63" t="s">
        <v>5</v>
      </c>
      <c r="C23" s="78">
        <v>870.67</v>
      </c>
      <c r="D23" s="83" t="s">
        <v>4733</v>
      </c>
      <c r="E23" s="66" t="s">
        <v>144</v>
      </c>
      <c r="G23" s="63" t="s">
        <v>150</v>
      </c>
      <c r="L23" s="84"/>
      <c r="M23" s="84">
        <v>1097.73</v>
      </c>
      <c r="N23" s="69" t="s">
        <v>151</v>
      </c>
    </row>
    <row r="24" spans="1:17" s="63" customFormat="1" ht="12.75" customHeight="1" x14ac:dyDescent="0.2">
      <c r="B24" s="63" t="s">
        <v>18</v>
      </c>
      <c r="C24" s="78">
        <v>47.01</v>
      </c>
      <c r="D24" s="83" t="s">
        <v>4734</v>
      </c>
      <c r="E24" s="66" t="s">
        <v>144</v>
      </c>
      <c r="G24" s="63" t="s">
        <v>152</v>
      </c>
      <c r="L24" s="84"/>
      <c r="M24" s="84">
        <v>262.97000000000003</v>
      </c>
      <c r="N24" s="69" t="s">
        <v>151</v>
      </c>
    </row>
    <row r="25" spans="1:17" s="63" customFormat="1" ht="12.75" customHeight="1" x14ac:dyDescent="0.2">
      <c r="B25" s="63" t="s">
        <v>19</v>
      </c>
      <c r="C25" s="78">
        <v>0</v>
      </c>
      <c r="D25" s="79" t="s">
        <v>149</v>
      </c>
      <c r="E25" s="66" t="s">
        <v>144</v>
      </c>
      <c r="G25" s="63" t="s">
        <v>153</v>
      </c>
      <c r="L25" s="779" t="s">
        <v>33</v>
      </c>
      <c r="M25" s="779"/>
    </row>
    <row r="26" spans="1:17" s="63" customFormat="1" x14ac:dyDescent="0.2">
      <c r="A26" s="85"/>
    </row>
    <row r="27" spans="1:17" s="63" customFormat="1" ht="36" customHeight="1" x14ac:dyDescent="0.2">
      <c r="A27" s="771" t="s">
        <v>154</v>
      </c>
      <c r="B27" s="771" t="s">
        <v>15</v>
      </c>
      <c r="C27" s="771" t="s">
        <v>155</v>
      </c>
      <c r="D27" s="771"/>
      <c r="E27" s="771"/>
      <c r="F27" s="771" t="s">
        <v>156</v>
      </c>
      <c r="G27" s="771" t="s">
        <v>157</v>
      </c>
      <c r="H27" s="771"/>
      <c r="I27" s="771"/>
      <c r="J27" s="771" t="s">
        <v>158</v>
      </c>
      <c r="K27" s="771"/>
      <c r="L27" s="771"/>
      <c r="M27" s="771" t="s">
        <v>159</v>
      </c>
      <c r="N27" s="771" t="s">
        <v>160</v>
      </c>
    </row>
    <row r="28" spans="1:17" s="63" customFormat="1" ht="36.75" customHeight="1" x14ac:dyDescent="0.2">
      <c r="A28" s="771"/>
      <c r="B28" s="771"/>
      <c r="C28" s="771"/>
      <c r="D28" s="771"/>
      <c r="E28" s="771"/>
      <c r="F28" s="771"/>
      <c r="G28" s="771"/>
      <c r="H28" s="771"/>
      <c r="I28" s="771"/>
      <c r="J28" s="771"/>
      <c r="K28" s="771"/>
      <c r="L28" s="771"/>
      <c r="M28" s="771"/>
      <c r="N28" s="771"/>
    </row>
    <row r="29" spans="1:17" s="63" customFormat="1" ht="45" x14ac:dyDescent="0.2">
      <c r="A29" s="771"/>
      <c r="B29" s="771"/>
      <c r="C29" s="771"/>
      <c r="D29" s="771"/>
      <c r="E29" s="771"/>
      <c r="F29" s="771"/>
      <c r="G29" s="86" t="s">
        <v>161</v>
      </c>
      <c r="H29" s="86" t="s">
        <v>162</v>
      </c>
      <c r="I29" s="86" t="s">
        <v>163</v>
      </c>
      <c r="J29" s="86" t="s">
        <v>161</v>
      </c>
      <c r="K29" s="86" t="s">
        <v>162</v>
      </c>
      <c r="L29" s="86" t="s">
        <v>20</v>
      </c>
      <c r="M29" s="771"/>
      <c r="N29" s="771"/>
    </row>
    <row r="30" spans="1:17" s="63" customFormat="1" x14ac:dyDescent="0.2">
      <c r="A30" s="87">
        <v>1</v>
      </c>
      <c r="B30" s="87">
        <v>2</v>
      </c>
      <c r="C30" s="772">
        <v>3</v>
      </c>
      <c r="D30" s="772"/>
      <c r="E30" s="772"/>
      <c r="F30" s="87">
        <v>4</v>
      </c>
      <c r="G30" s="87">
        <v>5</v>
      </c>
      <c r="H30" s="87">
        <v>6</v>
      </c>
      <c r="I30" s="87">
        <v>7</v>
      </c>
      <c r="J30" s="87">
        <v>8</v>
      </c>
      <c r="K30" s="87">
        <v>9</v>
      </c>
      <c r="L30" s="87">
        <v>10</v>
      </c>
      <c r="M30" s="87">
        <v>11</v>
      </c>
      <c r="N30" s="87">
        <v>12</v>
      </c>
    </row>
    <row r="31" spans="1:17" s="63" customFormat="1" x14ac:dyDescent="0.2">
      <c r="A31" s="773" t="s">
        <v>4224</v>
      </c>
      <c r="B31" s="774"/>
      <c r="C31" s="774"/>
      <c r="D31" s="774"/>
      <c r="E31" s="774"/>
      <c r="F31" s="774"/>
      <c r="G31" s="774"/>
      <c r="H31" s="774"/>
      <c r="I31" s="774"/>
      <c r="J31" s="774"/>
      <c r="K31" s="774"/>
      <c r="L31" s="774"/>
      <c r="M31" s="774"/>
      <c r="N31" s="775"/>
      <c r="P31" s="68" t="s">
        <v>4224</v>
      </c>
    </row>
    <row r="32" spans="1:17" s="63" customFormat="1" ht="56.25" x14ac:dyDescent="0.2">
      <c r="A32" s="88" t="s">
        <v>165</v>
      </c>
      <c r="B32" s="89" t="s">
        <v>213</v>
      </c>
      <c r="C32" s="776" t="s">
        <v>214</v>
      </c>
      <c r="D32" s="776"/>
      <c r="E32" s="776"/>
      <c r="F32" s="90" t="s">
        <v>168</v>
      </c>
      <c r="G32" s="90" t="s">
        <v>33</v>
      </c>
      <c r="H32" s="90" t="s">
        <v>33</v>
      </c>
      <c r="I32" s="90" t="s">
        <v>712</v>
      </c>
      <c r="J32" s="91" t="s">
        <v>33</v>
      </c>
      <c r="K32" s="90" t="s">
        <v>33</v>
      </c>
      <c r="L32" s="91" t="s">
        <v>33</v>
      </c>
      <c r="M32" s="92" t="s">
        <v>33</v>
      </c>
      <c r="N32" s="93" t="s">
        <v>33</v>
      </c>
      <c r="Q32" s="68" t="s">
        <v>214</v>
      </c>
    </row>
    <row r="33" spans="1:23" s="63" customFormat="1" x14ac:dyDescent="0.2">
      <c r="A33" s="94"/>
      <c r="B33" s="95"/>
      <c r="C33" s="767" t="s">
        <v>4735</v>
      </c>
      <c r="D33" s="767"/>
      <c r="E33" s="767"/>
      <c r="F33" s="767"/>
      <c r="G33" s="767"/>
      <c r="H33" s="767"/>
      <c r="I33" s="767"/>
      <c r="J33" s="767"/>
      <c r="K33" s="767"/>
      <c r="L33" s="767"/>
      <c r="M33" s="767"/>
      <c r="N33" s="781"/>
      <c r="R33" s="68" t="s">
        <v>4735</v>
      </c>
    </row>
    <row r="34" spans="1:23" s="63" customFormat="1" ht="33.75" x14ac:dyDescent="0.2">
      <c r="A34" s="96"/>
      <c r="B34" s="97" t="s">
        <v>890</v>
      </c>
      <c r="C34" s="767" t="s">
        <v>559</v>
      </c>
      <c r="D34" s="767"/>
      <c r="E34" s="767"/>
      <c r="F34" s="767"/>
      <c r="G34" s="767"/>
      <c r="H34" s="767"/>
      <c r="I34" s="767"/>
      <c r="J34" s="767"/>
      <c r="K34" s="767"/>
      <c r="L34" s="767"/>
      <c r="M34" s="767"/>
      <c r="N34" s="781"/>
      <c r="S34" s="68" t="s">
        <v>559</v>
      </c>
    </row>
    <row r="35" spans="1:23" s="63" customFormat="1" x14ac:dyDescent="0.2">
      <c r="A35" s="98"/>
      <c r="B35" s="97" t="s">
        <v>173</v>
      </c>
      <c r="C35" s="767" t="s">
        <v>174</v>
      </c>
      <c r="D35" s="767"/>
      <c r="E35" s="767"/>
      <c r="F35" s="99" t="s">
        <v>33</v>
      </c>
      <c r="G35" s="99" t="s">
        <v>33</v>
      </c>
      <c r="H35" s="99" t="s">
        <v>33</v>
      </c>
      <c r="I35" s="99" t="s">
        <v>33</v>
      </c>
      <c r="J35" s="100">
        <v>1966.4</v>
      </c>
      <c r="K35" s="99" t="s">
        <v>175</v>
      </c>
      <c r="L35" s="100">
        <v>614.5</v>
      </c>
      <c r="M35" s="101" t="s">
        <v>33</v>
      </c>
      <c r="N35" s="102" t="s">
        <v>33</v>
      </c>
      <c r="T35" s="68" t="s">
        <v>174</v>
      </c>
    </row>
    <row r="36" spans="1:23" s="63" customFormat="1" x14ac:dyDescent="0.2">
      <c r="A36" s="98"/>
      <c r="B36" s="97" t="s">
        <v>176</v>
      </c>
      <c r="C36" s="767" t="s">
        <v>177</v>
      </c>
      <c r="D36" s="767"/>
      <c r="E36" s="767"/>
      <c r="F36" s="99" t="s">
        <v>33</v>
      </c>
      <c r="G36" s="99" t="s">
        <v>33</v>
      </c>
      <c r="H36" s="99" t="s">
        <v>33</v>
      </c>
      <c r="I36" s="99" t="s">
        <v>33</v>
      </c>
      <c r="J36" s="100">
        <v>216</v>
      </c>
      <c r="K36" s="99" t="s">
        <v>175</v>
      </c>
      <c r="L36" s="100">
        <v>67.5</v>
      </c>
      <c r="M36" s="101" t="s">
        <v>33</v>
      </c>
      <c r="N36" s="102" t="s">
        <v>33</v>
      </c>
      <c r="T36" s="68" t="s">
        <v>177</v>
      </c>
    </row>
    <row r="37" spans="1:23" s="63" customFormat="1" x14ac:dyDescent="0.2">
      <c r="A37" s="98"/>
      <c r="B37" s="97" t="s">
        <v>33</v>
      </c>
      <c r="C37" s="767" t="s">
        <v>178</v>
      </c>
      <c r="D37" s="767"/>
      <c r="E37" s="767"/>
      <c r="F37" s="99" t="s">
        <v>179</v>
      </c>
      <c r="G37" s="99" t="s">
        <v>217</v>
      </c>
      <c r="H37" s="99" t="s">
        <v>175</v>
      </c>
      <c r="I37" s="99" t="s">
        <v>219</v>
      </c>
      <c r="J37" s="100" t="s">
        <v>33</v>
      </c>
      <c r="K37" s="99" t="s">
        <v>33</v>
      </c>
      <c r="L37" s="100" t="s">
        <v>33</v>
      </c>
      <c r="M37" s="101" t="s">
        <v>33</v>
      </c>
      <c r="N37" s="102" t="s">
        <v>33</v>
      </c>
      <c r="U37" s="68" t="s">
        <v>178</v>
      </c>
    </row>
    <row r="38" spans="1:23" s="63" customFormat="1" x14ac:dyDescent="0.2">
      <c r="A38" s="98"/>
      <c r="B38" s="97" t="s">
        <v>33</v>
      </c>
      <c r="C38" s="776" t="s">
        <v>182</v>
      </c>
      <c r="D38" s="776"/>
      <c r="E38" s="776"/>
      <c r="F38" s="90" t="s">
        <v>33</v>
      </c>
      <c r="G38" s="90" t="s">
        <v>33</v>
      </c>
      <c r="H38" s="90" t="s">
        <v>33</v>
      </c>
      <c r="I38" s="90" t="s">
        <v>33</v>
      </c>
      <c r="J38" s="91">
        <v>1966.4</v>
      </c>
      <c r="K38" s="90" t="s">
        <v>33</v>
      </c>
      <c r="L38" s="91">
        <v>614.5</v>
      </c>
      <c r="M38" s="92" t="s">
        <v>33</v>
      </c>
      <c r="N38" s="93" t="s">
        <v>33</v>
      </c>
      <c r="V38" s="68" t="s">
        <v>182</v>
      </c>
    </row>
    <row r="39" spans="1:23" s="63" customFormat="1" x14ac:dyDescent="0.2">
      <c r="A39" s="98"/>
      <c r="B39" s="97" t="s">
        <v>33</v>
      </c>
      <c r="C39" s="767" t="s">
        <v>183</v>
      </c>
      <c r="D39" s="767"/>
      <c r="E39" s="767"/>
      <c r="F39" s="99" t="s">
        <v>33</v>
      </c>
      <c r="G39" s="99" t="s">
        <v>33</v>
      </c>
      <c r="H39" s="99" t="s">
        <v>33</v>
      </c>
      <c r="I39" s="99" t="s">
        <v>33</v>
      </c>
      <c r="J39" s="100" t="s">
        <v>33</v>
      </c>
      <c r="K39" s="99" t="s">
        <v>33</v>
      </c>
      <c r="L39" s="100">
        <v>67.5</v>
      </c>
      <c r="M39" s="101" t="s">
        <v>33</v>
      </c>
      <c r="N39" s="102" t="s">
        <v>33</v>
      </c>
      <c r="U39" s="68" t="s">
        <v>183</v>
      </c>
    </row>
    <row r="40" spans="1:23" s="63" customFormat="1" ht="33.75" x14ac:dyDescent="0.2">
      <c r="A40" s="98"/>
      <c r="B40" s="97" t="s">
        <v>184</v>
      </c>
      <c r="C40" s="767" t="s">
        <v>185</v>
      </c>
      <c r="D40" s="767"/>
      <c r="E40" s="767"/>
      <c r="F40" s="99" t="s">
        <v>186</v>
      </c>
      <c r="G40" s="99" t="s">
        <v>187</v>
      </c>
      <c r="H40" s="99" t="s">
        <v>33</v>
      </c>
      <c r="I40" s="99" t="s">
        <v>187</v>
      </c>
      <c r="J40" s="100" t="s">
        <v>33</v>
      </c>
      <c r="K40" s="99" t="s">
        <v>33</v>
      </c>
      <c r="L40" s="100">
        <v>64.13</v>
      </c>
      <c r="M40" s="101" t="s">
        <v>33</v>
      </c>
      <c r="N40" s="102" t="s">
        <v>33</v>
      </c>
      <c r="U40" s="68" t="s">
        <v>185</v>
      </c>
    </row>
    <row r="41" spans="1:23" s="63" customFormat="1" ht="22.5" x14ac:dyDescent="0.2">
      <c r="A41" s="98"/>
      <c r="B41" s="97" t="s">
        <v>188</v>
      </c>
      <c r="C41" s="767" t="s">
        <v>189</v>
      </c>
      <c r="D41" s="767"/>
      <c r="E41" s="767"/>
      <c r="F41" s="99" t="s">
        <v>186</v>
      </c>
      <c r="G41" s="99" t="s">
        <v>190</v>
      </c>
      <c r="H41" s="99" t="s">
        <v>33</v>
      </c>
      <c r="I41" s="99" t="s">
        <v>190</v>
      </c>
      <c r="J41" s="100" t="s">
        <v>33</v>
      </c>
      <c r="K41" s="99" t="s">
        <v>33</v>
      </c>
      <c r="L41" s="100">
        <v>33.75</v>
      </c>
      <c r="M41" s="101" t="s">
        <v>33</v>
      </c>
      <c r="N41" s="102" t="s">
        <v>33</v>
      </c>
      <c r="U41" s="68" t="s">
        <v>189</v>
      </c>
    </row>
    <row r="42" spans="1:23" s="63" customFormat="1" x14ac:dyDescent="0.2">
      <c r="A42" s="103"/>
      <c r="B42" s="104"/>
      <c r="C42" s="780" t="s">
        <v>191</v>
      </c>
      <c r="D42" s="780"/>
      <c r="E42" s="780"/>
      <c r="F42" s="105" t="s">
        <v>33</v>
      </c>
      <c r="G42" s="105" t="s">
        <v>33</v>
      </c>
      <c r="H42" s="105" t="s">
        <v>33</v>
      </c>
      <c r="I42" s="105" t="s">
        <v>33</v>
      </c>
      <c r="J42" s="106" t="s">
        <v>33</v>
      </c>
      <c r="K42" s="105" t="s">
        <v>33</v>
      </c>
      <c r="L42" s="106">
        <v>712.38</v>
      </c>
      <c r="M42" s="92" t="s">
        <v>33</v>
      </c>
      <c r="N42" s="107" t="s">
        <v>33</v>
      </c>
      <c r="W42" s="68" t="s">
        <v>191</v>
      </c>
    </row>
    <row r="43" spans="1:23" s="63" customFormat="1" ht="45" x14ac:dyDescent="0.2">
      <c r="A43" s="88" t="s">
        <v>173</v>
      </c>
      <c r="B43" s="89" t="s">
        <v>4736</v>
      </c>
      <c r="C43" s="776" t="s">
        <v>4737</v>
      </c>
      <c r="D43" s="776"/>
      <c r="E43" s="776"/>
      <c r="F43" s="90" t="s">
        <v>198</v>
      </c>
      <c r="G43" s="90" t="s">
        <v>33</v>
      </c>
      <c r="H43" s="90" t="s">
        <v>33</v>
      </c>
      <c r="I43" s="90" t="s">
        <v>4738</v>
      </c>
      <c r="J43" s="91">
        <v>4.8</v>
      </c>
      <c r="K43" s="90" t="s">
        <v>33</v>
      </c>
      <c r="L43" s="91">
        <v>2340</v>
      </c>
      <c r="M43" s="92" t="s">
        <v>33</v>
      </c>
      <c r="N43" s="93" t="s">
        <v>33</v>
      </c>
      <c r="Q43" s="68" t="s">
        <v>4737</v>
      </c>
    </row>
    <row r="44" spans="1:23" s="63" customFormat="1" x14ac:dyDescent="0.2">
      <c r="A44" s="94"/>
      <c r="B44" s="95"/>
      <c r="C44" s="767" t="s">
        <v>4739</v>
      </c>
      <c r="D44" s="767"/>
      <c r="E44" s="767"/>
      <c r="F44" s="767"/>
      <c r="G44" s="767"/>
      <c r="H44" s="767"/>
      <c r="I44" s="767"/>
      <c r="J44" s="767"/>
      <c r="K44" s="767"/>
      <c r="L44" s="767"/>
      <c r="M44" s="767"/>
      <c r="N44" s="781"/>
      <c r="R44" s="68" t="s">
        <v>4739</v>
      </c>
    </row>
    <row r="45" spans="1:23" s="63" customFormat="1" ht="45" x14ac:dyDescent="0.2">
      <c r="A45" s="88" t="s">
        <v>176</v>
      </c>
      <c r="B45" s="89" t="s">
        <v>2696</v>
      </c>
      <c r="C45" s="776" t="s">
        <v>2697</v>
      </c>
      <c r="D45" s="776"/>
      <c r="E45" s="776"/>
      <c r="F45" s="90" t="s">
        <v>168</v>
      </c>
      <c r="G45" s="90" t="s">
        <v>33</v>
      </c>
      <c r="H45" s="90" t="s">
        <v>33</v>
      </c>
      <c r="I45" s="90" t="s">
        <v>1054</v>
      </c>
      <c r="J45" s="91" t="s">
        <v>33</v>
      </c>
      <c r="K45" s="90" t="s">
        <v>33</v>
      </c>
      <c r="L45" s="91" t="s">
        <v>33</v>
      </c>
      <c r="M45" s="92" t="s">
        <v>33</v>
      </c>
      <c r="N45" s="93" t="s">
        <v>33</v>
      </c>
      <c r="Q45" s="68" t="s">
        <v>2697</v>
      </c>
    </row>
    <row r="46" spans="1:23" s="63" customFormat="1" x14ac:dyDescent="0.2">
      <c r="A46" s="94"/>
      <c r="B46" s="95"/>
      <c r="C46" s="767" t="s">
        <v>4740</v>
      </c>
      <c r="D46" s="767"/>
      <c r="E46" s="767"/>
      <c r="F46" s="767"/>
      <c r="G46" s="767"/>
      <c r="H46" s="767"/>
      <c r="I46" s="767"/>
      <c r="J46" s="767"/>
      <c r="K46" s="767"/>
      <c r="L46" s="767"/>
      <c r="M46" s="767"/>
      <c r="N46" s="781"/>
      <c r="R46" s="68" t="s">
        <v>4740</v>
      </c>
    </row>
    <row r="47" spans="1:23" s="63" customFormat="1" ht="33.75" x14ac:dyDescent="0.2">
      <c r="A47" s="96"/>
      <c r="B47" s="97" t="s">
        <v>890</v>
      </c>
      <c r="C47" s="767" t="s">
        <v>559</v>
      </c>
      <c r="D47" s="767"/>
      <c r="E47" s="767"/>
      <c r="F47" s="767"/>
      <c r="G47" s="767"/>
      <c r="H47" s="767"/>
      <c r="I47" s="767"/>
      <c r="J47" s="767"/>
      <c r="K47" s="767"/>
      <c r="L47" s="767"/>
      <c r="M47" s="767"/>
      <c r="N47" s="781"/>
      <c r="S47" s="68" t="s">
        <v>559</v>
      </c>
    </row>
    <row r="48" spans="1:23" s="63" customFormat="1" x14ac:dyDescent="0.2">
      <c r="A48" s="98"/>
      <c r="B48" s="97" t="s">
        <v>173</v>
      </c>
      <c r="C48" s="767" t="s">
        <v>174</v>
      </c>
      <c r="D48" s="767"/>
      <c r="E48" s="767"/>
      <c r="F48" s="99" t="s">
        <v>33</v>
      </c>
      <c r="G48" s="99" t="s">
        <v>33</v>
      </c>
      <c r="H48" s="99" t="s">
        <v>33</v>
      </c>
      <c r="I48" s="99" t="s">
        <v>33</v>
      </c>
      <c r="J48" s="100">
        <v>1843.5</v>
      </c>
      <c r="K48" s="99" t="s">
        <v>175</v>
      </c>
      <c r="L48" s="100">
        <v>3456.56</v>
      </c>
      <c r="M48" s="101" t="s">
        <v>33</v>
      </c>
      <c r="N48" s="102" t="s">
        <v>33</v>
      </c>
      <c r="T48" s="68" t="s">
        <v>174</v>
      </c>
    </row>
    <row r="49" spans="1:23" s="63" customFormat="1" x14ac:dyDescent="0.2">
      <c r="A49" s="98"/>
      <c r="B49" s="97" t="s">
        <v>176</v>
      </c>
      <c r="C49" s="767" t="s">
        <v>177</v>
      </c>
      <c r="D49" s="767"/>
      <c r="E49" s="767"/>
      <c r="F49" s="99" t="s">
        <v>33</v>
      </c>
      <c r="G49" s="99" t="s">
        <v>33</v>
      </c>
      <c r="H49" s="99" t="s">
        <v>33</v>
      </c>
      <c r="I49" s="99" t="s">
        <v>33</v>
      </c>
      <c r="J49" s="100">
        <v>202.5</v>
      </c>
      <c r="K49" s="99" t="s">
        <v>175</v>
      </c>
      <c r="L49" s="100">
        <v>379.69</v>
      </c>
      <c r="M49" s="101" t="s">
        <v>33</v>
      </c>
      <c r="N49" s="102" t="s">
        <v>33</v>
      </c>
      <c r="T49" s="68" t="s">
        <v>177</v>
      </c>
    </row>
    <row r="50" spans="1:23" s="63" customFormat="1" x14ac:dyDescent="0.2">
      <c r="A50" s="98"/>
      <c r="B50" s="97" t="s">
        <v>33</v>
      </c>
      <c r="C50" s="767" t="s">
        <v>178</v>
      </c>
      <c r="D50" s="767"/>
      <c r="E50" s="767"/>
      <c r="F50" s="99" t="s">
        <v>179</v>
      </c>
      <c r="G50" s="99" t="s">
        <v>287</v>
      </c>
      <c r="H50" s="99" t="s">
        <v>175</v>
      </c>
      <c r="I50" s="99" t="s">
        <v>4741</v>
      </c>
      <c r="J50" s="100" t="s">
        <v>33</v>
      </c>
      <c r="K50" s="99" t="s">
        <v>33</v>
      </c>
      <c r="L50" s="100" t="s">
        <v>33</v>
      </c>
      <c r="M50" s="101" t="s">
        <v>33</v>
      </c>
      <c r="N50" s="102" t="s">
        <v>33</v>
      </c>
      <c r="U50" s="68" t="s">
        <v>178</v>
      </c>
    </row>
    <row r="51" spans="1:23" s="63" customFormat="1" x14ac:dyDescent="0.2">
      <c r="A51" s="98"/>
      <c r="B51" s="97" t="s">
        <v>33</v>
      </c>
      <c r="C51" s="776" t="s">
        <v>182</v>
      </c>
      <c r="D51" s="776"/>
      <c r="E51" s="776"/>
      <c r="F51" s="90" t="s">
        <v>33</v>
      </c>
      <c r="G51" s="90" t="s">
        <v>33</v>
      </c>
      <c r="H51" s="90" t="s">
        <v>33</v>
      </c>
      <c r="I51" s="90" t="s">
        <v>33</v>
      </c>
      <c r="J51" s="91">
        <v>1843.5</v>
      </c>
      <c r="K51" s="90" t="s">
        <v>33</v>
      </c>
      <c r="L51" s="91">
        <v>3456.56</v>
      </c>
      <c r="M51" s="92" t="s">
        <v>33</v>
      </c>
      <c r="N51" s="93" t="s">
        <v>33</v>
      </c>
      <c r="V51" s="68" t="s">
        <v>182</v>
      </c>
    </row>
    <row r="52" spans="1:23" s="63" customFormat="1" x14ac:dyDescent="0.2">
      <c r="A52" s="98"/>
      <c r="B52" s="97" t="s">
        <v>33</v>
      </c>
      <c r="C52" s="767" t="s">
        <v>183</v>
      </c>
      <c r="D52" s="767"/>
      <c r="E52" s="767"/>
      <c r="F52" s="99" t="s">
        <v>33</v>
      </c>
      <c r="G52" s="99" t="s">
        <v>33</v>
      </c>
      <c r="H52" s="99" t="s">
        <v>33</v>
      </c>
      <c r="I52" s="99" t="s">
        <v>33</v>
      </c>
      <c r="J52" s="100" t="s">
        <v>33</v>
      </c>
      <c r="K52" s="99" t="s">
        <v>33</v>
      </c>
      <c r="L52" s="100">
        <v>379.69</v>
      </c>
      <c r="M52" s="101" t="s">
        <v>33</v>
      </c>
      <c r="N52" s="102" t="s">
        <v>33</v>
      </c>
      <c r="U52" s="68" t="s">
        <v>183</v>
      </c>
    </row>
    <row r="53" spans="1:23" s="63" customFormat="1" ht="33.75" x14ac:dyDescent="0.2">
      <c r="A53" s="98"/>
      <c r="B53" s="97" t="s">
        <v>184</v>
      </c>
      <c r="C53" s="767" t="s">
        <v>185</v>
      </c>
      <c r="D53" s="767"/>
      <c r="E53" s="767"/>
      <c r="F53" s="99" t="s">
        <v>186</v>
      </c>
      <c r="G53" s="99" t="s">
        <v>187</v>
      </c>
      <c r="H53" s="99" t="s">
        <v>33</v>
      </c>
      <c r="I53" s="99" t="s">
        <v>187</v>
      </c>
      <c r="J53" s="100" t="s">
        <v>33</v>
      </c>
      <c r="K53" s="99" t="s">
        <v>33</v>
      </c>
      <c r="L53" s="100">
        <v>360.71</v>
      </c>
      <c r="M53" s="101" t="s">
        <v>33</v>
      </c>
      <c r="N53" s="102" t="s">
        <v>33</v>
      </c>
      <c r="U53" s="68" t="s">
        <v>185</v>
      </c>
    </row>
    <row r="54" spans="1:23" s="63" customFormat="1" ht="22.5" x14ac:dyDescent="0.2">
      <c r="A54" s="98"/>
      <c r="B54" s="97" t="s">
        <v>188</v>
      </c>
      <c r="C54" s="767" t="s">
        <v>189</v>
      </c>
      <c r="D54" s="767"/>
      <c r="E54" s="767"/>
      <c r="F54" s="99" t="s">
        <v>186</v>
      </c>
      <c r="G54" s="99" t="s">
        <v>190</v>
      </c>
      <c r="H54" s="99" t="s">
        <v>33</v>
      </c>
      <c r="I54" s="99" t="s">
        <v>190</v>
      </c>
      <c r="J54" s="100" t="s">
        <v>33</v>
      </c>
      <c r="K54" s="99" t="s">
        <v>33</v>
      </c>
      <c r="L54" s="100">
        <v>189.85</v>
      </c>
      <c r="M54" s="101" t="s">
        <v>33</v>
      </c>
      <c r="N54" s="102" t="s">
        <v>33</v>
      </c>
      <c r="U54" s="68" t="s">
        <v>189</v>
      </c>
    </row>
    <row r="55" spans="1:23" s="63" customFormat="1" x14ac:dyDescent="0.2">
      <c r="A55" s="103"/>
      <c r="B55" s="104"/>
      <c r="C55" s="780" t="s">
        <v>191</v>
      </c>
      <c r="D55" s="780"/>
      <c r="E55" s="780"/>
      <c r="F55" s="105" t="s">
        <v>33</v>
      </c>
      <c r="G55" s="105" t="s">
        <v>33</v>
      </c>
      <c r="H55" s="105" t="s">
        <v>33</v>
      </c>
      <c r="I55" s="105" t="s">
        <v>33</v>
      </c>
      <c r="J55" s="106" t="s">
        <v>33</v>
      </c>
      <c r="K55" s="105" t="s">
        <v>33</v>
      </c>
      <c r="L55" s="106">
        <v>4007.12</v>
      </c>
      <c r="M55" s="92" t="s">
        <v>33</v>
      </c>
      <c r="N55" s="107" t="s">
        <v>33</v>
      </c>
      <c r="W55" s="68" t="s">
        <v>191</v>
      </c>
    </row>
    <row r="56" spans="1:23" s="63" customFormat="1" ht="33.75" x14ac:dyDescent="0.2">
      <c r="A56" s="88" t="s">
        <v>212</v>
      </c>
      <c r="B56" s="89" t="s">
        <v>4401</v>
      </c>
      <c r="C56" s="776" t="s">
        <v>4402</v>
      </c>
      <c r="D56" s="776"/>
      <c r="E56" s="776"/>
      <c r="F56" s="90" t="s">
        <v>582</v>
      </c>
      <c r="G56" s="90" t="s">
        <v>33</v>
      </c>
      <c r="H56" s="90" t="s">
        <v>33</v>
      </c>
      <c r="I56" s="90" t="s">
        <v>4742</v>
      </c>
      <c r="J56" s="91" t="s">
        <v>33</v>
      </c>
      <c r="K56" s="90" t="s">
        <v>33</v>
      </c>
      <c r="L56" s="91" t="s">
        <v>33</v>
      </c>
      <c r="M56" s="92" t="s">
        <v>33</v>
      </c>
      <c r="N56" s="93" t="s">
        <v>33</v>
      </c>
      <c r="Q56" s="68" t="s">
        <v>4402</v>
      </c>
    </row>
    <row r="57" spans="1:23" s="63" customFormat="1" x14ac:dyDescent="0.2">
      <c r="A57" s="94"/>
      <c r="B57" s="95"/>
      <c r="C57" s="767" t="s">
        <v>4743</v>
      </c>
      <c r="D57" s="767"/>
      <c r="E57" s="767"/>
      <c r="F57" s="767"/>
      <c r="G57" s="767"/>
      <c r="H57" s="767"/>
      <c r="I57" s="767"/>
      <c r="J57" s="767"/>
      <c r="K57" s="767"/>
      <c r="L57" s="767"/>
      <c r="M57" s="767"/>
      <c r="N57" s="781"/>
      <c r="R57" s="68" t="s">
        <v>4743</v>
      </c>
    </row>
    <row r="58" spans="1:23" s="63" customFormat="1" ht="22.5" x14ac:dyDescent="0.2">
      <c r="A58" s="96"/>
      <c r="B58" s="97" t="s">
        <v>4236</v>
      </c>
      <c r="C58" s="767" t="s">
        <v>4237</v>
      </c>
      <c r="D58" s="767"/>
      <c r="E58" s="767"/>
      <c r="F58" s="767"/>
      <c r="G58" s="767"/>
      <c r="H58" s="767"/>
      <c r="I58" s="767"/>
      <c r="J58" s="767"/>
      <c r="K58" s="767"/>
      <c r="L58" s="767"/>
      <c r="M58" s="767"/>
      <c r="N58" s="781"/>
      <c r="S58" s="68" t="s">
        <v>4237</v>
      </c>
    </row>
    <row r="59" spans="1:23" s="63" customFormat="1" ht="33.75" x14ac:dyDescent="0.2">
      <c r="A59" s="96"/>
      <c r="B59" s="97" t="s">
        <v>890</v>
      </c>
      <c r="C59" s="767" t="s">
        <v>559</v>
      </c>
      <c r="D59" s="767"/>
      <c r="E59" s="767"/>
      <c r="F59" s="767"/>
      <c r="G59" s="767"/>
      <c r="H59" s="767"/>
      <c r="I59" s="767"/>
      <c r="J59" s="767"/>
      <c r="K59" s="767"/>
      <c r="L59" s="767"/>
      <c r="M59" s="767"/>
      <c r="N59" s="781"/>
      <c r="S59" s="68" t="s">
        <v>559</v>
      </c>
    </row>
    <row r="60" spans="1:23" s="63" customFormat="1" x14ac:dyDescent="0.2">
      <c r="A60" s="98"/>
      <c r="B60" s="97" t="s">
        <v>165</v>
      </c>
      <c r="C60" s="767" t="s">
        <v>251</v>
      </c>
      <c r="D60" s="767"/>
      <c r="E60" s="767"/>
      <c r="F60" s="99" t="s">
        <v>33</v>
      </c>
      <c r="G60" s="99" t="s">
        <v>33</v>
      </c>
      <c r="H60" s="99" t="s">
        <v>33</v>
      </c>
      <c r="I60" s="99" t="s">
        <v>33</v>
      </c>
      <c r="J60" s="100">
        <v>1201.2</v>
      </c>
      <c r="K60" s="99" t="s">
        <v>1054</v>
      </c>
      <c r="L60" s="100">
        <v>662.16</v>
      </c>
      <c r="M60" s="101" t="s">
        <v>33</v>
      </c>
      <c r="N60" s="102" t="s">
        <v>33</v>
      </c>
      <c r="T60" s="68" t="s">
        <v>251</v>
      </c>
    </row>
    <row r="61" spans="1:23" s="63" customFormat="1" x14ac:dyDescent="0.2">
      <c r="A61" s="98"/>
      <c r="B61" s="97" t="s">
        <v>33</v>
      </c>
      <c r="C61" s="767" t="s">
        <v>253</v>
      </c>
      <c r="D61" s="767"/>
      <c r="E61" s="767"/>
      <c r="F61" s="99" t="s">
        <v>179</v>
      </c>
      <c r="G61" s="99" t="s">
        <v>1168</v>
      </c>
      <c r="H61" s="99" t="s">
        <v>1054</v>
      </c>
      <c r="I61" s="99" t="s">
        <v>4744</v>
      </c>
      <c r="J61" s="100" t="s">
        <v>33</v>
      </c>
      <c r="K61" s="99" t="s">
        <v>33</v>
      </c>
      <c r="L61" s="100" t="s">
        <v>33</v>
      </c>
      <c r="M61" s="101" t="s">
        <v>33</v>
      </c>
      <c r="N61" s="102" t="s">
        <v>33</v>
      </c>
      <c r="U61" s="68" t="s">
        <v>253</v>
      </c>
    </row>
    <row r="62" spans="1:23" s="63" customFormat="1" x14ac:dyDescent="0.2">
      <c r="A62" s="98"/>
      <c r="B62" s="97" t="s">
        <v>33</v>
      </c>
      <c r="C62" s="776" t="s">
        <v>182</v>
      </c>
      <c r="D62" s="776"/>
      <c r="E62" s="776"/>
      <c r="F62" s="90" t="s">
        <v>33</v>
      </c>
      <c r="G62" s="90" t="s">
        <v>33</v>
      </c>
      <c r="H62" s="90" t="s">
        <v>33</v>
      </c>
      <c r="I62" s="90" t="s">
        <v>33</v>
      </c>
      <c r="J62" s="91">
        <v>1201.2</v>
      </c>
      <c r="K62" s="90" t="s">
        <v>33</v>
      </c>
      <c r="L62" s="91">
        <v>662.16</v>
      </c>
      <c r="M62" s="92" t="s">
        <v>33</v>
      </c>
      <c r="N62" s="93" t="s">
        <v>33</v>
      </c>
      <c r="V62" s="68" t="s">
        <v>182</v>
      </c>
    </row>
    <row r="63" spans="1:23" s="63" customFormat="1" x14ac:dyDescent="0.2">
      <c r="A63" s="98"/>
      <c r="B63" s="97" t="s">
        <v>33</v>
      </c>
      <c r="C63" s="767" t="s">
        <v>183</v>
      </c>
      <c r="D63" s="767"/>
      <c r="E63" s="767"/>
      <c r="F63" s="99" t="s">
        <v>33</v>
      </c>
      <c r="G63" s="99" t="s">
        <v>33</v>
      </c>
      <c r="H63" s="99" t="s">
        <v>33</v>
      </c>
      <c r="I63" s="99" t="s">
        <v>33</v>
      </c>
      <c r="J63" s="100" t="s">
        <v>33</v>
      </c>
      <c r="K63" s="99" t="s">
        <v>33</v>
      </c>
      <c r="L63" s="100">
        <v>662.16</v>
      </c>
      <c r="M63" s="101" t="s">
        <v>33</v>
      </c>
      <c r="N63" s="102" t="s">
        <v>33</v>
      </c>
      <c r="U63" s="68" t="s">
        <v>183</v>
      </c>
    </row>
    <row r="64" spans="1:23" s="63" customFormat="1" ht="22.5" x14ac:dyDescent="0.2">
      <c r="A64" s="98"/>
      <c r="B64" s="97" t="s">
        <v>4239</v>
      </c>
      <c r="C64" s="767" t="s">
        <v>4240</v>
      </c>
      <c r="D64" s="767"/>
      <c r="E64" s="767"/>
      <c r="F64" s="99" t="s">
        <v>186</v>
      </c>
      <c r="G64" s="99" t="s">
        <v>341</v>
      </c>
      <c r="H64" s="99" t="s">
        <v>33</v>
      </c>
      <c r="I64" s="99" t="s">
        <v>341</v>
      </c>
      <c r="J64" s="100" t="s">
        <v>33</v>
      </c>
      <c r="K64" s="99" t="s">
        <v>33</v>
      </c>
      <c r="L64" s="100">
        <v>529.73</v>
      </c>
      <c r="M64" s="101" t="s">
        <v>33</v>
      </c>
      <c r="N64" s="102" t="s">
        <v>33</v>
      </c>
      <c r="U64" s="68" t="s">
        <v>4240</v>
      </c>
    </row>
    <row r="65" spans="1:23" s="63" customFormat="1" ht="22.5" x14ac:dyDescent="0.2">
      <c r="A65" s="98"/>
      <c r="B65" s="97" t="s">
        <v>4241</v>
      </c>
      <c r="C65" s="767" t="s">
        <v>4242</v>
      </c>
      <c r="D65" s="767"/>
      <c r="E65" s="767"/>
      <c r="F65" s="99" t="s">
        <v>186</v>
      </c>
      <c r="G65" s="99" t="s">
        <v>344</v>
      </c>
      <c r="H65" s="99" t="s">
        <v>33</v>
      </c>
      <c r="I65" s="99" t="s">
        <v>344</v>
      </c>
      <c r="J65" s="100" t="s">
        <v>33</v>
      </c>
      <c r="K65" s="99" t="s">
        <v>33</v>
      </c>
      <c r="L65" s="100">
        <v>297.97000000000003</v>
      </c>
      <c r="M65" s="101" t="s">
        <v>33</v>
      </c>
      <c r="N65" s="102" t="s">
        <v>33</v>
      </c>
      <c r="U65" s="68" t="s">
        <v>4242</v>
      </c>
    </row>
    <row r="66" spans="1:23" s="63" customFormat="1" x14ac:dyDescent="0.2">
      <c r="A66" s="103"/>
      <c r="B66" s="104"/>
      <c r="C66" s="780" t="s">
        <v>191</v>
      </c>
      <c r="D66" s="780"/>
      <c r="E66" s="780"/>
      <c r="F66" s="105" t="s">
        <v>33</v>
      </c>
      <c r="G66" s="105" t="s">
        <v>33</v>
      </c>
      <c r="H66" s="105" t="s">
        <v>33</v>
      </c>
      <c r="I66" s="105" t="s">
        <v>33</v>
      </c>
      <c r="J66" s="106" t="s">
        <v>33</v>
      </c>
      <c r="K66" s="105" t="s">
        <v>33</v>
      </c>
      <c r="L66" s="106">
        <v>1489.86</v>
      </c>
      <c r="M66" s="92" t="s">
        <v>33</v>
      </c>
      <c r="N66" s="107" t="s">
        <v>33</v>
      </c>
      <c r="W66" s="68" t="s">
        <v>191</v>
      </c>
    </row>
    <row r="67" spans="1:23" s="63" customFormat="1" ht="22.5" x14ac:dyDescent="0.2">
      <c r="A67" s="88" t="s">
        <v>219</v>
      </c>
      <c r="B67" s="89" t="s">
        <v>2707</v>
      </c>
      <c r="C67" s="776" t="s">
        <v>2708</v>
      </c>
      <c r="D67" s="776"/>
      <c r="E67" s="776"/>
      <c r="F67" s="90" t="s">
        <v>711</v>
      </c>
      <c r="G67" s="90" t="s">
        <v>33</v>
      </c>
      <c r="H67" s="90" t="s">
        <v>33</v>
      </c>
      <c r="I67" s="90" t="s">
        <v>233</v>
      </c>
      <c r="J67" s="91" t="s">
        <v>33</v>
      </c>
      <c r="K67" s="90" t="s">
        <v>33</v>
      </c>
      <c r="L67" s="91" t="s">
        <v>33</v>
      </c>
      <c r="M67" s="92" t="s">
        <v>33</v>
      </c>
      <c r="N67" s="93" t="s">
        <v>33</v>
      </c>
      <c r="Q67" s="68" t="s">
        <v>2708</v>
      </c>
    </row>
    <row r="68" spans="1:23" s="63" customFormat="1" x14ac:dyDescent="0.2">
      <c r="A68" s="94"/>
      <c r="B68" s="95"/>
      <c r="C68" s="767" t="s">
        <v>4745</v>
      </c>
      <c r="D68" s="767"/>
      <c r="E68" s="767"/>
      <c r="F68" s="767"/>
      <c r="G68" s="767"/>
      <c r="H68" s="767"/>
      <c r="I68" s="767"/>
      <c r="J68" s="767"/>
      <c r="K68" s="767"/>
      <c r="L68" s="767"/>
      <c r="M68" s="767"/>
      <c r="N68" s="781"/>
      <c r="R68" s="68" t="s">
        <v>4745</v>
      </c>
    </row>
    <row r="69" spans="1:23" s="63" customFormat="1" ht="33.75" x14ac:dyDescent="0.2">
      <c r="A69" s="96"/>
      <c r="B69" s="97" t="s">
        <v>890</v>
      </c>
      <c r="C69" s="767" t="s">
        <v>559</v>
      </c>
      <c r="D69" s="767"/>
      <c r="E69" s="767"/>
      <c r="F69" s="767"/>
      <c r="G69" s="767"/>
      <c r="H69" s="767"/>
      <c r="I69" s="767"/>
      <c r="J69" s="767"/>
      <c r="K69" s="767"/>
      <c r="L69" s="767"/>
      <c r="M69" s="767"/>
      <c r="N69" s="781"/>
      <c r="S69" s="68" t="s">
        <v>559</v>
      </c>
    </row>
    <row r="70" spans="1:23" s="63" customFormat="1" x14ac:dyDescent="0.2">
      <c r="A70" s="98"/>
      <c r="B70" s="97" t="s">
        <v>165</v>
      </c>
      <c r="C70" s="767" t="s">
        <v>251</v>
      </c>
      <c r="D70" s="767"/>
      <c r="E70" s="767"/>
      <c r="F70" s="99" t="s">
        <v>33</v>
      </c>
      <c r="G70" s="99" t="s">
        <v>33</v>
      </c>
      <c r="H70" s="99" t="s">
        <v>33</v>
      </c>
      <c r="I70" s="99" t="s">
        <v>33</v>
      </c>
      <c r="J70" s="100">
        <v>49.82</v>
      </c>
      <c r="K70" s="99" t="s">
        <v>175</v>
      </c>
      <c r="L70" s="100">
        <v>1556.88</v>
      </c>
      <c r="M70" s="101" t="s">
        <v>33</v>
      </c>
      <c r="N70" s="102" t="s">
        <v>33</v>
      </c>
      <c r="T70" s="68" t="s">
        <v>251</v>
      </c>
    </row>
    <row r="71" spans="1:23" s="63" customFormat="1" x14ac:dyDescent="0.2">
      <c r="A71" s="98"/>
      <c r="B71" s="97" t="s">
        <v>173</v>
      </c>
      <c r="C71" s="767" t="s">
        <v>174</v>
      </c>
      <c r="D71" s="767"/>
      <c r="E71" s="767"/>
      <c r="F71" s="99" t="s">
        <v>33</v>
      </c>
      <c r="G71" s="99" t="s">
        <v>33</v>
      </c>
      <c r="H71" s="99" t="s">
        <v>33</v>
      </c>
      <c r="I71" s="99" t="s">
        <v>33</v>
      </c>
      <c r="J71" s="100">
        <v>256.27</v>
      </c>
      <c r="K71" s="99" t="s">
        <v>175</v>
      </c>
      <c r="L71" s="100">
        <v>8008.44</v>
      </c>
      <c r="M71" s="101" t="s">
        <v>33</v>
      </c>
      <c r="N71" s="102" t="s">
        <v>33</v>
      </c>
      <c r="T71" s="68" t="s">
        <v>174</v>
      </c>
    </row>
    <row r="72" spans="1:23" s="63" customFormat="1" x14ac:dyDescent="0.2">
      <c r="A72" s="98"/>
      <c r="B72" s="97" t="s">
        <v>176</v>
      </c>
      <c r="C72" s="767" t="s">
        <v>177</v>
      </c>
      <c r="D72" s="767"/>
      <c r="E72" s="767"/>
      <c r="F72" s="99" t="s">
        <v>33</v>
      </c>
      <c r="G72" s="99" t="s">
        <v>33</v>
      </c>
      <c r="H72" s="99" t="s">
        <v>33</v>
      </c>
      <c r="I72" s="99" t="s">
        <v>33</v>
      </c>
      <c r="J72" s="100">
        <v>45.24</v>
      </c>
      <c r="K72" s="99" t="s">
        <v>175</v>
      </c>
      <c r="L72" s="100">
        <v>1413.75</v>
      </c>
      <c r="M72" s="101" t="s">
        <v>33</v>
      </c>
      <c r="N72" s="102" t="s">
        <v>33</v>
      </c>
      <c r="T72" s="68" t="s">
        <v>177</v>
      </c>
    </row>
    <row r="73" spans="1:23" s="63" customFormat="1" x14ac:dyDescent="0.2">
      <c r="A73" s="98"/>
      <c r="B73" s="97" t="s">
        <v>212</v>
      </c>
      <c r="C73" s="767" t="s">
        <v>252</v>
      </c>
      <c r="D73" s="767"/>
      <c r="E73" s="767"/>
      <c r="F73" s="99" t="s">
        <v>33</v>
      </c>
      <c r="G73" s="99" t="s">
        <v>33</v>
      </c>
      <c r="H73" s="99" t="s">
        <v>33</v>
      </c>
      <c r="I73" s="99" t="s">
        <v>33</v>
      </c>
      <c r="J73" s="100">
        <v>1</v>
      </c>
      <c r="K73" s="99" t="s">
        <v>33</v>
      </c>
      <c r="L73" s="100">
        <v>25</v>
      </c>
      <c r="M73" s="101" t="s">
        <v>33</v>
      </c>
      <c r="N73" s="102" t="s">
        <v>33</v>
      </c>
      <c r="T73" s="68" t="s">
        <v>252</v>
      </c>
    </row>
    <row r="74" spans="1:23" s="63" customFormat="1" x14ac:dyDescent="0.2">
      <c r="A74" s="98"/>
      <c r="B74" s="97" t="s">
        <v>33</v>
      </c>
      <c r="C74" s="767" t="s">
        <v>253</v>
      </c>
      <c r="D74" s="767"/>
      <c r="E74" s="767"/>
      <c r="F74" s="99" t="s">
        <v>179</v>
      </c>
      <c r="G74" s="99" t="s">
        <v>769</v>
      </c>
      <c r="H74" s="99" t="s">
        <v>175</v>
      </c>
      <c r="I74" s="99" t="s">
        <v>4746</v>
      </c>
      <c r="J74" s="100" t="s">
        <v>33</v>
      </c>
      <c r="K74" s="99" t="s">
        <v>33</v>
      </c>
      <c r="L74" s="100" t="s">
        <v>33</v>
      </c>
      <c r="M74" s="101" t="s">
        <v>33</v>
      </c>
      <c r="N74" s="102" t="s">
        <v>33</v>
      </c>
      <c r="U74" s="68" t="s">
        <v>253</v>
      </c>
    </row>
    <row r="75" spans="1:23" s="63" customFormat="1" x14ac:dyDescent="0.2">
      <c r="A75" s="98"/>
      <c r="B75" s="97" t="s">
        <v>33</v>
      </c>
      <c r="C75" s="767" t="s">
        <v>178</v>
      </c>
      <c r="D75" s="767"/>
      <c r="E75" s="767"/>
      <c r="F75" s="99" t="s">
        <v>179</v>
      </c>
      <c r="G75" s="99" t="s">
        <v>2710</v>
      </c>
      <c r="H75" s="99" t="s">
        <v>175</v>
      </c>
      <c r="I75" s="99" t="s">
        <v>4747</v>
      </c>
      <c r="J75" s="100" t="s">
        <v>33</v>
      </c>
      <c r="K75" s="99" t="s">
        <v>33</v>
      </c>
      <c r="L75" s="100" t="s">
        <v>33</v>
      </c>
      <c r="M75" s="101" t="s">
        <v>33</v>
      </c>
      <c r="N75" s="102" t="s">
        <v>33</v>
      </c>
      <c r="U75" s="68" t="s">
        <v>178</v>
      </c>
    </row>
    <row r="76" spans="1:23" s="63" customFormat="1" x14ac:dyDescent="0.2">
      <c r="A76" s="98"/>
      <c r="B76" s="97" t="s">
        <v>33</v>
      </c>
      <c r="C76" s="776" t="s">
        <v>182</v>
      </c>
      <c r="D76" s="776"/>
      <c r="E76" s="776"/>
      <c r="F76" s="90" t="s">
        <v>33</v>
      </c>
      <c r="G76" s="90" t="s">
        <v>33</v>
      </c>
      <c r="H76" s="90" t="s">
        <v>33</v>
      </c>
      <c r="I76" s="90" t="s">
        <v>33</v>
      </c>
      <c r="J76" s="91">
        <v>307.08999999999997</v>
      </c>
      <c r="K76" s="90" t="s">
        <v>33</v>
      </c>
      <c r="L76" s="91">
        <v>9590.32</v>
      </c>
      <c r="M76" s="92" t="s">
        <v>33</v>
      </c>
      <c r="N76" s="93" t="s">
        <v>33</v>
      </c>
      <c r="V76" s="68" t="s">
        <v>182</v>
      </c>
    </row>
    <row r="77" spans="1:23" s="63" customFormat="1" x14ac:dyDescent="0.2">
      <c r="A77" s="98"/>
      <c r="B77" s="97" t="s">
        <v>33</v>
      </c>
      <c r="C77" s="767" t="s">
        <v>183</v>
      </c>
      <c r="D77" s="767"/>
      <c r="E77" s="767"/>
      <c r="F77" s="99" t="s">
        <v>33</v>
      </c>
      <c r="G77" s="99" t="s">
        <v>33</v>
      </c>
      <c r="H77" s="99" t="s">
        <v>33</v>
      </c>
      <c r="I77" s="99" t="s">
        <v>33</v>
      </c>
      <c r="J77" s="100" t="s">
        <v>33</v>
      </c>
      <c r="K77" s="99" t="s">
        <v>33</v>
      </c>
      <c r="L77" s="100">
        <v>2970.63</v>
      </c>
      <c r="M77" s="101" t="s">
        <v>33</v>
      </c>
      <c r="N77" s="102" t="s">
        <v>33</v>
      </c>
      <c r="U77" s="68" t="s">
        <v>183</v>
      </c>
    </row>
    <row r="78" spans="1:23" s="63" customFormat="1" ht="22.5" x14ac:dyDescent="0.2">
      <c r="A78" s="98"/>
      <c r="B78" s="97" t="s">
        <v>959</v>
      </c>
      <c r="C78" s="767" t="s">
        <v>960</v>
      </c>
      <c r="D78" s="767"/>
      <c r="E78" s="767"/>
      <c r="F78" s="99" t="s">
        <v>186</v>
      </c>
      <c r="G78" s="99" t="s">
        <v>187</v>
      </c>
      <c r="H78" s="99" t="s">
        <v>33</v>
      </c>
      <c r="I78" s="99" t="s">
        <v>187</v>
      </c>
      <c r="J78" s="100" t="s">
        <v>33</v>
      </c>
      <c r="K78" s="99" t="s">
        <v>33</v>
      </c>
      <c r="L78" s="100">
        <v>2822.1</v>
      </c>
      <c r="M78" s="101" t="s">
        <v>33</v>
      </c>
      <c r="N78" s="102" t="s">
        <v>33</v>
      </c>
      <c r="U78" s="68" t="s">
        <v>960</v>
      </c>
    </row>
    <row r="79" spans="1:23" s="63" customFormat="1" ht="22.5" x14ac:dyDescent="0.2">
      <c r="A79" s="98"/>
      <c r="B79" s="97" t="s">
        <v>961</v>
      </c>
      <c r="C79" s="767" t="s">
        <v>962</v>
      </c>
      <c r="D79" s="767"/>
      <c r="E79" s="767"/>
      <c r="F79" s="99" t="s">
        <v>186</v>
      </c>
      <c r="G79" s="99" t="s">
        <v>594</v>
      </c>
      <c r="H79" s="99" t="s">
        <v>33</v>
      </c>
      <c r="I79" s="99" t="s">
        <v>594</v>
      </c>
      <c r="J79" s="100" t="s">
        <v>33</v>
      </c>
      <c r="K79" s="99" t="s">
        <v>33</v>
      </c>
      <c r="L79" s="100">
        <v>1930.91</v>
      </c>
      <c r="M79" s="101" t="s">
        <v>33</v>
      </c>
      <c r="N79" s="102" t="s">
        <v>33</v>
      </c>
      <c r="U79" s="68" t="s">
        <v>962</v>
      </c>
    </row>
    <row r="80" spans="1:23" s="63" customFormat="1" x14ac:dyDescent="0.2">
      <c r="A80" s="103"/>
      <c r="B80" s="104"/>
      <c r="C80" s="780" t="s">
        <v>191</v>
      </c>
      <c r="D80" s="780"/>
      <c r="E80" s="780"/>
      <c r="F80" s="105" t="s">
        <v>33</v>
      </c>
      <c r="G80" s="105" t="s">
        <v>33</v>
      </c>
      <c r="H80" s="105" t="s">
        <v>33</v>
      </c>
      <c r="I80" s="105" t="s">
        <v>33</v>
      </c>
      <c r="J80" s="106" t="s">
        <v>33</v>
      </c>
      <c r="K80" s="105" t="s">
        <v>33</v>
      </c>
      <c r="L80" s="106">
        <v>14343.33</v>
      </c>
      <c r="M80" s="92" t="s">
        <v>33</v>
      </c>
      <c r="N80" s="107" t="s">
        <v>33</v>
      </c>
      <c r="W80" s="68" t="s">
        <v>191</v>
      </c>
    </row>
    <row r="81" spans="1:23" s="63" customFormat="1" ht="33.75" x14ac:dyDescent="0.2">
      <c r="A81" s="88" t="s">
        <v>228</v>
      </c>
      <c r="B81" s="89" t="s">
        <v>660</v>
      </c>
      <c r="C81" s="776" t="s">
        <v>661</v>
      </c>
      <c r="D81" s="776"/>
      <c r="E81" s="776"/>
      <c r="F81" s="90" t="s">
        <v>566</v>
      </c>
      <c r="G81" s="90" t="s">
        <v>33</v>
      </c>
      <c r="H81" s="90" t="s">
        <v>33</v>
      </c>
      <c r="I81" s="90" t="s">
        <v>3434</v>
      </c>
      <c r="J81" s="91">
        <v>55.26</v>
      </c>
      <c r="K81" s="90" t="s">
        <v>33</v>
      </c>
      <c r="L81" s="91">
        <v>13815</v>
      </c>
      <c r="M81" s="92" t="s">
        <v>33</v>
      </c>
      <c r="N81" s="93" t="s">
        <v>33</v>
      </c>
      <c r="Q81" s="68" t="s">
        <v>661</v>
      </c>
    </row>
    <row r="82" spans="1:23" s="63" customFormat="1" ht="45" x14ac:dyDescent="0.2">
      <c r="A82" s="88" t="s">
        <v>235</v>
      </c>
      <c r="B82" s="89" t="s">
        <v>4748</v>
      </c>
      <c r="C82" s="776" t="s">
        <v>4749</v>
      </c>
      <c r="D82" s="776"/>
      <c r="E82" s="776"/>
      <c r="F82" s="90" t="s">
        <v>168</v>
      </c>
      <c r="G82" s="90" t="s">
        <v>33</v>
      </c>
      <c r="H82" s="90" t="s">
        <v>33</v>
      </c>
      <c r="I82" s="90" t="s">
        <v>4750</v>
      </c>
      <c r="J82" s="91" t="s">
        <v>33</v>
      </c>
      <c r="K82" s="90" t="s">
        <v>33</v>
      </c>
      <c r="L82" s="91" t="s">
        <v>33</v>
      </c>
      <c r="M82" s="92" t="s">
        <v>33</v>
      </c>
      <c r="N82" s="93" t="s">
        <v>33</v>
      </c>
      <c r="Q82" s="68" t="s">
        <v>4749</v>
      </c>
    </row>
    <row r="83" spans="1:23" s="63" customFormat="1" x14ac:dyDescent="0.2">
      <c r="A83" s="94"/>
      <c r="B83" s="95"/>
      <c r="C83" s="767" t="s">
        <v>4751</v>
      </c>
      <c r="D83" s="767"/>
      <c r="E83" s="767"/>
      <c r="F83" s="767"/>
      <c r="G83" s="767"/>
      <c r="H83" s="767"/>
      <c r="I83" s="767"/>
      <c r="J83" s="767"/>
      <c r="K83" s="767"/>
      <c r="L83" s="767"/>
      <c r="M83" s="767"/>
      <c r="N83" s="781"/>
      <c r="R83" s="68" t="s">
        <v>4751</v>
      </c>
    </row>
    <row r="84" spans="1:23" s="63" customFormat="1" ht="33.75" x14ac:dyDescent="0.2">
      <c r="A84" s="96"/>
      <c r="B84" s="97" t="s">
        <v>890</v>
      </c>
      <c r="C84" s="767" t="s">
        <v>559</v>
      </c>
      <c r="D84" s="767"/>
      <c r="E84" s="767"/>
      <c r="F84" s="767"/>
      <c r="G84" s="767"/>
      <c r="H84" s="767"/>
      <c r="I84" s="767"/>
      <c r="J84" s="767"/>
      <c r="K84" s="767"/>
      <c r="L84" s="767"/>
      <c r="M84" s="767"/>
      <c r="N84" s="781"/>
      <c r="S84" s="68" t="s">
        <v>559</v>
      </c>
    </row>
    <row r="85" spans="1:23" s="63" customFormat="1" x14ac:dyDescent="0.2">
      <c r="A85" s="98"/>
      <c r="B85" s="97" t="s">
        <v>173</v>
      </c>
      <c r="C85" s="767" t="s">
        <v>174</v>
      </c>
      <c r="D85" s="767"/>
      <c r="E85" s="767"/>
      <c r="F85" s="99" t="s">
        <v>33</v>
      </c>
      <c r="G85" s="99" t="s">
        <v>33</v>
      </c>
      <c r="H85" s="99" t="s">
        <v>33</v>
      </c>
      <c r="I85" s="99" t="s">
        <v>33</v>
      </c>
      <c r="J85" s="100">
        <v>239.02</v>
      </c>
      <c r="K85" s="99" t="s">
        <v>175</v>
      </c>
      <c r="L85" s="100">
        <v>459.14</v>
      </c>
      <c r="M85" s="101" t="s">
        <v>33</v>
      </c>
      <c r="N85" s="102" t="s">
        <v>33</v>
      </c>
      <c r="T85" s="68" t="s">
        <v>174</v>
      </c>
    </row>
    <row r="86" spans="1:23" s="63" customFormat="1" x14ac:dyDescent="0.2">
      <c r="A86" s="98"/>
      <c r="B86" s="97" t="s">
        <v>176</v>
      </c>
      <c r="C86" s="767" t="s">
        <v>177</v>
      </c>
      <c r="D86" s="767"/>
      <c r="E86" s="767"/>
      <c r="F86" s="99" t="s">
        <v>33</v>
      </c>
      <c r="G86" s="99" t="s">
        <v>33</v>
      </c>
      <c r="H86" s="99" t="s">
        <v>33</v>
      </c>
      <c r="I86" s="99" t="s">
        <v>33</v>
      </c>
      <c r="J86" s="100">
        <v>24.3</v>
      </c>
      <c r="K86" s="99" t="s">
        <v>175</v>
      </c>
      <c r="L86" s="100">
        <v>46.68</v>
      </c>
      <c r="M86" s="101" t="s">
        <v>33</v>
      </c>
      <c r="N86" s="102" t="s">
        <v>33</v>
      </c>
      <c r="T86" s="68" t="s">
        <v>177</v>
      </c>
    </row>
    <row r="87" spans="1:23" s="63" customFormat="1" x14ac:dyDescent="0.2">
      <c r="A87" s="98"/>
      <c r="B87" s="97" t="s">
        <v>33</v>
      </c>
      <c r="C87" s="767" t="s">
        <v>178</v>
      </c>
      <c r="D87" s="767"/>
      <c r="E87" s="767"/>
      <c r="F87" s="99" t="s">
        <v>179</v>
      </c>
      <c r="G87" s="99" t="s">
        <v>1287</v>
      </c>
      <c r="H87" s="99" t="s">
        <v>175</v>
      </c>
      <c r="I87" s="99" t="s">
        <v>4752</v>
      </c>
      <c r="J87" s="100" t="s">
        <v>33</v>
      </c>
      <c r="K87" s="99" t="s">
        <v>33</v>
      </c>
      <c r="L87" s="100" t="s">
        <v>33</v>
      </c>
      <c r="M87" s="101" t="s">
        <v>33</v>
      </c>
      <c r="N87" s="102" t="s">
        <v>33</v>
      </c>
      <c r="U87" s="68" t="s">
        <v>178</v>
      </c>
    </row>
    <row r="88" spans="1:23" s="63" customFormat="1" x14ac:dyDescent="0.2">
      <c r="A88" s="98"/>
      <c r="B88" s="97" t="s">
        <v>33</v>
      </c>
      <c r="C88" s="776" t="s">
        <v>182</v>
      </c>
      <c r="D88" s="776"/>
      <c r="E88" s="776"/>
      <c r="F88" s="90" t="s">
        <v>33</v>
      </c>
      <c r="G88" s="90" t="s">
        <v>33</v>
      </c>
      <c r="H88" s="90" t="s">
        <v>33</v>
      </c>
      <c r="I88" s="90" t="s">
        <v>33</v>
      </c>
      <c r="J88" s="91">
        <v>239.02</v>
      </c>
      <c r="K88" s="90" t="s">
        <v>33</v>
      </c>
      <c r="L88" s="91">
        <v>459.14</v>
      </c>
      <c r="M88" s="92" t="s">
        <v>33</v>
      </c>
      <c r="N88" s="93" t="s">
        <v>33</v>
      </c>
      <c r="V88" s="68" t="s">
        <v>182</v>
      </c>
    </row>
    <row r="89" spans="1:23" s="63" customFormat="1" x14ac:dyDescent="0.2">
      <c r="A89" s="98"/>
      <c r="B89" s="97" t="s">
        <v>33</v>
      </c>
      <c r="C89" s="767" t="s">
        <v>183</v>
      </c>
      <c r="D89" s="767"/>
      <c r="E89" s="767"/>
      <c r="F89" s="99" t="s">
        <v>33</v>
      </c>
      <c r="G89" s="99" t="s">
        <v>33</v>
      </c>
      <c r="H89" s="99" t="s">
        <v>33</v>
      </c>
      <c r="I89" s="99" t="s">
        <v>33</v>
      </c>
      <c r="J89" s="100" t="s">
        <v>33</v>
      </c>
      <c r="K89" s="99" t="s">
        <v>33</v>
      </c>
      <c r="L89" s="100">
        <v>46.68</v>
      </c>
      <c r="M89" s="101" t="s">
        <v>33</v>
      </c>
      <c r="N89" s="102" t="s">
        <v>33</v>
      </c>
      <c r="U89" s="68" t="s">
        <v>183</v>
      </c>
    </row>
    <row r="90" spans="1:23" s="63" customFormat="1" ht="33.75" x14ac:dyDescent="0.2">
      <c r="A90" s="98"/>
      <c r="B90" s="97" t="s">
        <v>184</v>
      </c>
      <c r="C90" s="767" t="s">
        <v>185</v>
      </c>
      <c r="D90" s="767"/>
      <c r="E90" s="767"/>
      <c r="F90" s="99" t="s">
        <v>186</v>
      </c>
      <c r="G90" s="99" t="s">
        <v>187</v>
      </c>
      <c r="H90" s="99" t="s">
        <v>33</v>
      </c>
      <c r="I90" s="99" t="s">
        <v>187</v>
      </c>
      <c r="J90" s="100" t="s">
        <v>33</v>
      </c>
      <c r="K90" s="99" t="s">
        <v>33</v>
      </c>
      <c r="L90" s="100">
        <v>44.35</v>
      </c>
      <c r="M90" s="101" t="s">
        <v>33</v>
      </c>
      <c r="N90" s="102" t="s">
        <v>33</v>
      </c>
      <c r="U90" s="68" t="s">
        <v>185</v>
      </c>
    </row>
    <row r="91" spans="1:23" s="63" customFormat="1" ht="22.5" x14ac:dyDescent="0.2">
      <c r="A91" s="98"/>
      <c r="B91" s="97" t="s">
        <v>188</v>
      </c>
      <c r="C91" s="767" t="s">
        <v>189</v>
      </c>
      <c r="D91" s="767"/>
      <c r="E91" s="767"/>
      <c r="F91" s="99" t="s">
        <v>186</v>
      </c>
      <c r="G91" s="99" t="s">
        <v>190</v>
      </c>
      <c r="H91" s="99" t="s">
        <v>33</v>
      </c>
      <c r="I91" s="99" t="s">
        <v>190</v>
      </c>
      <c r="J91" s="100" t="s">
        <v>33</v>
      </c>
      <c r="K91" s="99" t="s">
        <v>33</v>
      </c>
      <c r="L91" s="100">
        <v>23.34</v>
      </c>
      <c r="M91" s="101" t="s">
        <v>33</v>
      </c>
      <c r="N91" s="102" t="s">
        <v>33</v>
      </c>
      <c r="U91" s="68" t="s">
        <v>189</v>
      </c>
    </row>
    <row r="92" spans="1:23" s="63" customFormat="1" x14ac:dyDescent="0.2">
      <c r="A92" s="103"/>
      <c r="B92" s="104"/>
      <c r="C92" s="780" t="s">
        <v>191</v>
      </c>
      <c r="D92" s="780"/>
      <c r="E92" s="780"/>
      <c r="F92" s="105" t="s">
        <v>33</v>
      </c>
      <c r="G92" s="105" t="s">
        <v>33</v>
      </c>
      <c r="H92" s="105" t="s">
        <v>33</v>
      </c>
      <c r="I92" s="105" t="s">
        <v>33</v>
      </c>
      <c r="J92" s="106" t="s">
        <v>33</v>
      </c>
      <c r="K92" s="105" t="s">
        <v>33</v>
      </c>
      <c r="L92" s="106">
        <v>526.83000000000004</v>
      </c>
      <c r="M92" s="92" t="s">
        <v>33</v>
      </c>
      <c r="N92" s="107" t="s">
        <v>33</v>
      </c>
      <c r="W92" s="68" t="s">
        <v>191</v>
      </c>
    </row>
    <row r="93" spans="1:23" s="63" customFormat="1" ht="22.5" x14ac:dyDescent="0.2">
      <c r="A93" s="88" t="s">
        <v>240</v>
      </c>
      <c r="B93" s="89" t="s">
        <v>4753</v>
      </c>
      <c r="C93" s="776" t="s">
        <v>4754</v>
      </c>
      <c r="D93" s="776"/>
      <c r="E93" s="776"/>
      <c r="F93" s="90" t="s">
        <v>582</v>
      </c>
      <c r="G93" s="90" t="s">
        <v>33</v>
      </c>
      <c r="H93" s="90" t="s">
        <v>33</v>
      </c>
      <c r="I93" s="90" t="s">
        <v>4755</v>
      </c>
      <c r="J93" s="91" t="s">
        <v>33</v>
      </c>
      <c r="K93" s="90" t="s">
        <v>33</v>
      </c>
      <c r="L93" s="91" t="s">
        <v>33</v>
      </c>
      <c r="M93" s="92" t="s">
        <v>33</v>
      </c>
      <c r="N93" s="93" t="s">
        <v>33</v>
      </c>
      <c r="Q93" s="68" t="s">
        <v>4754</v>
      </c>
    </row>
    <row r="94" spans="1:23" s="63" customFormat="1" x14ac:dyDescent="0.2">
      <c r="A94" s="94"/>
      <c r="B94" s="95"/>
      <c r="C94" s="767" t="s">
        <v>4756</v>
      </c>
      <c r="D94" s="767"/>
      <c r="E94" s="767"/>
      <c r="F94" s="767"/>
      <c r="G94" s="767"/>
      <c r="H94" s="767"/>
      <c r="I94" s="767"/>
      <c r="J94" s="767"/>
      <c r="K94" s="767"/>
      <c r="L94" s="767"/>
      <c r="M94" s="767"/>
      <c r="N94" s="781"/>
      <c r="R94" s="68" t="s">
        <v>4756</v>
      </c>
    </row>
    <row r="95" spans="1:23" s="63" customFormat="1" ht="33.75" x14ac:dyDescent="0.2">
      <c r="A95" s="96"/>
      <c r="B95" s="97" t="s">
        <v>890</v>
      </c>
      <c r="C95" s="767" t="s">
        <v>559</v>
      </c>
      <c r="D95" s="767"/>
      <c r="E95" s="767"/>
      <c r="F95" s="767"/>
      <c r="G95" s="767"/>
      <c r="H95" s="767"/>
      <c r="I95" s="767"/>
      <c r="J95" s="767"/>
      <c r="K95" s="767"/>
      <c r="L95" s="767"/>
      <c r="M95" s="767"/>
      <c r="N95" s="781"/>
      <c r="S95" s="68" t="s">
        <v>559</v>
      </c>
    </row>
    <row r="96" spans="1:23" s="63" customFormat="1" x14ac:dyDescent="0.2">
      <c r="A96" s="98"/>
      <c r="B96" s="97" t="s">
        <v>165</v>
      </c>
      <c r="C96" s="767" t="s">
        <v>251</v>
      </c>
      <c r="D96" s="767"/>
      <c r="E96" s="767"/>
      <c r="F96" s="99" t="s">
        <v>33</v>
      </c>
      <c r="G96" s="99" t="s">
        <v>33</v>
      </c>
      <c r="H96" s="99" t="s">
        <v>33</v>
      </c>
      <c r="I96" s="99" t="s">
        <v>33</v>
      </c>
      <c r="J96" s="100">
        <v>106.88</v>
      </c>
      <c r="K96" s="99" t="s">
        <v>175</v>
      </c>
      <c r="L96" s="100">
        <v>2053.1</v>
      </c>
      <c r="M96" s="101" t="s">
        <v>33</v>
      </c>
      <c r="N96" s="102" t="s">
        <v>33</v>
      </c>
      <c r="T96" s="68" t="s">
        <v>251</v>
      </c>
    </row>
    <row r="97" spans="1:25" s="63" customFormat="1" x14ac:dyDescent="0.2">
      <c r="A97" s="98"/>
      <c r="B97" s="97" t="s">
        <v>173</v>
      </c>
      <c r="C97" s="767" t="s">
        <v>174</v>
      </c>
      <c r="D97" s="767"/>
      <c r="E97" s="767"/>
      <c r="F97" s="99" t="s">
        <v>33</v>
      </c>
      <c r="G97" s="99" t="s">
        <v>33</v>
      </c>
      <c r="H97" s="99" t="s">
        <v>33</v>
      </c>
      <c r="I97" s="99" t="s">
        <v>33</v>
      </c>
      <c r="J97" s="100">
        <v>241.58</v>
      </c>
      <c r="K97" s="99" t="s">
        <v>175</v>
      </c>
      <c r="L97" s="100">
        <v>4640.6000000000004</v>
      </c>
      <c r="M97" s="101" t="s">
        <v>33</v>
      </c>
      <c r="N97" s="102" t="s">
        <v>33</v>
      </c>
      <c r="T97" s="68" t="s">
        <v>174</v>
      </c>
    </row>
    <row r="98" spans="1:25" s="63" customFormat="1" x14ac:dyDescent="0.2">
      <c r="A98" s="98"/>
      <c r="B98" s="97" t="s">
        <v>176</v>
      </c>
      <c r="C98" s="767" t="s">
        <v>177</v>
      </c>
      <c r="D98" s="767"/>
      <c r="E98" s="767"/>
      <c r="F98" s="99" t="s">
        <v>33</v>
      </c>
      <c r="G98" s="99" t="s">
        <v>33</v>
      </c>
      <c r="H98" s="99" t="s">
        <v>33</v>
      </c>
      <c r="I98" s="99" t="s">
        <v>33</v>
      </c>
      <c r="J98" s="100">
        <v>26.36</v>
      </c>
      <c r="K98" s="99" t="s">
        <v>175</v>
      </c>
      <c r="L98" s="100">
        <v>506.36</v>
      </c>
      <c r="M98" s="101" t="s">
        <v>33</v>
      </c>
      <c r="N98" s="102" t="s">
        <v>33</v>
      </c>
      <c r="T98" s="68" t="s">
        <v>177</v>
      </c>
    </row>
    <row r="99" spans="1:25" s="63" customFormat="1" ht="22.5" x14ac:dyDescent="0.2">
      <c r="A99" s="98"/>
      <c r="B99" s="97" t="s">
        <v>33</v>
      </c>
      <c r="C99" s="767" t="s">
        <v>253</v>
      </c>
      <c r="D99" s="767"/>
      <c r="E99" s="767"/>
      <c r="F99" s="99" t="s">
        <v>179</v>
      </c>
      <c r="G99" s="99" t="s">
        <v>4757</v>
      </c>
      <c r="H99" s="99" t="s">
        <v>175</v>
      </c>
      <c r="I99" s="99" t="s">
        <v>4758</v>
      </c>
      <c r="J99" s="100" t="s">
        <v>33</v>
      </c>
      <c r="K99" s="99" t="s">
        <v>33</v>
      </c>
      <c r="L99" s="100" t="s">
        <v>33</v>
      </c>
      <c r="M99" s="101" t="s">
        <v>33</v>
      </c>
      <c r="N99" s="102" t="s">
        <v>33</v>
      </c>
      <c r="U99" s="68" t="s">
        <v>253</v>
      </c>
    </row>
    <row r="100" spans="1:25" s="63" customFormat="1" ht="22.5" x14ac:dyDescent="0.2">
      <c r="A100" s="98"/>
      <c r="B100" s="97" t="s">
        <v>33</v>
      </c>
      <c r="C100" s="767" t="s">
        <v>178</v>
      </c>
      <c r="D100" s="767"/>
      <c r="E100" s="767"/>
      <c r="F100" s="99" t="s">
        <v>179</v>
      </c>
      <c r="G100" s="99" t="s">
        <v>4759</v>
      </c>
      <c r="H100" s="99" t="s">
        <v>175</v>
      </c>
      <c r="I100" s="99" t="s">
        <v>4760</v>
      </c>
      <c r="J100" s="100" t="s">
        <v>33</v>
      </c>
      <c r="K100" s="99" t="s">
        <v>33</v>
      </c>
      <c r="L100" s="100" t="s">
        <v>33</v>
      </c>
      <c r="M100" s="101" t="s">
        <v>33</v>
      </c>
      <c r="N100" s="102" t="s">
        <v>33</v>
      </c>
      <c r="U100" s="68" t="s">
        <v>178</v>
      </c>
    </row>
    <row r="101" spans="1:25" s="63" customFormat="1" x14ac:dyDescent="0.2">
      <c r="A101" s="98"/>
      <c r="B101" s="97" t="s">
        <v>33</v>
      </c>
      <c r="C101" s="776" t="s">
        <v>182</v>
      </c>
      <c r="D101" s="776"/>
      <c r="E101" s="776"/>
      <c r="F101" s="90" t="s">
        <v>33</v>
      </c>
      <c r="G101" s="90" t="s">
        <v>33</v>
      </c>
      <c r="H101" s="90" t="s">
        <v>33</v>
      </c>
      <c r="I101" s="90" t="s">
        <v>33</v>
      </c>
      <c r="J101" s="91">
        <v>348.46</v>
      </c>
      <c r="K101" s="90" t="s">
        <v>33</v>
      </c>
      <c r="L101" s="91">
        <v>6693.7</v>
      </c>
      <c r="M101" s="92" t="s">
        <v>33</v>
      </c>
      <c r="N101" s="93" t="s">
        <v>33</v>
      </c>
      <c r="V101" s="68" t="s">
        <v>182</v>
      </c>
    </row>
    <row r="102" spans="1:25" s="63" customFormat="1" x14ac:dyDescent="0.2">
      <c r="A102" s="98"/>
      <c r="B102" s="97" t="s">
        <v>33</v>
      </c>
      <c r="C102" s="767" t="s">
        <v>183</v>
      </c>
      <c r="D102" s="767"/>
      <c r="E102" s="767"/>
      <c r="F102" s="99" t="s">
        <v>33</v>
      </c>
      <c r="G102" s="99" t="s">
        <v>33</v>
      </c>
      <c r="H102" s="99" t="s">
        <v>33</v>
      </c>
      <c r="I102" s="99" t="s">
        <v>33</v>
      </c>
      <c r="J102" s="100" t="s">
        <v>33</v>
      </c>
      <c r="K102" s="99" t="s">
        <v>33</v>
      </c>
      <c r="L102" s="100">
        <v>2559.46</v>
      </c>
      <c r="M102" s="101" t="s">
        <v>33</v>
      </c>
      <c r="N102" s="102" t="s">
        <v>33</v>
      </c>
      <c r="U102" s="68" t="s">
        <v>183</v>
      </c>
    </row>
    <row r="103" spans="1:25" s="63" customFormat="1" ht="33.75" x14ac:dyDescent="0.2">
      <c r="A103" s="98"/>
      <c r="B103" s="97" t="s">
        <v>184</v>
      </c>
      <c r="C103" s="767" t="s">
        <v>185</v>
      </c>
      <c r="D103" s="767"/>
      <c r="E103" s="767"/>
      <c r="F103" s="99" t="s">
        <v>186</v>
      </c>
      <c r="G103" s="99" t="s">
        <v>187</v>
      </c>
      <c r="H103" s="99" t="s">
        <v>33</v>
      </c>
      <c r="I103" s="99" t="s">
        <v>187</v>
      </c>
      <c r="J103" s="100" t="s">
        <v>33</v>
      </c>
      <c r="K103" s="99" t="s">
        <v>33</v>
      </c>
      <c r="L103" s="100">
        <v>2431.4899999999998</v>
      </c>
      <c r="M103" s="101" t="s">
        <v>33</v>
      </c>
      <c r="N103" s="102" t="s">
        <v>33</v>
      </c>
      <c r="U103" s="68" t="s">
        <v>185</v>
      </c>
    </row>
    <row r="104" spans="1:25" s="63" customFormat="1" ht="22.5" x14ac:dyDescent="0.2">
      <c r="A104" s="98"/>
      <c r="B104" s="97" t="s">
        <v>188</v>
      </c>
      <c r="C104" s="767" t="s">
        <v>189</v>
      </c>
      <c r="D104" s="767"/>
      <c r="E104" s="767"/>
      <c r="F104" s="99" t="s">
        <v>186</v>
      </c>
      <c r="G104" s="99" t="s">
        <v>190</v>
      </c>
      <c r="H104" s="99" t="s">
        <v>33</v>
      </c>
      <c r="I104" s="99" t="s">
        <v>190</v>
      </c>
      <c r="J104" s="100" t="s">
        <v>33</v>
      </c>
      <c r="K104" s="99" t="s">
        <v>33</v>
      </c>
      <c r="L104" s="100">
        <v>1279.73</v>
      </c>
      <c r="M104" s="101" t="s">
        <v>33</v>
      </c>
      <c r="N104" s="102" t="s">
        <v>33</v>
      </c>
      <c r="U104" s="68" t="s">
        <v>189</v>
      </c>
    </row>
    <row r="105" spans="1:25" s="63" customFormat="1" x14ac:dyDescent="0.2">
      <c r="A105" s="103"/>
      <c r="B105" s="104"/>
      <c r="C105" s="780" t="s">
        <v>191</v>
      </c>
      <c r="D105" s="780"/>
      <c r="E105" s="780"/>
      <c r="F105" s="105" t="s">
        <v>33</v>
      </c>
      <c r="G105" s="105" t="s">
        <v>33</v>
      </c>
      <c r="H105" s="105" t="s">
        <v>33</v>
      </c>
      <c r="I105" s="105" t="s">
        <v>33</v>
      </c>
      <c r="J105" s="106" t="s">
        <v>33</v>
      </c>
      <c r="K105" s="105" t="s">
        <v>33</v>
      </c>
      <c r="L105" s="106">
        <v>10404.92</v>
      </c>
      <c r="M105" s="92" t="s">
        <v>33</v>
      </c>
      <c r="N105" s="107" t="s">
        <v>33</v>
      </c>
      <c r="W105" s="68" t="s">
        <v>191</v>
      </c>
    </row>
    <row r="106" spans="1:25" s="63" customFormat="1" ht="1.5" customHeight="1" x14ac:dyDescent="0.2">
      <c r="A106" s="108"/>
      <c r="B106" s="104"/>
      <c r="C106" s="104"/>
      <c r="D106" s="104"/>
      <c r="E106" s="104"/>
      <c r="F106" s="108"/>
      <c r="G106" s="108"/>
      <c r="H106" s="108"/>
      <c r="I106" s="108"/>
      <c r="J106" s="109"/>
      <c r="K106" s="108"/>
      <c r="L106" s="109"/>
      <c r="M106" s="99"/>
      <c r="N106" s="109"/>
    </row>
    <row r="107" spans="1:25" s="63" customFormat="1" x14ac:dyDescent="0.2">
      <c r="A107" s="110"/>
      <c r="B107" s="111" t="s">
        <v>33</v>
      </c>
      <c r="C107" s="780" t="s">
        <v>4256</v>
      </c>
      <c r="D107" s="780"/>
      <c r="E107" s="780"/>
      <c r="F107" s="780"/>
      <c r="G107" s="780"/>
      <c r="H107" s="780"/>
      <c r="I107" s="780"/>
      <c r="J107" s="780"/>
      <c r="K107" s="780"/>
      <c r="L107" s="112" t="s">
        <v>33</v>
      </c>
      <c r="M107" s="113"/>
      <c r="N107" s="114"/>
      <c r="X107" s="68" t="s">
        <v>4256</v>
      </c>
    </row>
    <row r="108" spans="1:25" s="63" customFormat="1" x14ac:dyDescent="0.2">
      <c r="A108" s="115"/>
      <c r="B108" s="97" t="s">
        <v>33</v>
      </c>
      <c r="C108" s="767" t="s">
        <v>202</v>
      </c>
      <c r="D108" s="767"/>
      <c r="E108" s="767"/>
      <c r="F108" s="767"/>
      <c r="G108" s="767"/>
      <c r="H108" s="767"/>
      <c r="I108" s="767"/>
      <c r="J108" s="767"/>
      <c r="K108" s="767"/>
      <c r="L108" s="116">
        <v>19481.11</v>
      </c>
      <c r="M108" s="117"/>
      <c r="N108" s="118" t="s">
        <v>33</v>
      </c>
      <c r="Y108" s="68" t="s">
        <v>202</v>
      </c>
    </row>
    <row r="109" spans="1:25" s="63" customFormat="1" x14ac:dyDescent="0.2">
      <c r="A109" s="115"/>
      <c r="B109" s="97" t="s">
        <v>165</v>
      </c>
      <c r="C109" s="767" t="s">
        <v>726</v>
      </c>
      <c r="D109" s="767"/>
      <c r="E109" s="767"/>
      <c r="F109" s="767"/>
      <c r="G109" s="767"/>
      <c r="H109" s="767"/>
      <c r="I109" s="767"/>
      <c r="J109" s="767"/>
      <c r="K109" s="767"/>
      <c r="L109" s="116">
        <v>17141.11</v>
      </c>
      <c r="M109" s="117"/>
      <c r="N109" s="118" t="s">
        <v>33</v>
      </c>
      <c r="Y109" s="68" t="s">
        <v>726</v>
      </c>
    </row>
    <row r="110" spans="1:25" s="63" customFormat="1" x14ac:dyDescent="0.2">
      <c r="A110" s="115"/>
      <c r="B110" s="97" t="s">
        <v>33</v>
      </c>
      <c r="C110" s="767" t="s">
        <v>727</v>
      </c>
      <c r="D110" s="767"/>
      <c r="E110" s="767"/>
      <c r="F110" s="767"/>
      <c r="G110" s="767"/>
      <c r="H110" s="767"/>
      <c r="I110" s="767"/>
      <c r="J110" s="767"/>
      <c r="K110" s="767"/>
      <c r="L110" s="116" t="s">
        <v>33</v>
      </c>
      <c r="M110" s="117"/>
      <c r="N110" s="118" t="s">
        <v>33</v>
      </c>
      <c r="Y110" s="68" t="s">
        <v>727</v>
      </c>
    </row>
    <row r="111" spans="1:25" s="63" customFormat="1" x14ac:dyDescent="0.2">
      <c r="A111" s="115"/>
      <c r="B111" s="97" t="s">
        <v>33</v>
      </c>
      <c r="C111" s="767" t="s">
        <v>728</v>
      </c>
      <c r="D111" s="767"/>
      <c r="E111" s="767"/>
      <c r="F111" s="767"/>
      <c r="G111" s="767"/>
      <c r="H111" s="767"/>
      <c r="I111" s="767"/>
      <c r="J111" s="767"/>
      <c r="K111" s="767"/>
      <c r="L111" s="116">
        <v>2715.26</v>
      </c>
      <c r="M111" s="117"/>
      <c r="N111" s="118" t="s">
        <v>33</v>
      </c>
      <c r="Y111" s="68" t="s">
        <v>728</v>
      </c>
    </row>
    <row r="112" spans="1:25" s="63" customFormat="1" x14ac:dyDescent="0.2">
      <c r="A112" s="115"/>
      <c r="B112" s="97" t="s">
        <v>33</v>
      </c>
      <c r="C112" s="767" t="s">
        <v>729</v>
      </c>
      <c r="D112" s="767"/>
      <c r="E112" s="767"/>
      <c r="F112" s="767"/>
      <c r="G112" s="767"/>
      <c r="H112" s="767"/>
      <c r="I112" s="767"/>
      <c r="J112" s="767"/>
      <c r="K112" s="767"/>
      <c r="L112" s="116">
        <v>9170.7999999999993</v>
      </c>
      <c r="M112" s="117"/>
      <c r="N112" s="118" t="s">
        <v>33</v>
      </c>
      <c r="Y112" s="68" t="s">
        <v>729</v>
      </c>
    </row>
    <row r="113" spans="1:26" s="63" customFormat="1" x14ac:dyDescent="0.2">
      <c r="A113" s="115"/>
      <c r="B113" s="97" t="s">
        <v>33</v>
      </c>
      <c r="C113" s="767" t="s">
        <v>731</v>
      </c>
      <c r="D113" s="767"/>
      <c r="E113" s="767"/>
      <c r="F113" s="767"/>
      <c r="G113" s="767"/>
      <c r="H113" s="767"/>
      <c r="I113" s="767"/>
      <c r="J113" s="767"/>
      <c r="K113" s="767"/>
      <c r="L113" s="116">
        <v>3430.41</v>
      </c>
      <c r="M113" s="117"/>
      <c r="N113" s="118" t="s">
        <v>33</v>
      </c>
      <c r="Y113" s="68" t="s">
        <v>731</v>
      </c>
    </row>
    <row r="114" spans="1:26" s="63" customFormat="1" x14ac:dyDescent="0.2">
      <c r="A114" s="115"/>
      <c r="B114" s="97" t="s">
        <v>33</v>
      </c>
      <c r="C114" s="767" t="s">
        <v>732</v>
      </c>
      <c r="D114" s="767"/>
      <c r="E114" s="767"/>
      <c r="F114" s="767"/>
      <c r="G114" s="767"/>
      <c r="H114" s="767"/>
      <c r="I114" s="767"/>
      <c r="J114" s="767"/>
      <c r="K114" s="767"/>
      <c r="L114" s="116">
        <v>1824.64</v>
      </c>
      <c r="M114" s="117"/>
      <c r="N114" s="118" t="s">
        <v>33</v>
      </c>
      <c r="Y114" s="68" t="s">
        <v>732</v>
      </c>
    </row>
    <row r="115" spans="1:26" s="63" customFormat="1" x14ac:dyDescent="0.2">
      <c r="A115" s="115"/>
      <c r="B115" s="97" t="s">
        <v>165</v>
      </c>
      <c r="C115" s="767" t="s">
        <v>733</v>
      </c>
      <c r="D115" s="767"/>
      <c r="E115" s="767"/>
      <c r="F115" s="767"/>
      <c r="G115" s="767"/>
      <c r="H115" s="767"/>
      <c r="I115" s="767"/>
      <c r="J115" s="767"/>
      <c r="K115" s="767"/>
      <c r="L115" s="116">
        <v>2340</v>
      </c>
      <c r="M115" s="117"/>
      <c r="N115" s="118" t="s">
        <v>33</v>
      </c>
      <c r="Y115" s="68" t="s">
        <v>733</v>
      </c>
    </row>
    <row r="116" spans="1:26" s="63" customFormat="1" x14ac:dyDescent="0.2">
      <c r="A116" s="115"/>
      <c r="B116" s="97" t="s">
        <v>165</v>
      </c>
      <c r="C116" s="767" t="s">
        <v>876</v>
      </c>
      <c r="D116" s="767"/>
      <c r="E116" s="767"/>
      <c r="F116" s="767"/>
      <c r="G116" s="767"/>
      <c r="H116" s="767"/>
      <c r="I116" s="767"/>
      <c r="J116" s="767"/>
      <c r="K116" s="767"/>
      <c r="L116" s="116">
        <v>28158.33</v>
      </c>
      <c r="M116" s="117"/>
      <c r="N116" s="118" t="s">
        <v>33</v>
      </c>
      <c r="Y116" s="68" t="s">
        <v>876</v>
      </c>
    </row>
    <row r="117" spans="1:26" s="63" customFormat="1" x14ac:dyDescent="0.2">
      <c r="A117" s="115"/>
      <c r="B117" s="97" t="s">
        <v>33</v>
      </c>
      <c r="C117" s="767" t="s">
        <v>203</v>
      </c>
      <c r="D117" s="767"/>
      <c r="E117" s="767"/>
      <c r="F117" s="767"/>
      <c r="G117" s="767"/>
      <c r="H117" s="767"/>
      <c r="I117" s="767"/>
      <c r="J117" s="767"/>
      <c r="K117" s="767"/>
      <c r="L117" s="116" t="s">
        <v>33</v>
      </c>
      <c r="M117" s="117"/>
      <c r="N117" s="118" t="s">
        <v>33</v>
      </c>
      <c r="Y117" s="68" t="s">
        <v>203</v>
      </c>
    </row>
    <row r="118" spans="1:26" s="63" customFormat="1" x14ac:dyDescent="0.2">
      <c r="A118" s="115"/>
      <c r="B118" s="97" t="s">
        <v>33</v>
      </c>
      <c r="C118" s="767" t="s">
        <v>296</v>
      </c>
      <c r="D118" s="767"/>
      <c r="E118" s="767"/>
      <c r="F118" s="767"/>
      <c r="G118" s="767"/>
      <c r="H118" s="767"/>
      <c r="I118" s="767"/>
      <c r="J118" s="767"/>
      <c r="K118" s="767"/>
      <c r="L118" s="116">
        <v>1556.88</v>
      </c>
      <c r="M118" s="117"/>
      <c r="N118" s="118" t="s">
        <v>33</v>
      </c>
      <c r="Y118" s="68" t="s">
        <v>296</v>
      </c>
    </row>
    <row r="119" spans="1:26" s="63" customFormat="1" x14ac:dyDescent="0.2">
      <c r="A119" s="115"/>
      <c r="B119" s="97" t="s">
        <v>33</v>
      </c>
      <c r="C119" s="767" t="s">
        <v>204</v>
      </c>
      <c r="D119" s="767"/>
      <c r="E119" s="767"/>
      <c r="F119" s="767"/>
      <c r="G119" s="767"/>
      <c r="H119" s="767"/>
      <c r="I119" s="767"/>
      <c r="J119" s="767"/>
      <c r="K119" s="767"/>
      <c r="L119" s="116">
        <v>8008.44</v>
      </c>
      <c r="M119" s="117"/>
      <c r="N119" s="118" t="s">
        <v>33</v>
      </c>
      <c r="Y119" s="68" t="s">
        <v>204</v>
      </c>
    </row>
    <row r="120" spans="1:26" s="63" customFormat="1" x14ac:dyDescent="0.2">
      <c r="A120" s="115"/>
      <c r="B120" s="97" t="s">
        <v>33</v>
      </c>
      <c r="C120" s="767" t="s">
        <v>297</v>
      </c>
      <c r="D120" s="767"/>
      <c r="E120" s="767"/>
      <c r="F120" s="767"/>
      <c r="G120" s="767"/>
      <c r="H120" s="767"/>
      <c r="I120" s="767"/>
      <c r="J120" s="767"/>
      <c r="K120" s="767"/>
      <c r="L120" s="116">
        <v>13840</v>
      </c>
      <c r="M120" s="117"/>
      <c r="N120" s="118" t="s">
        <v>33</v>
      </c>
      <c r="Y120" s="68" t="s">
        <v>297</v>
      </c>
    </row>
    <row r="121" spans="1:26" s="63" customFormat="1" x14ac:dyDescent="0.2">
      <c r="A121" s="115"/>
      <c r="B121" s="97" t="s">
        <v>33</v>
      </c>
      <c r="C121" s="767" t="s">
        <v>205</v>
      </c>
      <c r="D121" s="767"/>
      <c r="E121" s="767"/>
      <c r="F121" s="767"/>
      <c r="G121" s="767"/>
      <c r="H121" s="767"/>
      <c r="I121" s="767"/>
      <c r="J121" s="767"/>
      <c r="K121" s="767"/>
      <c r="L121" s="116">
        <v>2822.1</v>
      </c>
      <c r="M121" s="117"/>
      <c r="N121" s="118" t="s">
        <v>33</v>
      </c>
      <c r="Y121" s="68" t="s">
        <v>205</v>
      </c>
    </row>
    <row r="122" spans="1:26" s="63" customFormat="1" x14ac:dyDescent="0.2">
      <c r="A122" s="115"/>
      <c r="B122" s="97" t="s">
        <v>33</v>
      </c>
      <c r="C122" s="767" t="s">
        <v>206</v>
      </c>
      <c r="D122" s="767"/>
      <c r="E122" s="767"/>
      <c r="F122" s="767"/>
      <c r="G122" s="767"/>
      <c r="H122" s="767"/>
      <c r="I122" s="767"/>
      <c r="J122" s="767"/>
      <c r="K122" s="767"/>
      <c r="L122" s="116">
        <v>1930.91</v>
      </c>
      <c r="M122" s="117"/>
      <c r="N122" s="118" t="s">
        <v>33</v>
      </c>
      <c r="Y122" s="68" t="s">
        <v>206</v>
      </c>
    </row>
    <row r="123" spans="1:26" s="63" customFormat="1" x14ac:dyDescent="0.2">
      <c r="A123" s="115"/>
      <c r="B123" s="97" t="s">
        <v>33</v>
      </c>
      <c r="C123" s="767" t="s">
        <v>207</v>
      </c>
      <c r="D123" s="767"/>
      <c r="E123" s="767"/>
      <c r="F123" s="767"/>
      <c r="G123" s="767"/>
      <c r="H123" s="767"/>
      <c r="I123" s="767"/>
      <c r="J123" s="767"/>
      <c r="K123" s="767"/>
      <c r="L123" s="116">
        <v>6686.12</v>
      </c>
      <c r="M123" s="117"/>
      <c r="N123" s="118" t="s">
        <v>33</v>
      </c>
      <c r="Y123" s="68" t="s">
        <v>207</v>
      </c>
    </row>
    <row r="124" spans="1:26" s="63" customFormat="1" x14ac:dyDescent="0.2">
      <c r="A124" s="115"/>
      <c r="B124" s="97" t="s">
        <v>33</v>
      </c>
      <c r="C124" s="767" t="s">
        <v>208</v>
      </c>
      <c r="D124" s="767"/>
      <c r="E124" s="767"/>
      <c r="F124" s="767"/>
      <c r="G124" s="767"/>
      <c r="H124" s="767"/>
      <c r="I124" s="767"/>
      <c r="J124" s="767"/>
      <c r="K124" s="767"/>
      <c r="L124" s="116">
        <v>6252.51</v>
      </c>
      <c r="M124" s="117"/>
      <c r="N124" s="118" t="s">
        <v>33</v>
      </c>
      <c r="Y124" s="68" t="s">
        <v>208</v>
      </c>
    </row>
    <row r="125" spans="1:26" s="63" customFormat="1" x14ac:dyDescent="0.2">
      <c r="A125" s="115"/>
      <c r="B125" s="97" t="s">
        <v>33</v>
      </c>
      <c r="C125" s="767" t="s">
        <v>209</v>
      </c>
      <c r="D125" s="767"/>
      <c r="E125" s="767"/>
      <c r="F125" s="767"/>
      <c r="G125" s="767"/>
      <c r="H125" s="767"/>
      <c r="I125" s="767"/>
      <c r="J125" s="767"/>
      <c r="K125" s="767"/>
      <c r="L125" s="116">
        <v>3755.55</v>
      </c>
      <c r="M125" s="117"/>
      <c r="N125" s="118" t="s">
        <v>33</v>
      </c>
      <c r="Y125" s="68" t="s">
        <v>209</v>
      </c>
    </row>
    <row r="126" spans="1:26" s="63" customFormat="1" x14ac:dyDescent="0.2">
      <c r="A126" s="115"/>
      <c r="B126" s="109" t="s">
        <v>33</v>
      </c>
      <c r="C126" s="782" t="s">
        <v>4257</v>
      </c>
      <c r="D126" s="782"/>
      <c r="E126" s="782"/>
      <c r="F126" s="782"/>
      <c r="G126" s="782"/>
      <c r="H126" s="782"/>
      <c r="I126" s="782"/>
      <c r="J126" s="782"/>
      <c r="K126" s="782"/>
      <c r="L126" s="119">
        <v>47639.44</v>
      </c>
      <c r="M126" s="120"/>
      <c r="N126" s="121"/>
      <c r="Z126" s="68" t="s">
        <v>4257</v>
      </c>
    </row>
    <row r="127" spans="1:26" s="63" customFormat="1" x14ac:dyDescent="0.2">
      <c r="A127" s="773" t="s">
        <v>4761</v>
      </c>
      <c r="B127" s="774"/>
      <c r="C127" s="774"/>
      <c r="D127" s="774"/>
      <c r="E127" s="774"/>
      <c r="F127" s="774"/>
      <c r="G127" s="774"/>
      <c r="H127" s="774"/>
      <c r="I127" s="774"/>
      <c r="J127" s="774"/>
      <c r="K127" s="774"/>
      <c r="L127" s="774"/>
      <c r="M127" s="774"/>
      <c r="N127" s="775"/>
      <c r="P127" s="68" t="s">
        <v>4761</v>
      </c>
    </row>
    <row r="128" spans="1:26" s="63" customFormat="1" ht="33.75" x14ac:dyDescent="0.2">
      <c r="A128" s="88" t="s">
        <v>246</v>
      </c>
      <c r="B128" s="89" t="s">
        <v>4762</v>
      </c>
      <c r="C128" s="776" t="s">
        <v>4763</v>
      </c>
      <c r="D128" s="776"/>
      <c r="E128" s="776"/>
      <c r="F128" s="90" t="s">
        <v>484</v>
      </c>
      <c r="G128" s="90" t="s">
        <v>33</v>
      </c>
      <c r="H128" s="90" t="s">
        <v>33</v>
      </c>
      <c r="I128" s="90" t="s">
        <v>274</v>
      </c>
      <c r="J128" s="91" t="s">
        <v>33</v>
      </c>
      <c r="K128" s="90" t="s">
        <v>33</v>
      </c>
      <c r="L128" s="91" t="s">
        <v>33</v>
      </c>
      <c r="M128" s="92" t="s">
        <v>33</v>
      </c>
      <c r="N128" s="93" t="s">
        <v>33</v>
      </c>
      <c r="Q128" s="68" t="s">
        <v>4763</v>
      </c>
    </row>
    <row r="129" spans="1:27" s="63" customFormat="1" ht="33.75" x14ac:dyDescent="0.2">
      <c r="A129" s="96"/>
      <c r="B129" s="97" t="s">
        <v>890</v>
      </c>
      <c r="C129" s="767" t="s">
        <v>559</v>
      </c>
      <c r="D129" s="767"/>
      <c r="E129" s="767"/>
      <c r="F129" s="767"/>
      <c r="G129" s="767"/>
      <c r="H129" s="767"/>
      <c r="I129" s="767"/>
      <c r="J129" s="767"/>
      <c r="K129" s="767"/>
      <c r="L129" s="767"/>
      <c r="M129" s="767"/>
      <c r="N129" s="781"/>
      <c r="S129" s="68" t="s">
        <v>559</v>
      </c>
    </row>
    <row r="130" spans="1:27" s="63" customFormat="1" x14ac:dyDescent="0.2">
      <c r="A130" s="98"/>
      <c r="B130" s="97" t="s">
        <v>165</v>
      </c>
      <c r="C130" s="767" t="s">
        <v>251</v>
      </c>
      <c r="D130" s="767"/>
      <c r="E130" s="767"/>
      <c r="F130" s="99" t="s">
        <v>33</v>
      </c>
      <c r="G130" s="99" t="s">
        <v>33</v>
      </c>
      <c r="H130" s="99" t="s">
        <v>33</v>
      </c>
      <c r="I130" s="99" t="s">
        <v>33</v>
      </c>
      <c r="J130" s="100">
        <v>32.04</v>
      </c>
      <c r="K130" s="99" t="s">
        <v>175</v>
      </c>
      <c r="L130" s="100">
        <v>520.65</v>
      </c>
      <c r="M130" s="101" t="s">
        <v>33</v>
      </c>
      <c r="N130" s="102" t="s">
        <v>33</v>
      </c>
      <c r="T130" s="68" t="s">
        <v>251</v>
      </c>
    </row>
    <row r="131" spans="1:27" s="63" customFormat="1" x14ac:dyDescent="0.2">
      <c r="A131" s="98"/>
      <c r="B131" s="97" t="s">
        <v>173</v>
      </c>
      <c r="C131" s="767" t="s">
        <v>174</v>
      </c>
      <c r="D131" s="767"/>
      <c r="E131" s="767"/>
      <c r="F131" s="99" t="s">
        <v>33</v>
      </c>
      <c r="G131" s="99" t="s">
        <v>33</v>
      </c>
      <c r="H131" s="99" t="s">
        <v>33</v>
      </c>
      <c r="I131" s="99" t="s">
        <v>33</v>
      </c>
      <c r="J131" s="100">
        <v>12.99</v>
      </c>
      <c r="K131" s="99" t="s">
        <v>175</v>
      </c>
      <c r="L131" s="100">
        <v>211.09</v>
      </c>
      <c r="M131" s="101" t="s">
        <v>33</v>
      </c>
      <c r="N131" s="102" t="s">
        <v>33</v>
      </c>
      <c r="T131" s="68" t="s">
        <v>174</v>
      </c>
    </row>
    <row r="132" spans="1:27" s="63" customFormat="1" x14ac:dyDescent="0.2">
      <c r="A132" s="98"/>
      <c r="B132" s="97" t="s">
        <v>212</v>
      </c>
      <c r="C132" s="767" t="s">
        <v>252</v>
      </c>
      <c r="D132" s="767"/>
      <c r="E132" s="767"/>
      <c r="F132" s="99" t="s">
        <v>33</v>
      </c>
      <c r="G132" s="99" t="s">
        <v>33</v>
      </c>
      <c r="H132" s="99" t="s">
        <v>33</v>
      </c>
      <c r="I132" s="99" t="s">
        <v>33</v>
      </c>
      <c r="J132" s="100">
        <v>2.58</v>
      </c>
      <c r="K132" s="99" t="s">
        <v>33</v>
      </c>
      <c r="L132" s="100">
        <v>33.54</v>
      </c>
      <c r="M132" s="101" t="s">
        <v>33</v>
      </c>
      <c r="N132" s="102" t="s">
        <v>33</v>
      </c>
      <c r="T132" s="68" t="s">
        <v>252</v>
      </c>
    </row>
    <row r="133" spans="1:27" s="63" customFormat="1" x14ac:dyDescent="0.2">
      <c r="A133" s="98"/>
      <c r="B133" s="97" t="s">
        <v>33</v>
      </c>
      <c r="C133" s="767" t="s">
        <v>253</v>
      </c>
      <c r="D133" s="767"/>
      <c r="E133" s="767"/>
      <c r="F133" s="99" t="s">
        <v>179</v>
      </c>
      <c r="G133" s="99" t="s">
        <v>4764</v>
      </c>
      <c r="H133" s="99" t="s">
        <v>175</v>
      </c>
      <c r="I133" s="99" t="s">
        <v>4765</v>
      </c>
      <c r="J133" s="100" t="s">
        <v>33</v>
      </c>
      <c r="K133" s="99" t="s">
        <v>33</v>
      </c>
      <c r="L133" s="100" t="s">
        <v>33</v>
      </c>
      <c r="M133" s="101" t="s">
        <v>33</v>
      </c>
      <c r="N133" s="102" t="s">
        <v>33</v>
      </c>
      <c r="U133" s="68" t="s">
        <v>253</v>
      </c>
    </row>
    <row r="134" spans="1:27" s="63" customFormat="1" x14ac:dyDescent="0.2">
      <c r="A134" s="98"/>
      <c r="B134" s="97" t="s">
        <v>33</v>
      </c>
      <c r="C134" s="776" t="s">
        <v>182</v>
      </c>
      <c r="D134" s="776"/>
      <c r="E134" s="776"/>
      <c r="F134" s="90" t="s">
        <v>33</v>
      </c>
      <c r="G134" s="90" t="s">
        <v>33</v>
      </c>
      <c r="H134" s="90" t="s">
        <v>33</v>
      </c>
      <c r="I134" s="90" t="s">
        <v>33</v>
      </c>
      <c r="J134" s="91">
        <v>47.61</v>
      </c>
      <c r="K134" s="90" t="s">
        <v>33</v>
      </c>
      <c r="L134" s="91">
        <v>765.28</v>
      </c>
      <c r="M134" s="92" t="s">
        <v>33</v>
      </c>
      <c r="N134" s="93" t="s">
        <v>33</v>
      </c>
      <c r="V134" s="68" t="s">
        <v>182</v>
      </c>
    </row>
    <row r="135" spans="1:27" s="63" customFormat="1" x14ac:dyDescent="0.2">
      <c r="A135" s="98"/>
      <c r="B135" s="97" t="s">
        <v>33</v>
      </c>
      <c r="C135" s="767" t="s">
        <v>183</v>
      </c>
      <c r="D135" s="767"/>
      <c r="E135" s="767"/>
      <c r="F135" s="99" t="s">
        <v>33</v>
      </c>
      <c r="G135" s="99" t="s">
        <v>33</v>
      </c>
      <c r="H135" s="99" t="s">
        <v>33</v>
      </c>
      <c r="I135" s="99" t="s">
        <v>33</v>
      </c>
      <c r="J135" s="100" t="s">
        <v>33</v>
      </c>
      <c r="K135" s="99" t="s">
        <v>33</v>
      </c>
      <c r="L135" s="100">
        <v>520.65</v>
      </c>
      <c r="M135" s="101" t="s">
        <v>33</v>
      </c>
      <c r="N135" s="102" t="s">
        <v>33</v>
      </c>
      <c r="U135" s="68" t="s">
        <v>183</v>
      </c>
    </row>
    <row r="136" spans="1:27" s="63" customFormat="1" ht="22.5" x14ac:dyDescent="0.2">
      <c r="A136" s="98"/>
      <c r="B136" s="97" t="s">
        <v>771</v>
      </c>
      <c r="C136" s="767" t="s">
        <v>4352</v>
      </c>
      <c r="D136" s="767"/>
      <c r="E136" s="767"/>
      <c r="F136" s="99" t="s">
        <v>186</v>
      </c>
      <c r="G136" s="99" t="s">
        <v>1190</v>
      </c>
      <c r="H136" s="99" t="s">
        <v>33</v>
      </c>
      <c r="I136" s="99" t="s">
        <v>1190</v>
      </c>
      <c r="J136" s="100" t="s">
        <v>33</v>
      </c>
      <c r="K136" s="99" t="s">
        <v>33</v>
      </c>
      <c r="L136" s="100">
        <v>520.65</v>
      </c>
      <c r="M136" s="101" t="s">
        <v>33</v>
      </c>
      <c r="N136" s="102" t="s">
        <v>33</v>
      </c>
      <c r="U136" s="68" t="s">
        <v>4352</v>
      </c>
    </row>
    <row r="137" spans="1:27" s="63" customFormat="1" ht="22.5" x14ac:dyDescent="0.2">
      <c r="A137" s="98"/>
      <c r="B137" s="97" t="s">
        <v>773</v>
      </c>
      <c r="C137" s="767" t="s">
        <v>4354</v>
      </c>
      <c r="D137" s="767"/>
      <c r="E137" s="767"/>
      <c r="F137" s="99" t="s">
        <v>186</v>
      </c>
      <c r="G137" s="99" t="s">
        <v>594</v>
      </c>
      <c r="H137" s="99" t="s">
        <v>33</v>
      </c>
      <c r="I137" s="99" t="s">
        <v>594</v>
      </c>
      <c r="J137" s="100" t="s">
        <v>33</v>
      </c>
      <c r="K137" s="99" t="s">
        <v>33</v>
      </c>
      <c r="L137" s="100">
        <v>338.42</v>
      </c>
      <c r="M137" s="101" t="s">
        <v>33</v>
      </c>
      <c r="N137" s="102" t="s">
        <v>33</v>
      </c>
      <c r="U137" s="68" t="s">
        <v>4354</v>
      </c>
    </row>
    <row r="138" spans="1:27" s="63" customFormat="1" x14ac:dyDescent="0.2">
      <c r="A138" s="103"/>
      <c r="B138" s="104"/>
      <c r="C138" s="780" t="s">
        <v>191</v>
      </c>
      <c r="D138" s="780"/>
      <c r="E138" s="780"/>
      <c r="F138" s="105" t="s">
        <v>33</v>
      </c>
      <c r="G138" s="105" t="s">
        <v>33</v>
      </c>
      <c r="H138" s="105" t="s">
        <v>33</v>
      </c>
      <c r="I138" s="105" t="s">
        <v>33</v>
      </c>
      <c r="J138" s="106" t="s">
        <v>33</v>
      </c>
      <c r="K138" s="105" t="s">
        <v>33</v>
      </c>
      <c r="L138" s="106">
        <v>1624.35</v>
      </c>
      <c r="M138" s="92" t="s">
        <v>33</v>
      </c>
      <c r="N138" s="107" t="s">
        <v>33</v>
      </c>
      <c r="W138" s="68" t="s">
        <v>191</v>
      </c>
    </row>
    <row r="139" spans="1:27" s="63" customFormat="1" ht="22.5" x14ac:dyDescent="0.2">
      <c r="A139" s="88" t="s">
        <v>258</v>
      </c>
      <c r="B139" s="89" t="s">
        <v>912</v>
      </c>
      <c r="C139" s="776" t="s">
        <v>4766</v>
      </c>
      <c r="D139" s="776"/>
      <c r="E139" s="776"/>
      <c r="F139" s="90" t="s">
        <v>484</v>
      </c>
      <c r="G139" s="90" t="s">
        <v>33</v>
      </c>
      <c r="H139" s="90" t="s">
        <v>33</v>
      </c>
      <c r="I139" s="90" t="s">
        <v>274</v>
      </c>
      <c r="J139" s="91">
        <v>574.76</v>
      </c>
      <c r="K139" s="90" t="s">
        <v>778</v>
      </c>
      <c r="L139" s="91">
        <v>7561.54</v>
      </c>
      <c r="M139" s="92" t="s">
        <v>33</v>
      </c>
      <c r="N139" s="93" t="s">
        <v>33</v>
      </c>
      <c r="Q139" s="68" t="s">
        <v>4766</v>
      </c>
    </row>
    <row r="140" spans="1:27" s="63" customFormat="1" x14ac:dyDescent="0.2">
      <c r="A140" s="94"/>
      <c r="B140" s="95"/>
      <c r="C140" s="767" t="s">
        <v>4767</v>
      </c>
      <c r="D140" s="767"/>
      <c r="E140" s="767"/>
      <c r="F140" s="767"/>
      <c r="G140" s="767"/>
      <c r="H140" s="767"/>
      <c r="I140" s="767"/>
      <c r="J140" s="767"/>
      <c r="K140" s="767"/>
      <c r="L140" s="767"/>
      <c r="M140" s="767"/>
      <c r="N140" s="781"/>
      <c r="AA140" s="68" t="s">
        <v>4767</v>
      </c>
    </row>
    <row r="141" spans="1:27" s="63" customFormat="1" ht="22.5" x14ac:dyDescent="0.2">
      <c r="A141" s="96"/>
      <c r="B141" s="97" t="s">
        <v>780</v>
      </c>
      <c r="C141" s="767" t="s">
        <v>781</v>
      </c>
      <c r="D141" s="767"/>
      <c r="E141" s="767"/>
      <c r="F141" s="767"/>
      <c r="G141" s="767"/>
      <c r="H141" s="767"/>
      <c r="I141" s="767"/>
      <c r="J141" s="767"/>
      <c r="K141" s="767"/>
      <c r="L141" s="767"/>
      <c r="M141" s="767"/>
      <c r="N141" s="781"/>
      <c r="S141" s="68" t="s">
        <v>781</v>
      </c>
    </row>
    <row r="142" spans="1:27" s="63" customFormat="1" ht="33.75" x14ac:dyDescent="0.2">
      <c r="A142" s="88" t="s">
        <v>262</v>
      </c>
      <c r="B142" s="89" t="s">
        <v>4768</v>
      </c>
      <c r="C142" s="776" t="s">
        <v>4769</v>
      </c>
      <c r="D142" s="776"/>
      <c r="E142" s="776"/>
      <c r="F142" s="90" t="s">
        <v>484</v>
      </c>
      <c r="G142" s="90" t="s">
        <v>33</v>
      </c>
      <c r="H142" s="90" t="s">
        <v>33</v>
      </c>
      <c r="I142" s="90" t="s">
        <v>173</v>
      </c>
      <c r="J142" s="91" t="s">
        <v>33</v>
      </c>
      <c r="K142" s="90" t="s">
        <v>33</v>
      </c>
      <c r="L142" s="91" t="s">
        <v>33</v>
      </c>
      <c r="M142" s="92" t="s">
        <v>33</v>
      </c>
      <c r="N142" s="93" t="s">
        <v>33</v>
      </c>
      <c r="Q142" s="68" t="s">
        <v>4769</v>
      </c>
    </row>
    <row r="143" spans="1:27" s="63" customFormat="1" ht="33.75" x14ac:dyDescent="0.2">
      <c r="A143" s="96"/>
      <c r="B143" s="97" t="s">
        <v>890</v>
      </c>
      <c r="C143" s="767" t="s">
        <v>559</v>
      </c>
      <c r="D143" s="767"/>
      <c r="E143" s="767"/>
      <c r="F143" s="767"/>
      <c r="G143" s="767"/>
      <c r="H143" s="767"/>
      <c r="I143" s="767"/>
      <c r="J143" s="767"/>
      <c r="K143" s="767"/>
      <c r="L143" s="767"/>
      <c r="M143" s="767"/>
      <c r="N143" s="781"/>
      <c r="S143" s="68" t="s">
        <v>559</v>
      </c>
    </row>
    <row r="144" spans="1:27" s="63" customFormat="1" x14ac:dyDescent="0.2">
      <c r="A144" s="98"/>
      <c r="B144" s="97" t="s">
        <v>165</v>
      </c>
      <c r="C144" s="767" t="s">
        <v>251</v>
      </c>
      <c r="D144" s="767"/>
      <c r="E144" s="767"/>
      <c r="F144" s="99" t="s">
        <v>33</v>
      </c>
      <c r="G144" s="99" t="s">
        <v>33</v>
      </c>
      <c r="H144" s="99" t="s">
        <v>33</v>
      </c>
      <c r="I144" s="99" t="s">
        <v>33</v>
      </c>
      <c r="J144" s="100">
        <v>46.64</v>
      </c>
      <c r="K144" s="99" t="s">
        <v>175</v>
      </c>
      <c r="L144" s="100">
        <v>116.6</v>
      </c>
      <c r="M144" s="101" t="s">
        <v>33</v>
      </c>
      <c r="N144" s="102" t="s">
        <v>33</v>
      </c>
      <c r="T144" s="68" t="s">
        <v>251</v>
      </c>
    </row>
    <row r="145" spans="1:27" s="63" customFormat="1" x14ac:dyDescent="0.2">
      <c r="A145" s="98"/>
      <c r="B145" s="97" t="s">
        <v>173</v>
      </c>
      <c r="C145" s="767" t="s">
        <v>174</v>
      </c>
      <c r="D145" s="767"/>
      <c r="E145" s="767"/>
      <c r="F145" s="99" t="s">
        <v>33</v>
      </c>
      <c r="G145" s="99" t="s">
        <v>33</v>
      </c>
      <c r="H145" s="99" t="s">
        <v>33</v>
      </c>
      <c r="I145" s="99" t="s">
        <v>33</v>
      </c>
      <c r="J145" s="100">
        <v>23.72</v>
      </c>
      <c r="K145" s="99" t="s">
        <v>175</v>
      </c>
      <c r="L145" s="100">
        <v>59.3</v>
      </c>
      <c r="M145" s="101" t="s">
        <v>33</v>
      </c>
      <c r="N145" s="102" t="s">
        <v>33</v>
      </c>
      <c r="T145" s="68" t="s">
        <v>174</v>
      </c>
    </row>
    <row r="146" spans="1:27" s="63" customFormat="1" x14ac:dyDescent="0.2">
      <c r="A146" s="98"/>
      <c r="B146" s="97" t="s">
        <v>212</v>
      </c>
      <c r="C146" s="767" t="s">
        <v>252</v>
      </c>
      <c r="D146" s="767"/>
      <c r="E146" s="767"/>
      <c r="F146" s="99" t="s">
        <v>33</v>
      </c>
      <c r="G146" s="99" t="s">
        <v>33</v>
      </c>
      <c r="H146" s="99" t="s">
        <v>33</v>
      </c>
      <c r="I146" s="99" t="s">
        <v>33</v>
      </c>
      <c r="J146" s="100">
        <v>5.21</v>
      </c>
      <c r="K146" s="99" t="s">
        <v>33</v>
      </c>
      <c r="L146" s="100">
        <v>10.42</v>
      </c>
      <c r="M146" s="101" t="s">
        <v>33</v>
      </c>
      <c r="N146" s="102" t="s">
        <v>33</v>
      </c>
      <c r="T146" s="68" t="s">
        <v>252</v>
      </c>
    </row>
    <row r="147" spans="1:27" s="63" customFormat="1" x14ac:dyDescent="0.2">
      <c r="A147" s="98"/>
      <c r="B147" s="97" t="s">
        <v>33</v>
      </c>
      <c r="C147" s="767" t="s">
        <v>253</v>
      </c>
      <c r="D147" s="767"/>
      <c r="E147" s="767"/>
      <c r="F147" s="99" t="s">
        <v>179</v>
      </c>
      <c r="G147" s="99" t="s">
        <v>4770</v>
      </c>
      <c r="H147" s="99" t="s">
        <v>175</v>
      </c>
      <c r="I147" s="99" t="s">
        <v>4771</v>
      </c>
      <c r="J147" s="100" t="s">
        <v>33</v>
      </c>
      <c r="K147" s="99" t="s">
        <v>33</v>
      </c>
      <c r="L147" s="100" t="s">
        <v>33</v>
      </c>
      <c r="M147" s="101" t="s">
        <v>33</v>
      </c>
      <c r="N147" s="102" t="s">
        <v>33</v>
      </c>
      <c r="U147" s="68" t="s">
        <v>253</v>
      </c>
    </row>
    <row r="148" spans="1:27" s="63" customFormat="1" x14ac:dyDescent="0.2">
      <c r="A148" s="98"/>
      <c r="B148" s="97" t="s">
        <v>33</v>
      </c>
      <c r="C148" s="776" t="s">
        <v>182</v>
      </c>
      <c r="D148" s="776"/>
      <c r="E148" s="776"/>
      <c r="F148" s="90" t="s">
        <v>33</v>
      </c>
      <c r="G148" s="90" t="s">
        <v>33</v>
      </c>
      <c r="H148" s="90" t="s">
        <v>33</v>
      </c>
      <c r="I148" s="90" t="s">
        <v>33</v>
      </c>
      <c r="J148" s="91">
        <v>75.569999999999993</v>
      </c>
      <c r="K148" s="90" t="s">
        <v>33</v>
      </c>
      <c r="L148" s="91">
        <v>186.32</v>
      </c>
      <c r="M148" s="92" t="s">
        <v>33</v>
      </c>
      <c r="N148" s="93" t="s">
        <v>33</v>
      </c>
      <c r="V148" s="68" t="s">
        <v>182</v>
      </c>
    </row>
    <row r="149" spans="1:27" s="63" customFormat="1" x14ac:dyDescent="0.2">
      <c r="A149" s="98"/>
      <c r="B149" s="97" t="s">
        <v>33</v>
      </c>
      <c r="C149" s="767" t="s">
        <v>183</v>
      </c>
      <c r="D149" s="767"/>
      <c r="E149" s="767"/>
      <c r="F149" s="99" t="s">
        <v>33</v>
      </c>
      <c r="G149" s="99" t="s">
        <v>33</v>
      </c>
      <c r="H149" s="99" t="s">
        <v>33</v>
      </c>
      <c r="I149" s="99" t="s">
        <v>33</v>
      </c>
      <c r="J149" s="100" t="s">
        <v>33</v>
      </c>
      <c r="K149" s="99" t="s">
        <v>33</v>
      </c>
      <c r="L149" s="100">
        <v>116.6</v>
      </c>
      <c r="M149" s="101" t="s">
        <v>33</v>
      </c>
      <c r="N149" s="102" t="s">
        <v>33</v>
      </c>
      <c r="U149" s="68" t="s">
        <v>183</v>
      </c>
    </row>
    <row r="150" spans="1:27" s="63" customFormat="1" ht="22.5" x14ac:dyDescent="0.2">
      <c r="A150" s="98"/>
      <c r="B150" s="97" t="s">
        <v>771</v>
      </c>
      <c r="C150" s="767" t="s">
        <v>4352</v>
      </c>
      <c r="D150" s="767"/>
      <c r="E150" s="767"/>
      <c r="F150" s="99" t="s">
        <v>186</v>
      </c>
      <c r="G150" s="99" t="s">
        <v>1190</v>
      </c>
      <c r="H150" s="99" t="s">
        <v>33</v>
      </c>
      <c r="I150" s="99" t="s">
        <v>1190</v>
      </c>
      <c r="J150" s="100" t="s">
        <v>33</v>
      </c>
      <c r="K150" s="99" t="s">
        <v>33</v>
      </c>
      <c r="L150" s="100">
        <v>116.6</v>
      </c>
      <c r="M150" s="101" t="s">
        <v>33</v>
      </c>
      <c r="N150" s="102" t="s">
        <v>33</v>
      </c>
      <c r="U150" s="68" t="s">
        <v>4352</v>
      </c>
    </row>
    <row r="151" spans="1:27" s="63" customFormat="1" ht="22.5" x14ac:dyDescent="0.2">
      <c r="A151" s="98"/>
      <c r="B151" s="97" t="s">
        <v>773</v>
      </c>
      <c r="C151" s="767" t="s">
        <v>4354</v>
      </c>
      <c r="D151" s="767"/>
      <c r="E151" s="767"/>
      <c r="F151" s="99" t="s">
        <v>186</v>
      </c>
      <c r="G151" s="99" t="s">
        <v>594</v>
      </c>
      <c r="H151" s="99" t="s">
        <v>33</v>
      </c>
      <c r="I151" s="99" t="s">
        <v>594</v>
      </c>
      <c r="J151" s="100" t="s">
        <v>33</v>
      </c>
      <c r="K151" s="99" t="s">
        <v>33</v>
      </c>
      <c r="L151" s="100">
        <v>75.790000000000006</v>
      </c>
      <c r="M151" s="101" t="s">
        <v>33</v>
      </c>
      <c r="N151" s="102" t="s">
        <v>33</v>
      </c>
      <c r="U151" s="68" t="s">
        <v>4354</v>
      </c>
    </row>
    <row r="152" spans="1:27" s="63" customFormat="1" x14ac:dyDescent="0.2">
      <c r="A152" s="103"/>
      <c r="B152" s="104"/>
      <c r="C152" s="780" t="s">
        <v>191</v>
      </c>
      <c r="D152" s="780"/>
      <c r="E152" s="780"/>
      <c r="F152" s="105" t="s">
        <v>33</v>
      </c>
      <c r="G152" s="105" t="s">
        <v>33</v>
      </c>
      <c r="H152" s="105" t="s">
        <v>33</v>
      </c>
      <c r="I152" s="105" t="s">
        <v>33</v>
      </c>
      <c r="J152" s="106" t="s">
        <v>33</v>
      </c>
      <c r="K152" s="105" t="s">
        <v>33</v>
      </c>
      <c r="L152" s="106">
        <v>378.71</v>
      </c>
      <c r="M152" s="92" t="s">
        <v>33</v>
      </c>
      <c r="N152" s="107" t="s">
        <v>33</v>
      </c>
      <c r="W152" s="68" t="s">
        <v>191</v>
      </c>
    </row>
    <row r="153" spans="1:27" s="63" customFormat="1" ht="22.5" x14ac:dyDescent="0.2">
      <c r="A153" s="88" t="s">
        <v>267</v>
      </c>
      <c r="B153" s="89" t="s">
        <v>912</v>
      </c>
      <c r="C153" s="776" t="s">
        <v>4772</v>
      </c>
      <c r="D153" s="776"/>
      <c r="E153" s="776"/>
      <c r="F153" s="90" t="s">
        <v>484</v>
      </c>
      <c r="G153" s="90" t="s">
        <v>33</v>
      </c>
      <c r="H153" s="90" t="s">
        <v>33</v>
      </c>
      <c r="I153" s="90" t="s">
        <v>173</v>
      </c>
      <c r="J153" s="91">
        <v>593.66999999999996</v>
      </c>
      <c r="K153" s="90" t="s">
        <v>778</v>
      </c>
      <c r="L153" s="91">
        <v>1201.5899999999999</v>
      </c>
      <c r="M153" s="92" t="s">
        <v>33</v>
      </c>
      <c r="N153" s="93" t="s">
        <v>33</v>
      </c>
      <c r="Q153" s="68" t="s">
        <v>4772</v>
      </c>
    </row>
    <row r="154" spans="1:27" s="63" customFormat="1" x14ac:dyDescent="0.2">
      <c r="A154" s="94"/>
      <c r="B154" s="95"/>
      <c r="C154" s="767" t="s">
        <v>4773</v>
      </c>
      <c r="D154" s="767"/>
      <c r="E154" s="767"/>
      <c r="F154" s="767"/>
      <c r="G154" s="767"/>
      <c r="H154" s="767"/>
      <c r="I154" s="767"/>
      <c r="J154" s="767"/>
      <c r="K154" s="767"/>
      <c r="L154" s="767"/>
      <c r="M154" s="767"/>
      <c r="N154" s="781"/>
      <c r="AA154" s="68" t="s">
        <v>4773</v>
      </c>
    </row>
    <row r="155" spans="1:27" s="63" customFormat="1" ht="22.5" x14ac:dyDescent="0.2">
      <c r="A155" s="96"/>
      <c r="B155" s="97" t="s">
        <v>780</v>
      </c>
      <c r="C155" s="767" t="s">
        <v>781</v>
      </c>
      <c r="D155" s="767"/>
      <c r="E155" s="767"/>
      <c r="F155" s="767"/>
      <c r="G155" s="767"/>
      <c r="H155" s="767"/>
      <c r="I155" s="767"/>
      <c r="J155" s="767"/>
      <c r="K155" s="767"/>
      <c r="L155" s="767"/>
      <c r="M155" s="767"/>
      <c r="N155" s="781"/>
      <c r="S155" s="68" t="s">
        <v>781</v>
      </c>
    </row>
    <row r="156" spans="1:27" s="63" customFormat="1" ht="33.75" x14ac:dyDescent="0.2">
      <c r="A156" s="88" t="s">
        <v>274</v>
      </c>
      <c r="B156" s="89" t="s">
        <v>4774</v>
      </c>
      <c r="C156" s="776" t="s">
        <v>4775</v>
      </c>
      <c r="D156" s="776"/>
      <c r="E156" s="776"/>
      <c r="F156" s="90" t="s">
        <v>484</v>
      </c>
      <c r="G156" s="90" t="s">
        <v>33</v>
      </c>
      <c r="H156" s="90" t="s">
        <v>33</v>
      </c>
      <c r="I156" s="90" t="s">
        <v>165</v>
      </c>
      <c r="J156" s="91" t="s">
        <v>33</v>
      </c>
      <c r="K156" s="90" t="s">
        <v>33</v>
      </c>
      <c r="L156" s="91" t="s">
        <v>33</v>
      </c>
      <c r="M156" s="92" t="s">
        <v>33</v>
      </c>
      <c r="N156" s="93" t="s">
        <v>33</v>
      </c>
      <c r="Q156" s="68" t="s">
        <v>4775</v>
      </c>
    </row>
    <row r="157" spans="1:27" s="63" customFormat="1" ht="33.75" x14ac:dyDescent="0.2">
      <c r="A157" s="96"/>
      <c r="B157" s="97" t="s">
        <v>890</v>
      </c>
      <c r="C157" s="767" t="s">
        <v>559</v>
      </c>
      <c r="D157" s="767"/>
      <c r="E157" s="767"/>
      <c r="F157" s="767"/>
      <c r="G157" s="767"/>
      <c r="H157" s="767"/>
      <c r="I157" s="767"/>
      <c r="J157" s="767"/>
      <c r="K157" s="767"/>
      <c r="L157" s="767"/>
      <c r="M157" s="767"/>
      <c r="N157" s="781"/>
      <c r="S157" s="68" t="s">
        <v>559</v>
      </c>
    </row>
    <row r="158" spans="1:27" s="63" customFormat="1" x14ac:dyDescent="0.2">
      <c r="A158" s="98"/>
      <c r="B158" s="97" t="s">
        <v>165</v>
      </c>
      <c r="C158" s="767" t="s">
        <v>251</v>
      </c>
      <c r="D158" s="767"/>
      <c r="E158" s="767"/>
      <c r="F158" s="99" t="s">
        <v>33</v>
      </c>
      <c r="G158" s="99" t="s">
        <v>33</v>
      </c>
      <c r="H158" s="99" t="s">
        <v>33</v>
      </c>
      <c r="I158" s="99" t="s">
        <v>33</v>
      </c>
      <c r="J158" s="100">
        <v>113.05</v>
      </c>
      <c r="K158" s="99" t="s">
        <v>175</v>
      </c>
      <c r="L158" s="100">
        <v>141.31</v>
      </c>
      <c r="M158" s="101" t="s">
        <v>33</v>
      </c>
      <c r="N158" s="102" t="s">
        <v>33</v>
      </c>
      <c r="T158" s="68" t="s">
        <v>251</v>
      </c>
    </row>
    <row r="159" spans="1:27" s="63" customFormat="1" x14ac:dyDescent="0.2">
      <c r="A159" s="98"/>
      <c r="B159" s="97" t="s">
        <v>173</v>
      </c>
      <c r="C159" s="767" t="s">
        <v>174</v>
      </c>
      <c r="D159" s="767"/>
      <c r="E159" s="767"/>
      <c r="F159" s="99" t="s">
        <v>33</v>
      </c>
      <c r="G159" s="99" t="s">
        <v>33</v>
      </c>
      <c r="H159" s="99" t="s">
        <v>33</v>
      </c>
      <c r="I159" s="99" t="s">
        <v>33</v>
      </c>
      <c r="J159" s="100">
        <v>72.19</v>
      </c>
      <c r="K159" s="99" t="s">
        <v>175</v>
      </c>
      <c r="L159" s="100">
        <v>90.24</v>
      </c>
      <c r="M159" s="101" t="s">
        <v>33</v>
      </c>
      <c r="N159" s="102" t="s">
        <v>33</v>
      </c>
      <c r="T159" s="68" t="s">
        <v>174</v>
      </c>
    </row>
    <row r="160" spans="1:27" s="63" customFormat="1" x14ac:dyDescent="0.2">
      <c r="A160" s="98"/>
      <c r="B160" s="97" t="s">
        <v>212</v>
      </c>
      <c r="C160" s="767" t="s">
        <v>252</v>
      </c>
      <c r="D160" s="767"/>
      <c r="E160" s="767"/>
      <c r="F160" s="99" t="s">
        <v>33</v>
      </c>
      <c r="G160" s="99" t="s">
        <v>33</v>
      </c>
      <c r="H160" s="99" t="s">
        <v>33</v>
      </c>
      <c r="I160" s="99" t="s">
        <v>33</v>
      </c>
      <c r="J160" s="100">
        <v>14.32</v>
      </c>
      <c r="K160" s="99" t="s">
        <v>33</v>
      </c>
      <c r="L160" s="100">
        <v>14.32</v>
      </c>
      <c r="M160" s="101" t="s">
        <v>33</v>
      </c>
      <c r="N160" s="102" t="s">
        <v>33</v>
      </c>
      <c r="T160" s="68" t="s">
        <v>252</v>
      </c>
    </row>
    <row r="161" spans="1:27" s="63" customFormat="1" x14ac:dyDescent="0.2">
      <c r="A161" s="98"/>
      <c r="B161" s="97" t="s">
        <v>33</v>
      </c>
      <c r="C161" s="767" t="s">
        <v>253</v>
      </c>
      <c r="D161" s="767"/>
      <c r="E161" s="767"/>
      <c r="F161" s="99" t="s">
        <v>179</v>
      </c>
      <c r="G161" s="99" t="s">
        <v>4776</v>
      </c>
      <c r="H161" s="99" t="s">
        <v>175</v>
      </c>
      <c r="I161" s="99" t="s">
        <v>4777</v>
      </c>
      <c r="J161" s="100" t="s">
        <v>33</v>
      </c>
      <c r="K161" s="99" t="s">
        <v>33</v>
      </c>
      <c r="L161" s="100" t="s">
        <v>33</v>
      </c>
      <c r="M161" s="101" t="s">
        <v>33</v>
      </c>
      <c r="N161" s="102" t="s">
        <v>33</v>
      </c>
      <c r="U161" s="68" t="s">
        <v>253</v>
      </c>
    </row>
    <row r="162" spans="1:27" s="63" customFormat="1" x14ac:dyDescent="0.2">
      <c r="A162" s="98"/>
      <c r="B162" s="97" t="s">
        <v>33</v>
      </c>
      <c r="C162" s="776" t="s">
        <v>182</v>
      </c>
      <c r="D162" s="776"/>
      <c r="E162" s="776"/>
      <c r="F162" s="90" t="s">
        <v>33</v>
      </c>
      <c r="G162" s="90" t="s">
        <v>33</v>
      </c>
      <c r="H162" s="90" t="s">
        <v>33</v>
      </c>
      <c r="I162" s="90" t="s">
        <v>33</v>
      </c>
      <c r="J162" s="91">
        <v>199.56</v>
      </c>
      <c r="K162" s="90" t="s">
        <v>33</v>
      </c>
      <c r="L162" s="91">
        <v>245.87</v>
      </c>
      <c r="M162" s="92" t="s">
        <v>33</v>
      </c>
      <c r="N162" s="93" t="s">
        <v>33</v>
      </c>
      <c r="V162" s="68" t="s">
        <v>182</v>
      </c>
    </row>
    <row r="163" spans="1:27" s="63" customFormat="1" x14ac:dyDescent="0.2">
      <c r="A163" s="98"/>
      <c r="B163" s="97" t="s">
        <v>33</v>
      </c>
      <c r="C163" s="767" t="s">
        <v>183</v>
      </c>
      <c r="D163" s="767"/>
      <c r="E163" s="767"/>
      <c r="F163" s="99" t="s">
        <v>33</v>
      </c>
      <c r="G163" s="99" t="s">
        <v>33</v>
      </c>
      <c r="H163" s="99" t="s">
        <v>33</v>
      </c>
      <c r="I163" s="99" t="s">
        <v>33</v>
      </c>
      <c r="J163" s="100" t="s">
        <v>33</v>
      </c>
      <c r="K163" s="99" t="s">
        <v>33</v>
      </c>
      <c r="L163" s="100">
        <v>141.31</v>
      </c>
      <c r="M163" s="101" t="s">
        <v>33</v>
      </c>
      <c r="N163" s="102" t="s">
        <v>33</v>
      </c>
      <c r="U163" s="68" t="s">
        <v>183</v>
      </c>
    </row>
    <row r="164" spans="1:27" s="63" customFormat="1" ht="22.5" x14ac:dyDescent="0.2">
      <c r="A164" s="98"/>
      <c r="B164" s="97" t="s">
        <v>771</v>
      </c>
      <c r="C164" s="767" t="s">
        <v>4352</v>
      </c>
      <c r="D164" s="767"/>
      <c r="E164" s="767"/>
      <c r="F164" s="99" t="s">
        <v>186</v>
      </c>
      <c r="G164" s="99" t="s">
        <v>1190</v>
      </c>
      <c r="H164" s="99" t="s">
        <v>33</v>
      </c>
      <c r="I164" s="99" t="s">
        <v>1190</v>
      </c>
      <c r="J164" s="100" t="s">
        <v>33</v>
      </c>
      <c r="K164" s="99" t="s">
        <v>33</v>
      </c>
      <c r="L164" s="100">
        <v>141.31</v>
      </c>
      <c r="M164" s="101" t="s">
        <v>33</v>
      </c>
      <c r="N164" s="102" t="s">
        <v>33</v>
      </c>
      <c r="U164" s="68" t="s">
        <v>4352</v>
      </c>
    </row>
    <row r="165" spans="1:27" s="63" customFormat="1" ht="22.5" x14ac:dyDescent="0.2">
      <c r="A165" s="98"/>
      <c r="B165" s="97" t="s">
        <v>773</v>
      </c>
      <c r="C165" s="767" t="s">
        <v>4354</v>
      </c>
      <c r="D165" s="767"/>
      <c r="E165" s="767"/>
      <c r="F165" s="99" t="s">
        <v>186</v>
      </c>
      <c r="G165" s="99" t="s">
        <v>594</v>
      </c>
      <c r="H165" s="99" t="s">
        <v>33</v>
      </c>
      <c r="I165" s="99" t="s">
        <v>594</v>
      </c>
      <c r="J165" s="100" t="s">
        <v>33</v>
      </c>
      <c r="K165" s="99" t="s">
        <v>33</v>
      </c>
      <c r="L165" s="100">
        <v>91.85</v>
      </c>
      <c r="M165" s="101" t="s">
        <v>33</v>
      </c>
      <c r="N165" s="102" t="s">
        <v>33</v>
      </c>
      <c r="U165" s="68" t="s">
        <v>4354</v>
      </c>
    </row>
    <row r="166" spans="1:27" s="63" customFormat="1" x14ac:dyDescent="0.2">
      <c r="A166" s="103"/>
      <c r="B166" s="104"/>
      <c r="C166" s="780" t="s">
        <v>191</v>
      </c>
      <c r="D166" s="780"/>
      <c r="E166" s="780"/>
      <c r="F166" s="105" t="s">
        <v>33</v>
      </c>
      <c r="G166" s="105" t="s">
        <v>33</v>
      </c>
      <c r="H166" s="105" t="s">
        <v>33</v>
      </c>
      <c r="I166" s="105" t="s">
        <v>33</v>
      </c>
      <c r="J166" s="106" t="s">
        <v>33</v>
      </c>
      <c r="K166" s="105" t="s">
        <v>33</v>
      </c>
      <c r="L166" s="106">
        <v>479.03</v>
      </c>
      <c r="M166" s="92" t="s">
        <v>33</v>
      </c>
      <c r="N166" s="107" t="s">
        <v>33</v>
      </c>
      <c r="W166" s="68" t="s">
        <v>191</v>
      </c>
    </row>
    <row r="167" spans="1:27" s="63" customFormat="1" ht="22.5" x14ac:dyDescent="0.2">
      <c r="A167" s="88" t="s">
        <v>282</v>
      </c>
      <c r="B167" s="89" t="s">
        <v>912</v>
      </c>
      <c r="C167" s="776" t="s">
        <v>4778</v>
      </c>
      <c r="D167" s="776"/>
      <c r="E167" s="776"/>
      <c r="F167" s="90" t="s">
        <v>484</v>
      </c>
      <c r="G167" s="90" t="s">
        <v>33</v>
      </c>
      <c r="H167" s="90" t="s">
        <v>33</v>
      </c>
      <c r="I167" s="90" t="s">
        <v>165</v>
      </c>
      <c r="J167" s="91">
        <v>1525.18</v>
      </c>
      <c r="K167" s="90" t="s">
        <v>778</v>
      </c>
      <c r="L167" s="91">
        <v>1543.48</v>
      </c>
      <c r="M167" s="92" t="s">
        <v>33</v>
      </c>
      <c r="N167" s="93" t="s">
        <v>33</v>
      </c>
      <c r="Q167" s="68" t="s">
        <v>4778</v>
      </c>
    </row>
    <row r="168" spans="1:27" s="63" customFormat="1" x14ac:dyDescent="0.2">
      <c r="A168" s="94"/>
      <c r="B168" s="95"/>
      <c r="C168" s="767" t="s">
        <v>4779</v>
      </c>
      <c r="D168" s="767"/>
      <c r="E168" s="767"/>
      <c r="F168" s="767"/>
      <c r="G168" s="767"/>
      <c r="H168" s="767"/>
      <c r="I168" s="767"/>
      <c r="J168" s="767"/>
      <c r="K168" s="767"/>
      <c r="L168" s="767"/>
      <c r="M168" s="767"/>
      <c r="N168" s="781"/>
      <c r="AA168" s="68" t="s">
        <v>4779</v>
      </c>
    </row>
    <row r="169" spans="1:27" s="63" customFormat="1" ht="22.5" x14ac:dyDescent="0.2">
      <c r="A169" s="96"/>
      <c r="B169" s="97" t="s">
        <v>780</v>
      </c>
      <c r="C169" s="767" t="s">
        <v>781</v>
      </c>
      <c r="D169" s="767"/>
      <c r="E169" s="767"/>
      <c r="F169" s="767"/>
      <c r="G169" s="767"/>
      <c r="H169" s="767"/>
      <c r="I169" s="767"/>
      <c r="J169" s="767"/>
      <c r="K169" s="767"/>
      <c r="L169" s="767"/>
      <c r="M169" s="767"/>
      <c r="N169" s="781"/>
      <c r="S169" s="68" t="s">
        <v>781</v>
      </c>
    </row>
    <row r="170" spans="1:27" s="63" customFormat="1" ht="33.75" x14ac:dyDescent="0.2">
      <c r="A170" s="88" t="s">
        <v>287</v>
      </c>
      <c r="B170" s="89" t="s">
        <v>4780</v>
      </c>
      <c r="C170" s="776" t="s">
        <v>4781</v>
      </c>
      <c r="D170" s="776"/>
      <c r="E170" s="776"/>
      <c r="F170" s="90" t="s">
        <v>484</v>
      </c>
      <c r="G170" s="90" t="s">
        <v>33</v>
      </c>
      <c r="H170" s="90" t="s">
        <v>33</v>
      </c>
      <c r="I170" s="90" t="s">
        <v>165</v>
      </c>
      <c r="J170" s="91" t="s">
        <v>33</v>
      </c>
      <c r="K170" s="90" t="s">
        <v>33</v>
      </c>
      <c r="L170" s="91" t="s">
        <v>33</v>
      </c>
      <c r="M170" s="92" t="s">
        <v>33</v>
      </c>
      <c r="N170" s="93" t="s">
        <v>33</v>
      </c>
      <c r="Q170" s="68" t="s">
        <v>4781</v>
      </c>
    </row>
    <row r="171" spans="1:27" s="63" customFormat="1" ht="33.75" x14ac:dyDescent="0.2">
      <c r="A171" s="96"/>
      <c r="B171" s="97" t="s">
        <v>890</v>
      </c>
      <c r="C171" s="767" t="s">
        <v>559</v>
      </c>
      <c r="D171" s="767"/>
      <c r="E171" s="767"/>
      <c r="F171" s="767"/>
      <c r="G171" s="767"/>
      <c r="H171" s="767"/>
      <c r="I171" s="767"/>
      <c r="J171" s="767"/>
      <c r="K171" s="767"/>
      <c r="L171" s="767"/>
      <c r="M171" s="767"/>
      <c r="N171" s="781"/>
      <c r="S171" s="68" t="s">
        <v>559</v>
      </c>
    </row>
    <row r="172" spans="1:27" s="63" customFormat="1" x14ac:dyDescent="0.2">
      <c r="A172" s="98"/>
      <c r="B172" s="97" t="s">
        <v>165</v>
      </c>
      <c r="C172" s="767" t="s">
        <v>251</v>
      </c>
      <c r="D172" s="767"/>
      <c r="E172" s="767"/>
      <c r="F172" s="99" t="s">
        <v>33</v>
      </c>
      <c r="G172" s="99" t="s">
        <v>33</v>
      </c>
      <c r="H172" s="99" t="s">
        <v>33</v>
      </c>
      <c r="I172" s="99" t="s">
        <v>33</v>
      </c>
      <c r="J172" s="100">
        <v>24.03</v>
      </c>
      <c r="K172" s="99" t="s">
        <v>175</v>
      </c>
      <c r="L172" s="100">
        <v>30.04</v>
      </c>
      <c r="M172" s="101" t="s">
        <v>33</v>
      </c>
      <c r="N172" s="102" t="s">
        <v>33</v>
      </c>
      <c r="T172" s="68" t="s">
        <v>251</v>
      </c>
    </row>
    <row r="173" spans="1:27" s="63" customFormat="1" x14ac:dyDescent="0.2">
      <c r="A173" s="98"/>
      <c r="B173" s="97" t="s">
        <v>173</v>
      </c>
      <c r="C173" s="767" t="s">
        <v>174</v>
      </c>
      <c r="D173" s="767"/>
      <c r="E173" s="767"/>
      <c r="F173" s="99" t="s">
        <v>33</v>
      </c>
      <c r="G173" s="99" t="s">
        <v>33</v>
      </c>
      <c r="H173" s="99" t="s">
        <v>33</v>
      </c>
      <c r="I173" s="99" t="s">
        <v>33</v>
      </c>
      <c r="J173" s="100">
        <v>5.3</v>
      </c>
      <c r="K173" s="99" t="s">
        <v>175</v>
      </c>
      <c r="L173" s="100">
        <v>6.63</v>
      </c>
      <c r="M173" s="101" t="s">
        <v>33</v>
      </c>
      <c r="N173" s="102" t="s">
        <v>33</v>
      </c>
      <c r="T173" s="68" t="s">
        <v>174</v>
      </c>
    </row>
    <row r="174" spans="1:27" s="63" customFormat="1" x14ac:dyDescent="0.2">
      <c r="A174" s="98"/>
      <c r="B174" s="97" t="s">
        <v>212</v>
      </c>
      <c r="C174" s="767" t="s">
        <v>252</v>
      </c>
      <c r="D174" s="767"/>
      <c r="E174" s="767"/>
      <c r="F174" s="99" t="s">
        <v>33</v>
      </c>
      <c r="G174" s="99" t="s">
        <v>33</v>
      </c>
      <c r="H174" s="99" t="s">
        <v>33</v>
      </c>
      <c r="I174" s="99" t="s">
        <v>33</v>
      </c>
      <c r="J174" s="100">
        <v>1.65</v>
      </c>
      <c r="K174" s="99" t="s">
        <v>33</v>
      </c>
      <c r="L174" s="100">
        <v>1.65</v>
      </c>
      <c r="M174" s="101" t="s">
        <v>33</v>
      </c>
      <c r="N174" s="102" t="s">
        <v>33</v>
      </c>
      <c r="T174" s="68" t="s">
        <v>252</v>
      </c>
    </row>
    <row r="175" spans="1:27" s="63" customFormat="1" x14ac:dyDescent="0.2">
      <c r="A175" s="98"/>
      <c r="B175" s="97" t="s">
        <v>33</v>
      </c>
      <c r="C175" s="767" t="s">
        <v>253</v>
      </c>
      <c r="D175" s="767"/>
      <c r="E175" s="767"/>
      <c r="F175" s="99" t="s">
        <v>179</v>
      </c>
      <c r="G175" s="99" t="s">
        <v>4782</v>
      </c>
      <c r="H175" s="99" t="s">
        <v>175</v>
      </c>
      <c r="I175" s="99" t="s">
        <v>4783</v>
      </c>
      <c r="J175" s="100" t="s">
        <v>33</v>
      </c>
      <c r="K175" s="99" t="s">
        <v>33</v>
      </c>
      <c r="L175" s="100" t="s">
        <v>33</v>
      </c>
      <c r="M175" s="101" t="s">
        <v>33</v>
      </c>
      <c r="N175" s="102" t="s">
        <v>33</v>
      </c>
      <c r="U175" s="68" t="s">
        <v>253</v>
      </c>
    </row>
    <row r="176" spans="1:27" s="63" customFormat="1" x14ac:dyDescent="0.2">
      <c r="A176" s="98"/>
      <c r="B176" s="97" t="s">
        <v>33</v>
      </c>
      <c r="C176" s="776" t="s">
        <v>182</v>
      </c>
      <c r="D176" s="776"/>
      <c r="E176" s="776"/>
      <c r="F176" s="90" t="s">
        <v>33</v>
      </c>
      <c r="G176" s="90" t="s">
        <v>33</v>
      </c>
      <c r="H176" s="90" t="s">
        <v>33</v>
      </c>
      <c r="I176" s="90" t="s">
        <v>33</v>
      </c>
      <c r="J176" s="91">
        <v>30.98</v>
      </c>
      <c r="K176" s="90" t="s">
        <v>33</v>
      </c>
      <c r="L176" s="91">
        <v>38.32</v>
      </c>
      <c r="M176" s="92" t="s">
        <v>33</v>
      </c>
      <c r="N176" s="93" t="s">
        <v>33</v>
      </c>
      <c r="V176" s="68" t="s">
        <v>182</v>
      </c>
    </row>
    <row r="177" spans="1:27" s="63" customFormat="1" x14ac:dyDescent="0.2">
      <c r="A177" s="98"/>
      <c r="B177" s="97" t="s">
        <v>33</v>
      </c>
      <c r="C177" s="767" t="s">
        <v>183</v>
      </c>
      <c r="D177" s="767"/>
      <c r="E177" s="767"/>
      <c r="F177" s="99" t="s">
        <v>33</v>
      </c>
      <c r="G177" s="99" t="s">
        <v>33</v>
      </c>
      <c r="H177" s="99" t="s">
        <v>33</v>
      </c>
      <c r="I177" s="99" t="s">
        <v>33</v>
      </c>
      <c r="J177" s="100" t="s">
        <v>33</v>
      </c>
      <c r="K177" s="99" t="s">
        <v>33</v>
      </c>
      <c r="L177" s="100">
        <v>30.04</v>
      </c>
      <c r="M177" s="101" t="s">
        <v>33</v>
      </c>
      <c r="N177" s="102" t="s">
        <v>33</v>
      </c>
      <c r="U177" s="68" t="s">
        <v>183</v>
      </c>
    </row>
    <row r="178" spans="1:27" s="63" customFormat="1" ht="22.5" x14ac:dyDescent="0.2">
      <c r="A178" s="98"/>
      <c r="B178" s="97" t="s">
        <v>771</v>
      </c>
      <c r="C178" s="767" t="s">
        <v>4352</v>
      </c>
      <c r="D178" s="767"/>
      <c r="E178" s="767"/>
      <c r="F178" s="99" t="s">
        <v>186</v>
      </c>
      <c r="G178" s="99" t="s">
        <v>1190</v>
      </c>
      <c r="H178" s="99" t="s">
        <v>33</v>
      </c>
      <c r="I178" s="99" t="s">
        <v>1190</v>
      </c>
      <c r="J178" s="100" t="s">
        <v>33</v>
      </c>
      <c r="K178" s="99" t="s">
        <v>33</v>
      </c>
      <c r="L178" s="100">
        <v>30.04</v>
      </c>
      <c r="M178" s="101" t="s">
        <v>33</v>
      </c>
      <c r="N178" s="102" t="s">
        <v>33</v>
      </c>
      <c r="U178" s="68" t="s">
        <v>4352</v>
      </c>
    </row>
    <row r="179" spans="1:27" s="63" customFormat="1" ht="22.5" x14ac:dyDescent="0.2">
      <c r="A179" s="98"/>
      <c r="B179" s="97" t="s">
        <v>773</v>
      </c>
      <c r="C179" s="767" t="s">
        <v>4354</v>
      </c>
      <c r="D179" s="767"/>
      <c r="E179" s="767"/>
      <c r="F179" s="99" t="s">
        <v>186</v>
      </c>
      <c r="G179" s="99" t="s">
        <v>594</v>
      </c>
      <c r="H179" s="99" t="s">
        <v>33</v>
      </c>
      <c r="I179" s="99" t="s">
        <v>594</v>
      </c>
      <c r="J179" s="100" t="s">
        <v>33</v>
      </c>
      <c r="K179" s="99" t="s">
        <v>33</v>
      </c>
      <c r="L179" s="100">
        <v>19.53</v>
      </c>
      <c r="M179" s="101" t="s">
        <v>33</v>
      </c>
      <c r="N179" s="102" t="s">
        <v>33</v>
      </c>
      <c r="U179" s="68" t="s">
        <v>4354</v>
      </c>
    </row>
    <row r="180" spans="1:27" s="63" customFormat="1" x14ac:dyDescent="0.2">
      <c r="A180" s="103"/>
      <c r="B180" s="104"/>
      <c r="C180" s="780" t="s">
        <v>191</v>
      </c>
      <c r="D180" s="780"/>
      <c r="E180" s="780"/>
      <c r="F180" s="105" t="s">
        <v>33</v>
      </c>
      <c r="G180" s="105" t="s">
        <v>33</v>
      </c>
      <c r="H180" s="105" t="s">
        <v>33</v>
      </c>
      <c r="I180" s="105" t="s">
        <v>33</v>
      </c>
      <c r="J180" s="106" t="s">
        <v>33</v>
      </c>
      <c r="K180" s="105" t="s">
        <v>33</v>
      </c>
      <c r="L180" s="106">
        <v>87.89</v>
      </c>
      <c r="M180" s="92" t="s">
        <v>33</v>
      </c>
      <c r="N180" s="107" t="s">
        <v>33</v>
      </c>
      <c r="W180" s="68" t="s">
        <v>191</v>
      </c>
    </row>
    <row r="181" spans="1:27" s="63" customFormat="1" ht="22.5" x14ac:dyDescent="0.2">
      <c r="A181" s="88" t="s">
        <v>217</v>
      </c>
      <c r="B181" s="89" t="s">
        <v>4784</v>
      </c>
      <c r="C181" s="776" t="s">
        <v>4785</v>
      </c>
      <c r="D181" s="776"/>
      <c r="E181" s="776"/>
      <c r="F181" s="90" t="s">
        <v>484</v>
      </c>
      <c r="G181" s="90" t="s">
        <v>33</v>
      </c>
      <c r="H181" s="90" t="s">
        <v>33</v>
      </c>
      <c r="I181" s="90" t="s">
        <v>165</v>
      </c>
      <c r="J181" s="91">
        <v>114.76</v>
      </c>
      <c r="K181" s="90" t="s">
        <v>778</v>
      </c>
      <c r="L181" s="91">
        <v>116.14</v>
      </c>
      <c r="M181" s="92" t="s">
        <v>33</v>
      </c>
      <c r="N181" s="93" t="s">
        <v>33</v>
      </c>
      <c r="Q181" s="68" t="s">
        <v>4785</v>
      </c>
    </row>
    <row r="182" spans="1:27" s="63" customFormat="1" x14ac:dyDescent="0.2">
      <c r="A182" s="94"/>
      <c r="B182" s="95"/>
      <c r="C182" s="767" t="s">
        <v>4786</v>
      </c>
      <c r="D182" s="767"/>
      <c r="E182" s="767"/>
      <c r="F182" s="767"/>
      <c r="G182" s="767"/>
      <c r="H182" s="767"/>
      <c r="I182" s="767"/>
      <c r="J182" s="767"/>
      <c r="K182" s="767"/>
      <c r="L182" s="767"/>
      <c r="M182" s="767"/>
      <c r="N182" s="781"/>
      <c r="AA182" s="68" t="s">
        <v>4786</v>
      </c>
    </row>
    <row r="183" spans="1:27" s="63" customFormat="1" ht="22.5" x14ac:dyDescent="0.2">
      <c r="A183" s="96"/>
      <c r="B183" s="97" t="s">
        <v>780</v>
      </c>
      <c r="C183" s="767" t="s">
        <v>781</v>
      </c>
      <c r="D183" s="767"/>
      <c r="E183" s="767"/>
      <c r="F183" s="767"/>
      <c r="G183" s="767"/>
      <c r="H183" s="767"/>
      <c r="I183" s="767"/>
      <c r="J183" s="767"/>
      <c r="K183" s="767"/>
      <c r="L183" s="767"/>
      <c r="M183" s="767"/>
      <c r="N183" s="781"/>
      <c r="S183" s="68" t="s">
        <v>781</v>
      </c>
    </row>
    <row r="184" spans="1:27" s="63" customFormat="1" ht="22.5" x14ac:dyDescent="0.2">
      <c r="A184" s="88" t="s">
        <v>291</v>
      </c>
      <c r="B184" s="89" t="s">
        <v>2725</v>
      </c>
      <c r="C184" s="776" t="s">
        <v>2726</v>
      </c>
      <c r="D184" s="776"/>
      <c r="E184" s="776"/>
      <c r="F184" s="90" t="s">
        <v>711</v>
      </c>
      <c r="G184" s="90" t="s">
        <v>33</v>
      </c>
      <c r="H184" s="90" t="s">
        <v>33</v>
      </c>
      <c r="I184" s="90" t="s">
        <v>1720</v>
      </c>
      <c r="J184" s="91" t="s">
        <v>33</v>
      </c>
      <c r="K184" s="90" t="s">
        <v>33</v>
      </c>
      <c r="L184" s="91" t="s">
        <v>33</v>
      </c>
      <c r="M184" s="92" t="s">
        <v>33</v>
      </c>
      <c r="N184" s="93" t="s">
        <v>33</v>
      </c>
      <c r="Q184" s="68" t="s">
        <v>2726</v>
      </c>
    </row>
    <row r="185" spans="1:27" s="63" customFormat="1" x14ac:dyDescent="0.2">
      <c r="A185" s="94"/>
      <c r="B185" s="95"/>
      <c r="C185" s="767" t="s">
        <v>4787</v>
      </c>
      <c r="D185" s="767"/>
      <c r="E185" s="767"/>
      <c r="F185" s="767"/>
      <c r="G185" s="767"/>
      <c r="H185" s="767"/>
      <c r="I185" s="767"/>
      <c r="J185" s="767"/>
      <c r="K185" s="767"/>
      <c r="L185" s="767"/>
      <c r="M185" s="767"/>
      <c r="N185" s="781"/>
      <c r="R185" s="68" t="s">
        <v>4787</v>
      </c>
    </row>
    <row r="186" spans="1:27" s="63" customFormat="1" ht="33.75" x14ac:dyDescent="0.2">
      <c r="A186" s="96"/>
      <c r="B186" s="97" t="s">
        <v>890</v>
      </c>
      <c r="C186" s="767" t="s">
        <v>559</v>
      </c>
      <c r="D186" s="767"/>
      <c r="E186" s="767"/>
      <c r="F186" s="767"/>
      <c r="G186" s="767"/>
      <c r="H186" s="767"/>
      <c r="I186" s="767"/>
      <c r="J186" s="767"/>
      <c r="K186" s="767"/>
      <c r="L186" s="767"/>
      <c r="M186" s="767"/>
      <c r="N186" s="781"/>
      <c r="S186" s="68" t="s">
        <v>559</v>
      </c>
    </row>
    <row r="187" spans="1:27" s="63" customFormat="1" x14ac:dyDescent="0.2">
      <c r="A187" s="98"/>
      <c r="B187" s="97" t="s">
        <v>165</v>
      </c>
      <c r="C187" s="767" t="s">
        <v>251</v>
      </c>
      <c r="D187" s="767"/>
      <c r="E187" s="767"/>
      <c r="F187" s="99" t="s">
        <v>33</v>
      </c>
      <c r="G187" s="99" t="s">
        <v>33</v>
      </c>
      <c r="H187" s="99" t="s">
        <v>33</v>
      </c>
      <c r="I187" s="99" t="s">
        <v>33</v>
      </c>
      <c r="J187" s="100">
        <v>3.85</v>
      </c>
      <c r="K187" s="99" t="s">
        <v>175</v>
      </c>
      <c r="L187" s="100">
        <v>192.5</v>
      </c>
      <c r="M187" s="101" t="s">
        <v>33</v>
      </c>
      <c r="N187" s="102" t="s">
        <v>33</v>
      </c>
      <c r="T187" s="68" t="s">
        <v>251</v>
      </c>
    </row>
    <row r="188" spans="1:27" s="63" customFormat="1" x14ac:dyDescent="0.2">
      <c r="A188" s="98"/>
      <c r="B188" s="97" t="s">
        <v>173</v>
      </c>
      <c r="C188" s="767" t="s">
        <v>174</v>
      </c>
      <c r="D188" s="767"/>
      <c r="E188" s="767"/>
      <c r="F188" s="99" t="s">
        <v>33</v>
      </c>
      <c r="G188" s="99" t="s">
        <v>33</v>
      </c>
      <c r="H188" s="99" t="s">
        <v>33</v>
      </c>
      <c r="I188" s="99" t="s">
        <v>33</v>
      </c>
      <c r="J188" s="100">
        <v>1.31</v>
      </c>
      <c r="K188" s="99" t="s">
        <v>175</v>
      </c>
      <c r="L188" s="100">
        <v>65.5</v>
      </c>
      <c r="M188" s="101" t="s">
        <v>33</v>
      </c>
      <c r="N188" s="102" t="s">
        <v>33</v>
      </c>
      <c r="T188" s="68" t="s">
        <v>174</v>
      </c>
    </row>
    <row r="189" spans="1:27" s="63" customFormat="1" x14ac:dyDescent="0.2">
      <c r="A189" s="98"/>
      <c r="B189" s="97" t="s">
        <v>176</v>
      </c>
      <c r="C189" s="767" t="s">
        <v>177</v>
      </c>
      <c r="D189" s="767"/>
      <c r="E189" s="767"/>
      <c r="F189" s="99" t="s">
        <v>33</v>
      </c>
      <c r="G189" s="99" t="s">
        <v>33</v>
      </c>
      <c r="H189" s="99" t="s">
        <v>33</v>
      </c>
      <c r="I189" s="99" t="s">
        <v>33</v>
      </c>
      <c r="J189" s="100">
        <v>0.23</v>
      </c>
      <c r="K189" s="99" t="s">
        <v>175</v>
      </c>
      <c r="L189" s="100">
        <v>11.5</v>
      </c>
      <c r="M189" s="101" t="s">
        <v>33</v>
      </c>
      <c r="N189" s="102" t="s">
        <v>33</v>
      </c>
      <c r="T189" s="68" t="s">
        <v>177</v>
      </c>
    </row>
    <row r="190" spans="1:27" s="63" customFormat="1" x14ac:dyDescent="0.2">
      <c r="A190" s="98"/>
      <c r="B190" s="97" t="s">
        <v>212</v>
      </c>
      <c r="C190" s="767" t="s">
        <v>252</v>
      </c>
      <c r="D190" s="767"/>
      <c r="E190" s="767"/>
      <c r="F190" s="99" t="s">
        <v>33</v>
      </c>
      <c r="G190" s="99" t="s">
        <v>33</v>
      </c>
      <c r="H190" s="99" t="s">
        <v>33</v>
      </c>
      <c r="I190" s="99" t="s">
        <v>33</v>
      </c>
      <c r="J190" s="100">
        <v>0.08</v>
      </c>
      <c r="K190" s="99" t="s">
        <v>33</v>
      </c>
      <c r="L190" s="100">
        <v>3.2</v>
      </c>
      <c r="M190" s="101" t="s">
        <v>33</v>
      </c>
      <c r="N190" s="102" t="s">
        <v>33</v>
      </c>
      <c r="T190" s="68" t="s">
        <v>252</v>
      </c>
    </row>
    <row r="191" spans="1:27" s="63" customFormat="1" x14ac:dyDescent="0.2">
      <c r="A191" s="98"/>
      <c r="B191" s="97" t="s">
        <v>33</v>
      </c>
      <c r="C191" s="767" t="s">
        <v>253</v>
      </c>
      <c r="D191" s="767"/>
      <c r="E191" s="767"/>
      <c r="F191" s="99" t="s">
        <v>179</v>
      </c>
      <c r="G191" s="99" t="s">
        <v>2727</v>
      </c>
      <c r="H191" s="99" t="s">
        <v>175</v>
      </c>
      <c r="I191" s="99" t="s">
        <v>692</v>
      </c>
      <c r="J191" s="100" t="s">
        <v>33</v>
      </c>
      <c r="K191" s="99" t="s">
        <v>33</v>
      </c>
      <c r="L191" s="100" t="s">
        <v>33</v>
      </c>
      <c r="M191" s="101" t="s">
        <v>33</v>
      </c>
      <c r="N191" s="102" t="s">
        <v>33</v>
      </c>
      <c r="U191" s="68" t="s">
        <v>253</v>
      </c>
    </row>
    <row r="192" spans="1:27" s="63" customFormat="1" x14ac:dyDescent="0.2">
      <c r="A192" s="98"/>
      <c r="B192" s="97" t="s">
        <v>33</v>
      </c>
      <c r="C192" s="767" t="s">
        <v>178</v>
      </c>
      <c r="D192" s="767"/>
      <c r="E192" s="767"/>
      <c r="F192" s="99" t="s">
        <v>179</v>
      </c>
      <c r="G192" s="99" t="s">
        <v>981</v>
      </c>
      <c r="H192" s="99" t="s">
        <v>175</v>
      </c>
      <c r="I192" s="99" t="s">
        <v>165</v>
      </c>
      <c r="J192" s="100" t="s">
        <v>33</v>
      </c>
      <c r="K192" s="99" t="s">
        <v>33</v>
      </c>
      <c r="L192" s="100" t="s">
        <v>33</v>
      </c>
      <c r="M192" s="101" t="s">
        <v>33</v>
      </c>
      <c r="N192" s="102" t="s">
        <v>33</v>
      </c>
      <c r="U192" s="68" t="s">
        <v>178</v>
      </c>
    </row>
    <row r="193" spans="1:23" s="63" customFormat="1" x14ac:dyDescent="0.2">
      <c r="A193" s="98"/>
      <c r="B193" s="97" t="s">
        <v>33</v>
      </c>
      <c r="C193" s="776" t="s">
        <v>182</v>
      </c>
      <c r="D193" s="776"/>
      <c r="E193" s="776"/>
      <c r="F193" s="90" t="s">
        <v>33</v>
      </c>
      <c r="G193" s="90" t="s">
        <v>33</v>
      </c>
      <c r="H193" s="90" t="s">
        <v>33</v>
      </c>
      <c r="I193" s="90" t="s">
        <v>33</v>
      </c>
      <c r="J193" s="91">
        <v>5.24</v>
      </c>
      <c r="K193" s="90" t="s">
        <v>33</v>
      </c>
      <c r="L193" s="91">
        <v>261.2</v>
      </c>
      <c r="M193" s="92" t="s">
        <v>33</v>
      </c>
      <c r="N193" s="93" t="s">
        <v>33</v>
      </c>
      <c r="V193" s="68" t="s">
        <v>182</v>
      </c>
    </row>
    <row r="194" spans="1:23" s="63" customFormat="1" x14ac:dyDescent="0.2">
      <c r="A194" s="98"/>
      <c r="B194" s="97" t="s">
        <v>33</v>
      </c>
      <c r="C194" s="767" t="s">
        <v>183</v>
      </c>
      <c r="D194" s="767"/>
      <c r="E194" s="767"/>
      <c r="F194" s="99" t="s">
        <v>33</v>
      </c>
      <c r="G194" s="99" t="s">
        <v>33</v>
      </c>
      <c r="H194" s="99" t="s">
        <v>33</v>
      </c>
      <c r="I194" s="99" t="s">
        <v>33</v>
      </c>
      <c r="J194" s="100" t="s">
        <v>33</v>
      </c>
      <c r="K194" s="99" t="s">
        <v>33</v>
      </c>
      <c r="L194" s="100">
        <v>204</v>
      </c>
      <c r="M194" s="101" t="s">
        <v>33</v>
      </c>
      <c r="N194" s="102" t="s">
        <v>33</v>
      </c>
      <c r="U194" s="68" t="s">
        <v>183</v>
      </c>
    </row>
    <row r="195" spans="1:23" s="63" customFormat="1" ht="22.5" x14ac:dyDescent="0.2">
      <c r="A195" s="98"/>
      <c r="B195" s="97" t="s">
        <v>959</v>
      </c>
      <c r="C195" s="767" t="s">
        <v>960</v>
      </c>
      <c r="D195" s="767"/>
      <c r="E195" s="767"/>
      <c r="F195" s="99" t="s">
        <v>186</v>
      </c>
      <c r="G195" s="99" t="s">
        <v>187</v>
      </c>
      <c r="H195" s="99" t="s">
        <v>33</v>
      </c>
      <c r="I195" s="99" t="s">
        <v>187</v>
      </c>
      <c r="J195" s="100" t="s">
        <v>33</v>
      </c>
      <c r="K195" s="99" t="s">
        <v>33</v>
      </c>
      <c r="L195" s="100">
        <v>193.8</v>
      </c>
      <c r="M195" s="101" t="s">
        <v>33</v>
      </c>
      <c r="N195" s="102" t="s">
        <v>33</v>
      </c>
      <c r="U195" s="68" t="s">
        <v>960</v>
      </c>
    </row>
    <row r="196" spans="1:23" s="63" customFormat="1" ht="22.5" x14ac:dyDescent="0.2">
      <c r="A196" s="98"/>
      <c r="B196" s="97" t="s">
        <v>961</v>
      </c>
      <c r="C196" s="767" t="s">
        <v>962</v>
      </c>
      <c r="D196" s="767"/>
      <c r="E196" s="767"/>
      <c r="F196" s="99" t="s">
        <v>186</v>
      </c>
      <c r="G196" s="99" t="s">
        <v>594</v>
      </c>
      <c r="H196" s="99" t="s">
        <v>33</v>
      </c>
      <c r="I196" s="99" t="s">
        <v>594</v>
      </c>
      <c r="J196" s="100" t="s">
        <v>33</v>
      </c>
      <c r="K196" s="99" t="s">
        <v>33</v>
      </c>
      <c r="L196" s="100">
        <v>132.6</v>
      </c>
      <c r="M196" s="101" t="s">
        <v>33</v>
      </c>
      <c r="N196" s="102" t="s">
        <v>33</v>
      </c>
      <c r="U196" s="68" t="s">
        <v>962</v>
      </c>
    </row>
    <row r="197" spans="1:23" s="63" customFormat="1" x14ac:dyDescent="0.2">
      <c r="A197" s="103"/>
      <c r="B197" s="104"/>
      <c r="C197" s="780" t="s">
        <v>191</v>
      </c>
      <c r="D197" s="780"/>
      <c r="E197" s="780"/>
      <c r="F197" s="105" t="s">
        <v>33</v>
      </c>
      <c r="G197" s="105" t="s">
        <v>33</v>
      </c>
      <c r="H197" s="105" t="s">
        <v>33</v>
      </c>
      <c r="I197" s="105" t="s">
        <v>33</v>
      </c>
      <c r="J197" s="106" t="s">
        <v>33</v>
      </c>
      <c r="K197" s="105" t="s">
        <v>33</v>
      </c>
      <c r="L197" s="106">
        <v>587.6</v>
      </c>
      <c r="M197" s="92" t="s">
        <v>33</v>
      </c>
      <c r="N197" s="107" t="s">
        <v>33</v>
      </c>
      <c r="W197" s="68" t="s">
        <v>191</v>
      </c>
    </row>
    <row r="198" spans="1:23" s="63" customFormat="1" x14ac:dyDescent="0.2">
      <c r="A198" s="88" t="s">
        <v>293</v>
      </c>
      <c r="B198" s="89" t="s">
        <v>4788</v>
      </c>
      <c r="C198" s="776" t="s">
        <v>4789</v>
      </c>
      <c r="D198" s="776"/>
      <c r="E198" s="776"/>
      <c r="F198" s="90" t="s">
        <v>711</v>
      </c>
      <c r="G198" s="90" t="s">
        <v>33</v>
      </c>
      <c r="H198" s="90" t="s">
        <v>33</v>
      </c>
      <c r="I198" s="90" t="s">
        <v>1720</v>
      </c>
      <c r="J198" s="91">
        <v>8.84</v>
      </c>
      <c r="K198" s="90" t="s">
        <v>33</v>
      </c>
      <c r="L198" s="91">
        <v>353.6</v>
      </c>
      <c r="M198" s="92" t="s">
        <v>33</v>
      </c>
      <c r="N198" s="93" t="s">
        <v>33</v>
      </c>
      <c r="Q198" s="68" t="s">
        <v>4789</v>
      </c>
    </row>
    <row r="199" spans="1:23" s="63" customFormat="1" x14ac:dyDescent="0.2">
      <c r="A199" s="94"/>
      <c r="B199" s="95"/>
      <c r="C199" s="767" t="s">
        <v>4790</v>
      </c>
      <c r="D199" s="767"/>
      <c r="E199" s="767"/>
      <c r="F199" s="767"/>
      <c r="G199" s="767"/>
      <c r="H199" s="767"/>
      <c r="I199" s="767"/>
      <c r="J199" s="767"/>
      <c r="K199" s="767"/>
      <c r="L199" s="767"/>
      <c r="M199" s="767"/>
      <c r="N199" s="781"/>
      <c r="R199" s="68" t="s">
        <v>4790</v>
      </c>
    </row>
    <row r="200" spans="1:23" s="63" customFormat="1" ht="33.75" x14ac:dyDescent="0.2">
      <c r="A200" s="88" t="s">
        <v>301</v>
      </c>
      <c r="B200" s="89" t="s">
        <v>4791</v>
      </c>
      <c r="C200" s="776" t="s">
        <v>4792</v>
      </c>
      <c r="D200" s="776"/>
      <c r="E200" s="776"/>
      <c r="F200" s="90" t="s">
        <v>484</v>
      </c>
      <c r="G200" s="90" t="s">
        <v>33</v>
      </c>
      <c r="H200" s="90" t="s">
        <v>33</v>
      </c>
      <c r="I200" s="90" t="s">
        <v>262</v>
      </c>
      <c r="J200" s="91" t="s">
        <v>33</v>
      </c>
      <c r="K200" s="90" t="s">
        <v>33</v>
      </c>
      <c r="L200" s="91" t="s">
        <v>33</v>
      </c>
      <c r="M200" s="92" t="s">
        <v>33</v>
      </c>
      <c r="N200" s="93" t="s">
        <v>33</v>
      </c>
      <c r="Q200" s="68" t="s">
        <v>4792</v>
      </c>
    </row>
    <row r="201" spans="1:23" s="63" customFormat="1" ht="33.75" x14ac:dyDescent="0.2">
      <c r="A201" s="96"/>
      <c r="B201" s="97" t="s">
        <v>890</v>
      </c>
      <c r="C201" s="767" t="s">
        <v>559</v>
      </c>
      <c r="D201" s="767"/>
      <c r="E201" s="767"/>
      <c r="F201" s="767"/>
      <c r="G201" s="767"/>
      <c r="H201" s="767"/>
      <c r="I201" s="767"/>
      <c r="J201" s="767"/>
      <c r="K201" s="767"/>
      <c r="L201" s="767"/>
      <c r="M201" s="767"/>
      <c r="N201" s="781"/>
      <c r="S201" s="68" t="s">
        <v>559</v>
      </c>
    </row>
    <row r="202" spans="1:23" s="63" customFormat="1" x14ac:dyDescent="0.2">
      <c r="A202" s="98"/>
      <c r="B202" s="97" t="s">
        <v>165</v>
      </c>
      <c r="C202" s="767" t="s">
        <v>251</v>
      </c>
      <c r="D202" s="767"/>
      <c r="E202" s="767"/>
      <c r="F202" s="99" t="s">
        <v>33</v>
      </c>
      <c r="G202" s="99" t="s">
        <v>33</v>
      </c>
      <c r="H202" s="99" t="s">
        <v>33</v>
      </c>
      <c r="I202" s="99" t="s">
        <v>33</v>
      </c>
      <c r="J202" s="100">
        <v>107.75</v>
      </c>
      <c r="K202" s="99" t="s">
        <v>175</v>
      </c>
      <c r="L202" s="100">
        <v>1481.56</v>
      </c>
      <c r="M202" s="101" t="s">
        <v>33</v>
      </c>
      <c r="N202" s="102" t="s">
        <v>33</v>
      </c>
      <c r="T202" s="68" t="s">
        <v>251</v>
      </c>
    </row>
    <row r="203" spans="1:23" s="63" customFormat="1" x14ac:dyDescent="0.2">
      <c r="A203" s="98"/>
      <c r="B203" s="97" t="s">
        <v>173</v>
      </c>
      <c r="C203" s="767" t="s">
        <v>174</v>
      </c>
      <c r="D203" s="767"/>
      <c r="E203" s="767"/>
      <c r="F203" s="99" t="s">
        <v>33</v>
      </c>
      <c r="G203" s="99" t="s">
        <v>33</v>
      </c>
      <c r="H203" s="99" t="s">
        <v>33</v>
      </c>
      <c r="I203" s="99" t="s">
        <v>33</v>
      </c>
      <c r="J203" s="100">
        <v>38.119999999999997</v>
      </c>
      <c r="K203" s="99" t="s">
        <v>175</v>
      </c>
      <c r="L203" s="100">
        <v>524.15</v>
      </c>
      <c r="M203" s="101" t="s">
        <v>33</v>
      </c>
      <c r="N203" s="102" t="s">
        <v>33</v>
      </c>
      <c r="T203" s="68" t="s">
        <v>174</v>
      </c>
    </row>
    <row r="204" spans="1:23" s="63" customFormat="1" x14ac:dyDescent="0.2">
      <c r="A204" s="98"/>
      <c r="B204" s="97" t="s">
        <v>212</v>
      </c>
      <c r="C204" s="767" t="s">
        <v>252</v>
      </c>
      <c r="D204" s="767"/>
      <c r="E204" s="767"/>
      <c r="F204" s="99" t="s">
        <v>33</v>
      </c>
      <c r="G204" s="99" t="s">
        <v>33</v>
      </c>
      <c r="H204" s="99" t="s">
        <v>33</v>
      </c>
      <c r="I204" s="99" t="s">
        <v>33</v>
      </c>
      <c r="J204" s="100">
        <v>12.53</v>
      </c>
      <c r="K204" s="99" t="s">
        <v>33</v>
      </c>
      <c r="L204" s="100">
        <v>137.83000000000001</v>
      </c>
      <c r="M204" s="101" t="s">
        <v>33</v>
      </c>
      <c r="N204" s="102" t="s">
        <v>33</v>
      </c>
      <c r="T204" s="68" t="s">
        <v>252</v>
      </c>
    </row>
    <row r="205" spans="1:23" s="63" customFormat="1" x14ac:dyDescent="0.2">
      <c r="A205" s="98"/>
      <c r="B205" s="97" t="s">
        <v>33</v>
      </c>
      <c r="C205" s="767" t="s">
        <v>253</v>
      </c>
      <c r="D205" s="767"/>
      <c r="E205" s="767"/>
      <c r="F205" s="99" t="s">
        <v>179</v>
      </c>
      <c r="G205" s="99" t="s">
        <v>4793</v>
      </c>
      <c r="H205" s="99" t="s">
        <v>175</v>
      </c>
      <c r="I205" s="99" t="s">
        <v>4794</v>
      </c>
      <c r="J205" s="100" t="s">
        <v>33</v>
      </c>
      <c r="K205" s="99" t="s">
        <v>33</v>
      </c>
      <c r="L205" s="100" t="s">
        <v>33</v>
      </c>
      <c r="M205" s="101" t="s">
        <v>33</v>
      </c>
      <c r="N205" s="102" t="s">
        <v>33</v>
      </c>
      <c r="U205" s="68" t="s">
        <v>253</v>
      </c>
    </row>
    <row r="206" spans="1:23" s="63" customFormat="1" x14ac:dyDescent="0.2">
      <c r="A206" s="98"/>
      <c r="B206" s="97" t="s">
        <v>33</v>
      </c>
      <c r="C206" s="776" t="s">
        <v>182</v>
      </c>
      <c r="D206" s="776"/>
      <c r="E206" s="776"/>
      <c r="F206" s="90" t="s">
        <v>33</v>
      </c>
      <c r="G206" s="90" t="s">
        <v>33</v>
      </c>
      <c r="H206" s="90" t="s">
        <v>33</v>
      </c>
      <c r="I206" s="90" t="s">
        <v>33</v>
      </c>
      <c r="J206" s="91">
        <v>158.4</v>
      </c>
      <c r="K206" s="90" t="s">
        <v>33</v>
      </c>
      <c r="L206" s="91">
        <v>2143.54</v>
      </c>
      <c r="M206" s="92" t="s">
        <v>33</v>
      </c>
      <c r="N206" s="93" t="s">
        <v>33</v>
      </c>
      <c r="V206" s="68" t="s">
        <v>182</v>
      </c>
    </row>
    <row r="207" spans="1:23" s="63" customFormat="1" x14ac:dyDescent="0.2">
      <c r="A207" s="98"/>
      <c r="B207" s="97" t="s">
        <v>33</v>
      </c>
      <c r="C207" s="767" t="s">
        <v>183</v>
      </c>
      <c r="D207" s="767"/>
      <c r="E207" s="767"/>
      <c r="F207" s="99" t="s">
        <v>33</v>
      </c>
      <c r="G207" s="99" t="s">
        <v>33</v>
      </c>
      <c r="H207" s="99" t="s">
        <v>33</v>
      </c>
      <c r="I207" s="99" t="s">
        <v>33</v>
      </c>
      <c r="J207" s="100" t="s">
        <v>33</v>
      </c>
      <c r="K207" s="99" t="s">
        <v>33</v>
      </c>
      <c r="L207" s="100">
        <v>1481.56</v>
      </c>
      <c r="M207" s="101" t="s">
        <v>33</v>
      </c>
      <c r="N207" s="102" t="s">
        <v>33</v>
      </c>
      <c r="U207" s="68" t="s">
        <v>183</v>
      </c>
    </row>
    <row r="208" spans="1:23" s="63" customFormat="1" ht="22.5" x14ac:dyDescent="0.2">
      <c r="A208" s="98"/>
      <c r="B208" s="97" t="s">
        <v>771</v>
      </c>
      <c r="C208" s="767" t="s">
        <v>4352</v>
      </c>
      <c r="D208" s="767"/>
      <c r="E208" s="767"/>
      <c r="F208" s="99" t="s">
        <v>186</v>
      </c>
      <c r="G208" s="99" t="s">
        <v>1190</v>
      </c>
      <c r="H208" s="99" t="s">
        <v>33</v>
      </c>
      <c r="I208" s="99" t="s">
        <v>1190</v>
      </c>
      <c r="J208" s="100" t="s">
        <v>33</v>
      </c>
      <c r="K208" s="99" t="s">
        <v>33</v>
      </c>
      <c r="L208" s="100">
        <v>1481.56</v>
      </c>
      <c r="M208" s="101" t="s">
        <v>33</v>
      </c>
      <c r="N208" s="102" t="s">
        <v>33</v>
      </c>
      <c r="U208" s="68" t="s">
        <v>4352</v>
      </c>
    </row>
    <row r="209" spans="1:27" s="63" customFormat="1" ht="22.5" x14ac:dyDescent="0.2">
      <c r="A209" s="98"/>
      <c r="B209" s="97" t="s">
        <v>773</v>
      </c>
      <c r="C209" s="767" t="s">
        <v>4354</v>
      </c>
      <c r="D209" s="767"/>
      <c r="E209" s="767"/>
      <c r="F209" s="99" t="s">
        <v>186</v>
      </c>
      <c r="G209" s="99" t="s">
        <v>594</v>
      </c>
      <c r="H209" s="99" t="s">
        <v>33</v>
      </c>
      <c r="I209" s="99" t="s">
        <v>594</v>
      </c>
      <c r="J209" s="100" t="s">
        <v>33</v>
      </c>
      <c r="K209" s="99" t="s">
        <v>33</v>
      </c>
      <c r="L209" s="100">
        <v>963.01</v>
      </c>
      <c r="M209" s="101" t="s">
        <v>33</v>
      </c>
      <c r="N209" s="102" t="s">
        <v>33</v>
      </c>
      <c r="U209" s="68" t="s">
        <v>4354</v>
      </c>
    </row>
    <row r="210" spans="1:27" s="63" customFormat="1" x14ac:dyDescent="0.2">
      <c r="A210" s="103"/>
      <c r="B210" s="104"/>
      <c r="C210" s="780" t="s">
        <v>191</v>
      </c>
      <c r="D210" s="780"/>
      <c r="E210" s="780"/>
      <c r="F210" s="105" t="s">
        <v>33</v>
      </c>
      <c r="G210" s="105" t="s">
        <v>33</v>
      </c>
      <c r="H210" s="105" t="s">
        <v>33</v>
      </c>
      <c r="I210" s="105" t="s">
        <v>33</v>
      </c>
      <c r="J210" s="106" t="s">
        <v>33</v>
      </c>
      <c r="K210" s="105" t="s">
        <v>33</v>
      </c>
      <c r="L210" s="106">
        <v>4588.1099999999997</v>
      </c>
      <c r="M210" s="92" t="s">
        <v>33</v>
      </c>
      <c r="N210" s="107" t="s">
        <v>33</v>
      </c>
      <c r="W210" s="68" t="s">
        <v>191</v>
      </c>
    </row>
    <row r="211" spans="1:27" s="63" customFormat="1" ht="22.5" x14ac:dyDescent="0.2">
      <c r="A211" s="88" t="s">
        <v>308</v>
      </c>
      <c r="B211" s="89" t="s">
        <v>4795</v>
      </c>
      <c r="C211" s="776" t="s">
        <v>4796</v>
      </c>
      <c r="D211" s="776"/>
      <c r="E211" s="776"/>
      <c r="F211" s="90" t="s">
        <v>484</v>
      </c>
      <c r="G211" s="90" t="s">
        <v>33</v>
      </c>
      <c r="H211" s="90" t="s">
        <v>33</v>
      </c>
      <c r="I211" s="90" t="s">
        <v>262</v>
      </c>
      <c r="J211" s="91">
        <v>1622.33</v>
      </c>
      <c r="K211" s="90" t="s">
        <v>856</v>
      </c>
      <c r="L211" s="91">
        <v>18202.54</v>
      </c>
      <c r="M211" s="92" t="s">
        <v>33</v>
      </c>
      <c r="N211" s="93" t="s">
        <v>33</v>
      </c>
      <c r="Q211" s="68" t="s">
        <v>4796</v>
      </c>
    </row>
    <row r="212" spans="1:27" s="63" customFormat="1" x14ac:dyDescent="0.2">
      <c r="A212" s="94"/>
      <c r="B212" s="95"/>
      <c r="C212" s="767" t="s">
        <v>4797</v>
      </c>
      <c r="D212" s="767"/>
      <c r="E212" s="767"/>
      <c r="F212" s="767"/>
      <c r="G212" s="767"/>
      <c r="H212" s="767"/>
      <c r="I212" s="767"/>
      <c r="J212" s="767"/>
      <c r="K212" s="767"/>
      <c r="L212" s="767"/>
      <c r="M212" s="767"/>
      <c r="N212" s="781"/>
      <c r="AA212" s="68" t="s">
        <v>4797</v>
      </c>
    </row>
    <row r="213" spans="1:27" s="63" customFormat="1" ht="22.5" x14ac:dyDescent="0.2">
      <c r="A213" s="96"/>
      <c r="B213" s="97" t="s">
        <v>858</v>
      </c>
      <c r="C213" s="767" t="s">
        <v>859</v>
      </c>
      <c r="D213" s="767"/>
      <c r="E213" s="767"/>
      <c r="F213" s="767"/>
      <c r="G213" s="767"/>
      <c r="H213" s="767"/>
      <c r="I213" s="767"/>
      <c r="J213" s="767"/>
      <c r="K213" s="767"/>
      <c r="L213" s="767"/>
      <c r="M213" s="767"/>
      <c r="N213" s="781"/>
      <c r="S213" s="68" t="s">
        <v>859</v>
      </c>
    </row>
    <row r="214" spans="1:27" s="63" customFormat="1" x14ac:dyDescent="0.2">
      <c r="A214" s="88" t="s">
        <v>312</v>
      </c>
      <c r="B214" s="89" t="s">
        <v>4798</v>
      </c>
      <c r="C214" s="776" t="s">
        <v>4799</v>
      </c>
      <c r="D214" s="776"/>
      <c r="E214" s="776"/>
      <c r="F214" s="90" t="s">
        <v>815</v>
      </c>
      <c r="G214" s="90" t="s">
        <v>33</v>
      </c>
      <c r="H214" s="90" t="s">
        <v>33</v>
      </c>
      <c r="I214" s="90" t="s">
        <v>1193</v>
      </c>
      <c r="J214" s="91">
        <v>12.5</v>
      </c>
      <c r="K214" s="90" t="s">
        <v>33</v>
      </c>
      <c r="L214" s="91">
        <v>875</v>
      </c>
      <c r="M214" s="92" t="s">
        <v>33</v>
      </c>
      <c r="N214" s="93" t="s">
        <v>33</v>
      </c>
      <c r="Q214" s="68" t="s">
        <v>4799</v>
      </c>
    </row>
    <row r="215" spans="1:27" s="63" customFormat="1" ht="33.75" x14ac:dyDescent="0.2">
      <c r="A215" s="88" t="s">
        <v>316</v>
      </c>
      <c r="B215" s="89" t="s">
        <v>4800</v>
      </c>
      <c r="C215" s="776" t="s">
        <v>4801</v>
      </c>
      <c r="D215" s="776"/>
      <c r="E215" s="776"/>
      <c r="F215" s="90" t="s">
        <v>711</v>
      </c>
      <c r="G215" s="90" t="s">
        <v>33</v>
      </c>
      <c r="H215" s="90" t="s">
        <v>33</v>
      </c>
      <c r="I215" s="90" t="s">
        <v>3413</v>
      </c>
      <c r="J215" s="91" t="s">
        <v>33</v>
      </c>
      <c r="K215" s="90" t="s">
        <v>33</v>
      </c>
      <c r="L215" s="91" t="s">
        <v>33</v>
      </c>
      <c r="M215" s="92" t="s">
        <v>33</v>
      </c>
      <c r="N215" s="93" t="s">
        <v>33</v>
      </c>
      <c r="Q215" s="68" t="s">
        <v>4801</v>
      </c>
    </row>
    <row r="216" spans="1:27" s="63" customFormat="1" x14ac:dyDescent="0.2">
      <c r="A216" s="94"/>
      <c r="B216" s="95"/>
      <c r="C216" s="767" t="s">
        <v>4802</v>
      </c>
      <c r="D216" s="767"/>
      <c r="E216" s="767"/>
      <c r="F216" s="767"/>
      <c r="G216" s="767"/>
      <c r="H216" s="767"/>
      <c r="I216" s="767"/>
      <c r="J216" s="767"/>
      <c r="K216" s="767"/>
      <c r="L216" s="767"/>
      <c r="M216" s="767"/>
      <c r="N216" s="781"/>
      <c r="R216" s="68" t="s">
        <v>4802</v>
      </c>
    </row>
    <row r="217" spans="1:27" s="63" customFormat="1" ht="33.75" x14ac:dyDescent="0.2">
      <c r="A217" s="96"/>
      <c r="B217" s="97" t="s">
        <v>890</v>
      </c>
      <c r="C217" s="767" t="s">
        <v>559</v>
      </c>
      <c r="D217" s="767"/>
      <c r="E217" s="767"/>
      <c r="F217" s="767"/>
      <c r="G217" s="767"/>
      <c r="H217" s="767"/>
      <c r="I217" s="767"/>
      <c r="J217" s="767"/>
      <c r="K217" s="767"/>
      <c r="L217" s="767"/>
      <c r="M217" s="767"/>
      <c r="N217" s="781"/>
      <c r="S217" s="68" t="s">
        <v>559</v>
      </c>
    </row>
    <row r="218" spans="1:27" s="63" customFormat="1" x14ac:dyDescent="0.2">
      <c r="A218" s="98"/>
      <c r="B218" s="97" t="s">
        <v>165</v>
      </c>
      <c r="C218" s="767" t="s">
        <v>251</v>
      </c>
      <c r="D218" s="767"/>
      <c r="E218" s="767"/>
      <c r="F218" s="99" t="s">
        <v>33</v>
      </c>
      <c r="G218" s="99" t="s">
        <v>33</v>
      </c>
      <c r="H218" s="99" t="s">
        <v>33</v>
      </c>
      <c r="I218" s="99" t="s">
        <v>33</v>
      </c>
      <c r="J218" s="100">
        <v>231.62</v>
      </c>
      <c r="K218" s="99" t="s">
        <v>175</v>
      </c>
      <c r="L218" s="100">
        <v>752.77</v>
      </c>
      <c r="M218" s="101" t="s">
        <v>33</v>
      </c>
      <c r="N218" s="102" t="s">
        <v>33</v>
      </c>
      <c r="T218" s="68" t="s">
        <v>251</v>
      </c>
    </row>
    <row r="219" spans="1:27" s="63" customFormat="1" x14ac:dyDescent="0.2">
      <c r="A219" s="98"/>
      <c r="B219" s="97" t="s">
        <v>173</v>
      </c>
      <c r="C219" s="767" t="s">
        <v>174</v>
      </c>
      <c r="D219" s="767"/>
      <c r="E219" s="767"/>
      <c r="F219" s="99" t="s">
        <v>33</v>
      </c>
      <c r="G219" s="99" t="s">
        <v>33</v>
      </c>
      <c r="H219" s="99" t="s">
        <v>33</v>
      </c>
      <c r="I219" s="99" t="s">
        <v>33</v>
      </c>
      <c r="J219" s="100">
        <v>110.45</v>
      </c>
      <c r="K219" s="99" t="s">
        <v>175</v>
      </c>
      <c r="L219" s="100">
        <v>358.96</v>
      </c>
      <c r="M219" s="101" t="s">
        <v>33</v>
      </c>
      <c r="N219" s="102" t="s">
        <v>33</v>
      </c>
      <c r="T219" s="68" t="s">
        <v>174</v>
      </c>
    </row>
    <row r="220" spans="1:27" s="63" customFormat="1" x14ac:dyDescent="0.2">
      <c r="A220" s="98"/>
      <c r="B220" s="97" t="s">
        <v>176</v>
      </c>
      <c r="C220" s="767" t="s">
        <v>177</v>
      </c>
      <c r="D220" s="767"/>
      <c r="E220" s="767"/>
      <c r="F220" s="99" t="s">
        <v>33</v>
      </c>
      <c r="G220" s="99" t="s">
        <v>33</v>
      </c>
      <c r="H220" s="99" t="s">
        <v>33</v>
      </c>
      <c r="I220" s="99" t="s">
        <v>33</v>
      </c>
      <c r="J220" s="100">
        <v>9.5399999999999991</v>
      </c>
      <c r="K220" s="99" t="s">
        <v>175</v>
      </c>
      <c r="L220" s="100">
        <v>31.01</v>
      </c>
      <c r="M220" s="101" t="s">
        <v>33</v>
      </c>
      <c r="N220" s="102" t="s">
        <v>33</v>
      </c>
      <c r="T220" s="68" t="s">
        <v>177</v>
      </c>
    </row>
    <row r="221" spans="1:27" s="63" customFormat="1" x14ac:dyDescent="0.2">
      <c r="A221" s="98"/>
      <c r="B221" s="97" t="s">
        <v>212</v>
      </c>
      <c r="C221" s="767" t="s">
        <v>252</v>
      </c>
      <c r="D221" s="767"/>
      <c r="E221" s="767"/>
      <c r="F221" s="99" t="s">
        <v>33</v>
      </c>
      <c r="G221" s="99" t="s">
        <v>33</v>
      </c>
      <c r="H221" s="99" t="s">
        <v>33</v>
      </c>
      <c r="I221" s="99" t="s">
        <v>33</v>
      </c>
      <c r="J221" s="100">
        <v>262.94</v>
      </c>
      <c r="K221" s="99" t="s">
        <v>33</v>
      </c>
      <c r="L221" s="100">
        <v>683.64</v>
      </c>
      <c r="M221" s="101" t="s">
        <v>33</v>
      </c>
      <c r="N221" s="102" t="s">
        <v>33</v>
      </c>
      <c r="T221" s="68" t="s">
        <v>252</v>
      </c>
    </row>
    <row r="222" spans="1:27" s="63" customFormat="1" x14ac:dyDescent="0.2">
      <c r="A222" s="98"/>
      <c r="B222" s="97" t="s">
        <v>33</v>
      </c>
      <c r="C222" s="767" t="s">
        <v>253</v>
      </c>
      <c r="D222" s="767"/>
      <c r="E222" s="767"/>
      <c r="F222" s="99" t="s">
        <v>179</v>
      </c>
      <c r="G222" s="99" t="s">
        <v>4803</v>
      </c>
      <c r="H222" s="99" t="s">
        <v>175</v>
      </c>
      <c r="I222" s="99" t="s">
        <v>4804</v>
      </c>
      <c r="J222" s="100" t="s">
        <v>33</v>
      </c>
      <c r="K222" s="99" t="s">
        <v>33</v>
      </c>
      <c r="L222" s="100" t="s">
        <v>33</v>
      </c>
      <c r="M222" s="101" t="s">
        <v>33</v>
      </c>
      <c r="N222" s="102" t="s">
        <v>33</v>
      </c>
      <c r="U222" s="68" t="s">
        <v>253</v>
      </c>
    </row>
    <row r="223" spans="1:27" s="63" customFormat="1" x14ac:dyDescent="0.2">
      <c r="A223" s="98"/>
      <c r="B223" s="97" t="s">
        <v>33</v>
      </c>
      <c r="C223" s="767" t="s">
        <v>178</v>
      </c>
      <c r="D223" s="767"/>
      <c r="E223" s="767"/>
      <c r="F223" s="99" t="s">
        <v>179</v>
      </c>
      <c r="G223" s="99" t="s">
        <v>4805</v>
      </c>
      <c r="H223" s="99" t="s">
        <v>175</v>
      </c>
      <c r="I223" s="99" t="s">
        <v>3160</v>
      </c>
      <c r="J223" s="100" t="s">
        <v>33</v>
      </c>
      <c r="K223" s="99" t="s">
        <v>33</v>
      </c>
      <c r="L223" s="100" t="s">
        <v>33</v>
      </c>
      <c r="M223" s="101" t="s">
        <v>33</v>
      </c>
      <c r="N223" s="102" t="s">
        <v>33</v>
      </c>
      <c r="U223" s="68" t="s">
        <v>178</v>
      </c>
    </row>
    <row r="224" spans="1:27" s="63" customFormat="1" x14ac:dyDescent="0.2">
      <c r="A224" s="98"/>
      <c r="B224" s="97" t="s">
        <v>33</v>
      </c>
      <c r="C224" s="776" t="s">
        <v>182</v>
      </c>
      <c r="D224" s="776"/>
      <c r="E224" s="776"/>
      <c r="F224" s="90" t="s">
        <v>33</v>
      </c>
      <c r="G224" s="90" t="s">
        <v>33</v>
      </c>
      <c r="H224" s="90" t="s">
        <v>33</v>
      </c>
      <c r="I224" s="90" t="s">
        <v>33</v>
      </c>
      <c r="J224" s="91">
        <v>605.01</v>
      </c>
      <c r="K224" s="90" t="s">
        <v>33</v>
      </c>
      <c r="L224" s="91">
        <v>1795.37</v>
      </c>
      <c r="M224" s="92" t="s">
        <v>33</v>
      </c>
      <c r="N224" s="93" t="s">
        <v>33</v>
      </c>
      <c r="V224" s="68" t="s">
        <v>182</v>
      </c>
    </row>
    <row r="225" spans="1:23" s="63" customFormat="1" x14ac:dyDescent="0.2">
      <c r="A225" s="98"/>
      <c r="B225" s="97" t="s">
        <v>33</v>
      </c>
      <c r="C225" s="767" t="s">
        <v>183</v>
      </c>
      <c r="D225" s="767"/>
      <c r="E225" s="767"/>
      <c r="F225" s="99" t="s">
        <v>33</v>
      </c>
      <c r="G225" s="99" t="s">
        <v>33</v>
      </c>
      <c r="H225" s="99" t="s">
        <v>33</v>
      </c>
      <c r="I225" s="99" t="s">
        <v>33</v>
      </c>
      <c r="J225" s="100" t="s">
        <v>33</v>
      </c>
      <c r="K225" s="99" t="s">
        <v>33</v>
      </c>
      <c r="L225" s="100">
        <v>783.78</v>
      </c>
      <c r="M225" s="101" t="s">
        <v>33</v>
      </c>
      <c r="N225" s="102" t="s">
        <v>33</v>
      </c>
      <c r="U225" s="68" t="s">
        <v>183</v>
      </c>
    </row>
    <row r="226" spans="1:23" s="63" customFormat="1" ht="22.5" x14ac:dyDescent="0.2">
      <c r="A226" s="98"/>
      <c r="B226" s="97" t="s">
        <v>959</v>
      </c>
      <c r="C226" s="767" t="s">
        <v>960</v>
      </c>
      <c r="D226" s="767"/>
      <c r="E226" s="767"/>
      <c r="F226" s="99" t="s">
        <v>186</v>
      </c>
      <c r="G226" s="99" t="s">
        <v>187</v>
      </c>
      <c r="H226" s="99" t="s">
        <v>33</v>
      </c>
      <c r="I226" s="99" t="s">
        <v>187</v>
      </c>
      <c r="J226" s="100" t="s">
        <v>33</v>
      </c>
      <c r="K226" s="99" t="s">
        <v>33</v>
      </c>
      <c r="L226" s="100">
        <v>744.59</v>
      </c>
      <c r="M226" s="101" t="s">
        <v>33</v>
      </c>
      <c r="N226" s="102" t="s">
        <v>33</v>
      </c>
      <c r="U226" s="68" t="s">
        <v>960</v>
      </c>
    </row>
    <row r="227" spans="1:23" s="63" customFormat="1" ht="22.5" x14ac:dyDescent="0.2">
      <c r="A227" s="98"/>
      <c r="B227" s="97" t="s">
        <v>961</v>
      </c>
      <c r="C227" s="767" t="s">
        <v>962</v>
      </c>
      <c r="D227" s="767"/>
      <c r="E227" s="767"/>
      <c r="F227" s="99" t="s">
        <v>186</v>
      </c>
      <c r="G227" s="99" t="s">
        <v>594</v>
      </c>
      <c r="H227" s="99" t="s">
        <v>33</v>
      </c>
      <c r="I227" s="99" t="s">
        <v>594</v>
      </c>
      <c r="J227" s="100" t="s">
        <v>33</v>
      </c>
      <c r="K227" s="99" t="s">
        <v>33</v>
      </c>
      <c r="L227" s="100">
        <v>509.46</v>
      </c>
      <c r="M227" s="101" t="s">
        <v>33</v>
      </c>
      <c r="N227" s="102" t="s">
        <v>33</v>
      </c>
      <c r="U227" s="68" t="s">
        <v>962</v>
      </c>
    </row>
    <row r="228" spans="1:23" s="63" customFormat="1" x14ac:dyDescent="0.2">
      <c r="A228" s="103"/>
      <c r="B228" s="104"/>
      <c r="C228" s="780" t="s">
        <v>191</v>
      </c>
      <c r="D228" s="780"/>
      <c r="E228" s="780"/>
      <c r="F228" s="105" t="s">
        <v>33</v>
      </c>
      <c r="G228" s="105" t="s">
        <v>33</v>
      </c>
      <c r="H228" s="105" t="s">
        <v>33</v>
      </c>
      <c r="I228" s="105" t="s">
        <v>33</v>
      </c>
      <c r="J228" s="106" t="s">
        <v>33</v>
      </c>
      <c r="K228" s="105" t="s">
        <v>33</v>
      </c>
      <c r="L228" s="106">
        <v>3049.42</v>
      </c>
      <c r="M228" s="92" t="s">
        <v>33</v>
      </c>
      <c r="N228" s="107" t="s">
        <v>33</v>
      </c>
      <c r="W228" s="68" t="s">
        <v>191</v>
      </c>
    </row>
    <row r="229" spans="1:23" s="63" customFormat="1" ht="45" x14ac:dyDescent="0.2">
      <c r="A229" s="88" t="s">
        <v>689</v>
      </c>
      <c r="B229" s="89" t="s">
        <v>4806</v>
      </c>
      <c r="C229" s="776" t="s">
        <v>4807</v>
      </c>
      <c r="D229" s="776"/>
      <c r="E229" s="776"/>
      <c r="F229" s="90" t="s">
        <v>815</v>
      </c>
      <c r="G229" s="90" t="s">
        <v>33</v>
      </c>
      <c r="H229" s="90" t="s">
        <v>33</v>
      </c>
      <c r="I229" s="90" t="s">
        <v>4808</v>
      </c>
      <c r="J229" s="91">
        <v>31.2</v>
      </c>
      <c r="K229" s="90" t="s">
        <v>33</v>
      </c>
      <c r="L229" s="91">
        <v>8355.36</v>
      </c>
      <c r="M229" s="92" t="s">
        <v>33</v>
      </c>
      <c r="N229" s="93" t="s">
        <v>33</v>
      </c>
      <c r="Q229" s="68" t="s">
        <v>4807</v>
      </c>
    </row>
    <row r="230" spans="1:23" s="63" customFormat="1" x14ac:dyDescent="0.2">
      <c r="A230" s="94"/>
      <c r="B230" s="95"/>
      <c r="C230" s="767" t="s">
        <v>4809</v>
      </c>
      <c r="D230" s="767"/>
      <c r="E230" s="767"/>
      <c r="F230" s="767"/>
      <c r="G230" s="767"/>
      <c r="H230" s="767"/>
      <c r="I230" s="767"/>
      <c r="J230" s="767"/>
      <c r="K230" s="767"/>
      <c r="L230" s="767"/>
      <c r="M230" s="767"/>
      <c r="N230" s="781"/>
      <c r="R230" s="68" t="s">
        <v>4809</v>
      </c>
    </row>
    <row r="231" spans="1:23" s="63" customFormat="1" x14ac:dyDescent="0.2">
      <c r="A231" s="88" t="s">
        <v>692</v>
      </c>
      <c r="B231" s="89" t="s">
        <v>4810</v>
      </c>
      <c r="C231" s="776" t="s">
        <v>4811</v>
      </c>
      <c r="D231" s="776"/>
      <c r="E231" s="776"/>
      <c r="F231" s="90" t="s">
        <v>334</v>
      </c>
      <c r="G231" s="90" t="s">
        <v>33</v>
      </c>
      <c r="H231" s="90" t="s">
        <v>33</v>
      </c>
      <c r="I231" s="90" t="s">
        <v>165</v>
      </c>
      <c r="J231" s="91">
        <v>96</v>
      </c>
      <c r="K231" s="90" t="s">
        <v>33</v>
      </c>
      <c r="L231" s="91">
        <v>96</v>
      </c>
      <c r="M231" s="92" t="s">
        <v>33</v>
      </c>
      <c r="N231" s="93" t="s">
        <v>33</v>
      </c>
      <c r="Q231" s="68" t="s">
        <v>4811</v>
      </c>
    </row>
    <row r="232" spans="1:23" s="63" customFormat="1" x14ac:dyDescent="0.2">
      <c r="A232" s="94"/>
      <c r="B232" s="95"/>
      <c r="C232" s="767" t="s">
        <v>1263</v>
      </c>
      <c r="D232" s="767"/>
      <c r="E232" s="767"/>
      <c r="F232" s="767"/>
      <c r="G232" s="767"/>
      <c r="H232" s="767"/>
      <c r="I232" s="767"/>
      <c r="J232" s="767"/>
      <c r="K232" s="767"/>
      <c r="L232" s="767"/>
      <c r="M232" s="767"/>
      <c r="N232" s="781"/>
      <c r="R232" s="68" t="s">
        <v>1263</v>
      </c>
    </row>
    <row r="233" spans="1:23" s="63" customFormat="1" ht="33.75" x14ac:dyDescent="0.2">
      <c r="A233" s="88" t="s">
        <v>233</v>
      </c>
      <c r="B233" s="89" t="s">
        <v>4812</v>
      </c>
      <c r="C233" s="776" t="s">
        <v>4813</v>
      </c>
      <c r="D233" s="776"/>
      <c r="E233" s="776"/>
      <c r="F233" s="90" t="s">
        <v>711</v>
      </c>
      <c r="G233" s="90" t="s">
        <v>33</v>
      </c>
      <c r="H233" s="90" t="s">
        <v>33</v>
      </c>
      <c r="I233" s="90" t="s">
        <v>967</v>
      </c>
      <c r="J233" s="91" t="s">
        <v>33</v>
      </c>
      <c r="K233" s="90" t="s">
        <v>33</v>
      </c>
      <c r="L233" s="91" t="s">
        <v>33</v>
      </c>
      <c r="M233" s="92" t="s">
        <v>33</v>
      </c>
      <c r="N233" s="93" t="s">
        <v>33</v>
      </c>
      <c r="Q233" s="68" t="s">
        <v>4813</v>
      </c>
    </row>
    <row r="234" spans="1:23" s="63" customFormat="1" x14ac:dyDescent="0.2">
      <c r="A234" s="94"/>
      <c r="B234" s="95"/>
      <c r="C234" s="767" t="s">
        <v>968</v>
      </c>
      <c r="D234" s="767"/>
      <c r="E234" s="767"/>
      <c r="F234" s="767"/>
      <c r="G234" s="767"/>
      <c r="H234" s="767"/>
      <c r="I234" s="767"/>
      <c r="J234" s="767"/>
      <c r="K234" s="767"/>
      <c r="L234" s="767"/>
      <c r="M234" s="767"/>
      <c r="N234" s="781"/>
      <c r="R234" s="68" t="s">
        <v>968</v>
      </c>
    </row>
    <row r="235" spans="1:23" s="63" customFormat="1" ht="33.75" x14ac:dyDescent="0.2">
      <c r="A235" s="96"/>
      <c r="B235" s="97" t="s">
        <v>890</v>
      </c>
      <c r="C235" s="767" t="s">
        <v>559</v>
      </c>
      <c r="D235" s="767"/>
      <c r="E235" s="767"/>
      <c r="F235" s="767"/>
      <c r="G235" s="767"/>
      <c r="H235" s="767"/>
      <c r="I235" s="767"/>
      <c r="J235" s="767"/>
      <c r="K235" s="767"/>
      <c r="L235" s="767"/>
      <c r="M235" s="767"/>
      <c r="N235" s="781"/>
      <c r="S235" s="68" t="s">
        <v>559</v>
      </c>
    </row>
    <row r="236" spans="1:23" s="63" customFormat="1" x14ac:dyDescent="0.2">
      <c r="A236" s="98"/>
      <c r="B236" s="97" t="s">
        <v>165</v>
      </c>
      <c r="C236" s="767" t="s">
        <v>251</v>
      </c>
      <c r="D236" s="767"/>
      <c r="E236" s="767"/>
      <c r="F236" s="99" t="s">
        <v>33</v>
      </c>
      <c r="G236" s="99" t="s">
        <v>33</v>
      </c>
      <c r="H236" s="99" t="s">
        <v>33</v>
      </c>
      <c r="I236" s="99" t="s">
        <v>33</v>
      </c>
      <c r="J236" s="100">
        <v>173.9</v>
      </c>
      <c r="K236" s="99" t="s">
        <v>175</v>
      </c>
      <c r="L236" s="100">
        <v>6.52</v>
      </c>
      <c r="M236" s="101" t="s">
        <v>33</v>
      </c>
      <c r="N236" s="102" t="s">
        <v>33</v>
      </c>
      <c r="T236" s="68" t="s">
        <v>251</v>
      </c>
    </row>
    <row r="237" spans="1:23" s="63" customFormat="1" x14ac:dyDescent="0.2">
      <c r="A237" s="98"/>
      <c r="B237" s="97" t="s">
        <v>173</v>
      </c>
      <c r="C237" s="767" t="s">
        <v>174</v>
      </c>
      <c r="D237" s="767"/>
      <c r="E237" s="767"/>
      <c r="F237" s="99" t="s">
        <v>33</v>
      </c>
      <c r="G237" s="99" t="s">
        <v>33</v>
      </c>
      <c r="H237" s="99" t="s">
        <v>33</v>
      </c>
      <c r="I237" s="99" t="s">
        <v>33</v>
      </c>
      <c r="J237" s="100">
        <v>65.14</v>
      </c>
      <c r="K237" s="99" t="s">
        <v>175</v>
      </c>
      <c r="L237" s="100">
        <v>2.44</v>
      </c>
      <c r="M237" s="101" t="s">
        <v>33</v>
      </c>
      <c r="N237" s="102" t="s">
        <v>33</v>
      </c>
      <c r="T237" s="68" t="s">
        <v>174</v>
      </c>
    </row>
    <row r="238" spans="1:23" s="63" customFormat="1" x14ac:dyDescent="0.2">
      <c r="A238" s="98"/>
      <c r="B238" s="97" t="s">
        <v>176</v>
      </c>
      <c r="C238" s="767" t="s">
        <v>177</v>
      </c>
      <c r="D238" s="767"/>
      <c r="E238" s="767"/>
      <c r="F238" s="99" t="s">
        <v>33</v>
      </c>
      <c r="G238" s="99" t="s">
        <v>33</v>
      </c>
      <c r="H238" s="99" t="s">
        <v>33</v>
      </c>
      <c r="I238" s="99" t="s">
        <v>33</v>
      </c>
      <c r="J238" s="100">
        <v>5.78</v>
      </c>
      <c r="K238" s="99" t="s">
        <v>175</v>
      </c>
      <c r="L238" s="100">
        <v>0.22</v>
      </c>
      <c r="M238" s="101" t="s">
        <v>33</v>
      </c>
      <c r="N238" s="102" t="s">
        <v>33</v>
      </c>
      <c r="T238" s="68" t="s">
        <v>177</v>
      </c>
    </row>
    <row r="239" spans="1:23" s="63" customFormat="1" x14ac:dyDescent="0.2">
      <c r="A239" s="98"/>
      <c r="B239" s="97" t="s">
        <v>212</v>
      </c>
      <c r="C239" s="767" t="s">
        <v>252</v>
      </c>
      <c r="D239" s="767"/>
      <c r="E239" s="767"/>
      <c r="F239" s="99" t="s">
        <v>33</v>
      </c>
      <c r="G239" s="99" t="s">
        <v>33</v>
      </c>
      <c r="H239" s="99" t="s">
        <v>33</v>
      </c>
      <c r="I239" s="99" t="s">
        <v>33</v>
      </c>
      <c r="J239" s="100">
        <v>588.77</v>
      </c>
      <c r="K239" s="99" t="s">
        <v>33</v>
      </c>
      <c r="L239" s="100">
        <v>17.66</v>
      </c>
      <c r="M239" s="101" t="s">
        <v>33</v>
      </c>
      <c r="N239" s="102" t="s">
        <v>33</v>
      </c>
      <c r="T239" s="68" t="s">
        <v>252</v>
      </c>
    </row>
    <row r="240" spans="1:23" s="63" customFormat="1" x14ac:dyDescent="0.2">
      <c r="A240" s="98"/>
      <c r="B240" s="97" t="s">
        <v>33</v>
      </c>
      <c r="C240" s="767" t="s">
        <v>253</v>
      </c>
      <c r="D240" s="767"/>
      <c r="E240" s="767"/>
      <c r="F240" s="99" t="s">
        <v>179</v>
      </c>
      <c r="G240" s="99" t="s">
        <v>4814</v>
      </c>
      <c r="H240" s="99" t="s">
        <v>175</v>
      </c>
      <c r="I240" s="99" t="s">
        <v>4815</v>
      </c>
      <c r="J240" s="100" t="s">
        <v>33</v>
      </c>
      <c r="K240" s="99" t="s">
        <v>33</v>
      </c>
      <c r="L240" s="100" t="s">
        <v>33</v>
      </c>
      <c r="M240" s="101" t="s">
        <v>33</v>
      </c>
      <c r="N240" s="102" t="s">
        <v>33</v>
      </c>
      <c r="U240" s="68" t="s">
        <v>253</v>
      </c>
    </row>
    <row r="241" spans="1:23" s="63" customFormat="1" x14ac:dyDescent="0.2">
      <c r="A241" s="98"/>
      <c r="B241" s="97" t="s">
        <v>33</v>
      </c>
      <c r="C241" s="767" t="s">
        <v>178</v>
      </c>
      <c r="D241" s="767"/>
      <c r="E241" s="767"/>
      <c r="F241" s="99" t="s">
        <v>179</v>
      </c>
      <c r="G241" s="99" t="s">
        <v>4816</v>
      </c>
      <c r="H241" s="99" t="s">
        <v>175</v>
      </c>
      <c r="I241" s="99" t="s">
        <v>4817</v>
      </c>
      <c r="J241" s="100" t="s">
        <v>33</v>
      </c>
      <c r="K241" s="99" t="s">
        <v>33</v>
      </c>
      <c r="L241" s="100" t="s">
        <v>33</v>
      </c>
      <c r="M241" s="101" t="s">
        <v>33</v>
      </c>
      <c r="N241" s="102" t="s">
        <v>33</v>
      </c>
      <c r="U241" s="68" t="s">
        <v>178</v>
      </c>
    </row>
    <row r="242" spans="1:23" s="63" customFormat="1" x14ac:dyDescent="0.2">
      <c r="A242" s="98"/>
      <c r="B242" s="97" t="s">
        <v>33</v>
      </c>
      <c r="C242" s="776" t="s">
        <v>182</v>
      </c>
      <c r="D242" s="776"/>
      <c r="E242" s="776"/>
      <c r="F242" s="90" t="s">
        <v>33</v>
      </c>
      <c r="G242" s="90" t="s">
        <v>33</v>
      </c>
      <c r="H242" s="90" t="s">
        <v>33</v>
      </c>
      <c r="I242" s="90" t="s">
        <v>33</v>
      </c>
      <c r="J242" s="91">
        <v>827.81</v>
      </c>
      <c r="K242" s="90" t="s">
        <v>33</v>
      </c>
      <c r="L242" s="91">
        <v>26.62</v>
      </c>
      <c r="M242" s="92" t="s">
        <v>33</v>
      </c>
      <c r="N242" s="93" t="s">
        <v>33</v>
      </c>
      <c r="V242" s="68" t="s">
        <v>182</v>
      </c>
    </row>
    <row r="243" spans="1:23" s="63" customFormat="1" x14ac:dyDescent="0.2">
      <c r="A243" s="98"/>
      <c r="B243" s="97" t="s">
        <v>33</v>
      </c>
      <c r="C243" s="767" t="s">
        <v>183</v>
      </c>
      <c r="D243" s="767"/>
      <c r="E243" s="767"/>
      <c r="F243" s="99" t="s">
        <v>33</v>
      </c>
      <c r="G243" s="99" t="s">
        <v>33</v>
      </c>
      <c r="H243" s="99" t="s">
        <v>33</v>
      </c>
      <c r="I243" s="99" t="s">
        <v>33</v>
      </c>
      <c r="J243" s="100" t="s">
        <v>33</v>
      </c>
      <c r="K243" s="99" t="s">
        <v>33</v>
      </c>
      <c r="L243" s="100">
        <v>6.74</v>
      </c>
      <c r="M243" s="101" t="s">
        <v>33</v>
      </c>
      <c r="N243" s="102" t="s">
        <v>33</v>
      </c>
      <c r="U243" s="68" t="s">
        <v>183</v>
      </c>
    </row>
    <row r="244" spans="1:23" s="63" customFormat="1" ht="22.5" x14ac:dyDescent="0.2">
      <c r="A244" s="98"/>
      <c r="B244" s="97" t="s">
        <v>959</v>
      </c>
      <c r="C244" s="767" t="s">
        <v>960</v>
      </c>
      <c r="D244" s="767"/>
      <c r="E244" s="767"/>
      <c r="F244" s="99" t="s">
        <v>186</v>
      </c>
      <c r="G244" s="99" t="s">
        <v>187</v>
      </c>
      <c r="H244" s="99" t="s">
        <v>33</v>
      </c>
      <c r="I244" s="99" t="s">
        <v>187</v>
      </c>
      <c r="J244" s="100" t="s">
        <v>33</v>
      </c>
      <c r="K244" s="99" t="s">
        <v>33</v>
      </c>
      <c r="L244" s="100">
        <v>6.4</v>
      </c>
      <c r="M244" s="101" t="s">
        <v>33</v>
      </c>
      <c r="N244" s="102" t="s">
        <v>33</v>
      </c>
      <c r="U244" s="68" t="s">
        <v>960</v>
      </c>
    </row>
    <row r="245" spans="1:23" s="63" customFormat="1" ht="22.5" x14ac:dyDescent="0.2">
      <c r="A245" s="98"/>
      <c r="B245" s="97" t="s">
        <v>961</v>
      </c>
      <c r="C245" s="767" t="s">
        <v>962</v>
      </c>
      <c r="D245" s="767"/>
      <c r="E245" s="767"/>
      <c r="F245" s="99" t="s">
        <v>186</v>
      </c>
      <c r="G245" s="99" t="s">
        <v>594</v>
      </c>
      <c r="H245" s="99" t="s">
        <v>33</v>
      </c>
      <c r="I245" s="99" t="s">
        <v>594</v>
      </c>
      <c r="J245" s="100" t="s">
        <v>33</v>
      </c>
      <c r="K245" s="99" t="s">
        <v>33</v>
      </c>
      <c r="L245" s="100">
        <v>4.38</v>
      </c>
      <c r="M245" s="101" t="s">
        <v>33</v>
      </c>
      <c r="N245" s="102" t="s">
        <v>33</v>
      </c>
      <c r="U245" s="68" t="s">
        <v>962</v>
      </c>
    </row>
    <row r="246" spans="1:23" s="63" customFormat="1" x14ac:dyDescent="0.2">
      <c r="A246" s="103"/>
      <c r="B246" s="104"/>
      <c r="C246" s="780" t="s">
        <v>191</v>
      </c>
      <c r="D246" s="780"/>
      <c r="E246" s="780"/>
      <c r="F246" s="105" t="s">
        <v>33</v>
      </c>
      <c r="G246" s="105" t="s">
        <v>33</v>
      </c>
      <c r="H246" s="105" t="s">
        <v>33</v>
      </c>
      <c r="I246" s="105" t="s">
        <v>33</v>
      </c>
      <c r="J246" s="106" t="s">
        <v>33</v>
      </c>
      <c r="K246" s="105" t="s">
        <v>33</v>
      </c>
      <c r="L246" s="106">
        <v>37.4</v>
      </c>
      <c r="M246" s="92" t="s">
        <v>33</v>
      </c>
      <c r="N246" s="107" t="s">
        <v>33</v>
      </c>
      <c r="W246" s="68" t="s">
        <v>191</v>
      </c>
    </row>
    <row r="247" spans="1:23" s="63" customFormat="1" x14ac:dyDescent="0.2">
      <c r="A247" s="88" t="s">
        <v>704</v>
      </c>
      <c r="B247" s="89" t="s">
        <v>4818</v>
      </c>
      <c r="C247" s="776" t="s">
        <v>4819</v>
      </c>
      <c r="D247" s="776"/>
      <c r="E247" s="776"/>
      <c r="F247" s="90" t="s">
        <v>604</v>
      </c>
      <c r="G247" s="90" t="s">
        <v>33</v>
      </c>
      <c r="H247" s="90" t="s">
        <v>33</v>
      </c>
      <c r="I247" s="90" t="s">
        <v>3231</v>
      </c>
      <c r="J247" s="91">
        <v>8377.27</v>
      </c>
      <c r="K247" s="90" t="s">
        <v>33</v>
      </c>
      <c r="L247" s="91">
        <v>33.51</v>
      </c>
      <c r="M247" s="92" t="s">
        <v>33</v>
      </c>
      <c r="N247" s="93" t="s">
        <v>33</v>
      </c>
      <c r="Q247" s="68" t="s">
        <v>4819</v>
      </c>
    </row>
    <row r="248" spans="1:23" s="63" customFormat="1" x14ac:dyDescent="0.2">
      <c r="A248" s="94"/>
      <c r="B248" s="95"/>
      <c r="C248" s="767" t="s">
        <v>4820</v>
      </c>
      <c r="D248" s="767"/>
      <c r="E248" s="767"/>
      <c r="F248" s="767"/>
      <c r="G248" s="767"/>
      <c r="H248" s="767"/>
      <c r="I248" s="767"/>
      <c r="J248" s="767"/>
      <c r="K248" s="767"/>
      <c r="L248" s="767"/>
      <c r="M248" s="767"/>
      <c r="N248" s="781"/>
      <c r="R248" s="68" t="s">
        <v>4820</v>
      </c>
    </row>
    <row r="249" spans="1:23" s="63" customFormat="1" ht="22.5" x14ac:dyDescent="0.2">
      <c r="A249" s="88" t="s">
        <v>309</v>
      </c>
      <c r="B249" s="89" t="s">
        <v>4821</v>
      </c>
      <c r="C249" s="776" t="s">
        <v>4822</v>
      </c>
      <c r="D249" s="776"/>
      <c r="E249" s="776"/>
      <c r="F249" s="90" t="s">
        <v>4350</v>
      </c>
      <c r="G249" s="90" t="s">
        <v>33</v>
      </c>
      <c r="H249" s="90" t="s">
        <v>33</v>
      </c>
      <c r="I249" s="90" t="s">
        <v>845</v>
      </c>
      <c r="J249" s="91" t="s">
        <v>33</v>
      </c>
      <c r="K249" s="90" t="s">
        <v>33</v>
      </c>
      <c r="L249" s="91" t="s">
        <v>33</v>
      </c>
      <c r="M249" s="92" t="s">
        <v>33</v>
      </c>
      <c r="N249" s="93" t="s">
        <v>33</v>
      </c>
      <c r="Q249" s="68" t="s">
        <v>4822</v>
      </c>
    </row>
    <row r="250" spans="1:23" s="63" customFormat="1" x14ac:dyDescent="0.2">
      <c r="A250" s="94"/>
      <c r="B250" s="95"/>
      <c r="C250" s="767" t="s">
        <v>4823</v>
      </c>
      <c r="D250" s="767"/>
      <c r="E250" s="767"/>
      <c r="F250" s="767"/>
      <c r="G250" s="767"/>
      <c r="H250" s="767"/>
      <c r="I250" s="767"/>
      <c r="J250" s="767"/>
      <c r="K250" s="767"/>
      <c r="L250" s="767"/>
      <c r="M250" s="767"/>
      <c r="N250" s="781"/>
      <c r="R250" s="68" t="s">
        <v>4823</v>
      </c>
    </row>
    <row r="251" spans="1:23" s="63" customFormat="1" ht="33.75" x14ac:dyDescent="0.2">
      <c r="A251" s="96"/>
      <c r="B251" s="97" t="s">
        <v>890</v>
      </c>
      <c r="C251" s="767" t="s">
        <v>559</v>
      </c>
      <c r="D251" s="767"/>
      <c r="E251" s="767"/>
      <c r="F251" s="767"/>
      <c r="G251" s="767"/>
      <c r="H251" s="767"/>
      <c r="I251" s="767"/>
      <c r="J251" s="767"/>
      <c r="K251" s="767"/>
      <c r="L251" s="767"/>
      <c r="M251" s="767"/>
      <c r="N251" s="781"/>
      <c r="S251" s="68" t="s">
        <v>559</v>
      </c>
    </row>
    <row r="252" spans="1:23" s="63" customFormat="1" x14ac:dyDescent="0.2">
      <c r="A252" s="98"/>
      <c r="B252" s="97" t="s">
        <v>165</v>
      </c>
      <c r="C252" s="767" t="s">
        <v>251</v>
      </c>
      <c r="D252" s="767"/>
      <c r="E252" s="767"/>
      <c r="F252" s="99" t="s">
        <v>33</v>
      </c>
      <c r="G252" s="99" t="s">
        <v>33</v>
      </c>
      <c r="H252" s="99" t="s">
        <v>33</v>
      </c>
      <c r="I252" s="99" t="s">
        <v>33</v>
      </c>
      <c r="J252" s="100">
        <v>1125.18</v>
      </c>
      <c r="K252" s="99" t="s">
        <v>175</v>
      </c>
      <c r="L252" s="100">
        <v>379.75</v>
      </c>
      <c r="M252" s="101" t="s">
        <v>33</v>
      </c>
      <c r="N252" s="102" t="s">
        <v>33</v>
      </c>
      <c r="T252" s="68" t="s">
        <v>251</v>
      </c>
    </row>
    <row r="253" spans="1:23" s="63" customFormat="1" x14ac:dyDescent="0.2">
      <c r="A253" s="98"/>
      <c r="B253" s="97" t="s">
        <v>212</v>
      </c>
      <c r="C253" s="767" t="s">
        <v>252</v>
      </c>
      <c r="D253" s="767"/>
      <c r="E253" s="767"/>
      <c r="F253" s="99" t="s">
        <v>33</v>
      </c>
      <c r="G253" s="99" t="s">
        <v>33</v>
      </c>
      <c r="H253" s="99" t="s">
        <v>33</v>
      </c>
      <c r="I253" s="99" t="s">
        <v>33</v>
      </c>
      <c r="J253" s="100">
        <v>63068.02</v>
      </c>
      <c r="K253" s="99" t="s">
        <v>33</v>
      </c>
      <c r="L253" s="100">
        <v>17028.37</v>
      </c>
      <c r="M253" s="101" t="s">
        <v>33</v>
      </c>
      <c r="N253" s="102" t="s">
        <v>33</v>
      </c>
      <c r="T253" s="68" t="s">
        <v>252</v>
      </c>
    </row>
    <row r="254" spans="1:23" s="63" customFormat="1" x14ac:dyDescent="0.2">
      <c r="A254" s="98"/>
      <c r="B254" s="97" t="s">
        <v>33</v>
      </c>
      <c r="C254" s="767" t="s">
        <v>253</v>
      </c>
      <c r="D254" s="767"/>
      <c r="E254" s="767"/>
      <c r="F254" s="99" t="s">
        <v>179</v>
      </c>
      <c r="G254" s="99" t="s">
        <v>2260</v>
      </c>
      <c r="H254" s="99" t="s">
        <v>175</v>
      </c>
      <c r="I254" s="99" t="s">
        <v>4824</v>
      </c>
      <c r="J254" s="100" t="s">
        <v>33</v>
      </c>
      <c r="K254" s="99" t="s">
        <v>33</v>
      </c>
      <c r="L254" s="100" t="s">
        <v>33</v>
      </c>
      <c r="M254" s="101" t="s">
        <v>33</v>
      </c>
      <c r="N254" s="102" t="s">
        <v>33</v>
      </c>
      <c r="U254" s="68" t="s">
        <v>253</v>
      </c>
    </row>
    <row r="255" spans="1:23" s="63" customFormat="1" x14ac:dyDescent="0.2">
      <c r="A255" s="98"/>
      <c r="B255" s="97" t="s">
        <v>33</v>
      </c>
      <c r="C255" s="776" t="s">
        <v>182</v>
      </c>
      <c r="D255" s="776"/>
      <c r="E255" s="776"/>
      <c r="F255" s="90" t="s">
        <v>33</v>
      </c>
      <c r="G255" s="90" t="s">
        <v>33</v>
      </c>
      <c r="H255" s="90" t="s">
        <v>33</v>
      </c>
      <c r="I255" s="90" t="s">
        <v>33</v>
      </c>
      <c r="J255" s="91">
        <v>64193.2</v>
      </c>
      <c r="K255" s="90" t="s">
        <v>33</v>
      </c>
      <c r="L255" s="91">
        <v>17408.12</v>
      </c>
      <c r="M255" s="92" t="s">
        <v>33</v>
      </c>
      <c r="N255" s="93" t="s">
        <v>33</v>
      </c>
      <c r="V255" s="68" t="s">
        <v>182</v>
      </c>
    </row>
    <row r="256" spans="1:23" s="63" customFormat="1" x14ac:dyDescent="0.2">
      <c r="A256" s="98"/>
      <c r="B256" s="97" t="s">
        <v>33</v>
      </c>
      <c r="C256" s="767" t="s">
        <v>183</v>
      </c>
      <c r="D256" s="767"/>
      <c r="E256" s="767"/>
      <c r="F256" s="99" t="s">
        <v>33</v>
      </c>
      <c r="G256" s="99" t="s">
        <v>33</v>
      </c>
      <c r="H256" s="99" t="s">
        <v>33</v>
      </c>
      <c r="I256" s="99" t="s">
        <v>33</v>
      </c>
      <c r="J256" s="100" t="s">
        <v>33</v>
      </c>
      <c r="K256" s="99" t="s">
        <v>33</v>
      </c>
      <c r="L256" s="100">
        <v>379.75</v>
      </c>
      <c r="M256" s="101" t="s">
        <v>33</v>
      </c>
      <c r="N256" s="102" t="s">
        <v>33</v>
      </c>
      <c r="U256" s="68" t="s">
        <v>183</v>
      </c>
    </row>
    <row r="257" spans="1:27" s="63" customFormat="1" ht="22.5" x14ac:dyDescent="0.2">
      <c r="A257" s="98"/>
      <c r="B257" s="97" t="s">
        <v>771</v>
      </c>
      <c r="C257" s="767" t="s">
        <v>4352</v>
      </c>
      <c r="D257" s="767"/>
      <c r="E257" s="767"/>
      <c r="F257" s="99" t="s">
        <v>186</v>
      </c>
      <c r="G257" s="99" t="s">
        <v>1190</v>
      </c>
      <c r="H257" s="99" t="s">
        <v>33</v>
      </c>
      <c r="I257" s="99" t="s">
        <v>1190</v>
      </c>
      <c r="J257" s="100" t="s">
        <v>33</v>
      </c>
      <c r="K257" s="99" t="s">
        <v>33</v>
      </c>
      <c r="L257" s="100">
        <v>379.75</v>
      </c>
      <c r="M257" s="101" t="s">
        <v>33</v>
      </c>
      <c r="N257" s="102" t="s">
        <v>33</v>
      </c>
      <c r="U257" s="68" t="s">
        <v>4352</v>
      </c>
    </row>
    <row r="258" spans="1:27" s="63" customFormat="1" ht="22.5" x14ac:dyDescent="0.2">
      <c r="A258" s="98"/>
      <c r="B258" s="97" t="s">
        <v>4353</v>
      </c>
      <c r="C258" s="767" t="s">
        <v>4354</v>
      </c>
      <c r="D258" s="767"/>
      <c r="E258" s="767"/>
      <c r="F258" s="99" t="s">
        <v>186</v>
      </c>
      <c r="G258" s="99" t="s">
        <v>594</v>
      </c>
      <c r="H258" s="99" t="s">
        <v>33</v>
      </c>
      <c r="I258" s="99" t="s">
        <v>594</v>
      </c>
      <c r="J258" s="100" t="s">
        <v>33</v>
      </c>
      <c r="K258" s="99" t="s">
        <v>33</v>
      </c>
      <c r="L258" s="100">
        <v>246.84</v>
      </c>
      <c r="M258" s="101" t="s">
        <v>33</v>
      </c>
      <c r="N258" s="102" t="s">
        <v>33</v>
      </c>
      <c r="U258" s="68" t="s">
        <v>4354</v>
      </c>
    </row>
    <row r="259" spans="1:27" s="63" customFormat="1" x14ac:dyDescent="0.2">
      <c r="A259" s="103"/>
      <c r="B259" s="104"/>
      <c r="C259" s="780" t="s">
        <v>191</v>
      </c>
      <c r="D259" s="780"/>
      <c r="E259" s="780"/>
      <c r="F259" s="105" t="s">
        <v>33</v>
      </c>
      <c r="G259" s="105" t="s">
        <v>33</v>
      </c>
      <c r="H259" s="105" t="s">
        <v>33</v>
      </c>
      <c r="I259" s="105" t="s">
        <v>33</v>
      </c>
      <c r="J259" s="106" t="s">
        <v>33</v>
      </c>
      <c r="K259" s="105" t="s">
        <v>33</v>
      </c>
      <c r="L259" s="106">
        <v>18034.71</v>
      </c>
      <c r="M259" s="92" t="s">
        <v>33</v>
      </c>
      <c r="N259" s="107" t="s">
        <v>33</v>
      </c>
      <c r="W259" s="68" t="s">
        <v>191</v>
      </c>
    </row>
    <row r="260" spans="1:27" s="63" customFormat="1" ht="33.75" x14ac:dyDescent="0.2">
      <c r="A260" s="88" t="s">
        <v>722</v>
      </c>
      <c r="B260" s="89" t="s">
        <v>988</v>
      </c>
      <c r="C260" s="776" t="s">
        <v>989</v>
      </c>
      <c r="D260" s="776"/>
      <c r="E260" s="776"/>
      <c r="F260" s="90" t="s">
        <v>484</v>
      </c>
      <c r="G260" s="90" t="s">
        <v>33</v>
      </c>
      <c r="H260" s="90" t="s">
        <v>33</v>
      </c>
      <c r="I260" s="90" t="s">
        <v>173</v>
      </c>
      <c r="J260" s="91" t="s">
        <v>33</v>
      </c>
      <c r="K260" s="90" t="s">
        <v>33</v>
      </c>
      <c r="L260" s="91" t="s">
        <v>33</v>
      </c>
      <c r="M260" s="92" t="s">
        <v>33</v>
      </c>
      <c r="N260" s="93" t="s">
        <v>33</v>
      </c>
      <c r="Q260" s="68" t="s">
        <v>989</v>
      </c>
    </row>
    <row r="261" spans="1:27" s="63" customFormat="1" ht="33.75" x14ac:dyDescent="0.2">
      <c r="A261" s="96"/>
      <c r="B261" s="97" t="s">
        <v>890</v>
      </c>
      <c r="C261" s="767" t="s">
        <v>559</v>
      </c>
      <c r="D261" s="767"/>
      <c r="E261" s="767"/>
      <c r="F261" s="767"/>
      <c r="G261" s="767"/>
      <c r="H261" s="767"/>
      <c r="I261" s="767"/>
      <c r="J261" s="767"/>
      <c r="K261" s="767"/>
      <c r="L261" s="767"/>
      <c r="M261" s="767"/>
      <c r="N261" s="781"/>
      <c r="S261" s="68" t="s">
        <v>559</v>
      </c>
    </row>
    <row r="262" spans="1:27" s="63" customFormat="1" x14ac:dyDescent="0.2">
      <c r="A262" s="98"/>
      <c r="B262" s="97" t="s">
        <v>165</v>
      </c>
      <c r="C262" s="767" t="s">
        <v>251</v>
      </c>
      <c r="D262" s="767"/>
      <c r="E262" s="767"/>
      <c r="F262" s="99" t="s">
        <v>33</v>
      </c>
      <c r="G262" s="99" t="s">
        <v>33</v>
      </c>
      <c r="H262" s="99" t="s">
        <v>33</v>
      </c>
      <c r="I262" s="99" t="s">
        <v>33</v>
      </c>
      <c r="J262" s="100">
        <v>2.0699999999999998</v>
      </c>
      <c r="K262" s="99" t="s">
        <v>175</v>
      </c>
      <c r="L262" s="100">
        <v>5.18</v>
      </c>
      <c r="M262" s="101" t="s">
        <v>33</v>
      </c>
      <c r="N262" s="102" t="s">
        <v>33</v>
      </c>
      <c r="T262" s="68" t="s">
        <v>251</v>
      </c>
    </row>
    <row r="263" spans="1:27" s="63" customFormat="1" x14ac:dyDescent="0.2">
      <c r="A263" s="98"/>
      <c r="B263" s="97" t="s">
        <v>212</v>
      </c>
      <c r="C263" s="767" t="s">
        <v>252</v>
      </c>
      <c r="D263" s="767"/>
      <c r="E263" s="767"/>
      <c r="F263" s="99" t="s">
        <v>33</v>
      </c>
      <c r="G263" s="99" t="s">
        <v>33</v>
      </c>
      <c r="H263" s="99" t="s">
        <v>33</v>
      </c>
      <c r="I263" s="99" t="s">
        <v>33</v>
      </c>
      <c r="J263" s="100">
        <v>0.04</v>
      </c>
      <c r="K263" s="99" t="s">
        <v>33</v>
      </c>
      <c r="L263" s="100">
        <v>0.08</v>
      </c>
      <c r="M263" s="101" t="s">
        <v>33</v>
      </c>
      <c r="N263" s="102" t="s">
        <v>33</v>
      </c>
      <c r="T263" s="68" t="s">
        <v>252</v>
      </c>
    </row>
    <row r="264" spans="1:27" s="63" customFormat="1" x14ac:dyDescent="0.2">
      <c r="A264" s="98"/>
      <c r="B264" s="97" t="s">
        <v>33</v>
      </c>
      <c r="C264" s="767" t="s">
        <v>253</v>
      </c>
      <c r="D264" s="767"/>
      <c r="E264" s="767"/>
      <c r="F264" s="99" t="s">
        <v>179</v>
      </c>
      <c r="G264" s="99" t="s">
        <v>991</v>
      </c>
      <c r="H264" s="99" t="s">
        <v>175</v>
      </c>
      <c r="I264" s="99" t="s">
        <v>405</v>
      </c>
      <c r="J264" s="100" t="s">
        <v>33</v>
      </c>
      <c r="K264" s="99" t="s">
        <v>33</v>
      </c>
      <c r="L264" s="100" t="s">
        <v>33</v>
      </c>
      <c r="M264" s="101" t="s">
        <v>33</v>
      </c>
      <c r="N264" s="102" t="s">
        <v>33</v>
      </c>
      <c r="U264" s="68" t="s">
        <v>253</v>
      </c>
    </row>
    <row r="265" spans="1:27" s="63" customFormat="1" x14ac:dyDescent="0.2">
      <c r="A265" s="98"/>
      <c r="B265" s="97" t="s">
        <v>33</v>
      </c>
      <c r="C265" s="776" t="s">
        <v>182</v>
      </c>
      <c r="D265" s="776"/>
      <c r="E265" s="776"/>
      <c r="F265" s="90" t="s">
        <v>33</v>
      </c>
      <c r="G265" s="90" t="s">
        <v>33</v>
      </c>
      <c r="H265" s="90" t="s">
        <v>33</v>
      </c>
      <c r="I265" s="90" t="s">
        <v>33</v>
      </c>
      <c r="J265" s="91">
        <v>2.11</v>
      </c>
      <c r="K265" s="90" t="s">
        <v>33</v>
      </c>
      <c r="L265" s="91">
        <v>5.26</v>
      </c>
      <c r="M265" s="92" t="s">
        <v>33</v>
      </c>
      <c r="N265" s="93" t="s">
        <v>33</v>
      </c>
      <c r="V265" s="68" t="s">
        <v>182</v>
      </c>
    </row>
    <row r="266" spans="1:27" s="63" customFormat="1" x14ac:dyDescent="0.2">
      <c r="A266" s="98"/>
      <c r="B266" s="97" t="s">
        <v>33</v>
      </c>
      <c r="C266" s="767" t="s">
        <v>183</v>
      </c>
      <c r="D266" s="767"/>
      <c r="E266" s="767"/>
      <c r="F266" s="99" t="s">
        <v>33</v>
      </c>
      <c r="G266" s="99" t="s">
        <v>33</v>
      </c>
      <c r="H266" s="99" t="s">
        <v>33</v>
      </c>
      <c r="I266" s="99" t="s">
        <v>33</v>
      </c>
      <c r="J266" s="100" t="s">
        <v>33</v>
      </c>
      <c r="K266" s="99" t="s">
        <v>33</v>
      </c>
      <c r="L266" s="100">
        <v>5.18</v>
      </c>
      <c r="M266" s="101" t="s">
        <v>33</v>
      </c>
      <c r="N266" s="102" t="s">
        <v>33</v>
      </c>
      <c r="U266" s="68" t="s">
        <v>183</v>
      </c>
    </row>
    <row r="267" spans="1:27" s="63" customFormat="1" ht="22.5" x14ac:dyDescent="0.2">
      <c r="A267" s="98"/>
      <c r="B267" s="97" t="s">
        <v>907</v>
      </c>
      <c r="C267" s="767" t="s">
        <v>908</v>
      </c>
      <c r="D267" s="767"/>
      <c r="E267" s="767"/>
      <c r="F267" s="99" t="s">
        <v>186</v>
      </c>
      <c r="G267" s="99" t="s">
        <v>909</v>
      </c>
      <c r="H267" s="99" t="s">
        <v>33</v>
      </c>
      <c r="I267" s="99" t="s">
        <v>909</v>
      </c>
      <c r="J267" s="100" t="s">
        <v>33</v>
      </c>
      <c r="K267" s="99" t="s">
        <v>33</v>
      </c>
      <c r="L267" s="100">
        <v>4.7699999999999996</v>
      </c>
      <c r="M267" s="101" t="s">
        <v>33</v>
      </c>
      <c r="N267" s="102" t="s">
        <v>33</v>
      </c>
      <c r="U267" s="68" t="s">
        <v>908</v>
      </c>
    </row>
    <row r="268" spans="1:27" s="63" customFormat="1" ht="22.5" x14ac:dyDescent="0.2">
      <c r="A268" s="98"/>
      <c r="B268" s="97" t="s">
        <v>910</v>
      </c>
      <c r="C268" s="767" t="s">
        <v>911</v>
      </c>
      <c r="D268" s="767"/>
      <c r="E268" s="767"/>
      <c r="F268" s="99" t="s">
        <v>186</v>
      </c>
      <c r="G268" s="99" t="s">
        <v>594</v>
      </c>
      <c r="H268" s="99" t="s">
        <v>33</v>
      </c>
      <c r="I268" s="99" t="s">
        <v>594</v>
      </c>
      <c r="J268" s="100" t="s">
        <v>33</v>
      </c>
      <c r="K268" s="99" t="s">
        <v>33</v>
      </c>
      <c r="L268" s="100">
        <v>3.37</v>
      </c>
      <c r="M268" s="101" t="s">
        <v>33</v>
      </c>
      <c r="N268" s="102" t="s">
        <v>33</v>
      </c>
      <c r="U268" s="68" t="s">
        <v>911</v>
      </c>
    </row>
    <row r="269" spans="1:27" s="63" customFormat="1" x14ac:dyDescent="0.2">
      <c r="A269" s="103"/>
      <c r="B269" s="104"/>
      <c r="C269" s="780" t="s">
        <v>191</v>
      </c>
      <c r="D269" s="780"/>
      <c r="E269" s="780"/>
      <c r="F269" s="105" t="s">
        <v>33</v>
      </c>
      <c r="G269" s="105" t="s">
        <v>33</v>
      </c>
      <c r="H269" s="105" t="s">
        <v>33</v>
      </c>
      <c r="I269" s="105" t="s">
        <v>33</v>
      </c>
      <c r="J269" s="106" t="s">
        <v>33</v>
      </c>
      <c r="K269" s="105" t="s">
        <v>33</v>
      </c>
      <c r="L269" s="106">
        <v>13.4</v>
      </c>
      <c r="M269" s="92" t="s">
        <v>33</v>
      </c>
      <c r="N269" s="107" t="s">
        <v>33</v>
      </c>
      <c r="W269" s="68" t="s">
        <v>191</v>
      </c>
    </row>
    <row r="270" spans="1:27" s="63" customFormat="1" ht="22.5" x14ac:dyDescent="0.2">
      <c r="A270" s="88" t="s">
        <v>736</v>
      </c>
      <c r="B270" s="89" t="s">
        <v>947</v>
      </c>
      <c r="C270" s="776" t="s">
        <v>4825</v>
      </c>
      <c r="D270" s="776"/>
      <c r="E270" s="776"/>
      <c r="F270" s="90" t="s">
        <v>484</v>
      </c>
      <c r="G270" s="90" t="s">
        <v>33</v>
      </c>
      <c r="H270" s="90" t="s">
        <v>33</v>
      </c>
      <c r="I270" s="90" t="s">
        <v>173</v>
      </c>
      <c r="J270" s="91">
        <v>238.45</v>
      </c>
      <c r="K270" s="90" t="s">
        <v>856</v>
      </c>
      <c r="L270" s="91">
        <v>486.44</v>
      </c>
      <c r="M270" s="92" t="s">
        <v>33</v>
      </c>
      <c r="N270" s="93" t="s">
        <v>33</v>
      </c>
      <c r="Q270" s="68" t="s">
        <v>4825</v>
      </c>
    </row>
    <row r="271" spans="1:27" s="63" customFormat="1" x14ac:dyDescent="0.2">
      <c r="A271" s="94"/>
      <c r="B271" s="95"/>
      <c r="C271" s="767" t="s">
        <v>1278</v>
      </c>
      <c r="D271" s="767"/>
      <c r="E271" s="767"/>
      <c r="F271" s="767"/>
      <c r="G271" s="767"/>
      <c r="H271" s="767"/>
      <c r="I271" s="767"/>
      <c r="J271" s="767"/>
      <c r="K271" s="767"/>
      <c r="L271" s="767"/>
      <c r="M271" s="767"/>
      <c r="N271" s="781"/>
      <c r="AA271" s="68" t="s">
        <v>1278</v>
      </c>
    </row>
    <row r="272" spans="1:27" s="63" customFormat="1" ht="22.5" x14ac:dyDescent="0.2">
      <c r="A272" s="96"/>
      <c r="B272" s="97" t="s">
        <v>858</v>
      </c>
      <c r="C272" s="767" t="s">
        <v>859</v>
      </c>
      <c r="D272" s="767"/>
      <c r="E272" s="767"/>
      <c r="F272" s="767"/>
      <c r="G272" s="767"/>
      <c r="H272" s="767"/>
      <c r="I272" s="767"/>
      <c r="J272" s="767"/>
      <c r="K272" s="767"/>
      <c r="L272" s="767"/>
      <c r="M272" s="767"/>
      <c r="N272" s="781"/>
      <c r="S272" s="68" t="s">
        <v>859</v>
      </c>
    </row>
    <row r="273" spans="1:23" s="63" customFormat="1" ht="33.75" x14ac:dyDescent="0.2">
      <c r="A273" s="88" t="s">
        <v>741</v>
      </c>
      <c r="B273" s="89" t="s">
        <v>4826</v>
      </c>
      <c r="C273" s="776" t="s">
        <v>4827</v>
      </c>
      <c r="D273" s="776"/>
      <c r="E273" s="776"/>
      <c r="F273" s="90" t="s">
        <v>4828</v>
      </c>
      <c r="G273" s="90" t="s">
        <v>33</v>
      </c>
      <c r="H273" s="90" t="s">
        <v>33</v>
      </c>
      <c r="I273" s="90" t="s">
        <v>4829</v>
      </c>
      <c r="J273" s="91" t="s">
        <v>33</v>
      </c>
      <c r="K273" s="90" t="s">
        <v>33</v>
      </c>
      <c r="L273" s="91" t="s">
        <v>33</v>
      </c>
      <c r="M273" s="92" t="s">
        <v>33</v>
      </c>
      <c r="N273" s="93" t="s">
        <v>33</v>
      </c>
      <c r="Q273" s="68" t="s">
        <v>4827</v>
      </c>
    </row>
    <row r="274" spans="1:23" s="63" customFormat="1" x14ac:dyDescent="0.2">
      <c r="A274" s="94"/>
      <c r="B274" s="95"/>
      <c r="C274" s="767" t="s">
        <v>4830</v>
      </c>
      <c r="D274" s="767"/>
      <c r="E274" s="767"/>
      <c r="F274" s="767"/>
      <c r="G274" s="767"/>
      <c r="H274" s="767"/>
      <c r="I274" s="767"/>
      <c r="J274" s="767"/>
      <c r="K274" s="767"/>
      <c r="L274" s="767"/>
      <c r="M274" s="767"/>
      <c r="N274" s="781"/>
      <c r="R274" s="68" t="s">
        <v>4830</v>
      </c>
    </row>
    <row r="275" spans="1:23" s="63" customFormat="1" ht="33.75" x14ac:dyDescent="0.2">
      <c r="A275" s="96"/>
      <c r="B275" s="97" t="s">
        <v>890</v>
      </c>
      <c r="C275" s="767" t="s">
        <v>559</v>
      </c>
      <c r="D275" s="767"/>
      <c r="E275" s="767"/>
      <c r="F275" s="767"/>
      <c r="G275" s="767"/>
      <c r="H275" s="767"/>
      <c r="I275" s="767"/>
      <c r="J275" s="767"/>
      <c r="K275" s="767"/>
      <c r="L275" s="767"/>
      <c r="M275" s="767"/>
      <c r="N275" s="781"/>
      <c r="S275" s="68" t="s">
        <v>559</v>
      </c>
    </row>
    <row r="276" spans="1:23" s="63" customFormat="1" x14ac:dyDescent="0.2">
      <c r="A276" s="98"/>
      <c r="B276" s="97" t="s">
        <v>165</v>
      </c>
      <c r="C276" s="767" t="s">
        <v>251</v>
      </c>
      <c r="D276" s="767"/>
      <c r="E276" s="767"/>
      <c r="F276" s="99" t="s">
        <v>33</v>
      </c>
      <c r="G276" s="99" t="s">
        <v>33</v>
      </c>
      <c r="H276" s="99" t="s">
        <v>33</v>
      </c>
      <c r="I276" s="99" t="s">
        <v>33</v>
      </c>
      <c r="J276" s="100">
        <v>124.2</v>
      </c>
      <c r="K276" s="99" t="s">
        <v>175</v>
      </c>
      <c r="L276" s="100">
        <v>1505.93</v>
      </c>
      <c r="M276" s="101" t="s">
        <v>33</v>
      </c>
      <c r="N276" s="102" t="s">
        <v>33</v>
      </c>
      <c r="T276" s="68" t="s">
        <v>251</v>
      </c>
    </row>
    <row r="277" spans="1:23" s="63" customFormat="1" x14ac:dyDescent="0.2">
      <c r="A277" s="98"/>
      <c r="B277" s="97" t="s">
        <v>173</v>
      </c>
      <c r="C277" s="767" t="s">
        <v>174</v>
      </c>
      <c r="D277" s="767"/>
      <c r="E277" s="767"/>
      <c r="F277" s="99" t="s">
        <v>33</v>
      </c>
      <c r="G277" s="99" t="s">
        <v>33</v>
      </c>
      <c r="H277" s="99" t="s">
        <v>33</v>
      </c>
      <c r="I277" s="99" t="s">
        <v>33</v>
      </c>
      <c r="J277" s="100">
        <v>223.94</v>
      </c>
      <c r="K277" s="99" t="s">
        <v>175</v>
      </c>
      <c r="L277" s="100">
        <v>2715.27</v>
      </c>
      <c r="M277" s="101" t="s">
        <v>33</v>
      </c>
      <c r="N277" s="102" t="s">
        <v>33</v>
      </c>
      <c r="T277" s="68" t="s">
        <v>174</v>
      </c>
    </row>
    <row r="278" spans="1:23" s="63" customFormat="1" x14ac:dyDescent="0.2">
      <c r="A278" s="98"/>
      <c r="B278" s="97" t="s">
        <v>176</v>
      </c>
      <c r="C278" s="767" t="s">
        <v>177</v>
      </c>
      <c r="D278" s="767"/>
      <c r="E278" s="767"/>
      <c r="F278" s="99" t="s">
        <v>33</v>
      </c>
      <c r="G278" s="99" t="s">
        <v>33</v>
      </c>
      <c r="H278" s="99" t="s">
        <v>33</v>
      </c>
      <c r="I278" s="99" t="s">
        <v>33</v>
      </c>
      <c r="J278" s="100">
        <v>23.43</v>
      </c>
      <c r="K278" s="99" t="s">
        <v>175</v>
      </c>
      <c r="L278" s="100">
        <v>284.08999999999997</v>
      </c>
      <c r="M278" s="101" t="s">
        <v>33</v>
      </c>
      <c r="N278" s="102" t="s">
        <v>33</v>
      </c>
      <c r="T278" s="68" t="s">
        <v>177</v>
      </c>
    </row>
    <row r="279" spans="1:23" s="63" customFormat="1" x14ac:dyDescent="0.2">
      <c r="A279" s="98"/>
      <c r="B279" s="97" t="s">
        <v>212</v>
      </c>
      <c r="C279" s="767" t="s">
        <v>252</v>
      </c>
      <c r="D279" s="767"/>
      <c r="E279" s="767"/>
      <c r="F279" s="99" t="s">
        <v>33</v>
      </c>
      <c r="G279" s="99" t="s">
        <v>33</v>
      </c>
      <c r="H279" s="99" t="s">
        <v>33</v>
      </c>
      <c r="I279" s="99" t="s">
        <v>33</v>
      </c>
      <c r="J279" s="100">
        <v>16.05</v>
      </c>
      <c r="K279" s="99" t="s">
        <v>33</v>
      </c>
      <c r="L279" s="100">
        <v>155.69</v>
      </c>
      <c r="M279" s="101" t="s">
        <v>33</v>
      </c>
      <c r="N279" s="102" t="s">
        <v>33</v>
      </c>
      <c r="T279" s="68" t="s">
        <v>252</v>
      </c>
    </row>
    <row r="280" spans="1:23" s="63" customFormat="1" x14ac:dyDescent="0.2">
      <c r="A280" s="98"/>
      <c r="B280" s="97" t="s">
        <v>33</v>
      </c>
      <c r="C280" s="767" t="s">
        <v>253</v>
      </c>
      <c r="D280" s="767"/>
      <c r="E280" s="767"/>
      <c r="F280" s="99" t="s">
        <v>179</v>
      </c>
      <c r="G280" s="99" t="s">
        <v>267</v>
      </c>
      <c r="H280" s="99" t="s">
        <v>175</v>
      </c>
      <c r="I280" s="99" t="s">
        <v>4831</v>
      </c>
      <c r="J280" s="100" t="s">
        <v>33</v>
      </c>
      <c r="K280" s="99" t="s">
        <v>33</v>
      </c>
      <c r="L280" s="100" t="s">
        <v>33</v>
      </c>
      <c r="M280" s="101" t="s">
        <v>33</v>
      </c>
      <c r="N280" s="102" t="s">
        <v>33</v>
      </c>
      <c r="U280" s="68" t="s">
        <v>253</v>
      </c>
    </row>
    <row r="281" spans="1:23" s="63" customFormat="1" x14ac:dyDescent="0.2">
      <c r="A281" s="98"/>
      <c r="B281" s="97" t="s">
        <v>33</v>
      </c>
      <c r="C281" s="767" t="s">
        <v>178</v>
      </c>
      <c r="D281" s="767"/>
      <c r="E281" s="767"/>
      <c r="F281" s="99" t="s">
        <v>179</v>
      </c>
      <c r="G281" s="99" t="s">
        <v>3220</v>
      </c>
      <c r="H281" s="99" t="s">
        <v>175</v>
      </c>
      <c r="I281" s="99" t="s">
        <v>4832</v>
      </c>
      <c r="J281" s="100" t="s">
        <v>33</v>
      </c>
      <c r="K281" s="99" t="s">
        <v>33</v>
      </c>
      <c r="L281" s="100" t="s">
        <v>33</v>
      </c>
      <c r="M281" s="101" t="s">
        <v>33</v>
      </c>
      <c r="N281" s="102" t="s">
        <v>33</v>
      </c>
      <c r="U281" s="68" t="s">
        <v>178</v>
      </c>
    </row>
    <row r="282" spans="1:23" s="63" customFormat="1" x14ac:dyDescent="0.2">
      <c r="A282" s="98"/>
      <c r="B282" s="97" t="s">
        <v>33</v>
      </c>
      <c r="C282" s="776" t="s">
        <v>182</v>
      </c>
      <c r="D282" s="776"/>
      <c r="E282" s="776"/>
      <c r="F282" s="90" t="s">
        <v>33</v>
      </c>
      <c r="G282" s="90" t="s">
        <v>33</v>
      </c>
      <c r="H282" s="90" t="s">
        <v>33</v>
      </c>
      <c r="I282" s="90" t="s">
        <v>33</v>
      </c>
      <c r="J282" s="91">
        <v>364.19</v>
      </c>
      <c r="K282" s="90" t="s">
        <v>33</v>
      </c>
      <c r="L282" s="91">
        <v>4376.8900000000003</v>
      </c>
      <c r="M282" s="92" t="s">
        <v>33</v>
      </c>
      <c r="N282" s="93" t="s">
        <v>33</v>
      </c>
      <c r="V282" s="68" t="s">
        <v>182</v>
      </c>
    </row>
    <row r="283" spans="1:23" s="63" customFormat="1" x14ac:dyDescent="0.2">
      <c r="A283" s="98"/>
      <c r="B283" s="97" t="s">
        <v>33</v>
      </c>
      <c r="C283" s="767" t="s">
        <v>183</v>
      </c>
      <c r="D283" s="767"/>
      <c r="E283" s="767"/>
      <c r="F283" s="99" t="s">
        <v>33</v>
      </c>
      <c r="G283" s="99" t="s">
        <v>33</v>
      </c>
      <c r="H283" s="99" t="s">
        <v>33</v>
      </c>
      <c r="I283" s="99" t="s">
        <v>33</v>
      </c>
      <c r="J283" s="100" t="s">
        <v>33</v>
      </c>
      <c r="K283" s="99" t="s">
        <v>33</v>
      </c>
      <c r="L283" s="100">
        <v>1790.02</v>
      </c>
      <c r="M283" s="101" t="s">
        <v>33</v>
      </c>
      <c r="N283" s="102" t="s">
        <v>33</v>
      </c>
      <c r="U283" s="68" t="s">
        <v>183</v>
      </c>
    </row>
    <row r="284" spans="1:23" s="63" customFormat="1" ht="22.5" x14ac:dyDescent="0.2">
      <c r="A284" s="98"/>
      <c r="B284" s="97" t="s">
        <v>771</v>
      </c>
      <c r="C284" s="767" t="s">
        <v>4352</v>
      </c>
      <c r="D284" s="767"/>
      <c r="E284" s="767"/>
      <c r="F284" s="99" t="s">
        <v>186</v>
      </c>
      <c r="G284" s="99" t="s">
        <v>1190</v>
      </c>
      <c r="H284" s="99" t="s">
        <v>33</v>
      </c>
      <c r="I284" s="99" t="s">
        <v>1190</v>
      </c>
      <c r="J284" s="100" t="s">
        <v>33</v>
      </c>
      <c r="K284" s="99" t="s">
        <v>33</v>
      </c>
      <c r="L284" s="100">
        <v>1790.02</v>
      </c>
      <c r="M284" s="101" t="s">
        <v>33</v>
      </c>
      <c r="N284" s="102" t="s">
        <v>33</v>
      </c>
      <c r="U284" s="68" t="s">
        <v>4352</v>
      </c>
    </row>
    <row r="285" spans="1:23" s="63" customFormat="1" ht="22.5" x14ac:dyDescent="0.2">
      <c r="A285" s="98"/>
      <c r="B285" s="97" t="s">
        <v>773</v>
      </c>
      <c r="C285" s="767" t="s">
        <v>4354</v>
      </c>
      <c r="D285" s="767"/>
      <c r="E285" s="767"/>
      <c r="F285" s="99" t="s">
        <v>186</v>
      </c>
      <c r="G285" s="99" t="s">
        <v>594</v>
      </c>
      <c r="H285" s="99" t="s">
        <v>33</v>
      </c>
      <c r="I285" s="99" t="s">
        <v>594</v>
      </c>
      <c r="J285" s="100" t="s">
        <v>33</v>
      </c>
      <c r="K285" s="99" t="s">
        <v>33</v>
      </c>
      <c r="L285" s="100">
        <v>1163.51</v>
      </c>
      <c r="M285" s="101" t="s">
        <v>33</v>
      </c>
      <c r="N285" s="102" t="s">
        <v>33</v>
      </c>
      <c r="U285" s="68" t="s">
        <v>4354</v>
      </c>
    </row>
    <row r="286" spans="1:23" s="63" customFormat="1" x14ac:dyDescent="0.2">
      <c r="A286" s="103"/>
      <c r="B286" s="104"/>
      <c r="C286" s="780" t="s">
        <v>191</v>
      </c>
      <c r="D286" s="780"/>
      <c r="E286" s="780"/>
      <c r="F286" s="105" t="s">
        <v>33</v>
      </c>
      <c r="G286" s="105" t="s">
        <v>33</v>
      </c>
      <c r="H286" s="105" t="s">
        <v>33</v>
      </c>
      <c r="I286" s="105" t="s">
        <v>33</v>
      </c>
      <c r="J286" s="106" t="s">
        <v>33</v>
      </c>
      <c r="K286" s="105" t="s">
        <v>33</v>
      </c>
      <c r="L286" s="106">
        <v>7330.42</v>
      </c>
      <c r="M286" s="92" t="s">
        <v>33</v>
      </c>
      <c r="N286" s="107" t="s">
        <v>33</v>
      </c>
      <c r="W286" s="68" t="s">
        <v>191</v>
      </c>
    </row>
    <row r="287" spans="1:23" s="63" customFormat="1" ht="22.5" x14ac:dyDescent="0.2">
      <c r="A287" s="88" t="s">
        <v>745</v>
      </c>
      <c r="B287" s="89" t="s">
        <v>4833</v>
      </c>
      <c r="C287" s="776" t="s">
        <v>4834</v>
      </c>
      <c r="D287" s="776"/>
      <c r="E287" s="776"/>
      <c r="F287" s="90" t="s">
        <v>4835</v>
      </c>
      <c r="G287" s="90" t="s">
        <v>33</v>
      </c>
      <c r="H287" s="90" t="s">
        <v>33</v>
      </c>
      <c r="I287" s="90" t="s">
        <v>4759</v>
      </c>
      <c r="J287" s="91" t="s">
        <v>33</v>
      </c>
      <c r="K287" s="90" t="s">
        <v>33</v>
      </c>
      <c r="L287" s="91" t="s">
        <v>33</v>
      </c>
      <c r="M287" s="92" t="s">
        <v>33</v>
      </c>
      <c r="N287" s="93" t="s">
        <v>33</v>
      </c>
      <c r="Q287" s="68" t="s">
        <v>4834</v>
      </c>
    </row>
    <row r="288" spans="1:23" s="63" customFormat="1" x14ac:dyDescent="0.2">
      <c r="A288" s="94"/>
      <c r="B288" s="95"/>
      <c r="C288" s="767" t="s">
        <v>4836</v>
      </c>
      <c r="D288" s="767"/>
      <c r="E288" s="767"/>
      <c r="F288" s="767"/>
      <c r="G288" s="767"/>
      <c r="H288" s="767"/>
      <c r="I288" s="767"/>
      <c r="J288" s="767"/>
      <c r="K288" s="767"/>
      <c r="L288" s="767"/>
      <c r="M288" s="767"/>
      <c r="N288" s="781"/>
      <c r="R288" s="68" t="s">
        <v>4836</v>
      </c>
    </row>
    <row r="289" spans="1:23" s="63" customFormat="1" ht="33.75" x14ac:dyDescent="0.2">
      <c r="A289" s="96"/>
      <c r="B289" s="97" t="s">
        <v>890</v>
      </c>
      <c r="C289" s="767" t="s">
        <v>559</v>
      </c>
      <c r="D289" s="767"/>
      <c r="E289" s="767"/>
      <c r="F289" s="767"/>
      <c r="G289" s="767"/>
      <c r="H289" s="767"/>
      <c r="I289" s="767"/>
      <c r="J289" s="767"/>
      <c r="K289" s="767"/>
      <c r="L289" s="767"/>
      <c r="M289" s="767"/>
      <c r="N289" s="781"/>
      <c r="S289" s="68" t="s">
        <v>559</v>
      </c>
    </row>
    <row r="290" spans="1:23" s="63" customFormat="1" x14ac:dyDescent="0.2">
      <c r="A290" s="98"/>
      <c r="B290" s="97" t="s">
        <v>165</v>
      </c>
      <c r="C290" s="767" t="s">
        <v>251</v>
      </c>
      <c r="D290" s="767"/>
      <c r="E290" s="767"/>
      <c r="F290" s="99" t="s">
        <v>33</v>
      </c>
      <c r="G290" s="99" t="s">
        <v>33</v>
      </c>
      <c r="H290" s="99" t="s">
        <v>33</v>
      </c>
      <c r="I290" s="99" t="s">
        <v>33</v>
      </c>
      <c r="J290" s="100">
        <v>191.14</v>
      </c>
      <c r="K290" s="99" t="s">
        <v>175</v>
      </c>
      <c r="L290" s="100">
        <v>625.98</v>
      </c>
      <c r="M290" s="101" t="s">
        <v>33</v>
      </c>
      <c r="N290" s="102" t="s">
        <v>33</v>
      </c>
      <c r="T290" s="68" t="s">
        <v>251</v>
      </c>
    </row>
    <row r="291" spans="1:23" s="63" customFormat="1" x14ac:dyDescent="0.2">
      <c r="A291" s="98"/>
      <c r="B291" s="97" t="s">
        <v>173</v>
      </c>
      <c r="C291" s="767" t="s">
        <v>174</v>
      </c>
      <c r="D291" s="767"/>
      <c r="E291" s="767"/>
      <c r="F291" s="99" t="s">
        <v>33</v>
      </c>
      <c r="G291" s="99" t="s">
        <v>33</v>
      </c>
      <c r="H291" s="99" t="s">
        <v>33</v>
      </c>
      <c r="I291" s="99" t="s">
        <v>33</v>
      </c>
      <c r="J291" s="100">
        <v>2004.8</v>
      </c>
      <c r="K291" s="99" t="s">
        <v>175</v>
      </c>
      <c r="L291" s="100">
        <v>6565.72</v>
      </c>
      <c r="M291" s="101" t="s">
        <v>33</v>
      </c>
      <c r="N291" s="102" t="s">
        <v>33</v>
      </c>
      <c r="T291" s="68" t="s">
        <v>174</v>
      </c>
    </row>
    <row r="292" spans="1:23" s="63" customFormat="1" x14ac:dyDescent="0.2">
      <c r="A292" s="98"/>
      <c r="B292" s="97" t="s">
        <v>176</v>
      </c>
      <c r="C292" s="767" t="s">
        <v>177</v>
      </c>
      <c r="D292" s="767"/>
      <c r="E292" s="767"/>
      <c r="F292" s="99" t="s">
        <v>33</v>
      </c>
      <c r="G292" s="99" t="s">
        <v>33</v>
      </c>
      <c r="H292" s="99" t="s">
        <v>33</v>
      </c>
      <c r="I292" s="99" t="s">
        <v>33</v>
      </c>
      <c r="J292" s="100">
        <v>100.4</v>
      </c>
      <c r="K292" s="99" t="s">
        <v>175</v>
      </c>
      <c r="L292" s="100">
        <v>328.81</v>
      </c>
      <c r="M292" s="101" t="s">
        <v>33</v>
      </c>
      <c r="N292" s="102" t="s">
        <v>33</v>
      </c>
      <c r="T292" s="68" t="s">
        <v>177</v>
      </c>
    </row>
    <row r="293" spans="1:23" s="63" customFormat="1" x14ac:dyDescent="0.2">
      <c r="A293" s="98"/>
      <c r="B293" s="97" t="s">
        <v>212</v>
      </c>
      <c r="C293" s="767" t="s">
        <v>252</v>
      </c>
      <c r="D293" s="767"/>
      <c r="E293" s="767"/>
      <c r="F293" s="99" t="s">
        <v>33</v>
      </c>
      <c r="G293" s="99" t="s">
        <v>33</v>
      </c>
      <c r="H293" s="99" t="s">
        <v>33</v>
      </c>
      <c r="I293" s="99" t="s">
        <v>33</v>
      </c>
      <c r="J293" s="100">
        <v>3.82</v>
      </c>
      <c r="K293" s="99" t="s">
        <v>33</v>
      </c>
      <c r="L293" s="100">
        <v>10.01</v>
      </c>
      <c r="M293" s="101" t="s">
        <v>33</v>
      </c>
      <c r="N293" s="102" t="s">
        <v>33</v>
      </c>
      <c r="T293" s="68" t="s">
        <v>252</v>
      </c>
    </row>
    <row r="294" spans="1:23" s="63" customFormat="1" x14ac:dyDescent="0.2">
      <c r="A294" s="98"/>
      <c r="B294" s="97" t="s">
        <v>33</v>
      </c>
      <c r="C294" s="767" t="s">
        <v>253</v>
      </c>
      <c r="D294" s="767"/>
      <c r="E294" s="767"/>
      <c r="F294" s="99" t="s">
        <v>179</v>
      </c>
      <c r="G294" s="99" t="s">
        <v>301</v>
      </c>
      <c r="H294" s="99" t="s">
        <v>175</v>
      </c>
      <c r="I294" s="99" t="s">
        <v>4837</v>
      </c>
      <c r="J294" s="100" t="s">
        <v>33</v>
      </c>
      <c r="K294" s="99" t="s">
        <v>33</v>
      </c>
      <c r="L294" s="100" t="s">
        <v>33</v>
      </c>
      <c r="M294" s="101" t="s">
        <v>33</v>
      </c>
      <c r="N294" s="102" t="s">
        <v>33</v>
      </c>
      <c r="U294" s="68" t="s">
        <v>253</v>
      </c>
    </row>
    <row r="295" spans="1:23" s="63" customFormat="1" x14ac:dyDescent="0.2">
      <c r="A295" s="98"/>
      <c r="B295" s="97" t="s">
        <v>33</v>
      </c>
      <c r="C295" s="767" t="s">
        <v>178</v>
      </c>
      <c r="D295" s="767"/>
      <c r="E295" s="767"/>
      <c r="F295" s="99" t="s">
        <v>179</v>
      </c>
      <c r="G295" s="99" t="s">
        <v>240</v>
      </c>
      <c r="H295" s="99" t="s">
        <v>175</v>
      </c>
      <c r="I295" s="99" t="s">
        <v>4838</v>
      </c>
      <c r="J295" s="100" t="s">
        <v>33</v>
      </c>
      <c r="K295" s="99" t="s">
        <v>33</v>
      </c>
      <c r="L295" s="100" t="s">
        <v>33</v>
      </c>
      <c r="M295" s="101" t="s">
        <v>33</v>
      </c>
      <c r="N295" s="102" t="s">
        <v>33</v>
      </c>
      <c r="U295" s="68" t="s">
        <v>178</v>
      </c>
    </row>
    <row r="296" spans="1:23" s="63" customFormat="1" x14ac:dyDescent="0.2">
      <c r="A296" s="98"/>
      <c r="B296" s="97" t="s">
        <v>33</v>
      </c>
      <c r="C296" s="776" t="s">
        <v>182</v>
      </c>
      <c r="D296" s="776"/>
      <c r="E296" s="776"/>
      <c r="F296" s="90" t="s">
        <v>33</v>
      </c>
      <c r="G296" s="90" t="s">
        <v>33</v>
      </c>
      <c r="H296" s="90" t="s">
        <v>33</v>
      </c>
      <c r="I296" s="90" t="s">
        <v>33</v>
      </c>
      <c r="J296" s="91">
        <v>2199.7600000000002</v>
      </c>
      <c r="K296" s="90" t="s">
        <v>33</v>
      </c>
      <c r="L296" s="91">
        <v>7201.71</v>
      </c>
      <c r="M296" s="92" t="s">
        <v>33</v>
      </c>
      <c r="N296" s="93" t="s">
        <v>33</v>
      </c>
      <c r="V296" s="68" t="s">
        <v>182</v>
      </c>
    </row>
    <row r="297" spans="1:23" s="63" customFormat="1" x14ac:dyDescent="0.2">
      <c r="A297" s="98"/>
      <c r="B297" s="97" t="s">
        <v>33</v>
      </c>
      <c r="C297" s="767" t="s">
        <v>183</v>
      </c>
      <c r="D297" s="767"/>
      <c r="E297" s="767"/>
      <c r="F297" s="99" t="s">
        <v>33</v>
      </c>
      <c r="G297" s="99" t="s">
        <v>33</v>
      </c>
      <c r="H297" s="99" t="s">
        <v>33</v>
      </c>
      <c r="I297" s="99" t="s">
        <v>33</v>
      </c>
      <c r="J297" s="100" t="s">
        <v>33</v>
      </c>
      <c r="K297" s="99" t="s">
        <v>33</v>
      </c>
      <c r="L297" s="100">
        <v>954.79</v>
      </c>
      <c r="M297" s="101" t="s">
        <v>33</v>
      </c>
      <c r="N297" s="102" t="s">
        <v>33</v>
      </c>
      <c r="U297" s="68" t="s">
        <v>183</v>
      </c>
    </row>
    <row r="298" spans="1:23" s="63" customFormat="1" ht="22.5" x14ac:dyDescent="0.2">
      <c r="A298" s="98"/>
      <c r="B298" s="97" t="s">
        <v>771</v>
      </c>
      <c r="C298" s="767" t="s">
        <v>4352</v>
      </c>
      <c r="D298" s="767"/>
      <c r="E298" s="767"/>
      <c r="F298" s="99" t="s">
        <v>186</v>
      </c>
      <c r="G298" s="99" t="s">
        <v>1190</v>
      </c>
      <c r="H298" s="99" t="s">
        <v>33</v>
      </c>
      <c r="I298" s="99" t="s">
        <v>1190</v>
      </c>
      <c r="J298" s="100" t="s">
        <v>33</v>
      </c>
      <c r="K298" s="99" t="s">
        <v>33</v>
      </c>
      <c r="L298" s="100">
        <v>954.79</v>
      </c>
      <c r="M298" s="101" t="s">
        <v>33</v>
      </c>
      <c r="N298" s="102" t="s">
        <v>33</v>
      </c>
      <c r="U298" s="68" t="s">
        <v>4352</v>
      </c>
    </row>
    <row r="299" spans="1:23" s="63" customFormat="1" ht="22.5" x14ac:dyDescent="0.2">
      <c r="A299" s="98"/>
      <c r="B299" s="97" t="s">
        <v>773</v>
      </c>
      <c r="C299" s="767" t="s">
        <v>4354</v>
      </c>
      <c r="D299" s="767"/>
      <c r="E299" s="767"/>
      <c r="F299" s="99" t="s">
        <v>186</v>
      </c>
      <c r="G299" s="99" t="s">
        <v>594</v>
      </c>
      <c r="H299" s="99" t="s">
        <v>33</v>
      </c>
      <c r="I299" s="99" t="s">
        <v>594</v>
      </c>
      <c r="J299" s="100" t="s">
        <v>33</v>
      </c>
      <c r="K299" s="99" t="s">
        <v>33</v>
      </c>
      <c r="L299" s="100">
        <v>620.61</v>
      </c>
      <c r="M299" s="101" t="s">
        <v>33</v>
      </c>
      <c r="N299" s="102" t="s">
        <v>33</v>
      </c>
      <c r="U299" s="68" t="s">
        <v>4354</v>
      </c>
    </row>
    <row r="300" spans="1:23" s="63" customFormat="1" x14ac:dyDescent="0.2">
      <c r="A300" s="103"/>
      <c r="B300" s="104"/>
      <c r="C300" s="780" t="s">
        <v>191</v>
      </c>
      <c r="D300" s="780"/>
      <c r="E300" s="780"/>
      <c r="F300" s="105" t="s">
        <v>33</v>
      </c>
      <c r="G300" s="105" t="s">
        <v>33</v>
      </c>
      <c r="H300" s="105" t="s">
        <v>33</v>
      </c>
      <c r="I300" s="105" t="s">
        <v>33</v>
      </c>
      <c r="J300" s="106" t="s">
        <v>33</v>
      </c>
      <c r="K300" s="105" t="s">
        <v>33</v>
      </c>
      <c r="L300" s="106">
        <v>8777.11</v>
      </c>
      <c r="M300" s="92" t="s">
        <v>33</v>
      </c>
      <c r="N300" s="107" t="s">
        <v>33</v>
      </c>
      <c r="W300" s="68" t="s">
        <v>191</v>
      </c>
    </row>
    <row r="301" spans="1:23" s="63" customFormat="1" ht="33.75" x14ac:dyDescent="0.2">
      <c r="A301" s="88" t="s">
        <v>749</v>
      </c>
      <c r="B301" s="89" t="s">
        <v>4839</v>
      </c>
      <c r="C301" s="776" t="s">
        <v>4840</v>
      </c>
      <c r="D301" s="776"/>
      <c r="E301" s="776"/>
      <c r="F301" s="90" t="s">
        <v>1092</v>
      </c>
      <c r="G301" s="90" t="s">
        <v>33</v>
      </c>
      <c r="H301" s="90" t="s">
        <v>33</v>
      </c>
      <c r="I301" s="90" t="s">
        <v>4841</v>
      </c>
      <c r="J301" s="91">
        <v>5860.7</v>
      </c>
      <c r="K301" s="90" t="s">
        <v>33</v>
      </c>
      <c r="L301" s="91">
        <v>4602.99</v>
      </c>
      <c r="M301" s="92" t="s">
        <v>33</v>
      </c>
      <c r="N301" s="93" t="s">
        <v>33</v>
      </c>
      <c r="Q301" s="68" t="s">
        <v>4840</v>
      </c>
    </row>
    <row r="302" spans="1:23" s="63" customFormat="1" x14ac:dyDescent="0.2">
      <c r="A302" s="94"/>
      <c r="B302" s="95"/>
      <c r="C302" s="767" t="s">
        <v>4842</v>
      </c>
      <c r="D302" s="767"/>
      <c r="E302" s="767"/>
      <c r="F302" s="767"/>
      <c r="G302" s="767"/>
      <c r="H302" s="767"/>
      <c r="I302" s="767"/>
      <c r="J302" s="767"/>
      <c r="K302" s="767"/>
      <c r="L302" s="767"/>
      <c r="M302" s="767"/>
      <c r="N302" s="781"/>
      <c r="R302" s="68" t="s">
        <v>4842</v>
      </c>
    </row>
    <row r="303" spans="1:23" s="63" customFormat="1" ht="33.75" x14ac:dyDescent="0.2">
      <c r="A303" s="88" t="s">
        <v>306</v>
      </c>
      <c r="B303" s="89" t="s">
        <v>4839</v>
      </c>
      <c r="C303" s="776" t="s">
        <v>4843</v>
      </c>
      <c r="D303" s="776"/>
      <c r="E303" s="776"/>
      <c r="F303" s="90" t="s">
        <v>1092</v>
      </c>
      <c r="G303" s="90" t="s">
        <v>33</v>
      </c>
      <c r="H303" s="90" t="s">
        <v>33</v>
      </c>
      <c r="I303" s="90" t="s">
        <v>2739</v>
      </c>
      <c r="J303" s="91">
        <v>5860.7</v>
      </c>
      <c r="K303" s="90" t="s">
        <v>33</v>
      </c>
      <c r="L303" s="91">
        <v>179.34</v>
      </c>
      <c r="M303" s="92" t="s">
        <v>33</v>
      </c>
      <c r="N303" s="93" t="s">
        <v>33</v>
      </c>
      <c r="Q303" s="68" t="s">
        <v>4843</v>
      </c>
    </row>
    <row r="304" spans="1:23" s="63" customFormat="1" x14ac:dyDescent="0.2">
      <c r="A304" s="94"/>
      <c r="B304" s="95"/>
      <c r="C304" s="767" t="s">
        <v>2740</v>
      </c>
      <c r="D304" s="767"/>
      <c r="E304" s="767"/>
      <c r="F304" s="767"/>
      <c r="G304" s="767"/>
      <c r="H304" s="767"/>
      <c r="I304" s="767"/>
      <c r="J304" s="767"/>
      <c r="K304" s="767"/>
      <c r="L304" s="767"/>
      <c r="M304" s="767"/>
      <c r="N304" s="781"/>
      <c r="R304" s="68" t="s">
        <v>2740</v>
      </c>
    </row>
    <row r="305" spans="1:22" s="63" customFormat="1" ht="33.75" x14ac:dyDescent="0.2">
      <c r="A305" s="88" t="s">
        <v>1273</v>
      </c>
      <c r="B305" s="89" t="s">
        <v>4844</v>
      </c>
      <c r="C305" s="776" t="s">
        <v>4845</v>
      </c>
      <c r="D305" s="776"/>
      <c r="E305" s="776"/>
      <c r="F305" s="90" t="s">
        <v>1092</v>
      </c>
      <c r="G305" s="90" t="s">
        <v>33</v>
      </c>
      <c r="H305" s="90" t="s">
        <v>33</v>
      </c>
      <c r="I305" s="90" t="s">
        <v>4846</v>
      </c>
      <c r="J305" s="91">
        <v>8573.69</v>
      </c>
      <c r="K305" s="90" t="s">
        <v>33</v>
      </c>
      <c r="L305" s="91">
        <v>2098.84</v>
      </c>
      <c r="M305" s="92" t="s">
        <v>33</v>
      </c>
      <c r="N305" s="93" t="s">
        <v>33</v>
      </c>
      <c r="Q305" s="68" t="s">
        <v>4845</v>
      </c>
    </row>
    <row r="306" spans="1:22" s="63" customFormat="1" x14ac:dyDescent="0.2">
      <c r="A306" s="94"/>
      <c r="B306" s="95"/>
      <c r="C306" s="767" t="s">
        <v>4847</v>
      </c>
      <c r="D306" s="767"/>
      <c r="E306" s="767"/>
      <c r="F306" s="767"/>
      <c r="G306" s="767"/>
      <c r="H306" s="767"/>
      <c r="I306" s="767"/>
      <c r="J306" s="767"/>
      <c r="K306" s="767"/>
      <c r="L306" s="767"/>
      <c r="M306" s="767"/>
      <c r="N306" s="781"/>
      <c r="R306" s="68" t="s">
        <v>4847</v>
      </c>
    </row>
    <row r="307" spans="1:22" s="63" customFormat="1" ht="33.75" x14ac:dyDescent="0.2">
      <c r="A307" s="88" t="s">
        <v>194</v>
      </c>
      <c r="B307" s="89" t="s">
        <v>4848</v>
      </c>
      <c r="C307" s="776" t="s">
        <v>4849</v>
      </c>
      <c r="D307" s="776"/>
      <c r="E307" s="776"/>
      <c r="F307" s="90" t="s">
        <v>1092</v>
      </c>
      <c r="G307" s="90" t="s">
        <v>33</v>
      </c>
      <c r="H307" s="90" t="s">
        <v>33</v>
      </c>
      <c r="I307" s="90" t="s">
        <v>856</v>
      </c>
      <c r="J307" s="91">
        <v>10367.200000000001</v>
      </c>
      <c r="K307" s="90" t="s">
        <v>33</v>
      </c>
      <c r="L307" s="91">
        <v>10574.54</v>
      </c>
      <c r="M307" s="92" t="s">
        <v>33</v>
      </c>
      <c r="N307" s="93" t="s">
        <v>33</v>
      </c>
      <c r="Q307" s="68" t="s">
        <v>4849</v>
      </c>
    </row>
    <row r="308" spans="1:22" s="63" customFormat="1" x14ac:dyDescent="0.2">
      <c r="A308" s="94"/>
      <c r="B308" s="95"/>
      <c r="C308" s="767" t="s">
        <v>4850</v>
      </c>
      <c r="D308" s="767"/>
      <c r="E308" s="767"/>
      <c r="F308" s="767"/>
      <c r="G308" s="767"/>
      <c r="H308" s="767"/>
      <c r="I308" s="767"/>
      <c r="J308" s="767"/>
      <c r="K308" s="767"/>
      <c r="L308" s="767"/>
      <c r="M308" s="767"/>
      <c r="N308" s="781"/>
      <c r="R308" s="68" t="s">
        <v>4850</v>
      </c>
    </row>
    <row r="309" spans="1:22" s="63" customFormat="1" ht="33.75" x14ac:dyDescent="0.2">
      <c r="A309" s="88" t="s">
        <v>1276</v>
      </c>
      <c r="B309" s="89" t="s">
        <v>4851</v>
      </c>
      <c r="C309" s="776" t="s">
        <v>4852</v>
      </c>
      <c r="D309" s="776"/>
      <c r="E309" s="776"/>
      <c r="F309" s="90" t="s">
        <v>1092</v>
      </c>
      <c r="G309" s="90" t="s">
        <v>33</v>
      </c>
      <c r="H309" s="90" t="s">
        <v>33</v>
      </c>
      <c r="I309" s="90" t="s">
        <v>4853</v>
      </c>
      <c r="J309" s="91">
        <v>8326.32</v>
      </c>
      <c r="K309" s="90" t="s">
        <v>33</v>
      </c>
      <c r="L309" s="91">
        <v>6454.56</v>
      </c>
      <c r="M309" s="92" t="s">
        <v>33</v>
      </c>
      <c r="N309" s="93" t="s">
        <v>33</v>
      </c>
      <c r="Q309" s="68" t="s">
        <v>4852</v>
      </c>
    </row>
    <row r="310" spans="1:22" s="63" customFormat="1" x14ac:dyDescent="0.2">
      <c r="A310" s="94"/>
      <c r="B310" s="95"/>
      <c r="C310" s="767" t="s">
        <v>4854</v>
      </c>
      <c r="D310" s="767"/>
      <c r="E310" s="767"/>
      <c r="F310" s="767"/>
      <c r="G310" s="767"/>
      <c r="H310" s="767"/>
      <c r="I310" s="767"/>
      <c r="J310" s="767"/>
      <c r="K310" s="767"/>
      <c r="L310" s="767"/>
      <c r="M310" s="767"/>
      <c r="N310" s="781"/>
      <c r="R310" s="68" t="s">
        <v>4854</v>
      </c>
    </row>
    <row r="311" spans="1:22" s="63" customFormat="1" ht="33.75" x14ac:dyDescent="0.2">
      <c r="A311" s="88" t="s">
        <v>1449</v>
      </c>
      <c r="B311" s="89" t="s">
        <v>4855</v>
      </c>
      <c r="C311" s="776" t="s">
        <v>4856</v>
      </c>
      <c r="D311" s="776"/>
      <c r="E311" s="776"/>
      <c r="F311" s="90" t="s">
        <v>1092</v>
      </c>
      <c r="G311" s="90" t="s">
        <v>33</v>
      </c>
      <c r="H311" s="90" t="s">
        <v>33</v>
      </c>
      <c r="I311" s="90" t="s">
        <v>4857</v>
      </c>
      <c r="J311" s="91">
        <v>10452</v>
      </c>
      <c r="K311" s="90" t="s">
        <v>33</v>
      </c>
      <c r="L311" s="91">
        <v>8422.2199999999993</v>
      </c>
      <c r="M311" s="92" t="s">
        <v>33</v>
      </c>
      <c r="N311" s="93" t="s">
        <v>33</v>
      </c>
      <c r="Q311" s="68" t="s">
        <v>4856</v>
      </c>
    </row>
    <row r="312" spans="1:22" s="63" customFormat="1" x14ac:dyDescent="0.2">
      <c r="A312" s="94"/>
      <c r="B312" s="95"/>
      <c r="C312" s="767" t="s">
        <v>4858</v>
      </c>
      <c r="D312" s="767"/>
      <c r="E312" s="767"/>
      <c r="F312" s="767"/>
      <c r="G312" s="767"/>
      <c r="H312" s="767"/>
      <c r="I312" s="767"/>
      <c r="J312" s="767"/>
      <c r="K312" s="767"/>
      <c r="L312" s="767"/>
      <c r="M312" s="767"/>
      <c r="N312" s="781"/>
      <c r="R312" s="68" t="s">
        <v>4858</v>
      </c>
    </row>
    <row r="313" spans="1:22" s="63" customFormat="1" ht="33.75" x14ac:dyDescent="0.2">
      <c r="A313" s="88" t="s">
        <v>1450</v>
      </c>
      <c r="B313" s="89" t="s">
        <v>4859</v>
      </c>
      <c r="C313" s="776" t="s">
        <v>4860</v>
      </c>
      <c r="D313" s="776"/>
      <c r="E313" s="776"/>
      <c r="F313" s="90" t="s">
        <v>4861</v>
      </c>
      <c r="G313" s="90" t="s">
        <v>33</v>
      </c>
      <c r="H313" s="90" t="s">
        <v>33</v>
      </c>
      <c r="I313" s="90" t="s">
        <v>282</v>
      </c>
      <c r="J313" s="91" t="s">
        <v>33</v>
      </c>
      <c r="K313" s="90" t="s">
        <v>33</v>
      </c>
      <c r="L313" s="91" t="s">
        <v>33</v>
      </c>
      <c r="M313" s="92" t="s">
        <v>33</v>
      </c>
      <c r="N313" s="93" t="s">
        <v>33</v>
      </c>
      <c r="Q313" s="68" t="s">
        <v>4860</v>
      </c>
    </row>
    <row r="314" spans="1:22" s="63" customFormat="1" x14ac:dyDescent="0.2">
      <c r="A314" s="94"/>
      <c r="B314" s="95"/>
      <c r="C314" s="767" t="s">
        <v>4862</v>
      </c>
      <c r="D314" s="767"/>
      <c r="E314" s="767"/>
      <c r="F314" s="767"/>
      <c r="G314" s="767"/>
      <c r="H314" s="767"/>
      <c r="I314" s="767"/>
      <c r="J314" s="767"/>
      <c r="K314" s="767"/>
      <c r="L314" s="767"/>
      <c r="M314" s="767"/>
      <c r="N314" s="781"/>
      <c r="R314" s="68" t="s">
        <v>4862</v>
      </c>
    </row>
    <row r="315" spans="1:22" s="63" customFormat="1" ht="33.75" x14ac:dyDescent="0.2">
      <c r="A315" s="96"/>
      <c r="B315" s="97" t="s">
        <v>890</v>
      </c>
      <c r="C315" s="767" t="s">
        <v>559</v>
      </c>
      <c r="D315" s="767"/>
      <c r="E315" s="767"/>
      <c r="F315" s="767"/>
      <c r="G315" s="767"/>
      <c r="H315" s="767"/>
      <c r="I315" s="767"/>
      <c r="J315" s="767"/>
      <c r="K315" s="767"/>
      <c r="L315" s="767"/>
      <c r="M315" s="767"/>
      <c r="N315" s="781"/>
      <c r="S315" s="68" t="s">
        <v>559</v>
      </c>
    </row>
    <row r="316" spans="1:22" s="63" customFormat="1" x14ac:dyDescent="0.2">
      <c r="A316" s="98"/>
      <c r="B316" s="97" t="s">
        <v>165</v>
      </c>
      <c r="C316" s="767" t="s">
        <v>251</v>
      </c>
      <c r="D316" s="767"/>
      <c r="E316" s="767"/>
      <c r="F316" s="99" t="s">
        <v>33</v>
      </c>
      <c r="G316" s="99" t="s">
        <v>33</v>
      </c>
      <c r="H316" s="99" t="s">
        <v>33</v>
      </c>
      <c r="I316" s="99" t="s">
        <v>33</v>
      </c>
      <c r="J316" s="100">
        <v>8.14</v>
      </c>
      <c r="K316" s="99" t="s">
        <v>175</v>
      </c>
      <c r="L316" s="100">
        <v>142.44999999999999</v>
      </c>
      <c r="M316" s="101" t="s">
        <v>33</v>
      </c>
      <c r="N316" s="102" t="s">
        <v>33</v>
      </c>
      <c r="T316" s="68" t="s">
        <v>251</v>
      </c>
    </row>
    <row r="317" spans="1:22" s="63" customFormat="1" x14ac:dyDescent="0.2">
      <c r="A317" s="98"/>
      <c r="B317" s="97" t="s">
        <v>173</v>
      </c>
      <c r="C317" s="767" t="s">
        <v>174</v>
      </c>
      <c r="D317" s="767"/>
      <c r="E317" s="767"/>
      <c r="F317" s="99" t="s">
        <v>33</v>
      </c>
      <c r="G317" s="99" t="s">
        <v>33</v>
      </c>
      <c r="H317" s="99" t="s">
        <v>33</v>
      </c>
      <c r="I317" s="99" t="s">
        <v>33</v>
      </c>
      <c r="J317" s="100">
        <v>7.48</v>
      </c>
      <c r="K317" s="99" t="s">
        <v>175</v>
      </c>
      <c r="L317" s="100">
        <v>130.9</v>
      </c>
      <c r="M317" s="101" t="s">
        <v>33</v>
      </c>
      <c r="N317" s="102" t="s">
        <v>33</v>
      </c>
      <c r="T317" s="68" t="s">
        <v>174</v>
      </c>
    </row>
    <row r="318" spans="1:22" s="63" customFormat="1" x14ac:dyDescent="0.2">
      <c r="A318" s="98"/>
      <c r="B318" s="97" t="s">
        <v>212</v>
      </c>
      <c r="C318" s="767" t="s">
        <v>252</v>
      </c>
      <c r="D318" s="767"/>
      <c r="E318" s="767"/>
      <c r="F318" s="99" t="s">
        <v>33</v>
      </c>
      <c r="G318" s="99" t="s">
        <v>33</v>
      </c>
      <c r="H318" s="99" t="s">
        <v>33</v>
      </c>
      <c r="I318" s="99" t="s">
        <v>33</v>
      </c>
      <c r="J318" s="100">
        <v>0.16</v>
      </c>
      <c r="K318" s="99" t="s">
        <v>33</v>
      </c>
      <c r="L318" s="100">
        <v>2.2400000000000002</v>
      </c>
      <c r="M318" s="101" t="s">
        <v>33</v>
      </c>
      <c r="N318" s="102" t="s">
        <v>33</v>
      </c>
      <c r="T318" s="68" t="s">
        <v>252</v>
      </c>
    </row>
    <row r="319" spans="1:22" s="63" customFormat="1" x14ac:dyDescent="0.2">
      <c r="A319" s="98"/>
      <c r="B319" s="97" t="s">
        <v>33</v>
      </c>
      <c r="C319" s="767" t="s">
        <v>253</v>
      </c>
      <c r="D319" s="767"/>
      <c r="E319" s="767"/>
      <c r="F319" s="99" t="s">
        <v>179</v>
      </c>
      <c r="G319" s="99" t="s">
        <v>3631</v>
      </c>
      <c r="H319" s="99" t="s">
        <v>175</v>
      </c>
      <c r="I319" s="99" t="s">
        <v>4863</v>
      </c>
      <c r="J319" s="100" t="s">
        <v>33</v>
      </c>
      <c r="K319" s="99" t="s">
        <v>33</v>
      </c>
      <c r="L319" s="100" t="s">
        <v>33</v>
      </c>
      <c r="M319" s="101" t="s">
        <v>33</v>
      </c>
      <c r="N319" s="102" t="s">
        <v>33</v>
      </c>
      <c r="U319" s="68" t="s">
        <v>253</v>
      </c>
    </row>
    <row r="320" spans="1:22" s="63" customFormat="1" x14ac:dyDescent="0.2">
      <c r="A320" s="98"/>
      <c r="B320" s="97" t="s">
        <v>33</v>
      </c>
      <c r="C320" s="776" t="s">
        <v>182</v>
      </c>
      <c r="D320" s="776"/>
      <c r="E320" s="776"/>
      <c r="F320" s="90" t="s">
        <v>33</v>
      </c>
      <c r="G320" s="90" t="s">
        <v>33</v>
      </c>
      <c r="H320" s="90" t="s">
        <v>33</v>
      </c>
      <c r="I320" s="90" t="s">
        <v>33</v>
      </c>
      <c r="J320" s="91">
        <v>15.78</v>
      </c>
      <c r="K320" s="90" t="s">
        <v>33</v>
      </c>
      <c r="L320" s="91">
        <v>275.58999999999997</v>
      </c>
      <c r="M320" s="92" t="s">
        <v>33</v>
      </c>
      <c r="N320" s="93" t="s">
        <v>33</v>
      </c>
      <c r="V320" s="68" t="s">
        <v>182</v>
      </c>
    </row>
    <row r="321" spans="1:23" s="63" customFormat="1" x14ac:dyDescent="0.2">
      <c r="A321" s="98"/>
      <c r="B321" s="97" t="s">
        <v>33</v>
      </c>
      <c r="C321" s="767" t="s">
        <v>183</v>
      </c>
      <c r="D321" s="767"/>
      <c r="E321" s="767"/>
      <c r="F321" s="99" t="s">
        <v>33</v>
      </c>
      <c r="G321" s="99" t="s">
        <v>33</v>
      </c>
      <c r="H321" s="99" t="s">
        <v>33</v>
      </c>
      <c r="I321" s="99" t="s">
        <v>33</v>
      </c>
      <c r="J321" s="100" t="s">
        <v>33</v>
      </c>
      <c r="K321" s="99" t="s">
        <v>33</v>
      </c>
      <c r="L321" s="100">
        <v>142.44999999999999</v>
      </c>
      <c r="M321" s="101" t="s">
        <v>33</v>
      </c>
      <c r="N321" s="102" t="s">
        <v>33</v>
      </c>
      <c r="U321" s="68" t="s">
        <v>183</v>
      </c>
    </row>
    <row r="322" spans="1:23" s="63" customFormat="1" ht="22.5" x14ac:dyDescent="0.2">
      <c r="A322" s="98"/>
      <c r="B322" s="97" t="s">
        <v>771</v>
      </c>
      <c r="C322" s="767" t="s">
        <v>4352</v>
      </c>
      <c r="D322" s="767"/>
      <c r="E322" s="767"/>
      <c r="F322" s="99" t="s">
        <v>186</v>
      </c>
      <c r="G322" s="99" t="s">
        <v>1190</v>
      </c>
      <c r="H322" s="99" t="s">
        <v>33</v>
      </c>
      <c r="I322" s="99" t="s">
        <v>1190</v>
      </c>
      <c r="J322" s="100" t="s">
        <v>33</v>
      </c>
      <c r="K322" s="99" t="s">
        <v>33</v>
      </c>
      <c r="L322" s="100">
        <v>142.44999999999999</v>
      </c>
      <c r="M322" s="101" t="s">
        <v>33</v>
      </c>
      <c r="N322" s="102" t="s">
        <v>33</v>
      </c>
      <c r="U322" s="68" t="s">
        <v>4352</v>
      </c>
    </row>
    <row r="323" spans="1:23" s="63" customFormat="1" ht="22.5" x14ac:dyDescent="0.2">
      <c r="A323" s="98"/>
      <c r="B323" s="97" t="s">
        <v>773</v>
      </c>
      <c r="C323" s="767" t="s">
        <v>4354</v>
      </c>
      <c r="D323" s="767"/>
      <c r="E323" s="767"/>
      <c r="F323" s="99" t="s">
        <v>186</v>
      </c>
      <c r="G323" s="99" t="s">
        <v>594</v>
      </c>
      <c r="H323" s="99" t="s">
        <v>33</v>
      </c>
      <c r="I323" s="99" t="s">
        <v>594</v>
      </c>
      <c r="J323" s="100" t="s">
        <v>33</v>
      </c>
      <c r="K323" s="99" t="s">
        <v>33</v>
      </c>
      <c r="L323" s="100">
        <v>92.59</v>
      </c>
      <c r="M323" s="101" t="s">
        <v>33</v>
      </c>
      <c r="N323" s="102" t="s">
        <v>33</v>
      </c>
      <c r="U323" s="68" t="s">
        <v>4354</v>
      </c>
    </row>
    <row r="324" spans="1:23" s="63" customFormat="1" x14ac:dyDescent="0.2">
      <c r="A324" s="103"/>
      <c r="B324" s="104"/>
      <c r="C324" s="780" t="s">
        <v>191</v>
      </c>
      <c r="D324" s="780"/>
      <c r="E324" s="780"/>
      <c r="F324" s="105" t="s">
        <v>33</v>
      </c>
      <c r="G324" s="105" t="s">
        <v>33</v>
      </c>
      <c r="H324" s="105" t="s">
        <v>33</v>
      </c>
      <c r="I324" s="105" t="s">
        <v>33</v>
      </c>
      <c r="J324" s="106" t="s">
        <v>33</v>
      </c>
      <c r="K324" s="105" t="s">
        <v>33</v>
      </c>
      <c r="L324" s="106">
        <v>510.63</v>
      </c>
      <c r="M324" s="92" t="s">
        <v>33</v>
      </c>
      <c r="N324" s="107" t="s">
        <v>33</v>
      </c>
      <c r="W324" s="68" t="s">
        <v>191</v>
      </c>
    </row>
    <row r="325" spans="1:23" s="63" customFormat="1" ht="33.75" x14ac:dyDescent="0.2">
      <c r="A325" s="88" t="s">
        <v>1716</v>
      </c>
      <c r="B325" s="89" t="s">
        <v>4864</v>
      </c>
      <c r="C325" s="776" t="s">
        <v>4865</v>
      </c>
      <c r="D325" s="776"/>
      <c r="E325" s="776"/>
      <c r="F325" s="90" t="s">
        <v>4861</v>
      </c>
      <c r="G325" s="90" t="s">
        <v>33</v>
      </c>
      <c r="H325" s="90" t="s">
        <v>33</v>
      </c>
      <c r="I325" s="90" t="s">
        <v>173</v>
      </c>
      <c r="J325" s="91" t="s">
        <v>33</v>
      </c>
      <c r="K325" s="90" t="s">
        <v>33</v>
      </c>
      <c r="L325" s="91" t="s">
        <v>33</v>
      </c>
      <c r="M325" s="92" t="s">
        <v>33</v>
      </c>
      <c r="N325" s="93" t="s">
        <v>33</v>
      </c>
      <c r="Q325" s="68" t="s">
        <v>4865</v>
      </c>
    </row>
    <row r="326" spans="1:23" s="63" customFormat="1" ht="33.75" x14ac:dyDescent="0.2">
      <c r="A326" s="96"/>
      <c r="B326" s="97" t="s">
        <v>890</v>
      </c>
      <c r="C326" s="767" t="s">
        <v>559</v>
      </c>
      <c r="D326" s="767"/>
      <c r="E326" s="767"/>
      <c r="F326" s="767"/>
      <c r="G326" s="767"/>
      <c r="H326" s="767"/>
      <c r="I326" s="767"/>
      <c r="J326" s="767"/>
      <c r="K326" s="767"/>
      <c r="L326" s="767"/>
      <c r="M326" s="767"/>
      <c r="N326" s="781"/>
      <c r="S326" s="68" t="s">
        <v>559</v>
      </c>
    </row>
    <row r="327" spans="1:23" s="63" customFormat="1" x14ac:dyDescent="0.2">
      <c r="A327" s="98"/>
      <c r="B327" s="97" t="s">
        <v>165</v>
      </c>
      <c r="C327" s="767" t="s">
        <v>251</v>
      </c>
      <c r="D327" s="767"/>
      <c r="E327" s="767"/>
      <c r="F327" s="99" t="s">
        <v>33</v>
      </c>
      <c r="G327" s="99" t="s">
        <v>33</v>
      </c>
      <c r="H327" s="99" t="s">
        <v>33</v>
      </c>
      <c r="I327" s="99" t="s">
        <v>33</v>
      </c>
      <c r="J327" s="100">
        <v>24.16</v>
      </c>
      <c r="K327" s="99" t="s">
        <v>175</v>
      </c>
      <c r="L327" s="100">
        <v>60.4</v>
      </c>
      <c r="M327" s="101" t="s">
        <v>33</v>
      </c>
      <c r="N327" s="102" t="s">
        <v>33</v>
      </c>
      <c r="T327" s="68" t="s">
        <v>251</v>
      </c>
    </row>
    <row r="328" spans="1:23" s="63" customFormat="1" x14ac:dyDescent="0.2">
      <c r="A328" s="98"/>
      <c r="B328" s="97" t="s">
        <v>173</v>
      </c>
      <c r="C328" s="767" t="s">
        <v>174</v>
      </c>
      <c r="D328" s="767"/>
      <c r="E328" s="767"/>
      <c r="F328" s="99" t="s">
        <v>33</v>
      </c>
      <c r="G328" s="99" t="s">
        <v>33</v>
      </c>
      <c r="H328" s="99" t="s">
        <v>33</v>
      </c>
      <c r="I328" s="99" t="s">
        <v>33</v>
      </c>
      <c r="J328" s="100">
        <v>23.89</v>
      </c>
      <c r="K328" s="99" t="s">
        <v>175</v>
      </c>
      <c r="L328" s="100">
        <v>59.73</v>
      </c>
      <c r="M328" s="101" t="s">
        <v>33</v>
      </c>
      <c r="N328" s="102" t="s">
        <v>33</v>
      </c>
      <c r="T328" s="68" t="s">
        <v>174</v>
      </c>
    </row>
    <row r="329" spans="1:23" s="63" customFormat="1" x14ac:dyDescent="0.2">
      <c r="A329" s="98"/>
      <c r="B329" s="97" t="s">
        <v>212</v>
      </c>
      <c r="C329" s="767" t="s">
        <v>252</v>
      </c>
      <c r="D329" s="767"/>
      <c r="E329" s="767"/>
      <c r="F329" s="99" t="s">
        <v>33</v>
      </c>
      <c r="G329" s="99" t="s">
        <v>33</v>
      </c>
      <c r="H329" s="99" t="s">
        <v>33</v>
      </c>
      <c r="I329" s="99" t="s">
        <v>33</v>
      </c>
      <c r="J329" s="100">
        <v>0.48</v>
      </c>
      <c r="K329" s="99" t="s">
        <v>33</v>
      </c>
      <c r="L329" s="100">
        <v>0.96</v>
      </c>
      <c r="M329" s="101" t="s">
        <v>33</v>
      </c>
      <c r="N329" s="102" t="s">
        <v>33</v>
      </c>
      <c r="T329" s="68" t="s">
        <v>252</v>
      </c>
    </row>
    <row r="330" spans="1:23" s="63" customFormat="1" x14ac:dyDescent="0.2">
      <c r="A330" s="98"/>
      <c r="B330" s="97" t="s">
        <v>33</v>
      </c>
      <c r="C330" s="767" t="s">
        <v>253</v>
      </c>
      <c r="D330" s="767"/>
      <c r="E330" s="767"/>
      <c r="F330" s="99" t="s">
        <v>179</v>
      </c>
      <c r="G330" s="99" t="s">
        <v>4866</v>
      </c>
      <c r="H330" s="99" t="s">
        <v>175</v>
      </c>
      <c r="I330" s="99" t="s">
        <v>4867</v>
      </c>
      <c r="J330" s="100" t="s">
        <v>33</v>
      </c>
      <c r="K330" s="99" t="s">
        <v>33</v>
      </c>
      <c r="L330" s="100" t="s">
        <v>33</v>
      </c>
      <c r="M330" s="101" t="s">
        <v>33</v>
      </c>
      <c r="N330" s="102" t="s">
        <v>33</v>
      </c>
      <c r="U330" s="68" t="s">
        <v>253</v>
      </c>
    </row>
    <row r="331" spans="1:23" s="63" customFormat="1" x14ac:dyDescent="0.2">
      <c r="A331" s="98"/>
      <c r="B331" s="97" t="s">
        <v>33</v>
      </c>
      <c r="C331" s="776" t="s">
        <v>182</v>
      </c>
      <c r="D331" s="776"/>
      <c r="E331" s="776"/>
      <c r="F331" s="90" t="s">
        <v>33</v>
      </c>
      <c r="G331" s="90" t="s">
        <v>33</v>
      </c>
      <c r="H331" s="90" t="s">
        <v>33</v>
      </c>
      <c r="I331" s="90" t="s">
        <v>33</v>
      </c>
      <c r="J331" s="91">
        <v>48.53</v>
      </c>
      <c r="K331" s="90" t="s">
        <v>33</v>
      </c>
      <c r="L331" s="91">
        <v>121.09</v>
      </c>
      <c r="M331" s="92" t="s">
        <v>33</v>
      </c>
      <c r="N331" s="93" t="s">
        <v>33</v>
      </c>
      <c r="V331" s="68" t="s">
        <v>182</v>
      </c>
    </row>
    <row r="332" spans="1:23" s="63" customFormat="1" x14ac:dyDescent="0.2">
      <c r="A332" s="98"/>
      <c r="B332" s="97" t="s">
        <v>33</v>
      </c>
      <c r="C332" s="767" t="s">
        <v>183</v>
      </c>
      <c r="D332" s="767"/>
      <c r="E332" s="767"/>
      <c r="F332" s="99" t="s">
        <v>33</v>
      </c>
      <c r="G332" s="99" t="s">
        <v>33</v>
      </c>
      <c r="H332" s="99" t="s">
        <v>33</v>
      </c>
      <c r="I332" s="99" t="s">
        <v>33</v>
      </c>
      <c r="J332" s="100" t="s">
        <v>33</v>
      </c>
      <c r="K332" s="99" t="s">
        <v>33</v>
      </c>
      <c r="L332" s="100">
        <v>60.4</v>
      </c>
      <c r="M332" s="101" t="s">
        <v>33</v>
      </c>
      <c r="N332" s="102" t="s">
        <v>33</v>
      </c>
      <c r="U332" s="68" t="s">
        <v>183</v>
      </c>
    </row>
    <row r="333" spans="1:23" s="63" customFormat="1" ht="22.5" x14ac:dyDescent="0.2">
      <c r="A333" s="98"/>
      <c r="B333" s="97" t="s">
        <v>771</v>
      </c>
      <c r="C333" s="767" t="s">
        <v>4352</v>
      </c>
      <c r="D333" s="767"/>
      <c r="E333" s="767"/>
      <c r="F333" s="99" t="s">
        <v>186</v>
      </c>
      <c r="G333" s="99" t="s">
        <v>1190</v>
      </c>
      <c r="H333" s="99" t="s">
        <v>33</v>
      </c>
      <c r="I333" s="99" t="s">
        <v>1190</v>
      </c>
      <c r="J333" s="100" t="s">
        <v>33</v>
      </c>
      <c r="K333" s="99" t="s">
        <v>33</v>
      </c>
      <c r="L333" s="100">
        <v>60.4</v>
      </c>
      <c r="M333" s="101" t="s">
        <v>33</v>
      </c>
      <c r="N333" s="102" t="s">
        <v>33</v>
      </c>
      <c r="U333" s="68" t="s">
        <v>4352</v>
      </c>
    </row>
    <row r="334" spans="1:23" s="63" customFormat="1" ht="22.5" x14ac:dyDescent="0.2">
      <c r="A334" s="98"/>
      <c r="B334" s="97" t="s">
        <v>773</v>
      </c>
      <c r="C334" s="767" t="s">
        <v>4354</v>
      </c>
      <c r="D334" s="767"/>
      <c r="E334" s="767"/>
      <c r="F334" s="99" t="s">
        <v>186</v>
      </c>
      <c r="G334" s="99" t="s">
        <v>594</v>
      </c>
      <c r="H334" s="99" t="s">
        <v>33</v>
      </c>
      <c r="I334" s="99" t="s">
        <v>594</v>
      </c>
      <c r="J334" s="100" t="s">
        <v>33</v>
      </c>
      <c r="K334" s="99" t="s">
        <v>33</v>
      </c>
      <c r="L334" s="100">
        <v>39.26</v>
      </c>
      <c r="M334" s="101" t="s">
        <v>33</v>
      </c>
      <c r="N334" s="102" t="s">
        <v>33</v>
      </c>
      <c r="U334" s="68" t="s">
        <v>4354</v>
      </c>
    </row>
    <row r="335" spans="1:23" s="63" customFormat="1" x14ac:dyDescent="0.2">
      <c r="A335" s="103"/>
      <c r="B335" s="104"/>
      <c r="C335" s="780" t="s">
        <v>191</v>
      </c>
      <c r="D335" s="780"/>
      <c r="E335" s="780"/>
      <c r="F335" s="105" t="s">
        <v>33</v>
      </c>
      <c r="G335" s="105" t="s">
        <v>33</v>
      </c>
      <c r="H335" s="105" t="s">
        <v>33</v>
      </c>
      <c r="I335" s="105" t="s">
        <v>33</v>
      </c>
      <c r="J335" s="106" t="s">
        <v>33</v>
      </c>
      <c r="K335" s="105" t="s">
        <v>33</v>
      </c>
      <c r="L335" s="106">
        <v>220.75</v>
      </c>
      <c r="M335" s="92" t="s">
        <v>33</v>
      </c>
      <c r="N335" s="107" t="s">
        <v>33</v>
      </c>
      <c r="W335" s="68" t="s">
        <v>191</v>
      </c>
    </row>
    <row r="336" spans="1:23" s="63" customFormat="1" ht="33.75" x14ac:dyDescent="0.2">
      <c r="A336" s="88" t="s">
        <v>1720</v>
      </c>
      <c r="B336" s="89" t="s">
        <v>4868</v>
      </c>
      <c r="C336" s="776" t="s">
        <v>4869</v>
      </c>
      <c r="D336" s="776"/>
      <c r="E336" s="776"/>
      <c r="F336" s="90" t="s">
        <v>4861</v>
      </c>
      <c r="G336" s="90" t="s">
        <v>33</v>
      </c>
      <c r="H336" s="90" t="s">
        <v>33</v>
      </c>
      <c r="I336" s="90" t="s">
        <v>212</v>
      </c>
      <c r="J336" s="91" t="s">
        <v>33</v>
      </c>
      <c r="K336" s="90" t="s">
        <v>33</v>
      </c>
      <c r="L336" s="91" t="s">
        <v>33</v>
      </c>
      <c r="M336" s="92" t="s">
        <v>33</v>
      </c>
      <c r="N336" s="93" t="s">
        <v>33</v>
      </c>
      <c r="Q336" s="68" t="s">
        <v>4869</v>
      </c>
    </row>
    <row r="337" spans="1:23" s="63" customFormat="1" ht="33.75" x14ac:dyDescent="0.2">
      <c r="A337" s="96"/>
      <c r="B337" s="97" t="s">
        <v>890</v>
      </c>
      <c r="C337" s="767" t="s">
        <v>559</v>
      </c>
      <c r="D337" s="767"/>
      <c r="E337" s="767"/>
      <c r="F337" s="767"/>
      <c r="G337" s="767"/>
      <c r="H337" s="767"/>
      <c r="I337" s="767"/>
      <c r="J337" s="767"/>
      <c r="K337" s="767"/>
      <c r="L337" s="767"/>
      <c r="M337" s="767"/>
      <c r="N337" s="781"/>
      <c r="S337" s="68" t="s">
        <v>559</v>
      </c>
    </row>
    <row r="338" spans="1:23" s="63" customFormat="1" x14ac:dyDescent="0.2">
      <c r="A338" s="98"/>
      <c r="B338" s="97" t="s">
        <v>165</v>
      </c>
      <c r="C338" s="767" t="s">
        <v>251</v>
      </c>
      <c r="D338" s="767"/>
      <c r="E338" s="767"/>
      <c r="F338" s="99" t="s">
        <v>33</v>
      </c>
      <c r="G338" s="99" t="s">
        <v>33</v>
      </c>
      <c r="H338" s="99" t="s">
        <v>33</v>
      </c>
      <c r="I338" s="99" t="s">
        <v>33</v>
      </c>
      <c r="J338" s="100">
        <v>38.5</v>
      </c>
      <c r="K338" s="99" t="s">
        <v>175</v>
      </c>
      <c r="L338" s="100">
        <v>192.5</v>
      </c>
      <c r="M338" s="101" t="s">
        <v>33</v>
      </c>
      <c r="N338" s="102" t="s">
        <v>33</v>
      </c>
      <c r="T338" s="68" t="s">
        <v>251</v>
      </c>
    </row>
    <row r="339" spans="1:23" s="63" customFormat="1" x14ac:dyDescent="0.2">
      <c r="A339" s="98"/>
      <c r="B339" s="97" t="s">
        <v>173</v>
      </c>
      <c r="C339" s="767" t="s">
        <v>174</v>
      </c>
      <c r="D339" s="767"/>
      <c r="E339" s="767"/>
      <c r="F339" s="99" t="s">
        <v>33</v>
      </c>
      <c r="G339" s="99" t="s">
        <v>33</v>
      </c>
      <c r="H339" s="99" t="s">
        <v>33</v>
      </c>
      <c r="I339" s="99" t="s">
        <v>33</v>
      </c>
      <c r="J339" s="100">
        <v>38.82</v>
      </c>
      <c r="K339" s="99" t="s">
        <v>175</v>
      </c>
      <c r="L339" s="100">
        <v>194.1</v>
      </c>
      <c r="M339" s="101" t="s">
        <v>33</v>
      </c>
      <c r="N339" s="102" t="s">
        <v>33</v>
      </c>
      <c r="T339" s="68" t="s">
        <v>174</v>
      </c>
    </row>
    <row r="340" spans="1:23" s="63" customFormat="1" x14ac:dyDescent="0.2">
      <c r="A340" s="98"/>
      <c r="B340" s="97" t="s">
        <v>212</v>
      </c>
      <c r="C340" s="767" t="s">
        <v>252</v>
      </c>
      <c r="D340" s="767"/>
      <c r="E340" s="767"/>
      <c r="F340" s="99" t="s">
        <v>33</v>
      </c>
      <c r="G340" s="99" t="s">
        <v>33</v>
      </c>
      <c r="H340" s="99" t="s">
        <v>33</v>
      </c>
      <c r="I340" s="99" t="s">
        <v>33</v>
      </c>
      <c r="J340" s="100">
        <v>0.77</v>
      </c>
      <c r="K340" s="99" t="s">
        <v>33</v>
      </c>
      <c r="L340" s="100">
        <v>3.08</v>
      </c>
      <c r="M340" s="101" t="s">
        <v>33</v>
      </c>
      <c r="N340" s="102" t="s">
        <v>33</v>
      </c>
      <c r="T340" s="68" t="s">
        <v>252</v>
      </c>
    </row>
    <row r="341" spans="1:23" s="63" customFormat="1" x14ac:dyDescent="0.2">
      <c r="A341" s="98"/>
      <c r="B341" s="97" t="s">
        <v>33</v>
      </c>
      <c r="C341" s="767" t="s">
        <v>253</v>
      </c>
      <c r="D341" s="767"/>
      <c r="E341" s="767"/>
      <c r="F341" s="99" t="s">
        <v>179</v>
      </c>
      <c r="G341" s="99" t="s">
        <v>4870</v>
      </c>
      <c r="H341" s="99" t="s">
        <v>175</v>
      </c>
      <c r="I341" s="99" t="s">
        <v>4871</v>
      </c>
      <c r="J341" s="100" t="s">
        <v>33</v>
      </c>
      <c r="K341" s="99" t="s">
        <v>33</v>
      </c>
      <c r="L341" s="100" t="s">
        <v>33</v>
      </c>
      <c r="M341" s="101" t="s">
        <v>33</v>
      </c>
      <c r="N341" s="102" t="s">
        <v>33</v>
      </c>
      <c r="U341" s="68" t="s">
        <v>253</v>
      </c>
    </row>
    <row r="342" spans="1:23" s="63" customFormat="1" x14ac:dyDescent="0.2">
      <c r="A342" s="98"/>
      <c r="B342" s="97" t="s">
        <v>33</v>
      </c>
      <c r="C342" s="776" t="s">
        <v>182</v>
      </c>
      <c r="D342" s="776"/>
      <c r="E342" s="776"/>
      <c r="F342" s="90" t="s">
        <v>33</v>
      </c>
      <c r="G342" s="90" t="s">
        <v>33</v>
      </c>
      <c r="H342" s="90" t="s">
        <v>33</v>
      </c>
      <c r="I342" s="90" t="s">
        <v>33</v>
      </c>
      <c r="J342" s="91">
        <v>78.09</v>
      </c>
      <c r="K342" s="90" t="s">
        <v>33</v>
      </c>
      <c r="L342" s="91">
        <v>389.68</v>
      </c>
      <c r="M342" s="92" t="s">
        <v>33</v>
      </c>
      <c r="N342" s="93" t="s">
        <v>33</v>
      </c>
      <c r="V342" s="68" t="s">
        <v>182</v>
      </c>
    </row>
    <row r="343" spans="1:23" s="63" customFormat="1" x14ac:dyDescent="0.2">
      <c r="A343" s="98"/>
      <c r="B343" s="97" t="s">
        <v>33</v>
      </c>
      <c r="C343" s="767" t="s">
        <v>183</v>
      </c>
      <c r="D343" s="767"/>
      <c r="E343" s="767"/>
      <c r="F343" s="99" t="s">
        <v>33</v>
      </c>
      <c r="G343" s="99" t="s">
        <v>33</v>
      </c>
      <c r="H343" s="99" t="s">
        <v>33</v>
      </c>
      <c r="I343" s="99" t="s">
        <v>33</v>
      </c>
      <c r="J343" s="100" t="s">
        <v>33</v>
      </c>
      <c r="K343" s="99" t="s">
        <v>33</v>
      </c>
      <c r="L343" s="100">
        <v>192.5</v>
      </c>
      <c r="M343" s="101" t="s">
        <v>33</v>
      </c>
      <c r="N343" s="102" t="s">
        <v>33</v>
      </c>
      <c r="U343" s="68" t="s">
        <v>183</v>
      </c>
    </row>
    <row r="344" spans="1:23" s="63" customFormat="1" ht="22.5" x14ac:dyDescent="0.2">
      <c r="A344" s="98"/>
      <c r="B344" s="97" t="s">
        <v>771</v>
      </c>
      <c r="C344" s="767" t="s">
        <v>4352</v>
      </c>
      <c r="D344" s="767"/>
      <c r="E344" s="767"/>
      <c r="F344" s="99" t="s">
        <v>186</v>
      </c>
      <c r="G344" s="99" t="s">
        <v>1190</v>
      </c>
      <c r="H344" s="99" t="s">
        <v>33</v>
      </c>
      <c r="I344" s="99" t="s">
        <v>1190</v>
      </c>
      <c r="J344" s="100" t="s">
        <v>33</v>
      </c>
      <c r="K344" s="99" t="s">
        <v>33</v>
      </c>
      <c r="L344" s="100">
        <v>192.5</v>
      </c>
      <c r="M344" s="101" t="s">
        <v>33</v>
      </c>
      <c r="N344" s="102" t="s">
        <v>33</v>
      </c>
      <c r="U344" s="68" t="s">
        <v>4352</v>
      </c>
    </row>
    <row r="345" spans="1:23" s="63" customFormat="1" ht="22.5" x14ac:dyDescent="0.2">
      <c r="A345" s="98"/>
      <c r="B345" s="97" t="s">
        <v>773</v>
      </c>
      <c r="C345" s="767" t="s">
        <v>4354</v>
      </c>
      <c r="D345" s="767"/>
      <c r="E345" s="767"/>
      <c r="F345" s="99" t="s">
        <v>186</v>
      </c>
      <c r="G345" s="99" t="s">
        <v>594</v>
      </c>
      <c r="H345" s="99" t="s">
        <v>33</v>
      </c>
      <c r="I345" s="99" t="s">
        <v>594</v>
      </c>
      <c r="J345" s="100" t="s">
        <v>33</v>
      </c>
      <c r="K345" s="99" t="s">
        <v>33</v>
      </c>
      <c r="L345" s="100">
        <v>125.13</v>
      </c>
      <c r="M345" s="101" t="s">
        <v>33</v>
      </c>
      <c r="N345" s="102" t="s">
        <v>33</v>
      </c>
      <c r="U345" s="68" t="s">
        <v>4354</v>
      </c>
    </row>
    <row r="346" spans="1:23" s="63" customFormat="1" x14ac:dyDescent="0.2">
      <c r="A346" s="103"/>
      <c r="B346" s="104"/>
      <c r="C346" s="780" t="s">
        <v>191</v>
      </c>
      <c r="D346" s="780"/>
      <c r="E346" s="780"/>
      <c r="F346" s="105" t="s">
        <v>33</v>
      </c>
      <c r="G346" s="105" t="s">
        <v>33</v>
      </c>
      <c r="H346" s="105" t="s">
        <v>33</v>
      </c>
      <c r="I346" s="105" t="s">
        <v>33</v>
      </c>
      <c r="J346" s="106" t="s">
        <v>33</v>
      </c>
      <c r="K346" s="105" t="s">
        <v>33</v>
      </c>
      <c r="L346" s="106">
        <v>707.31</v>
      </c>
      <c r="M346" s="92" t="s">
        <v>33</v>
      </c>
      <c r="N346" s="107" t="s">
        <v>33</v>
      </c>
      <c r="W346" s="68" t="s">
        <v>191</v>
      </c>
    </row>
    <row r="347" spans="1:23" s="63" customFormat="1" ht="33.75" x14ac:dyDescent="0.2">
      <c r="A347" s="88" t="s">
        <v>1396</v>
      </c>
      <c r="B347" s="89" t="s">
        <v>4872</v>
      </c>
      <c r="C347" s="776" t="s">
        <v>4873</v>
      </c>
      <c r="D347" s="776"/>
      <c r="E347" s="776"/>
      <c r="F347" s="90" t="s">
        <v>4861</v>
      </c>
      <c r="G347" s="90" t="s">
        <v>33</v>
      </c>
      <c r="H347" s="90" t="s">
        <v>33</v>
      </c>
      <c r="I347" s="90" t="s">
        <v>176</v>
      </c>
      <c r="J347" s="91" t="s">
        <v>33</v>
      </c>
      <c r="K347" s="90" t="s">
        <v>33</v>
      </c>
      <c r="L347" s="91" t="s">
        <v>33</v>
      </c>
      <c r="M347" s="92" t="s">
        <v>33</v>
      </c>
      <c r="N347" s="93" t="s">
        <v>33</v>
      </c>
      <c r="Q347" s="68" t="s">
        <v>4873</v>
      </c>
    </row>
    <row r="348" spans="1:23" s="63" customFormat="1" ht="33.75" x14ac:dyDescent="0.2">
      <c r="A348" s="96"/>
      <c r="B348" s="97" t="s">
        <v>890</v>
      </c>
      <c r="C348" s="767" t="s">
        <v>559</v>
      </c>
      <c r="D348" s="767"/>
      <c r="E348" s="767"/>
      <c r="F348" s="767"/>
      <c r="G348" s="767"/>
      <c r="H348" s="767"/>
      <c r="I348" s="767"/>
      <c r="J348" s="767"/>
      <c r="K348" s="767"/>
      <c r="L348" s="767"/>
      <c r="M348" s="767"/>
      <c r="N348" s="781"/>
      <c r="S348" s="68" t="s">
        <v>559</v>
      </c>
    </row>
    <row r="349" spans="1:23" s="63" customFormat="1" x14ac:dyDescent="0.2">
      <c r="A349" s="98"/>
      <c r="B349" s="97" t="s">
        <v>165</v>
      </c>
      <c r="C349" s="767" t="s">
        <v>251</v>
      </c>
      <c r="D349" s="767"/>
      <c r="E349" s="767"/>
      <c r="F349" s="99" t="s">
        <v>33</v>
      </c>
      <c r="G349" s="99" t="s">
        <v>33</v>
      </c>
      <c r="H349" s="99" t="s">
        <v>33</v>
      </c>
      <c r="I349" s="99" t="s">
        <v>33</v>
      </c>
      <c r="J349" s="100">
        <v>54.52</v>
      </c>
      <c r="K349" s="99" t="s">
        <v>175</v>
      </c>
      <c r="L349" s="100">
        <v>204.45</v>
      </c>
      <c r="M349" s="101" t="s">
        <v>33</v>
      </c>
      <c r="N349" s="102" t="s">
        <v>33</v>
      </c>
      <c r="T349" s="68" t="s">
        <v>251</v>
      </c>
    </row>
    <row r="350" spans="1:23" s="63" customFormat="1" x14ac:dyDescent="0.2">
      <c r="A350" s="98"/>
      <c r="B350" s="97" t="s">
        <v>173</v>
      </c>
      <c r="C350" s="767" t="s">
        <v>174</v>
      </c>
      <c r="D350" s="767"/>
      <c r="E350" s="767"/>
      <c r="F350" s="99" t="s">
        <v>33</v>
      </c>
      <c r="G350" s="99" t="s">
        <v>33</v>
      </c>
      <c r="H350" s="99" t="s">
        <v>33</v>
      </c>
      <c r="I350" s="99" t="s">
        <v>33</v>
      </c>
      <c r="J350" s="100">
        <v>59.6</v>
      </c>
      <c r="K350" s="99" t="s">
        <v>175</v>
      </c>
      <c r="L350" s="100">
        <v>223.5</v>
      </c>
      <c r="M350" s="101" t="s">
        <v>33</v>
      </c>
      <c r="N350" s="102" t="s">
        <v>33</v>
      </c>
      <c r="T350" s="68" t="s">
        <v>174</v>
      </c>
    </row>
    <row r="351" spans="1:23" s="63" customFormat="1" x14ac:dyDescent="0.2">
      <c r="A351" s="98"/>
      <c r="B351" s="97" t="s">
        <v>212</v>
      </c>
      <c r="C351" s="767" t="s">
        <v>252</v>
      </c>
      <c r="D351" s="767"/>
      <c r="E351" s="767"/>
      <c r="F351" s="99" t="s">
        <v>33</v>
      </c>
      <c r="G351" s="99" t="s">
        <v>33</v>
      </c>
      <c r="H351" s="99" t="s">
        <v>33</v>
      </c>
      <c r="I351" s="99" t="s">
        <v>33</v>
      </c>
      <c r="J351" s="100">
        <v>1.0900000000000001</v>
      </c>
      <c r="K351" s="99" t="s">
        <v>33</v>
      </c>
      <c r="L351" s="100">
        <v>3.27</v>
      </c>
      <c r="M351" s="101" t="s">
        <v>33</v>
      </c>
      <c r="N351" s="102" t="s">
        <v>33</v>
      </c>
      <c r="T351" s="68" t="s">
        <v>252</v>
      </c>
    </row>
    <row r="352" spans="1:23" s="63" customFormat="1" x14ac:dyDescent="0.2">
      <c r="A352" s="98"/>
      <c r="B352" s="97" t="s">
        <v>33</v>
      </c>
      <c r="C352" s="767" t="s">
        <v>253</v>
      </c>
      <c r="D352" s="767"/>
      <c r="E352" s="767"/>
      <c r="F352" s="99" t="s">
        <v>179</v>
      </c>
      <c r="G352" s="99" t="s">
        <v>4874</v>
      </c>
      <c r="H352" s="99" t="s">
        <v>175</v>
      </c>
      <c r="I352" s="99" t="s">
        <v>4875</v>
      </c>
      <c r="J352" s="100" t="s">
        <v>33</v>
      </c>
      <c r="K352" s="99" t="s">
        <v>33</v>
      </c>
      <c r="L352" s="100" t="s">
        <v>33</v>
      </c>
      <c r="M352" s="101" t="s">
        <v>33</v>
      </c>
      <c r="N352" s="102" t="s">
        <v>33</v>
      </c>
      <c r="U352" s="68" t="s">
        <v>253</v>
      </c>
    </row>
    <row r="353" spans="1:23" s="63" customFormat="1" x14ac:dyDescent="0.2">
      <c r="A353" s="98"/>
      <c r="B353" s="97" t="s">
        <v>33</v>
      </c>
      <c r="C353" s="776" t="s">
        <v>182</v>
      </c>
      <c r="D353" s="776"/>
      <c r="E353" s="776"/>
      <c r="F353" s="90" t="s">
        <v>33</v>
      </c>
      <c r="G353" s="90" t="s">
        <v>33</v>
      </c>
      <c r="H353" s="90" t="s">
        <v>33</v>
      </c>
      <c r="I353" s="90" t="s">
        <v>33</v>
      </c>
      <c r="J353" s="91">
        <v>115.21</v>
      </c>
      <c r="K353" s="90" t="s">
        <v>33</v>
      </c>
      <c r="L353" s="91">
        <v>431.22</v>
      </c>
      <c r="M353" s="92" t="s">
        <v>33</v>
      </c>
      <c r="N353" s="93" t="s">
        <v>33</v>
      </c>
      <c r="V353" s="68" t="s">
        <v>182</v>
      </c>
    </row>
    <row r="354" spans="1:23" s="63" customFormat="1" x14ac:dyDescent="0.2">
      <c r="A354" s="98"/>
      <c r="B354" s="97" t="s">
        <v>33</v>
      </c>
      <c r="C354" s="767" t="s">
        <v>183</v>
      </c>
      <c r="D354" s="767"/>
      <c r="E354" s="767"/>
      <c r="F354" s="99" t="s">
        <v>33</v>
      </c>
      <c r="G354" s="99" t="s">
        <v>33</v>
      </c>
      <c r="H354" s="99" t="s">
        <v>33</v>
      </c>
      <c r="I354" s="99" t="s">
        <v>33</v>
      </c>
      <c r="J354" s="100" t="s">
        <v>33</v>
      </c>
      <c r="K354" s="99" t="s">
        <v>33</v>
      </c>
      <c r="L354" s="100">
        <v>204.45</v>
      </c>
      <c r="M354" s="101" t="s">
        <v>33</v>
      </c>
      <c r="N354" s="102" t="s">
        <v>33</v>
      </c>
      <c r="U354" s="68" t="s">
        <v>183</v>
      </c>
    </row>
    <row r="355" spans="1:23" s="63" customFormat="1" ht="22.5" x14ac:dyDescent="0.2">
      <c r="A355" s="98"/>
      <c r="B355" s="97" t="s">
        <v>771</v>
      </c>
      <c r="C355" s="767" t="s">
        <v>4352</v>
      </c>
      <c r="D355" s="767"/>
      <c r="E355" s="767"/>
      <c r="F355" s="99" t="s">
        <v>186</v>
      </c>
      <c r="G355" s="99" t="s">
        <v>1190</v>
      </c>
      <c r="H355" s="99" t="s">
        <v>33</v>
      </c>
      <c r="I355" s="99" t="s">
        <v>1190</v>
      </c>
      <c r="J355" s="100" t="s">
        <v>33</v>
      </c>
      <c r="K355" s="99" t="s">
        <v>33</v>
      </c>
      <c r="L355" s="100">
        <v>204.45</v>
      </c>
      <c r="M355" s="101" t="s">
        <v>33</v>
      </c>
      <c r="N355" s="102" t="s">
        <v>33</v>
      </c>
      <c r="U355" s="68" t="s">
        <v>4352</v>
      </c>
    </row>
    <row r="356" spans="1:23" s="63" customFormat="1" ht="22.5" x14ac:dyDescent="0.2">
      <c r="A356" s="98"/>
      <c r="B356" s="97" t="s">
        <v>773</v>
      </c>
      <c r="C356" s="767" t="s">
        <v>4354</v>
      </c>
      <c r="D356" s="767"/>
      <c r="E356" s="767"/>
      <c r="F356" s="99" t="s">
        <v>186</v>
      </c>
      <c r="G356" s="99" t="s">
        <v>594</v>
      </c>
      <c r="H356" s="99" t="s">
        <v>33</v>
      </c>
      <c r="I356" s="99" t="s">
        <v>594</v>
      </c>
      <c r="J356" s="100" t="s">
        <v>33</v>
      </c>
      <c r="K356" s="99" t="s">
        <v>33</v>
      </c>
      <c r="L356" s="100">
        <v>132.88999999999999</v>
      </c>
      <c r="M356" s="101" t="s">
        <v>33</v>
      </c>
      <c r="N356" s="102" t="s">
        <v>33</v>
      </c>
      <c r="U356" s="68" t="s">
        <v>4354</v>
      </c>
    </row>
    <row r="357" spans="1:23" s="63" customFormat="1" x14ac:dyDescent="0.2">
      <c r="A357" s="103"/>
      <c r="B357" s="104"/>
      <c r="C357" s="780" t="s">
        <v>191</v>
      </c>
      <c r="D357" s="780"/>
      <c r="E357" s="780"/>
      <c r="F357" s="105" t="s">
        <v>33</v>
      </c>
      <c r="G357" s="105" t="s">
        <v>33</v>
      </c>
      <c r="H357" s="105" t="s">
        <v>33</v>
      </c>
      <c r="I357" s="105" t="s">
        <v>33</v>
      </c>
      <c r="J357" s="106" t="s">
        <v>33</v>
      </c>
      <c r="K357" s="105" t="s">
        <v>33</v>
      </c>
      <c r="L357" s="106">
        <v>768.56</v>
      </c>
      <c r="M357" s="92" t="s">
        <v>33</v>
      </c>
      <c r="N357" s="107" t="s">
        <v>33</v>
      </c>
      <c r="W357" s="68" t="s">
        <v>191</v>
      </c>
    </row>
    <row r="358" spans="1:23" s="63" customFormat="1" ht="33.75" x14ac:dyDescent="0.2">
      <c r="A358" s="88" t="s">
        <v>1721</v>
      </c>
      <c r="B358" s="89" t="s">
        <v>4876</v>
      </c>
      <c r="C358" s="776" t="s">
        <v>4877</v>
      </c>
      <c r="D358" s="776"/>
      <c r="E358" s="776"/>
      <c r="F358" s="90" t="s">
        <v>4861</v>
      </c>
      <c r="G358" s="90" t="s">
        <v>33</v>
      </c>
      <c r="H358" s="90" t="s">
        <v>33</v>
      </c>
      <c r="I358" s="90" t="s">
        <v>212</v>
      </c>
      <c r="J358" s="91" t="s">
        <v>33</v>
      </c>
      <c r="K358" s="90" t="s">
        <v>33</v>
      </c>
      <c r="L358" s="91" t="s">
        <v>33</v>
      </c>
      <c r="M358" s="92" t="s">
        <v>33</v>
      </c>
      <c r="N358" s="93" t="s">
        <v>33</v>
      </c>
      <c r="Q358" s="68" t="s">
        <v>4877</v>
      </c>
    </row>
    <row r="359" spans="1:23" s="63" customFormat="1" ht="33.75" x14ac:dyDescent="0.2">
      <c r="A359" s="96"/>
      <c r="B359" s="97" t="s">
        <v>890</v>
      </c>
      <c r="C359" s="767" t="s">
        <v>559</v>
      </c>
      <c r="D359" s="767"/>
      <c r="E359" s="767"/>
      <c r="F359" s="767"/>
      <c r="G359" s="767"/>
      <c r="H359" s="767"/>
      <c r="I359" s="767"/>
      <c r="J359" s="767"/>
      <c r="K359" s="767"/>
      <c r="L359" s="767"/>
      <c r="M359" s="767"/>
      <c r="N359" s="781"/>
      <c r="S359" s="68" t="s">
        <v>559</v>
      </c>
    </row>
    <row r="360" spans="1:23" s="63" customFormat="1" x14ac:dyDescent="0.2">
      <c r="A360" s="98"/>
      <c r="B360" s="97" t="s">
        <v>165</v>
      </c>
      <c r="C360" s="767" t="s">
        <v>251</v>
      </c>
      <c r="D360" s="767"/>
      <c r="E360" s="767"/>
      <c r="F360" s="99" t="s">
        <v>33</v>
      </c>
      <c r="G360" s="99" t="s">
        <v>33</v>
      </c>
      <c r="H360" s="99" t="s">
        <v>33</v>
      </c>
      <c r="I360" s="99" t="s">
        <v>33</v>
      </c>
      <c r="J360" s="100">
        <v>64.34</v>
      </c>
      <c r="K360" s="99" t="s">
        <v>175</v>
      </c>
      <c r="L360" s="100">
        <v>321.7</v>
      </c>
      <c r="M360" s="101" t="s">
        <v>33</v>
      </c>
      <c r="N360" s="102" t="s">
        <v>33</v>
      </c>
      <c r="T360" s="68" t="s">
        <v>251</v>
      </c>
    </row>
    <row r="361" spans="1:23" s="63" customFormat="1" x14ac:dyDescent="0.2">
      <c r="A361" s="98"/>
      <c r="B361" s="97" t="s">
        <v>173</v>
      </c>
      <c r="C361" s="767" t="s">
        <v>174</v>
      </c>
      <c r="D361" s="767"/>
      <c r="E361" s="767"/>
      <c r="F361" s="99" t="s">
        <v>33</v>
      </c>
      <c r="G361" s="99" t="s">
        <v>33</v>
      </c>
      <c r="H361" s="99" t="s">
        <v>33</v>
      </c>
      <c r="I361" s="99" t="s">
        <v>33</v>
      </c>
      <c r="J361" s="100">
        <v>71.67</v>
      </c>
      <c r="K361" s="99" t="s">
        <v>175</v>
      </c>
      <c r="L361" s="100">
        <v>358.35</v>
      </c>
      <c r="M361" s="101" t="s">
        <v>33</v>
      </c>
      <c r="N361" s="102" t="s">
        <v>33</v>
      </c>
      <c r="T361" s="68" t="s">
        <v>174</v>
      </c>
    </row>
    <row r="362" spans="1:23" s="63" customFormat="1" x14ac:dyDescent="0.2">
      <c r="A362" s="98"/>
      <c r="B362" s="97" t="s">
        <v>212</v>
      </c>
      <c r="C362" s="767" t="s">
        <v>252</v>
      </c>
      <c r="D362" s="767"/>
      <c r="E362" s="767"/>
      <c r="F362" s="99" t="s">
        <v>33</v>
      </c>
      <c r="G362" s="99" t="s">
        <v>33</v>
      </c>
      <c r="H362" s="99" t="s">
        <v>33</v>
      </c>
      <c r="I362" s="99" t="s">
        <v>33</v>
      </c>
      <c r="J362" s="100">
        <v>1.29</v>
      </c>
      <c r="K362" s="99" t="s">
        <v>33</v>
      </c>
      <c r="L362" s="100">
        <v>5.16</v>
      </c>
      <c r="M362" s="101" t="s">
        <v>33</v>
      </c>
      <c r="N362" s="102" t="s">
        <v>33</v>
      </c>
      <c r="T362" s="68" t="s">
        <v>252</v>
      </c>
    </row>
    <row r="363" spans="1:23" s="63" customFormat="1" x14ac:dyDescent="0.2">
      <c r="A363" s="98"/>
      <c r="B363" s="97" t="s">
        <v>33</v>
      </c>
      <c r="C363" s="767" t="s">
        <v>253</v>
      </c>
      <c r="D363" s="767"/>
      <c r="E363" s="767"/>
      <c r="F363" s="99" t="s">
        <v>179</v>
      </c>
      <c r="G363" s="99" t="s">
        <v>4878</v>
      </c>
      <c r="H363" s="99" t="s">
        <v>175</v>
      </c>
      <c r="I363" s="99" t="s">
        <v>4879</v>
      </c>
      <c r="J363" s="100" t="s">
        <v>33</v>
      </c>
      <c r="K363" s="99" t="s">
        <v>33</v>
      </c>
      <c r="L363" s="100" t="s">
        <v>33</v>
      </c>
      <c r="M363" s="101" t="s">
        <v>33</v>
      </c>
      <c r="N363" s="102" t="s">
        <v>33</v>
      </c>
      <c r="U363" s="68" t="s">
        <v>253</v>
      </c>
    </row>
    <row r="364" spans="1:23" s="63" customFormat="1" x14ac:dyDescent="0.2">
      <c r="A364" s="98"/>
      <c r="B364" s="97" t="s">
        <v>33</v>
      </c>
      <c r="C364" s="776" t="s">
        <v>182</v>
      </c>
      <c r="D364" s="776"/>
      <c r="E364" s="776"/>
      <c r="F364" s="90" t="s">
        <v>33</v>
      </c>
      <c r="G364" s="90" t="s">
        <v>33</v>
      </c>
      <c r="H364" s="90" t="s">
        <v>33</v>
      </c>
      <c r="I364" s="90" t="s">
        <v>33</v>
      </c>
      <c r="J364" s="91">
        <v>137.30000000000001</v>
      </c>
      <c r="K364" s="90" t="s">
        <v>33</v>
      </c>
      <c r="L364" s="91">
        <v>685.21</v>
      </c>
      <c r="M364" s="92" t="s">
        <v>33</v>
      </c>
      <c r="N364" s="93" t="s">
        <v>33</v>
      </c>
      <c r="V364" s="68" t="s">
        <v>182</v>
      </c>
    </row>
    <row r="365" spans="1:23" s="63" customFormat="1" x14ac:dyDescent="0.2">
      <c r="A365" s="98"/>
      <c r="B365" s="97" t="s">
        <v>33</v>
      </c>
      <c r="C365" s="767" t="s">
        <v>183</v>
      </c>
      <c r="D365" s="767"/>
      <c r="E365" s="767"/>
      <c r="F365" s="99" t="s">
        <v>33</v>
      </c>
      <c r="G365" s="99" t="s">
        <v>33</v>
      </c>
      <c r="H365" s="99" t="s">
        <v>33</v>
      </c>
      <c r="I365" s="99" t="s">
        <v>33</v>
      </c>
      <c r="J365" s="100" t="s">
        <v>33</v>
      </c>
      <c r="K365" s="99" t="s">
        <v>33</v>
      </c>
      <c r="L365" s="100">
        <v>321.7</v>
      </c>
      <c r="M365" s="101" t="s">
        <v>33</v>
      </c>
      <c r="N365" s="102" t="s">
        <v>33</v>
      </c>
      <c r="U365" s="68" t="s">
        <v>183</v>
      </c>
    </row>
    <row r="366" spans="1:23" s="63" customFormat="1" ht="22.5" x14ac:dyDescent="0.2">
      <c r="A366" s="98"/>
      <c r="B366" s="97" t="s">
        <v>771</v>
      </c>
      <c r="C366" s="767" t="s">
        <v>4352</v>
      </c>
      <c r="D366" s="767"/>
      <c r="E366" s="767"/>
      <c r="F366" s="99" t="s">
        <v>186</v>
      </c>
      <c r="G366" s="99" t="s">
        <v>1190</v>
      </c>
      <c r="H366" s="99" t="s">
        <v>33</v>
      </c>
      <c r="I366" s="99" t="s">
        <v>1190</v>
      </c>
      <c r="J366" s="100" t="s">
        <v>33</v>
      </c>
      <c r="K366" s="99" t="s">
        <v>33</v>
      </c>
      <c r="L366" s="100">
        <v>321.7</v>
      </c>
      <c r="M366" s="101" t="s">
        <v>33</v>
      </c>
      <c r="N366" s="102" t="s">
        <v>33</v>
      </c>
      <c r="U366" s="68" t="s">
        <v>4352</v>
      </c>
    </row>
    <row r="367" spans="1:23" s="63" customFormat="1" ht="22.5" x14ac:dyDescent="0.2">
      <c r="A367" s="98"/>
      <c r="B367" s="97" t="s">
        <v>773</v>
      </c>
      <c r="C367" s="767" t="s">
        <v>4354</v>
      </c>
      <c r="D367" s="767"/>
      <c r="E367" s="767"/>
      <c r="F367" s="99" t="s">
        <v>186</v>
      </c>
      <c r="G367" s="99" t="s">
        <v>594</v>
      </c>
      <c r="H367" s="99" t="s">
        <v>33</v>
      </c>
      <c r="I367" s="99" t="s">
        <v>594</v>
      </c>
      <c r="J367" s="100" t="s">
        <v>33</v>
      </c>
      <c r="K367" s="99" t="s">
        <v>33</v>
      </c>
      <c r="L367" s="100">
        <v>209.11</v>
      </c>
      <c r="M367" s="101" t="s">
        <v>33</v>
      </c>
      <c r="N367" s="102" t="s">
        <v>33</v>
      </c>
      <c r="U367" s="68" t="s">
        <v>4354</v>
      </c>
    </row>
    <row r="368" spans="1:23" s="63" customFormat="1" x14ac:dyDescent="0.2">
      <c r="A368" s="103"/>
      <c r="B368" s="104"/>
      <c r="C368" s="780" t="s">
        <v>191</v>
      </c>
      <c r="D368" s="780"/>
      <c r="E368" s="780"/>
      <c r="F368" s="105" t="s">
        <v>33</v>
      </c>
      <c r="G368" s="105" t="s">
        <v>33</v>
      </c>
      <c r="H368" s="105" t="s">
        <v>33</v>
      </c>
      <c r="I368" s="105" t="s">
        <v>33</v>
      </c>
      <c r="J368" s="106" t="s">
        <v>33</v>
      </c>
      <c r="K368" s="105" t="s">
        <v>33</v>
      </c>
      <c r="L368" s="106">
        <v>1216.02</v>
      </c>
      <c r="M368" s="92" t="s">
        <v>33</v>
      </c>
      <c r="N368" s="107" t="s">
        <v>33</v>
      </c>
      <c r="W368" s="68" t="s">
        <v>191</v>
      </c>
    </row>
    <row r="369" spans="1:25" s="63" customFormat="1" ht="1.5" customHeight="1" x14ac:dyDescent="0.2">
      <c r="A369" s="108"/>
      <c r="B369" s="104"/>
      <c r="C369" s="104"/>
      <c r="D369" s="104"/>
      <c r="E369" s="104"/>
      <c r="F369" s="108"/>
      <c r="G369" s="108"/>
      <c r="H369" s="108"/>
      <c r="I369" s="108"/>
      <c r="J369" s="109"/>
      <c r="K369" s="108"/>
      <c r="L369" s="109"/>
      <c r="M369" s="99"/>
      <c r="N369" s="109"/>
    </row>
    <row r="370" spans="1:25" s="63" customFormat="1" x14ac:dyDescent="0.2">
      <c r="A370" s="110"/>
      <c r="B370" s="111" t="s">
        <v>33</v>
      </c>
      <c r="C370" s="780" t="s">
        <v>4880</v>
      </c>
      <c r="D370" s="780"/>
      <c r="E370" s="780"/>
      <c r="F370" s="780"/>
      <c r="G370" s="780"/>
      <c r="H370" s="780"/>
      <c r="I370" s="780"/>
      <c r="J370" s="780"/>
      <c r="K370" s="780"/>
      <c r="L370" s="112" t="s">
        <v>33</v>
      </c>
      <c r="M370" s="113"/>
      <c r="N370" s="114"/>
      <c r="X370" s="68" t="s">
        <v>4880</v>
      </c>
    </row>
    <row r="371" spans="1:25" s="63" customFormat="1" x14ac:dyDescent="0.2">
      <c r="A371" s="115"/>
      <c r="B371" s="97" t="s">
        <v>165</v>
      </c>
      <c r="C371" s="767" t="s">
        <v>202</v>
      </c>
      <c r="D371" s="767"/>
      <c r="E371" s="767"/>
      <c r="F371" s="767"/>
      <c r="G371" s="767"/>
      <c r="H371" s="767"/>
      <c r="I371" s="767"/>
      <c r="J371" s="767"/>
      <c r="K371" s="767"/>
      <c r="L371" s="116">
        <v>18034.71</v>
      </c>
      <c r="M371" s="117"/>
      <c r="N371" s="118" t="s">
        <v>33</v>
      </c>
      <c r="Y371" s="68" t="s">
        <v>202</v>
      </c>
    </row>
    <row r="372" spans="1:25" s="63" customFormat="1" x14ac:dyDescent="0.2">
      <c r="A372" s="115"/>
      <c r="B372" s="97" t="s">
        <v>33</v>
      </c>
      <c r="C372" s="767" t="s">
        <v>203</v>
      </c>
      <c r="D372" s="767"/>
      <c r="E372" s="767"/>
      <c r="F372" s="767"/>
      <c r="G372" s="767"/>
      <c r="H372" s="767"/>
      <c r="I372" s="767"/>
      <c r="J372" s="767"/>
      <c r="K372" s="767"/>
      <c r="L372" s="116" t="s">
        <v>33</v>
      </c>
      <c r="M372" s="117"/>
      <c r="N372" s="118" t="s">
        <v>33</v>
      </c>
      <c r="Y372" s="68" t="s">
        <v>203</v>
      </c>
    </row>
    <row r="373" spans="1:25" s="63" customFormat="1" x14ac:dyDescent="0.2">
      <c r="A373" s="115"/>
      <c r="B373" s="97" t="s">
        <v>33</v>
      </c>
      <c r="C373" s="767" t="s">
        <v>296</v>
      </c>
      <c r="D373" s="767"/>
      <c r="E373" s="767"/>
      <c r="F373" s="767"/>
      <c r="G373" s="767"/>
      <c r="H373" s="767"/>
      <c r="I373" s="767"/>
      <c r="J373" s="767"/>
      <c r="K373" s="767"/>
      <c r="L373" s="116">
        <v>379.75</v>
      </c>
      <c r="M373" s="117"/>
      <c r="N373" s="118" t="s">
        <v>33</v>
      </c>
      <c r="Y373" s="68" t="s">
        <v>296</v>
      </c>
    </row>
    <row r="374" spans="1:25" s="63" customFormat="1" x14ac:dyDescent="0.2">
      <c r="A374" s="115"/>
      <c r="B374" s="97" t="s">
        <v>33</v>
      </c>
      <c r="C374" s="767" t="s">
        <v>297</v>
      </c>
      <c r="D374" s="767"/>
      <c r="E374" s="767"/>
      <c r="F374" s="767"/>
      <c r="G374" s="767"/>
      <c r="H374" s="767"/>
      <c r="I374" s="767"/>
      <c r="J374" s="767"/>
      <c r="K374" s="767"/>
      <c r="L374" s="116">
        <v>17028.37</v>
      </c>
      <c r="M374" s="117"/>
      <c r="N374" s="118" t="s">
        <v>33</v>
      </c>
      <c r="Y374" s="68" t="s">
        <v>297</v>
      </c>
    </row>
    <row r="375" spans="1:25" s="63" customFormat="1" x14ac:dyDescent="0.2">
      <c r="A375" s="115"/>
      <c r="B375" s="97" t="s">
        <v>33</v>
      </c>
      <c r="C375" s="767" t="s">
        <v>205</v>
      </c>
      <c r="D375" s="767"/>
      <c r="E375" s="767"/>
      <c r="F375" s="767"/>
      <c r="G375" s="767"/>
      <c r="H375" s="767"/>
      <c r="I375" s="767"/>
      <c r="J375" s="767"/>
      <c r="K375" s="767"/>
      <c r="L375" s="116">
        <v>379.75</v>
      </c>
      <c r="M375" s="117"/>
      <c r="N375" s="118" t="s">
        <v>33</v>
      </c>
      <c r="Y375" s="68" t="s">
        <v>205</v>
      </c>
    </row>
    <row r="376" spans="1:25" s="63" customFormat="1" x14ac:dyDescent="0.2">
      <c r="A376" s="115"/>
      <c r="B376" s="97" t="s">
        <v>33</v>
      </c>
      <c r="C376" s="767" t="s">
        <v>206</v>
      </c>
      <c r="D376" s="767"/>
      <c r="E376" s="767"/>
      <c r="F376" s="767"/>
      <c r="G376" s="767"/>
      <c r="H376" s="767"/>
      <c r="I376" s="767"/>
      <c r="J376" s="767"/>
      <c r="K376" s="767"/>
      <c r="L376" s="116">
        <v>246.84</v>
      </c>
      <c r="M376" s="117"/>
      <c r="N376" s="118" t="s">
        <v>33</v>
      </c>
      <c r="Y376" s="68" t="s">
        <v>206</v>
      </c>
    </row>
    <row r="377" spans="1:25" s="63" customFormat="1" x14ac:dyDescent="0.2">
      <c r="A377" s="115"/>
      <c r="B377" s="97" t="s">
        <v>165</v>
      </c>
      <c r="C377" s="767" t="s">
        <v>876</v>
      </c>
      <c r="D377" s="767"/>
      <c r="E377" s="767"/>
      <c r="F377" s="767"/>
      <c r="G377" s="767"/>
      <c r="H377" s="767"/>
      <c r="I377" s="767"/>
      <c r="J377" s="767"/>
      <c r="K377" s="767"/>
      <c r="L377" s="116">
        <v>91111.65</v>
      </c>
      <c r="M377" s="117"/>
      <c r="N377" s="118" t="s">
        <v>33</v>
      </c>
      <c r="Y377" s="68" t="s">
        <v>876</v>
      </c>
    </row>
    <row r="378" spans="1:25" s="63" customFormat="1" x14ac:dyDescent="0.2">
      <c r="A378" s="115"/>
      <c r="B378" s="97" t="s">
        <v>33</v>
      </c>
      <c r="C378" s="767" t="s">
        <v>203</v>
      </c>
      <c r="D378" s="767"/>
      <c r="E378" s="767"/>
      <c r="F378" s="767"/>
      <c r="G378" s="767"/>
      <c r="H378" s="767"/>
      <c r="I378" s="767"/>
      <c r="J378" s="767"/>
      <c r="K378" s="767"/>
      <c r="L378" s="116" t="s">
        <v>33</v>
      </c>
      <c r="M378" s="117"/>
      <c r="N378" s="118" t="s">
        <v>33</v>
      </c>
      <c r="Y378" s="68" t="s">
        <v>203</v>
      </c>
    </row>
    <row r="379" spans="1:25" s="63" customFormat="1" x14ac:dyDescent="0.2">
      <c r="A379" s="115"/>
      <c r="B379" s="97" t="s">
        <v>33</v>
      </c>
      <c r="C379" s="767" t="s">
        <v>296</v>
      </c>
      <c r="D379" s="767"/>
      <c r="E379" s="767"/>
      <c r="F379" s="767"/>
      <c r="G379" s="767"/>
      <c r="H379" s="767"/>
      <c r="I379" s="767"/>
      <c r="J379" s="767"/>
      <c r="K379" s="767"/>
      <c r="L379" s="116">
        <v>6300.54</v>
      </c>
      <c r="M379" s="117"/>
      <c r="N379" s="118" t="s">
        <v>33</v>
      </c>
      <c r="Y379" s="68" t="s">
        <v>296</v>
      </c>
    </row>
    <row r="380" spans="1:25" s="63" customFormat="1" x14ac:dyDescent="0.2">
      <c r="A380" s="115"/>
      <c r="B380" s="97" t="s">
        <v>33</v>
      </c>
      <c r="C380" s="767" t="s">
        <v>204</v>
      </c>
      <c r="D380" s="767"/>
      <c r="E380" s="767"/>
      <c r="F380" s="767"/>
      <c r="G380" s="767"/>
      <c r="H380" s="767"/>
      <c r="I380" s="767"/>
      <c r="J380" s="767"/>
      <c r="K380" s="767"/>
      <c r="L380" s="116">
        <v>11565.88</v>
      </c>
      <c r="M380" s="117"/>
      <c r="N380" s="118" t="s">
        <v>33</v>
      </c>
      <c r="Y380" s="68" t="s">
        <v>204</v>
      </c>
    </row>
    <row r="381" spans="1:25" s="63" customFormat="1" x14ac:dyDescent="0.2">
      <c r="A381" s="115"/>
      <c r="B381" s="97" t="s">
        <v>33</v>
      </c>
      <c r="C381" s="767" t="s">
        <v>297</v>
      </c>
      <c r="D381" s="767"/>
      <c r="E381" s="767"/>
      <c r="F381" s="767"/>
      <c r="G381" s="767"/>
      <c r="H381" s="767"/>
      <c r="I381" s="767"/>
      <c r="J381" s="767"/>
      <c r="K381" s="767"/>
      <c r="L381" s="116">
        <v>61817.69</v>
      </c>
      <c r="M381" s="117"/>
      <c r="N381" s="118" t="s">
        <v>33</v>
      </c>
      <c r="Y381" s="68" t="s">
        <v>297</v>
      </c>
    </row>
    <row r="382" spans="1:25" s="63" customFormat="1" x14ac:dyDescent="0.2">
      <c r="A382" s="115"/>
      <c r="B382" s="97" t="s">
        <v>33</v>
      </c>
      <c r="C382" s="767" t="s">
        <v>205</v>
      </c>
      <c r="D382" s="767"/>
      <c r="E382" s="767"/>
      <c r="F382" s="767"/>
      <c r="G382" s="767"/>
      <c r="H382" s="767"/>
      <c r="I382" s="767"/>
      <c r="J382" s="767"/>
      <c r="K382" s="767"/>
      <c r="L382" s="116">
        <v>6906.03</v>
      </c>
      <c r="M382" s="117"/>
      <c r="N382" s="118" t="s">
        <v>33</v>
      </c>
      <c r="Y382" s="68" t="s">
        <v>205</v>
      </c>
    </row>
    <row r="383" spans="1:25" s="63" customFormat="1" x14ac:dyDescent="0.2">
      <c r="A383" s="115"/>
      <c r="B383" s="97" t="s">
        <v>33</v>
      </c>
      <c r="C383" s="767" t="s">
        <v>206</v>
      </c>
      <c r="D383" s="767"/>
      <c r="E383" s="767"/>
      <c r="F383" s="767"/>
      <c r="G383" s="767"/>
      <c r="H383" s="767"/>
      <c r="I383" s="767"/>
      <c r="J383" s="767"/>
      <c r="K383" s="767"/>
      <c r="L383" s="116">
        <v>4521.51</v>
      </c>
      <c r="M383" s="117"/>
      <c r="N383" s="118" t="s">
        <v>33</v>
      </c>
      <c r="Y383" s="68" t="s">
        <v>206</v>
      </c>
    </row>
    <row r="384" spans="1:25" s="63" customFormat="1" x14ac:dyDescent="0.2">
      <c r="A384" s="115"/>
      <c r="B384" s="97" t="s">
        <v>173</v>
      </c>
      <c r="C384" s="767" t="s">
        <v>877</v>
      </c>
      <c r="D384" s="767"/>
      <c r="E384" s="767"/>
      <c r="F384" s="767"/>
      <c r="G384" s="767"/>
      <c r="H384" s="767"/>
      <c r="I384" s="767"/>
      <c r="J384" s="767"/>
      <c r="K384" s="767"/>
      <c r="L384" s="116">
        <v>10422.75</v>
      </c>
      <c r="M384" s="117"/>
      <c r="N384" s="118" t="s">
        <v>33</v>
      </c>
      <c r="Y384" s="68" t="s">
        <v>877</v>
      </c>
    </row>
    <row r="385" spans="1:29" s="63" customFormat="1" x14ac:dyDescent="0.2">
      <c r="A385" s="115"/>
      <c r="B385" s="97" t="s">
        <v>33</v>
      </c>
      <c r="C385" s="767" t="s">
        <v>207</v>
      </c>
      <c r="D385" s="767"/>
      <c r="E385" s="767"/>
      <c r="F385" s="767"/>
      <c r="G385" s="767"/>
      <c r="H385" s="767"/>
      <c r="I385" s="767"/>
      <c r="J385" s="767"/>
      <c r="K385" s="767"/>
      <c r="L385" s="116">
        <v>7335.92</v>
      </c>
      <c r="M385" s="117"/>
      <c r="N385" s="118" t="s">
        <v>33</v>
      </c>
      <c r="Y385" s="68" t="s">
        <v>207</v>
      </c>
    </row>
    <row r="386" spans="1:29" s="63" customFormat="1" x14ac:dyDescent="0.2">
      <c r="A386" s="115"/>
      <c r="B386" s="97" t="s">
        <v>33</v>
      </c>
      <c r="C386" s="767" t="s">
        <v>208</v>
      </c>
      <c r="D386" s="767"/>
      <c r="E386" s="767"/>
      <c r="F386" s="767"/>
      <c r="G386" s="767"/>
      <c r="H386" s="767"/>
      <c r="I386" s="767"/>
      <c r="J386" s="767"/>
      <c r="K386" s="767"/>
      <c r="L386" s="116">
        <v>7285.78</v>
      </c>
      <c r="M386" s="117"/>
      <c r="N386" s="118" t="s">
        <v>33</v>
      </c>
      <c r="Y386" s="68" t="s">
        <v>208</v>
      </c>
    </row>
    <row r="387" spans="1:29" s="63" customFormat="1" x14ac:dyDescent="0.2">
      <c r="A387" s="115"/>
      <c r="B387" s="97" t="s">
        <v>33</v>
      </c>
      <c r="C387" s="767" t="s">
        <v>209</v>
      </c>
      <c r="D387" s="767"/>
      <c r="E387" s="767"/>
      <c r="F387" s="767"/>
      <c r="G387" s="767"/>
      <c r="H387" s="767"/>
      <c r="I387" s="767"/>
      <c r="J387" s="767"/>
      <c r="K387" s="767"/>
      <c r="L387" s="116">
        <v>4768.3500000000004</v>
      </c>
      <c r="M387" s="117"/>
      <c r="N387" s="118" t="s">
        <v>33</v>
      </c>
      <c r="Y387" s="68" t="s">
        <v>209</v>
      </c>
    </row>
    <row r="388" spans="1:29" s="63" customFormat="1" x14ac:dyDescent="0.2">
      <c r="A388" s="115"/>
      <c r="B388" s="109" t="s">
        <v>33</v>
      </c>
      <c r="C388" s="782" t="s">
        <v>4881</v>
      </c>
      <c r="D388" s="782"/>
      <c r="E388" s="782"/>
      <c r="F388" s="782"/>
      <c r="G388" s="782"/>
      <c r="H388" s="782"/>
      <c r="I388" s="782"/>
      <c r="J388" s="782"/>
      <c r="K388" s="782"/>
      <c r="L388" s="119">
        <v>119569.11</v>
      </c>
      <c r="M388" s="120"/>
      <c r="N388" s="121"/>
      <c r="Z388" s="68" t="s">
        <v>4881</v>
      </c>
    </row>
    <row r="389" spans="1:29" s="63" customFormat="1" x14ac:dyDescent="0.2">
      <c r="A389" s="773" t="s">
        <v>2766</v>
      </c>
      <c r="B389" s="774"/>
      <c r="C389" s="774"/>
      <c r="D389" s="774"/>
      <c r="E389" s="774"/>
      <c r="F389" s="774"/>
      <c r="G389" s="774"/>
      <c r="H389" s="774"/>
      <c r="I389" s="774"/>
      <c r="J389" s="774"/>
      <c r="K389" s="774"/>
      <c r="L389" s="774"/>
      <c r="M389" s="774"/>
      <c r="N389" s="775"/>
      <c r="P389" s="68" t="s">
        <v>2766</v>
      </c>
    </row>
    <row r="390" spans="1:29" s="63" customFormat="1" ht="56.25" x14ac:dyDescent="0.2">
      <c r="A390" s="88" t="s">
        <v>1722</v>
      </c>
      <c r="B390" s="89" t="s">
        <v>742</v>
      </c>
      <c r="C390" s="776" t="s">
        <v>743</v>
      </c>
      <c r="D390" s="776"/>
      <c r="E390" s="776"/>
      <c r="F390" s="90" t="s">
        <v>198</v>
      </c>
      <c r="G390" s="90" t="s">
        <v>33</v>
      </c>
      <c r="H390" s="90" t="s">
        <v>33</v>
      </c>
      <c r="I390" s="90" t="s">
        <v>3723</v>
      </c>
      <c r="J390" s="91">
        <v>40.94</v>
      </c>
      <c r="K390" s="90" t="s">
        <v>33</v>
      </c>
      <c r="L390" s="91">
        <v>15352.5</v>
      </c>
      <c r="M390" s="92" t="s">
        <v>33</v>
      </c>
      <c r="N390" s="93" t="s">
        <v>33</v>
      </c>
      <c r="Q390" s="68" t="s">
        <v>743</v>
      </c>
    </row>
    <row r="391" spans="1:29" s="63" customFormat="1" x14ac:dyDescent="0.2">
      <c r="A391" s="94"/>
      <c r="B391" s="95"/>
      <c r="C391" s="767" t="s">
        <v>4882</v>
      </c>
      <c r="D391" s="767"/>
      <c r="E391" s="767"/>
      <c r="F391" s="767"/>
      <c r="G391" s="767"/>
      <c r="H391" s="767"/>
      <c r="I391" s="767"/>
      <c r="J391" s="767"/>
      <c r="K391" s="767"/>
      <c r="L391" s="767"/>
      <c r="M391" s="767"/>
      <c r="N391" s="781"/>
      <c r="R391" s="68" t="s">
        <v>4882</v>
      </c>
    </row>
    <row r="392" spans="1:29" s="63" customFormat="1" ht="1.5" customHeight="1" x14ac:dyDescent="0.2">
      <c r="A392" s="108"/>
      <c r="B392" s="104"/>
      <c r="C392" s="104"/>
      <c r="D392" s="104"/>
      <c r="E392" s="104"/>
      <c r="F392" s="108"/>
      <c r="G392" s="108"/>
      <c r="H392" s="108"/>
      <c r="I392" s="108"/>
      <c r="J392" s="109"/>
      <c r="K392" s="108"/>
      <c r="L392" s="109"/>
      <c r="M392" s="99"/>
      <c r="N392" s="109"/>
    </row>
    <row r="393" spans="1:29" s="63" customFormat="1" ht="22.5" x14ac:dyDescent="0.2">
      <c r="A393" s="110"/>
      <c r="B393" s="111" t="s">
        <v>33</v>
      </c>
      <c r="C393" s="780" t="s">
        <v>2769</v>
      </c>
      <c r="D393" s="780"/>
      <c r="E393" s="780"/>
      <c r="F393" s="780"/>
      <c r="G393" s="780"/>
      <c r="H393" s="780"/>
      <c r="I393" s="780"/>
      <c r="J393" s="780"/>
      <c r="K393" s="780"/>
      <c r="L393" s="112" t="s">
        <v>33</v>
      </c>
      <c r="M393" s="113"/>
      <c r="N393" s="114"/>
      <c r="X393" s="68" t="s">
        <v>2769</v>
      </c>
    </row>
    <row r="394" spans="1:29" s="63" customFormat="1" x14ac:dyDescent="0.2">
      <c r="A394" s="115"/>
      <c r="B394" s="97" t="s">
        <v>33</v>
      </c>
      <c r="C394" s="767" t="s">
        <v>202</v>
      </c>
      <c r="D394" s="767"/>
      <c r="E394" s="767"/>
      <c r="F394" s="767"/>
      <c r="G394" s="767"/>
      <c r="H394" s="767"/>
      <c r="I394" s="767"/>
      <c r="J394" s="767"/>
      <c r="K394" s="767"/>
      <c r="L394" s="116">
        <v>15352.5</v>
      </c>
      <c r="M394" s="117"/>
      <c r="N394" s="118" t="s">
        <v>33</v>
      </c>
      <c r="Y394" s="68" t="s">
        <v>202</v>
      </c>
    </row>
    <row r="395" spans="1:29" s="63" customFormat="1" x14ac:dyDescent="0.2">
      <c r="A395" s="115"/>
      <c r="B395" s="97" t="s">
        <v>165</v>
      </c>
      <c r="C395" s="767" t="s">
        <v>733</v>
      </c>
      <c r="D395" s="767"/>
      <c r="E395" s="767"/>
      <c r="F395" s="767"/>
      <c r="G395" s="767"/>
      <c r="H395" s="767"/>
      <c r="I395" s="767"/>
      <c r="J395" s="767"/>
      <c r="K395" s="767"/>
      <c r="L395" s="116">
        <v>15352.5</v>
      </c>
      <c r="M395" s="117"/>
      <c r="N395" s="118" t="s">
        <v>33</v>
      </c>
      <c r="Y395" s="68" t="s">
        <v>733</v>
      </c>
    </row>
    <row r="396" spans="1:29" s="63" customFormat="1" ht="22.5" x14ac:dyDescent="0.2">
      <c r="A396" s="115"/>
      <c r="B396" s="109" t="s">
        <v>33</v>
      </c>
      <c r="C396" s="782" t="s">
        <v>2770</v>
      </c>
      <c r="D396" s="782"/>
      <c r="E396" s="782"/>
      <c r="F396" s="782"/>
      <c r="G396" s="782"/>
      <c r="H396" s="782"/>
      <c r="I396" s="782"/>
      <c r="J396" s="782"/>
      <c r="K396" s="782"/>
      <c r="L396" s="119">
        <v>15352.5</v>
      </c>
      <c r="M396" s="120"/>
      <c r="N396" s="121"/>
      <c r="Z396" s="68" t="s">
        <v>2770</v>
      </c>
    </row>
    <row r="397" spans="1:29" s="63" customFormat="1" ht="2.25" customHeight="1" x14ac:dyDescent="0.2">
      <c r="B397" s="67"/>
      <c r="C397" s="67"/>
      <c r="D397" s="67"/>
      <c r="E397" s="67"/>
      <c r="F397" s="67"/>
      <c r="G397" s="67"/>
      <c r="H397" s="67"/>
      <c r="I397" s="67"/>
      <c r="J397" s="67"/>
      <c r="K397" s="67"/>
      <c r="L397" s="122"/>
      <c r="M397" s="123"/>
      <c r="N397" s="124"/>
    </row>
    <row r="398" spans="1:29" s="63" customFormat="1" x14ac:dyDescent="0.2">
      <c r="A398" s="110"/>
      <c r="B398" s="111" t="s">
        <v>33</v>
      </c>
      <c r="C398" s="780" t="s">
        <v>321</v>
      </c>
      <c r="D398" s="780"/>
      <c r="E398" s="780"/>
      <c r="F398" s="780"/>
      <c r="G398" s="780"/>
      <c r="H398" s="780"/>
      <c r="I398" s="780"/>
      <c r="J398" s="780"/>
      <c r="K398" s="780"/>
      <c r="L398" s="112" t="s">
        <v>33</v>
      </c>
      <c r="M398" s="113" t="s">
        <v>33</v>
      </c>
      <c r="N398" s="114" t="s">
        <v>33</v>
      </c>
      <c r="AB398" s="68" t="s">
        <v>321</v>
      </c>
    </row>
    <row r="399" spans="1:29" s="63" customFormat="1" x14ac:dyDescent="0.2">
      <c r="A399" s="115"/>
      <c r="B399" s="97" t="s">
        <v>33</v>
      </c>
      <c r="C399" s="767" t="s">
        <v>202</v>
      </c>
      <c r="D399" s="767"/>
      <c r="E399" s="767"/>
      <c r="F399" s="767"/>
      <c r="G399" s="767"/>
      <c r="H399" s="767"/>
      <c r="I399" s="767"/>
      <c r="J399" s="767"/>
      <c r="K399" s="767"/>
      <c r="L399" s="116">
        <v>52868.32</v>
      </c>
      <c r="M399" s="117" t="s">
        <v>33</v>
      </c>
      <c r="N399" s="118">
        <v>385938</v>
      </c>
      <c r="AC399" s="68" t="s">
        <v>202</v>
      </c>
    </row>
    <row r="400" spans="1:29" s="63" customFormat="1" x14ac:dyDescent="0.2">
      <c r="A400" s="115"/>
      <c r="B400" s="97" t="s">
        <v>165</v>
      </c>
      <c r="C400" s="767" t="s">
        <v>726</v>
      </c>
      <c r="D400" s="767"/>
      <c r="E400" s="767"/>
      <c r="F400" s="767"/>
      <c r="G400" s="767"/>
      <c r="H400" s="767"/>
      <c r="I400" s="767"/>
      <c r="J400" s="767"/>
      <c r="K400" s="767"/>
      <c r="L400" s="116">
        <v>35175.82</v>
      </c>
      <c r="M400" s="117">
        <v>7.3</v>
      </c>
      <c r="N400" s="118">
        <v>256783</v>
      </c>
      <c r="AC400" s="68" t="s">
        <v>726</v>
      </c>
    </row>
    <row r="401" spans="1:29" s="63" customFormat="1" x14ac:dyDescent="0.2">
      <c r="A401" s="115"/>
      <c r="B401" s="97" t="s">
        <v>33</v>
      </c>
      <c r="C401" s="767" t="s">
        <v>727</v>
      </c>
      <c r="D401" s="767"/>
      <c r="E401" s="767"/>
      <c r="F401" s="767"/>
      <c r="G401" s="767"/>
      <c r="H401" s="767"/>
      <c r="I401" s="767"/>
      <c r="J401" s="767"/>
      <c r="K401" s="767"/>
      <c r="L401" s="116" t="s">
        <v>33</v>
      </c>
      <c r="M401" s="117" t="s">
        <v>33</v>
      </c>
      <c r="N401" s="118" t="s">
        <v>33</v>
      </c>
      <c r="AC401" s="68" t="s">
        <v>727</v>
      </c>
    </row>
    <row r="402" spans="1:29" s="63" customFormat="1" x14ac:dyDescent="0.2">
      <c r="A402" s="115"/>
      <c r="B402" s="97" t="s">
        <v>33</v>
      </c>
      <c r="C402" s="767" t="s">
        <v>728</v>
      </c>
      <c r="D402" s="767"/>
      <c r="E402" s="767"/>
      <c r="F402" s="767"/>
      <c r="G402" s="767"/>
      <c r="H402" s="767"/>
      <c r="I402" s="767"/>
      <c r="J402" s="767"/>
      <c r="K402" s="767"/>
      <c r="L402" s="116">
        <v>3095.01</v>
      </c>
      <c r="M402" s="117" t="s">
        <v>33</v>
      </c>
      <c r="N402" s="118" t="s">
        <v>33</v>
      </c>
      <c r="AC402" s="68" t="s">
        <v>728</v>
      </c>
    </row>
    <row r="403" spans="1:29" s="63" customFormat="1" x14ac:dyDescent="0.2">
      <c r="A403" s="115"/>
      <c r="B403" s="97" t="s">
        <v>33</v>
      </c>
      <c r="C403" s="767" t="s">
        <v>729</v>
      </c>
      <c r="D403" s="767"/>
      <c r="E403" s="767"/>
      <c r="F403" s="767"/>
      <c r="G403" s="767"/>
      <c r="H403" s="767"/>
      <c r="I403" s="767"/>
      <c r="J403" s="767"/>
      <c r="K403" s="767"/>
      <c r="L403" s="116">
        <v>9170.7999999999993</v>
      </c>
      <c r="M403" s="117" t="s">
        <v>33</v>
      </c>
      <c r="N403" s="118" t="s">
        <v>33</v>
      </c>
      <c r="AC403" s="68" t="s">
        <v>729</v>
      </c>
    </row>
    <row r="404" spans="1:29" s="63" customFormat="1" x14ac:dyDescent="0.2">
      <c r="A404" s="115"/>
      <c r="B404" s="97" t="s">
        <v>33</v>
      </c>
      <c r="C404" s="767" t="s">
        <v>730</v>
      </c>
      <c r="D404" s="767"/>
      <c r="E404" s="767"/>
      <c r="F404" s="767"/>
      <c r="G404" s="767"/>
      <c r="H404" s="767"/>
      <c r="I404" s="767"/>
      <c r="J404" s="767"/>
      <c r="K404" s="767"/>
      <c r="L404" s="116">
        <v>17028.37</v>
      </c>
      <c r="M404" s="117" t="s">
        <v>33</v>
      </c>
      <c r="N404" s="118" t="s">
        <v>33</v>
      </c>
      <c r="AC404" s="68" t="s">
        <v>730</v>
      </c>
    </row>
    <row r="405" spans="1:29" s="63" customFormat="1" x14ac:dyDescent="0.2">
      <c r="A405" s="115"/>
      <c r="B405" s="97" t="s">
        <v>33</v>
      </c>
      <c r="C405" s="767" t="s">
        <v>731</v>
      </c>
      <c r="D405" s="767"/>
      <c r="E405" s="767"/>
      <c r="F405" s="767"/>
      <c r="G405" s="767"/>
      <c r="H405" s="767"/>
      <c r="I405" s="767"/>
      <c r="J405" s="767"/>
      <c r="K405" s="767"/>
      <c r="L405" s="116">
        <v>3810.16</v>
      </c>
      <c r="M405" s="117" t="s">
        <v>33</v>
      </c>
      <c r="N405" s="118" t="s">
        <v>33</v>
      </c>
      <c r="AC405" s="68" t="s">
        <v>731</v>
      </c>
    </row>
    <row r="406" spans="1:29" s="63" customFormat="1" x14ac:dyDescent="0.2">
      <c r="A406" s="115"/>
      <c r="B406" s="97" t="s">
        <v>33</v>
      </c>
      <c r="C406" s="767" t="s">
        <v>732</v>
      </c>
      <c r="D406" s="767"/>
      <c r="E406" s="767"/>
      <c r="F406" s="767"/>
      <c r="G406" s="767"/>
      <c r="H406" s="767"/>
      <c r="I406" s="767"/>
      <c r="J406" s="767"/>
      <c r="K406" s="767"/>
      <c r="L406" s="116">
        <v>2071.48</v>
      </c>
      <c r="M406" s="117" t="s">
        <v>33</v>
      </c>
      <c r="N406" s="118" t="s">
        <v>33</v>
      </c>
      <c r="AC406" s="68" t="s">
        <v>732</v>
      </c>
    </row>
    <row r="407" spans="1:29" s="63" customFormat="1" x14ac:dyDescent="0.2">
      <c r="A407" s="115"/>
      <c r="B407" s="97" t="s">
        <v>165</v>
      </c>
      <c r="C407" s="767" t="s">
        <v>733</v>
      </c>
      <c r="D407" s="767"/>
      <c r="E407" s="767"/>
      <c r="F407" s="767"/>
      <c r="G407" s="767"/>
      <c r="H407" s="767"/>
      <c r="I407" s="767"/>
      <c r="J407" s="767"/>
      <c r="K407" s="767"/>
      <c r="L407" s="116">
        <v>17692.5</v>
      </c>
      <c r="M407" s="117">
        <v>7.3</v>
      </c>
      <c r="N407" s="118">
        <v>129155</v>
      </c>
      <c r="AC407" s="68" t="s">
        <v>733</v>
      </c>
    </row>
    <row r="408" spans="1:29" s="63" customFormat="1" x14ac:dyDescent="0.2">
      <c r="A408" s="115"/>
      <c r="B408" s="97" t="s">
        <v>165</v>
      </c>
      <c r="C408" s="767" t="s">
        <v>876</v>
      </c>
      <c r="D408" s="767"/>
      <c r="E408" s="767"/>
      <c r="F408" s="767"/>
      <c r="G408" s="767"/>
      <c r="H408" s="767"/>
      <c r="I408" s="767"/>
      <c r="J408" s="767"/>
      <c r="K408" s="767"/>
      <c r="L408" s="116">
        <v>119269.98</v>
      </c>
      <c r="M408" s="117">
        <v>7.3</v>
      </c>
      <c r="N408" s="118">
        <v>870671</v>
      </c>
      <c r="AC408" s="68" t="s">
        <v>876</v>
      </c>
    </row>
    <row r="409" spans="1:29" s="63" customFormat="1" x14ac:dyDescent="0.2">
      <c r="A409" s="115"/>
      <c r="B409" s="97" t="s">
        <v>33</v>
      </c>
      <c r="C409" s="767" t="s">
        <v>203</v>
      </c>
      <c r="D409" s="767"/>
      <c r="E409" s="767"/>
      <c r="F409" s="767"/>
      <c r="G409" s="767"/>
      <c r="H409" s="767"/>
      <c r="I409" s="767"/>
      <c r="J409" s="767"/>
      <c r="K409" s="767"/>
      <c r="L409" s="116" t="s">
        <v>33</v>
      </c>
      <c r="M409" s="117" t="s">
        <v>33</v>
      </c>
      <c r="N409" s="118" t="s">
        <v>33</v>
      </c>
      <c r="AC409" s="68" t="s">
        <v>203</v>
      </c>
    </row>
    <row r="410" spans="1:29" s="63" customFormat="1" x14ac:dyDescent="0.2">
      <c r="A410" s="115"/>
      <c r="B410" s="97" t="s">
        <v>33</v>
      </c>
      <c r="C410" s="767" t="s">
        <v>296</v>
      </c>
      <c r="D410" s="767"/>
      <c r="E410" s="767"/>
      <c r="F410" s="767"/>
      <c r="G410" s="767"/>
      <c r="H410" s="767"/>
      <c r="I410" s="767"/>
      <c r="J410" s="767"/>
      <c r="K410" s="767"/>
      <c r="L410" s="116">
        <v>7857.42</v>
      </c>
      <c r="M410" s="117" t="s">
        <v>33</v>
      </c>
      <c r="N410" s="118" t="s">
        <v>33</v>
      </c>
      <c r="AC410" s="68" t="s">
        <v>296</v>
      </c>
    </row>
    <row r="411" spans="1:29" s="63" customFormat="1" x14ac:dyDescent="0.2">
      <c r="A411" s="115"/>
      <c r="B411" s="97" t="s">
        <v>33</v>
      </c>
      <c r="C411" s="767" t="s">
        <v>204</v>
      </c>
      <c r="D411" s="767"/>
      <c r="E411" s="767"/>
      <c r="F411" s="767"/>
      <c r="G411" s="767"/>
      <c r="H411" s="767"/>
      <c r="I411" s="767"/>
      <c r="J411" s="767"/>
      <c r="K411" s="767"/>
      <c r="L411" s="116">
        <v>19574.32</v>
      </c>
      <c r="M411" s="117" t="s">
        <v>33</v>
      </c>
      <c r="N411" s="118" t="s">
        <v>33</v>
      </c>
      <c r="AC411" s="68" t="s">
        <v>204</v>
      </c>
    </row>
    <row r="412" spans="1:29" s="63" customFormat="1" x14ac:dyDescent="0.2">
      <c r="A412" s="115"/>
      <c r="B412" s="97" t="s">
        <v>33</v>
      </c>
      <c r="C412" s="767" t="s">
        <v>297</v>
      </c>
      <c r="D412" s="767"/>
      <c r="E412" s="767"/>
      <c r="F412" s="767"/>
      <c r="G412" s="767"/>
      <c r="H412" s="767"/>
      <c r="I412" s="767"/>
      <c r="J412" s="767"/>
      <c r="K412" s="767"/>
      <c r="L412" s="116">
        <v>75657.69</v>
      </c>
      <c r="M412" s="117" t="s">
        <v>33</v>
      </c>
      <c r="N412" s="118" t="s">
        <v>33</v>
      </c>
      <c r="AC412" s="68" t="s">
        <v>297</v>
      </c>
    </row>
    <row r="413" spans="1:29" s="63" customFormat="1" x14ac:dyDescent="0.2">
      <c r="A413" s="115"/>
      <c r="B413" s="97" t="s">
        <v>33</v>
      </c>
      <c r="C413" s="767" t="s">
        <v>205</v>
      </c>
      <c r="D413" s="767"/>
      <c r="E413" s="767"/>
      <c r="F413" s="767"/>
      <c r="G413" s="767"/>
      <c r="H413" s="767"/>
      <c r="I413" s="767"/>
      <c r="J413" s="767"/>
      <c r="K413" s="767"/>
      <c r="L413" s="116">
        <v>9728.1299999999992</v>
      </c>
      <c r="M413" s="117" t="s">
        <v>33</v>
      </c>
      <c r="N413" s="118" t="s">
        <v>33</v>
      </c>
      <c r="AC413" s="68" t="s">
        <v>205</v>
      </c>
    </row>
    <row r="414" spans="1:29" s="63" customFormat="1" x14ac:dyDescent="0.2">
      <c r="A414" s="115"/>
      <c r="B414" s="97" t="s">
        <v>33</v>
      </c>
      <c r="C414" s="767" t="s">
        <v>206</v>
      </c>
      <c r="D414" s="767"/>
      <c r="E414" s="767"/>
      <c r="F414" s="767"/>
      <c r="G414" s="767"/>
      <c r="H414" s="767"/>
      <c r="I414" s="767"/>
      <c r="J414" s="767"/>
      <c r="K414" s="767"/>
      <c r="L414" s="116">
        <v>6452.42</v>
      </c>
      <c r="M414" s="117" t="s">
        <v>33</v>
      </c>
      <c r="N414" s="118" t="s">
        <v>33</v>
      </c>
      <c r="AC414" s="68" t="s">
        <v>206</v>
      </c>
    </row>
    <row r="415" spans="1:29" s="63" customFormat="1" x14ac:dyDescent="0.2">
      <c r="A415" s="115"/>
      <c r="B415" s="97" t="s">
        <v>173</v>
      </c>
      <c r="C415" s="767" t="s">
        <v>877</v>
      </c>
      <c r="D415" s="767"/>
      <c r="E415" s="767"/>
      <c r="F415" s="767"/>
      <c r="G415" s="767"/>
      <c r="H415" s="767"/>
      <c r="I415" s="767"/>
      <c r="J415" s="767"/>
      <c r="K415" s="767"/>
      <c r="L415" s="116">
        <v>10422.75</v>
      </c>
      <c r="M415" s="117">
        <v>4.51</v>
      </c>
      <c r="N415" s="118">
        <v>47007</v>
      </c>
      <c r="AC415" s="68" t="s">
        <v>877</v>
      </c>
    </row>
    <row r="416" spans="1:29" s="63" customFormat="1" x14ac:dyDescent="0.2">
      <c r="A416" s="115"/>
      <c r="B416" s="97" t="s">
        <v>33</v>
      </c>
      <c r="C416" s="767" t="s">
        <v>207</v>
      </c>
      <c r="D416" s="767"/>
      <c r="E416" s="767"/>
      <c r="F416" s="767"/>
      <c r="G416" s="767"/>
      <c r="H416" s="767"/>
      <c r="I416" s="767"/>
      <c r="J416" s="767"/>
      <c r="K416" s="767"/>
      <c r="L416" s="116">
        <v>14022.04</v>
      </c>
      <c r="M416" s="117" t="s">
        <v>33</v>
      </c>
      <c r="N416" s="118" t="s">
        <v>33</v>
      </c>
      <c r="AC416" s="68" t="s">
        <v>207</v>
      </c>
    </row>
    <row r="417" spans="1:30" x14ac:dyDescent="0.2">
      <c r="A417" s="115"/>
      <c r="B417" s="97" t="s">
        <v>33</v>
      </c>
      <c r="C417" s="767" t="s">
        <v>208</v>
      </c>
      <c r="D417" s="767"/>
      <c r="E417" s="767"/>
      <c r="F417" s="767"/>
      <c r="G417" s="767"/>
      <c r="H417" s="767"/>
      <c r="I417" s="767"/>
      <c r="J417" s="767"/>
      <c r="K417" s="767"/>
      <c r="L417" s="116">
        <v>13538.29</v>
      </c>
      <c r="M417" s="117" t="s">
        <v>33</v>
      </c>
      <c r="N417" s="118" t="s">
        <v>33</v>
      </c>
      <c r="O417" s="63"/>
      <c r="P417" s="63"/>
      <c r="Q417" s="63"/>
      <c r="R417" s="63"/>
      <c r="S417" s="63"/>
      <c r="T417" s="63"/>
      <c r="U417" s="63"/>
      <c r="V417" s="63"/>
      <c r="W417" s="63"/>
      <c r="X417" s="63"/>
      <c r="Y417" s="63"/>
      <c r="Z417" s="63"/>
      <c r="AA417" s="63"/>
      <c r="AB417" s="63"/>
      <c r="AC417" s="68" t="s">
        <v>208</v>
      </c>
      <c r="AD417" s="63"/>
    </row>
    <row r="418" spans="1:30" x14ac:dyDescent="0.2">
      <c r="A418" s="115"/>
      <c r="B418" s="97" t="s">
        <v>33</v>
      </c>
      <c r="C418" s="767" t="s">
        <v>209</v>
      </c>
      <c r="D418" s="767"/>
      <c r="E418" s="767"/>
      <c r="F418" s="767"/>
      <c r="G418" s="767"/>
      <c r="H418" s="767"/>
      <c r="I418" s="767"/>
      <c r="J418" s="767"/>
      <c r="K418" s="767"/>
      <c r="L418" s="116">
        <v>8523.9</v>
      </c>
      <c r="M418" s="117" t="s">
        <v>33</v>
      </c>
      <c r="N418" s="118" t="s">
        <v>33</v>
      </c>
      <c r="O418" s="63"/>
      <c r="P418" s="63"/>
      <c r="Q418" s="63"/>
      <c r="R418" s="63"/>
      <c r="S418" s="63"/>
      <c r="T418" s="63"/>
      <c r="U418" s="63"/>
      <c r="V418" s="63"/>
      <c r="W418" s="63"/>
      <c r="X418" s="63"/>
      <c r="Y418" s="63"/>
      <c r="Z418" s="63"/>
      <c r="AA418" s="63"/>
      <c r="AB418" s="63"/>
      <c r="AC418" s="68" t="s">
        <v>209</v>
      </c>
      <c r="AD418" s="63"/>
    </row>
    <row r="419" spans="1:30" x14ac:dyDescent="0.2">
      <c r="A419" s="115"/>
      <c r="B419" s="109" t="s">
        <v>33</v>
      </c>
      <c r="C419" s="782" t="s">
        <v>322</v>
      </c>
      <c r="D419" s="782"/>
      <c r="E419" s="782"/>
      <c r="F419" s="782"/>
      <c r="G419" s="782"/>
      <c r="H419" s="782"/>
      <c r="I419" s="782"/>
      <c r="J419" s="782"/>
      <c r="K419" s="782"/>
      <c r="L419" s="119">
        <v>182561.05</v>
      </c>
      <c r="M419" s="120" t="s">
        <v>33</v>
      </c>
      <c r="N419" s="125">
        <v>1303616</v>
      </c>
      <c r="O419" s="63"/>
      <c r="P419" s="63"/>
      <c r="Q419" s="63"/>
      <c r="R419" s="63"/>
      <c r="S419" s="63"/>
      <c r="T419" s="63"/>
      <c r="U419" s="63"/>
      <c r="V419" s="63"/>
      <c r="W419" s="63"/>
      <c r="X419" s="63"/>
      <c r="Y419" s="63"/>
      <c r="Z419" s="63"/>
      <c r="AA419" s="63"/>
      <c r="AB419" s="63"/>
      <c r="AC419" s="63"/>
      <c r="AD419" s="68" t="s">
        <v>322</v>
      </c>
    </row>
    <row r="420" spans="1:30" ht="1.5" customHeight="1" x14ac:dyDescent="0.2">
      <c r="B420" s="109"/>
      <c r="C420" s="104"/>
      <c r="D420" s="104"/>
      <c r="E420" s="104"/>
      <c r="F420" s="104"/>
      <c r="G420" s="104"/>
      <c r="H420" s="104"/>
      <c r="I420" s="104"/>
      <c r="J420" s="104"/>
      <c r="K420" s="104"/>
      <c r="L420" s="119"/>
      <c r="M420" s="120"/>
      <c r="N420" s="126"/>
      <c r="O420" s="63"/>
      <c r="P420" s="63"/>
      <c r="Q420" s="63"/>
      <c r="R420" s="63"/>
      <c r="S420" s="63"/>
      <c r="T420" s="63"/>
      <c r="U420" s="63"/>
      <c r="V420" s="63"/>
      <c r="W420" s="63"/>
      <c r="X420" s="63"/>
      <c r="Y420" s="63"/>
      <c r="Z420" s="63"/>
      <c r="AA420" s="63"/>
      <c r="AB420" s="63"/>
      <c r="AC420" s="63"/>
      <c r="AD420" s="63"/>
    </row>
    <row r="421" spans="1:30" ht="53.25" customHeight="1" x14ac:dyDescent="0.2">
      <c r="A421" s="127"/>
      <c r="B421" s="127"/>
      <c r="C421" s="127"/>
      <c r="D421" s="127"/>
      <c r="E421" s="127"/>
      <c r="F421" s="127"/>
      <c r="G421" s="127"/>
      <c r="H421" s="127"/>
      <c r="I421" s="127"/>
      <c r="J421" s="127"/>
      <c r="K421" s="127"/>
      <c r="L421" s="127"/>
      <c r="M421" s="127"/>
      <c r="N421" s="127"/>
      <c r="O421" s="63"/>
      <c r="P421" s="63"/>
      <c r="Q421" s="63"/>
      <c r="R421" s="63"/>
      <c r="S421" s="63"/>
      <c r="T421" s="63"/>
      <c r="U421" s="63"/>
      <c r="V421" s="63"/>
      <c r="W421" s="63"/>
      <c r="X421" s="63"/>
      <c r="Y421" s="63"/>
      <c r="Z421" s="63"/>
      <c r="AA421" s="63"/>
      <c r="AB421" s="63"/>
      <c r="AC421" s="63"/>
      <c r="AD421" s="63"/>
    </row>
    <row r="422" spans="1:30" x14ac:dyDescent="0.2">
      <c r="B422" s="128" t="s">
        <v>323</v>
      </c>
      <c r="C422" s="786" t="s">
        <v>33</v>
      </c>
      <c r="D422" s="786"/>
      <c r="E422" s="786"/>
      <c r="F422" s="786"/>
      <c r="G422" s="786"/>
      <c r="H422" s="786"/>
      <c r="I422" s="786"/>
      <c r="J422" s="786"/>
      <c r="K422" s="786"/>
      <c r="L422" s="786"/>
    </row>
    <row r="423" spans="1:30" ht="13.5" customHeight="1" x14ac:dyDescent="0.2">
      <c r="B423" s="64"/>
      <c r="C423" s="787" t="s">
        <v>11</v>
      </c>
      <c r="D423" s="787"/>
      <c r="E423" s="787"/>
      <c r="F423" s="787"/>
      <c r="G423" s="787"/>
      <c r="H423" s="787"/>
      <c r="I423" s="787"/>
      <c r="J423" s="787"/>
      <c r="K423" s="787"/>
      <c r="L423" s="787"/>
    </row>
    <row r="424" spans="1:30" ht="12.75" customHeight="1" x14ac:dyDescent="0.2">
      <c r="B424" s="128" t="s">
        <v>324</v>
      </c>
      <c r="C424" s="786" t="s">
        <v>33</v>
      </c>
      <c r="D424" s="786"/>
      <c r="E424" s="786"/>
      <c r="F424" s="786"/>
      <c r="G424" s="786"/>
      <c r="H424" s="786"/>
      <c r="I424" s="786"/>
      <c r="J424" s="786"/>
      <c r="K424" s="786"/>
      <c r="L424" s="786"/>
    </row>
    <row r="425" spans="1:30" ht="13.5" customHeight="1" x14ac:dyDescent="0.2">
      <c r="C425" s="787" t="s">
        <v>11</v>
      </c>
      <c r="D425" s="787"/>
      <c r="E425" s="787"/>
      <c r="F425" s="787"/>
      <c r="G425" s="787"/>
      <c r="H425" s="787"/>
      <c r="I425" s="787"/>
      <c r="J425" s="787"/>
      <c r="K425" s="787"/>
      <c r="L425" s="787"/>
    </row>
    <row r="439" s="63" customFormat="1" x14ac:dyDescent="0.2"/>
  </sheetData>
  <mergeCells count="409">
    <mergeCell ref="C423:L423"/>
    <mergeCell ref="C424:L424"/>
    <mergeCell ref="C425:L425"/>
    <mergeCell ref="C415:K415"/>
    <mergeCell ref="C416:K416"/>
    <mergeCell ref="C417:K417"/>
    <mergeCell ref="C418:K418"/>
    <mergeCell ref="C419:K419"/>
    <mergeCell ref="C422:L422"/>
    <mergeCell ref="C409:K409"/>
    <mergeCell ref="C410:K410"/>
    <mergeCell ref="C411:K411"/>
    <mergeCell ref="C412:K412"/>
    <mergeCell ref="C413:K413"/>
    <mergeCell ref="C414:K414"/>
    <mergeCell ref="C403:K403"/>
    <mergeCell ref="C404:K404"/>
    <mergeCell ref="C405:K405"/>
    <mergeCell ref="C406:K406"/>
    <mergeCell ref="C407:K407"/>
    <mergeCell ref="C408:K408"/>
    <mergeCell ref="C396:K396"/>
    <mergeCell ref="C398:K398"/>
    <mergeCell ref="C399:K399"/>
    <mergeCell ref="C400:K400"/>
    <mergeCell ref="C401:K401"/>
    <mergeCell ref="C402:K402"/>
    <mergeCell ref="A389:N389"/>
    <mergeCell ref="C390:E390"/>
    <mergeCell ref="C391:N391"/>
    <mergeCell ref="C393:K393"/>
    <mergeCell ref="C394:K394"/>
    <mergeCell ref="C395:K395"/>
    <mergeCell ref="C383:K383"/>
    <mergeCell ref="C384:K384"/>
    <mergeCell ref="C385:K385"/>
    <mergeCell ref="C386:K386"/>
    <mergeCell ref="C387:K387"/>
    <mergeCell ref="C388:K388"/>
    <mergeCell ref="C377:K377"/>
    <mergeCell ref="C378:K378"/>
    <mergeCell ref="C379:K379"/>
    <mergeCell ref="C380:K380"/>
    <mergeCell ref="C381:K381"/>
    <mergeCell ref="C382:K382"/>
    <mergeCell ref="C371:K371"/>
    <mergeCell ref="C372:K372"/>
    <mergeCell ref="C373:K373"/>
    <mergeCell ref="C374:K374"/>
    <mergeCell ref="C375:K375"/>
    <mergeCell ref="C376:K376"/>
    <mergeCell ref="C364:E364"/>
    <mergeCell ref="C365:E365"/>
    <mergeCell ref="C366:E366"/>
    <mergeCell ref="C367:E367"/>
    <mergeCell ref="C368:E368"/>
    <mergeCell ref="C370:K370"/>
    <mergeCell ref="C358:E358"/>
    <mergeCell ref="C359:N359"/>
    <mergeCell ref="C360:E360"/>
    <mergeCell ref="C361:E361"/>
    <mergeCell ref="C362:E362"/>
    <mergeCell ref="C363:E363"/>
    <mergeCell ref="C352:E352"/>
    <mergeCell ref="C353:E353"/>
    <mergeCell ref="C354:E354"/>
    <mergeCell ref="C355:E355"/>
    <mergeCell ref="C356:E356"/>
    <mergeCell ref="C357:E357"/>
    <mergeCell ref="C346:E346"/>
    <mergeCell ref="C347:E347"/>
    <mergeCell ref="C348:N348"/>
    <mergeCell ref="C349:E349"/>
    <mergeCell ref="C350:E350"/>
    <mergeCell ref="C351:E351"/>
    <mergeCell ref="C340:E340"/>
    <mergeCell ref="C341:E341"/>
    <mergeCell ref="C342:E342"/>
    <mergeCell ref="C343:E343"/>
    <mergeCell ref="C344:E344"/>
    <mergeCell ref="C345:E345"/>
    <mergeCell ref="C334:E334"/>
    <mergeCell ref="C335:E335"/>
    <mergeCell ref="C336:E336"/>
    <mergeCell ref="C337:N337"/>
    <mergeCell ref="C338:E338"/>
    <mergeCell ref="C339:E339"/>
    <mergeCell ref="C328:E328"/>
    <mergeCell ref="C329:E329"/>
    <mergeCell ref="C330:E330"/>
    <mergeCell ref="C331:E331"/>
    <mergeCell ref="C332:E332"/>
    <mergeCell ref="C333:E333"/>
    <mergeCell ref="C322:E322"/>
    <mergeCell ref="C323:E323"/>
    <mergeCell ref="C324:E324"/>
    <mergeCell ref="C325:E325"/>
    <mergeCell ref="C326:N326"/>
    <mergeCell ref="C327:E327"/>
    <mergeCell ref="C316:E316"/>
    <mergeCell ref="C317:E317"/>
    <mergeCell ref="C318:E318"/>
    <mergeCell ref="C319:E319"/>
    <mergeCell ref="C320:E320"/>
    <mergeCell ref="C321:E321"/>
    <mergeCell ref="C310:N310"/>
    <mergeCell ref="C311:E311"/>
    <mergeCell ref="C312:N312"/>
    <mergeCell ref="C313:E313"/>
    <mergeCell ref="C314:N314"/>
    <mergeCell ref="C315:N315"/>
    <mergeCell ref="C304:N304"/>
    <mergeCell ref="C305:E305"/>
    <mergeCell ref="C306:N306"/>
    <mergeCell ref="C307:E307"/>
    <mergeCell ref="C308:N308"/>
    <mergeCell ref="C309:E309"/>
    <mergeCell ref="C298:E298"/>
    <mergeCell ref="C299:E299"/>
    <mergeCell ref="C300:E300"/>
    <mergeCell ref="C301:E301"/>
    <mergeCell ref="C302:N302"/>
    <mergeCell ref="C303:E303"/>
    <mergeCell ref="C292:E292"/>
    <mergeCell ref="C293:E293"/>
    <mergeCell ref="C294:E294"/>
    <mergeCell ref="C295:E295"/>
    <mergeCell ref="C296:E296"/>
    <mergeCell ref="C297:E297"/>
    <mergeCell ref="C286:E286"/>
    <mergeCell ref="C287:E287"/>
    <mergeCell ref="C288:N288"/>
    <mergeCell ref="C289:N289"/>
    <mergeCell ref="C290:E290"/>
    <mergeCell ref="C291:E291"/>
    <mergeCell ref="C280:E280"/>
    <mergeCell ref="C281:E281"/>
    <mergeCell ref="C282:E282"/>
    <mergeCell ref="C283:E283"/>
    <mergeCell ref="C284:E284"/>
    <mergeCell ref="C285:E285"/>
    <mergeCell ref="C274:N274"/>
    <mergeCell ref="C275:N275"/>
    <mergeCell ref="C276:E276"/>
    <mergeCell ref="C277:E277"/>
    <mergeCell ref="C278:E278"/>
    <mergeCell ref="C279:E279"/>
    <mergeCell ref="C268:E268"/>
    <mergeCell ref="C269:E269"/>
    <mergeCell ref="C270:E270"/>
    <mergeCell ref="C271:N271"/>
    <mergeCell ref="C272:N272"/>
    <mergeCell ref="C273:E273"/>
    <mergeCell ref="C262:E262"/>
    <mergeCell ref="C263:E263"/>
    <mergeCell ref="C264:E264"/>
    <mergeCell ref="C265:E265"/>
    <mergeCell ref="C266:E266"/>
    <mergeCell ref="C267:E267"/>
    <mergeCell ref="C256:E256"/>
    <mergeCell ref="C257:E257"/>
    <mergeCell ref="C258:E258"/>
    <mergeCell ref="C259:E259"/>
    <mergeCell ref="C260:E260"/>
    <mergeCell ref="C261:N261"/>
    <mergeCell ref="C250:N250"/>
    <mergeCell ref="C251:N251"/>
    <mergeCell ref="C252:E252"/>
    <mergeCell ref="C253:E253"/>
    <mergeCell ref="C254:E254"/>
    <mergeCell ref="C255:E255"/>
    <mergeCell ref="C244:E244"/>
    <mergeCell ref="C245:E245"/>
    <mergeCell ref="C246:E246"/>
    <mergeCell ref="C247:E247"/>
    <mergeCell ref="C248:N248"/>
    <mergeCell ref="C249:E249"/>
    <mergeCell ref="C238:E238"/>
    <mergeCell ref="C239:E239"/>
    <mergeCell ref="C240:E240"/>
    <mergeCell ref="C241:E241"/>
    <mergeCell ref="C242:E242"/>
    <mergeCell ref="C243:E243"/>
    <mergeCell ref="C232:N232"/>
    <mergeCell ref="C233:E233"/>
    <mergeCell ref="C234:N234"/>
    <mergeCell ref="C235:N235"/>
    <mergeCell ref="C236:E236"/>
    <mergeCell ref="C237:E237"/>
    <mergeCell ref="C226:E226"/>
    <mergeCell ref="C227:E227"/>
    <mergeCell ref="C228:E228"/>
    <mergeCell ref="C229:E229"/>
    <mergeCell ref="C230:N230"/>
    <mergeCell ref="C231:E231"/>
    <mergeCell ref="C220:E220"/>
    <mergeCell ref="C221:E221"/>
    <mergeCell ref="C222:E222"/>
    <mergeCell ref="C223:E223"/>
    <mergeCell ref="C224:E224"/>
    <mergeCell ref="C225:E225"/>
    <mergeCell ref="C214:E214"/>
    <mergeCell ref="C215:E215"/>
    <mergeCell ref="C216:N216"/>
    <mergeCell ref="C217:N217"/>
    <mergeCell ref="C218:E218"/>
    <mergeCell ref="C219:E219"/>
    <mergeCell ref="C208:E208"/>
    <mergeCell ref="C209:E209"/>
    <mergeCell ref="C210:E210"/>
    <mergeCell ref="C211:E211"/>
    <mergeCell ref="C212:N212"/>
    <mergeCell ref="C213:N213"/>
    <mergeCell ref="C202:E202"/>
    <mergeCell ref="C203:E203"/>
    <mergeCell ref="C204:E204"/>
    <mergeCell ref="C205:E205"/>
    <mergeCell ref="C206:E206"/>
    <mergeCell ref="C207:E207"/>
    <mergeCell ref="C196:E196"/>
    <mergeCell ref="C197:E197"/>
    <mergeCell ref="C198:E198"/>
    <mergeCell ref="C199:N199"/>
    <mergeCell ref="C200:E200"/>
    <mergeCell ref="C201:N201"/>
    <mergeCell ref="C190:E190"/>
    <mergeCell ref="C191:E191"/>
    <mergeCell ref="C192:E192"/>
    <mergeCell ref="C193:E193"/>
    <mergeCell ref="C194:E194"/>
    <mergeCell ref="C195:E195"/>
    <mergeCell ref="C184:E184"/>
    <mergeCell ref="C185:N185"/>
    <mergeCell ref="C186:N186"/>
    <mergeCell ref="C187:E187"/>
    <mergeCell ref="C188:E188"/>
    <mergeCell ref="C189:E189"/>
    <mergeCell ref="C178:E178"/>
    <mergeCell ref="C179:E179"/>
    <mergeCell ref="C180:E180"/>
    <mergeCell ref="C181:E181"/>
    <mergeCell ref="C182:N182"/>
    <mergeCell ref="C183:N183"/>
    <mergeCell ref="C172:E172"/>
    <mergeCell ref="C173:E173"/>
    <mergeCell ref="C174:E174"/>
    <mergeCell ref="C175:E175"/>
    <mergeCell ref="C176:E176"/>
    <mergeCell ref="C177:E177"/>
    <mergeCell ref="C166:E166"/>
    <mergeCell ref="C167:E167"/>
    <mergeCell ref="C168:N168"/>
    <mergeCell ref="C169:N169"/>
    <mergeCell ref="C170:E170"/>
    <mergeCell ref="C171:N171"/>
    <mergeCell ref="C160:E160"/>
    <mergeCell ref="C161:E161"/>
    <mergeCell ref="C162:E162"/>
    <mergeCell ref="C163:E163"/>
    <mergeCell ref="C164:E164"/>
    <mergeCell ref="C165:E165"/>
    <mergeCell ref="C154:N154"/>
    <mergeCell ref="C155:N155"/>
    <mergeCell ref="C156:E156"/>
    <mergeCell ref="C157:N157"/>
    <mergeCell ref="C158:E158"/>
    <mergeCell ref="C159:E159"/>
    <mergeCell ref="C148:E148"/>
    <mergeCell ref="C149:E149"/>
    <mergeCell ref="C150:E150"/>
    <mergeCell ref="C151:E151"/>
    <mergeCell ref="C152:E152"/>
    <mergeCell ref="C153:E153"/>
    <mergeCell ref="C142:E142"/>
    <mergeCell ref="C143:N143"/>
    <mergeCell ref="C144:E144"/>
    <mergeCell ref="C145:E145"/>
    <mergeCell ref="C146:E146"/>
    <mergeCell ref="C147:E147"/>
    <mergeCell ref="C136:E136"/>
    <mergeCell ref="C137:E137"/>
    <mergeCell ref="C138:E138"/>
    <mergeCell ref="C139:E139"/>
    <mergeCell ref="C140:N140"/>
    <mergeCell ref="C141:N141"/>
    <mergeCell ref="C130:E130"/>
    <mergeCell ref="C131:E131"/>
    <mergeCell ref="C132:E132"/>
    <mergeCell ref="C133:E133"/>
    <mergeCell ref="C134:E134"/>
    <mergeCell ref="C135:E135"/>
    <mergeCell ref="C124:K124"/>
    <mergeCell ref="C125:K125"/>
    <mergeCell ref="C126:K126"/>
    <mergeCell ref="A127:N127"/>
    <mergeCell ref="C128:E128"/>
    <mergeCell ref="C129:N129"/>
    <mergeCell ref="C118:K118"/>
    <mergeCell ref="C119:K119"/>
    <mergeCell ref="C120:K120"/>
    <mergeCell ref="C121:K121"/>
    <mergeCell ref="C122:K122"/>
    <mergeCell ref="C123:K123"/>
    <mergeCell ref="C112:K112"/>
    <mergeCell ref="C113:K113"/>
    <mergeCell ref="C114:K114"/>
    <mergeCell ref="C115:K115"/>
    <mergeCell ref="C116:K116"/>
    <mergeCell ref="C117:K117"/>
    <mergeCell ref="C105:E105"/>
    <mergeCell ref="C107:K107"/>
    <mergeCell ref="C108:K108"/>
    <mergeCell ref="C109:K109"/>
    <mergeCell ref="C110:K110"/>
    <mergeCell ref="C111:K111"/>
    <mergeCell ref="C99:E99"/>
    <mergeCell ref="C100:E100"/>
    <mergeCell ref="C101:E101"/>
    <mergeCell ref="C102:E102"/>
    <mergeCell ref="C103:E103"/>
    <mergeCell ref="C104:E104"/>
    <mergeCell ref="C93:E93"/>
    <mergeCell ref="C94:N94"/>
    <mergeCell ref="C95:N95"/>
    <mergeCell ref="C96:E96"/>
    <mergeCell ref="C97:E97"/>
    <mergeCell ref="C98:E98"/>
    <mergeCell ref="C87:E87"/>
    <mergeCell ref="C88:E88"/>
    <mergeCell ref="C89:E89"/>
    <mergeCell ref="C90:E90"/>
    <mergeCell ref="C91:E91"/>
    <mergeCell ref="C92:E92"/>
    <mergeCell ref="C81:E81"/>
    <mergeCell ref="C82:E82"/>
    <mergeCell ref="C83:N83"/>
    <mergeCell ref="C84:N84"/>
    <mergeCell ref="C85:E85"/>
    <mergeCell ref="C86:E86"/>
    <mergeCell ref="C75:E75"/>
    <mergeCell ref="C76:E76"/>
    <mergeCell ref="C77:E77"/>
    <mergeCell ref="C78:E78"/>
    <mergeCell ref="C79:E79"/>
    <mergeCell ref="C80:E80"/>
    <mergeCell ref="C69:N69"/>
    <mergeCell ref="C70:E70"/>
    <mergeCell ref="C71:E71"/>
    <mergeCell ref="C72:E72"/>
    <mergeCell ref="C73:E73"/>
    <mergeCell ref="C74:E74"/>
    <mergeCell ref="C63:E63"/>
    <mergeCell ref="C64:E64"/>
    <mergeCell ref="C65:E65"/>
    <mergeCell ref="C66:E66"/>
    <mergeCell ref="C67:E67"/>
    <mergeCell ref="C68:N68"/>
    <mergeCell ref="C57:N57"/>
    <mergeCell ref="C58:N58"/>
    <mergeCell ref="C59:N59"/>
    <mergeCell ref="C60:E60"/>
    <mergeCell ref="C61:E61"/>
    <mergeCell ref="C62:E62"/>
    <mergeCell ref="C51:E51"/>
    <mergeCell ref="C52:E52"/>
    <mergeCell ref="C53:E53"/>
    <mergeCell ref="C54:E54"/>
    <mergeCell ref="C55:E55"/>
    <mergeCell ref="C56:E56"/>
    <mergeCell ref="C45:E45"/>
    <mergeCell ref="C46:N46"/>
    <mergeCell ref="C47:N47"/>
    <mergeCell ref="C48:E48"/>
    <mergeCell ref="C49:E49"/>
    <mergeCell ref="C50:E50"/>
    <mergeCell ref="C39:E39"/>
    <mergeCell ref="C40:E40"/>
    <mergeCell ref="C41:E41"/>
    <mergeCell ref="C42:E42"/>
    <mergeCell ref="C43:E43"/>
    <mergeCell ref="C44:N44"/>
    <mergeCell ref="C35:E35"/>
    <mergeCell ref="C36:E36"/>
    <mergeCell ref="C37:E37"/>
    <mergeCell ref="C38:E38"/>
    <mergeCell ref="J27:L28"/>
    <mergeCell ref="M27:M29"/>
    <mergeCell ref="N27:N29"/>
    <mergeCell ref="C30:E30"/>
    <mergeCell ref="A31:N31"/>
    <mergeCell ref="C32:E32"/>
    <mergeCell ref="B16:F16"/>
    <mergeCell ref="L25:M25"/>
    <mergeCell ref="A27:A29"/>
    <mergeCell ref="B27:B29"/>
    <mergeCell ref="C27:E29"/>
    <mergeCell ref="F27:F29"/>
    <mergeCell ref="G27:I28"/>
    <mergeCell ref="C33:N33"/>
    <mergeCell ref="C34:N34"/>
    <mergeCell ref="D5:N5"/>
    <mergeCell ref="A7:N7"/>
    <mergeCell ref="A8:N8"/>
    <mergeCell ref="A9:N9"/>
    <mergeCell ref="A10:N10"/>
    <mergeCell ref="A11:N11"/>
    <mergeCell ref="A12:N12"/>
    <mergeCell ref="A13:N13"/>
    <mergeCell ref="B15:F15"/>
  </mergeCells>
  <printOptions horizontalCentered="1"/>
  <pageMargins left="0.39370077848434398" right="0.39370077848434398" top="0.78740155696868896" bottom="0.74803149700164795" header="0.118110239505768" footer="0.118110239505768"/>
  <pageSetup paperSize="9" orientation="landscape"/>
  <headerFooter>
    <oddHeader>&amp;LГРАНД-Смета 2021</oddHeader>
  </headerFooter>
  <rowBreaks count="1" manualBreakCount="1">
    <brk id="26" max="438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163"/>
  <sheetViews>
    <sheetView showGridLines="0" topLeftCell="A133" zoomScaleNormal="100" workbookViewId="0">
      <selection activeCell="F71" sqref="F71"/>
    </sheetView>
  </sheetViews>
  <sheetFormatPr defaultRowHeight="12.75" x14ac:dyDescent="0.2"/>
  <cols>
    <col min="1" max="1" width="5.28515625" customWidth="1"/>
    <col min="2" max="2" width="16.5703125" customWidth="1"/>
    <col min="3" max="3" width="37.7109375" customWidth="1"/>
    <col min="4" max="8" width="16.7109375" customWidth="1"/>
    <col min="9" max="9" width="19.85546875" customWidth="1"/>
    <col min="10" max="10" width="13.140625" customWidth="1"/>
    <col min="11" max="11" width="13.42578125" customWidth="1"/>
    <col min="12" max="12" width="16.5703125" customWidth="1"/>
    <col min="13" max="13" width="17.7109375" customWidth="1"/>
    <col min="14" max="14" width="22.5703125" customWidth="1"/>
  </cols>
  <sheetData>
    <row r="1" spans="1:8" x14ac:dyDescent="0.2">
      <c r="H1" s="13" t="s">
        <v>13</v>
      </c>
    </row>
    <row r="2" spans="1:8" x14ac:dyDescent="0.2">
      <c r="A2" s="1"/>
      <c r="B2" s="2"/>
      <c r="C2" s="3"/>
      <c r="D2" s="4"/>
      <c r="E2" s="4"/>
      <c r="F2" s="4"/>
      <c r="G2" s="4"/>
      <c r="H2" s="13" t="s">
        <v>12</v>
      </c>
    </row>
    <row r="3" spans="1:8" ht="32.25" customHeight="1" x14ac:dyDescent="0.2">
      <c r="A3" s="1"/>
      <c r="B3" s="14" t="s">
        <v>0</v>
      </c>
      <c r="C3" s="653" t="s">
        <v>22</v>
      </c>
      <c r="D3" s="653"/>
      <c r="E3" s="653"/>
      <c r="F3" s="653"/>
      <c r="G3" s="653"/>
      <c r="H3" s="4"/>
    </row>
    <row r="4" spans="1:8" x14ac:dyDescent="0.2">
      <c r="A4" s="1"/>
      <c r="B4" s="2"/>
      <c r="C4" s="654" t="s">
        <v>1</v>
      </c>
      <c r="D4" s="654"/>
      <c r="E4" s="654"/>
      <c r="F4" s="654"/>
      <c r="G4" s="654"/>
      <c r="H4" s="4"/>
    </row>
    <row r="5" spans="1:8" x14ac:dyDescent="0.2">
      <c r="A5" s="1"/>
      <c r="B5" s="2" t="s">
        <v>14</v>
      </c>
      <c r="C5" s="7"/>
      <c r="D5" s="4"/>
      <c r="E5" s="5"/>
      <c r="F5" s="4"/>
      <c r="G5" s="4"/>
      <c r="H5" s="4"/>
    </row>
    <row r="6" spans="1:8" x14ac:dyDescent="0.2">
      <c r="A6" s="1"/>
      <c r="B6" s="2"/>
      <c r="C6" s="3"/>
      <c r="D6" s="4"/>
      <c r="E6" s="5"/>
      <c r="F6" s="4"/>
      <c r="G6" s="4"/>
      <c r="H6" s="4"/>
    </row>
    <row r="7" spans="1:8" ht="13.5" x14ac:dyDescent="0.2">
      <c r="A7" s="1"/>
      <c r="B7" s="15" t="s">
        <v>125</v>
      </c>
      <c r="C7" s="16"/>
      <c r="D7" s="17"/>
      <c r="E7" s="18"/>
      <c r="F7" s="17"/>
      <c r="G7" s="17"/>
      <c r="H7" s="4"/>
    </row>
    <row r="8" spans="1:8" ht="27.75" customHeight="1" x14ac:dyDescent="0.2">
      <c r="A8" s="1"/>
      <c r="B8" s="2"/>
      <c r="C8" s="655"/>
      <c r="D8" s="655"/>
      <c r="E8" s="655"/>
      <c r="F8" s="655"/>
      <c r="G8" s="655"/>
      <c r="H8" s="4"/>
    </row>
    <row r="9" spans="1:8" x14ac:dyDescent="0.2">
      <c r="A9" s="1"/>
      <c r="B9" s="2"/>
      <c r="C9" s="654" t="s">
        <v>2</v>
      </c>
      <c r="D9" s="654"/>
      <c r="E9" s="654"/>
      <c r="F9" s="654"/>
      <c r="G9" s="654"/>
      <c r="H9" s="4"/>
    </row>
    <row r="10" spans="1:8" x14ac:dyDescent="0.2">
      <c r="A10" s="1"/>
      <c r="B10" s="2"/>
      <c r="C10" s="3"/>
      <c r="D10" s="4"/>
      <c r="E10" s="5"/>
      <c r="F10" s="4"/>
      <c r="G10" s="4"/>
      <c r="H10" s="4"/>
    </row>
    <row r="11" spans="1:8" x14ac:dyDescent="0.2">
      <c r="A11" s="1"/>
      <c r="B11" s="2"/>
      <c r="C11" s="3"/>
      <c r="D11" s="6"/>
      <c r="E11" s="6"/>
      <c r="F11" s="6"/>
      <c r="G11" s="6"/>
      <c r="H11" s="4"/>
    </row>
    <row r="12" spans="1:8" x14ac:dyDescent="0.2">
      <c r="A12" s="1"/>
      <c r="B12" s="2"/>
      <c r="C12" s="3"/>
      <c r="D12" s="19" t="s">
        <v>23</v>
      </c>
      <c r="E12" s="6"/>
      <c r="F12" s="6"/>
      <c r="G12" s="4"/>
      <c r="H12" s="4"/>
    </row>
    <row r="13" spans="1:8" ht="27.75" customHeight="1" x14ac:dyDescent="0.2">
      <c r="A13" s="1"/>
      <c r="B13" s="2"/>
      <c r="C13" s="655" t="s">
        <v>24</v>
      </c>
      <c r="D13" s="655"/>
      <c r="E13" s="655"/>
      <c r="F13" s="655"/>
      <c r="G13" s="655"/>
      <c r="H13" s="4"/>
    </row>
    <row r="14" spans="1:8" x14ac:dyDescent="0.2">
      <c r="A14" s="1"/>
      <c r="B14" s="2"/>
      <c r="C14" s="652" t="s">
        <v>3</v>
      </c>
      <c r="D14" s="652"/>
      <c r="E14" s="652"/>
      <c r="F14" s="652"/>
      <c r="G14" s="652"/>
      <c r="H14" s="4"/>
    </row>
    <row r="15" spans="1:8" x14ac:dyDescent="0.2">
      <c r="A15" s="1"/>
      <c r="B15" s="2"/>
      <c r="C15" s="3"/>
      <c r="D15" s="6"/>
      <c r="E15" s="6"/>
      <c r="F15" s="6"/>
      <c r="G15" s="6"/>
      <c r="H15" s="4"/>
    </row>
    <row r="16" spans="1:8" x14ac:dyDescent="0.2">
      <c r="A16" s="1"/>
      <c r="B16" s="20" t="s">
        <v>113</v>
      </c>
      <c r="C16" s="3"/>
      <c r="D16" s="8"/>
      <c r="E16" s="4"/>
      <c r="F16" s="4"/>
      <c r="G16" s="4"/>
      <c r="H16" s="4"/>
    </row>
    <row r="17" spans="1:14" x14ac:dyDescent="0.2">
      <c r="A17" s="1"/>
      <c r="B17" s="2"/>
      <c r="C17" s="3"/>
      <c r="D17" s="8"/>
      <c r="E17" s="4"/>
      <c r="F17" s="4"/>
      <c r="G17" s="4"/>
      <c r="H17" s="4"/>
    </row>
    <row r="18" spans="1:14" x14ac:dyDescent="0.2">
      <c r="A18" s="1"/>
      <c r="B18" s="2"/>
      <c r="C18" s="3"/>
      <c r="D18" s="4"/>
      <c r="E18" s="4"/>
      <c r="F18" s="4"/>
      <c r="G18" s="4"/>
      <c r="H18" s="4"/>
    </row>
    <row r="19" spans="1:14" ht="35.25" customHeight="1" x14ac:dyDescent="0.2">
      <c r="A19" s="657" t="s">
        <v>4</v>
      </c>
      <c r="B19" s="663" t="s">
        <v>15</v>
      </c>
      <c r="C19" s="657" t="s">
        <v>16</v>
      </c>
      <c r="D19" s="664" t="s">
        <v>463</v>
      </c>
      <c r="E19" s="665"/>
      <c r="F19" s="665"/>
      <c r="G19" s="665"/>
      <c r="H19" s="666"/>
      <c r="I19" s="656" t="s">
        <v>6017</v>
      </c>
      <c r="J19" s="656"/>
      <c r="K19" s="656"/>
      <c r="L19" s="656"/>
      <c r="M19" s="656"/>
      <c r="N19" s="678" t="s">
        <v>6019</v>
      </c>
    </row>
    <row r="20" spans="1:14" ht="27.75" customHeight="1" x14ac:dyDescent="0.2">
      <c r="A20" s="657"/>
      <c r="B20" s="663"/>
      <c r="C20" s="657"/>
      <c r="D20" s="657" t="s">
        <v>17</v>
      </c>
      <c r="E20" s="657" t="s">
        <v>5</v>
      </c>
      <c r="F20" s="657" t="s">
        <v>18</v>
      </c>
      <c r="G20" s="657" t="s">
        <v>19</v>
      </c>
      <c r="H20" s="658" t="s">
        <v>20</v>
      </c>
      <c r="I20" s="657" t="s">
        <v>17</v>
      </c>
      <c r="J20" s="657" t="s">
        <v>5</v>
      </c>
      <c r="K20" s="657" t="s">
        <v>18</v>
      </c>
      <c r="L20" s="657" t="s">
        <v>19</v>
      </c>
      <c r="M20" s="658" t="s">
        <v>20</v>
      </c>
      <c r="N20" s="678"/>
    </row>
    <row r="21" spans="1:14" ht="27.75" customHeight="1" x14ac:dyDescent="0.2">
      <c r="A21" s="657"/>
      <c r="B21" s="663"/>
      <c r="C21" s="657"/>
      <c r="D21" s="657"/>
      <c r="E21" s="657"/>
      <c r="F21" s="657"/>
      <c r="G21" s="657"/>
      <c r="H21" s="659"/>
      <c r="I21" s="657"/>
      <c r="J21" s="657"/>
      <c r="K21" s="657"/>
      <c r="L21" s="657"/>
      <c r="M21" s="659"/>
      <c r="N21" s="678"/>
    </row>
    <row r="22" spans="1:14" ht="27.75" customHeight="1" x14ac:dyDescent="0.2">
      <c r="A22" s="657"/>
      <c r="B22" s="663"/>
      <c r="C22" s="657"/>
      <c r="D22" s="657"/>
      <c r="E22" s="657"/>
      <c r="F22" s="657"/>
      <c r="G22" s="657"/>
      <c r="H22" s="660"/>
      <c r="I22" s="657"/>
      <c r="J22" s="657"/>
      <c r="K22" s="657"/>
      <c r="L22" s="657"/>
      <c r="M22" s="660"/>
      <c r="N22" s="678"/>
    </row>
    <row r="23" spans="1:14" x14ac:dyDescent="0.2">
      <c r="A23" s="22">
        <v>1</v>
      </c>
      <c r="B23" s="22">
        <v>2</v>
      </c>
      <c r="C23" s="22">
        <v>3</v>
      </c>
      <c r="D23" s="22">
        <v>4</v>
      </c>
      <c r="E23" s="22">
        <v>5</v>
      </c>
      <c r="F23" s="22">
        <v>6</v>
      </c>
      <c r="G23" s="22">
        <v>7</v>
      </c>
      <c r="H23" s="22">
        <v>8</v>
      </c>
      <c r="I23" s="477"/>
      <c r="J23" s="477"/>
      <c r="K23" s="477"/>
      <c r="L23" s="477"/>
      <c r="M23" s="477"/>
      <c r="N23" s="477"/>
    </row>
    <row r="24" spans="1:14" ht="21" customHeight="1" x14ac:dyDescent="0.2">
      <c r="A24" s="661" t="s">
        <v>26</v>
      </c>
      <c r="B24" s="662"/>
      <c r="C24" s="662"/>
      <c r="D24" s="662"/>
      <c r="E24" s="662"/>
      <c r="F24" s="662"/>
      <c r="G24" s="662"/>
      <c r="H24" s="662"/>
      <c r="I24" s="490"/>
      <c r="J24" s="490"/>
      <c r="K24" s="490"/>
      <c r="L24" s="490"/>
      <c r="M24" s="490"/>
      <c r="N24" s="477"/>
    </row>
    <row r="25" spans="1:14" s="28" customFormat="1" ht="25.5" x14ac:dyDescent="0.2">
      <c r="A25" s="23">
        <v>1</v>
      </c>
      <c r="B25" s="24" t="s">
        <v>27</v>
      </c>
      <c r="C25" s="25" t="s">
        <v>28</v>
      </c>
      <c r="D25" s="129"/>
      <c r="E25" s="129"/>
      <c r="F25" s="129"/>
      <c r="G25" s="129">
        <f>'ГРО VL4'!M21</f>
        <v>108442.95</v>
      </c>
      <c r="H25" s="129">
        <f>SUM(D25:G25)</f>
        <v>108442.95</v>
      </c>
      <c r="I25" s="485"/>
      <c r="J25" s="485"/>
      <c r="K25" s="485"/>
      <c r="L25" s="485">
        <f>G25</f>
        <v>108442.95</v>
      </c>
      <c r="M25" s="129">
        <f>SUM(I25:L25)</f>
        <v>108442.95</v>
      </c>
      <c r="N25" s="478"/>
    </row>
    <row r="26" spans="1:14" s="28" customFormat="1" x14ac:dyDescent="0.2">
      <c r="A26" s="23">
        <v>2</v>
      </c>
      <c r="B26" s="24" t="s">
        <v>29</v>
      </c>
      <c r="C26" s="25" t="s">
        <v>30</v>
      </c>
      <c r="D26" s="129">
        <f>D27+D28</f>
        <v>244963</v>
      </c>
      <c r="E26" s="129"/>
      <c r="F26" s="129"/>
      <c r="G26" s="129"/>
      <c r="H26" s="129">
        <f t="shared" ref="H26:H30" si="0">SUM(D26:G26)</f>
        <v>244963</v>
      </c>
      <c r="I26" s="129">
        <f>I27+I28</f>
        <v>252680.56</v>
      </c>
      <c r="J26" s="485"/>
      <c r="K26" s="485"/>
      <c r="L26" s="485"/>
      <c r="M26" s="129">
        <f t="shared" ref="M26:M30" si="1">SUM(I26:L26)</f>
        <v>252680.56</v>
      </c>
      <c r="N26" s="478"/>
    </row>
    <row r="27" spans="1:14" s="135" customFormat="1" x14ac:dyDescent="0.2">
      <c r="A27" s="131" t="s">
        <v>420</v>
      </c>
      <c r="B27" s="132" t="s">
        <v>126</v>
      </c>
      <c r="C27" s="133" t="s">
        <v>127</v>
      </c>
      <c r="D27" s="134">
        <f>'01-01-01 ПТ'!N296</f>
        <v>197872</v>
      </c>
      <c r="E27" s="134"/>
      <c r="F27" s="134"/>
      <c r="G27" s="134"/>
      <c r="H27" s="134">
        <f t="shared" si="0"/>
        <v>197872</v>
      </c>
      <c r="I27" s="481">
        <f>D27*(1.031*1.005-3.1%*15%)</f>
        <v>204105.96</v>
      </c>
      <c r="J27" s="481"/>
      <c r="K27" s="481"/>
      <c r="L27" s="481"/>
      <c r="M27" s="134">
        <f t="shared" si="1"/>
        <v>204105.96</v>
      </c>
      <c r="N27" s="479"/>
    </row>
    <row r="28" spans="1:14" s="135" customFormat="1" x14ac:dyDescent="0.2">
      <c r="A28" s="131" t="s">
        <v>421</v>
      </c>
      <c r="B28" s="132" t="s">
        <v>419</v>
      </c>
      <c r="C28" s="133" t="s">
        <v>327</v>
      </c>
      <c r="D28" s="134">
        <f>'01-01-02 Вырубка'!N207</f>
        <v>47091</v>
      </c>
      <c r="E28" s="134"/>
      <c r="F28" s="134"/>
      <c r="G28" s="134"/>
      <c r="H28" s="134">
        <f t="shared" si="0"/>
        <v>47091</v>
      </c>
      <c r="I28" s="481">
        <f>D28*(1.031*1.005-3.1%*15%)</f>
        <v>48574.6</v>
      </c>
      <c r="J28" s="481"/>
      <c r="K28" s="481"/>
      <c r="L28" s="481"/>
      <c r="M28" s="134">
        <f t="shared" si="1"/>
        <v>48574.6</v>
      </c>
      <c r="N28" s="479"/>
    </row>
    <row r="29" spans="1:14" s="36" customFormat="1" ht="45" x14ac:dyDescent="0.25">
      <c r="A29" s="505">
        <v>3</v>
      </c>
      <c r="B29" s="506" t="s">
        <v>31</v>
      </c>
      <c r="C29" s="507" t="s">
        <v>32</v>
      </c>
      <c r="D29" s="508"/>
      <c r="E29" s="508"/>
      <c r="F29" s="508"/>
      <c r="G29" s="508">
        <f>'01-03-01 СТУ'!F16*0</f>
        <v>0</v>
      </c>
      <c r="H29" s="508">
        <f t="shared" si="0"/>
        <v>0</v>
      </c>
      <c r="I29" s="509"/>
      <c r="J29" s="509"/>
      <c r="K29" s="509"/>
      <c r="L29" s="509">
        <f>G29</f>
        <v>0</v>
      </c>
      <c r="M29" s="508">
        <f t="shared" si="1"/>
        <v>0</v>
      </c>
      <c r="N29" s="480" t="s">
        <v>6018</v>
      </c>
    </row>
    <row r="30" spans="1:14" s="28" customFormat="1" ht="25.5" x14ac:dyDescent="0.2">
      <c r="A30" s="23"/>
      <c r="B30" s="24" t="s">
        <v>33</v>
      </c>
      <c r="C30" s="25" t="s">
        <v>34</v>
      </c>
      <c r="D30" s="129">
        <f>D25+D26+D29</f>
        <v>244963</v>
      </c>
      <c r="E30" s="129"/>
      <c r="F30" s="129"/>
      <c r="G30" s="129">
        <f t="shared" ref="G30" si="2">G25+G26+G29</f>
        <v>108442.95</v>
      </c>
      <c r="H30" s="129">
        <f t="shared" si="0"/>
        <v>353405.95</v>
      </c>
      <c r="I30" s="129">
        <f>I25+I26+I29</f>
        <v>252680.56</v>
      </c>
      <c r="J30" s="129"/>
      <c r="K30" s="129"/>
      <c r="L30" s="129">
        <f t="shared" ref="L30" si="3">L25+L26+L29</f>
        <v>108442.95</v>
      </c>
      <c r="M30" s="129">
        <f t="shared" si="1"/>
        <v>361123.51</v>
      </c>
      <c r="N30" s="478"/>
    </row>
    <row r="31" spans="1:14" s="28" customFormat="1" ht="21" customHeight="1" x14ac:dyDescent="0.2">
      <c r="A31" s="661" t="s">
        <v>35</v>
      </c>
      <c r="B31" s="662"/>
      <c r="C31" s="662"/>
      <c r="D31" s="662"/>
      <c r="E31" s="662"/>
      <c r="F31" s="662"/>
      <c r="G31" s="662"/>
      <c r="H31" s="662"/>
      <c r="I31" s="485"/>
      <c r="J31" s="485"/>
      <c r="K31" s="485"/>
      <c r="L31" s="485"/>
      <c r="M31" s="485"/>
      <c r="N31" s="478"/>
    </row>
    <row r="32" spans="1:14" s="28" customFormat="1" x14ac:dyDescent="0.2">
      <c r="A32" s="23">
        <v>4</v>
      </c>
      <c r="B32" s="24" t="s">
        <v>36</v>
      </c>
      <c r="C32" s="25" t="s">
        <v>37</v>
      </c>
      <c r="D32" s="129">
        <f>SUM(D33:D46)</f>
        <v>492861</v>
      </c>
      <c r="E32" s="129">
        <f t="shared" ref="E32:F32" si="4">SUM(E33:E46)</f>
        <v>233270</v>
      </c>
      <c r="F32" s="129">
        <f t="shared" si="4"/>
        <v>9575067</v>
      </c>
      <c r="G32" s="129"/>
      <c r="H32" s="129">
        <f>SUM(D32:G32)</f>
        <v>10301198</v>
      </c>
      <c r="I32" s="129">
        <f>SUM(I33:I46)</f>
        <v>508388.58</v>
      </c>
      <c r="J32" s="129">
        <f t="shared" ref="J32:K32" si="5">SUM(J33:J46)</f>
        <v>240619.17</v>
      </c>
      <c r="K32" s="129">
        <f t="shared" si="5"/>
        <v>9575067</v>
      </c>
      <c r="L32" s="485"/>
      <c r="M32" s="129">
        <f>SUM(I32:L32)</f>
        <v>10324074.75</v>
      </c>
      <c r="N32" s="478"/>
    </row>
    <row r="33" spans="1:14" s="135" customFormat="1" ht="25.5" x14ac:dyDescent="0.2">
      <c r="A33" s="131" t="s">
        <v>523</v>
      </c>
      <c r="B33" s="132" t="s">
        <v>495</v>
      </c>
      <c r="C33" s="133" t="s">
        <v>496</v>
      </c>
      <c r="D33" s="134">
        <f>'02-01-01 КР'!N273</f>
        <v>255943</v>
      </c>
      <c r="E33" s="134"/>
      <c r="F33" s="134"/>
      <c r="G33" s="134"/>
      <c r="H33" s="134">
        <f>SUM(D33:G33)</f>
        <v>255943</v>
      </c>
      <c r="I33" s="481">
        <f>D33*(1.031*1.005-3.1%*15%)</f>
        <v>264006.48</v>
      </c>
      <c r="J33" s="481"/>
      <c r="K33" s="481"/>
      <c r="L33" s="481"/>
      <c r="M33" s="134">
        <f>SUM(I33:L33)</f>
        <v>264006.48</v>
      </c>
      <c r="N33" s="479"/>
    </row>
    <row r="34" spans="1:14" s="135" customFormat="1" x14ac:dyDescent="0.2">
      <c r="A34" s="131" t="s">
        <v>524</v>
      </c>
      <c r="B34" s="132" t="s">
        <v>497</v>
      </c>
      <c r="C34" s="133" t="s">
        <v>498</v>
      </c>
      <c r="D34" s="134">
        <f>'02-01-02 АР'!N192</f>
        <v>234274</v>
      </c>
      <c r="E34" s="134">
        <f>'02-01-02 АР'!N199</f>
        <v>59720</v>
      </c>
      <c r="F34" s="134">
        <f>'02-01-02 АР'!N206</f>
        <v>2812517</v>
      </c>
      <c r="G34" s="134"/>
      <c r="H34" s="134">
        <f t="shared" ref="H34:H46" si="6">SUM(D34:G34)</f>
        <v>3106511</v>
      </c>
      <c r="I34" s="481">
        <f t="shared" ref="I34:J46" si="7">D34*(1.031*1.005-3.1%*15%)</f>
        <v>241654.8</v>
      </c>
      <c r="J34" s="481">
        <f t="shared" si="7"/>
        <v>61601.48</v>
      </c>
      <c r="K34" s="481">
        <f>F34</f>
        <v>2812517</v>
      </c>
      <c r="L34" s="481"/>
      <c r="M34" s="134">
        <f t="shared" ref="M34:M46" si="8">SUM(I34:L34)</f>
        <v>3115773.28</v>
      </c>
      <c r="N34" s="479"/>
    </row>
    <row r="35" spans="1:14" s="135" customFormat="1" x14ac:dyDescent="0.2">
      <c r="A35" s="131" t="s">
        <v>525</v>
      </c>
      <c r="B35" s="132" t="s">
        <v>499</v>
      </c>
      <c r="C35" s="133" t="s">
        <v>500</v>
      </c>
      <c r="D35" s="134"/>
      <c r="E35" s="134">
        <f>'02-01-03 СОТ'!N218</f>
        <v>22781</v>
      </c>
      <c r="F35" s="134">
        <f>'02-01-03 СОТ'!N225</f>
        <v>231518</v>
      </c>
      <c r="G35" s="134"/>
      <c r="H35" s="134">
        <f t="shared" si="6"/>
        <v>254299</v>
      </c>
      <c r="I35" s="481"/>
      <c r="J35" s="481">
        <f t="shared" si="7"/>
        <v>23498.720000000001</v>
      </c>
      <c r="K35" s="481">
        <f t="shared" ref="K35:K37" si="9">F35</f>
        <v>231518</v>
      </c>
      <c r="L35" s="481"/>
      <c r="M35" s="134">
        <f t="shared" si="8"/>
        <v>255016.72</v>
      </c>
      <c r="N35" s="479"/>
    </row>
    <row r="36" spans="1:14" s="135" customFormat="1" x14ac:dyDescent="0.2">
      <c r="A36" s="131" t="s">
        <v>526</v>
      </c>
      <c r="B36" s="132" t="s">
        <v>501</v>
      </c>
      <c r="C36" s="133" t="s">
        <v>502</v>
      </c>
      <c r="D36" s="134"/>
      <c r="E36" s="134">
        <f>'02-01-04 СОТС'!N239</f>
        <v>13388</v>
      </c>
      <c r="F36" s="134">
        <f>'02-01-04 СОТС'!N246</f>
        <v>29837</v>
      </c>
      <c r="G36" s="134"/>
      <c r="H36" s="134">
        <f t="shared" si="6"/>
        <v>43225</v>
      </c>
      <c r="I36" s="481"/>
      <c r="J36" s="481">
        <f t="shared" si="7"/>
        <v>13809.79</v>
      </c>
      <c r="K36" s="481">
        <f t="shared" si="9"/>
        <v>29837</v>
      </c>
      <c r="L36" s="481"/>
      <c r="M36" s="134">
        <f t="shared" si="8"/>
        <v>43646.79</v>
      </c>
      <c r="N36" s="479"/>
    </row>
    <row r="37" spans="1:14" s="135" customFormat="1" x14ac:dyDescent="0.2">
      <c r="A37" s="131" t="s">
        <v>527</v>
      </c>
      <c r="B37" s="132" t="s">
        <v>503</v>
      </c>
      <c r="C37" s="133" t="s">
        <v>504</v>
      </c>
      <c r="D37" s="134"/>
      <c r="E37" s="134">
        <f>'02-01-05 СКУД'!N137</f>
        <v>15239</v>
      </c>
      <c r="F37" s="134">
        <f>'02-01-05 СКУД'!N144</f>
        <v>16871</v>
      </c>
      <c r="G37" s="134"/>
      <c r="H37" s="134">
        <f t="shared" si="6"/>
        <v>32110</v>
      </c>
      <c r="I37" s="481"/>
      <c r="J37" s="481">
        <f t="shared" si="7"/>
        <v>15719.1</v>
      </c>
      <c r="K37" s="481">
        <f t="shared" si="9"/>
        <v>16871</v>
      </c>
      <c r="L37" s="481"/>
      <c r="M37" s="134">
        <f t="shared" si="8"/>
        <v>32590.1</v>
      </c>
      <c r="N37" s="479"/>
    </row>
    <row r="38" spans="1:14" s="135" customFormat="1" ht="25.5" x14ac:dyDescent="0.2">
      <c r="A38" s="131" t="s">
        <v>528</v>
      </c>
      <c r="B38" s="132" t="s">
        <v>505</v>
      </c>
      <c r="C38" s="133" t="s">
        <v>506</v>
      </c>
      <c r="D38" s="134">
        <f>'02-01-06 ОВ'!N81</f>
        <v>2644</v>
      </c>
      <c r="E38" s="134"/>
      <c r="F38" s="134"/>
      <c r="G38" s="134"/>
      <c r="H38" s="134">
        <f t="shared" si="6"/>
        <v>2644</v>
      </c>
      <c r="I38" s="481">
        <f t="shared" si="7"/>
        <v>2727.3</v>
      </c>
      <c r="J38" s="481"/>
      <c r="K38" s="481"/>
      <c r="L38" s="481"/>
      <c r="M38" s="134">
        <f t="shared" si="8"/>
        <v>2727.3</v>
      </c>
      <c r="N38" s="479"/>
    </row>
    <row r="39" spans="1:14" s="135" customFormat="1" x14ac:dyDescent="0.2">
      <c r="A39" s="131" t="s">
        <v>529</v>
      </c>
      <c r="B39" s="132" t="s">
        <v>507</v>
      </c>
      <c r="C39" s="133" t="s">
        <v>508</v>
      </c>
      <c r="D39" s="134"/>
      <c r="E39" s="134">
        <f>'02-01-07 СКС'!N256</f>
        <v>42649</v>
      </c>
      <c r="F39" s="134">
        <f>'02-01-07 СКС'!N263</f>
        <v>486609</v>
      </c>
      <c r="G39" s="134"/>
      <c r="H39" s="134">
        <f t="shared" si="6"/>
        <v>529258</v>
      </c>
      <c r="I39" s="481"/>
      <c r="J39" s="481">
        <f t="shared" si="7"/>
        <v>43992.66</v>
      </c>
      <c r="K39" s="481">
        <f>F39</f>
        <v>486609</v>
      </c>
      <c r="L39" s="481"/>
      <c r="M39" s="134">
        <f t="shared" si="8"/>
        <v>530601.66</v>
      </c>
      <c r="N39" s="479"/>
    </row>
    <row r="40" spans="1:14" s="135" customFormat="1" x14ac:dyDescent="0.2">
      <c r="A40" s="131" t="s">
        <v>530</v>
      </c>
      <c r="B40" s="132" t="s">
        <v>509</v>
      </c>
      <c r="C40" s="133" t="s">
        <v>510</v>
      </c>
      <c r="D40" s="134"/>
      <c r="E40" s="134">
        <f>'02-01-08 СТС'!N65</f>
        <v>1590</v>
      </c>
      <c r="F40" s="134">
        <f>'02-01-08 СТС'!N71</f>
        <v>10271</v>
      </c>
      <c r="G40" s="134"/>
      <c r="H40" s="134">
        <f t="shared" si="6"/>
        <v>11861</v>
      </c>
      <c r="I40" s="481"/>
      <c r="J40" s="481">
        <f t="shared" si="7"/>
        <v>1640.09</v>
      </c>
      <c r="K40" s="481">
        <f t="shared" ref="K40:K46" si="10">F40</f>
        <v>10271</v>
      </c>
      <c r="L40" s="481"/>
      <c r="M40" s="134">
        <f t="shared" si="8"/>
        <v>11911.09</v>
      </c>
      <c r="N40" s="479"/>
    </row>
    <row r="41" spans="1:14" s="135" customFormat="1" x14ac:dyDescent="0.2">
      <c r="A41" s="131" t="s">
        <v>531</v>
      </c>
      <c r="B41" s="132" t="s">
        <v>511</v>
      </c>
      <c r="C41" s="133" t="s">
        <v>512</v>
      </c>
      <c r="D41" s="134"/>
      <c r="E41" s="134">
        <f>'02-01-09 СЧ'!N94</f>
        <v>7783</v>
      </c>
      <c r="F41" s="134">
        <f>'02-01-09 СЧ'!N101</f>
        <v>355036</v>
      </c>
      <c r="G41" s="134"/>
      <c r="H41" s="134">
        <f t="shared" si="6"/>
        <v>362819</v>
      </c>
      <c r="I41" s="481"/>
      <c r="J41" s="481">
        <f t="shared" si="7"/>
        <v>8028.2</v>
      </c>
      <c r="K41" s="481">
        <f t="shared" si="10"/>
        <v>355036</v>
      </c>
      <c r="L41" s="481"/>
      <c r="M41" s="134">
        <f t="shared" si="8"/>
        <v>363064.2</v>
      </c>
      <c r="N41" s="479"/>
    </row>
    <row r="42" spans="1:14" s="135" customFormat="1" x14ac:dyDescent="0.2">
      <c r="A42" s="131" t="s">
        <v>532</v>
      </c>
      <c r="B42" s="132" t="s">
        <v>513</v>
      </c>
      <c r="C42" s="133" t="s">
        <v>514</v>
      </c>
      <c r="D42" s="134"/>
      <c r="E42" s="134">
        <f>'02-01-10 ППС'!N115</f>
        <v>12293</v>
      </c>
      <c r="F42" s="134">
        <f>'02-01-10 ППС'!N122</f>
        <v>4977835</v>
      </c>
      <c r="G42" s="134"/>
      <c r="H42" s="134">
        <f t="shared" si="6"/>
        <v>4990128</v>
      </c>
      <c r="I42" s="481"/>
      <c r="J42" s="481">
        <f t="shared" si="7"/>
        <v>12680.29</v>
      </c>
      <c r="K42" s="481">
        <f t="shared" si="10"/>
        <v>4977835</v>
      </c>
      <c r="L42" s="481"/>
      <c r="M42" s="134">
        <f t="shared" si="8"/>
        <v>4990515.29</v>
      </c>
      <c r="N42" s="479"/>
    </row>
    <row r="43" spans="1:14" s="135" customFormat="1" x14ac:dyDescent="0.2">
      <c r="A43" s="131" t="s">
        <v>533</v>
      </c>
      <c r="B43" s="132" t="s">
        <v>515</v>
      </c>
      <c r="C43" s="133" t="s">
        <v>516</v>
      </c>
      <c r="D43" s="134"/>
      <c r="E43" s="134">
        <f>'02-01-11 СОДС'!N114</f>
        <v>9947</v>
      </c>
      <c r="F43" s="134">
        <f>'02-01-11 СОДС'!N121</f>
        <v>143140</v>
      </c>
      <c r="G43" s="134"/>
      <c r="H43" s="134">
        <f t="shared" si="6"/>
        <v>153087</v>
      </c>
      <c r="I43" s="481"/>
      <c r="J43" s="481">
        <f t="shared" si="7"/>
        <v>10260.379999999999</v>
      </c>
      <c r="K43" s="481">
        <f t="shared" si="10"/>
        <v>143140</v>
      </c>
      <c r="L43" s="481"/>
      <c r="M43" s="134">
        <f t="shared" si="8"/>
        <v>153400.38</v>
      </c>
      <c r="N43" s="479"/>
    </row>
    <row r="44" spans="1:14" s="135" customFormat="1" ht="25.5" x14ac:dyDescent="0.2">
      <c r="A44" s="131" t="s">
        <v>534</v>
      </c>
      <c r="B44" s="132" t="s">
        <v>517</v>
      </c>
      <c r="C44" s="133" t="s">
        <v>518</v>
      </c>
      <c r="D44" s="134"/>
      <c r="E44" s="134">
        <f>'02-01-13 АУПС'!N257</f>
        <v>20928</v>
      </c>
      <c r="F44" s="134">
        <f>'02-01-13 АУПС'!N264</f>
        <v>74044</v>
      </c>
      <c r="G44" s="134"/>
      <c r="H44" s="134">
        <f t="shared" si="6"/>
        <v>94972</v>
      </c>
      <c r="I44" s="481"/>
      <c r="J44" s="481">
        <f t="shared" si="7"/>
        <v>21587.34</v>
      </c>
      <c r="K44" s="481">
        <f t="shared" si="10"/>
        <v>74044</v>
      </c>
      <c r="L44" s="481"/>
      <c r="M44" s="134">
        <f t="shared" si="8"/>
        <v>95631.34</v>
      </c>
      <c r="N44" s="479"/>
    </row>
    <row r="45" spans="1:14" s="135" customFormat="1" x14ac:dyDescent="0.2">
      <c r="A45" s="131" t="s">
        <v>535</v>
      </c>
      <c r="B45" s="132" t="s">
        <v>519</v>
      </c>
      <c r="C45" s="133" t="s">
        <v>520</v>
      </c>
      <c r="D45" s="134"/>
      <c r="E45" s="134">
        <f>'02-01-14 СГС'!N253</f>
        <v>22757</v>
      </c>
      <c r="F45" s="134">
        <f>'02-01-14 СГС'!N260</f>
        <v>433459</v>
      </c>
      <c r="G45" s="134"/>
      <c r="H45" s="134">
        <f t="shared" si="6"/>
        <v>456216</v>
      </c>
      <c r="I45" s="481"/>
      <c r="J45" s="481">
        <f t="shared" si="7"/>
        <v>23473.96</v>
      </c>
      <c r="K45" s="481">
        <f t="shared" si="10"/>
        <v>433459</v>
      </c>
      <c r="L45" s="481"/>
      <c r="M45" s="134">
        <f t="shared" si="8"/>
        <v>456932.96</v>
      </c>
      <c r="N45" s="479"/>
    </row>
    <row r="46" spans="1:14" s="135" customFormat="1" ht="25.5" x14ac:dyDescent="0.2">
      <c r="A46" s="131" t="s">
        <v>536</v>
      </c>
      <c r="B46" s="132" t="s">
        <v>521</v>
      </c>
      <c r="C46" s="133" t="s">
        <v>522</v>
      </c>
      <c r="D46" s="134"/>
      <c r="E46" s="134">
        <f>'02-01-15 СОУЭ'!N118</f>
        <v>4195</v>
      </c>
      <c r="F46" s="134">
        <f>'02-01-15 СОУЭ'!N125</f>
        <v>3930</v>
      </c>
      <c r="G46" s="134"/>
      <c r="H46" s="134">
        <f t="shared" si="6"/>
        <v>8125</v>
      </c>
      <c r="I46" s="481"/>
      <c r="J46" s="481">
        <f t="shared" si="7"/>
        <v>4327.16</v>
      </c>
      <c r="K46" s="481">
        <f t="shared" si="10"/>
        <v>3930</v>
      </c>
      <c r="L46" s="481"/>
      <c r="M46" s="134">
        <f t="shared" si="8"/>
        <v>8257.16</v>
      </c>
      <c r="N46" s="479"/>
    </row>
    <row r="47" spans="1:14" s="28" customFormat="1" x14ac:dyDescent="0.2">
      <c r="A47" s="23">
        <v>5</v>
      </c>
      <c r="B47" s="24" t="s">
        <v>38</v>
      </c>
      <c r="C47" s="25" t="s">
        <v>39</v>
      </c>
      <c r="D47" s="129">
        <f>SUM(D48:D58)</f>
        <v>845809</v>
      </c>
      <c r="E47" s="129">
        <f t="shared" ref="E47:F47" si="11">SUM(E48:E58)</f>
        <v>310329</v>
      </c>
      <c r="F47" s="129">
        <f t="shared" si="11"/>
        <v>9332242</v>
      </c>
      <c r="G47" s="129"/>
      <c r="H47" s="129">
        <f t="shared" ref="H47:H72" si="12">SUM(D47:G47)</f>
        <v>10488380</v>
      </c>
      <c r="I47" s="129">
        <f>SUM(I48:I58)</f>
        <v>872456.22</v>
      </c>
      <c r="J47" s="129">
        <f t="shared" ref="J47:K47" si="13">SUM(J48:J58)</f>
        <v>320105.90999999997</v>
      </c>
      <c r="K47" s="129">
        <f t="shared" si="13"/>
        <v>9332242</v>
      </c>
      <c r="L47" s="129"/>
      <c r="M47" s="129">
        <f t="shared" ref="M47:M72" si="14">SUM(I47:L47)</f>
        <v>10524804.130000001</v>
      </c>
      <c r="N47" s="478"/>
    </row>
    <row r="48" spans="1:14" s="135" customFormat="1" ht="25.5" x14ac:dyDescent="0.2">
      <c r="A48" s="131" t="s">
        <v>1549</v>
      </c>
      <c r="B48" s="132" t="s">
        <v>1537</v>
      </c>
      <c r="C48" s="133" t="s">
        <v>1538</v>
      </c>
      <c r="D48" s="134">
        <f>'02-02-01 КР'!N261</f>
        <v>452165</v>
      </c>
      <c r="E48" s="134"/>
      <c r="F48" s="134"/>
      <c r="G48" s="134"/>
      <c r="H48" s="134">
        <f t="shared" si="12"/>
        <v>452165</v>
      </c>
      <c r="I48" s="481">
        <f t="shared" ref="I48:J58" si="15">D48*(1.031*1.005-3.1%*15%)</f>
        <v>466410.46</v>
      </c>
      <c r="J48" s="481"/>
      <c r="K48" s="134"/>
      <c r="L48" s="134"/>
      <c r="M48" s="134">
        <f t="shared" si="14"/>
        <v>466410.46</v>
      </c>
      <c r="N48" s="479"/>
    </row>
    <row r="49" spans="1:14" s="135" customFormat="1" x14ac:dyDescent="0.2">
      <c r="A49" s="131" t="s">
        <v>1550</v>
      </c>
      <c r="B49" s="132" t="s">
        <v>1539</v>
      </c>
      <c r="C49" s="133" t="s">
        <v>498</v>
      </c>
      <c r="D49" s="134">
        <f>'02-02-02 АР'!N192</f>
        <v>390649</v>
      </c>
      <c r="E49" s="134">
        <f>'02-02-02 АР'!N199</f>
        <v>120970</v>
      </c>
      <c r="F49" s="134">
        <f>'02-02-02 АР'!N206</f>
        <v>5705150</v>
      </c>
      <c r="G49" s="134"/>
      <c r="H49" s="134">
        <f t="shared" si="12"/>
        <v>6216769</v>
      </c>
      <c r="I49" s="481">
        <f t="shared" si="15"/>
        <v>402956.4</v>
      </c>
      <c r="J49" s="481">
        <f t="shared" si="15"/>
        <v>124781.16</v>
      </c>
      <c r="K49" s="134">
        <f>F49</f>
        <v>5705150</v>
      </c>
      <c r="L49" s="134"/>
      <c r="M49" s="134">
        <f t="shared" si="14"/>
        <v>6232887.5599999996</v>
      </c>
      <c r="N49" s="479"/>
    </row>
    <row r="50" spans="1:14" s="135" customFormat="1" x14ac:dyDescent="0.2">
      <c r="A50" s="131" t="s">
        <v>1551</v>
      </c>
      <c r="B50" s="132" t="s">
        <v>1540</v>
      </c>
      <c r="C50" s="133" t="s">
        <v>500</v>
      </c>
      <c r="D50" s="134"/>
      <c r="E50" s="134">
        <f>'02-02-03 СОТ'!N421</f>
        <v>53487</v>
      </c>
      <c r="F50" s="134">
        <f>'02-02-03 СОТ'!N428</f>
        <v>2420206</v>
      </c>
      <c r="G50" s="134"/>
      <c r="H50" s="134">
        <f t="shared" si="12"/>
        <v>2473693</v>
      </c>
      <c r="I50" s="481"/>
      <c r="J50" s="481">
        <f t="shared" si="15"/>
        <v>55172.11</v>
      </c>
      <c r="K50" s="134">
        <f t="shared" ref="K50:K58" si="16">F50</f>
        <v>2420206</v>
      </c>
      <c r="L50" s="134"/>
      <c r="M50" s="134">
        <f t="shared" si="14"/>
        <v>2475378.11</v>
      </c>
      <c r="N50" s="479"/>
    </row>
    <row r="51" spans="1:14" s="135" customFormat="1" x14ac:dyDescent="0.2">
      <c r="A51" s="131" t="s">
        <v>1552</v>
      </c>
      <c r="B51" s="132" t="s">
        <v>1541</v>
      </c>
      <c r="C51" s="133" t="s">
        <v>504</v>
      </c>
      <c r="D51" s="134"/>
      <c r="E51" s="134">
        <f>'02-02-04 СКУД'!N137</f>
        <v>13155</v>
      </c>
      <c r="F51" s="134">
        <f>'02-02-04 СКУД'!N144</f>
        <v>10469</v>
      </c>
      <c r="G51" s="134"/>
      <c r="H51" s="134">
        <f t="shared" si="12"/>
        <v>23624</v>
      </c>
      <c r="I51" s="481"/>
      <c r="J51" s="481">
        <f t="shared" si="15"/>
        <v>13569.45</v>
      </c>
      <c r="K51" s="134">
        <f t="shared" si="16"/>
        <v>10469</v>
      </c>
      <c r="L51" s="134"/>
      <c r="M51" s="134">
        <f t="shared" si="14"/>
        <v>24038.45</v>
      </c>
      <c r="N51" s="479"/>
    </row>
    <row r="52" spans="1:14" s="135" customFormat="1" x14ac:dyDescent="0.2">
      <c r="A52" s="131" t="s">
        <v>1553</v>
      </c>
      <c r="B52" s="132" t="s">
        <v>1542</v>
      </c>
      <c r="C52" s="133" t="s">
        <v>502</v>
      </c>
      <c r="D52" s="134"/>
      <c r="E52" s="134">
        <f>'02-02-05 СОТС'!N327</f>
        <v>34507</v>
      </c>
      <c r="F52" s="134">
        <f>'02-02-05 СОТС'!N334</f>
        <v>64442</v>
      </c>
      <c r="G52" s="134"/>
      <c r="H52" s="134">
        <f t="shared" si="12"/>
        <v>98949</v>
      </c>
      <c r="I52" s="481"/>
      <c r="J52" s="481">
        <f t="shared" si="15"/>
        <v>35594.14</v>
      </c>
      <c r="K52" s="134">
        <f t="shared" si="16"/>
        <v>64442</v>
      </c>
      <c r="L52" s="134"/>
      <c r="M52" s="134">
        <f t="shared" si="14"/>
        <v>100036.14</v>
      </c>
      <c r="N52" s="479"/>
    </row>
    <row r="53" spans="1:14" s="135" customFormat="1" ht="25.5" x14ac:dyDescent="0.2">
      <c r="A53" s="131" t="s">
        <v>1554</v>
      </c>
      <c r="B53" s="132" t="s">
        <v>1543</v>
      </c>
      <c r="C53" s="133" t="s">
        <v>506</v>
      </c>
      <c r="D53" s="134">
        <f>'02-02-06 ОВ'!N81</f>
        <v>2995</v>
      </c>
      <c r="E53" s="134"/>
      <c r="F53" s="134"/>
      <c r="G53" s="134"/>
      <c r="H53" s="134">
        <f t="shared" si="12"/>
        <v>2995</v>
      </c>
      <c r="I53" s="481">
        <f t="shared" si="15"/>
        <v>3089.36</v>
      </c>
      <c r="J53" s="481"/>
      <c r="K53" s="134"/>
      <c r="L53" s="134"/>
      <c r="M53" s="134">
        <f t="shared" si="14"/>
        <v>3089.36</v>
      </c>
      <c r="N53" s="479"/>
    </row>
    <row r="54" spans="1:14" s="135" customFormat="1" x14ac:dyDescent="0.2">
      <c r="A54" s="131" t="s">
        <v>1555</v>
      </c>
      <c r="B54" s="132" t="s">
        <v>1544</v>
      </c>
      <c r="C54" s="133" t="s">
        <v>508</v>
      </c>
      <c r="D54" s="134"/>
      <c r="E54" s="134">
        <f>'02-02-07 СКС'!N266</f>
        <v>42649</v>
      </c>
      <c r="F54" s="134">
        <f>'02-02-07 СКС'!N273</f>
        <v>486609</v>
      </c>
      <c r="G54" s="134"/>
      <c r="H54" s="134">
        <f t="shared" si="12"/>
        <v>529258</v>
      </c>
      <c r="I54" s="481"/>
      <c r="J54" s="481">
        <f t="shared" si="15"/>
        <v>43992.66</v>
      </c>
      <c r="K54" s="134">
        <f t="shared" si="16"/>
        <v>486609</v>
      </c>
      <c r="L54" s="134"/>
      <c r="M54" s="134">
        <f t="shared" si="14"/>
        <v>530601.66</v>
      </c>
      <c r="N54" s="479"/>
    </row>
    <row r="55" spans="1:14" s="135" customFormat="1" x14ac:dyDescent="0.2">
      <c r="A55" s="131" t="s">
        <v>1556</v>
      </c>
      <c r="B55" s="132" t="s">
        <v>1545</v>
      </c>
      <c r="C55" s="133" t="s">
        <v>510</v>
      </c>
      <c r="D55" s="134"/>
      <c r="E55" s="134">
        <f>'02-02-08 СТС'!N65</f>
        <v>1590</v>
      </c>
      <c r="F55" s="134">
        <f>'02-02-08 СТС'!N71</f>
        <v>10271</v>
      </c>
      <c r="G55" s="134"/>
      <c r="H55" s="134">
        <f t="shared" si="12"/>
        <v>11861</v>
      </c>
      <c r="I55" s="481"/>
      <c r="J55" s="481">
        <f t="shared" si="15"/>
        <v>1640.09</v>
      </c>
      <c r="K55" s="134">
        <f t="shared" si="16"/>
        <v>10271</v>
      </c>
      <c r="L55" s="134"/>
      <c r="M55" s="134">
        <f t="shared" si="14"/>
        <v>11911.09</v>
      </c>
      <c r="N55" s="479"/>
    </row>
    <row r="56" spans="1:14" s="135" customFormat="1" ht="25.5" x14ac:dyDescent="0.2">
      <c r="A56" s="131" t="s">
        <v>1557</v>
      </c>
      <c r="B56" s="132" t="s">
        <v>1546</v>
      </c>
      <c r="C56" s="133" t="s">
        <v>518</v>
      </c>
      <c r="D56" s="134"/>
      <c r="E56" s="134">
        <f>'02-02-09 АУПС'!N298</f>
        <v>25405</v>
      </c>
      <c r="F56" s="134">
        <f>'02-02-09 АУПС'!N305</f>
        <v>241086</v>
      </c>
      <c r="G56" s="134"/>
      <c r="H56" s="134">
        <f t="shared" si="12"/>
        <v>266491</v>
      </c>
      <c r="I56" s="481"/>
      <c r="J56" s="481">
        <f t="shared" si="15"/>
        <v>26205.38</v>
      </c>
      <c r="K56" s="134">
        <f t="shared" si="16"/>
        <v>241086</v>
      </c>
      <c r="L56" s="134"/>
      <c r="M56" s="134">
        <f t="shared" si="14"/>
        <v>267291.38</v>
      </c>
      <c r="N56" s="479"/>
    </row>
    <row r="57" spans="1:14" s="135" customFormat="1" x14ac:dyDescent="0.2">
      <c r="A57" s="131" t="s">
        <v>1558</v>
      </c>
      <c r="B57" s="132" t="s">
        <v>1547</v>
      </c>
      <c r="C57" s="133" t="s">
        <v>520</v>
      </c>
      <c r="D57" s="134"/>
      <c r="E57" s="134">
        <f>'02-02-10 СГС'!N238</f>
        <v>10736</v>
      </c>
      <c r="F57" s="134">
        <f>'02-02-10 СГС'!N245</f>
        <v>387768</v>
      </c>
      <c r="G57" s="134"/>
      <c r="H57" s="134">
        <f t="shared" si="12"/>
        <v>398504</v>
      </c>
      <c r="I57" s="481"/>
      <c r="J57" s="481">
        <f t="shared" si="15"/>
        <v>11074.24</v>
      </c>
      <c r="K57" s="134">
        <f t="shared" si="16"/>
        <v>387768</v>
      </c>
      <c r="L57" s="134"/>
      <c r="M57" s="134">
        <f t="shared" si="14"/>
        <v>398842.24</v>
      </c>
      <c r="N57" s="479"/>
    </row>
    <row r="58" spans="1:14" s="135" customFormat="1" ht="25.5" x14ac:dyDescent="0.2">
      <c r="A58" s="131" t="s">
        <v>1559</v>
      </c>
      <c r="B58" s="132" t="s">
        <v>1548</v>
      </c>
      <c r="C58" s="133" t="s">
        <v>522</v>
      </c>
      <c r="D58" s="134"/>
      <c r="E58" s="134">
        <f>'02-02-11 СОУЭ'!N120</f>
        <v>7830</v>
      </c>
      <c r="F58" s="134">
        <f>'02-02-11 СОУЭ'!N127</f>
        <v>6241</v>
      </c>
      <c r="G58" s="134"/>
      <c r="H58" s="134">
        <f t="shared" si="12"/>
        <v>14071</v>
      </c>
      <c r="I58" s="481"/>
      <c r="J58" s="481">
        <f t="shared" si="15"/>
        <v>8076.68</v>
      </c>
      <c r="K58" s="134">
        <f t="shared" si="16"/>
        <v>6241</v>
      </c>
      <c r="L58" s="134"/>
      <c r="M58" s="134">
        <f t="shared" si="14"/>
        <v>14317.68</v>
      </c>
      <c r="N58" s="479"/>
    </row>
    <row r="59" spans="1:14" s="28" customFormat="1" x14ac:dyDescent="0.2">
      <c r="A59" s="23">
        <v>6</v>
      </c>
      <c r="B59" s="24" t="s">
        <v>40</v>
      </c>
      <c r="C59" s="25" t="s">
        <v>41</v>
      </c>
      <c r="D59" s="129">
        <f>SUM(D60:D67)</f>
        <v>25882317</v>
      </c>
      <c r="E59" s="129">
        <f t="shared" ref="E59:F59" si="17">SUM(E60:E67)</f>
        <v>372312</v>
      </c>
      <c r="F59" s="129">
        <f t="shared" si="17"/>
        <v>507258</v>
      </c>
      <c r="G59" s="129"/>
      <c r="H59" s="129">
        <f t="shared" si="12"/>
        <v>26761887</v>
      </c>
      <c r="I59" s="129">
        <f>SUM(I60:I67)</f>
        <v>26697739.399999999</v>
      </c>
      <c r="J59" s="129">
        <f t="shared" ref="J59:K59" si="18">SUM(J60:J67)</f>
        <v>384041.7</v>
      </c>
      <c r="K59" s="129">
        <f t="shared" si="18"/>
        <v>507258</v>
      </c>
      <c r="L59" s="129"/>
      <c r="M59" s="129">
        <f t="shared" si="14"/>
        <v>27589039.100000001</v>
      </c>
      <c r="N59" s="478"/>
    </row>
    <row r="60" spans="1:14" s="135" customFormat="1" x14ac:dyDescent="0.2">
      <c r="A60" s="245" t="s">
        <v>1944</v>
      </c>
      <c r="B60" s="132" t="s">
        <v>1933</v>
      </c>
      <c r="C60" s="133" t="s">
        <v>1934</v>
      </c>
      <c r="D60" s="134">
        <f>'02-03-01 КР'!N416</f>
        <v>15524338</v>
      </c>
      <c r="E60" s="134"/>
      <c r="F60" s="134"/>
      <c r="G60" s="134"/>
      <c r="H60" s="134">
        <f t="shared" si="12"/>
        <v>15524338</v>
      </c>
      <c r="I60" s="481">
        <f t="shared" ref="I60:I67" si="19">D60*(1.031*1.005-3.1%*15%)</f>
        <v>16013432.27</v>
      </c>
      <c r="J60" s="492"/>
      <c r="K60" s="481"/>
      <c r="L60" s="481"/>
      <c r="M60" s="134">
        <f t="shared" si="14"/>
        <v>16013432.27</v>
      </c>
      <c r="N60" s="479"/>
    </row>
    <row r="61" spans="1:14" s="135" customFormat="1" x14ac:dyDescent="0.2">
      <c r="A61" s="245" t="s">
        <v>1945</v>
      </c>
      <c r="B61" s="132" t="s">
        <v>1935</v>
      </c>
      <c r="C61" s="133" t="s">
        <v>498</v>
      </c>
      <c r="D61" s="134">
        <f>'02-03-02 АР'!N801</f>
        <v>10207757</v>
      </c>
      <c r="E61" s="134"/>
      <c r="F61" s="134"/>
      <c r="G61" s="134"/>
      <c r="H61" s="134">
        <f t="shared" si="12"/>
        <v>10207757</v>
      </c>
      <c r="I61" s="481">
        <f t="shared" si="19"/>
        <v>10529352.380000001</v>
      </c>
      <c r="J61" s="492"/>
      <c r="K61" s="481"/>
      <c r="L61" s="481"/>
      <c r="M61" s="134">
        <f t="shared" si="14"/>
        <v>10529352.380000001</v>
      </c>
      <c r="N61" s="479"/>
    </row>
    <row r="62" spans="1:14" s="135" customFormat="1" x14ac:dyDescent="0.2">
      <c r="A62" s="245" t="s">
        <v>1946</v>
      </c>
      <c r="B62" s="132" t="s">
        <v>1936</v>
      </c>
      <c r="C62" s="133" t="s">
        <v>500</v>
      </c>
      <c r="D62" s="134"/>
      <c r="E62" s="134">
        <f>'02-03-03 СОТ'!N94</f>
        <v>21501</v>
      </c>
      <c r="F62" s="134">
        <f>'02-03-03 СОТ'!N101</f>
        <v>49453</v>
      </c>
      <c r="G62" s="134"/>
      <c r="H62" s="134">
        <f t="shared" si="12"/>
        <v>70954</v>
      </c>
      <c r="I62" s="481"/>
      <c r="J62" s="492">
        <f t="shared" ref="J62:J67" si="20">E62*(1.031*1.005-3.1%*15%)</f>
        <v>22178.39</v>
      </c>
      <c r="K62" s="134">
        <f t="shared" ref="K62:K66" si="21">F62</f>
        <v>49453</v>
      </c>
      <c r="L62" s="481"/>
      <c r="M62" s="134">
        <f t="shared" si="14"/>
        <v>71631.39</v>
      </c>
      <c r="N62" s="479"/>
    </row>
    <row r="63" spans="1:14" s="135" customFormat="1" x14ac:dyDescent="0.2">
      <c r="A63" s="245" t="s">
        <v>1947</v>
      </c>
      <c r="B63" s="132" t="s">
        <v>1937</v>
      </c>
      <c r="C63" s="133" t="s">
        <v>502</v>
      </c>
      <c r="D63" s="134"/>
      <c r="E63" s="134">
        <f>'02-03-04 СОТС'!N135</f>
        <v>33825</v>
      </c>
      <c r="F63" s="134">
        <f>'02-03-04 СОТС'!N142</f>
        <v>27081</v>
      </c>
      <c r="G63" s="134"/>
      <c r="H63" s="134">
        <f t="shared" si="12"/>
        <v>60906</v>
      </c>
      <c r="I63" s="481"/>
      <c r="J63" s="492">
        <f t="shared" si="20"/>
        <v>34890.660000000003</v>
      </c>
      <c r="K63" s="134">
        <f t="shared" si="21"/>
        <v>27081</v>
      </c>
      <c r="L63" s="481"/>
      <c r="M63" s="134">
        <f t="shared" si="14"/>
        <v>61971.66</v>
      </c>
      <c r="N63" s="479"/>
    </row>
    <row r="64" spans="1:14" s="135" customFormat="1" ht="25.5" x14ac:dyDescent="0.2">
      <c r="A64" s="245" t="s">
        <v>1948</v>
      </c>
      <c r="B64" s="132" t="s">
        <v>1938</v>
      </c>
      <c r="C64" s="133" t="s">
        <v>506</v>
      </c>
      <c r="D64" s="134">
        <f>'02-03-05 ОВ'!N89</f>
        <v>147731</v>
      </c>
      <c r="E64" s="134"/>
      <c r="F64" s="134">
        <f>'02-03-05 ОВ'!N96</f>
        <v>127585</v>
      </c>
      <c r="G64" s="134"/>
      <c r="H64" s="134">
        <f t="shared" si="12"/>
        <v>275316</v>
      </c>
      <c r="I64" s="481">
        <f t="shared" si="19"/>
        <v>152385.26999999999</v>
      </c>
      <c r="J64" s="492"/>
      <c r="K64" s="134">
        <f t="shared" si="21"/>
        <v>127585</v>
      </c>
      <c r="L64" s="481"/>
      <c r="M64" s="134">
        <f t="shared" si="14"/>
        <v>279970.27</v>
      </c>
      <c r="N64" s="479"/>
    </row>
    <row r="65" spans="1:14" s="135" customFormat="1" ht="25.5" x14ac:dyDescent="0.2">
      <c r="A65" s="245" t="s">
        <v>1949</v>
      </c>
      <c r="B65" s="132" t="s">
        <v>1939</v>
      </c>
      <c r="C65" s="133" t="s">
        <v>522</v>
      </c>
      <c r="D65" s="134"/>
      <c r="E65" s="134">
        <f>'02-03-06 СОУЭ'!N88</f>
        <v>11295</v>
      </c>
      <c r="F65" s="134">
        <f>'02-03-06 СОУЭ'!N95</f>
        <v>6730</v>
      </c>
      <c r="G65" s="134"/>
      <c r="H65" s="134">
        <f t="shared" si="12"/>
        <v>18025</v>
      </c>
      <c r="I65" s="481"/>
      <c r="J65" s="492">
        <f t="shared" si="20"/>
        <v>11650.85</v>
      </c>
      <c r="K65" s="134">
        <f t="shared" si="21"/>
        <v>6730</v>
      </c>
      <c r="L65" s="481"/>
      <c r="M65" s="134">
        <f t="shared" si="14"/>
        <v>18380.849999999999</v>
      </c>
      <c r="N65" s="479"/>
    </row>
    <row r="66" spans="1:14" s="135" customFormat="1" ht="25.5" x14ac:dyDescent="0.2">
      <c r="A66" s="245" t="s">
        <v>1950</v>
      </c>
      <c r="B66" s="132" t="s">
        <v>1940</v>
      </c>
      <c r="C66" s="133" t="s">
        <v>1941</v>
      </c>
      <c r="D66" s="134"/>
      <c r="E66" s="134">
        <f>'02-03-07 АУПП'!N254</f>
        <v>193711</v>
      </c>
      <c r="F66" s="134">
        <f>'02-03-07 АУПП'!N261</f>
        <v>296409</v>
      </c>
      <c r="G66" s="134"/>
      <c r="H66" s="134">
        <f t="shared" si="12"/>
        <v>490120</v>
      </c>
      <c r="I66" s="481"/>
      <c r="J66" s="492">
        <f t="shared" si="20"/>
        <v>199813.87</v>
      </c>
      <c r="K66" s="134">
        <f t="shared" si="21"/>
        <v>296409</v>
      </c>
      <c r="L66" s="481"/>
      <c r="M66" s="134">
        <f t="shared" si="14"/>
        <v>496222.87</v>
      </c>
      <c r="N66" s="479"/>
    </row>
    <row r="67" spans="1:14" s="135" customFormat="1" ht="25.5" x14ac:dyDescent="0.2">
      <c r="A67" s="245" t="s">
        <v>1951</v>
      </c>
      <c r="B67" s="132" t="s">
        <v>1942</v>
      </c>
      <c r="C67" s="133" t="s">
        <v>1943</v>
      </c>
      <c r="D67" s="134">
        <f>'02-03-08 ЭО'!N242</f>
        <v>2491</v>
      </c>
      <c r="E67" s="134">
        <f>'02-03-08 ЭО'!N249</f>
        <v>111980</v>
      </c>
      <c r="F67" s="134"/>
      <c r="G67" s="134"/>
      <c r="H67" s="134">
        <f t="shared" si="12"/>
        <v>114471</v>
      </c>
      <c r="I67" s="481">
        <f t="shared" si="19"/>
        <v>2569.48</v>
      </c>
      <c r="J67" s="492">
        <f t="shared" si="20"/>
        <v>115507.93</v>
      </c>
      <c r="K67" s="481"/>
      <c r="L67" s="481"/>
      <c r="M67" s="134">
        <f t="shared" si="14"/>
        <v>118077.41</v>
      </c>
      <c r="N67" s="479"/>
    </row>
    <row r="68" spans="1:14" s="28" customFormat="1" x14ac:dyDescent="0.2">
      <c r="A68" s="23">
        <v>7</v>
      </c>
      <c r="B68" s="24" t="s">
        <v>42</v>
      </c>
      <c r="C68" s="25" t="s">
        <v>43</v>
      </c>
      <c r="D68" s="129">
        <f>SUM(D69:D71)</f>
        <v>21611033</v>
      </c>
      <c r="E68" s="129">
        <f t="shared" ref="E68:F68" si="22">SUM(E69:E71)</f>
        <v>6850361</v>
      </c>
      <c r="F68" s="129">
        <f t="shared" si="22"/>
        <v>8246211</v>
      </c>
      <c r="G68" s="129"/>
      <c r="H68" s="129">
        <f t="shared" si="12"/>
        <v>36707605</v>
      </c>
      <c r="I68" s="129">
        <f>SUM(I69:I71)</f>
        <v>22291888.59</v>
      </c>
      <c r="J68" s="129">
        <f t="shared" ref="J68:K68" si="23">SUM(J69:J71)</f>
        <v>7066181.6200000001</v>
      </c>
      <c r="K68" s="129">
        <f t="shared" si="23"/>
        <v>8246211</v>
      </c>
      <c r="L68" s="129"/>
      <c r="M68" s="129">
        <f t="shared" si="14"/>
        <v>37604281.210000001</v>
      </c>
      <c r="N68" s="478"/>
    </row>
    <row r="69" spans="1:14" s="135" customFormat="1" x14ac:dyDescent="0.2">
      <c r="A69" s="245" t="s">
        <v>2776</v>
      </c>
      <c r="B69" s="132" t="s">
        <v>2772</v>
      </c>
      <c r="C69" s="133" t="s">
        <v>1934</v>
      </c>
      <c r="D69" s="134">
        <f>'02-04-01 КР'!N2955</f>
        <v>18505351</v>
      </c>
      <c r="E69" s="134">
        <f>'02-04-01 КР'!N2964</f>
        <v>7211</v>
      </c>
      <c r="F69" s="134"/>
      <c r="G69" s="134"/>
      <c r="H69" s="134">
        <f t="shared" si="12"/>
        <v>18512562</v>
      </c>
      <c r="I69" s="481">
        <f t="shared" ref="I69:J72" si="24">D69*(1.031*1.005-3.1%*15%)</f>
        <v>19088362.079999998</v>
      </c>
      <c r="J69" s="481">
        <f t="shared" si="24"/>
        <v>7438.18</v>
      </c>
      <c r="K69" s="481"/>
      <c r="L69" s="481"/>
      <c r="M69" s="134">
        <f t="shared" si="14"/>
        <v>19095800.260000002</v>
      </c>
      <c r="N69" s="479"/>
    </row>
    <row r="70" spans="1:14" s="135" customFormat="1" x14ac:dyDescent="0.2">
      <c r="A70" s="245" t="s">
        <v>2777</v>
      </c>
      <c r="B70" s="132" t="s">
        <v>2773</v>
      </c>
      <c r="C70" s="133" t="s">
        <v>502</v>
      </c>
      <c r="D70" s="134"/>
      <c r="E70" s="134">
        <f>'02-04-02 СОТС'!N259</f>
        <v>521118</v>
      </c>
      <c r="F70" s="134">
        <f>'02-04-02 СОТС'!N266</f>
        <v>1922460</v>
      </c>
      <c r="G70" s="134"/>
      <c r="H70" s="134">
        <f t="shared" si="12"/>
        <v>2443578</v>
      </c>
      <c r="I70" s="481"/>
      <c r="J70" s="481">
        <f t="shared" si="24"/>
        <v>537535.81999999995</v>
      </c>
      <c r="K70" s="134">
        <f t="shared" ref="K70:K71" si="25">F70</f>
        <v>1922460</v>
      </c>
      <c r="L70" s="481"/>
      <c r="M70" s="134">
        <f t="shared" si="14"/>
        <v>2459995.8199999998</v>
      </c>
      <c r="N70" s="479"/>
    </row>
    <row r="71" spans="1:14" s="135" customFormat="1" ht="102" x14ac:dyDescent="0.2">
      <c r="A71" s="245" t="s">
        <v>2778</v>
      </c>
      <c r="B71" s="132" t="s">
        <v>2774</v>
      </c>
      <c r="C71" s="133" t="s">
        <v>2775</v>
      </c>
      <c r="D71" s="134">
        <f>'02-04-03 ТХ'!N632</f>
        <v>3105682</v>
      </c>
      <c r="E71" s="134">
        <f>'02-04-03 ТХ'!N639</f>
        <v>6322032</v>
      </c>
      <c r="F71" s="504">
        <f>'02-04-03 ТХ'!N646/1.012*1.2%*70%</f>
        <v>6323751</v>
      </c>
      <c r="G71" s="134"/>
      <c r="H71" s="134">
        <f t="shared" si="12"/>
        <v>15751465</v>
      </c>
      <c r="I71" s="481">
        <f t="shared" ref="I71:I72" si="26">D71*(1.031*1.005-3.1%*15%)</f>
        <v>3203526.51</v>
      </c>
      <c r="J71" s="481">
        <f t="shared" si="24"/>
        <v>6521207.6200000001</v>
      </c>
      <c r="K71" s="504">
        <f t="shared" si="25"/>
        <v>6323751</v>
      </c>
      <c r="L71" s="481"/>
      <c r="M71" s="134">
        <f t="shared" si="14"/>
        <v>16048485.130000001</v>
      </c>
      <c r="N71" s="510" t="s">
        <v>6029</v>
      </c>
    </row>
    <row r="72" spans="1:14" s="28" customFormat="1" ht="25.5" x14ac:dyDescent="0.2">
      <c r="A72" s="23">
        <v>8</v>
      </c>
      <c r="B72" s="24" t="s">
        <v>44</v>
      </c>
      <c r="C72" s="25" t="s">
        <v>45</v>
      </c>
      <c r="D72" s="129">
        <f>'02-05-01 ИЗ'!N151</f>
        <v>69155308</v>
      </c>
      <c r="E72" s="129"/>
      <c r="F72" s="129"/>
      <c r="G72" s="129"/>
      <c r="H72" s="129">
        <f t="shared" si="12"/>
        <v>69155308</v>
      </c>
      <c r="I72" s="485">
        <f t="shared" si="26"/>
        <v>71334045.980000004</v>
      </c>
      <c r="J72" s="485">
        <f t="shared" si="24"/>
        <v>0</v>
      </c>
      <c r="K72" s="485"/>
      <c r="L72" s="485"/>
      <c r="M72" s="129">
        <f t="shared" si="14"/>
        <v>71334045.980000004</v>
      </c>
      <c r="N72" s="478"/>
    </row>
    <row r="73" spans="1:14" s="28" customFormat="1" ht="25.5" x14ac:dyDescent="0.2">
      <c r="A73" s="23"/>
      <c r="B73" s="24" t="s">
        <v>33</v>
      </c>
      <c r="C73" s="25" t="s">
        <v>46</v>
      </c>
      <c r="D73" s="129">
        <f>D32+D47+D59+D68+D72</f>
        <v>117987328</v>
      </c>
      <c r="E73" s="129">
        <f>E32+E47+E59+E68+E72</f>
        <v>7766272</v>
      </c>
      <c r="F73" s="129">
        <f>F32+F47+F59+F68+F72</f>
        <v>27660778</v>
      </c>
      <c r="G73" s="129"/>
      <c r="H73" s="129">
        <f>H32+H47+H59+H68+H72</f>
        <v>153414378</v>
      </c>
      <c r="I73" s="129">
        <f>I32+I47+I59+I68+I72</f>
        <v>121704518.77</v>
      </c>
      <c r="J73" s="129">
        <f>J32+J47+J59+J68+J72</f>
        <v>8010948.4000000004</v>
      </c>
      <c r="K73" s="129">
        <f>K32+K47+K59+K68+K72</f>
        <v>27660778</v>
      </c>
      <c r="L73" s="129"/>
      <c r="M73" s="129">
        <f>SUM(I73:L73)</f>
        <v>157376245.16999999</v>
      </c>
      <c r="N73" s="478"/>
    </row>
    <row r="74" spans="1:14" s="30" customFormat="1" x14ac:dyDescent="0.2">
      <c r="A74" s="671" t="s">
        <v>114</v>
      </c>
      <c r="B74" s="681"/>
      <c r="C74" s="681"/>
      <c r="D74" s="681"/>
      <c r="E74" s="681"/>
      <c r="F74" s="681"/>
      <c r="G74" s="681"/>
      <c r="H74" s="681"/>
      <c r="I74" s="493"/>
      <c r="J74" s="493"/>
      <c r="K74" s="493"/>
      <c r="L74" s="493"/>
      <c r="M74" s="493"/>
      <c r="N74" s="482"/>
    </row>
    <row r="75" spans="1:14" s="30" customFormat="1" ht="36.75" customHeight="1" x14ac:dyDescent="0.2">
      <c r="A75" s="31">
        <v>9</v>
      </c>
      <c r="B75" s="673" t="s">
        <v>115</v>
      </c>
      <c r="C75" s="674"/>
      <c r="D75" s="675" t="s">
        <v>116</v>
      </c>
      <c r="E75" s="676"/>
      <c r="F75" s="676"/>
      <c r="G75" s="676"/>
      <c r="H75" s="677"/>
      <c r="I75" s="493"/>
      <c r="J75" s="493"/>
      <c r="K75" s="493"/>
      <c r="L75" s="493"/>
      <c r="M75" s="493"/>
      <c r="N75" s="482"/>
    </row>
    <row r="76" spans="1:14" s="28" customFormat="1" ht="21" customHeight="1" x14ac:dyDescent="0.2">
      <c r="A76" s="661" t="s">
        <v>47</v>
      </c>
      <c r="B76" s="662"/>
      <c r="C76" s="662"/>
      <c r="D76" s="662"/>
      <c r="E76" s="662"/>
      <c r="F76" s="662"/>
      <c r="G76" s="662"/>
      <c r="H76" s="662"/>
      <c r="I76" s="485"/>
      <c r="J76" s="485"/>
      <c r="K76" s="485"/>
      <c r="L76" s="485"/>
      <c r="M76" s="485"/>
      <c r="N76" s="478"/>
    </row>
    <row r="77" spans="1:14" s="36" customFormat="1" x14ac:dyDescent="0.2">
      <c r="A77" s="32">
        <v>10</v>
      </c>
      <c r="B77" s="33" t="s">
        <v>48</v>
      </c>
      <c r="C77" s="34" t="s">
        <v>49</v>
      </c>
      <c r="D77" s="220">
        <f>SUM(D78:D82)</f>
        <v>279064</v>
      </c>
      <c r="E77" s="220">
        <f t="shared" ref="E77:F77" si="27">SUM(E78:E82)</f>
        <v>962828</v>
      </c>
      <c r="F77" s="220">
        <f t="shared" si="27"/>
        <v>6131690</v>
      </c>
      <c r="G77" s="220"/>
      <c r="H77" s="220">
        <f>SUM(D77:G77)</f>
        <v>7373582</v>
      </c>
      <c r="I77" s="220">
        <f>SUM(I78:I82)</f>
        <v>287855.90999999997</v>
      </c>
      <c r="J77" s="220">
        <f t="shared" ref="J77:K77" si="28">SUM(J78:J82)</f>
        <v>993161.89</v>
      </c>
      <c r="K77" s="220">
        <f t="shared" si="28"/>
        <v>6131690</v>
      </c>
      <c r="L77" s="220"/>
      <c r="M77" s="220">
        <f>SUM(I77:L77)</f>
        <v>7412707.7999999998</v>
      </c>
      <c r="N77" s="480"/>
    </row>
    <row r="78" spans="1:14" s="247" customFormat="1" x14ac:dyDescent="0.2">
      <c r="A78" s="246" t="s">
        <v>4215</v>
      </c>
      <c r="B78" s="132" t="s">
        <v>4209</v>
      </c>
      <c r="C78" s="133" t="s">
        <v>1934</v>
      </c>
      <c r="D78" s="134">
        <f>'04-01-01 КР'!N397</f>
        <v>268048</v>
      </c>
      <c r="E78" s="134"/>
      <c r="F78" s="134"/>
      <c r="G78" s="134"/>
      <c r="H78" s="495">
        <f t="shared" ref="H78:H91" si="29">SUM(D78:G78)</f>
        <v>268048</v>
      </c>
      <c r="I78" s="481">
        <f t="shared" ref="I78:J83" si="30">D78*(1.031*1.005-3.1%*15%)</f>
        <v>276492.84999999998</v>
      </c>
      <c r="J78" s="481"/>
      <c r="K78" s="494"/>
      <c r="L78" s="494"/>
      <c r="M78" s="495">
        <f t="shared" ref="M78:M91" si="31">SUM(I78:L78)</f>
        <v>276492.84999999998</v>
      </c>
      <c r="N78" s="483"/>
    </row>
    <row r="79" spans="1:14" s="247" customFormat="1" x14ac:dyDescent="0.2">
      <c r="A79" s="246" t="s">
        <v>4216</v>
      </c>
      <c r="B79" s="132" t="s">
        <v>4210</v>
      </c>
      <c r="C79" s="133" t="s">
        <v>4211</v>
      </c>
      <c r="D79" s="134">
        <f>'04-01-02 ЭС'!N280</f>
        <v>11016</v>
      </c>
      <c r="E79" s="134">
        <f>'04-01-02 ЭС'!N288</f>
        <v>915309</v>
      </c>
      <c r="F79" s="134">
        <f>'04-01-02 ЭС'!N295</f>
        <v>6123536</v>
      </c>
      <c r="G79" s="134"/>
      <c r="H79" s="495">
        <f t="shared" si="29"/>
        <v>7049861</v>
      </c>
      <c r="I79" s="481">
        <f t="shared" si="30"/>
        <v>11363.06</v>
      </c>
      <c r="J79" s="481">
        <f t="shared" si="30"/>
        <v>944145.81</v>
      </c>
      <c r="K79" s="134">
        <f t="shared" ref="K79:K82" si="32">F79</f>
        <v>6123536</v>
      </c>
      <c r="L79" s="494"/>
      <c r="M79" s="495">
        <f t="shared" si="31"/>
        <v>7079044.8700000001</v>
      </c>
      <c r="N79" s="483"/>
    </row>
    <row r="80" spans="1:14" s="247" customFormat="1" x14ac:dyDescent="0.2">
      <c r="A80" s="246" t="s">
        <v>4217</v>
      </c>
      <c r="B80" s="132" t="s">
        <v>4212</v>
      </c>
      <c r="C80" s="133" t="s">
        <v>502</v>
      </c>
      <c r="D80" s="134"/>
      <c r="E80" s="134">
        <f>'04-01-03 СОТС'!N128</f>
        <v>19885</v>
      </c>
      <c r="F80" s="134">
        <f>'04-01-03 СОТС'!N135</f>
        <v>4226</v>
      </c>
      <c r="G80" s="134"/>
      <c r="H80" s="495">
        <f t="shared" si="29"/>
        <v>24111</v>
      </c>
      <c r="I80" s="481"/>
      <c r="J80" s="481">
        <f t="shared" si="30"/>
        <v>20511.48</v>
      </c>
      <c r="K80" s="134">
        <f t="shared" si="32"/>
        <v>4226</v>
      </c>
      <c r="L80" s="494"/>
      <c r="M80" s="495">
        <f t="shared" si="31"/>
        <v>24737.48</v>
      </c>
      <c r="N80" s="483"/>
    </row>
    <row r="81" spans="1:14" s="247" customFormat="1" ht="25.5" x14ac:dyDescent="0.2">
      <c r="A81" s="246" t="s">
        <v>4218</v>
      </c>
      <c r="B81" s="132" t="s">
        <v>4213</v>
      </c>
      <c r="C81" s="133" t="s">
        <v>518</v>
      </c>
      <c r="D81" s="134"/>
      <c r="E81" s="134">
        <f>'04-01-04 АУПС'!N115</f>
        <v>23591</v>
      </c>
      <c r="F81" s="134">
        <f>'04-01-04 АУПС'!N122</f>
        <v>3550</v>
      </c>
      <c r="G81" s="134"/>
      <c r="H81" s="495">
        <f t="shared" si="29"/>
        <v>27141</v>
      </c>
      <c r="I81" s="481"/>
      <c r="J81" s="481">
        <f t="shared" si="30"/>
        <v>24334.23</v>
      </c>
      <c r="K81" s="134">
        <f t="shared" si="32"/>
        <v>3550</v>
      </c>
      <c r="L81" s="494"/>
      <c r="M81" s="495">
        <f t="shared" si="31"/>
        <v>27884.23</v>
      </c>
      <c r="N81" s="483"/>
    </row>
    <row r="82" spans="1:14" s="247" customFormat="1" ht="25.5" x14ac:dyDescent="0.2">
      <c r="A82" s="246" t="s">
        <v>4219</v>
      </c>
      <c r="B82" s="132" t="s">
        <v>4214</v>
      </c>
      <c r="C82" s="133" t="s">
        <v>522</v>
      </c>
      <c r="D82" s="134"/>
      <c r="E82" s="134">
        <f>'04-01-05 СОУЭ'!N82</f>
        <v>4043</v>
      </c>
      <c r="F82" s="134">
        <f>'04-01-05 СОУЭ'!N89</f>
        <v>378</v>
      </c>
      <c r="G82" s="134"/>
      <c r="H82" s="495">
        <f t="shared" si="29"/>
        <v>4421</v>
      </c>
      <c r="I82" s="481"/>
      <c r="J82" s="481">
        <f t="shared" si="30"/>
        <v>4170.37</v>
      </c>
      <c r="K82" s="134">
        <f t="shared" si="32"/>
        <v>378</v>
      </c>
      <c r="L82" s="494"/>
      <c r="M82" s="495">
        <f t="shared" si="31"/>
        <v>4548.37</v>
      </c>
      <c r="N82" s="483"/>
    </row>
    <row r="83" spans="1:14" s="36" customFormat="1" x14ac:dyDescent="0.2">
      <c r="A83" s="32">
        <v>11</v>
      </c>
      <c r="B83" s="33" t="s">
        <v>50</v>
      </c>
      <c r="C83" s="34" t="s">
        <v>51</v>
      </c>
      <c r="D83" s="220">
        <f>'04-02-01 ЭС 0,4кВ'!N453</f>
        <v>175690</v>
      </c>
      <c r="E83" s="220">
        <f>'04-02-01 ЭС 0,4кВ'!N462</f>
        <v>1151164</v>
      </c>
      <c r="F83" s="220">
        <f>'04-02-01 ЭС 0,4кВ'!N469</f>
        <v>168233</v>
      </c>
      <c r="G83" s="220"/>
      <c r="H83" s="220">
        <f t="shared" si="29"/>
        <v>1495087</v>
      </c>
      <c r="I83" s="491">
        <f t="shared" ref="I83" si="33">D83*(1.031*1.005-3.1%*15%)</f>
        <v>181225.11</v>
      </c>
      <c r="J83" s="491">
        <f t="shared" si="30"/>
        <v>1187431.42</v>
      </c>
      <c r="K83" s="491">
        <f>F83</f>
        <v>168233</v>
      </c>
      <c r="L83" s="491"/>
      <c r="M83" s="220">
        <f t="shared" si="31"/>
        <v>1536889.53</v>
      </c>
      <c r="N83" s="480"/>
    </row>
    <row r="84" spans="1:14" s="36" customFormat="1" x14ac:dyDescent="0.2">
      <c r="A84" s="32">
        <v>12</v>
      </c>
      <c r="B84" s="33" t="s">
        <v>52</v>
      </c>
      <c r="C84" s="34" t="s">
        <v>53</v>
      </c>
      <c r="D84" s="220"/>
      <c r="E84" s="220">
        <f>SUM(E85:E87)</f>
        <v>32681</v>
      </c>
      <c r="F84" s="220">
        <f>SUM(F85:F87)</f>
        <v>54062</v>
      </c>
      <c r="G84" s="220"/>
      <c r="H84" s="220">
        <f t="shared" si="29"/>
        <v>86743</v>
      </c>
      <c r="I84" s="491"/>
      <c r="J84" s="220">
        <f>SUM(J85:J87)</f>
        <v>33710.61</v>
      </c>
      <c r="K84" s="220">
        <f>SUM(K85:K87)</f>
        <v>54062</v>
      </c>
      <c r="L84" s="491"/>
      <c r="M84" s="220">
        <f t="shared" si="31"/>
        <v>87772.61</v>
      </c>
      <c r="N84" s="480"/>
    </row>
    <row r="85" spans="1:14" s="247" customFormat="1" x14ac:dyDescent="0.2">
      <c r="A85" s="246" t="s">
        <v>4684</v>
      </c>
      <c r="B85" s="132" t="s">
        <v>4681</v>
      </c>
      <c r="C85" s="133" t="s">
        <v>502</v>
      </c>
      <c r="D85" s="134"/>
      <c r="E85" s="134">
        <f>'04-03-01 СОТС'!N215</f>
        <v>12506</v>
      </c>
      <c r="F85" s="134">
        <f>'04-03-01 СОТС'!N222</f>
        <v>27668</v>
      </c>
      <c r="G85" s="134"/>
      <c r="H85" s="495">
        <f t="shared" si="29"/>
        <v>40174</v>
      </c>
      <c r="I85" s="494"/>
      <c r="J85" s="481">
        <f t="shared" ref="J85:J91" si="34">E85*(1.031*1.005-3.1%*15%)</f>
        <v>12900</v>
      </c>
      <c r="K85" s="494">
        <f>F85</f>
        <v>27668</v>
      </c>
      <c r="L85" s="494"/>
      <c r="M85" s="495">
        <f t="shared" si="31"/>
        <v>40568</v>
      </c>
      <c r="N85" s="483"/>
    </row>
    <row r="86" spans="1:14" s="247" customFormat="1" ht="25.5" x14ac:dyDescent="0.2">
      <c r="A86" s="246" t="s">
        <v>4685</v>
      </c>
      <c r="B86" s="132" t="s">
        <v>4682</v>
      </c>
      <c r="C86" s="133" t="s">
        <v>518</v>
      </c>
      <c r="D86" s="134"/>
      <c r="E86" s="134">
        <f>'04-03-02 АУПС'!N176</f>
        <v>16132</v>
      </c>
      <c r="F86" s="134">
        <f>'04-03-02 АУПС'!N183</f>
        <v>26016</v>
      </c>
      <c r="G86" s="134"/>
      <c r="H86" s="495">
        <f t="shared" si="29"/>
        <v>42148</v>
      </c>
      <c r="I86" s="494"/>
      <c r="J86" s="481">
        <f t="shared" si="34"/>
        <v>16640.240000000002</v>
      </c>
      <c r="K86" s="494">
        <f t="shared" ref="K86:K87" si="35">F86</f>
        <v>26016</v>
      </c>
      <c r="L86" s="494"/>
      <c r="M86" s="495">
        <f t="shared" si="31"/>
        <v>42656.24</v>
      </c>
      <c r="N86" s="483"/>
    </row>
    <row r="87" spans="1:14" s="247" customFormat="1" ht="25.5" x14ac:dyDescent="0.2">
      <c r="A87" s="246" t="s">
        <v>4686</v>
      </c>
      <c r="B87" s="132" t="s">
        <v>4683</v>
      </c>
      <c r="C87" s="133" t="s">
        <v>522</v>
      </c>
      <c r="D87" s="134"/>
      <c r="E87" s="134">
        <f>'04-03-03 СОУЭ'!N82</f>
        <v>4043</v>
      </c>
      <c r="F87" s="134">
        <f>'04-03-03 СОУЭ'!N89</f>
        <v>378</v>
      </c>
      <c r="G87" s="134"/>
      <c r="H87" s="495">
        <f t="shared" si="29"/>
        <v>4421</v>
      </c>
      <c r="I87" s="494"/>
      <c r="J87" s="481">
        <f t="shared" si="34"/>
        <v>4170.37</v>
      </c>
      <c r="K87" s="494">
        <f t="shared" si="35"/>
        <v>378</v>
      </c>
      <c r="L87" s="494"/>
      <c r="M87" s="495">
        <f t="shared" si="31"/>
        <v>4548.37</v>
      </c>
      <c r="N87" s="483"/>
    </row>
    <row r="88" spans="1:14" s="36" customFormat="1" x14ac:dyDescent="0.2">
      <c r="A88" s="32">
        <v>13</v>
      </c>
      <c r="B88" s="33" t="s">
        <v>54</v>
      </c>
      <c r="C88" s="34" t="s">
        <v>55</v>
      </c>
      <c r="D88" s="220"/>
      <c r="E88" s="220">
        <f>SUM(E89:E91)</f>
        <v>26244</v>
      </c>
      <c r="F88" s="220">
        <f>SUM(F89:F91)</f>
        <v>8154</v>
      </c>
      <c r="G88" s="220"/>
      <c r="H88" s="220">
        <f t="shared" si="29"/>
        <v>34398</v>
      </c>
      <c r="I88" s="491"/>
      <c r="J88" s="220">
        <f>SUM(J89:J91)</f>
        <v>27070.81</v>
      </c>
      <c r="K88" s="220">
        <f>SUM(K89:K91)</f>
        <v>8154</v>
      </c>
      <c r="L88" s="491"/>
      <c r="M88" s="220">
        <f>SUM(I88:L88)</f>
        <v>35224.81</v>
      </c>
      <c r="N88" s="480"/>
    </row>
    <row r="89" spans="1:14" s="247" customFormat="1" x14ac:dyDescent="0.2">
      <c r="A89" s="246" t="s">
        <v>4711</v>
      </c>
      <c r="B89" s="132" t="s">
        <v>4708</v>
      </c>
      <c r="C89" s="133" t="s">
        <v>502</v>
      </c>
      <c r="D89" s="134"/>
      <c r="E89" s="134">
        <f>'04-04-01 СОТС'!N128</f>
        <v>10673</v>
      </c>
      <c r="F89" s="134">
        <f>'04-04-01 СОТС'!N135</f>
        <v>4226</v>
      </c>
      <c r="G89" s="134"/>
      <c r="H89" s="495">
        <f t="shared" si="29"/>
        <v>14899</v>
      </c>
      <c r="I89" s="494"/>
      <c r="J89" s="481">
        <f t="shared" si="34"/>
        <v>11009.25</v>
      </c>
      <c r="K89" s="494">
        <f>F89</f>
        <v>4226</v>
      </c>
      <c r="L89" s="494"/>
      <c r="M89" s="495">
        <f t="shared" si="31"/>
        <v>15235.25</v>
      </c>
      <c r="N89" s="483"/>
    </row>
    <row r="90" spans="1:14" s="247" customFormat="1" ht="25.5" x14ac:dyDescent="0.2">
      <c r="A90" s="246" t="s">
        <v>4712</v>
      </c>
      <c r="B90" s="132" t="s">
        <v>4709</v>
      </c>
      <c r="C90" s="133" t="s">
        <v>518</v>
      </c>
      <c r="D90" s="134"/>
      <c r="E90" s="134">
        <f>'04-04-02 АУПС'!N115</f>
        <v>11528</v>
      </c>
      <c r="F90" s="134">
        <f>'04-04-02 АУПС'!N122</f>
        <v>3550</v>
      </c>
      <c r="G90" s="134"/>
      <c r="H90" s="495">
        <f t="shared" si="29"/>
        <v>15078</v>
      </c>
      <c r="I90" s="494"/>
      <c r="J90" s="481">
        <f t="shared" si="34"/>
        <v>11891.19</v>
      </c>
      <c r="K90" s="494">
        <f t="shared" ref="K90:K91" si="36">F90</f>
        <v>3550</v>
      </c>
      <c r="L90" s="494"/>
      <c r="M90" s="495">
        <f t="shared" si="31"/>
        <v>15441.19</v>
      </c>
      <c r="N90" s="483"/>
    </row>
    <row r="91" spans="1:14" s="247" customFormat="1" ht="25.5" x14ac:dyDescent="0.2">
      <c r="A91" s="246" t="s">
        <v>4713</v>
      </c>
      <c r="B91" s="132" t="s">
        <v>4710</v>
      </c>
      <c r="C91" s="133" t="s">
        <v>522</v>
      </c>
      <c r="D91" s="134"/>
      <c r="E91" s="134">
        <f>'04-04-03 СОУЭ'!N82</f>
        <v>4043</v>
      </c>
      <c r="F91" s="134">
        <f>'04-04-03 СОУЭ'!N89</f>
        <v>378</v>
      </c>
      <c r="G91" s="134"/>
      <c r="H91" s="495">
        <f t="shared" si="29"/>
        <v>4421</v>
      </c>
      <c r="I91" s="494"/>
      <c r="J91" s="481">
        <f t="shared" si="34"/>
        <v>4170.37</v>
      </c>
      <c r="K91" s="494">
        <f t="shared" si="36"/>
        <v>378</v>
      </c>
      <c r="L91" s="494"/>
      <c r="M91" s="495">
        <f t="shared" si="31"/>
        <v>4548.37</v>
      </c>
      <c r="N91" s="483"/>
    </row>
    <row r="92" spans="1:14" s="36" customFormat="1" ht="25.5" x14ac:dyDescent="0.2">
      <c r="A92" s="32"/>
      <c r="B92" s="33" t="s">
        <v>33</v>
      </c>
      <c r="C92" s="34" t="s">
        <v>56</v>
      </c>
      <c r="D92" s="220">
        <f>D77+D83+D84+D88</f>
        <v>454754</v>
      </c>
      <c r="E92" s="220">
        <f>E77+E83+E84+E88</f>
        <v>2172917</v>
      </c>
      <c r="F92" s="220">
        <f>F77+F83+F84+F88</f>
        <v>6362139</v>
      </c>
      <c r="G92" s="220"/>
      <c r="H92" s="220">
        <f>H77+H83+H84+H88</f>
        <v>8989810</v>
      </c>
      <c r="I92" s="220">
        <f>I77+I83+I84+I88</f>
        <v>469081.02</v>
      </c>
      <c r="J92" s="220">
        <f>J77+J83+J84+J88</f>
        <v>2241374.73</v>
      </c>
      <c r="K92" s="220">
        <f>K77+K83+K84+K88</f>
        <v>6362139</v>
      </c>
      <c r="L92" s="491"/>
      <c r="M92" s="220">
        <f>SUM(I92:L92)</f>
        <v>9072594.75</v>
      </c>
      <c r="N92" s="480"/>
    </row>
    <row r="93" spans="1:14" s="28" customFormat="1" ht="21" customHeight="1" x14ac:dyDescent="0.2">
      <c r="A93" s="661" t="s">
        <v>57</v>
      </c>
      <c r="B93" s="662"/>
      <c r="C93" s="662"/>
      <c r="D93" s="662"/>
      <c r="E93" s="662"/>
      <c r="F93" s="662"/>
      <c r="G93" s="662"/>
      <c r="H93" s="662"/>
      <c r="I93" s="485"/>
      <c r="J93" s="485"/>
      <c r="K93" s="485"/>
      <c r="L93" s="485"/>
      <c r="M93" s="485"/>
      <c r="N93" s="478"/>
    </row>
    <row r="94" spans="1:14" s="28" customFormat="1" x14ac:dyDescent="0.2">
      <c r="A94" s="23">
        <v>14</v>
      </c>
      <c r="B94" s="24" t="s">
        <v>58</v>
      </c>
      <c r="C94" s="25" t="s">
        <v>59</v>
      </c>
      <c r="D94" s="129">
        <f>'05-01-01 НСС'!N399</f>
        <v>385938</v>
      </c>
      <c r="E94" s="129">
        <f>'05-01-01 НСС'!N408</f>
        <v>870671</v>
      </c>
      <c r="F94" s="129">
        <f>'05-01-01 НСС'!N415</f>
        <v>47007</v>
      </c>
      <c r="G94" s="129"/>
      <c r="H94" s="129">
        <f>D94+E94+F94</f>
        <v>1303616</v>
      </c>
      <c r="I94" s="485">
        <f t="shared" ref="I94:J94" si="37">D94*(1.031*1.005-3.1%*15%)</f>
        <v>398096.98</v>
      </c>
      <c r="J94" s="485">
        <f t="shared" si="37"/>
        <v>898101.49</v>
      </c>
      <c r="K94" s="485">
        <f>F94</f>
        <v>47007</v>
      </c>
      <c r="L94" s="485"/>
      <c r="M94" s="220">
        <f>SUM(I94:L94)</f>
        <v>1343205.47</v>
      </c>
      <c r="N94" s="478"/>
    </row>
    <row r="95" spans="1:14" s="28" customFormat="1" ht="25.5" x14ac:dyDescent="0.2">
      <c r="A95" s="23"/>
      <c r="B95" s="24" t="s">
        <v>33</v>
      </c>
      <c r="C95" s="25" t="s">
        <v>60</v>
      </c>
      <c r="D95" s="129">
        <f>D94</f>
        <v>385938</v>
      </c>
      <c r="E95" s="129">
        <f t="shared" ref="E95:F95" si="38">E94</f>
        <v>870671</v>
      </c>
      <c r="F95" s="129">
        <f t="shared" si="38"/>
        <v>47007</v>
      </c>
      <c r="G95" s="129"/>
      <c r="H95" s="129">
        <f>H94</f>
        <v>1303616</v>
      </c>
      <c r="I95" s="129">
        <f>I94</f>
        <v>398096.98</v>
      </c>
      <c r="J95" s="129">
        <f t="shared" ref="J95:K95" si="39">J94</f>
        <v>898101.49</v>
      </c>
      <c r="K95" s="129">
        <f t="shared" si="39"/>
        <v>47007</v>
      </c>
      <c r="L95" s="129"/>
      <c r="M95" s="220">
        <f>SUM(I95:L95)</f>
        <v>1343205.47</v>
      </c>
      <c r="N95" s="478"/>
    </row>
    <row r="96" spans="1:14" s="29" customFormat="1" x14ac:dyDescent="0.2">
      <c r="A96" s="671" t="s">
        <v>117</v>
      </c>
      <c r="B96" s="672"/>
      <c r="C96" s="672"/>
      <c r="D96" s="672"/>
      <c r="E96" s="672"/>
      <c r="F96" s="672"/>
      <c r="G96" s="672"/>
      <c r="H96" s="672"/>
      <c r="I96" s="496"/>
      <c r="J96" s="496"/>
      <c r="K96" s="496"/>
      <c r="L96" s="496"/>
      <c r="M96" s="496"/>
      <c r="N96" s="484"/>
    </row>
    <row r="97" spans="1:14" s="30" customFormat="1" ht="48.75" customHeight="1" x14ac:dyDescent="0.2">
      <c r="A97" s="31">
        <v>15</v>
      </c>
      <c r="B97" s="673" t="s">
        <v>118</v>
      </c>
      <c r="C97" s="674"/>
      <c r="D97" s="675" t="s">
        <v>116</v>
      </c>
      <c r="E97" s="676"/>
      <c r="F97" s="676"/>
      <c r="G97" s="676"/>
      <c r="H97" s="677"/>
      <c r="I97" s="493"/>
      <c r="J97" s="493"/>
      <c r="K97" s="493"/>
      <c r="L97" s="493"/>
      <c r="M97" s="493"/>
      <c r="N97" s="482"/>
    </row>
    <row r="98" spans="1:14" s="28" customFormat="1" ht="21" customHeight="1" x14ac:dyDescent="0.2">
      <c r="A98" s="661" t="s">
        <v>61</v>
      </c>
      <c r="B98" s="662"/>
      <c r="C98" s="662"/>
      <c r="D98" s="662"/>
      <c r="E98" s="662"/>
      <c r="F98" s="662"/>
      <c r="G98" s="662"/>
      <c r="H98" s="662"/>
      <c r="I98" s="485"/>
      <c r="J98" s="485"/>
      <c r="K98" s="485"/>
      <c r="L98" s="485"/>
      <c r="M98" s="485"/>
      <c r="N98" s="478"/>
    </row>
    <row r="99" spans="1:14" s="28" customFormat="1" x14ac:dyDescent="0.2">
      <c r="A99" s="23">
        <v>16</v>
      </c>
      <c r="B99" s="24" t="s">
        <v>62</v>
      </c>
      <c r="C99" s="25" t="s">
        <v>63</v>
      </c>
      <c r="D99" s="129">
        <f>'07-01-01 Площадки'!N103</f>
        <v>3969253</v>
      </c>
      <c r="E99" s="129"/>
      <c r="F99" s="129"/>
      <c r="G99" s="129"/>
      <c r="H99" s="220">
        <f t="shared" ref="H99" si="40">SUM(D99:G99)</f>
        <v>3969253</v>
      </c>
      <c r="I99" s="485">
        <f t="shared" ref="I99" si="41">D99*(1.031*1.005-3.1%*15%)</f>
        <v>4094304.32</v>
      </c>
      <c r="J99" s="485"/>
      <c r="K99" s="485"/>
      <c r="L99" s="485"/>
      <c r="M99" s="220">
        <f>SUM(I99:L99)</f>
        <v>4094304.32</v>
      </c>
      <c r="N99" s="478"/>
    </row>
    <row r="100" spans="1:14" s="28" customFormat="1" ht="25.5" x14ac:dyDescent="0.2">
      <c r="A100" s="23"/>
      <c r="B100" s="24" t="s">
        <v>33</v>
      </c>
      <c r="C100" s="25" t="s">
        <v>64</v>
      </c>
      <c r="D100" s="129">
        <f>D99</f>
        <v>3969253</v>
      </c>
      <c r="E100" s="129"/>
      <c r="F100" s="129"/>
      <c r="G100" s="129"/>
      <c r="H100" s="129">
        <f>H99</f>
        <v>3969253</v>
      </c>
      <c r="I100" s="129">
        <f>I99</f>
        <v>4094304.32</v>
      </c>
      <c r="J100" s="485"/>
      <c r="K100" s="485"/>
      <c r="L100" s="485"/>
      <c r="M100" s="220">
        <f>SUM(I100:L100)</f>
        <v>4094304.32</v>
      </c>
      <c r="N100" s="478"/>
    </row>
    <row r="101" spans="1:14" s="28" customFormat="1" x14ac:dyDescent="0.2">
      <c r="A101" s="23"/>
      <c r="B101" s="24" t="s">
        <v>33</v>
      </c>
      <c r="C101" s="25" t="s">
        <v>65</v>
      </c>
      <c r="D101" s="129">
        <f t="shared" ref="D101:L101" si="42">D30+D73+D92+D95+D100</f>
        <v>123042236</v>
      </c>
      <c r="E101" s="129">
        <f t="shared" si="42"/>
        <v>10809860</v>
      </c>
      <c r="F101" s="129">
        <f t="shared" si="42"/>
        <v>34069924</v>
      </c>
      <c r="G101" s="129">
        <f t="shared" si="42"/>
        <v>108442.95</v>
      </c>
      <c r="H101" s="129">
        <f t="shared" si="42"/>
        <v>168030462.94999999</v>
      </c>
      <c r="I101" s="129">
        <f t="shared" si="42"/>
        <v>126918681.65000001</v>
      </c>
      <c r="J101" s="129">
        <f t="shared" si="42"/>
        <v>11150424.619999999</v>
      </c>
      <c r="K101" s="129">
        <f t="shared" si="42"/>
        <v>34069924</v>
      </c>
      <c r="L101" s="129">
        <f t="shared" si="42"/>
        <v>108442.95</v>
      </c>
      <c r="M101" s="220">
        <f>SUM(I101:L101)</f>
        <v>172247473.22</v>
      </c>
      <c r="N101" s="478"/>
    </row>
    <row r="102" spans="1:14" s="28" customFormat="1" ht="21" customHeight="1" x14ac:dyDescent="0.2">
      <c r="A102" s="661" t="s">
        <v>66</v>
      </c>
      <c r="B102" s="662"/>
      <c r="C102" s="662"/>
      <c r="D102" s="662"/>
      <c r="E102" s="662"/>
      <c r="F102" s="662"/>
      <c r="G102" s="662"/>
      <c r="H102" s="662"/>
      <c r="I102" s="485"/>
      <c r="J102" s="485"/>
      <c r="K102" s="485"/>
      <c r="L102" s="485"/>
      <c r="M102" s="485"/>
      <c r="N102" s="478"/>
    </row>
    <row r="103" spans="1:14" s="28" customFormat="1" ht="51" x14ac:dyDescent="0.2">
      <c r="A103" s="23">
        <v>17</v>
      </c>
      <c r="B103" s="24" t="s">
        <v>67</v>
      </c>
      <c r="C103" s="25" t="s">
        <v>68</v>
      </c>
      <c r="D103" s="129">
        <f>D101*3.1%</f>
        <v>3814309.32</v>
      </c>
      <c r="E103" s="129">
        <f>E101*3.1%</f>
        <v>335105.65999999997</v>
      </c>
      <c r="F103" s="129"/>
      <c r="G103" s="129"/>
      <c r="H103" s="129">
        <f>D103+E103</f>
        <v>4149414.98</v>
      </c>
      <c r="I103" s="485"/>
      <c r="J103" s="485"/>
      <c r="K103" s="485"/>
      <c r="L103" s="485"/>
      <c r="M103" s="220">
        <f t="shared" ref="M103:M104" si="43">SUM(I103:L103)</f>
        <v>0</v>
      </c>
      <c r="N103" s="478"/>
    </row>
    <row r="104" spans="1:14" s="28" customFormat="1" ht="25.5" x14ac:dyDescent="0.2">
      <c r="A104" s="23"/>
      <c r="B104" s="24" t="s">
        <v>33</v>
      </c>
      <c r="C104" s="25" t="s">
        <v>69</v>
      </c>
      <c r="D104" s="129">
        <f>D103</f>
        <v>3814309.32</v>
      </c>
      <c r="E104" s="129">
        <f>E103</f>
        <v>335105.65999999997</v>
      </c>
      <c r="F104" s="129"/>
      <c r="G104" s="129"/>
      <c r="H104" s="129">
        <f>H103</f>
        <v>4149414.98</v>
      </c>
      <c r="I104" s="485"/>
      <c r="J104" s="485"/>
      <c r="K104" s="485"/>
      <c r="L104" s="485"/>
      <c r="M104" s="220">
        <f t="shared" si="43"/>
        <v>0</v>
      </c>
      <c r="N104" s="478"/>
    </row>
    <row r="105" spans="1:14" s="28" customFormat="1" x14ac:dyDescent="0.2">
      <c r="A105" s="23"/>
      <c r="B105" s="24" t="s">
        <v>33</v>
      </c>
      <c r="C105" s="25" t="s">
        <v>70</v>
      </c>
      <c r="D105" s="129">
        <f t="shared" ref="D105:L105" si="44">D101+D104</f>
        <v>126856545.31999999</v>
      </c>
      <c r="E105" s="129">
        <f t="shared" si="44"/>
        <v>11144965.66</v>
      </c>
      <c r="F105" s="129">
        <f t="shared" si="44"/>
        <v>34069924</v>
      </c>
      <c r="G105" s="129">
        <f t="shared" si="44"/>
        <v>108442.95</v>
      </c>
      <c r="H105" s="129">
        <f t="shared" si="44"/>
        <v>172179877.93000001</v>
      </c>
      <c r="I105" s="129">
        <f t="shared" si="44"/>
        <v>126918681.65000001</v>
      </c>
      <c r="J105" s="129">
        <f t="shared" si="44"/>
        <v>11150424.619999999</v>
      </c>
      <c r="K105" s="129">
        <f t="shared" si="44"/>
        <v>34069924</v>
      </c>
      <c r="L105" s="129">
        <f t="shared" si="44"/>
        <v>108442.95</v>
      </c>
      <c r="M105" s="220">
        <f>SUM(I105:L105)</f>
        <v>172247473.22</v>
      </c>
      <c r="N105" s="478"/>
    </row>
    <row r="106" spans="1:14" s="28" customFormat="1" ht="21" customHeight="1" x14ac:dyDescent="0.2">
      <c r="A106" s="661" t="s">
        <v>71</v>
      </c>
      <c r="B106" s="662"/>
      <c r="C106" s="662"/>
      <c r="D106" s="662"/>
      <c r="E106" s="662"/>
      <c r="F106" s="662"/>
      <c r="G106" s="662"/>
      <c r="H106" s="662"/>
      <c r="I106" s="485"/>
      <c r="J106" s="485"/>
      <c r="K106" s="485"/>
      <c r="L106" s="485"/>
      <c r="M106" s="485"/>
      <c r="N106" s="478"/>
    </row>
    <row r="107" spans="1:14" s="28" customFormat="1" ht="25.5" x14ac:dyDescent="0.2">
      <c r="A107" s="23">
        <v>18</v>
      </c>
      <c r="B107" s="24" t="s">
        <v>119</v>
      </c>
      <c r="C107" s="25" t="s">
        <v>120</v>
      </c>
      <c r="D107" s="129">
        <f>D105*0.5%</f>
        <v>634282.73</v>
      </c>
      <c r="E107" s="129">
        <f>E105*0.5%</f>
        <v>55724.83</v>
      </c>
      <c r="F107" s="129"/>
      <c r="G107" s="129"/>
      <c r="H107" s="129">
        <f>D107+E107</f>
        <v>690007.56</v>
      </c>
      <c r="I107" s="485"/>
      <c r="J107" s="485"/>
      <c r="K107" s="485"/>
      <c r="L107" s="485"/>
      <c r="M107" s="129">
        <f>I107+J107</f>
        <v>0</v>
      </c>
      <c r="N107" s="478"/>
    </row>
    <row r="108" spans="1:14" s="28" customFormat="1" x14ac:dyDescent="0.2">
      <c r="A108" s="23">
        <v>19</v>
      </c>
      <c r="B108" s="24" t="s">
        <v>72</v>
      </c>
      <c r="C108" s="25" t="s">
        <v>73</v>
      </c>
      <c r="D108" s="129"/>
      <c r="E108" s="129"/>
      <c r="F108" s="129"/>
      <c r="G108" s="129">
        <f>SUM(G109:G114)</f>
        <v>8617527</v>
      </c>
      <c r="H108" s="129">
        <f>SUM(D108:G108)</f>
        <v>8617527</v>
      </c>
      <c r="I108" s="485"/>
      <c r="J108" s="485"/>
      <c r="K108" s="485"/>
      <c r="L108" s="129">
        <f>SUM(L109:L114)</f>
        <v>8617527</v>
      </c>
      <c r="M108" s="129">
        <f>SUM(I108:L108)</f>
        <v>8617527</v>
      </c>
      <c r="N108" s="478"/>
    </row>
    <row r="109" spans="1:14" s="135" customFormat="1" ht="38.25" x14ac:dyDescent="0.2">
      <c r="A109" s="513" t="s">
        <v>4923</v>
      </c>
      <c r="B109" s="514" t="s">
        <v>4917</v>
      </c>
      <c r="C109" s="515" t="s">
        <v>6022</v>
      </c>
      <c r="D109" s="495"/>
      <c r="E109" s="495"/>
      <c r="F109" s="495"/>
      <c r="G109" s="495">
        <f>'09-01-01 ПНР ЭО КД'!N346*80%</f>
        <v>1152407.2</v>
      </c>
      <c r="H109" s="495">
        <f t="shared" ref="H109:H113" si="45">SUM(D109:G109)</f>
        <v>1152407.2</v>
      </c>
      <c r="I109" s="494"/>
      <c r="J109" s="494"/>
      <c r="K109" s="494"/>
      <c r="L109" s="495">
        <f>G109</f>
        <v>1152407.2</v>
      </c>
      <c r="M109" s="495">
        <f t="shared" ref="M109:M113" si="46">SUM(I109:L109)</f>
        <v>1152407.2</v>
      </c>
      <c r="N109" s="511"/>
    </row>
    <row r="110" spans="1:14" s="135" customFormat="1" ht="45" x14ac:dyDescent="0.25">
      <c r="A110" s="516" t="s">
        <v>4924</v>
      </c>
      <c r="B110" s="517" t="s">
        <v>4917</v>
      </c>
      <c r="C110" s="518" t="s">
        <v>6021</v>
      </c>
      <c r="D110" s="519"/>
      <c r="E110" s="519"/>
      <c r="F110" s="519"/>
      <c r="G110" s="519">
        <f>'09-01-01 ПНР ЭО КД'!N347*20%</f>
        <v>288101.8</v>
      </c>
      <c r="H110" s="519">
        <f t="shared" ref="H110" si="47">SUM(D110:G110)</f>
        <v>288101.8</v>
      </c>
      <c r="I110" s="520"/>
      <c r="J110" s="520"/>
      <c r="K110" s="520"/>
      <c r="L110" s="520">
        <f>G110</f>
        <v>288101.8</v>
      </c>
      <c r="M110" s="519">
        <f t="shared" ref="M110" si="48">SUM(I110:L110)</f>
        <v>288101.8</v>
      </c>
      <c r="N110" s="511"/>
    </row>
    <row r="111" spans="1:14" s="135" customFormat="1" ht="45" x14ac:dyDescent="0.25">
      <c r="A111" s="516" t="s">
        <v>4925</v>
      </c>
      <c r="B111" s="517" t="s">
        <v>4919</v>
      </c>
      <c r="C111" s="518" t="s">
        <v>6020</v>
      </c>
      <c r="D111" s="519"/>
      <c r="E111" s="519"/>
      <c r="F111" s="519"/>
      <c r="G111" s="519">
        <f>'09-01-02 ПНР КТП-6'!N172*80%</f>
        <v>83890.4</v>
      </c>
      <c r="H111" s="519">
        <f t="shared" si="45"/>
        <v>83890.4</v>
      </c>
      <c r="I111" s="520"/>
      <c r="J111" s="520"/>
      <c r="K111" s="520"/>
      <c r="L111" s="520">
        <f t="shared" ref="L111:L113" si="49">G111</f>
        <v>83890.4</v>
      </c>
      <c r="M111" s="519">
        <f t="shared" si="46"/>
        <v>83890.4</v>
      </c>
      <c r="N111" s="511"/>
    </row>
    <row r="112" spans="1:14" s="135" customFormat="1" ht="45" x14ac:dyDescent="0.25">
      <c r="A112" s="516" t="s">
        <v>6026</v>
      </c>
      <c r="B112" s="517" t="s">
        <v>4919</v>
      </c>
      <c r="C112" s="518" t="s">
        <v>6025</v>
      </c>
      <c r="D112" s="519"/>
      <c r="E112" s="519"/>
      <c r="F112" s="519"/>
      <c r="G112" s="519">
        <f>'09-01-02 ПНР КТП-6'!N173*20%</f>
        <v>20972.6</v>
      </c>
      <c r="H112" s="519">
        <f t="shared" ref="H112" si="50">SUM(D112:G112)</f>
        <v>20972.6</v>
      </c>
      <c r="I112" s="520"/>
      <c r="J112" s="520"/>
      <c r="K112" s="520"/>
      <c r="L112" s="520">
        <f t="shared" ref="L112" si="51">G112</f>
        <v>20972.6</v>
      </c>
      <c r="M112" s="519">
        <f t="shared" ref="M112" si="52">SUM(I112:L112)</f>
        <v>20972.6</v>
      </c>
      <c r="N112" s="511"/>
    </row>
    <row r="113" spans="1:14" s="135" customFormat="1" ht="45" x14ac:dyDescent="0.25">
      <c r="A113" s="516" t="s">
        <v>6027</v>
      </c>
      <c r="B113" s="517" t="s">
        <v>4921</v>
      </c>
      <c r="C113" s="518" t="s">
        <v>6024</v>
      </c>
      <c r="D113" s="519"/>
      <c r="E113" s="519"/>
      <c r="F113" s="519"/>
      <c r="G113" s="519">
        <f>'09-01-03 ПНР КД VL-4'!N169*55%</f>
        <v>3889685.25</v>
      </c>
      <c r="H113" s="519">
        <f t="shared" si="45"/>
        <v>3889685.25</v>
      </c>
      <c r="I113" s="520"/>
      <c r="J113" s="520"/>
      <c r="K113" s="520"/>
      <c r="L113" s="520">
        <f t="shared" si="49"/>
        <v>3889685.25</v>
      </c>
      <c r="M113" s="519">
        <f t="shared" si="46"/>
        <v>3889685.25</v>
      </c>
      <c r="N113" s="511"/>
    </row>
    <row r="114" spans="1:14" s="135" customFormat="1" ht="45" x14ac:dyDescent="0.25">
      <c r="A114" s="516" t="s">
        <v>6028</v>
      </c>
      <c r="B114" s="517" t="s">
        <v>4921</v>
      </c>
      <c r="C114" s="518" t="s">
        <v>6023</v>
      </c>
      <c r="D114" s="519"/>
      <c r="E114" s="519"/>
      <c r="F114" s="519"/>
      <c r="G114" s="519">
        <f>'09-01-03 ПНР КД VL-4'!N170*45%</f>
        <v>3182469.75</v>
      </c>
      <c r="H114" s="519">
        <f t="shared" ref="H114" si="53">SUM(D114:G114)</f>
        <v>3182469.75</v>
      </c>
      <c r="I114" s="520"/>
      <c r="J114" s="520"/>
      <c r="K114" s="520"/>
      <c r="L114" s="520">
        <f t="shared" ref="L114" si="54">G114</f>
        <v>3182469.75</v>
      </c>
      <c r="M114" s="519">
        <f t="shared" ref="M114" si="55">SUM(I114:L114)</f>
        <v>3182469.75</v>
      </c>
      <c r="N114" s="511"/>
    </row>
    <row r="115" spans="1:14" s="36" customFormat="1" ht="45" x14ac:dyDescent="0.25">
      <c r="A115" s="505">
        <v>20</v>
      </c>
      <c r="B115" s="506" t="s">
        <v>74</v>
      </c>
      <c r="C115" s="507" t="s">
        <v>75</v>
      </c>
      <c r="D115" s="508"/>
      <c r="E115" s="508"/>
      <c r="F115" s="508"/>
      <c r="G115" s="508">
        <f>'09-03 НТС'!F16*0</f>
        <v>0</v>
      </c>
      <c r="H115" s="508">
        <f t="shared" ref="H115:H120" si="56">SUM(D115:G115)</f>
        <v>0</v>
      </c>
      <c r="I115" s="512"/>
      <c r="J115" s="512"/>
      <c r="K115" s="512"/>
      <c r="L115" s="508">
        <f>G115</f>
        <v>0</v>
      </c>
      <c r="M115" s="508">
        <f t="shared" ref="M115:M120" si="57">SUM(I115:L115)</f>
        <v>0</v>
      </c>
      <c r="N115" s="480" t="s">
        <v>6018</v>
      </c>
    </row>
    <row r="116" spans="1:14" s="36" customFormat="1" ht="38.25" x14ac:dyDescent="0.35">
      <c r="A116" s="32">
        <v>21</v>
      </c>
      <c r="B116" s="33" t="s">
        <v>76</v>
      </c>
      <c r="C116" s="34" t="s">
        <v>77</v>
      </c>
      <c r="D116" s="220"/>
      <c r="E116" s="220"/>
      <c r="F116" s="220"/>
      <c r="G116" s="220">
        <f>'СР-3 '!E14</f>
        <v>1481760</v>
      </c>
      <c r="H116" s="129">
        <f t="shared" si="56"/>
        <v>1481760</v>
      </c>
      <c r="I116" s="497"/>
      <c r="J116" s="497"/>
      <c r="K116" s="497"/>
      <c r="L116" s="220">
        <f t="shared" ref="L116:L120" si="58">G116</f>
        <v>1481760</v>
      </c>
      <c r="M116" s="129">
        <f t="shared" si="57"/>
        <v>1481760</v>
      </c>
      <c r="N116" s="480"/>
    </row>
    <row r="117" spans="1:14" s="28" customFormat="1" ht="38.25" x14ac:dyDescent="0.2">
      <c r="A117" s="23">
        <v>22</v>
      </c>
      <c r="B117" s="24" t="s">
        <v>78</v>
      </c>
      <c r="C117" s="25" t="s">
        <v>79</v>
      </c>
      <c r="D117" s="129"/>
      <c r="E117" s="129"/>
      <c r="F117" s="129"/>
      <c r="G117" s="129">
        <f>'ССР 2020'!G62*1000</f>
        <v>59250</v>
      </c>
      <c r="H117" s="129">
        <f t="shared" si="56"/>
        <v>59250</v>
      </c>
      <c r="I117" s="491"/>
      <c r="J117" s="485"/>
      <c r="K117" s="485"/>
      <c r="L117" s="220">
        <f t="shared" si="58"/>
        <v>59250</v>
      </c>
      <c r="M117" s="129">
        <f t="shared" si="57"/>
        <v>59250</v>
      </c>
      <c r="N117" s="478"/>
    </row>
    <row r="118" spans="1:14" s="28" customFormat="1" ht="63.75" x14ac:dyDescent="0.2">
      <c r="A118" s="23">
        <v>23</v>
      </c>
      <c r="B118" s="24" t="s">
        <v>78</v>
      </c>
      <c r="C118" s="25" t="s">
        <v>80</v>
      </c>
      <c r="D118" s="129"/>
      <c r="E118" s="129"/>
      <c r="F118" s="129"/>
      <c r="G118" s="129">
        <f>'ССР 2020'!G63*1000</f>
        <v>4820</v>
      </c>
      <c r="H118" s="129">
        <f t="shared" si="56"/>
        <v>4820</v>
      </c>
      <c r="I118" s="491"/>
      <c r="J118" s="485"/>
      <c r="K118" s="485"/>
      <c r="L118" s="220">
        <f t="shared" si="58"/>
        <v>4820</v>
      </c>
      <c r="M118" s="129">
        <f t="shared" si="57"/>
        <v>4820</v>
      </c>
      <c r="N118" s="478"/>
    </row>
    <row r="119" spans="1:14" s="28" customFormat="1" ht="38.25" x14ac:dyDescent="0.2">
      <c r="A119" s="23">
        <v>24</v>
      </c>
      <c r="B119" s="24" t="s">
        <v>78</v>
      </c>
      <c r="C119" s="25" t="s">
        <v>81</v>
      </c>
      <c r="D119" s="129"/>
      <c r="E119" s="129"/>
      <c r="F119" s="129"/>
      <c r="G119" s="129">
        <f>'ССР 2020'!G64*1000</f>
        <v>21040</v>
      </c>
      <c r="H119" s="129">
        <f t="shared" si="56"/>
        <v>21040</v>
      </c>
      <c r="I119" s="491"/>
      <c r="J119" s="485"/>
      <c r="K119" s="485"/>
      <c r="L119" s="220">
        <f t="shared" si="58"/>
        <v>21040</v>
      </c>
      <c r="M119" s="129">
        <f t="shared" si="57"/>
        <v>21040</v>
      </c>
      <c r="N119" s="478"/>
    </row>
    <row r="120" spans="1:14" s="36" customFormat="1" ht="30" x14ac:dyDescent="0.25">
      <c r="A120" s="505">
        <v>25</v>
      </c>
      <c r="B120" s="506" t="s">
        <v>82</v>
      </c>
      <c r="C120" s="507" t="s">
        <v>83</v>
      </c>
      <c r="D120" s="508"/>
      <c r="E120" s="508"/>
      <c r="F120" s="508"/>
      <c r="G120" s="508">
        <f>'СР-5'!G36*0</f>
        <v>0</v>
      </c>
      <c r="H120" s="508">
        <f t="shared" si="56"/>
        <v>0</v>
      </c>
      <c r="I120" s="509"/>
      <c r="J120" s="509"/>
      <c r="K120" s="509"/>
      <c r="L120" s="508">
        <f t="shared" si="58"/>
        <v>0</v>
      </c>
      <c r="M120" s="508">
        <f t="shared" si="57"/>
        <v>0</v>
      </c>
      <c r="N120" s="480" t="s">
        <v>6018</v>
      </c>
    </row>
    <row r="121" spans="1:14" s="28" customFormat="1" ht="25.5" x14ac:dyDescent="0.2">
      <c r="A121" s="23"/>
      <c r="B121" s="24" t="s">
        <v>33</v>
      </c>
      <c r="C121" s="25" t="s">
        <v>84</v>
      </c>
      <c r="D121" s="220">
        <f>D107+D108+D115+D116+D117+D118+D119+D120</f>
        <v>634282.73</v>
      </c>
      <c r="E121" s="220">
        <f>E107+E108+E115+E116+E117+E118+E119+E120</f>
        <v>55724.83</v>
      </c>
      <c r="F121" s="220">
        <f>F107+F108+F115+F116+F117+F118+F119+F120</f>
        <v>0</v>
      </c>
      <c r="G121" s="220">
        <f>G107+G108+G115+G116+G117+G118+G119+G120</f>
        <v>10184397</v>
      </c>
      <c r="H121" s="220">
        <f>D121+E121+F121+G121</f>
        <v>10874404.560000001</v>
      </c>
      <c r="I121" s="220">
        <f>I107+I108+I115+I116+I117+I118+I119+I120</f>
        <v>0</v>
      </c>
      <c r="J121" s="220">
        <f>J107+J108+J115+J116+J117+J118+J119+J120</f>
        <v>0</v>
      </c>
      <c r="K121" s="220">
        <f>K107+K108+K115+K116+K117+K118+K119+K120</f>
        <v>0</v>
      </c>
      <c r="L121" s="220">
        <f>L107+L108+L115+L116+L117+L118+L119+L120</f>
        <v>10184397</v>
      </c>
      <c r="M121" s="220">
        <f>I121+J121+K121+L121</f>
        <v>10184397</v>
      </c>
      <c r="N121" s="478"/>
    </row>
    <row r="122" spans="1:14" s="36" customFormat="1" x14ac:dyDescent="0.2">
      <c r="A122" s="32"/>
      <c r="B122" s="33" t="s">
        <v>33</v>
      </c>
      <c r="C122" s="34" t="s">
        <v>85</v>
      </c>
      <c r="D122" s="220">
        <f t="shared" ref="D122:L122" si="59">D105+D121</f>
        <v>127490828.05</v>
      </c>
      <c r="E122" s="220">
        <f t="shared" si="59"/>
        <v>11200690.49</v>
      </c>
      <c r="F122" s="220">
        <f t="shared" si="59"/>
        <v>34069924</v>
      </c>
      <c r="G122" s="220">
        <f t="shared" si="59"/>
        <v>10292839.949999999</v>
      </c>
      <c r="H122" s="220">
        <f t="shared" si="59"/>
        <v>183054282.49000001</v>
      </c>
      <c r="I122" s="220">
        <f t="shared" si="59"/>
        <v>126918681.65000001</v>
      </c>
      <c r="J122" s="220">
        <f t="shared" si="59"/>
        <v>11150424.619999999</v>
      </c>
      <c r="K122" s="220">
        <f t="shared" si="59"/>
        <v>34069924</v>
      </c>
      <c r="L122" s="220">
        <f t="shared" si="59"/>
        <v>10292839.949999999</v>
      </c>
      <c r="M122" s="220">
        <f>SUM(I122:L122)</f>
        <v>182431870.22</v>
      </c>
      <c r="N122" s="480"/>
    </row>
    <row r="123" spans="1:14" s="36" customFormat="1" ht="21" customHeight="1" x14ac:dyDescent="0.2">
      <c r="A123" s="679" t="s">
        <v>86</v>
      </c>
      <c r="B123" s="680"/>
      <c r="C123" s="680"/>
      <c r="D123" s="680"/>
      <c r="E123" s="680"/>
      <c r="F123" s="680"/>
      <c r="G123" s="680"/>
      <c r="H123" s="680"/>
      <c r="I123" s="491"/>
      <c r="J123" s="491"/>
      <c r="K123" s="491"/>
      <c r="L123" s="491"/>
      <c r="M123" s="491"/>
      <c r="N123" s="480"/>
    </row>
    <row r="124" spans="1:14" s="28" customFormat="1" ht="75" x14ac:dyDescent="0.25">
      <c r="A124" s="505">
        <v>26</v>
      </c>
      <c r="B124" s="506" t="s">
        <v>87</v>
      </c>
      <c r="C124" s="507" t="s">
        <v>88</v>
      </c>
      <c r="D124" s="508"/>
      <c r="E124" s="508"/>
      <c r="F124" s="508"/>
      <c r="G124" s="508">
        <f>(D122+E122+F122)*1.47%*0</f>
        <v>0</v>
      </c>
      <c r="H124" s="508">
        <f>G124</f>
        <v>0</v>
      </c>
      <c r="I124" s="509"/>
      <c r="J124" s="509"/>
      <c r="K124" s="509"/>
      <c r="L124" s="509">
        <f>G124</f>
        <v>0</v>
      </c>
      <c r="M124" s="508">
        <f>SUM(I124:L124)</f>
        <v>0</v>
      </c>
      <c r="N124" s="480" t="s">
        <v>6018</v>
      </c>
    </row>
    <row r="125" spans="1:14" s="28" customFormat="1" ht="25.5" x14ac:dyDescent="0.2">
      <c r="A125" s="23"/>
      <c r="B125" s="24" t="s">
        <v>33</v>
      </c>
      <c r="C125" s="25" t="s">
        <v>89</v>
      </c>
      <c r="D125" s="129"/>
      <c r="E125" s="129"/>
      <c r="F125" s="129"/>
      <c r="G125" s="129">
        <f>G124</f>
        <v>0</v>
      </c>
      <c r="H125" s="129">
        <f>H124</f>
        <v>0</v>
      </c>
      <c r="I125" s="485"/>
      <c r="J125" s="485"/>
      <c r="K125" s="485"/>
      <c r="L125" s="129">
        <f>L124</f>
        <v>0</v>
      </c>
      <c r="M125" s="129">
        <f>SUM(I125:L125)</f>
        <v>0</v>
      </c>
      <c r="N125" s="478"/>
    </row>
    <row r="126" spans="1:14" s="29" customFormat="1" x14ac:dyDescent="0.2">
      <c r="A126" s="671" t="s">
        <v>121</v>
      </c>
      <c r="B126" s="672"/>
      <c r="C126" s="672"/>
      <c r="D126" s="672"/>
      <c r="E126" s="672"/>
      <c r="F126" s="672"/>
      <c r="G126" s="672"/>
      <c r="H126" s="672"/>
      <c r="I126" s="496"/>
      <c r="J126" s="496"/>
      <c r="K126" s="496"/>
      <c r="L126" s="496"/>
      <c r="M126" s="496"/>
      <c r="N126" s="484"/>
    </row>
    <row r="127" spans="1:14" s="30" customFormat="1" ht="43.5" customHeight="1" x14ac:dyDescent="0.2">
      <c r="A127" s="31">
        <v>27</v>
      </c>
      <c r="B127" s="673" t="s">
        <v>122</v>
      </c>
      <c r="C127" s="674"/>
      <c r="D127" s="675" t="s">
        <v>116</v>
      </c>
      <c r="E127" s="676"/>
      <c r="F127" s="676"/>
      <c r="G127" s="676"/>
      <c r="H127" s="677"/>
      <c r="I127" s="493"/>
      <c r="J127" s="493"/>
      <c r="K127" s="493"/>
      <c r="L127" s="493"/>
      <c r="M127" s="493"/>
      <c r="N127" s="482"/>
    </row>
    <row r="128" spans="1:14" s="28" customFormat="1" ht="80.099999999999994" customHeight="1" x14ac:dyDescent="0.2">
      <c r="A128" s="667" t="s">
        <v>90</v>
      </c>
      <c r="B128" s="668"/>
      <c r="C128" s="668"/>
      <c r="D128" s="668"/>
      <c r="E128" s="668"/>
      <c r="F128" s="668"/>
      <c r="G128" s="668"/>
      <c r="H128" s="669"/>
      <c r="I128" s="485"/>
      <c r="J128" s="485"/>
      <c r="K128" s="485"/>
      <c r="L128" s="485"/>
      <c r="M128" s="485"/>
      <c r="N128" s="478"/>
    </row>
    <row r="129" spans="1:19" s="45" customFormat="1" ht="60" x14ac:dyDescent="0.25">
      <c r="A129" s="521">
        <v>28</v>
      </c>
      <c r="B129" s="522" t="s">
        <v>91</v>
      </c>
      <c r="C129" s="523" t="s">
        <v>92</v>
      </c>
      <c r="D129" s="524"/>
      <c r="E129" s="524"/>
      <c r="F129" s="524"/>
      <c r="G129" s="524">
        <f>3805645.76/1.02*0</f>
        <v>0</v>
      </c>
      <c r="H129" s="524">
        <f>SUM(D129:G129)</f>
        <v>0</v>
      </c>
      <c r="I129" s="525"/>
      <c r="J129" s="525"/>
      <c r="K129" s="525"/>
      <c r="L129" s="525">
        <f t="shared" ref="L129:L134" si="60">G129</f>
        <v>0</v>
      </c>
      <c r="M129" s="525">
        <f>SUM(I129:L129)</f>
        <v>0</v>
      </c>
      <c r="N129" s="477" t="s">
        <v>6018</v>
      </c>
    </row>
    <row r="130" spans="1:19" s="28" customFormat="1" ht="45" x14ac:dyDescent="0.25">
      <c r="A130" s="505">
        <v>29</v>
      </c>
      <c r="B130" s="506" t="s">
        <v>93</v>
      </c>
      <c r="C130" s="507" t="s">
        <v>94</v>
      </c>
      <c r="D130" s="508"/>
      <c r="E130" s="508"/>
      <c r="F130" s="508"/>
      <c r="G130" s="508">
        <f>'12-01-01'!E540*0</f>
        <v>0</v>
      </c>
      <c r="H130" s="508">
        <f>SUM(D130:G130)</f>
        <v>0</v>
      </c>
      <c r="I130" s="509"/>
      <c r="J130" s="509"/>
      <c r="K130" s="509"/>
      <c r="L130" s="509">
        <f t="shared" si="60"/>
        <v>0</v>
      </c>
      <c r="M130" s="509">
        <f>SUM(I130:L130)</f>
        <v>0</v>
      </c>
      <c r="N130" s="477" t="s">
        <v>6018</v>
      </c>
    </row>
    <row r="131" spans="1:19" s="28" customFormat="1" ht="30" x14ac:dyDescent="0.25">
      <c r="A131" s="505">
        <v>30</v>
      </c>
      <c r="B131" s="506" t="s">
        <v>95</v>
      </c>
      <c r="C131" s="507" t="s">
        <v>96</v>
      </c>
      <c r="D131" s="508"/>
      <c r="E131" s="508"/>
      <c r="F131" s="508"/>
      <c r="G131" s="508">
        <f>'12-01-02'!E537*0</f>
        <v>0</v>
      </c>
      <c r="H131" s="508">
        <f t="shared" ref="H131:H134" si="61">SUM(D131:G131)</f>
        <v>0</v>
      </c>
      <c r="I131" s="509"/>
      <c r="J131" s="509"/>
      <c r="K131" s="509"/>
      <c r="L131" s="509">
        <f t="shared" si="60"/>
        <v>0</v>
      </c>
      <c r="M131" s="509">
        <f t="shared" ref="M131:M134" si="62">SUM(I131:L131)</f>
        <v>0</v>
      </c>
      <c r="N131" s="477" t="s">
        <v>6018</v>
      </c>
    </row>
    <row r="132" spans="1:19" s="28" customFormat="1" ht="60" x14ac:dyDescent="0.25">
      <c r="A132" s="505">
        <v>31</v>
      </c>
      <c r="B132" s="506" t="s">
        <v>97</v>
      </c>
      <c r="C132" s="507" t="s">
        <v>124</v>
      </c>
      <c r="D132" s="508"/>
      <c r="E132" s="508"/>
      <c r="F132" s="508"/>
      <c r="G132" s="508">
        <f>'СР-9'!C21*0</f>
        <v>0</v>
      </c>
      <c r="H132" s="508">
        <f t="shared" si="61"/>
        <v>0</v>
      </c>
      <c r="I132" s="509"/>
      <c r="J132" s="509"/>
      <c r="K132" s="509"/>
      <c r="L132" s="509">
        <f t="shared" si="60"/>
        <v>0</v>
      </c>
      <c r="M132" s="509">
        <f t="shared" si="62"/>
        <v>0</v>
      </c>
      <c r="N132" s="477" t="s">
        <v>6018</v>
      </c>
      <c r="O132" s="52"/>
      <c r="P132" s="52"/>
      <c r="Q132" s="52"/>
      <c r="R132" s="52"/>
      <c r="S132" s="52"/>
    </row>
    <row r="133" spans="1:19" s="28" customFormat="1" ht="409.5" x14ac:dyDescent="0.25">
      <c r="A133" s="505">
        <v>32</v>
      </c>
      <c r="B133" s="506" t="s">
        <v>98</v>
      </c>
      <c r="C133" s="507" t="s">
        <v>99</v>
      </c>
      <c r="D133" s="508"/>
      <c r="E133" s="508"/>
      <c r="F133" s="508"/>
      <c r="G133" s="508">
        <f>H122*0.2%*0</f>
        <v>0</v>
      </c>
      <c r="H133" s="508">
        <f t="shared" si="61"/>
        <v>0</v>
      </c>
      <c r="I133" s="509"/>
      <c r="J133" s="509"/>
      <c r="K133" s="509"/>
      <c r="L133" s="509">
        <f t="shared" si="60"/>
        <v>0</v>
      </c>
      <c r="M133" s="509">
        <f t="shared" si="62"/>
        <v>0</v>
      </c>
      <c r="N133" s="477" t="s">
        <v>6018</v>
      </c>
    </row>
    <row r="134" spans="1:19" s="36" customFormat="1" ht="30" x14ac:dyDescent="0.35">
      <c r="A134" s="505">
        <v>33</v>
      </c>
      <c r="B134" s="506" t="s">
        <v>100</v>
      </c>
      <c r="C134" s="507" t="s">
        <v>123</v>
      </c>
      <c r="D134" s="508"/>
      <c r="E134" s="508"/>
      <c r="F134" s="508"/>
      <c r="G134" s="508">
        <f>'СР-8'!D18*0</f>
        <v>0</v>
      </c>
      <c r="H134" s="508">
        <f t="shared" si="61"/>
        <v>0</v>
      </c>
      <c r="I134" s="512"/>
      <c r="J134" s="512"/>
      <c r="K134" s="512"/>
      <c r="L134" s="508">
        <f t="shared" si="60"/>
        <v>0</v>
      </c>
      <c r="M134" s="508">
        <f t="shared" si="62"/>
        <v>0</v>
      </c>
      <c r="N134" s="477" t="s">
        <v>6018</v>
      </c>
      <c r="O134" s="40"/>
      <c r="P134" s="40"/>
    </row>
    <row r="135" spans="1:19" s="28" customFormat="1" ht="191.25" x14ac:dyDescent="0.2">
      <c r="A135" s="23"/>
      <c r="B135" s="24" t="s">
        <v>33</v>
      </c>
      <c r="C135" s="25" t="s">
        <v>101</v>
      </c>
      <c r="D135" s="129">
        <f>D130+D131+D132+D133+D134</f>
        <v>0</v>
      </c>
      <c r="E135" s="129">
        <f>E130+E131+E132+E133+E134</f>
        <v>0</v>
      </c>
      <c r="F135" s="129">
        <f>F130+F131+F132+F133+F134</f>
        <v>0</v>
      </c>
      <c r="G135" s="129">
        <f>G130+G131+G132+G133+G134</f>
        <v>0</v>
      </c>
      <c r="H135" s="129">
        <f>G135</f>
        <v>0</v>
      </c>
      <c r="I135" s="485"/>
      <c r="J135" s="485"/>
      <c r="K135" s="485"/>
      <c r="L135" s="129">
        <f>L130+L131+L132+L133+L134</f>
        <v>0</v>
      </c>
      <c r="M135" s="129">
        <f>SUM(I135:L135)</f>
        <v>0</v>
      </c>
      <c r="N135" s="478"/>
    </row>
    <row r="136" spans="1:19" s="28" customFormat="1" x14ac:dyDescent="0.2">
      <c r="A136" s="23"/>
      <c r="B136" s="24" t="s">
        <v>33</v>
      </c>
      <c r="C136" s="25" t="s">
        <v>102</v>
      </c>
      <c r="D136" s="129">
        <f t="shared" ref="D136:M136" si="63">D122+D125+D135</f>
        <v>127490828.05</v>
      </c>
      <c r="E136" s="129">
        <f t="shared" si="63"/>
        <v>11200690.49</v>
      </c>
      <c r="F136" s="129">
        <f t="shared" si="63"/>
        <v>34069924</v>
      </c>
      <c r="G136" s="129">
        <f t="shared" si="63"/>
        <v>10292839.949999999</v>
      </c>
      <c r="H136" s="129">
        <f t="shared" si="63"/>
        <v>183054282.49000001</v>
      </c>
      <c r="I136" s="129">
        <f t="shared" si="63"/>
        <v>126918681.65000001</v>
      </c>
      <c r="J136" s="129">
        <f t="shared" si="63"/>
        <v>11150424.619999999</v>
      </c>
      <c r="K136" s="129">
        <f t="shared" si="63"/>
        <v>34069924</v>
      </c>
      <c r="L136" s="129">
        <f t="shared" si="63"/>
        <v>10292839.949999999</v>
      </c>
      <c r="M136" s="129">
        <f t="shared" si="63"/>
        <v>182431870.22</v>
      </c>
      <c r="N136" s="478"/>
    </row>
    <row r="137" spans="1:19" s="28" customFormat="1" ht="21" customHeight="1" x14ac:dyDescent="0.2">
      <c r="A137" s="60" t="s">
        <v>103</v>
      </c>
      <c r="B137" s="61"/>
      <c r="C137" s="61"/>
      <c r="D137" s="502"/>
      <c r="E137" s="502"/>
      <c r="F137" s="502"/>
      <c r="G137" s="502"/>
      <c r="H137" s="502"/>
      <c r="I137" s="485"/>
      <c r="J137" s="485"/>
      <c r="K137" s="485"/>
      <c r="L137" s="485"/>
      <c r="M137" s="485"/>
      <c r="N137" s="478"/>
    </row>
    <row r="138" spans="1:19" s="36" customFormat="1" ht="51" x14ac:dyDescent="0.2">
      <c r="A138" s="32">
        <v>34</v>
      </c>
      <c r="B138" s="33" t="s">
        <v>104</v>
      </c>
      <c r="C138" s="34" t="s">
        <v>105</v>
      </c>
      <c r="D138" s="220">
        <f>D136*3%</f>
        <v>3824724.84</v>
      </c>
      <c r="E138" s="220">
        <f>E136*3%</f>
        <v>336020.71</v>
      </c>
      <c r="F138" s="220">
        <f>F136*3%</f>
        <v>1022097.72</v>
      </c>
      <c r="G138" s="220">
        <f>G136*3%</f>
        <v>308785.2</v>
      </c>
      <c r="H138" s="220">
        <f>D138+E138+F138+G138</f>
        <v>5491628.4699999997</v>
      </c>
      <c r="I138" s="220">
        <f>(I136+D103*15%)*3%</f>
        <v>3824724.84</v>
      </c>
      <c r="J138" s="220">
        <f>(J136+E103*15%)*3%</f>
        <v>336020.71</v>
      </c>
      <c r="K138" s="220">
        <f>K136*3%</f>
        <v>1022097.72</v>
      </c>
      <c r="L138" s="220">
        <f>L136*3%</f>
        <v>308785.2</v>
      </c>
      <c r="M138" s="220">
        <f>I138+J138+K138+L138</f>
        <v>5491628.4699999997</v>
      </c>
      <c r="N138" s="480"/>
    </row>
    <row r="139" spans="1:19" s="36" customFormat="1" x14ac:dyDescent="0.2">
      <c r="A139" s="32"/>
      <c r="B139" s="33" t="s">
        <v>33</v>
      </c>
      <c r="C139" s="34" t="s">
        <v>106</v>
      </c>
      <c r="D139" s="220">
        <f t="shared" ref="D139:M139" si="64">D138</f>
        <v>3824724.84</v>
      </c>
      <c r="E139" s="220">
        <f t="shared" si="64"/>
        <v>336020.71</v>
      </c>
      <c r="F139" s="220">
        <f t="shared" si="64"/>
        <v>1022097.72</v>
      </c>
      <c r="G139" s="220">
        <f t="shared" si="64"/>
        <v>308785.2</v>
      </c>
      <c r="H139" s="220">
        <f t="shared" si="64"/>
        <v>5491628.4699999997</v>
      </c>
      <c r="I139" s="220">
        <f t="shared" si="64"/>
        <v>3824724.84</v>
      </c>
      <c r="J139" s="220">
        <f t="shared" si="64"/>
        <v>336020.71</v>
      </c>
      <c r="K139" s="220">
        <f t="shared" si="64"/>
        <v>1022097.72</v>
      </c>
      <c r="L139" s="220">
        <f t="shared" si="64"/>
        <v>308785.2</v>
      </c>
      <c r="M139" s="220">
        <f t="shared" si="64"/>
        <v>5491628.4699999997</v>
      </c>
      <c r="N139" s="480"/>
    </row>
    <row r="140" spans="1:19" s="36" customFormat="1" x14ac:dyDescent="0.2">
      <c r="A140" s="32"/>
      <c r="B140" s="33" t="s">
        <v>33</v>
      </c>
      <c r="C140" s="34" t="s">
        <v>107</v>
      </c>
      <c r="D140" s="220">
        <f>D136+D139</f>
        <v>131315552.89</v>
      </c>
      <c r="E140" s="220">
        <f>E136+E139</f>
        <v>11536711.199999999</v>
      </c>
      <c r="F140" s="220">
        <f>F136+F139</f>
        <v>35092021.719999999</v>
      </c>
      <c r="G140" s="220">
        <f>G136+G139</f>
        <v>10601625.15</v>
      </c>
      <c r="H140" s="220">
        <f>D140+E140+F140+G140</f>
        <v>188545910.96000001</v>
      </c>
      <c r="I140" s="220">
        <f>I136+I139</f>
        <v>130743406.48999999</v>
      </c>
      <c r="J140" s="220">
        <f>J136+J139</f>
        <v>11486445.33</v>
      </c>
      <c r="K140" s="220">
        <f>K136+K139</f>
        <v>35092021.719999999</v>
      </c>
      <c r="L140" s="220">
        <f>L136+L139</f>
        <v>10601625.15</v>
      </c>
      <c r="M140" s="220">
        <f>I140+J140+K140+L140</f>
        <v>187923498.69</v>
      </c>
      <c r="N140" s="480"/>
    </row>
    <row r="141" spans="1:19" s="36" customFormat="1" ht="21" customHeight="1" x14ac:dyDescent="0.2">
      <c r="A141" s="58" t="s">
        <v>108</v>
      </c>
      <c r="B141" s="59"/>
      <c r="C141" s="59"/>
      <c r="D141" s="503"/>
      <c r="E141" s="503"/>
      <c r="F141" s="503"/>
      <c r="G141" s="503"/>
      <c r="H141" s="503"/>
      <c r="I141" s="491"/>
      <c r="J141" s="491"/>
      <c r="K141" s="491"/>
      <c r="L141" s="491"/>
      <c r="M141" s="491"/>
      <c r="N141" s="480"/>
    </row>
    <row r="142" spans="1:19" s="28" customFormat="1" ht="25.5" x14ac:dyDescent="0.2">
      <c r="A142" s="23">
        <v>35</v>
      </c>
      <c r="B142" s="24" t="s">
        <v>109</v>
      </c>
      <c r="C142" s="25" t="s">
        <v>110</v>
      </c>
      <c r="D142" s="129">
        <f>D140*20%</f>
        <v>26263110.579999998</v>
      </c>
      <c r="E142" s="129">
        <f>E140*20%</f>
        <v>2307342.2400000002</v>
      </c>
      <c r="F142" s="129">
        <f>F140*20%</f>
        <v>7018404.3399999999</v>
      </c>
      <c r="G142" s="500">
        <f>(G140-(G29+G115)*1.03)*20%</f>
        <v>2120325.0299999998</v>
      </c>
      <c r="H142" s="500">
        <f>SUM(D142:G142)</f>
        <v>37709182.189999998</v>
      </c>
      <c r="I142" s="129">
        <f>I140*20%</f>
        <v>26148681.300000001</v>
      </c>
      <c r="J142" s="129">
        <f>J140*20%</f>
        <v>2297289.0699999998</v>
      </c>
      <c r="K142" s="129">
        <f>K140*20%</f>
        <v>7018404.3399999999</v>
      </c>
      <c r="L142" s="500">
        <f>(L140-(L29+L115)*1.03)*20%</f>
        <v>2120325.0299999998</v>
      </c>
      <c r="M142" s="500">
        <f>SUM(I142:L142)</f>
        <v>37584699.740000002</v>
      </c>
      <c r="N142" s="478"/>
    </row>
    <row r="143" spans="1:19" s="28" customFormat="1" x14ac:dyDescent="0.2">
      <c r="A143" s="23"/>
      <c r="B143" s="24" t="s">
        <v>33</v>
      </c>
      <c r="C143" s="25" t="s">
        <v>111</v>
      </c>
      <c r="D143" s="129">
        <f t="shared" ref="D143:M143" si="65">D142</f>
        <v>26263110.579999998</v>
      </c>
      <c r="E143" s="129">
        <f t="shared" si="65"/>
        <v>2307342.2400000002</v>
      </c>
      <c r="F143" s="129">
        <f t="shared" si="65"/>
        <v>7018404.3399999999</v>
      </c>
      <c r="G143" s="129">
        <f t="shared" si="65"/>
        <v>2120325.0299999998</v>
      </c>
      <c r="H143" s="129">
        <f t="shared" si="65"/>
        <v>37709182.189999998</v>
      </c>
      <c r="I143" s="129">
        <f t="shared" si="65"/>
        <v>26148681.300000001</v>
      </c>
      <c r="J143" s="129">
        <f t="shared" si="65"/>
        <v>2297289.0699999998</v>
      </c>
      <c r="K143" s="129">
        <f t="shared" si="65"/>
        <v>7018404.3399999999</v>
      </c>
      <c r="L143" s="129">
        <f t="shared" si="65"/>
        <v>2120325.0299999998</v>
      </c>
      <c r="M143" s="129">
        <f t="shared" si="65"/>
        <v>37584699.740000002</v>
      </c>
      <c r="N143" s="478"/>
    </row>
    <row r="144" spans="1:19" s="28" customFormat="1" x14ac:dyDescent="0.2">
      <c r="A144" s="23"/>
      <c r="B144" s="24" t="s">
        <v>33</v>
      </c>
      <c r="C144" s="25" t="s">
        <v>112</v>
      </c>
      <c r="D144" s="129">
        <f t="shared" ref="D144:M144" si="66">D140+D143</f>
        <v>157578663.47</v>
      </c>
      <c r="E144" s="129">
        <f t="shared" si="66"/>
        <v>13844053.439999999</v>
      </c>
      <c r="F144" s="129">
        <f t="shared" si="66"/>
        <v>42110426.060000002</v>
      </c>
      <c r="G144" s="129">
        <f t="shared" si="66"/>
        <v>12721950.18</v>
      </c>
      <c r="H144" s="129">
        <f t="shared" si="66"/>
        <v>226255093.15000001</v>
      </c>
      <c r="I144" s="129">
        <f t="shared" si="66"/>
        <v>156892087.78999999</v>
      </c>
      <c r="J144" s="129">
        <f t="shared" si="66"/>
        <v>13783734.4</v>
      </c>
      <c r="K144" s="129">
        <f t="shared" si="66"/>
        <v>42110426.060000002</v>
      </c>
      <c r="L144" s="129">
        <f t="shared" si="66"/>
        <v>12721950.18</v>
      </c>
      <c r="M144" s="129">
        <f t="shared" si="66"/>
        <v>225508198.43000001</v>
      </c>
      <c r="N144" s="478"/>
    </row>
    <row r="145" spans="1:13" s="45" customFormat="1" ht="25.5" x14ac:dyDescent="0.2">
      <c r="A145" s="486"/>
      <c r="B145" s="487"/>
      <c r="C145" s="43" t="s">
        <v>6015</v>
      </c>
      <c r="D145" s="501">
        <f>-D103*15%*1.2</f>
        <v>-686575.68</v>
      </c>
      <c r="E145" s="501">
        <f>-E103*15%*1.2</f>
        <v>-60319.02</v>
      </c>
      <c r="F145" s="501"/>
      <c r="G145" s="501"/>
      <c r="H145" s="501">
        <f>SUM(D145:G145)</f>
        <v>-746894.7</v>
      </c>
    </row>
    <row r="146" spans="1:13" s="45" customFormat="1" ht="25.5" x14ac:dyDescent="0.2">
      <c r="C146" s="489" t="s">
        <v>6016</v>
      </c>
      <c r="D146" s="498">
        <f>D144+D145</f>
        <v>156892087.78999999</v>
      </c>
      <c r="E146" s="498">
        <f>E144+E145</f>
        <v>13783734.42</v>
      </c>
      <c r="F146" s="498">
        <f>F144+F145</f>
        <v>42110426.060000002</v>
      </c>
      <c r="G146" s="498">
        <f>G144+G145</f>
        <v>12721950.18</v>
      </c>
      <c r="H146" s="498">
        <f>H144+H145</f>
        <v>225508198.44999999</v>
      </c>
      <c r="M146" s="488"/>
    </row>
    <row r="147" spans="1:13" s="28" customFormat="1" x14ac:dyDescent="0.2"/>
    <row r="148" spans="1:13" s="28" customFormat="1" x14ac:dyDescent="0.2">
      <c r="A148" s="46" t="s">
        <v>6</v>
      </c>
      <c r="C148" s="47"/>
      <c r="E148" s="47"/>
      <c r="F148" s="48"/>
      <c r="G148" s="49"/>
      <c r="H148" s="47"/>
    </row>
    <row r="149" spans="1:13" s="28" customFormat="1" x14ac:dyDescent="0.2">
      <c r="C149" s="21"/>
      <c r="D149" s="21" t="s">
        <v>7</v>
      </c>
      <c r="E149" s="21"/>
      <c r="F149" s="21"/>
      <c r="G149" s="21"/>
      <c r="H149" s="21"/>
    </row>
    <row r="150" spans="1:13" s="28" customFormat="1" x14ac:dyDescent="0.2">
      <c r="A150" s="46" t="s">
        <v>8</v>
      </c>
      <c r="C150" s="50"/>
      <c r="E150" s="50"/>
      <c r="F150" s="50"/>
      <c r="H150" s="47"/>
    </row>
    <row r="151" spans="1:13" s="28" customFormat="1" x14ac:dyDescent="0.2">
      <c r="C151" s="21"/>
      <c r="D151" s="21" t="s">
        <v>7</v>
      </c>
      <c r="E151" s="21"/>
      <c r="F151" s="21"/>
      <c r="G151" s="21"/>
      <c r="H151" s="21"/>
    </row>
    <row r="152" spans="1:13" s="28" customFormat="1" x14ac:dyDescent="0.2">
      <c r="A152" s="46" t="s">
        <v>9</v>
      </c>
      <c r="C152" s="50"/>
      <c r="D152" s="46"/>
      <c r="E152" s="50"/>
      <c r="F152" s="50"/>
      <c r="H152" s="47"/>
    </row>
    <row r="153" spans="1:13" s="28" customFormat="1" x14ac:dyDescent="0.2">
      <c r="C153" s="57" t="s">
        <v>21</v>
      </c>
      <c r="D153" s="21" t="s">
        <v>7</v>
      </c>
      <c r="E153" s="21"/>
      <c r="F153" s="21"/>
      <c r="G153" s="21"/>
      <c r="H153" s="21"/>
    </row>
    <row r="154" spans="1:13" s="28" customFormat="1" x14ac:dyDescent="0.2">
      <c r="A154" s="46" t="s">
        <v>10</v>
      </c>
      <c r="C154" s="48"/>
      <c r="D154" s="48"/>
      <c r="E154" s="47"/>
      <c r="F154" s="48"/>
      <c r="G154" s="49"/>
      <c r="H154" s="47"/>
    </row>
    <row r="155" spans="1:13" s="28" customFormat="1" x14ac:dyDescent="0.2">
      <c r="C155" s="670" t="s">
        <v>11</v>
      </c>
      <c r="D155" s="670"/>
      <c r="E155" s="670"/>
      <c r="F155" s="670"/>
      <c r="G155" s="21"/>
      <c r="H155" s="21"/>
    </row>
    <row r="156" spans="1:13" s="28" customFormat="1" x14ac:dyDescent="0.2"/>
    <row r="157" spans="1:13" s="28" customFormat="1" x14ac:dyDescent="0.2"/>
    <row r="158" spans="1:13" s="28" customFormat="1" x14ac:dyDescent="0.2"/>
    <row r="159" spans="1:13" s="28" customFormat="1" x14ac:dyDescent="0.2"/>
    <row r="160" spans="1:13" s="28" customFormat="1" x14ac:dyDescent="0.2"/>
    <row r="161" s="28" customFormat="1" x14ac:dyDescent="0.2"/>
    <row r="162" s="28" customFormat="1" x14ac:dyDescent="0.2"/>
    <row r="163" s="28" customFormat="1" x14ac:dyDescent="0.2"/>
  </sheetData>
  <mergeCells count="41">
    <mergeCell ref="N19:N22"/>
    <mergeCell ref="A123:H123"/>
    <mergeCell ref="A126:H126"/>
    <mergeCell ref="B127:C127"/>
    <mergeCell ref="D127:H127"/>
    <mergeCell ref="A31:H31"/>
    <mergeCell ref="A74:H74"/>
    <mergeCell ref="B75:C75"/>
    <mergeCell ref="D75:H75"/>
    <mergeCell ref="A76:H76"/>
    <mergeCell ref="A93:H93"/>
    <mergeCell ref="I20:I22"/>
    <mergeCell ref="J20:J22"/>
    <mergeCell ref="K20:K22"/>
    <mergeCell ref="L20:L22"/>
    <mergeCell ref="M20:M22"/>
    <mergeCell ref="A128:H128"/>
    <mergeCell ref="C155:F155"/>
    <mergeCell ref="A96:H96"/>
    <mergeCell ref="B97:C97"/>
    <mergeCell ref="D97:H97"/>
    <mergeCell ref="A98:H98"/>
    <mergeCell ref="A102:H102"/>
    <mergeCell ref="A106:H106"/>
    <mergeCell ref="A24:H24"/>
    <mergeCell ref="A19:A22"/>
    <mergeCell ref="B19:B22"/>
    <mergeCell ref="C19:C22"/>
    <mergeCell ref="D19:H19"/>
    <mergeCell ref="I19:M19"/>
    <mergeCell ref="D20:D22"/>
    <mergeCell ref="E20:E22"/>
    <mergeCell ref="F20:F22"/>
    <mergeCell ref="G20:G22"/>
    <mergeCell ref="H20:H22"/>
    <mergeCell ref="C14:G14"/>
    <mergeCell ref="C3:G3"/>
    <mergeCell ref="C4:G4"/>
    <mergeCell ref="C8:G8"/>
    <mergeCell ref="C9:G9"/>
    <mergeCell ref="C13:G13"/>
  </mergeCells>
  <pageMargins left="0.34" right="0.25" top="0.75" bottom="0.75" header="0.3" footer="0.3"/>
  <pageSetup paperSize="9" scale="69" fitToHeight="0" orientation="portrait" r:id="rId1"/>
  <headerFooter alignWithMargins="0">
    <oddHeader>&amp;LГРАНД-Смета 2021</oddHeader>
    <oddFooter>&amp;RСтраница &amp;P</oddFooter>
  </headerFooter>
  <legacy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33"/>
  <sheetViews>
    <sheetView topLeftCell="A91" zoomScale="115" zoomScaleNormal="115" workbookViewId="0">
      <selection activeCell="K18" sqref="K18"/>
    </sheetView>
  </sheetViews>
  <sheetFormatPr defaultColWidth="9.140625" defaultRowHeight="11.25" customHeight="1" x14ac:dyDescent="0.2"/>
  <cols>
    <col min="1" max="1" width="8.140625" style="63" customWidth="1"/>
    <col min="2" max="2" width="20.140625" style="63" customWidth="1"/>
    <col min="3" max="4" width="10.42578125" style="63" customWidth="1"/>
    <col min="5" max="5" width="13.28515625" style="63" customWidth="1"/>
    <col min="6" max="6" width="8.5703125" style="63" customWidth="1"/>
    <col min="7" max="7" width="7.85546875" style="63" customWidth="1"/>
    <col min="8" max="8" width="8.42578125" style="63" customWidth="1"/>
    <col min="9" max="9" width="8.7109375" style="63" customWidth="1"/>
    <col min="10" max="10" width="8.140625" style="63" customWidth="1"/>
    <col min="11" max="11" width="8.5703125" style="63" customWidth="1"/>
    <col min="12" max="12" width="10" style="63" customWidth="1"/>
    <col min="13" max="13" width="6" style="63" customWidth="1"/>
    <col min="14" max="14" width="9.7109375" style="63" customWidth="1"/>
    <col min="15" max="15" width="99.7109375" style="68" hidden="1" customWidth="1"/>
    <col min="16" max="17" width="138.42578125" style="68" hidden="1" customWidth="1"/>
    <col min="18" max="18" width="34.140625" style="68" hidden="1" customWidth="1"/>
    <col min="19" max="20" width="110.140625" style="68" hidden="1" customWidth="1"/>
    <col min="21" max="24" width="34.140625" style="68" hidden="1" customWidth="1"/>
    <col min="25" max="30" width="84.42578125" style="68" hidden="1" customWidth="1"/>
    <col min="31" max="16384" width="9.140625" style="63"/>
  </cols>
  <sheetData>
    <row r="1" spans="1:15" s="63" customFormat="1" x14ac:dyDescent="0.2">
      <c r="N1" s="64" t="s">
        <v>128</v>
      </c>
    </row>
    <row r="2" spans="1:15" s="63" customFormat="1" x14ac:dyDescent="0.2">
      <c r="N2" s="64" t="s">
        <v>12</v>
      </c>
    </row>
    <row r="3" spans="1:15" s="63" customFormat="1" x14ac:dyDescent="0.2">
      <c r="N3" s="64"/>
    </row>
    <row r="4" spans="1:15" s="63" customFormat="1" x14ac:dyDescent="0.2">
      <c r="F4" s="65"/>
    </row>
    <row r="5" spans="1:15" s="63" customFormat="1" x14ac:dyDescent="0.2">
      <c r="A5" s="66" t="s">
        <v>129</v>
      </c>
      <c r="B5" s="67"/>
      <c r="D5" s="767" t="s">
        <v>33</v>
      </c>
      <c r="E5" s="767"/>
      <c r="F5" s="767"/>
      <c r="G5" s="767"/>
      <c r="H5" s="767"/>
      <c r="I5" s="767"/>
      <c r="J5" s="767"/>
      <c r="K5" s="767"/>
      <c r="L5" s="767"/>
      <c r="M5" s="767"/>
      <c r="N5" s="767"/>
      <c r="O5" s="68" t="s">
        <v>33</v>
      </c>
    </row>
    <row r="6" spans="1:15" s="63" customFormat="1" ht="15" customHeight="1" x14ac:dyDescent="0.2">
      <c r="A6" s="69" t="s">
        <v>130</v>
      </c>
      <c r="D6" s="70" t="s">
        <v>131</v>
      </c>
      <c r="E6" s="70"/>
      <c r="F6" s="71"/>
      <c r="G6" s="71"/>
      <c r="H6" s="71"/>
      <c r="I6" s="71"/>
      <c r="J6" s="71"/>
      <c r="K6" s="71"/>
      <c r="L6" s="71"/>
      <c r="M6" s="71"/>
      <c r="N6" s="71"/>
    </row>
    <row r="7" spans="1:15" s="63" customFormat="1" ht="43.5" customHeight="1" x14ac:dyDescent="0.2">
      <c r="A7" s="768" t="s">
        <v>24</v>
      </c>
      <c r="B7" s="768"/>
      <c r="C7" s="768"/>
      <c r="D7" s="768"/>
      <c r="E7" s="768"/>
      <c r="F7" s="768"/>
      <c r="G7" s="768"/>
      <c r="H7" s="768"/>
      <c r="I7" s="768"/>
      <c r="J7" s="768"/>
      <c r="K7" s="768"/>
      <c r="L7" s="768"/>
      <c r="M7" s="768"/>
      <c r="N7" s="768"/>
    </row>
    <row r="8" spans="1:15" s="63" customFormat="1" x14ac:dyDescent="0.2">
      <c r="A8" s="769" t="s">
        <v>3</v>
      </c>
      <c r="B8" s="769"/>
      <c r="C8" s="769"/>
      <c r="D8" s="769"/>
      <c r="E8" s="769"/>
      <c r="F8" s="769"/>
      <c r="G8" s="769"/>
      <c r="H8" s="769"/>
      <c r="I8" s="769"/>
      <c r="J8" s="769"/>
      <c r="K8" s="769"/>
      <c r="L8" s="769"/>
      <c r="M8" s="769"/>
      <c r="N8" s="769"/>
    </row>
    <row r="9" spans="1:15" s="63" customFormat="1" ht="30" customHeight="1" x14ac:dyDescent="0.2">
      <c r="A9" s="768" t="s">
        <v>4883</v>
      </c>
      <c r="B9" s="768"/>
      <c r="C9" s="768"/>
      <c r="D9" s="768"/>
      <c r="E9" s="768"/>
      <c r="F9" s="768"/>
      <c r="G9" s="768"/>
      <c r="H9" s="768"/>
      <c r="I9" s="768"/>
      <c r="J9" s="768"/>
      <c r="K9" s="768"/>
      <c r="L9" s="768"/>
      <c r="M9" s="768"/>
      <c r="N9" s="768"/>
    </row>
    <row r="10" spans="1:15" s="63" customFormat="1" x14ac:dyDescent="0.2">
      <c r="A10" s="769" t="s">
        <v>132</v>
      </c>
      <c r="B10" s="769"/>
      <c r="C10" s="769"/>
      <c r="D10" s="769"/>
      <c r="E10" s="769"/>
      <c r="F10" s="769"/>
      <c r="G10" s="769"/>
      <c r="H10" s="769"/>
      <c r="I10" s="769"/>
      <c r="J10" s="769"/>
      <c r="K10" s="769"/>
      <c r="L10" s="769"/>
      <c r="M10" s="769"/>
      <c r="N10" s="769"/>
    </row>
    <row r="11" spans="1:15" s="63" customFormat="1" ht="28.5" customHeight="1" x14ac:dyDescent="0.25">
      <c r="A11" s="770" t="s">
        <v>4884</v>
      </c>
      <c r="B11" s="770"/>
      <c r="C11" s="770"/>
      <c r="D11" s="770"/>
      <c r="E11" s="770"/>
      <c r="F11" s="770"/>
      <c r="G11" s="770"/>
      <c r="H11" s="770"/>
      <c r="I11" s="770"/>
      <c r="J11" s="770"/>
      <c r="K11" s="770"/>
      <c r="L11" s="770"/>
      <c r="M11" s="770"/>
      <c r="N11" s="770"/>
    </row>
    <row r="12" spans="1:15" s="63" customFormat="1" ht="29.25" customHeight="1" x14ac:dyDescent="0.2">
      <c r="A12" s="768" t="s">
        <v>63</v>
      </c>
      <c r="B12" s="768"/>
      <c r="C12" s="768"/>
      <c r="D12" s="768"/>
      <c r="E12" s="768"/>
      <c r="F12" s="768"/>
      <c r="G12" s="768"/>
      <c r="H12" s="768"/>
      <c r="I12" s="768"/>
      <c r="J12" s="768"/>
      <c r="K12" s="768"/>
      <c r="L12" s="768"/>
      <c r="M12" s="768"/>
      <c r="N12" s="768"/>
    </row>
    <row r="13" spans="1:15" s="63" customFormat="1" ht="33.75" customHeight="1" x14ac:dyDescent="0.2">
      <c r="A13" s="769" t="s">
        <v>134</v>
      </c>
      <c r="B13" s="769"/>
      <c r="C13" s="769"/>
      <c r="D13" s="769"/>
      <c r="E13" s="769"/>
      <c r="F13" s="769"/>
      <c r="G13" s="769"/>
      <c r="H13" s="769"/>
      <c r="I13" s="769"/>
      <c r="J13" s="769"/>
      <c r="K13" s="769"/>
      <c r="L13" s="769"/>
      <c r="M13" s="769"/>
      <c r="N13" s="769"/>
    </row>
    <row r="14" spans="1:15" s="63" customFormat="1" ht="18" customHeight="1" x14ac:dyDescent="0.2">
      <c r="A14" s="63" t="s">
        <v>135</v>
      </c>
      <c r="B14" s="72" t="s">
        <v>136</v>
      </c>
      <c r="C14" s="63" t="s">
        <v>137</v>
      </c>
      <c r="F14" s="68"/>
      <c r="G14" s="68"/>
      <c r="H14" s="68"/>
      <c r="I14" s="68"/>
      <c r="J14" s="68"/>
      <c r="K14" s="68"/>
      <c r="L14" s="68"/>
      <c r="M14" s="68"/>
      <c r="N14" s="68"/>
    </row>
    <row r="15" spans="1:15" s="63" customFormat="1" ht="30.75" customHeight="1" x14ac:dyDescent="0.2">
      <c r="A15" s="63" t="s">
        <v>138</v>
      </c>
      <c r="B15" s="777" t="s">
        <v>139</v>
      </c>
      <c r="C15" s="777"/>
      <c r="D15" s="777"/>
      <c r="E15" s="777"/>
      <c r="F15" s="777"/>
      <c r="G15" s="68"/>
      <c r="H15" s="68"/>
      <c r="I15" s="68"/>
      <c r="J15" s="68"/>
      <c r="K15" s="68"/>
      <c r="L15" s="68"/>
      <c r="M15" s="68"/>
      <c r="N15" s="68"/>
    </row>
    <row r="16" spans="1:15" s="63" customFormat="1" x14ac:dyDescent="0.2">
      <c r="B16" s="778" t="s">
        <v>140</v>
      </c>
      <c r="C16" s="778"/>
      <c r="D16" s="778"/>
      <c r="E16" s="778"/>
      <c r="F16" s="778"/>
      <c r="G16" s="73"/>
      <c r="H16" s="73"/>
      <c r="I16" s="73"/>
      <c r="J16" s="73"/>
      <c r="K16" s="73"/>
      <c r="L16" s="73"/>
      <c r="M16" s="74"/>
      <c r="N16" s="73"/>
    </row>
    <row r="17" spans="1:17" s="63" customFormat="1" ht="25.5" customHeight="1" x14ac:dyDescent="0.2">
      <c r="D17" s="75"/>
      <c r="E17" s="75"/>
      <c r="F17" s="75"/>
      <c r="G17" s="75"/>
      <c r="H17" s="75"/>
      <c r="I17" s="75"/>
      <c r="J17" s="75"/>
      <c r="K17" s="75"/>
      <c r="L17" s="75"/>
      <c r="M17" s="73"/>
      <c r="N17" s="73"/>
    </row>
    <row r="18" spans="1:17" s="63" customFormat="1" x14ac:dyDescent="0.2">
      <c r="A18" s="76" t="s">
        <v>141</v>
      </c>
      <c r="D18" s="70" t="s">
        <v>33</v>
      </c>
      <c r="F18" s="77"/>
      <c r="G18" s="77"/>
      <c r="H18" s="77"/>
      <c r="I18" s="77"/>
      <c r="J18" s="77"/>
      <c r="K18" s="77"/>
      <c r="L18" s="77"/>
      <c r="M18" s="77"/>
      <c r="N18" s="77"/>
    </row>
    <row r="19" spans="1:17" s="63" customFormat="1" ht="25.5" customHeight="1" x14ac:dyDescent="0.2"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</row>
    <row r="20" spans="1:17" s="63" customFormat="1" ht="12.75" customHeight="1" x14ac:dyDescent="0.2">
      <c r="A20" s="76" t="s">
        <v>142</v>
      </c>
      <c r="C20" s="78">
        <v>3969.25</v>
      </c>
      <c r="D20" s="79" t="s">
        <v>4885</v>
      </c>
      <c r="E20" s="66" t="s">
        <v>144</v>
      </c>
      <c r="L20" s="80"/>
      <c r="M20" s="80"/>
    </row>
    <row r="21" spans="1:17" s="63" customFormat="1" ht="12.75" customHeight="1" x14ac:dyDescent="0.2">
      <c r="B21" s="63" t="s">
        <v>145</v>
      </c>
      <c r="C21" s="81"/>
      <c r="D21" s="82"/>
      <c r="E21" s="66"/>
    </row>
    <row r="22" spans="1:17" s="63" customFormat="1" ht="12.75" customHeight="1" x14ac:dyDescent="0.2">
      <c r="B22" s="63" t="s">
        <v>146</v>
      </c>
      <c r="C22" s="78">
        <v>3969.25</v>
      </c>
      <c r="D22" s="79" t="s">
        <v>4885</v>
      </c>
      <c r="E22" s="66" t="s">
        <v>144</v>
      </c>
      <c r="G22" s="63" t="s">
        <v>147</v>
      </c>
      <c r="L22" s="78">
        <v>0</v>
      </c>
      <c r="M22" s="79" t="s">
        <v>4886</v>
      </c>
      <c r="N22" s="66" t="s">
        <v>144</v>
      </c>
    </row>
    <row r="23" spans="1:17" s="63" customFormat="1" ht="12.75" customHeight="1" x14ac:dyDescent="0.2">
      <c r="B23" s="63" t="s">
        <v>5</v>
      </c>
      <c r="C23" s="78">
        <v>0</v>
      </c>
      <c r="D23" s="83" t="s">
        <v>149</v>
      </c>
      <c r="E23" s="66" t="s">
        <v>144</v>
      </c>
      <c r="G23" s="63" t="s">
        <v>150</v>
      </c>
      <c r="L23" s="84"/>
      <c r="M23" s="84">
        <v>438.48</v>
      </c>
      <c r="N23" s="69" t="s">
        <v>151</v>
      </c>
    </row>
    <row r="24" spans="1:17" s="63" customFormat="1" ht="12.75" customHeight="1" x14ac:dyDescent="0.2">
      <c r="B24" s="63" t="s">
        <v>18</v>
      </c>
      <c r="C24" s="78">
        <v>0</v>
      </c>
      <c r="D24" s="83" t="s">
        <v>149</v>
      </c>
      <c r="E24" s="66" t="s">
        <v>144</v>
      </c>
      <c r="G24" s="63" t="s">
        <v>152</v>
      </c>
      <c r="L24" s="84"/>
      <c r="M24" s="84">
        <v>523.04</v>
      </c>
      <c r="N24" s="69" t="s">
        <v>151</v>
      </c>
    </row>
    <row r="25" spans="1:17" s="63" customFormat="1" ht="12.75" customHeight="1" x14ac:dyDescent="0.2">
      <c r="B25" s="63" t="s">
        <v>19</v>
      </c>
      <c r="C25" s="78">
        <v>0</v>
      </c>
      <c r="D25" s="79" t="s">
        <v>149</v>
      </c>
      <c r="E25" s="66" t="s">
        <v>144</v>
      </c>
      <c r="G25" s="63" t="s">
        <v>153</v>
      </c>
      <c r="L25" s="779" t="s">
        <v>33</v>
      </c>
      <c r="M25" s="779"/>
    </row>
    <row r="26" spans="1:17" s="63" customFormat="1" x14ac:dyDescent="0.2">
      <c r="A26" s="85"/>
    </row>
    <row r="27" spans="1:17" s="63" customFormat="1" ht="36" customHeight="1" x14ac:dyDescent="0.2">
      <c r="A27" s="771" t="s">
        <v>154</v>
      </c>
      <c r="B27" s="771" t="s">
        <v>15</v>
      </c>
      <c r="C27" s="771" t="s">
        <v>155</v>
      </c>
      <c r="D27" s="771"/>
      <c r="E27" s="771"/>
      <c r="F27" s="771" t="s">
        <v>156</v>
      </c>
      <c r="G27" s="771" t="s">
        <v>157</v>
      </c>
      <c r="H27" s="771"/>
      <c r="I27" s="771"/>
      <c r="J27" s="771" t="s">
        <v>158</v>
      </c>
      <c r="K27" s="771"/>
      <c r="L27" s="771"/>
      <c r="M27" s="771" t="s">
        <v>159</v>
      </c>
      <c r="N27" s="771" t="s">
        <v>160</v>
      </c>
    </row>
    <row r="28" spans="1:17" s="63" customFormat="1" ht="36.75" customHeight="1" x14ac:dyDescent="0.2">
      <c r="A28" s="771"/>
      <c r="B28" s="771"/>
      <c r="C28" s="771"/>
      <c r="D28" s="771"/>
      <c r="E28" s="771"/>
      <c r="F28" s="771"/>
      <c r="G28" s="771"/>
      <c r="H28" s="771"/>
      <c r="I28" s="771"/>
      <c r="J28" s="771"/>
      <c r="K28" s="771"/>
      <c r="L28" s="771"/>
      <c r="M28" s="771"/>
      <c r="N28" s="771"/>
    </row>
    <row r="29" spans="1:17" s="63" customFormat="1" ht="42.75" customHeight="1" x14ac:dyDescent="0.2">
      <c r="A29" s="771"/>
      <c r="B29" s="771"/>
      <c r="C29" s="771"/>
      <c r="D29" s="771"/>
      <c r="E29" s="771"/>
      <c r="F29" s="771"/>
      <c r="G29" s="86" t="s">
        <v>161</v>
      </c>
      <c r="H29" s="86" t="s">
        <v>162</v>
      </c>
      <c r="I29" s="86" t="s">
        <v>163</v>
      </c>
      <c r="J29" s="86" t="s">
        <v>161</v>
      </c>
      <c r="K29" s="86" t="s">
        <v>162</v>
      </c>
      <c r="L29" s="86" t="s">
        <v>20</v>
      </c>
      <c r="M29" s="771"/>
      <c r="N29" s="771"/>
    </row>
    <row r="30" spans="1:17" s="63" customFormat="1" x14ac:dyDescent="0.2">
      <c r="A30" s="87">
        <v>1</v>
      </c>
      <c r="B30" s="87">
        <v>2</v>
      </c>
      <c r="C30" s="772">
        <v>3</v>
      </c>
      <c r="D30" s="772"/>
      <c r="E30" s="772"/>
      <c r="F30" s="87">
        <v>4</v>
      </c>
      <c r="G30" s="87">
        <v>5</v>
      </c>
      <c r="H30" s="87">
        <v>6</v>
      </c>
      <c r="I30" s="87">
        <v>7</v>
      </c>
      <c r="J30" s="87">
        <v>8</v>
      </c>
      <c r="K30" s="87">
        <v>9</v>
      </c>
      <c r="L30" s="87">
        <v>10</v>
      </c>
      <c r="M30" s="87">
        <v>11</v>
      </c>
      <c r="N30" s="87">
        <v>12</v>
      </c>
    </row>
    <row r="31" spans="1:17" s="63" customFormat="1" x14ac:dyDescent="0.2">
      <c r="A31" s="773" t="s">
        <v>4887</v>
      </c>
      <c r="B31" s="774"/>
      <c r="C31" s="774"/>
      <c r="D31" s="774"/>
      <c r="E31" s="774"/>
      <c r="F31" s="774"/>
      <c r="G31" s="774"/>
      <c r="H31" s="774"/>
      <c r="I31" s="774"/>
      <c r="J31" s="774"/>
      <c r="K31" s="774"/>
      <c r="L31" s="774"/>
      <c r="M31" s="774"/>
      <c r="N31" s="775"/>
      <c r="P31" s="68" t="s">
        <v>4887</v>
      </c>
    </row>
    <row r="32" spans="1:17" s="63" customFormat="1" x14ac:dyDescent="0.2">
      <c r="A32" s="783" t="s">
        <v>226</v>
      </c>
      <c r="B32" s="784"/>
      <c r="C32" s="784"/>
      <c r="D32" s="784"/>
      <c r="E32" s="784"/>
      <c r="F32" s="784"/>
      <c r="G32" s="784"/>
      <c r="H32" s="784"/>
      <c r="I32" s="784"/>
      <c r="J32" s="784"/>
      <c r="K32" s="784"/>
      <c r="L32" s="784"/>
      <c r="M32" s="784"/>
      <c r="N32" s="785"/>
      <c r="Q32" s="68" t="s">
        <v>226</v>
      </c>
    </row>
    <row r="33" spans="1:24" s="63" customFormat="1" ht="56.25" x14ac:dyDescent="0.2">
      <c r="A33" s="88" t="s">
        <v>165</v>
      </c>
      <c r="B33" s="89" t="s">
        <v>302</v>
      </c>
      <c r="C33" s="776" t="s">
        <v>303</v>
      </c>
      <c r="D33" s="776"/>
      <c r="E33" s="776"/>
      <c r="F33" s="90" t="s">
        <v>168</v>
      </c>
      <c r="G33" s="90" t="s">
        <v>33</v>
      </c>
      <c r="H33" s="90" t="s">
        <v>33</v>
      </c>
      <c r="I33" s="90" t="s">
        <v>2512</v>
      </c>
      <c r="J33" s="91" t="s">
        <v>33</v>
      </c>
      <c r="K33" s="90" t="s">
        <v>33</v>
      </c>
      <c r="L33" s="91" t="s">
        <v>33</v>
      </c>
      <c r="M33" s="92" t="s">
        <v>33</v>
      </c>
      <c r="N33" s="93" t="s">
        <v>33</v>
      </c>
      <c r="R33" s="68" t="s">
        <v>303</v>
      </c>
    </row>
    <row r="34" spans="1:24" s="63" customFormat="1" x14ac:dyDescent="0.2">
      <c r="A34" s="94"/>
      <c r="B34" s="95"/>
      <c r="C34" s="767" t="s">
        <v>4888</v>
      </c>
      <c r="D34" s="767"/>
      <c r="E34" s="767"/>
      <c r="F34" s="767"/>
      <c r="G34" s="767"/>
      <c r="H34" s="767"/>
      <c r="I34" s="767"/>
      <c r="J34" s="767"/>
      <c r="K34" s="767"/>
      <c r="L34" s="767"/>
      <c r="M34" s="767"/>
      <c r="N34" s="781"/>
      <c r="S34" s="68" t="s">
        <v>4888</v>
      </c>
    </row>
    <row r="35" spans="1:24" s="63" customFormat="1" ht="22.5" x14ac:dyDescent="0.2">
      <c r="A35" s="96"/>
      <c r="B35" s="97" t="s">
        <v>171</v>
      </c>
      <c r="C35" s="767" t="s">
        <v>172</v>
      </c>
      <c r="D35" s="767"/>
      <c r="E35" s="767"/>
      <c r="F35" s="767"/>
      <c r="G35" s="767"/>
      <c r="H35" s="767"/>
      <c r="I35" s="767"/>
      <c r="J35" s="767"/>
      <c r="K35" s="767"/>
      <c r="L35" s="767"/>
      <c r="M35" s="767"/>
      <c r="N35" s="781"/>
      <c r="T35" s="68" t="s">
        <v>172</v>
      </c>
    </row>
    <row r="36" spans="1:24" s="63" customFormat="1" x14ac:dyDescent="0.2">
      <c r="A36" s="98"/>
      <c r="B36" s="97" t="s">
        <v>173</v>
      </c>
      <c r="C36" s="767" t="s">
        <v>174</v>
      </c>
      <c r="D36" s="767"/>
      <c r="E36" s="767"/>
      <c r="F36" s="99" t="s">
        <v>33</v>
      </c>
      <c r="G36" s="99" t="s">
        <v>33</v>
      </c>
      <c r="H36" s="99" t="s">
        <v>33</v>
      </c>
      <c r="I36" s="99" t="s">
        <v>33</v>
      </c>
      <c r="J36" s="100">
        <v>4055.7</v>
      </c>
      <c r="K36" s="99" t="s">
        <v>175</v>
      </c>
      <c r="L36" s="100">
        <v>10585.38</v>
      </c>
      <c r="M36" s="101" t="s">
        <v>33</v>
      </c>
      <c r="N36" s="102" t="s">
        <v>33</v>
      </c>
      <c r="U36" s="68" t="s">
        <v>174</v>
      </c>
    </row>
    <row r="37" spans="1:24" s="63" customFormat="1" x14ac:dyDescent="0.2">
      <c r="A37" s="98"/>
      <c r="B37" s="97" t="s">
        <v>176</v>
      </c>
      <c r="C37" s="767" t="s">
        <v>177</v>
      </c>
      <c r="D37" s="767"/>
      <c r="E37" s="767"/>
      <c r="F37" s="99" t="s">
        <v>33</v>
      </c>
      <c r="G37" s="99" t="s">
        <v>33</v>
      </c>
      <c r="H37" s="99" t="s">
        <v>33</v>
      </c>
      <c r="I37" s="99" t="s">
        <v>33</v>
      </c>
      <c r="J37" s="100">
        <v>445.5</v>
      </c>
      <c r="K37" s="99" t="s">
        <v>175</v>
      </c>
      <c r="L37" s="100">
        <v>1162.76</v>
      </c>
      <c r="M37" s="101" t="s">
        <v>33</v>
      </c>
      <c r="N37" s="102" t="s">
        <v>33</v>
      </c>
      <c r="U37" s="68" t="s">
        <v>177</v>
      </c>
    </row>
    <row r="38" spans="1:24" s="63" customFormat="1" x14ac:dyDescent="0.2">
      <c r="A38" s="98"/>
      <c r="B38" s="97" t="s">
        <v>33</v>
      </c>
      <c r="C38" s="767" t="s">
        <v>178</v>
      </c>
      <c r="D38" s="767"/>
      <c r="E38" s="767"/>
      <c r="F38" s="99" t="s">
        <v>179</v>
      </c>
      <c r="G38" s="99" t="s">
        <v>306</v>
      </c>
      <c r="H38" s="99" t="s">
        <v>175</v>
      </c>
      <c r="I38" s="99" t="s">
        <v>4889</v>
      </c>
      <c r="J38" s="100" t="s">
        <v>33</v>
      </c>
      <c r="K38" s="99" t="s">
        <v>33</v>
      </c>
      <c r="L38" s="100" t="s">
        <v>33</v>
      </c>
      <c r="M38" s="101" t="s">
        <v>33</v>
      </c>
      <c r="N38" s="102" t="s">
        <v>33</v>
      </c>
      <c r="V38" s="68" t="s">
        <v>178</v>
      </c>
    </row>
    <row r="39" spans="1:24" s="63" customFormat="1" x14ac:dyDescent="0.2">
      <c r="A39" s="98"/>
      <c r="B39" s="97" t="s">
        <v>33</v>
      </c>
      <c r="C39" s="776" t="s">
        <v>182</v>
      </c>
      <c r="D39" s="776"/>
      <c r="E39" s="776"/>
      <c r="F39" s="90" t="s">
        <v>33</v>
      </c>
      <c r="G39" s="90" t="s">
        <v>33</v>
      </c>
      <c r="H39" s="90" t="s">
        <v>33</v>
      </c>
      <c r="I39" s="90" t="s">
        <v>33</v>
      </c>
      <c r="J39" s="91">
        <v>4055.7</v>
      </c>
      <c r="K39" s="90" t="s">
        <v>33</v>
      </c>
      <c r="L39" s="91">
        <v>10585.38</v>
      </c>
      <c r="M39" s="92" t="s">
        <v>33</v>
      </c>
      <c r="N39" s="93" t="s">
        <v>33</v>
      </c>
      <c r="W39" s="68" t="s">
        <v>182</v>
      </c>
    </row>
    <row r="40" spans="1:24" s="63" customFormat="1" x14ac:dyDescent="0.2">
      <c r="A40" s="98"/>
      <c r="B40" s="97" t="s">
        <v>33</v>
      </c>
      <c r="C40" s="767" t="s">
        <v>183</v>
      </c>
      <c r="D40" s="767"/>
      <c r="E40" s="767"/>
      <c r="F40" s="99" t="s">
        <v>33</v>
      </c>
      <c r="G40" s="99" t="s">
        <v>33</v>
      </c>
      <c r="H40" s="99" t="s">
        <v>33</v>
      </c>
      <c r="I40" s="99" t="s">
        <v>33</v>
      </c>
      <c r="J40" s="100" t="s">
        <v>33</v>
      </c>
      <c r="K40" s="99" t="s">
        <v>33</v>
      </c>
      <c r="L40" s="100">
        <v>1162.76</v>
      </c>
      <c r="M40" s="101" t="s">
        <v>33</v>
      </c>
      <c r="N40" s="102" t="s">
        <v>33</v>
      </c>
      <c r="V40" s="68" t="s">
        <v>183</v>
      </c>
    </row>
    <row r="41" spans="1:24" s="63" customFormat="1" ht="33.75" x14ac:dyDescent="0.2">
      <c r="A41" s="98"/>
      <c r="B41" s="97" t="s">
        <v>184</v>
      </c>
      <c r="C41" s="767" t="s">
        <v>185</v>
      </c>
      <c r="D41" s="767"/>
      <c r="E41" s="767"/>
      <c r="F41" s="99" t="s">
        <v>186</v>
      </c>
      <c r="G41" s="99" t="s">
        <v>187</v>
      </c>
      <c r="H41" s="99" t="s">
        <v>33</v>
      </c>
      <c r="I41" s="99" t="s">
        <v>187</v>
      </c>
      <c r="J41" s="100" t="s">
        <v>33</v>
      </c>
      <c r="K41" s="99" t="s">
        <v>33</v>
      </c>
      <c r="L41" s="100">
        <v>1104.6199999999999</v>
      </c>
      <c r="M41" s="101" t="s">
        <v>33</v>
      </c>
      <c r="N41" s="102" t="s">
        <v>33</v>
      </c>
      <c r="V41" s="68" t="s">
        <v>185</v>
      </c>
    </row>
    <row r="42" spans="1:24" s="63" customFormat="1" ht="22.5" x14ac:dyDescent="0.2">
      <c r="A42" s="98"/>
      <c r="B42" s="97" t="s">
        <v>188</v>
      </c>
      <c r="C42" s="767" t="s">
        <v>189</v>
      </c>
      <c r="D42" s="767"/>
      <c r="E42" s="767"/>
      <c r="F42" s="99" t="s">
        <v>186</v>
      </c>
      <c r="G42" s="99" t="s">
        <v>190</v>
      </c>
      <c r="H42" s="99" t="s">
        <v>33</v>
      </c>
      <c r="I42" s="99" t="s">
        <v>190</v>
      </c>
      <c r="J42" s="100" t="s">
        <v>33</v>
      </c>
      <c r="K42" s="99" t="s">
        <v>33</v>
      </c>
      <c r="L42" s="100">
        <v>581.38</v>
      </c>
      <c r="M42" s="101" t="s">
        <v>33</v>
      </c>
      <c r="N42" s="102" t="s">
        <v>33</v>
      </c>
      <c r="V42" s="68" t="s">
        <v>189</v>
      </c>
    </row>
    <row r="43" spans="1:24" s="63" customFormat="1" x14ac:dyDescent="0.2">
      <c r="A43" s="103"/>
      <c r="B43" s="104"/>
      <c r="C43" s="780" t="s">
        <v>191</v>
      </c>
      <c r="D43" s="780"/>
      <c r="E43" s="780"/>
      <c r="F43" s="105" t="s">
        <v>33</v>
      </c>
      <c r="G43" s="105" t="s">
        <v>33</v>
      </c>
      <c r="H43" s="105" t="s">
        <v>33</v>
      </c>
      <c r="I43" s="105" t="s">
        <v>33</v>
      </c>
      <c r="J43" s="106" t="s">
        <v>33</v>
      </c>
      <c r="K43" s="105" t="s">
        <v>33</v>
      </c>
      <c r="L43" s="106">
        <v>12271.38</v>
      </c>
      <c r="M43" s="92" t="s">
        <v>33</v>
      </c>
      <c r="N43" s="107" t="s">
        <v>33</v>
      </c>
      <c r="X43" s="68" t="s">
        <v>191</v>
      </c>
    </row>
    <row r="44" spans="1:24" s="63" customFormat="1" ht="45" x14ac:dyDescent="0.2">
      <c r="A44" s="88" t="s">
        <v>173</v>
      </c>
      <c r="B44" s="89" t="s">
        <v>196</v>
      </c>
      <c r="C44" s="776" t="s">
        <v>259</v>
      </c>
      <c r="D44" s="776"/>
      <c r="E44" s="776"/>
      <c r="F44" s="90" t="s">
        <v>198</v>
      </c>
      <c r="G44" s="90" t="s">
        <v>33</v>
      </c>
      <c r="H44" s="90" t="s">
        <v>33</v>
      </c>
      <c r="I44" s="90" t="s">
        <v>4890</v>
      </c>
      <c r="J44" s="91">
        <v>2.91</v>
      </c>
      <c r="K44" s="90" t="s">
        <v>33</v>
      </c>
      <c r="L44" s="91">
        <v>10936.94</v>
      </c>
      <c r="M44" s="92" t="s">
        <v>33</v>
      </c>
      <c r="N44" s="93" t="s">
        <v>33</v>
      </c>
      <c r="R44" s="68" t="s">
        <v>259</v>
      </c>
    </row>
    <row r="45" spans="1:24" s="63" customFormat="1" x14ac:dyDescent="0.2">
      <c r="A45" s="94"/>
      <c r="B45" s="95"/>
      <c r="C45" s="767" t="s">
        <v>4891</v>
      </c>
      <c r="D45" s="767"/>
      <c r="E45" s="767"/>
      <c r="F45" s="767"/>
      <c r="G45" s="767"/>
      <c r="H45" s="767"/>
      <c r="I45" s="767"/>
      <c r="J45" s="767"/>
      <c r="K45" s="767"/>
      <c r="L45" s="767"/>
      <c r="M45" s="767"/>
      <c r="N45" s="781"/>
      <c r="S45" s="68" t="s">
        <v>4891</v>
      </c>
    </row>
    <row r="46" spans="1:24" s="63" customFormat="1" ht="33.75" x14ac:dyDescent="0.2">
      <c r="A46" s="88" t="s">
        <v>176</v>
      </c>
      <c r="B46" s="89" t="s">
        <v>4892</v>
      </c>
      <c r="C46" s="776" t="s">
        <v>4893</v>
      </c>
      <c r="D46" s="776"/>
      <c r="E46" s="776"/>
      <c r="F46" s="90" t="s">
        <v>582</v>
      </c>
      <c r="G46" s="90" t="s">
        <v>33</v>
      </c>
      <c r="H46" s="90" t="s">
        <v>33</v>
      </c>
      <c r="I46" s="90" t="s">
        <v>4894</v>
      </c>
      <c r="J46" s="91" t="s">
        <v>33</v>
      </c>
      <c r="K46" s="90" t="s">
        <v>33</v>
      </c>
      <c r="L46" s="91" t="s">
        <v>33</v>
      </c>
      <c r="M46" s="92" t="s">
        <v>33</v>
      </c>
      <c r="N46" s="93" t="s">
        <v>33</v>
      </c>
      <c r="R46" s="68" t="s">
        <v>4893</v>
      </c>
    </row>
    <row r="47" spans="1:24" s="63" customFormat="1" x14ac:dyDescent="0.2">
      <c r="A47" s="94"/>
      <c r="B47" s="95"/>
      <c r="C47" s="767" t="s">
        <v>4895</v>
      </c>
      <c r="D47" s="767"/>
      <c r="E47" s="767"/>
      <c r="F47" s="767"/>
      <c r="G47" s="767"/>
      <c r="H47" s="767"/>
      <c r="I47" s="767"/>
      <c r="J47" s="767"/>
      <c r="K47" s="767"/>
      <c r="L47" s="767"/>
      <c r="M47" s="767"/>
      <c r="N47" s="781"/>
      <c r="S47" s="68" t="s">
        <v>4895</v>
      </c>
    </row>
    <row r="48" spans="1:24" s="63" customFormat="1" ht="22.5" x14ac:dyDescent="0.2">
      <c r="A48" s="96"/>
      <c r="B48" s="97" t="s">
        <v>171</v>
      </c>
      <c r="C48" s="767" t="s">
        <v>172</v>
      </c>
      <c r="D48" s="767"/>
      <c r="E48" s="767"/>
      <c r="F48" s="767"/>
      <c r="G48" s="767"/>
      <c r="H48" s="767"/>
      <c r="I48" s="767"/>
      <c r="J48" s="767"/>
      <c r="K48" s="767"/>
      <c r="L48" s="767"/>
      <c r="M48" s="767"/>
      <c r="N48" s="781"/>
      <c r="T48" s="68" t="s">
        <v>172</v>
      </c>
    </row>
    <row r="49" spans="1:24" s="63" customFormat="1" x14ac:dyDescent="0.2">
      <c r="A49" s="98"/>
      <c r="B49" s="97" t="s">
        <v>165</v>
      </c>
      <c r="C49" s="767" t="s">
        <v>251</v>
      </c>
      <c r="D49" s="767"/>
      <c r="E49" s="767"/>
      <c r="F49" s="99" t="s">
        <v>33</v>
      </c>
      <c r="G49" s="99" t="s">
        <v>33</v>
      </c>
      <c r="H49" s="99" t="s">
        <v>33</v>
      </c>
      <c r="I49" s="99" t="s">
        <v>33</v>
      </c>
      <c r="J49" s="100">
        <v>115.49</v>
      </c>
      <c r="K49" s="99" t="s">
        <v>175</v>
      </c>
      <c r="L49" s="100">
        <v>2009.53</v>
      </c>
      <c r="M49" s="101" t="s">
        <v>33</v>
      </c>
      <c r="N49" s="102" t="s">
        <v>33</v>
      </c>
      <c r="U49" s="68" t="s">
        <v>251</v>
      </c>
    </row>
    <row r="50" spans="1:24" s="63" customFormat="1" x14ac:dyDescent="0.2">
      <c r="A50" s="98"/>
      <c r="B50" s="97" t="s">
        <v>173</v>
      </c>
      <c r="C50" s="767" t="s">
        <v>174</v>
      </c>
      <c r="D50" s="767"/>
      <c r="E50" s="767"/>
      <c r="F50" s="99" t="s">
        <v>33</v>
      </c>
      <c r="G50" s="99" t="s">
        <v>33</v>
      </c>
      <c r="H50" s="99" t="s">
        <v>33</v>
      </c>
      <c r="I50" s="99" t="s">
        <v>33</v>
      </c>
      <c r="J50" s="100">
        <v>3357.76</v>
      </c>
      <c r="K50" s="99" t="s">
        <v>175</v>
      </c>
      <c r="L50" s="100">
        <v>58425.02</v>
      </c>
      <c r="M50" s="101" t="s">
        <v>33</v>
      </c>
      <c r="N50" s="102" t="s">
        <v>33</v>
      </c>
      <c r="U50" s="68" t="s">
        <v>174</v>
      </c>
    </row>
    <row r="51" spans="1:24" s="63" customFormat="1" x14ac:dyDescent="0.2">
      <c r="A51" s="98"/>
      <c r="B51" s="97" t="s">
        <v>176</v>
      </c>
      <c r="C51" s="767" t="s">
        <v>177</v>
      </c>
      <c r="D51" s="767"/>
      <c r="E51" s="767"/>
      <c r="F51" s="99" t="s">
        <v>33</v>
      </c>
      <c r="G51" s="99" t="s">
        <v>33</v>
      </c>
      <c r="H51" s="99" t="s">
        <v>33</v>
      </c>
      <c r="I51" s="99" t="s">
        <v>33</v>
      </c>
      <c r="J51" s="100">
        <v>181.59</v>
      </c>
      <c r="K51" s="99" t="s">
        <v>175</v>
      </c>
      <c r="L51" s="100">
        <v>3159.67</v>
      </c>
      <c r="M51" s="101" t="s">
        <v>33</v>
      </c>
      <c r="N51" s="102" t="s">
        <v>33</v>
      </c>
      <c r="U51" s="68" t="s">
        <v>177</v>
      </c>
    </row>
    <row r="52" spans="1:24" s="63" customFormat="1" x14ac:dyDescent="0.2">
      <c r="A52" s="98"/>
      <c r="B52" s="97" t="s">
        <v>212</v>
      </c>
      <c r="C52" s="767" t="s">
        <v>252</v>
      </c>
      <c r="D52" s="767"/>
      <c r="E52" s="767"/>
      <c r="F52" s="99" t="s">
        <v>33</v>
      </c>
      <c r="G52" s="99" t="s">
        <v>33</v>
      </c>
      <c r="H52" s="99" t="s">
        <v>33</v>
      </c>
      <c r="I52" s="99" t="s">
        <v>33</v>
      </c>
      <c r="J52" s="100">
        <v>17.079999999999998</v>
      </c>
      <c r="K52" s="99" t="s">
        <v>33</v>
      </c>
      <c r="L52" s="100">
        <v>237.75</v>
      </c>
      <c r="M52" s="101" t="s">
        <v>33</v>
      </c>
      <c r="N52" s="102" t="s">
        <v>33</v>
      </c>
      <c r="U52" s="68" t="s">
        <v>252</v>
      </c>
    </row>
    <row r="53" spans="1:24" s="63" customFormat="1" x14ac:dyDescent="0.2">
      <c r="A53" s="98"/>
      <c r="B53" s="97" t="s">
        <v>33</v>
      </c>
      <c r="C53" s="767" t="s">
        <v>253</v>
      </c>
      <c r="D53" s="767"/>
      <c r="E53" s="767"/>
      <c r="F53" s="99" t="s">
        <v>179</v>
      </c>
      <c r="G53" s="99" t="s">
        <v>656</v>
      </c>
      <c r="H53" s="99" t="s">
        <v>175</v>
      </c>
      <c r="I53" s="99" t="s">
        <v>4896</v>
      </c>
      <c r="J53" s="100" t="s">
        <v>33</v>
      </c>
      <c r="K53" s="99" t="s">
        <v>33</v>
      </c>
      <c r="L53" s="100" t="s">
        <v>33</v>
      </c>
      <c r="M53" s="101" t="s">
        <v>33</v>
      </c>
      <c r="N53" s="102" t="s">
        <v>33</v>
      </c>
      <c r="V53" s="68" t="s">
        <v>253</v>
      </c>
    </row>
    <row r="54" spans="1:24" s="63" customFormat="1" x14ac:dyDescent="0.2">
      <c r="A54" s="98"/>
      <c r="B54" s="97" t="s">
        <v>33</v>
      </c>
      <c r="C54" s="767" t="s">
        <v>178</v>
      </c>
      <c r="D54" s="767"/>
      <c r="E54" s="767"/>
      <c r="F54" s="99" t="s">
        <v>179</v>
      </c>
      <c r="G54" s="99" t="s">
        <v>4897</v>
      </c>
      <c r="H54" s="99" t="s">
        <v>175</v>
      </c>
      <c r="I54" s="99" t="s">
        <v>4898</v>
      </c>
      <c r="J54" s="100" t="s">
        <v>33</v>
      </c>
      <c r="K54" s="99" t="s">
        <v>33</v>
      </c>
      <c r="L54" s="100" t="s">
        <v>33</v>
      </c>
      <c r="M54" s="101" t="s">
        <v>33</v>
      </c>
      <c r="N54" s="102" t="s">
        <v>33</v>
      </c>
      <c r="V54" s="68" t="s">
        <v>178</v>
      </c>
    </row>
    <row r="55" spans="1:24" s="63" customFormat="1" x14ac:dyDescent="0.2">
      <c r="A55" s="98"/>
      <c r="B55" s="97" t="s">
        <v>33</v>
      </c>
      <c r="C55" s="776" t="s">
        <v>182</v>
      </c>
      <c r="D55" s="776"/>
      <c r="E55" s="776"/>
      <c r="F55" s="90" t="s">
        <v>33</v>
      </c>
      <c r="G55" s="90" t="s">
        <v>33</v>
      </c>
      <c r="H55" s="90" t="s">
        <v>33</v>
      </c>
      <c r="I55" s="90" t="s">
        <v>33</v>
      </c>
      <c r="J55" s="91">
        <v>3490.33</v>
      </c>
      <c r="K55" s="90" t="s">
        <v>33</v>
      </c>
      <c r="L55" s="91">
        <v>60672.3</v>
      </c>
      <c r="M55" s="92" t="s">
        <v>33</v>
      </c>
      <c r="N55" s="93" t="s">
        <v>33</v>
      </c>
      <c r="W55" s="68" t="s">
        <v>182</v>
      </c>
    </row>
    <row r="56" spans="1:24" s="63" customFormat="1" x14ac:dyDescent="0.2">
      <c r="A56" s="98"/>
      <c r="B56" s="97" t="s">
        <v>33</v>
      </c>
      <c r="C56" s="767" t="s">
        <v>183</v>
      </c>
      <c r="D56" s="767"/>
      <c r="E56" s="767"/>
      <c r="F56" s="99" t="s">
        <v>33</v>
      </c>
      <c r="G56" s="99" t="s">
        <v>33</v>
      </c>
      <c r="H56" s="99" t="s">
        <v>33</v>
      </c>
      <c r="I56" s="99" t="s">
        <v>33</v>
      </c>
      <c r="J56" s="100" t="s">
        <v>33</v>
      </c>
      <c r="K56" s="99" t="s">
        <v>33</v>
      </c>
      <c r="L56" s="100">
        <v>5169.2</v>
      </c>
      <c r="M56" s="101" t="s">
        <v>33</v>
      </c>
      <c r="N56" s="102" t="s">
        <v>33</v>
      </c>
      <c r="V56" s="68" t="s">
        <v>183</v>
      </c>
    </row>
    <row r="57" spans="1:24" s="63" customFormat="1" ht="22.5" x14ac:dyDescent="0.2">
      <c r="A57" s="98"/>
      <c r="B57" s="97" t="s">
        <v>638</v>
      </c>
      <c r="C57" s="767" t="s">
        <v>639</v>
      </c>
      <c r="D57" s="767"/>
      <c r="E57" s="767"/>
      <c r="F57" s="99" t="s">
        <v>186</v>
      </c>
      <c r="G57" s="99" t="s">
        <v>640</v>
      </c>
      <c r="H57" s="99" t="s">
        <v>33</v>
      </c>
      <c r="I57" s="99" t="s">
        <v>640</v>
      </c>
      <c r="J57" s="100" t="s">
        <v>33</v>
      </c>
      <c r="K57" s="99" t="s">
        <v>33</v>
      </c>
      <c r="L57" s="100">
        <v>7340.26</v>
      </c>
      <c r="M57" s="101" t="s">
        <v>33</v>
      </c>
      <c r="N57" s="102" t="s">
        <v>33</v>
      </c>
      <c r="V57" s="68" t="s">
        <v>639</v>
      </c>
    </row>
    <row r="58" spans="1:24" s="63" customFormat="1" ht="22.5" x14ac:dyDescent="0.2">
      <c r="A58" s="98"/>
      <c r="B58" s="97" t="s">
        <v>641</v>
      </c>
      <c r="C58" s="767" t="s">
        <v>642</v>
      </c>
      <c r="D58" s="767"/>
      <c r="E58" s="767"/>
      <c r="F58" s="99" t="s">
        <v>186</v>
      </c>
      <c r="G58" s="99" t="s">
        <v>187</v>
      </c>
      <c r="H58" s="99" t="s">
        <v>33</v>
      </c>
      <c r="I58" s="99" t="s">
        <v>187</v>
      </c>
      <c r="J58" s="100" t="s">
        <v>33</v>
      </c>
      <c r="K58" s="99" t="s">
        <v>33</v>
      </c>
      <c r="L58" s="100">
        <v>4910.74</v>
      </c>
      <c r="M58" s="101" t="s">
        <v>33</v>
      </c>
      <c r="N58" s="102" t="s">
        <v>33</v>
      </c>
      <c r="V58" s="68" t="s">
        <v>642</v>
      </c>
    </row>
    <row r="59" spans="1:24" s="63" customFormat="1" x14ac:dyDescent="0.2">
      <c r="A59" s="103"/>
      <c r="B59" s="104"/>
      <c r="C59" s="780" t="s">
        <v>191</v>
      </c>
      <c r="D59" s="780"/>
      <c r="E59" s="780"/>
      <c r="F59" s="105" t="s">
        <v>33</v>
      </c>
      <c r="G59" s="105" t="s">
        <v>33</v>
      </c>
      <c r="H59" s="105" t="s">
        <v>33</v>
      </c>
      <c r="I59" s="105" t="s">
        <v>33</v>
      </c>
      <c r="J59" s="106" t="s">
        <v>33</v>
      </c>
      <c r="K59" s="105" t="s">
        <v>33</v>
      </c>
      <c r="L59" s="106">
        <v>72923.3</v>
      </c>
      <c r="M59" s="92" t="s">
        <v>33</v>
      </c>
      <c r="N59" s="107" t="s">
        <v>33</v>
      </c>
      <c r="X59" s="68" t="s">
        <v>191</v>
      </c>
    </row>
    <row r="60" spans="1:24" s="63" customFormat="1" ht="22.5" x14ac:dyDescent="0.2">
      <c r="A60" s="88" t="s">
        <v>212</v>
      </c>
      <c r="B60" s="89" t="s">
        <v>4899</v>
      </c>
      <c r="C60" s="776" t="s">
        <v>4900</v>
      </c>
      <c r="D60" s="776"/>
      <c r="E60" s="776"/>
      <c r="F60" s="90" t="s">
        <v>566</v>
      </c>
      <c r="G60" s="90" t="s">
        <v>33</v>
      </c>
      <c r="H60" s="90" t="s">
        <v>33</v>
      </c>
      <c r="I60" s="90" t="s">
        <v>4901</v>
      </c>
      <c r="J60" s="91">
        <v>72</v>
      </c>
      <c r="K60" s="90" t="s">
        <v>33</v>
      </c>
      <c r="L60" s="91">
        <v>122273.28</v>
      </c>
      <c r="M60" s="92" t="s">
        <v>33</v>
      </c>
      <c r="N60" s="93" t="s">
        <v>33</v>
      </c>
      <c r="R60" s="68" t="s">
        <v>4900</v>
      </c>
    </row>
    <row r="61" spans="1:24" s="63" customFormat="1" x14ac:dyDescent="0.2">
      <c r="A61" s="94"/>
      <c r="B61" s="95"/>
      <c r="C61" s="767" t="s">
        <v>4902</v>
      </c>
      <c r="D61" s="767"/>
      <c r="E61" s="767"/>
      <c r="F61" s="767"/>
      <c r="G61" s="767"/>
      <c r="H61" s="767"/>
      <c r="I61" s="767"/>
      <c r="J61" s="767"/>
      <c r="K61" s="767"/>
      <c r="L61" s="767"/>
      <c r="M61" s="767"/>
      <c r="N61" s="781"/>
      <c r="S61" s="68" t="s">
        <v>4902</v>
      </c>
    </row>
    <row r="62" spans="1:24" s="63" customFormat="1" ht="33.75" x14ac:dyDescent="0.2">
      <c r="A62" s="88" t="s">
        <v>219</v>
      </c>
      <c r="B62" s="89" t="s">
        <v>2480</v>
      </c>
      <c r="C62" s="776" t="s">
        <v>2481</v>
      </c>
      <c r="D62" s="776"/>
      <c r="E62" s="776"/>
      <c r="F62" s="90" t="s">
        <v>582</v>
      </c>
      <c r="G62" s="90" t="s">
        <v>33</v>
      </c>
      <c r="H62" s="90" t="s">
        <v>33</v>
      </c>
      <c r="I62" s="90" t="s">
        <v>4903</v>
      </c>
      <c r="J62" s="91" t="s">
        <v>33</v>
      </c>
      <c r="K62" s="90" t="s">
        <v>33</v>
      </c>
      <c r="L62" s="91" t="s">
        <v>33</v>
      </c>
      <c r="M62" s="92" t="s">
        <v>33</v>
      </c>
      <c r="N62" s="93" t="s">
        <v>33</v>
      </c>
      <c r="R62" s="68" t="s">
        <v>2481</v>
      </c>
    </row>
    <row r="63" spans="1:24" s="63" customFormat="1" x14ac:dyDescent="0.2">
      <c r="A63" s="94"/>
      <c r="B63" s="95"/>
      <c r="C63" s="767" t="s">
        <v>4904</v>
      </c>
      <c r="D63" s="767"/>
      <c r="E63" s="767"/>
      <c r="F63" s="767"/>
      <c r="G63" s="767"/>
      <c r="H63" s="767"/>
      <c r="I63" s="767"/>
      <c r="J63" s="767"/>
      <c r="K63" s="767"/>
      <c r="L63" s="767"/>
      <c r="M63" s="767"/>
      <c r="N63" s="781"/>
      <c r="S63" s="68" t="s">
        <v>4904</v>
      </c>
    </row>
    <row r="64" spans="1:24" s="63" customFormat="1" ht="22.5" x14ac:dyDescent="0.2">
      <c r="A64" s="96"/>
      <c r="B64" s="97" t="s">
        <v>171</v>
      </c>
      <c r="C64" s="767" t="s">
        <v>172</v>
      </c>
      <c r="D64" s="767"/>
      <c r="E64" s="767"/>
      <c r="F64" s="767"/>
      <c r="G64" s="767"/>
      <c r="H64" s="767"/>
      <c r="I64" s="767"/>
      <c r="J64" s="767"/>
      <c r="K64" s="767"/>
      <c r="L64" s="767"/>
      <c r="M64" s="767"/>
      <c r="N64" s="781"/>
      <c r="T64" s="68" t="s">
        <v>172</v>
      </c>
    </row>
    <row r="65" spans="1:26" s="63" customFormat="1" x14ac:dyDescent="0.2">
      <c r="A65" s="98"/>
      <c r="B65" s="97" t="s">
        <v>165</v>
      </c>
      <c r="C65" s="767" t="s">
        <v>251</v>
      </c>
      <c r="D65" s="767"/>
      <c r="E65" s="767"/>
      <c r="F65" s="99" t="s">
        <v>33</v>
      </c>
      <c r="G65" s="99" t="s">
        <v>33</v>
      </c>
      <c r="H65" s="99" t="s">
        <v>33</v>
      </c>
      <c r="I65" s="99" t="s">
        <v>33</v>
      </c>
      <c r="J65" s="100">
        <v>173.23</v>
      </c>
      <c r="K65" s="99" t="s">
        <v>175</v>
      </c>
      <c r="L65" s="100">
        <v>1507.1</v>
      </c>
      <c r="M65" s="101" t="s">
        <v>33</v>
      </c>
      <c r="N65" s="102" t="s">
        <v>33</v>
      </c>
      <c r="U65" s="68" t="s">
        <v>251</v>
      </c>
    </row>
    <row r="66" spans="1:26" s="63" customFormat="1" x14ac:dyDescent="0.2">
      <c r="A66" s="98"/>
      <c r="B66" s="97" t="s">
        <v>173</v>
      </c>
      <c r="C66" s="767" t="s">
        <v>174</v>
      </c>
      <c r="D66" s="767"/>
      <c r="E66" s="767"/>
      <c r="F66" s="99" t="s">
        <v>33</v>
      </c>
      <c r="G66" s="99" t="s">
        <v>33</v>
      </c>
      <c r="H66" s="99" t="s">
        <v>33</v>
      </c>
      <c r="I66" s="99" t="s">
        <v>33</v>
      </c>
      <c r="J66" s="100">
        <v>5268.76</v>
      </c>
      <c r="K66" s="99" t="s">
        <v>175</v>
      </c>
      <c r="L66" s="100">
        <v>45838.21</v>
      </c>
      <c r="M66" s="101" t="s">
        <v>33</v>
      </c>
      <c r="N66" s="102" t="s">
        <v>33</v>
      </c>
      <c r="U66" s="68" t="s">
        <v>174</v>
      </c>
    </row>
    <row r="67" spans="1:26" s="63" customFormat="1" x14ac:dyDescent="0.2">
      <c r="A67" s="98"/>
      <c r="B67" s="97" t="s">
        <v>176</v>
      </c>
      <c r="C67" s="767" t="s">
        <v>177</v>
      </c>
      <c r="D67" s="767"/>
      <c r="E67" s="767"/>
      <c r="F67" s="99" t="s">
        <v>33</v>
      </c>
      <c r="G67" s="99" t="s">
        <v>33</v>
      </c>
      <c r="H67" s="99" t="s">
        <v>33</v>
      </c>
      <c r="I67" s="99" t="s">
        <v>33</v>
      </c>
      <c r="J67" s="100">
        <v>267.67</v>
      </c>
      <c r="K67" s="99" t="s">
        <v>175</v>
      </c>
      <c r="L67" s="100">
        <v>2328.73</v>
      </c>
      <c r="M67" s="101" t="s">
        <v>33</v>
      </c>
      <c r="N67" s="102" t="s">
        <v>33</v>
      </c>
      <c r="U67" s="68" t="s">
        <v>177</v>
      </c>
    </row>
    <row r="68" spans="1:26" s="63" customFormat="1" x14ac:dyDescent="0.2">
      <c r="A68" s="98"/>
      <c r="B68" s="97" t="s">
        <v>212</v>
      </c>
      <c r="C68" s="767" t="s">
        <v>252</v>
      </c>
      <c r="D68" s="767"/>
      <c r="E68" s="767"/>
      <c r="F68" s="99" t="s">
        <v>33</v>
      </c>
      <c r="G68" s="99" t="s">
        <v>33</v>
      </c>
      <c r="H68" s="99" t="s">
        <v>33</v>
      </c>
      <c r="I68" s="99" t="s">
        <v>33</v>
      </c>
      <c r="J68" s="100">
        <v>17.079999999999998</v>
      </c>
      <c r="K68" s="99" t="s">
        <v>33</v>
      </c>
      <c r="L68" s="100">
        <v>118.88</v>
      </c>
      <c r="M68" s="101" t="s">
        <v>33</v>
      </c>
      <c r="N68" s="102" t="s">
        <v>33</v>
      </c>
      <c r="U68" s="68" t="s">
        <v>252</v>
      </c>
    </row>
    <row r="69" spans="1:26" s="63" customFormat="1" x14ac:dyDescent="0.2">
      <c r="A69" s="98"/>
      <c r="B69" s="97" t="s">
        <v>33</v>
      </c>
      <c r="C69" s="767" t="s">
        <v>253</v>
      </c>
      <c r="D69" s="767"/>
      <c r="E69" s="767"/>
      <c r="F69" s="99" t="s">
        <v>179</v>
      </c>
      <c r="G69" s="99" t="s">
        <v>368</v>
      </c>
      <c r="H69" s="99" t="s">
        <v>175</v>
      </c>
      <c r="I69" s="99" t="s">
        <v>4905</v>
      </c>
      <c r="J69" s="100" t="s">
        <v>33</v>
      </c>
      <c r="K69" s="99" t="s">
        <v>33</v>
      </c>
      <c r="L69" s="100" t="s">
        <v>33</v>
      </c>
      <c r="M69" s="101" t="s">
        <v>33</v>
      </c>
      <c r="N69" s="102" t="s">
        <v>33</v>
      </c>
      <c r="V69" s="68" t="s">
        <v>253</v>
      </c>
    </row>
    <row r="70" spans="1:26" s="63" customFormat="1" x14ac:dyDescent="0.2">
      <c r="A70" s="98"/>
      <c r="B70" s="97" t="s">
        <v>33</v>
      </c>
      <c r="C70" s="767" t="s">
        <v>178</v>
      </c>
      <c r="D70" s="767"/>
      <c r="E70" s="767"/>
      <c r="F70" s="99" t="s">
        <v>179</v>
      </c>
      <c r="G70" s="99" t="s">
        <v>2484</v>
      </c>
      <c r="H70" s="99" t="s">
        <v>175</v>
      </c>
      <c r="I70" s="99" t="s">
        <v>4906</v>
      </c>
      <c r="J70" s="100" t="s">
        <v>33</v>
      </c>
      <c r="K70" s="99" t="s">
        <v>33</v>
      </c>
      <c r="L70" s="100" t="s">
        <v>33</v>
      </c>
      <c r="M70" s="101" t="s">
        <v>33</v>
      </c>
      <c r="N70" s="102" t="s">
        <v>33</v>
      </c>
      <c r="V70" s="68" t="s">
        <v>178</v>
      </c>
    </row>
    <row r="71" spans="1:26" s="63" customFormat="1" x14ac:dyDescent="0.2">
      <c r="A71" s="98"/>
      <c r="B71" s="97" t="s">
        <v>33</v>
      </c>
      <c r="C71" s="776" t="s">
        <v>182</v>
      </c>
      <c r="D71" s="776"/>
      <c r="E71" s="776"/>
      <c r="F71" s="90" t="s">
        <v>33</v>
      </c>
      <c r="G71" s="90" t="s">
        <v>33</v>
      </c>
      <c r="H71" s="90" t="s">
        <v>33</v>
      </c>
      <c r="I71" s="90" t="s">
        <v>33</v>
      </c>
      <c r="J71" s="91">
        <v>5459.07</v>
      </c>
      <c r="K71" s="90" t="s">
        <v>33</v>
      </c>
      <c r="L71" s="91">
        <v>47464.19</v>
      </c>
      <c r="M71" s="92" t="s">
        <v>33</v>
      </c>
      <c r="N71" s="93" t="s">
        <v>33</v>
      </c>
      <c r="W71" s="68" t="s">
        <v>182</v>
      </c>
    </row>
    <row r="72" spans="1:26" s="63" customFormat="1" x14ac:dyDescent="0.2">
      <c r="A72" s="98"/>
      <c r="B72" s="97" t="s">
        <v>33</v>
      </c>
      <c r="C72" s="767" t="s">
        <v>183</v>
      </c>
      <c r="D72" s="767"/>
      <c r="E72" s="767"/>
      <c r="F72" s="99" t="s">
        <v>33</v>
      </c>
      <c r="G72" s="99" t="s">
        <v>33</v>
      </c>
      <c r="H72" s="99" t="s">
        <v>33</v>
      </c>
      <c r="I72" s="99" t="s">
        <v>33</v>
      </c>
      <c r="J72" s="100" t="s">
        <v>33</v>
      </c>
      <c r="K72" s="99" t="s">
        <v>33</v>
      </c>
      <c r="L72" s="100">
        <v>3835.83</v>
      </c>
      <c r="M72" s="101" t="s">
        <v>33</v>
      </c>
      <c r="N72" s="102" t="s">
        <v>33</v>
      </c>
      <c r="V72" s="68" t="s">
        <v>183</v>
      </c>
    </row>
    <row r="73" spans="1:26" s="63" customFormat="1" ht="22.5" x14ac:dyDescent="0.2">
      <c r="A73" s="98"/>
      <c r="B73" s="97" t="s">
        <v>638</v>
      </c>
      <c r="C73" s="767" t="s">
        <v>639</v>
      </c>
      <c r="D73" s="767"/>
      <c r="E73" s="767"/>
      <c r="F73" s="99" t="s">
        <v>186</v>
      </c>
      <c r="G73" s="99" t="s">
        <v>640</v>
      </c>
      <c r="H73" s="99" t="s">
        <v>33</v>
      </c>
      <c r="I73" s="99" t="s">
        <v>640</v>
      </c>
      <c r="J73" s="100" t="s">
        <v>33</v>
      </c>
      <c r="K73" s="99" t="s">
        <v>33</v>
      </c>
      <c r="L73" s="100">
        <v>5446.88</v>
      </c>
      <c r="M73" s="101" t="s">
        <v>33</v>
      </c>
      <c r="N73" s="102" t="s">
        <v>33</v>
      </c>
      <c r="V73" s="68" t="s">
        <v>639</v>
      </c>
    </row>
    <row r="74" spans="1:26" s="63" customFormat="1" ht="22.5" x14ac:dyDescent="0.2">
      <c r="A74" s="98"/>
      <c r="B74" s="97" t="s">
        <v>641</v>
      </c>
      <c r="C74" s="767" t="s">
        <v>642</v>
      </c>
      <c r="D74" s="767"/>
      <c r="E74" s="767"/>
      <c r="F74" s="99" t="s">
        <v>186</v>
      </c>
      <c r="G74" s="99" t="s">
        <v>187</v>
      </c>
      <c r="H74" s="99" t="s">
        <v>33</v>
      </c>
      <c r="I74" s="99" t="s">
        <v>187</v>
      </c>
      <c r="J74" s="100" t="s">
        <v>33</v>
      </c>
      <c r="K74" s="99" t="s">
        <v>33</v>
      </c>
      <c r="L74" s="100">
        <v>3644.04</v>
      </c>
      <c r="M74" s="101" t="s">
        <v>33</v>
      </c>
      <c r="N74" s="102" t="s">
        <v>33</v>
      </c>
      <c r="V74" s="68" t="s">
        <v>642</v>
      </c>
    </row>
    <row r="75" spans="1:26" s="63" customFormat="1" x14ac:dyDescent="0.2">
      <c r="A75" s="103"/>
      <c r="B75" s="104"/>
      <c r="C75" s="780" t="s">
        <v>191</v>
      </c>
      <c r="D75" s="780"/>
      <c r="E75" s="780"/>
      <c r="F75" s="105" t="s">
        <v>33</v>
      </c>
      <c r="G75" s="105" t="s">
        <v>33</v>
      </c>
      <c r="H75" s="105" t="s">
        <v>33</v>
      </c>
      <c r="I75" s="105" t="s">
        <v>33</v>
      </c>
      <c r="J75" s="106" t="s">
        <v>33</v>
      </c>
      <c r="K75" s="105" t="s">
        <v>33</v>
      </c>
      <c r="L75" s="106">
        <v>56555.11</v>
      </c>
      <c r="M75" s="92" t="s">
        <v>33</v>
      </c>
      <c r="N75" s="107" t="s">
        <v>33</v>
      </c>
      <c r="X75" s="68" t="s">
        <v>191</v>
      </c>
    </row>
    <row r="76" spans="1:26" s="63" customFormat="1" x14ac:dyDescent="0.2">
      <c r="A76" s="88" t="s">
        <v>228</v>
      </c>
      <c r="B76" s="89" t="s">
        <v>650</v>
      </c>
      <c r="C76" s="776" t="s">
        <v>651</v>
      </c>
      <c r="D76" s="776"/>
      <c r="E76" s="776"/>
      <c r="F76" s="90" t="s">
        <v>566</v>
      </c>
      <c r="G76" s="90" t="s">
        <v>33</v>
      </c>
      <c r="H76" s="90" t="s">
        <v>33</v>
      </c>
      <c r="I76" s="90" t="s">
        <v>4907</v>
      </c>
      <c r="J76" s="91">
        <v>114.13</v>
      </c>
      <c r="K76" s="90" t="s">
        <v>33</v>
      </c>
      <c r="L76" s="91">
        <v>100087.44</v>
      </c>
      <c r="M76" s="92" t="s">
        <v>33</v>
      </c>
      <c r="N76" s="93" t="s">
        <v>33</v>
      </c>
      <c r="R76" s="68" t="s">
        <v>651</v>
      </c>
    </row>
    <row r="77" spans="1:26" s="63" customFormat="1" x14ac:dyDescent="0.2">
      <c r="A77" s="94"/>
      <c r="B77" s="95"/>
      <c r="C77" s="767" t="s">
        <v>4908</v>
      </c>
      <c r="D77" s="767"/>
      <c r="E77" s="767"/>
      <c r="F77" s="767"/>
      <c r="G77" s="767"/>
      <c r="H77" s="767"/>
      <c r="I77" s="767"/>
      <c r="J77" s="767"/>
      <c r="K77" s="767"/>
      <c r="L77" s="767"/>
      <c r="M77" s="767"/>
      <c r="N77" s="781"/>
      <c r="S77" s="68" t="s">
        <v>4908</v>
      </c>
    </row>
    <row r="78" spans="1:26" s="63" customFormat="1" ht="1.5" customHeight="1" x14ac:dyDescent="0.2">
      <c r="A78" s="108"/>
      <c r="B78" s="104"/>
      <c r="C78" s="104"/>
      <c r="D78" s="104"/>
      <c r="E78" s="104"/>
      <c r="F78" s="108"/>
      <c r="G78" s="108"/>
      <c r="H78" s="108"/>
      <c r="I78" s="108"/>
      <c r="J78" s="109"/>
      <c r="K78" s="108"/>
      <c r="L78" s="109"/>
      <c r="M78" s="99"/>
      <c r="N78" s="109"/>
    </row>
    <row r="79" spans="1:26" s="63" customFormat="1" x14ac:dyDescent="0.2">
      <c r="A79" s="110"/>
      <c r="B79" s="111" t="s">
        <v>33</v>
      </c>
      <c r="C79" s="780" t="s">
        <v>4909</v>
      </c>
      <c r="D79" s="780"/>
      <c r="E79" s="780"/>
      <c r="F79" s="780"/>
      <c r="G79" s="780"/>
      <c r="H79" s="780"/>
      <c r="I79" s="780"/>
      <c r="J79" s="780"/>
      <c r="K79" s="780"/>
      <c r="L79" s="112" t="s">
        <v>33</v>
      </c>
      <c r="M79" s="113"/>
      <c r="N79" s="114"/>
      <c r="Y79" s="68" t="s">
        <v>4909</v>
      </c>
    </row>
    <row r="80" spans="1:26" s="63" customFormat="1" x14ac:dyDescent="0.2">
      <c r="A80" s="115"/>
      <c r="B80" s="97" t="s">
        <v>165</v>
      </c>
      <c r="C80" s="767" t="s">
        <v>202</v>
      </c>
      <c r="D80" s="767"/>
      <c r="E80" s="767"/>
      <c r="F80" s="767"/>
      <c r="G80" s="767"/>
      <c r="H80" s="767"/>
      <c r="I80" s="767"/>
      <c r="J80" s="767"/>
      <c r="K80" s="767"/>
      <c r="L80" s="116">
        <v>375047.45</v>
      </c>
      <c r="M80" s="117"/>
      <c r="N80" s="118" t="s">
        <v>33</v>
      </c>
      <c r="Z80" s="68" t="s">
        <v>202</v>
      </c>
    </row>
    <row r="81" spans="1:27" s="63" customFormat="1" x14ac:dyDescent="0.2">
      <c r="A81" s="115"/>
      <c r="B81" s="97" t="s">
        <v>33</v>
      </c>
      <c r="C81" s="767" t="s">
        <v>203</v>
      </c>
      <c r="D81" s="767"/>
      <c r="E81" s="767"/>
      <c r="F81" s="767"/>
      <c r="G81" s="767"/>
      <c r="H81" s="767"/>
      <c r="I81" s="767"/>
      <c r="J81" s="767"/>
      <c r="K81" s="767"/>
      <c r="L81" s="116" t="s">
        <v>33</v>
      </c>
      <c r="M81" s="117"/>
      <c r="N81" s="118" t="s">
        <v>33</v>
      </c>
      <c r="Z81" s="68" t="s">
        <v>203</v>
      </c>
    </row>
    <row r="82" spans="1:27" s="63" customFormat="1" x14ac:dyDescent="0.2">
      <c r="A82" s="115"/>
      <c r="B82" s="97" t="s">
        <v>33</v>
      </c>
      <c r="C82" s="767" t="s">
        <v>296</v>
      </c>
      <c r="D82" s="767"/>
      <c r="E82" s="767"/>
      <c r="F82" s="767"/>
      <c r="G82" s="767"/>
      <c r="H82" s="767"/>
      <c r="I82" s="767"/>
      <c r="J82" s="767"/>
      <c r="K82" s="767"/>
      <c r="L82" s="116">
        <v>3516.63</v>
      </c>
      <c r="M82" s="117"/>
      <c r="N82" s="118" t="s">
        <v>33</v>
      </c>
      <c r="Z82" s="68" t="s">
        <v>296</v>
      </c>
    </row>
    <row r="83" spans="1:27" s="63" customFormat="1" x14ac:dyDescent="0.2">
      <c r="A83" s="115"/>
      <c r="B83" s="97" t="s">
        <v>33</v>
      </c>
      <c r="C83" s="767" t="s">
        <v>204</v>
      </c>
      <c r="D83" s="767"/>
      <c r="E83" s="767"/>
      <c r="F83" s="767"/>
      <c r="G83" s="767"/>
      <c r="H83" s="767"/>
      <c r="I83" s="767"/>
      <c r="J83" s="767"/>
      <c r="K83" s="767"/>
      <c r="L83" s="116">
        <v>125785.55</v>
      </c>
      <c r="M83" s="117"/>
      <c r="N83" s="118" t="s">
        <v>33</v>
      </c>
      <c r="Z83" s="68" t="s">
        <v>204</v>
      </c>
    </row>
    <row r="84" spans="1:27" s="63" customFormat="1" x14ac:dyDescent="0.2">
      <c r="A84" s="115"/>
      <c r="B84" s="97" t="s">
        <v>33</v>
      </c>
      <c r="C84" s="767" t="s">
        <v>297</v>
      </c>
      <c r="D84" s="767"/>
      <c r="E84" s="767"/>
      <c r="F84" s="767"/>
      <c r="G84" s="767"/>
      <c r="H84" s="767"/>
      <c r="I84" s="767"/>
      <c r="J84" s="767"/>
      <c r="K84" s="767"/>
      <c r="L84" s="116">
        <v>222717.35</v>
      </c>
      <c r="M84" s="117"/>
      <c r="N84" s="118" t="s">
        <v>33</v>
      </c>
      <c r="Z84" s="68" t="s">
        <v>297</v>
      </c>
    </row>
    <row r="85" spans="1:27" s="63" customFormat="1" x14ac:dyDescent="0.2">
      <c r="A85" s="115"/>
      <c r="B85" s="97" t="s">
        <v>33</v>
      </c>
      <c r="C85" s="767" t="s">
        <v>205</v>
      </c>
      <c r="D85" s="767"/>
      <c r="E85" s="767"/>
      <c r="F85" s="767"/>
      <c r="G85" s="767"/>
      <c r="H85" s="767"/>
      <c r="I85" s="767"/>
      <c r="J85" s="767"/>
      <c r="K85" s="767"/>
      <c r="L85" s="116">
        <v>13891.76</v>
      </c>
      <c r="M85" s="117"/>
      <c r="N85" s="118" t="s">
        <v>33</v>
      </c>
      <c r="Z85" s="68" t="s">
        <v>205</v>
      </c>
    </row>
    <row r="86" spans="1:27" s="63" customFormat="1" x14ac:dyDescent="0.2">
      <c r="A86" s="115"/>
      <c r="B86" s="97" t="s">
        <v>33</v>
      </c>
      <c r="C86" s="767" t="s">
        <v>206</v>
      </c>
      <c r="D86" s="767"/>
      <c r="E86" s="767"/>
      <c r="F86" s="767"/>
      <c r="G86" s="767"/>
      <c r="H86" s="767"/>
      <c r="I86" s="767"/>
      <c r="J86" s="767"/>
      <c r="K86" s="767"/>
      <c r="L86" s="116">
        <v>9136.16</v>
      </c>
      <c r="M86" s="117"/>
      <c r="N86" s="118" t="s">
        <v>33</v>
      </c>
      <c r="Z86" s="68" t="s">
        <v>206</v>
      </c>
    </row>
    <row r="87" spans="1:27" s="63" customFormat="1" x14ac:dyDescent="0.2">
      <c r="A87" s="115"/>
      <c r="B87" s="97" t="s">
        <v>33</v>
      </c>
      <c r="C87" s="767" t="s">
        <v>207</v>
      </c>
      <c r="D87" s="767"/>
      <c r="E87" s="767"/>
      <c r="F87" s="767"/>
      <c r="G87" s="767"/>
      <c r="H87" s="767"/>
      <c r="I87" s="767"/>
      <c r="J87" s="767"/>
      <c r="K87" s="767"/>
      <c r="L87" s="116">
        <v>10167.790000000001</v>
      </c>
      <c r="M87" s="117"/>
      <c r="N87" s="118" t="s">
        <v>33</v>
      </c>
      <c r="Z87" s="68" t="s">
        <v>207</v>
      </c>
    </row>
    <row r="88" spans="1:27" s="63" customFormat="1" x14ac:dyDescent="0.2">
      <c r="A88" s="115"/>
      <c r="B88" s="97" t="s">
        <v>33</v>
      </c>
      <c r="C88" s="767" t="s">
        <v>208</v>
      </c>
      <c r="D88" s="767"/>
      <c r="E88" s="767"/>
      <c r="F88" s="767"/>
      <c r="G88" s="767"/>
      <c r="H88" s="767"/>
      <c r="I88" s="767"/>
      <c r="J88" s="767"/>
      <c r="K88" s="767"/>
      <c r="L88" s="116">
        <v>13891.76</v>
      </c>
      <c r="M88" s="117"/>
      <c r="N88" s="118" t="s">
        <v>33</v>
      </c>
      <c r="Z88" s="68" t="s">
        <v>208</v>
      </c>
    </row>
    <row r="89" spans="1:27" s="63" customFormat="1" x14ac:dyDescent="0.2">
      <c r="A89" s="115"/>
      <c r="B89" s="97" t="s">
        <v>33</v>
      </c>
      <c r="C89" s="767" t="s">
        <v>209</v>
      </c>
      <c r="D89" s="767"/>
      <c r="E89" s="767"/>
      <c r="F89" s="767"/>
      <c r="G89" s="767"/>
      <c r="H89" s="767"/>
      <c r="I89" s="767"/>
      <c r="J89" s="767"/>
      <c r="K89" s="767"/>
      <c r="L89" s="116">
        <v>9136.16</v>
      </c>
      <c r="M89" s="117"/>
      <c r="N89" s="118" t="s">
        <v>33</v>
      </c>
      <c r="Z89" s="68" t="s">
        <v>209</v>
      </c>
    </row>
    <row r="90" spans="1:27" s="63" customFormat="1" x14ac:dyDescent="0.2">
      <c r="A90" s="115"/>
      <c r="B90" s="109" t="s">
        <v>33</v>
      </c>
      <c r="C90" s="782" t="s">
        <v>4910</v>
      </c>
      <c r="D90" s="782"/>
      <c r="E90" s="782"/>
      <c r="F90" s="782"/>
      <c r="G90" s="782"/>
      <c r="H90" s="782"/>
      <c r="I90" s="782"/>
      <c r="J90" s="782"/>
      <c r="K90" s="782"/>
      <c r="L90" s="119">
        <v>375047.45</v>
      </c>
      <c r="M90" s="120"/>
      <c r="N90" s="121"/>
      <c r="AA90" s="68" t="s">
        <v>4910</v>
      </c>
    </row>
    <row r="91" spans="1:27" s="63" customFormat="1" x14ac:dyDescent="0.2">
      <c r="A91" s="773" t="s">
        <v>735</v>
      </c>
      <c r="B91" s="774"/>
      <c r="C91" s="774"/>
      <c r="D91" s="774"/>
      <c r="E91" s="774"/>
      <c r="F91" s="774"/>
      <c r="G91" s="774"/>
      <c r="H91" s="774"/>
      <c r="I91" s="774"/>
      <c r="J91" s="774"/>
      <c r="K91" s="774"/>
      <c r="L91" s="774"/>
      <c r="M91" s="774"/>
      <c r="N91" s="775"/>
      <c r="P91" s="68" t="s">
        <v>735</v>
      </c>
    </row>
    <row r="92" spans="1:27" s="63" customFormat="1" ht="22.5" x14ac:dyDescent="0.2">
      <c r="A92" s="783" t="s">
        <v>4911</v>
      </c>
      <c r="B92" s="784"/>
      <c r="C92" s="784"/>
      <c r="D92" s="784"/>
      <c r="E92" s="784"/>
      <c r="F92" s="784"/>
      <c r="G92" s="784"/>
      <c r="H92" s="784"/>
      <c r="I92" s="784"/>
      <c r="J92" s="784"/>
      <c r="K92" s="784"/>
      <c r="L92" s="784"/>
      <c r="M92" s="784"/>
      <c r="N92" s="785"/>
      <c r="Q92" s="68" t="s">
        <v>4911</v>
      </c>
    </row>
    <row r="93" spans="1:27" s="63" customFormat="1" ht="45" x14ac:dyDescent="0.2">
      <c r="A93" s="88" t="s">
        <v>235</v>
      </c>
      <c r="B93" s="89" t="s">
        <v>742</v>
      </c>
      <c r="C93" s="776" t="s">
        <v>4912</v>
      </c>
      <c r="D93" s="776"/>
      <c r="E93" s="776"/>
      <c r="F93" s="90" t="s">
        <v>198</v>
      </c>
      <c r="G93" s="90" t="s">
        <v>33</v>
      </c>
      <c r="H93" s="90" t="s">
        <v>33</v>
      </c>
      <c r="I93" s="90" t="s">
        <v>4913</v>
      </c>
      <c r="J93" s="91">
        <v>40.94</v>
      </c>
      <c r="K93" s="90" t="s">
        <v>33</v>
      </c>
      <c r="L93" s="91">
        <v>168685.9</v>
      </c>
      <c r="M93" s="92" t="s">
        <v>33</v>
      </c>
      <c r="N93" s="93" t="s">
        <v>33</v>
      </c>
      <c r="R93" s="68" t="s">
        <v>4912</v>
      </c>
    </row>
    <row r="94" spans="1:27" s="63" customFormat="1" x14ac:dyDescent="0.2">
      <c r="A94" s="94"/>
      <c r="B94" s="95"/>
      <c r="C94" s="767" t="s">
        <v>4914</v>
      </c>
      <c r="D94" s="767"/>
      <c r="E94" s="767"/>
      <c r="F94" s="767"/>
      <c r="G94" s="767"/>
      <c r="H94" s="767"/>
      <c r="I94" s="767"/>
      <c r="J94" s="767"/>
      <c r="K94" s="767"/>
      <c r="L94" s="767"/>
      <c r="M94" s="767"/>
      <c r="N94" s="781"/>
      <c r="S94" s="68" t="s">
        <v>4914</v>
      </c>
    </row>
    <row r="95" spans="1:27" s="63" customFormat="1" ht="1.5" customHeight="1" x14ac:dyDescent="0.2">
      <c r="A95" s="108"/>
      <c r="B95" s="104"/>
      <c r="C95" s="104"/>
      <c r="D95" s="104"/>
      <c r="E95" s="104"/>
      <c r="F95" s="108"/>
      <c r="G95" s="108"/>
      <c r="H95" s="108"/>
      <c r="I95" s="108"/>
      <c r="J95" s="109"/>
      <c r="K95" s="108"/>
      <c r="L95" s="109"/>
      <c r="M95" s="99"/>
      <c r="N95" s="109"/>
    </row>
    <row r="96" spans="1:27" s="63" customFormat="1" ht="22.5" x14ac:dyDescent="0.2">
      <c r="A96" s="110"/>
      <c r="B96" s="111" t="s">
        <v>33</v>
      </c>
      <c r="C96" s="780" t="s">
        <v>756</v>
      </c>
      <c r="D96" s="780"/>
      <c r="E96" s="780"/>
      <c r="F96" s="780"/>
      <c r="G96" s="780"/>
      <c r="H96" s="780"/>
      <c r="I96" s="780"/>
      <c r="J96" s="780"/>
      <c r="K96" s="780"/>
      <c r="L96" s="112" t="s">
        <v>33</v>
      </c>
      <c r="M96" s="113"/>
      <c r="N96" s="114"/>
      <c r="Y96" s="68" t="s">
        <v>756</v>
      </c>
    </row>
    <row r="97" spans="1:29" s="63" customFormat="1" x14ac:dyDescent="0.2">
      <c r="A97" s="115"/>
      <c r="B97" s="97" t="s">
        <v>165</v>
      </c>
      <c r="C97" s="767" t="s">
        <v>202</v>
      </c>
      <c r="D97" s="767"/>
      <c r="E97" s="767"/>
      <c r="F97" s="767"/>
      <c r="G97" s="767"/>
      <c r="H97" s="767"/>
      <c r="I97" s="767"/>
      <c r="J97" s="767"/>
      <c r="K97" s="767"/>
      <c r="L97" s="116">
        <v>168685.9</v>
      </c>
      <c r="M97" s="117"/>
      <c r="N97" s="118" t="s">
        <v>33</v>
      </c>
      <c r="Z97" s="68" t="s">
        <v>202</v>
      </c>
    </row>
    <row r="98" spans="1:29" s="63" customFormat="1" x14ac:dyDescent="0.2">
      <c r="A98" s="115"/>
      <c r="B98" s="97" t="s">
        <v>33</v>
      </c>
      <c r="C98" s="767" t="s">
        <v>203</v>
      </c>
      <c r="D98" s="767"/>
      <c r="E98" s="767"/>
      <c r="F98" s="767"/>
      <c r="G98" s="767"/>
      <c r="H98" s="767"/>
      <c r="I98" s="767"/>
      <c r="J98" s="767"/>
      <c r="K98" s="767"/>
      <c r="L98" s="116" t="s">
        <v>33</v>
      </c>
      <c r="M98" s="117"/>
      <c r="N98" s="118" t="s">
        <v>33</v>
      </c>
      <c r="Z98" s="68" t="s">
        <v>203</v>
      </c>
    </row>
    <row r="99" spans="1:29" s="63" customFormat="1" x14ac:dyDescent="0.2">
      <c r="A99" s="115"/>
      <c r="B99" s="97" t="s">
        <v>33</v>
      </c>
      <c r="C99" s="767" t="s">
        <v>204</v>
      </c>
      <c r="D99" s="767"/>
      <c r="E99" s="767"/>
      <c r="F99" s="767"/>
      <c r="G99" s="767"/>
      <c r="H99" s="767"/>
      <c r="I99" s="767"/>
      <c r="J99" s="767"/>
      <c r="K99" s="767"/>
      <c r="L99" s="116">
        <v>168685.9</v>
      </c>
      <c r="M99" s="117"/>
      <c r="N99" s="118" t="s">
        <v>33</v>
      </c>
      <c r="Z99" s="68" t="s">
        <v>204</v>
      </c>
    </row>
    <row r="100" spans="1:29" s="63" customFormat="1" ht="22.5" x14ac:dyDescent="0.2">
      <c r="A100" s="115"/>
      <c r="B100" s="109" t="s">
        <v>33</v>
      </c>
      <c r="C100" s="782" t="s">
        <v>757</v>
      </c>
      <c r="D100" s="782"/>
      <c r="E100" s="782"/>
      <c r="F100" s="782"/>
      <c r="G100" s="782"/>
      <c r="H100" s="782"/>
      <c r="I100" s="782"/>
      <c r="J100" s="782"/>
      <c r="K100" s="782"/>
      <c r="L100" s="119">
        <v>168685.9</v>
      </c>
      <c r="M100" s="120"/>
      <c r="N100" s="121"/>
      <c r="AA100" s="68" t="s">
        <v>757</v>
      </c>
    </row>
    <row r="101" spans="1:29" s="63" customFormat="1" ht="2.25" customHeight="1" x14ac:dyDescent="0.2">
      <c r="B101" s="67"/>
      <c r="C101" s="67"/>
      <c r="D101" s="67"/>
      <c r="E101" s="67"/>
      <c r="F101" s="67"/>
      <c r="G101" s="67"/>
      <c r="H101" s="67"/>
      <c r="I101" s="67"/>
      <c r="J101" s="67"/>
      <c r="K101" s="67"/>
      <c r="L101" s="122"/>
      <c r="M101" s="123"/>
      <c r="N101" s="124"/>
    </row>
    <row r="102" spans="1:29" s="63" customFormat="1" x14ac:dyDescent="0.2">
      <c r="A102" s="110"/>
      <c r="B102" s="111" t="s">
        <v>33</v>
      </c>
      <c r="C102" s="780" t="s">
        <v>321</v>
      </c>
      <c r="D102" s="780"/>
      <c r="E102" s="780"/>
      <c r="F102" s="780"/>
      <c r="G102" s="780"/>
      <c r="H102" s="780"/>
      <c r="I102" s="780"/>
      <c r="J102" s="780"/>
      <c r="K102" s="780"/>
      <c r="L102" s="112" t="s">
        <v>33</v>
      </c>
      <c r="M102" s="113" t="s">
        <v>33</v>
      </c>
      <c r="N102" s="114" t="s">
        <v>33</v>
      </c>
      <c r="AB102" s="68" t="s">
        <v>321</v>
      </c>
    </row>
    <row r="103" spans="1:29" s="63" customFormat="1" x14ac:dyDescent="0.2">
      <c r="A103" s="115"/>
      <c r="B103" s="97" t="s">
        <v>165</v>
      </c>
      <c r="C103" s="767" t="s">
        <v>202</v>
      </c>
      <c r="D103" s="767"/>
      <c r="E103" s="767"/>
      <c r="F103" s="767"/>
      <c r="G103" s="767"/>
      <c r="H103" s="767"/>
      <c r="I103" s="767"/>
      <c r="J103" s="767"/>
      <c r="K103" s="767"/>
      <c r="L103" s="116">
        <v>543733.35</v>
      </c>
      <c r="M103" s="117">
        <v>7.3</v>
      </c>
      <c r="N103" s="118">
        <v>3969253</v>
      </c>
      <c r="AC103" s="68" t="s">
        <v>202</v>
      </c>
    </row>
    <row r="104" spans="1:29" s="63" customFormat="1" x14ac:dyDescent="0.2">
      <c r="A104" s="115"/>
      <c r="B104" s="97" t="s">
        <v>33</v>
      </c>
      <c r="C104" s="767" t="s">
        <v>203</v>
      </c>
      <c r="D104" s="767"/>
      <c r="E104" s="767"/>
      <c r="F104" s="767"/>
      <c r="G104" s="767"/>
      <c r="H104" s="767"/>
      <c r="I104" s="767"/>
      <c r="J104" s="767"/>
      <c r="K104" s="767"/>
      <c r="L104" s="116" t="s">
        <v>33</v>
      </c>
      <c r="M104" s="117" t="s">
        <v>33</v>
      </c>
      <c r="N104" s="118" t="s">
        <v>33</v>
      </c>
      <c r="AC104" s="68" t="s">
        <v>203</v>
      </c>
    </row>
    <row r="105" spans="1:29" s="63" customFormat="1" x14ac:dyDescent="0.2">
      <c r="A105" s="115"/>
      <c r="B105" s="97" t="s">
        <v>33</v>
      </c>
      <c r="C105" s="767" t="s">
        <v>296</v>
      </c>
      <c r="D105" s="767"/>
      <c r="E105" s="767"/>
      <c r="F105" s="767"/>
      <c r="G105" s="767"/>
      <c r="H105" s="767"/>
      <c r="I105" s="767"/>
      <c r="J105" s="767"/>
      <c r="K105" s="767"/>
      <c r="L105" s="116">
        <v>3516.63</v>
      </c>
      <c r="M105" s="117" t="s">
        <v>33</v>
      </c>
      <c r="N105" s="118" t="s">
        <v>33</v>
      </c>
      <c r="AC105" s="68" t="s">
        <v>296</v>
      </c>
    </row>
    <row r="106" spans="1:29" s="63" customFormat="1" x14ac:dyDescent="0.2">
      <c r="A106" s="115"/>
      <c r="B106" s="97" t="s">
        <v>33</v>
      </c>
      <c r="C106" s="767" t="s">
        <v>204</v>
      </c>
      <c r="D106" s="767"/>
      <c r="E106" s="767"/>
      <c r="F106" s="767"/>
      <c r="G106" s="767"/>
      <c r="H106" s="767"/>
      <c r="I106" s="767"/>
      <c r="J106" s="767"/>
      <c r="K106" s="767"/>
      <c r="L106" s="116">
        <v>294471.45</v>
      </c>
      <c r="M106" s="117" t="s">
        <v>33</v>
      </c>
      <c r="N106" s="118" t="s">
        <v>33</v>
      </c>
      <c r="AC106" s="68" t="s">
        <v>204</v>
      </c>
    </row>
    <row r="107" spans="1:29" s="63" customFormat="1" x14ac:dyDescent="0.2">
      <c r="A107" s="115"/>
      <c r="B107" s="97" t="s">
        <v>33</v>
      </c>
      <c r="C107" s="767" t="s">
        <v>297</v>
      </c>
      <c r="D107" s="767"/>
      <c r="E107" s="767"/>
      <c r="F107" s="767"/>
      <c r="G107" s="767"/>
      <c r="H107" s="767"/>
      <c r="I107" s="767"/>
      <c r="J107" s="767"/>
      <c r="K107" s="767"/>
      <c r="L107" s="116">
        <v>222717.35</v>
      </c>
      <c r="M107" s="117" t="s">
        <v>33</v>
      </c>
      <c r="N107" s="118" t="s">
        <v>33</v>
      </c>
      <c r="AC107" s="68" t="s">
        <v>297</v>
      </c>
    </row>
    <row r="108" spans="1:29" s="63" customFormat="1" x14ac:dyDescent="0.2">
      <c r="A108" s="115"/>
      <c r="B108" s="97" t="s">
        <v>33</v>
      </c>
      <c r="C108" s="767" t="s">
        <v>205</v>
      </c>
      <c r="D108" s="767"/>
      <c r="E108" s="767"/>
      <c r="F108" s="767"/>
      <c r="G108" s="767"/>
      <c r="H108" s="767"/>
      <c r="I108" s="767"/>
      <c r="J108" s="767"/>
      <c r="K108" s="767"/>
      <c r="L108" s="116">
        <v>13891.76</v>
      </c>
      <c r="M108" s="117" t="s">
        <v>33</v>
      </c>
      <c r="N108" s="118" t="s">
        <v>33</v>
      </c>
      <c r="AC108" s="68" t="s">
        <v>205</v>
      </c>
    </row>
    <row r="109" spans="1:29" s="63" customFormat="1" x14ac:dyDescent="0.2">
      <c r="A109" s="115"/>
      <c r="B109" s="97" t="s">
        <v>33</v>
      </c>
      <c r="C109" s="767" t="s">
        <v>206</v>
      </c>
      <c r="D109" s="767"/>
      <c r="E109" s="767"/>
      <c r="F109" s="767"/>
      <c r="G109" s="767"/>
      <c r="H109" s="767"/>
      <c r="I109" s="767"/>
      <c r="J109" s="767"/>
      <c r="K109" s="767"/>
      <c r="L109" s="116">
        <v>9136.16</v>
      </c>
      <c r="M109" s="117" t="s">
        <v>33</v>
      </c>
      <c r="N109" s="118" t="s">
        <v>33</v>
      </c>
      <c r="AC109" s="68" t="s">
        <v>206</v>
      </c>
    </row>
    <row r="110" spans="1:29" s="63" customFormat="1" x14ac:dyDescent="0.2">
      <c r="A110" s="115"/>
      <c r="B110" s="97" t="s">
        <v>33</v>
      </c>
      <c r="C110" s="767" t="s">
        <v>207</v>
      </c>
      <c r="D110" s="767"/>
      <c r="E110" s="767"/>
      <c r="F110" s="767"/>
      <c r="G110" s="767"/>
      <c r="H110" s="767"/>
      <c r="I110" s="767"/>
      <c r="J110" s="767"/>
      <c r="K110" s="767"/>
      <c r="L110" s="116">
        <v>10167.790000000001</v>
      </c>
      <c r="M110" s="117" t="s">
        <v>33</v>
      </c>
      <c r="N110" s="118" t="s">
        <v>33</v>
      </c>
      <c r="AC110" s="68" t="s">
        <v>207</v>
      </c>
    </row>
    <row r="111" spans="1:29" s="63" customFormat="1" x14ac:dyDescent="0.2">
      <c r="A111" s="115"/>
      <c r="B111" s="97" t="s">
        <v>33</v>
      </c>
      <c r="C111" s="767" t="s">
        <v>208</v>
      </c>
      <c r="D111" s="767"/>
      <c r="E111" s="767"/>
      <c r="F111" s="767"/>
      <c r="G111" s="767"/>
      <c r="H111" s="767"/>
      <c r="I111" s="767"/>
      <c r="J111" s="767"/>
      <c r="K111" s="767"/>
      <c r="L111" s="116">
        <v>13891.76</v>
      </c>
      <c r="M111" s="117" t="s">
        <v>33</v>
      </c>
      <c r="N111" s="118" t="s">
        <v>33</v>
      </c>
      <c r="AC111" s="68" t="s">
        <v>208</v>
      </c>
    </row>
    <row r="112" spans="1:29" s="63" customFormat="1" x14ac:dyDescent="0.2">
      <c r="A112" s="115"/>
      <c r="B112" s="97" t="s">
        <v>33</v>
      </c>
      <c r="C112" s="767" t="s">
        <v>209</v>
      </c>
      <c r="D112" s="767"/>
      <c r="E112" s="767"/>
      <c r="F112" s="767"/>
      <c r="G112" s="767"/>
      <c r="H112" s="767"/>
      <c r="I112" s="767"/>
      <c r="J112" s="767"/>
      <c r="K112" s="767"/>
      <c r="L112" s="116">
        <v>9136.16</v>
      </c>
      <c r="M112" s="117" t="s">
        <v>33</v>
      </c>
      <c r="N112" s="118" t="s">
        <v>33</v>
      </c>
      <c r="AC112" s="68" t="s">
        <v>209</v>
      </c>
    </row>
    <row r="113" spans="1:30" x14ac:dyDescent="0.2">
      <c r="A113" s="115"/>
      <c r="B113" s="109" t="s">
        <v>33</v>
      </c>
      <c r="C113" s="782" t="s">
        <v>322</v>
      </c>
      <c r="D113" s="782"/>
      <c r="E113" s="782"/>
      <c r="F113" s="782"/>
      <c r="G113" s="782"/>
      <c r="H113" s="782"/>
      <c r="I113" s="782"/>
      <c r="J113" s="782"/>
      <c r="K113" s="782"/>
      <c r="L113" s="119">
        <v>543733.35</v>
      </c>
      <c r="M113" s="120" t="s">
        <v>33</v>
      </c>
      <c r="N113" s="125">
        <v>3969253</v>
      </c>
      <c r="O113" s="63"/>
      <c r="P113" s="63"/>
      <c r="Q113" s="63"/>
      <c r="R113" s="63"/>
      <c r="S113" s="63"/>
      <c r="T113" s="63"/>
      <c r="U113" s="63"/>
      <c r="V113" s="63"/>
      <c r="W113" s="63"/>
      <c r="X113" s="63"/>
      <c r="Y113" s="63"/>
      <c r="Z113" s="63"/>
      <c r="AA113" s="63"/>
      <c r="AB113" s="63"/>
      <c r="AC113" s="63"/>
      <c r="AD113" s="68" t="s">
        <v>322</v>
      </c>
    </row>
    <row r="114" spans="1:30" ht="1.5" customHeight="1" x14ac:dyDescent="0.2">
      <c r="B114" s="109"/>
      <c r="C114" s="104"/>
      <c r="D114" s="104"/>
      <c r="E114" s="104"/>
      <c r="F114" s="104"/>
      <c r="G114" s="104"/>
      <c r="H114" s="104"/>
      <c r="I114" s="104"/>
      <c r="J114" s="104"/>
      <c r="K114" s="104"/>
      <c r="L114" s="119"/>
      <c r="M114" s="120"/>
      <c r="N114" s="126"/>
      <c r="O114" s="63"/>
      <c r="P114" s="63"/>
      <c r="Q114" s="63"/>
      <c r="R114" s="63"/>
      <c r="S114" s="63"/>
      <c r="T114" s="63"/>
      <c r="U114" s="63"/>
      <c r="V114" s="63"/>
      <c r="W114" s="63"/>
      <c r="X114" s="63"/>
      <c r="Y114" s="63"/>
      <c r="Z114" s="63"/>
      <c r="AA114" s="63"/>
      <c r="AB114" s="63"/>
      <c r="AC114" s="63"/>
      <c r="AD114" s="63"/>
    </row>
    <row r="115" spans="1:30" ht="53.25" customHeight="1" x14ac:dyDescent="0.2">
      <c r="A115" s="127"/>
      <c r="B115" s="127"/>
      <c r="C115" s="127"/>
      <c r="D115" s="127"/>
      <c r="E115" s="127"/>
      <c r="F115" s="127"/>
      <c r="G115" s="127"/>
      <c r="H115" s="127"/>
      <c r="I115" s="127"/>
      <c r="J115" s="127"/>
      <c r="K115" s="127"/>
      <c r="L115" s="127"/>
      <c r="M115" s="127"/>
      <c r="N115" s="127"/>
      <c r="O115" s="63"/>
      <c r="P115" s="63"/>
      <c r="Q115" s="63"/>
      <c r="R115" s="63"/>
      <c r="S115" s="63"/>
      <c r="T115" s="63"/>
      <c r="U115" s="63"/>
      <c r="V115" s="63"/>
      <c r="W115" s="63"/>
      <c r="X115" s="63"/>
      <c r="Y115" s="63"/>
      <c r="Z115" s="63"/>
      <c r="AA115" s="63"/>
      <c r="AB115" s="63"/>
      <c r="AC115" s="63"/>
      <c r="AD115" s="63"/>
    </row>
    <row r="116" spans="1:30" x14ac:dyDescent="0.2">
      <c r="B116" s="128" t="s">
        <v>323</v>
      </c>
      <c r="C116" s="786" t="s">
        <v>33</v>
      </c>
      <c r="D116" s="786"/>
      <c r="E116" s="786"/>
      <c r="F116" s="786"/>
      <c r="G116" s="786"/>
      <c r="H116" s="786"/>
      <c r="I116" s="786"/>
      <c r="J116" s="786"/>
      <c r="K116" s="786"/>
      <c r="L116" s="786"/>
      <c r="O116" s="63"/>
      <c r="P116" s="63"/>
      <c r="Q116" s="63"/>
      <c r="R116" s="63"/>
      <c r="S116" s="63"/>
      <c r="T116" s="63"/>
      <c r="U116" s="63"/>
      <c r="V116" s="63"/>
      <c r="W116" s="63"/>
      <c r="X116" s="63"/>
      <c r="Y116" s="63"/>
      <c r="Z116" s="63"/>
      <c r="AA116" s="63"/>
      <c r="AB116" s="63"/>
      <c r="AC116" s="63"/>
      <c r="AD116" s="63"/>
    </row>
    <row r="117" spans="1:30" ht="13.5" customHeight="1" x14ac:dyDescent="0.2">
      <c r="B117" s="64"/>
      <c r="C117" s="787" t="s">
        <v>11</v>
      </c>
      <c r="D117" s="787"/>
      <c r="E117" s="787"/>
      <c r="F117" s="787"/>
      <c r="G117" s="787"/>
      <c r="H117" s="787"/>
      <c r="I117" s="787"/>
      <c r="J117" s="787"/>
      <c r="K117" s="787"/>
      <c r="L117" s="787"/>
      <c r="O117" s="63"/>
      <c r="P117" s="63"/>
      <c r="Q117" s="63"/>
      <c r="R117" s="63"/>
      <c r="S117" s="63"/>
      <c r="T117" s="63"/>
      <c r="U117" s="63"/>
      <c r="V117" s="63"/>
      <c r="W117" s="63"/>
      <c r="X117" s="63"/>
      <c r="Y117" s="63"/>
      <c r="Z117" s="63"/>
      <c r="AA117" s="63"/>
      <c r="AB117" s="63"/>
      <c r="AC117" s="63"/>
      <c r="AD117" s="63"/>
    </row>
    <row r="118" spans="1:30" ht="12.75" customHeight="1" x14ac:dyDescent="0.2">
      <c r="B118" s="128" t="s">
        <v>324</v>
      </c>
      <c r="C118" s="786" t="s">
        <v>33</v>
      </c>
      <c r="D118" s="786"/>
      <c r="E118" s="786"/>
      <c r="F118" s="786"/>
      <c r="G118" s="786"/>
      <c r="H118" s="786"/>
      <c r="I118" s="786"/>
      <c r="J118" s="786"/>
      <c r="K118" s="786"/>
      <c r="L118" s="786"/>
      <c r="O118" s="63"/>
      <c r="P118" s="63"/>
      <c r="Q118" s="63"/>
      <c r="R118" s="63"/>
      <c r="S118" s="63"/>
      <c r="T118" s="63"/>
      <c r="U118" s="63"/>
      <c r="V118" s="63"/>
      <c r="W118" s="63"/>
      <c r="X118" s="63"/>
      <c r="Y118" s="63"/>
      <c r="Z118" s="63"/>
      <c r="AA118" s="63"/>
      <c r="AB118" s="63"/>
      <c r="AC118" s="63"/>
      <c r="AD118" s="63"/>
    </row>
    <row r="119" spans="1:30" ht="13.5" customHeight="1" x14ac:dyDescent="0.2">
      <c r="C119" s="787" t="s">
        <v>11</v>
      </c>
      <c r="D119" s="787"/>
      <c r="E119" s="787"/>
      <c r="F119" s="787"/>
      <c r="G119" s="787"/>
      <c r="H119" s="787"/>
      <c r="I119" s="787"/>
      <c r="J119" s="787"/>
      <c r="K119" s="787"/>
      <c r="L119" s="787"/>
      <c r="O119" s="63"/>
      <c r="P119" s="63"/>
      <c r="Q119" s="63"/>
      <c r="R119" s="63"/>
      <c r="S119" s="63"/>
      <c r="T119" s="63"/>
      <c r="U119" s="63"/>
      <c r="V119" s="63"/>
      <c r="W119" s="63"/>
      <c r="X119" s="63"/>
      <c r="Y119" s="63"/>
      <c r="Z119" s="63"/>
      <c r="AA119" s="63"/>
      <c r="AB119" s="63"/>
      <c r="AC119" s="63"/>
      <c r="AD119" s="63"/>
    </row>
    <row r="133" s="63" customFormat="1" x14ac:dyDescent="0.2"/>
  </sheetData>
  <mergeCells count="104">
    <mergeCell ref="C116:L116"/>
    <mergeCell ref="C117:L117"/>
    <mergeCell ref="C118:L118"/>
    <mergeCell ref="C119:L119"/>
    <mergeCell ref="C108:K108"/>
    <mergeCell ref="C109:K109"/>
    <mergeCell ref="C110:K110"/>
    <mergeCell ref="C111:K111"/>
    <mergeCell ref="C112:K112"/>
    <mergeCell ref="C113:K113"/>
    <mergeCell ref="C102:K102"/>
    <mergeCell ref="C103:K103"/>
    <mergeCell ref="C104:K104"/>
    <mergeCell ref="C105:K105"/>
    <mergeCell ref="C106:K106"/>
    <mergeCell ref="C107:K107"/>
    <mergeCell ref="C94:N94"/>
    <mergeCell ref="C96:K96"/>
    <mergeCell ref="C97:K97"/>
    <mergeCell ref="C98:K98"/>
    <mergeCell ref="C99:K99"/>
    <mergeCell ref="C100:K100"/>
    <mergeCell ref="C88:K88"/>
    <mergeCell ref="C89:K89"/>
    <mergeCell ref="C90:K90"/>
    <mergeCell ref="A91:N91"/>
    <mergeCell ref="A92:N92"/>
    <mergeCell ref="C93:E93"/>
    <mergeCell ref="C82:K82"/>
    <mergeCell ref="C83:K83"/>
    <mergeCell ref="C84:K84"/>
    <mergeCell ref="C85:K85"/>
    <mergeCell ref="C86:K86"/>
    <mergeCell ref="C87:K87"/>
    <mergeCell ref="C75:E75"/>
    <mergeCell ref="C76:E76"/>
    <mergeCell ref="C77:N77"/>
    <mergeCell ref="C79:K79"/>
    <mergeCell ref="C80:K80"/>
    <mergeCell ref="C81:K81"/>
    <mergeCell ref="C69:E69"/>
    <mergeCell ref="C70:E70"/>
    <mergeCell ref="C71:E71"/>
    <mergeCell ref="C72:E72"/>
    <mergeCell ref="C73:E73"/>
    <mergeCell ref="C74:E74"/>
    <mergeCell ref="C63:N63"/>
    <mergeCell ref="C64:N64"/>
    <mergeCell ref="C65:E65"/>
    <mergeCell ref="C66:E66"/>
    <mergeCell ref="C67:E67"/>
    <mergeCell ref="C68:E68"/>
    <mergeCell ref="C57:E57"/>
    <mergeCell ref="C58:E58"/>
    <mergeCell ref="C59:E59"/>
    <mergeCell ref="C60:E60"/>
    <mergeCell ref="C61:N61"/>
    <mergeCell ref="C62:E62"/>
    <mergeCell ref="C51:E51"/>
    <mergeCell ref="C52:E52"/>
    <mergeCell ref="C53:E53"/>
    <mergeCell ref="C54:E54"/>
    <mergeCell ref="C55:E55"/>
    <mergeCell ref="C56:E56"/>
    <mergeCell ref="C45:N45"/>
    <mergeCell ref="C46:E46"/>
    <mergeCell ref="C47:N47"/>
    <mergeCell ref="C48:N48"/>
    <mergeCell ref="C49:E49"/>
    <mergeCell ref="C50:E50"/>
    <mergeCell ref="C39:E39"/>
    <mergeCell ref="C40:E40"/>
    <mergeCell ref="C41:E41"/>
    <mergeCell ref="C42:E42"/>
    <mergeCell ref="C43:E43"/>
    <mergeCell ref="C44:E44"/>
    <mergeCell ref="C33:E33"/>
    <mergeCell ref="C34:N34"/>
    <mergeCell ref="C35:N35"/>
    <mergeCell ref="C36:E36"/>
    <mergeCell ref="C37:E37"/>
    <mergeCell ref="C38:E38"/>
    <mergeCell ref="C30:E30"/>
    <mergeCell ref="A31:N31"/>
    <mergeCell ref="A32:N32"/>
    <mergeCell ref="A12:N12"/>
    <mergeCell ref="A13:N13"/>
    <mergeCell ref="B15:F15"/>
    <mergeCell ref="B16:F16"/>
    <mergeCell ref="L25:M25"/>
    <mergeCell ref="A27:A29"/>
    <mergeCell ref="B27:B29"/>
    <mergeCell ref="C27:E29"/>
    <mergeCell ref="F27:F29"/>
    <mergeCell ref="G27:I28"/>
    <mergeCell ref="D5:N5"/>
    <mergeCell ref="A7:N7"/>
    <mergeCell ref="A8:N8"/>
    <mergeCell ref="A9:N9"/>
    <mergeCell ref="A10:N10"/>
    <mergeCell ref="A11:N11"/>
    <mergeCell ref="J27:L28"/>
    <mergeCell ref="M27:M29"/>
    <mergeCell ref="N27:N29"/>
  </mergeCells>
  <printOptions horizontalCentered="1"/>
  <pageMargins left="0.39370077848434398" right="0.39370077848434398" top="0.78740155696868896" bottom="0.74803149700164795" header="0.118110239505768" footer="0.118110239505768"/>
  <pageSetup paperSize="9" orientation="landscape"/>
  <headerFooter>
    <oddHeader>&amp;LГРАНД-Смета 2021</oddHeader>
  </headerFooter>
  <rowBreaks count="1" manualBreakCount="1">
    <brk id="26" max="132" man="1"/>
  </rowBreaks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H38"/>
  <sheetViews>
    <sheetView showGridLines="0" topLeftCell="A7" zoomScale="115" zoomScaleNormal="115" workbookViewId="0">
      <selection activeCell="B24" sqref="B24:G26"/>
    </sheetView>
  </sheetViews>
  <sheetFormatPr defaultRowHeight="12.75" x14ac:dyDescent="0.2"/>
  <cols>
    <col min="1" max="1" width="5.5703125" customWidth="1"/>
    <col min="2" max="2" width="17" customWidth="1"/>
    <col min="3" max="3" width="37.85546875" customWidth="1"/>
    <col min="4" max="4" width="17.5703125" customWidth="1"/>
    <col min="5" max="5" width="15" customWidth="1"/>
    <col min="6" max="6" width="15.28515625" customWidth="1"/>
    <col min="7" max="7" width="13.85546875" customWidth="1"/>
    <col min="8" max="8" width="15.5703125" customWidth="1"/>
  </cols>
  <sheetData>
    <row r="1" spans="1:8" x14ac:dyDescent="0.2">
      <c r="H1" s="13" t="s">
        <v>537</v>
      </c>
    </row>
    <row r="2" spans="1:8" x14ac:dyDescent="0.2">
      <c r="A2" s="221"/>
      <c r="B2" s="2"/>
      <c r="C2" s="3"/>
      <c r="D2" s="4"/>
      <c r="E2" s="4"/>
      <c r="F2" s="4"/>
      <c r="G2" s="4"/>
      <c r="H2" s="13" t="s">
        <v>12</v>
      </c>
    </row>
    <row r="3" spans="1:8" ht="30" customHeight="1" x14ac:dyDescent="0.2">
      <c r="A3" s="221"/>
      <c r="B3" s="655" t="s">
        <v>24</v>
      </c>
      <c r="C3" s="655"/>
      <c r="D3" s="655"/>
      <c r="E3" s="655"/>
      <c r="F3" s="655"/>
      <c r="G3" s="655"/>
      <c r="H3" s="222"/>
    </row>
    <row r="4" spans="1:8" x14ac:dyDescent="0.2">
      <c r="A4" s="221"/>
      <c r="B4" s="2"/>
      <c r="C4" s="803" t="s">
        <v>3</v>
      </c>
      <c r="D4" s="803"/>
      <c r="E4" s="803"/>
      <c r="F4" s="803"/>
      <c r="G4" s="4"/>
      <c r="H4" s="4"/>
    </row>
    <row r="5" spans="1:8" ht="27" customHeight="1" x14ac:dyDescent="0.2">
      <c r="A5" s="221"/>
      <c r="B5" s="655"/>
      <c r="C5" s="655"/>
      <c r="D5" s="655"/>
      <c r="E5" s="655"/>
      <c r="F5" s="655"/>
      <c r="G5" s="655"/>
      <c r="H5" s="4"/>
    </row>
    <row r="6" spans="1:8" x14ac:dyDescent="0.2">
      <c r="A6" s="221"/>
      <c r="B6" s="2"/>
      <c r="C6" s="803" t="s">
        <v>132</v>
      </c>
      <c r="D6" s="803"/>
      <c r="E6" s="803"/>
      <c r="F6" s="803"/>
      <c r="G6" s="4"/>
      <c r="H6" s="4"/>
    </row>
    <row r="7" spans="1:8" x14ac:dyDescent="0.2">
      <c r="A7" s="221"/>
      <c r="B7" s="2"/>
      <c r="C7" s="223"/>
      <c r="D7" s="4"/>
      <c r="E7" s="4"/>
      <c r="F7" s="4"/>
      <c r="G7" s="4"/>
      <c r="H7" s="4"/>
    </row>
    <row r="8" spans="1:8" x14ac:dyDescent="0.2">
      <c r="A8" s="221"/>
      <c r="B8" s="2"/>
      <c r="C8" s="3"/>
      <c r="D8" s="19" t="s">
        <v>4915</v>
      </c>
      <c r="F8" s="4"/>
      <c r="G8" s="4"/>
      <c r="H8" s="4"/>
    </row>
    <row r="9" spans="1:8" x14ac:dyDescent="0.2">
      <c r="A9" s="221"/>
      <c r="B9" s="2"/>
      <c r="C9" s="3"/>
      <c r="D9" s="4"/>
      <c r="E9" s="4"/>
      <c r="F9" s="4"/>
      <c r="G9" s="4"/>
      <c r="H9" s="4"/>
    </row>
    <row r="10" spans="1:8" x14ac:dyDescent="0.2">
      <c r="A10" s="221"/>
      <c r="B10" s="224" t="s">
        <v>539</v>
      </c>
      <c r="C10" s="225"/>
      <c r="D10" s="226"/>
      <c r="E10" s="226"/>
      <c r="F10" s="227">
        <v>8617527</v>
      </c>
      <c r="G10" s="228" t="s">
        <v>492</v>
      </c>
      <c r="H10" s="4"/>
    </row>
    <row r="11" spans="1:8" x14ac:dyDescent="0.2">
      <c r="A11" s="221"/>
      <c r="B11" s="2"/>
      <c r="D11" s="8"/>
      <c r="E11" s="4"/>
      <c r="F11" s="4"/>
      <c r="G11" s="4"/>
      <c r="H11" s="4"/>
    </row>
    <row r="12" spans="1:8" ht="14.25" customHeight="1" x14ac:dyDescent="0.2">
      <c r="A12" s="221"/>
      <c r="B12" s="229" t="s">
        <v>541</v>
      </c>
      <c r="D12" s="8"/>
      <c r="E12" s="4"/>
      <c r="F12" s="4"/>
      <c r="G12" s="4"/>
      <c r="H12" s="4"/>
    </row>
    <row r="13" spans="1:8" x14ac:dyDescent="0.2">
      <c r="A13" s="221"/>
      <c r="B13" s="230" t="s">
        <v>542</v>
      </c>
      <c r="D13" s="231"/>
      <c r="E13" s="232"/>
      <c r="F13" s="233"/>
      <c r="G13" s="4"/>
      <c r="H13" s="4"/>
    </row>
    <row r="14" spans="1:8" x14ac:dyDescent="0.2">
      <c r="A14" s="221"/>
      <c r="B14" s="221" t="s">
        <v>543</v>
      </c>
      <c r="D14" s="8"/>
      <c r="E14" s="4"/>
      <c r="F14" s="4"/>
      <c r="G14" s="4"/>
      <c r="H14" s="4"/>
    </row>
    <row r="15" spans="1:8" x14ac:dyDescent="0.2">
      <c r="A15" s="221"/>
      <c r="B15" s="230" t="s">
        <v>542</v>
      </c>
      <c r="D15" s="231"/>
      <c r="E15" s="232"/>
      <c r="F15" s="233"/>
      <c r="G15" s="4"/>
      <c r="H15" s="4"/>
    </row>
    <row r="16" spans="1:8" x14ac:dyDescent="0.2">
      <c r="A16" s="221"/>
      <c r="B16" s="234" t="s">
        <v>4916</v>
      </c>
      <c r="C16" s="234"/>
      <c r="D16" s="234"/>
      <c r="E16" s="234"/>
      <c r="F16" s="4"/>
      <c r="G16" s="4"/>
      <c r="H16" s="4"/>
    </row>
    <row r="17" spans="1:8" x14ac:dyDescent="0.2">
      <c r="A17" s="221"/>
      <c r="B17" s="2"/>
      <c r="C17" s="3"/>
      <c r="D17" s="4"/>
      <c r="E17" s="4"/>
      <c r="F17" s="4"/>
      <c r="G17" s="4"/>
      <c r="H17" s="4"/>
    </row>
    <row r="18" spans="1:8" x14ac:dyDescent="0.2">
      <c r="A18" s="657" t="s">
        <v>4</v>
      </c>
      <c r="B18" s="663" t="s">
        <v>15</v>
      </c>
      <c r="C18" s="657" t="s">
        <v>545</v>
      </c>
      <c r="D18" s="804" t="s">
        <v>463</v>
      </c>
      <c r="E18" s="805"/>
      <c r="F18" s="805"/>
      <c r="G18" s="805"/>
      <c r="H18" s="806"/>
    </row>
    <row r="19" spans="1:8" ht="20.25" customHeight="1" x14ac:dyDescent="0.2">
      <c r="A19" s="657"/>
      <c r="B19" s="663"/>
      <c r="C19" s="657"/>
      <c r="D19" s="657" t="s">
        <v>546</v>
      </c>
      <c r="E19" s="657" t="s">
        <v>5</v>
      </c>
      <c r="F19" s="657" t="s">
        <v>18</v>
      </c>
      <c r="G19" s="657" t="s">
        <v>19</v>
      </c>
      <c r="H19" s="657" t="s">
        <v>20</v>
      </c>
    </row>
    <row r="20" spans="1:8" ht="30.75" customHeight="1" x14ac:dyDescent="0.2">
      <c r="A20" s="657"/>
      <c r="B20" s="663"/>
      <c r="C20" s="657"/>
      <c r="D20" s="657"/>
      <c r="E20" s="657"/>
      <c r="F20" s="657"/>
      <c r="G20" s="657"/>
      <c r="H20" s="657"/>
    </row>
    <row r="21" spans="1:8" ht="39.75" customHeight="1" x14ac:dyDescent="0.2">
      <c r="A21" s="657"/>
      <c r="B21" s="663"/>
      <c r="C21" s="657"/>
      <c r="D21" s="657"/>
      <c r="E21" s="657"/>
      <c r="F21" s="657"/>
      <c r="G21" s="657"/>
      <c r="H21" s="657"/>
    </row>
    <row r="22" spans="1:8" x14ac:dyDescent="0.2">
      <c r="A22" s="235">
        <v>1</v>
      </c>
      <c r="B22" s="235">
        <v>2</v>
      </c>
      <c r="C22" s="235">
        <v>3</v>
      </c>
      <c r="D22" s="235">
        <v>4</v>
      </c>
      <c r="E22" s="235">
        <v>5</v>
      </c>
      <c r="F22" s="235">
        <v>6</v>
      </c>
      <c r="G22" s="235">
        <v>7</v>
      </c>
      <c r="H22" s="235">
        <v>8</v>
      </c>
    </row>
    <row r="23" spans="1:8" ht="21" customHeight="1" x14ac:dyDescent="0.2">
      <c r="A23" s="807" t="s">
        <v>547</v>
      </c>
      <c r="B23" s="662"/>
      <c r="C23" s="662"/>
      <c r="D23" s="662"/>
      <c r="E23" s="662"/>
      <c r="F23" s="662"/>
      <c r="G23" s="662"/>
      <c r="H23" s="662"/>
    </row>
    <row r="24" spans="1:8" ht="25.5" x14ac:dyDescent="0.2">
      <c r="A24" s="130">
        <v>1</v>
      </c>
      <c r="B24" s="24" t="s">
        <v>4917</v>
      </c>
      <c r="C24" s="25" t="s">
        <v>4918</v>
      </c>
      <c r="D24" s="26"/>
      <c r="E24" s="26"/>
      <c r="F24" s="26"/>
      <c r="G24" s="26">
        <v>1440509</v>
      </c>
      <c r="H24" s="26">
        <v>1440509</v>
      </c>
    </row>
    <row r="25" spans="1:8" ht="25.5" x14ac:dyDescent="0.2">
      <c r="A25" s="130">
        <v>2</v>
      </c>
      <c r="B25" s="24" t="s">
        <v>4919</v>
      </c>
      <c r="C25" s="25" t="s">
        <v>4920</v>
      </c>
      <c r="D25" s="26"/>
      <c r="E25" s="26"/>
      <c r="F25" s="26"/>
      <c r="G25" s="26">
        <v>104863</v>
      </c>
      <c r="H25" s="26">
        <v>104863</v>
      </c>
    </row>
    <row r="26" spans="1:8" ht="25.5" x14ac:dyDescent="0.2">
      <c r="A26" s="130">
        <v>3</v>
      </c>
      <c r="B26" s="24" t="s">
        <v>4921</v>
      </c>
      <c r="C26" s="25" t="s">
        <v>4922</v>
      </c>
      <c r="D26" s="26"/>
      <c r="E26" s="26"/>
      <c r="F26" s="26"/>
      <c r="G26" s="26">
        <v>7072155</v>
      </c>
      <c r="H26" s="26">
        <v>7072155</v>
      </c>
    </row>
    <row r="27" spans="1:8" x14ac:dyDescent="0.2">
      <c r="A27" s="130" t="s">
        <v>33</v>
      </c>
      <c r="B27" s="24" t="s">
        <v>33</v>
      </c>
      <c r="C27" s="25" t="s">
        <v>548</v>
      </c>
      <c r="D27" s="26"/>
      <c r="E27" s="26"/>
      <c r="F27" s="26"/>
      <c r="G27" s="26">
        <v>8617527</v>
      </c>
      <c r="H27" s="26">
        <v>8617527</v>
      </c>
    </row>
    <row r="28" spans="1:8" x14ac:dyDescent="0.2">
      <c r="A28" s="236"/>
      <c r="B28" s="12"/>
      <c r="C28" s="10"/>
      <c r="D28" s="11"/>
      <c r="E28" s="11"/>
      <c r="F28" s="11"/>
      <c r="G28" s="11"/>
      <c r="H28" s="11"/>
    </row>
    <row r="31" spans="1:8" x14ac:dyDescent="0.2">
      <c r="A31" s="237" t="s">
        <v>8</v>
      </c>
      <c r="C31" s="238"/>
      <c r="E31" s="238"/>
      <c r="F31" s="238"/>
      <c r="H31" s="239"/>
    </row>
    <row r="32" spans="1:8" x14ac:dyDescent="0.2">
      <c r="C32" s="670" t="s">
        <v>7</v>
      </c>
      <c r="D32" s="670"/>
      <c r="E32" s="670"/>
      <c r="F32" s="670"/>
      <c r="G32" s="670"/>
      <c r="H32" s="808"/>
    </row>
    <row r="33" spans="1:8" x14ac:dyDescent="0.2">
      <c r="A33" s="237" t="s">
        <v>9</v>
      </c>
      <c r="C33" s="238"/>
      <c r="D33" s="237"/>
      <c r="E33" s="238"/>
      <c r="F33" s="238"/>
      <c r="H33" s="239"/>
    </row>
    <row r="34" spans="1:8" x14ac:dyDescent="0.2">
      <c r="C34" s="57" t="s">
        <v>21</v>
      </c>
      <c r="D34" s="21" t="s">
        <v>549</v>
      </c>
      <c r="E34" s="240"/>
      <c r="G34" s="240"/>
      <c r="H34" s="241"/>
    </row>
    <row r="35" spans="1:8" ht="15" x14ac:dyDescent="0.2">
      <c r="A35" s="237" t="s">
        <v>323</v>
      </c>
      <c r="C35" s="238"/>
      <c r="D35" s="242"/>
      <c r="E35" s="238"/>
      <c r="F35" s="238"/>
      <c r="H35" s="239"/>
    </row>
    <row r="36" spans="1:8" ht="15" x14ac:dyDescent="0.2">
      <c r="B36" s="243"/>
      <c r="C36" s="670" t="s">
        <v>11</v>
      </c>
      <c r="D36" s="670"/>
      <c r="E36" s="670"/>
      <c r="F36" s="670"/>
      <c r="G36" s="670"/>
      <c r="H36" s="670"/>
    </row>
    <row r="37" spans="1:8" ht="15" x14ac:dyDescent="0.2">
      <c r="A37" s="237" t="s">
        <v>324</v>
      </c>
      <c r="C37" s="238"/>
      <c r="D37" s="242"/>
      <c r="E37" s="244"/>
      <c r="F37" s="244"/>
      <c r="G37" s="242"/>
      <c r="H37" s="239"/>
    </row>
    <row r="38" spans="1:8" x14ac:dyDescent="0.2">
      <c r="C38" s="670" t="s">
        <v>11</v>
      </c>
      <c r="D38" s="670"/>
      <c r="E38" s="670"/>
      <c r="F38" s="670"/>
      <c r="G38" s="670"/>
      <c r="H38" s="670"/>
    </row>
  </sheetData>
  <mergeCells count="17">
    <mergeCell ref="C38:H38"/>
    <mergeCell ref="F19:F21"/>
    <mergeCell ref="G19:G21"/>
    <mergeCell ref="H19:H21"/>
    <mergeCell ref="A23:H23"/>
    <mergeCell ref="C32:H32"/>
    <mergeCell ref="C36:H36"/>
    <mergeCell ref="B3:G3"/>
    <mergeCell ref="C4:F4"/>
    <mergeCell ref="B5:G5"/>
    <mergeCell ref="C6:F6"/>
    <mergeCell ref="A18:A21"/>
    <mergeCell ref="B18:B21"/>
    <mergeCell ref="C18:C21"/>
    <mergeCell ref="D18:H18"/>
    <mergeCell ref="D19:D21"/>
    <mergeCell ref="E19:E21"/>
  </mergeCells>
  <pageMargins left="0.55000000000000004" right="0.24" top="0.57999999999999996" bottom="0.62" header="0.31" footer="0.37"/>
  <pageSetup paperSize="9" scale="70" fitToHeight="0" orientation="portrait" r:id="rId1"/>
  <headerFooter alignWithMargins="0">
    <oddHeader>&amp;LГРАНД-Смета 2021</oddHeader>
    <oddFooter>&amp;RСтраница &amp;P</oddFooter>
  </headerFooter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75"/>
  <sheetViews>
    <sheetView topLeftCell="A334" zoomScale="115" zoomScaleNormal="115" workbookViewId="0">
      <selection activeCell="A330" sqref="A330"/>
    </sheetView>
  </sheetViews>
  <sheetFormatPr defaultColWidth="9.140625" defaultRowHeight="11.25" customHeight="1" x14ac:dyDescent="0.2"/>
  <cols>
    <col min="1" max="1" width="8.140625" style="63" customWidth="1"/>
    <col min="2" max="2" width="20.140625" style="63" customWidth="1"/>
    <col min="3" max="4" width="10.42578125" style="63" customWidth="1"/>
    <col min="5" max="5" width="13.28515625" style="63" customWidth="1"/>
    <col min="6" max="6" width="8.5703125" style="63" customWidth="1"/>
    <col min="7" max="7" width="7.85546875" style="63" customWidth="1"/>
    <col min="8" max="8" width="8.42578125" style="63" customWidth="1"/>
    <col min="9" max="9" width="8.7109375" style="63" customWidth="1"/>
    <col min="10" max="10" width="8.140625" style="63" customWidth="1"/>
    <col min="11" max="11" width="8.5703125" style="63" customWidth="1"/>
    <col min="12" max="12" width="10" style="63" customWidth="1"/>
    <col min="13" max="13" width="6" style="63" customWidth="1"/>
    <col min="14" max="14" width="9.7109375" style="63" customWidth="1"/>
    <col min="15" max="15" width="99.7109375" style="68" hidden="1" customWidth="1"/>
    <col min="16" max="16" width="138.42578125" style="68" hidden="1" customWidth="1"/>
    <col min="17" max="17" width="34.140625" style="68" hidden="1" customWidth="1"/>
    <col min="18" max="18" width="110.140625" style="68" hidden="1" customWidth="1"/>
    <col min="19" max="22" width="34.140625" style="68" hidden="1" customWidth="1"/>
    <col min="23" max="23" width="110.140625" style="68" hidden="1" customWidth="1"/>
    <col min="24" max="26" width="84.42578125" style="68" hidden="1" customWidth="1"/>
    <col min="27" max="16384" width="9.140625" style="63"/>
  </cols>
  <sheetData>
    <row r="1" spans="1:15" s="63" customFormat="1" x14ac:dyDescent="0.2">
      <c r="N1" s="64" t="s">
        <v>128</v>
      </c>
    </row>
    <row r="2" spans="1:15" s="63" customFormat="1" x14ac:dyDescent="0.2">
      <c r="N2" s="64" t="s">
        <v>12</v>
      </c>
    </row>
    <row r="3" spans="1:15" s="63" customFormat="1" x14ac:dyDescent="0.2">
      <c r="N3" s="64"/>
    </row>
    <row r="4" spans="1:15" s="63" customFormat="1" x14ac:dyDescent="0.2">
      <c r="F4" s="65"/>
    </row>
    <row r="5" spans="1:15" s="63" customFormat="1" x14ac:dyDescent="0.2">
      <c r="A5" s="66" t="s">
        <v>129</v>
      </c>
      <c r="B5" s="67"/>
      <c r="D5" s="767" t="s">
        <v>33</v>
      </c>
      <c r="E5" s="767"/>
      <c r="F5" s="767"/>
      <c r="G5" s="767"/>
      <c r="H5" s="767"/>
      <c r="I5" s="767"/>
      <c r="J5" s="767"/>
      <c r="K5" s="767"/>
      <c r="L5" s="767"/>
      <c r="M5" s="767"/>
      <c r="N5" s="767"/>
      <c r="O5" s="68" t="s">
        <v>33</v>
      </c>
    </row>
    <row r="6" spans="1:15" s="63" customFormat="1" ht="15" customHeight="1" x14ac:dyDescent="0.2">
      <c r="A6" s="69" t="s">
        <v>130</v>
      </c>
      <c r="D6" s="70" t="s">
        <v>131</v>
      </c>
      <c r="E6" s="70"/>
      <c r="F6" s="71"/>
      <c r="G6" s="71"/>
      <c r="H6" s="71"/>
      <c r="I6" s="71"/>
      <c r="J6" s="71"/>
      <c r="K6" s="71"/>
      <c r="L6" s="71"/>
      <c r="M6" s="71"/>
      <c r="N6" s="71"/>
    </row>
    <row r="7" spans="1:15" s="63" customFormat="1" ht="43.5" customHeight="1" x14ac:dyDescent="0.2">
      <c r="A7" s="768" t="s">
        <v>4926</v>
      </c>
      <c r="B7" s="768"/>
      <c r="C7" s="768"/>
      <c r="D7" s="768"/>
      <c r="E7" s="768"/>
      <c r="F7" s="768"/>
      <c r="G7" s="768"/>
      <c r="H7" s="768"/>
      <c r="I7" s="768"/>
      <c r="J7" s="768"/>
      <c r="K7" s="768"/>
      <c r="L7" s="768"/>
      <c r="M7" s="768"/>
      <c r="N7" s="768"/>
    </row>
    <row r="8" spans="1:15" s="63" customFormat="1" x14ac:dyDescent="0.2">
      <c r="A8" s="769" t="s">
        <v>3</v>
      </c>
      <c r="B8" s="769"/>
      <c r="C8" s="769"/>
      <c r="D8" s="769"/>
      <c r="E8" s="769"/>
      <c r="F8" s="769"/>
      <c r="G8" s="769"/>
      <c r="H8" s="769"/>
      <c r="I8" s="769"/>
      <c r="J8" s="769"/>
      <c r="K8" s="769"/>
      <c r="L8" s="769"/>
      <c r="M8" s="769"/>
      <c r="N8" s="769"/>
    </row>
    <row r="9" spans="1:15" s="63" customFormat="1" ht="30" customHeight="1" x14ac:dyDescent="0.2">
      <c r="A9" s="768" t="s">
        <v>33</v>
      </c>
      <c r="B9" s="768"/>
      <c r="C9" s="768"/>
      <c r="D9" s="768"/>
      <c r="E9" s="768"/>
      <c r="F9" s="768"/>
      <c r="G9" s="768"/>
      <c r="H9" s="768"/>
      <c r="I9" s="768"/>
      <c r="J9" s="768"/>
      <c r="K9" s="768"/>
      <c r="L9" s="768"/>
      <c r="M9" s="768"/>
      <c r="N9" s="768"/>
    </row>
    <row r="10" spans="1:15" s="63" customFormat="1" x14ac:dyDescent="0.2">
      <c r="A10" s="769" t="s">
        <v>132</v>
      </c>
      <c r="B10" s="769"/>
      <c r="C10" s="769"/>
      <c r="D10" s="769"/>
      <c r="E10" s="769"/>
      <c r="F10" s="769"/>
      <c r="G10" s="769"/>
      <c r="H10" s="769"/>
      <c r="I10" s="769"/>
      <c r="J10" s="769"/>
      <c r="K10" s="769"/>
      <c r="L10" s="769"/>
      <c r="M10" s="769"/>
      <c r="N10" s="769"/>
    </row>
    <row r="11" spans="1:15" s="63" customFormat="1" ht="28.5" customHeight="1" x14ac:dyDescent="0.25">
      <c r="A11" s="770" t="s">
        <v>4927</v>
      </c>
      <c r="B11" s="770"/>
      <c r="C11" s="770"/>
      <c r="D11" s="770"/>
      <c r="E11" s="770"/>
      <c r="F11" s="770"/>
      <c r="G11" s="770"/>
      <c r="H11" s="770"/>
      <c r="I11" s="770"/>
      <c r="J11" s="770"/>
      <c r="K11" s="770"/>
      <c r="L11" s="770"/>
      <c r="M11" s="770"/>
      <c r="N11" s="770"/>
    </row>
    <row r="12" spans="1:15" s="63" customFormat="1" ht="29.25" customHeight="1" x14ac:dyDescent="0.2">
      <c r="A12" s="768" t="s">
        <v>4918</v>
      </c>
      <c r="B12" s="768"/>
      <c r="C12" s="768"/>
      <c r="D12" s="768"/>
      <c r="E12" s="768"/>
      <c r="F12" s="768"/>
      <c r="G12" s="768"/>
      <c r="H12" s="768"/>
      <c r="I12" s="768"/>
      <c r="J12" s="768"/>
      <c r="K12" s="768"/>
      <c r="L12" s="768"/>
      <c r="M12" s="768"/>
      <c r="N12" s="768"/>
    </row>
    <row r="13" spans="1:15" s="63" customFormat="1" ht="33.75" customHeight="1" x14ac:dyDescent="0.2">
      <c r="A13" s="769" t="s">
        <v>134</v>
      </c>
      <c r="B13" s="769"/>
      <c r="C13" s="769"/>
      <c r="D13" s="769"/>
      <c r="E13" s="769"/>
      <c r="F13" s="769"/>
      <c r="G13" s="769"/>
      <c r="H13" s="769"/>
      <c r="I13" s="769"/>
      <c r="J13" s="769"/>
      <c r="K13" s="769"/>
      <c r="L13" s="769"/>
      <c r="M13" s="769"/>
      <c r="N13" s="769"/>
    </row>
    <row r="14" spans="1:15" s="63" customFormat="1" ht="18" customHeight="1" x14ac:dyDescent="0.2">
      <c r="A14" s="63" t="s">
        <v>135</v>
      </c>
      <c r="B14" s="72" t="s">
        <v>136</v>
      </c>
      <c r="C14" s="63" t="s">
        <v>137</v>
      </c>
      <c r="F14" s="68"/>
      <c r="G14" s="68"/>
      <c r="H14" s="68"/>
      <c r="I14" s="68"/>
      <c r="J14" s="68"/>
      <c r="K14" s="68"/>
      <c r="L14" s="68"/>
      <c r="M14" s="68"/>
      <c r="N14" s="68"/>
    </row>
    <row r="15" spans="1:15" s="63" customFormat="1" ht="30.75" customHeight="1" x14ac:dyDescent="0.2">
      <c r="A15" s="63" t="s">
        <v>138</v>
      </c>
      <c r="B15" s="777" t="s">
        <v>33</v>
      </c>
      <c r="C15" s="777"/>
      <c r="D15" s="777"/>
      <c r="E15" s="777"/>
      <c r="F15" s="777"/>
      <c r="G15" s="68"/>
      <c r="H15" s="68"/>
      <c r="I15" s="68"/>
      <c r="J15" s="68"/>
      <c r="K15" s="68"/>
      <c r="L15" s="68"/>
      <c r="M15" s="68"/>
      <c r="N15" s="68"/>
    </row>
    <row r="16" spans="1:15" s="63" customFormat="1" x14ac:dyDescent="0.2">
      <c r="B16" s="778" t="s">
        <v>140</v>
      </c>
      <c r="C16" s="778"/>
      <c r="D16" s="778"/>
      <c r="E16" s="778"/>
      <c r="F16" s="778"/>
      <c r="G16" s="73"/>
      <c r="H16" s="73"/>
      <c r="I16" s="73"/>
      <c r="J16" s="73"/>
      <c r="K16" s="73"/>
      <c r="L16" s="73"/>
      <c r="M16" s="74"/>
      <c r="N16" s="73"/>
    </row>
    <row r="17" spans="1:17" s="63" customFormat="1" ht="25.5" customHeight="1" x14ac:dyDescent="0.2">
      <c r="D17" s="75"/>
      <c r="E17" s="75"/>
      <c r="F17" s="75"/>
      <c r="G17" s="75"/>
      <c r="H17" s="75"/>
      <c r="I17" s="75"/>
      <c r="J17" s="75"/>
      <c r="K17" s="75"/>
      <c r="L17" s="75"/>
      <c r="M17" s="73"/>
      <c r="N17" s="73"/>
    </row>
    <row r="18" spans="1:17" s="63" customFormat="1" x14ac:dyDescent="0.2">
      <c r="A18" s="76" t="s">
        <v>141</v>
      </c>
      <c r="D18" s="70" t="s">
        <v>33</v>
      </c>
      <c r="F18" s="77"/>
      <c r="G18" s="77"/>
      <c r="H18" s="77"/>
      <c r="I18" s="77"/>
      <c r="J18" s="77"/>
      <c r="K18" s="77"/>
      <c r="L18" s="77"/>
      <c r="M18" s="77"/>
      <c r="N18" s="77"/>
    </row>
    <row r="19" spans="1:17" s="63" customFormat="1" ht="25.5" customHeight="1" x14ac:dyDescent="0.2"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</row>
    <row r="20" spans="1:17" s="63" customFormat="1" ht="12.75" customHeight="1" x14ac:dyDescent="0.2">
      <c r="A20" s="76" t="s">
        <v>142</v>
      </c>
      <c r="C20" s="78">
        <v>1440.51</v>
      </c>
      <c r="D20" s="79" t="s">
        <v>4928</v>
      </c>
      <c r="E20" s="66" t="s">
        <v>144</v>
      </c>
      <c r="L20" s="80"/>
      <c r="M20" s="80"/>
    </row>
    <row r="21" spans="1:17" s="63" customFormat="1" ht="12.75" customHeight="1" x14ac:dyDescent="0.2">
      <c r="B21" s="63" t="s">
        <v>145</v>
      </c>
      <c r="C21" s="81"/>
      <c r="D21" s="82"/>
      <c r="E21" s="66"/>
    </row>
    <row r="22" spans="1:17" s="63" customFormat="1" ht="12.75" customHeight="1" x14ac:dyDescent="0.2">
      <c r="B22" s="63" t="s">
        <v>146</v>
      </c>
      <c r="C22" s="78">
        <v>0</v>
      </c>
      <c r="D22" s="79" t="s">
        <v>149</v>
      </c>
      <c r="E22" s="66" t="s">
        <v>144</v>
      </c>
      <c r="G22" s="63" t="s">
        <v>147</v>
      </c>
      <c r="L22" s="78">
        <v>0</v>
      </c>
      <c r="M22" s="79" t="s">
        <v>4929</v>
      </c>
      <c r="N22" s="66" t="s">
        <v>144</v>
      </c>
    </row>
    <row r="23" spans="1:17" s="63" customFormat="1" ht="12.75" customHeight="1" x14ac:dyDescent="0.2">
      <c r="B23" s="63" t="s">
        <v>5</v>
      </c>
      <c r="C23" s="78">
        <v>0</v>
      </c>
      <c r="D23" s="83" t="s">
        <v>149</v>
      </c>
      <c r="E23" s="66" t="s">
        <v>144</v>
      </c>
      <c r="G23" s="63" t="s">
        <v>150</v>
      </c>
      <c r="L23" s="84"/>
      <c r="M23" s="84">
        <v>2720.38</v>
      </c>
      <c r="N23" s="69" t="s">
        <v>151</v>
      </c>
    </row>
    <row r="24" spans="1:17" s="63" customFormat="1" ht="12.75" customHeight="1" x14ac:dyDescent="0.2">
      <c r="B24" s="63" t="s">
        <v>18</v>
      </c>
      <c r="C24" s="78">
        <v>0</v>
      </c>
      <c r="D24" s="83" t="s">
        <v>149</v>
      </c>
      <c r="E24" s="66" t="s">
        <v>144</v>
      </c>
      <c r="G24" s="63" t="s">
        <v>152</v>
      </c>
      <c r="L24" s="84"/>
      <c r="M24" s="84" t="s">
        <v>33</v>
      </c>
      <c r="N24" s="69" t="s">
        <v>151</v>
      </c>
    </row>
    <row r="25" spans="1:17" s="63" customFormat="1" ht="12.75" customHeight="1" x14ac:dyDescent="0.2">
      <c r="B25" s="63" t="s">
        <v>19</v>
      </c>
      <c r="C25" s="78">
        <v>1440.51</v>
      </c>
      <c r="D25" s="79" t="s">
        <v>4928</v>
      </c>
      <c r="E25" s="66" t="s">
        <v>144</v>
      </c>
      <c r="G25" s="63" t="s">
        <v>153</v>
      </c>
      <c r="L25" s="779" t="s">
        <v>33</v>
      </c>
      <c r="M25" s="779"/>
    </row>
    <row r="26" spans="1:17" s="63" customFormat="1" x14ac:dyDescent="0.2">
      <c r="A26" s="85"/>
    </row>
    <row r="27" spans="1:17" s="63" customFormat="1" ht="36" customHeight="1" x14ac:dyDescent="0.2">
      <c r="A27" s="771" t="s">
        <v>154</v>
      </c>
      <c r="B27" s="771" t="s">
        <v>15</v>
      </c>
      <c r="C27" s="771" t="s">
        <v>155</v>
      </c>
      <c r="D27" s="771"/>
      <c r="E27" s="771"/>
      <c r="F27" s="771" t="s">
        <v>156</v>
      </c>
      <c r="G27" s="771" t="s">
        <v>157</v>
      </c>
      <c r="H27" s="771"/>
      <c r="I27" s="771"/>
      <c r="J27" s="771" t="s">
        <v>158</v>
      </c>
      <c r="K27" s="771"/>
      <c r="L27" s="771"/>
      <c r="M27" s="771" t="s">
        <v>159</v>
      </c>
      <c r="N27" s="771" t="s">
        <v>160</v>
      </c>
    </row>
    <row r="28" spans="1:17" s="63" customFormat="1" ht="36.75" customHeight="1" x14ac:dyDescent="0.2">
      <c r="A28" s="771"/>
      <c r="B28" s="771"/>
      <c r="C28" s="771"/>
      <c r="D28" s="771"/>
      <c r="E28" s="771"/>
      <c r="F28" s="771"/>
      <c r="G28" s="771"/>
      <c r="H28" s="771"/>
      <c r="I28" s="771"/>
      <c r="J28" s="771"/>
      <c r="K28" s="771"/>
      <c r="L28" s="771"/>
      <c r="M28" s="771"/>
      <c r="N28" s="771"/>
    </row>
    <row r="29" spans="1:17" s="63" customFormat="1" ht="42.75" customHeight="1" x14ac:dyDescent="0.2">
      <c r="A29" s="771"/>
      <c r="B29" s="771"/>
      <c r="C29" s="771"/>
      <c r="D29" s="771"/>
      <c r="E29" s="771"/>
      <c r="F29" s="771"/>
      <c r="G29" s="86" t="s">
        <v>161</v>
      </c>
      <c r="H29" s="86" t="s">
        <v>162</v>
      </c>
      <c r="I29" s="86" t="s">
        <v>163</v>
      </c>
      <c r="J29" s="86" t="s">
        <v>161</v>
      </c>
      <c r="K29" s="86" t="s">
        <v>162</v>
      </c>
      <c r="L29" s="86" t="s">
        <v>20</v>
      </c>
      <c r="M29" s="771"/>
      <c r="N29" s="771"/>
    </row>
    <row r="30" spans="1:17" s="63" customFormat="1" x14ac:dyDescent="0.2">
      <c r="A30" s="87">
        <v>1</v>
      </c>
      <c r="B30" s="87">
        <v>2</v>
      </c>
      <c r="C30" s="772">
        <v>3</v>
      </c>
      <c r="D30" s="772"/>
      <c r="E30" s="772"/>
      <c r="F30" s="87">
        <v>4</v>
      </c>
      <c r="G30" s="87">
        <v>5</v>
      </c>
      <c r="H30" s="87">
        <v>6</v>
      </c>
      <c r="I30" s="87">
        <v>7</v>
      </c>
      <c r="J30" s="87">
        <v>8</v>
      </c>
      <c r="K30" s="87">
        <v>9</v>
      </c>
      <c r="L30" s="87">
        <v>10</v>
      </c>
      <c r="M30" s="87">
        <v>11</v>
      </c>
      <c r="N30" s="87">
        <v>12</v>
      </c>
    </row>
    <row r="31" spans="1:17" s="63" customFormat="1" x14ac:dyDescent="0.2">
      <c r="A31" s="773" t="s">
        <v>4930</v>
      </c>
      <c r="B31" s="774"/>
      <c r="C31" s="774"/>
      <c r="D31" s="774"/>
      <c r="E31" s="774"/>
      <c r="F31" s="774"/>
      <c r="G31" s="774"/>
      <c r="H31" s="774"/>
      <c r="I31" s="774"/>
      <c r="J31" s="774"/>
      <c r="K31" s="774"/>
      <c r="L31" s="774"/>
      <c r="M31" s="774"/>
      <c r="N31" s="775"/>
      <c r="P31" s="68" t="s">
        <v>4930</v>
      </c>
    </row>
    <row r="32" spans="1:17" s="63" customFormat="1" ht="45" x14ac:dyDescent="0.2">
      <c r="A32" s="88" t="s">
        <v>165</v>
      </c>
      <c r="B32" s="89" t="s">
        <v>4931</v>
      </c>
      <c r="C32" s="776" t="s">
        <v>4932</v>
      </c>
      <c r="D32" s="776"/>
      <c r="E32" s="776"/>
      <c r="F32" s="90" t="s">
        <v>484</v>
      </c>
      <c r="G32" s="90" t="s">
        <v>33</v>
      </c>
      <c r="H32" s="90" t="s">
        <v>33</v>
      </c>
      <c r="I32" s="90" t="s">
        <v>722</v>
      </c>
      <c r="J32" s="91" t="s">
        <v>33</v>
      </c>
      <c r="K32" s="90" t="s">
        <v>33</v>
      </c>
      <c r="L32" s="91" t="s">
        <v>33</v>
      </c>
      <c r="M32" s="92" t="s">
        <v>33</v>
      </c>
      <c r="N32" s="93" t="s">
        <v>33</v>
      </c>
      <c r="Q32" s="68" t="s">
        <v>4932</v>
      </c>
    </row>
    <row r="33" spans="1:22" s="63" customFormat="1" ht="33.75" x14ac:dyDescent="0.2">
      <c r="A33" s="96"/>
      <c r="B33" s="97" t="s">
        <v>558</v>
      </c>
      <c r="C33" s="767" t="s">
        <v>2692</v>
      </c>
      <c r="D33" s="767"/>
      <c r="E33" s="767"/>
      <c r="F33" s="767"/>
      <c r="G33" s="767"/>
      <c r="H33" s="767"/>
      <c r="I33" s="767"/>
      <c r="J33" s="767"/>
      <c r="K33" s="767"/>
      <c r="L33" s="767"/>
      <c r="M33" s="767"/>
      <c r="N33" s="781"/>
      <c r="R33" s="68" t="s">
        <v>2692</v>
      </c>
    </row>
    <row r="34" spans="1:22" s="63" customFormat="1" ht="22.5" x14ac:dyDescent="0.2">
      <c r="A34" s="96"/>
      <c r="B34" s="97" t="s">
        <v>4933</v>
      </c>
      <c r="C34" s="767" t="s">
        <v>4934</v>
      </c>
      <c r="D34" s="767"/>
      <c r="E34" s="767"/>
      <c r="F34" s="767"/>
      <c r="G34" s="767"/>
      <c r="H34" s="767"/>
      <c r="I34" s="767"/>
      <c r="J34" s="767"/>
      <c r="K34" s="767"/>
      <c r="L34" s="767"/>
      <c r="M34" s="767"/>
      <c r="N34" s="781"/>
      <c r="R34" s="68" t="s">
        <v>4934</v>
      </c>
    </row>
    <row r="35" spans="1:22" s="63" customFormat="1" x14ac:dyDescent="0.2">
      <c r="A35" s="98"/>
      <c r="B35" s="97" t="s">
        <v>165</v>
      </c>
      <c r="C35" s="767" t="s">
        <v>251</v>
      </c>
      <c r="D35" s="767"/>
      <c r="E35" s="767"/>
      <c r="F35" s="99" t="s">
        <v>33</v>
      </c>
      <c r="G35" s="99" t="s">
        <v>33</v>
      </c>
      <c r="H35" s="99" t="s">
        <v>33</v>
      </c>
      <c r="I35" s="99" t="s">
        <v>33</v>
      </c>
      <c r="J35" s="100">
        <v>33.83</v>
      </c>
      <c r="K35" s="99" t="s">
        <v>165</v>
      </c>
      <c r="L35" s="100">
        <v>947.24</v>
      </c>
      <c r="M35" s="101" t="s">
        <v>33</v>
      </c>
      <c r="N35" s="102" t="s">
        <v>33</v>
      </c>
      <c r="S35" s="68" t="s">
        <v>251</v>
      </c>
    </row>
    <row r="36" spans="1:22" s="63" customFormat="1" x14ac:dyDescent="0.2">
      <c r="A36" s="98"/>
      <c r="B36" s="97" t="s">
        <v>33</v>
      </c>
      <c r="C36" s="767" t="s">
        <v>253</v>
      </c>
      <c r="D36" s="767"/>
      <c r="E36" s="767"/>
      <c r="F36" s="99" t="s">
        <v>179</v>
      </c>
      <c r="G36" s="99" t="s">
        <v>1041</v>
      </c>
      <c r="H36" s="99" t="s">
        <v>165</v>
      </c>
      <c r="I36" s="99" t="s">
        <v>4935</v>
      </c>
      <c r="J36" s="100" t="s">
        <v>33</v>
      </c>
      <c r="K36" s="99" t="s">
        <v>33</v>
      </c>
      <c r="L36" s="100" t="s">
        <v>33</v>
      </c>
      <c r="M36" s="101" t="s">
        <v>33</v>
      </c>
      <c r="N36" s="102" t="s">
        <v>33</v>
      </c>
      <c r="T36" s="68" t="s">
        <v>253</v>
      </c>
    </row>
    <row r="37" spans="1:22" s="63" customFormat="1" x14ac:dyDescent="0.2">
      <c r="A37" s="98"/>
      <c r="B37" s="97" t="s">
        <v>33</v>
      </c>
      <c r="C37" s="776" t="s">
        <v>182</v>
      </c>
      <c r="D37" s="776"/>
      <c r="E37" s="776"/>
      <c r="F37" s="90" t="s">
        <v>33</v>
      </c>
      <c r="G37" s="90" t="s">
        <v>33</v>
      </c>
      <c r="H37" s="90" t="s">
        <v>33</v>
      </c>
      <c r="I37" s="90" t="s">
        <v>33</v>
      </c>
      <c r="J37" s="91">
        <v>33.83</v>
      </c>
      <c r="K37" s="90" t="s">
        <v>33</v>
      </c>
      <c r="L37" s="91">
        <v>947.24</v>
      </c>
      <c r="M37" s="92" t="s">
        <v>33</v>
      </c>
      <c r="N37" s="93" t="s">
        <v>33</v>
      </c>
      <c r="U37" s="68" t="s">
        <v>182</v>
      </c>
    </row>
    <row r="38" spans="1:22" s="63" customFormat="1" x14ac:dyDescent="0.2">
      <c r="A38" s="98"/>
      <c r="B38" s="97" t="s">
        <v>33</v>
      </c>
      <c r="C38" s="767" t="s">
        <v>183</v>
      </c>
      <c r="D38" s="767"/>
      <c r="E38" s="767"/>
      <c r="F38" s="99" t="s">
        <v>33</v>
      </c>
      <c r="G38" s="99" t="s">
        <v>33</v>
      </c>
      <c r="H38" s="99" t="s">
        <v>33</v>
      </c>
      <c r="I38" s="99" t="s">
        <v>33</v>
      </c>
      <c r="J38" s="100" t="s">
        <v>33</v>
      </c>
      <c r="K38" s="99" t="s">
        <v>33</v>
      </c>
      <c r="L38" s="100">
        <v>947.24</v>
      </c>
      <c r="M38" s="101" t="s">
        <v>33</v>
      </c>
      <c r="N38" s="102" t="s">
        <v>33</v>
      </c>
      <c r="T38" s="68" t="s">
        <v>183</v>
      </c>
    </row>
    <row r="39" spans="1:22" s="63" customFormat="1" ht="22.5" x14ac:dyDescent="0.2">
      <c r="A39" s="98"/>
      <c r="B39" s="97" t="s">
        <v>4936</v>
      </c>
      <c r="C39" s="767" t="s">
        <v>4937</v>
      </c>
      <c r="D39" s="767"/>
      <c r="E39" s="767"/>
      <c r="F39" s="99" t="s">
        <v>186</v>
      </c>
      <c r="G39" s="99" t="s">
        <v>594</v>
      </c>
      <c r="H39" s="99" t="s">
        <v>33</v>
      </c>
      <c r="I39" s="99" t="s">
        <v>594</v>
      </c>
      <c r="J39" s="100" t="s">
        <v>33</v>
      </c>
      <c r="K39" s="99" t="s">
        <v>33</v>
      </c>
      <c r="L39" s="100">
        <v>615.71</v>
      </c>
      <c r="M39" s="101" t="s">
        <v>33</v>
      </c>
      <c r="N39" s="102" t="s">
        <v>33</v>
      </c>
      <c r="T39" s="68" t="s">
        <v>4937</v>
      </c>
    </row>
    <row r="40" spans="1:22" s="63" customFormat="1" ht="22.5" x14ac:dyDescent="0.2">
      <c r="A40" s="98"/>
      <c r="B40" s="97" t="s">
        <v>4938</v>
      </c>
      <c r="C40" s="767" t="s">
        <v>4939</v>
      </c>
      <c r="D40" s="767"/>
      <c r="E40" s="767"/>
      <c r="F40" s="99" t="s">
        <v>186</v>
      </c>
      <c r="G40" s="99" t="s">
        <v>1720</v>
      </c>
      <c r="H40" s="99" t="s">
        <v>33</v>
      </c>
      <c r="I40" s="99" t="s">
        <v>1720</v>
      </c>
      <c r="J40" s="100" t="s">
        <v>33</v>
      </c>
      <c r="K40" s="99" t="s">
        <v>33</v>
      </c>
      <c r="L40" s="100">
        <v>378.9</v>
      </c>
      <c r="M40" s="101" t="s">
        <v>33</v>
      </c>
      <c r="N40" s="102" t="s">
        <v>33</v>
      </c>
      <c r="T40" s="68" t="s">
        <v>4939</v>
      </c>
    </row>
    <row r="41" spans="1:22" s="63" customFormat="1" x14ac:dyDescent="0.2">
      <c r="A41" s="103"/>
      <c r="B41" s="104"/>
      <c r="C41" s="780" t="s">
        <v>191</v>
      </c>
      <c r="D41" s="780"/>
      <c r="E41" s="780"/>
      <c r="F41" s="105" t="s">
        <v>33</v>
      </c>
      <c r="G41" s="105" t="s">
        <v>33</v>
      </c>
      <c r="H41" s="105" t="s">
        <v>33</v>
      </c>
      <c r="I41" s="105" t="s">
        <v>33</v>
      </c>
      <c r="J41" s="106" t="s">
        <v>33</v>
      </c>
      <c r="K41" s="105" t="s">
        <v>33</v>
      </c>
      <c r="L41" s="106">
        <v>1941.85</v>
      </c>
      <c r="M41" s="92" t="s">
        <v>33</v>
      </c>
      <c r="N41" s="107" t="s">
        <v>33</v>
      </c>
      <c r="V41" s="68" t="s">
        <v>191</v>
      </c>
    </row>
    <row r="42" spans="1:22" s="63" customFormat="1" ht="22.5" x14ac:dyDescent="0.2">
      <c r="A42" s="88" t="s">
        <v>173</v>
      </c>
      <c r="B42" s="89" t="s">
        <v>4940</v>
      </c>
      <c r="C42" s="776" t="s">
        <v>4941</v>
      </c>
      <c r="D42" s="776"/>
      <c r="E42" s="776"/>
      <c r="F42" s="90" t="s">
        <v>484</v>
      </c>
      <c r="G42" s="90" t="s">
        <v>33</v>
      </c>
      <c r="H42" s="90" t="s">
        <v>33</v>
      </c>
      <c r="I42" s="90" t="s">
        <v>258</v>
      </c>
      <c r="J42" s="91" t="s">
        <v>33</v>
      </c>
      <c r="K42" s="90" t="s">
        <v>33</v>
      </c>
      <c r="L42" s="91" t="s">
        <v>33</v>
      </c>
      <c r="M42" s="92" t="s">
        <v>33</v>
      </c>
      <c r="N42" s="93" t="s">
        <v>33</v>
      </c>
      <c r="Q42" s="68" t="s">
        <v>4941</v>
      </c>
    </row>
    <row r="43" spans="1:22" s="63" customFormat="1" ht="33.75" x14ac:dyDescent="0.2">
      <c r="A43" s="96"/>
      <c r="B43" s="97" t="s">
        <v>558</v>
      </c>
      <c r="C43" s="767" t="s">
        <v>2692</v>
      </c>
      <c r="D43" s="767"/>
      <c r="E43" s="767"/>
      <c r="F43" s="767"/>
      <c r="G43" s="767"/>
      <c r="H43" s="767"/>
      <c r="I43" s="767"/>
      <c r="J43" s="767"/>
      <c r="K43" s="767"/>
      <c r="L43" s="767"/>
      <c r="M43" s="767"/>
      <c r="N43" s="781"/>
      <c r="R43" s="68" t="s">
        <v>2692</v>
      </c>
    </row>
    <row r="44" spans="1:22" s="63" customFormat="1" ht="22.5" x14ac:dyDescent="0.2">
      <c r="A44" s="96"/>
      <c r="B44" s="97" t="s">
        <v>4933</v>
      </c>
      <c r="C44" s="767" t="s">
        <v>4934</v>
      </c>
      <c r="D44" s="767"/>
      <c r="E44" s="767"/>
      <c r="F44" s="767"/>
      <c r="G44" s="767"/>
      <c r="H44" s="767"/>
      <c r="I44" s="767"/>
      <c r="J44" s="767"/>
      <c r="K44" s="767"/>
      <c r="L44" s="767"/>
      <c r="M44" s="767"/>
      <c r="N44" s="781"/>
      <c r="R44" s="68" t="s">
        <v>4934</v>
      </c>
    </row>
    <row r="45" spans="1:22" s="63" customFormat="1" x14ac:dyDescent="0.2">
      <c r="A45" s="98"/>
      <c r="B45" s="97" t="s">
        <v>165</v>
      </c>
      <c r="C45" s="767" t="s">
        <v>251</v>
      </c>
      <c r="D45" s="767"/>
      <c r="E45" s="767"/>
      <c r="F45" s="99" t="s">
        <v>33</v>
      </c>
      <c r="G45" s="99" t="s">
        <v>33</v>
      </c>
      <c r="H45" s="99" t="s">
        <v>33</v>
      </c>
      <c r="I45" s="99" t="s">
        <v>33</v>
      </c>
      <c r="J45" s="100">
        <v>76.06</v>
      </c>
      <c r="K45" s="99" t="s">
        <v>165</v>
      </c>
      <c r="L45" s="100">
        <v>760.6</v>
      </c>
      <c r="M45" s="101" t="s">
        <v>33</v>
      </c>
      <c r="N45" s="102" t="s">
        <v>33</v>
      </c>
      <c r="S45" s="68" t="s">
        <v>251</v>
      </c>
    </row>
    <row r="46" spans="1:22" s="63" customFormat="1" x14ac:dyDescent="0.2">
      <c r="A46" s="98"/>
      <c r="B46" s="97" t="s">
        <v>33</v>
      </c>
      <c r="C46" s="767" t="s">
        <v>253</v>
      </c>
      <c r="D46" s="767"/>
      <c r="E46" s="767"/>
      <c r="F46" s="99" t="s">
        <v>179</v>
      </c>
      <c r="G46" s="99" t="s">
        <v>4942</v>
      </c>
      <c r="H46" s="99" t="s">
        <v>165</v>
      </c>
      <c r="I46" s="99" t="s">
        <v>4943</v>
      </c>
      <c r="J46" s="100" t="s">
        <v>33</v>
      </c>
      <c r="K46" s="99" t="s">
        <v>33</v>
      </c>
      <c r="L46" s="100" t="s">
        <v>33</v>
      </c>
      <c r="M46" s="101" t="s">
        <v>33</v>
      </c>
      <c r="N46" s="102" t="s">
        <v>33</v>
      </c>
      <c r="T46" s="68" t="s">
        <v>253</v>
      </c>
    </row>
    <row r="47" spans="1:22" s="63" customFormat="1" x14ac:dyDescent="0.2">
      <c r="A47" s="98"/>
      <c r="B47" s="97" t="s">
        <v>33</v>
      </c>
      <c r="C47" s="776" t="s">
        <v>182</v>
      </c>
      <c r="D47" s="776"/>
      <c r="E47" s="776"/>
      <c r="F47" s="90" t="s">
        <v>33</v>
      </c>
      <c r="G47" s="90" t="s">
        <v>33</v>
      </c>
      <c r="H47" s="90" t="s">
        <v>33</v>
      </c>
      <c r="I47" s="90" t="s">
        <v>33</v>
      </c>
      <c r="J47" s="91">
        <v>76.06</v>
      </c>
      <c r="K47" s="90" t="s">
        <v>33</v>
      </c>
      <c r="L47" s="91">
        <v>760.6</v>
      </c>
      <c r="M47" s="92" t="s">
        <v>33</v>
      </c>
      <c r="N47" s="93" t="s">
        <v>33</v>
      </c>
      <c r="U47" s="68" t="s">
        <v>182</v>
      </c>
    </row>
    <row r="48" spans="1:22" s="63" customFormat="1" x14ac:dyDescent="0.2">
      <c r="A48" s="98"/>
      <c r="B48" s="97" t="s">
        <v>33</v>
      </c>
      <c r="C48" s="767" t="s">
        <v>183</v>
      </c>
      <c r="D48" s="767"/>
      <c r="E48" s="767"/>
      <c r="F48" s="99" t="s">
        <v>33</v>
      </c>
      <c r="G48" s="99" t="s">
        <v>33</v>
      </c>
      <c r="H48" s="99" t="s">
        <v>33</v>
      </c>
      <c r="I48" s="99" t="s">
        <v>33</v>
      </c>
      <c r="J48" s="100" t="s">
        <v>33</v>
      </c>
      <c r="K48" s="99" t="s">
        <v>33</v>
      </c>
      <c r="L48" s="100">
        <v>760.6</v>
      </c>
      <c r="M48" s="101" t="s">
        <v>33</v>
      </c>
      <c r="N48" s="102" t="s">
        <v>33</v>
      </c>
      <c r="T48" s="68" t="s">
        <v>183</v>
      </c>
    </row>
    <row r="49" spans="1:23" s="63" customFormat="1" ht="22.5" x14ac:dyDescent="0.2">
      <c r="A49" s="98"/>
      <c r="B49" s="97" t="s">
        <v>4936</v>
      </c>
      <c r="C49" s="767" t="s">
        <v>4937</v>
      </c>
      <c r="D49" s="767"/>
      <c r="E49" s="767"/>
      <c r="F49" s="99" t="s">
        <v>186</v>
      </c>
      <c r="G49" s="99" t="s">
        <v>594</v>
      </c>
      <c r="H49" s="99" t="s">
        <v>33</v>
      </c>
      <c r="I49" s="99" t="s">
        <v>594</v>
      </c>
      <c r="J49" s="100" t="s">
        <v>33</v>
      </c>
      <c r="K49" s="99" t="s">
        <v>33</v>
      </c>
      <c r="L49" s="100">
        <v>494.39</v>
      </c>
      <c r="M49" s="101" t="s">
        <v>33</v>
      </c>
      <c r="N49" s="102" t="s">
        <v>33</v>
      </c>
      <c r="T49" s="68" t="s">
        <v>4937</v>
      </c>
    </row>
    <row r="50" spans="1:23" s="63" customFormat="1" ht="22.5" x14ac:dyDescent="0.2">
      <c r="A50" s="98"/>
      <c r="B50" s="97" t="s">
        <v>4938</v>
      </c>
      <c r="C50" s="767" t="s">
        <v>4939</v>
      </c>
      <c r="D50" s="767"/>
      <c r="E50" s="767"/>
      <c r="F50" s="99" t="s">
        <v>186</v>
      </c>
      <c r="G50" s="99" t="s">
        <v>1720</v>
      </c>
      <c r="H50" s="99" t="s">
        <v>33</v>
      </c>
      <c r="I50" s="99" t="s">
        <v>1720</v>
      </c>
      <c r="J50" s="100" t="s">
        <v>33</v>
      </c>
      <c r="K50" s="99" t="s">
        <v>33</v>
      </c>
      <c r="L50" s="100">
        <v>304.24</v>
      </c>
      <c r="M50" s="101" t="s">
        <v>33</v>
      </c>
      <c r="N50" s="102" t="s">
        <v>33</v>
      </c>
      <c r="T50" s="68" t="s">
        <v>4939</v>
      </c>
    </row>
    <row r="51" spans="1:23" s="63" customFormat="1" x14ac:dyDescent="0.2">
      <c r="A51" s="103"/>
      <c r="B51" s="104"/>
      <c r="C51" s="780" t="s">
        <v>191</v>
      </c>
      <c r="D51" s="780"/>
      <c r="E51" s="780"/>
      <c r="F51" s="105" t="s">
        <v>33</v>
      </c>
      <c r="G51" s="105" t="s">
        <v>33</v>
      </c>
      <c r="H51" s="105" t="s">
        <v>33</v>
      </c>
      <c r="I51" s="105" t="s">
        <v>33</v>
      </c>
      <c r="J51" s="106" t="s">
        <v>33</v>
      </c>
      <c r="K51" s="105" t="s">
        <v>33</v>
      </c>
      <c r="L51" s="106">
        <v>1559.23</v>
      </c>
      <c r="M51" s="92" t="s">
        <v>33</v>
      </c>
      <c r="N51" s="107" t="s">
        <v>33</v>
      </c>
      <c r="V51" s="68" t="s">
        <v>191</v>
      </c>
    </row>
    <row r="52" spans="1:23" s="63" customFormat="1" ht="33.75" x14ac:dyDescent="0.2">
      <c r="A52" s="88" t="s">
        <v>176</v>
      </c>
      <c r="B52" s="89" t="s">
        <v>4944</v>
      </c>
      <c r="C52" s="776" t="s">
        <v>4945</v>
      </c>
      <c r="D52" s="776"/>
      <c r="E52" s="776"/>
      <c r="F52" s="90" t="s">
        <v>4946</v>
      </c>
      <c r="G52" s="90" t="s">
        <v>33</v>
      </c>
      <c r="H52" s="90" t="s">
        <v>33</v>
      </c>
      <c r="I52" s="90" t="s">
        <v>1054</v>
      </c>
      <c r="J52" s="91" t="s">
        <v>33</v>
      </c>
      <c r="K52" s="90" t="s">
        <v>33</v>
      </c>
      <c r="L52" s="91" t="s">
        <v>33</v>
      </c>
      <c r="M52" s="92" t="s">
        <v>33</v>
      </c>
      <c r="N52" s="93" t="s">
        <v>33</v>
      </c>
      <c r="Q52" s="68" t="s">
        <v>4945</v>
      </c>
    </row>
    <row r="53" spans="1:23" s="63" customFormat="1" x14ac:dyDescent="0.2">
      <c r="A53" s="94"/>
      <c r="B53" s="95"/>
      <c r="C53" s="767" t="s">
        <v>4563</v>
      </c>
      <c r="D53" s="767"/>
      <c r="E53" s="767"/>
      <c r="F53" s="767"/>
      <c r="G53" s="767"/>
      <c r="H53" s="767"/>
      <c r="I53" s="767"/>
      <c r="J53" s="767"/>
      <c r="K53" s="767"/>
      <c r="L53" s="767"/>
      <c r="M53" s="767"/>
      <c r="N53" s="781"/>
      <c r="W53" s="68" t="s">
        <v>4563</v>
      </c>
    </row>
    <row r="54" spans="1:23" s="63" customFormat="1" ht="33.75" x14ac:dyDescent="0.2">
      <c r="A54" s="96"/>
      <c r="B54" s="97" t="s">
        <v>558</v>
      </c>
      <c r="C54" s="767" t="s">
        <v>2692</v>
      </c>
      <c r="D54" s="767"/>
      <c r="E54" s="767"/>
      <c r="F54" s="767"/>
      <c r="G54" s="767"/>
      <c r="H54" s="767"/>
      <c r="I54" s="767"/>
      <c r="J54" s="767"/>
      <c r="K54" s="767"/>
      <c r="L54" s="767"/>
      <c r="M54" s="767"/>
      <c r="N54" s="781"/>
      <c r="R54" s="68" t="s">
        <v>2692</v>
      </c>
    </row>
    <row r="55" spans="1:23" s="63" customFormat="1" ht="22.5" x14ac:dyDescent="0.2">
      <c r="A55" s="96"/>
      <c r="B55" s="97" t="s">
        <v>4933</v>
      </c>
      <c r="C55" s="767" t="s">
        <v>4934</v>
      </c>
      <c r="D55" s="767"/>
      <c r="E55" s="767"/>
      <c r="F55" s="767"/>
      <c r="G55" s="767"/>
      <c r="H55" s="767"/>
      <c r="I55" s="767"/>
      <c r="J55" s="767"/>
      <c r="K55" s="767"/>
      <c r="L55" s="767"/>
      <c r="M55" s="767"/>
      <c r="N55" s="781"/>
      <c r="R55" s="68" t="s">
        <v>4934</v>
      </c>
    </row>
    <row r="56" spans="1:23" s="63" customFormat="1" x14ac:dyDescent="0.2">
      <c r="A56" s="98"/>
      <c r="B56" s="97" t="s">
        <v>165</v>
      </c>
      <c r="C56" s="767" t="s">
        <v>251</v>
      </c>
      <c r="D56" s="767"/>
      <c r="E56" s="767"/>
      <c r="F56" s="99" t="s">
        <v>33</v>
      </c>
      <c r="G56" s="99" t="s">
        <v>33</v>
      </c>
      <c r="H56" s="99" t="s">
        <v>33</v>
      </c>
      <c r="I56" s="99" t="s">
        <v>33</v>
      </c>
      <c r="J56" s="100">
        <v>165.95</v>
      </c>
      <c r="K56" s="99" t="s">
        <v>165</v>
      </c>
      <c r="L56" s="100">
        <v>248.93</v>
      </c>
      <c r="M56" s="101" t="s">
        <v>33</v>
      </c>
      <c r="N56" s="102" t="s">
        <v>33</v>
      </c>
      <c r="S56" s="68" t="s">
        <v>251</v>
      </c>
    </row>
    <row r="57" spans="1:23" s="63" customFormat="1" x14ac:dyDescent="0.2">
      <c r="A57" s="98"/>
      <c r="B57" s="97" t="s">
        <v>33</v>
      </c>
      <c r="C57" s="767" t="s">
        <v>253</v>
      </c>
      <c r="D57" s="767"/>
      <c r="E57" s="767"/>
      <c r="F57" s="99" t="s">
        <v>179</v>
      </c>
      <c r="G57" s="99" t="s">
        <v>4947</v>
      </c>
      <c r="H57" s="99" t="s">
        <v>165</v>
      </c>
      <c r="I57" s="99" t="s">
        <v>4948</v>
      </c>
      <c r="J57" s="100" t="s">
        <v>33</v>
      </c>
      <c r="K57" s="99" t="s">
        <v>33</v>
      </c>
      <c r="L57" s="100" t="s">
        <v>33</v>
      </c>
      <c r="M57" s="101" t="s">
        <v>33</v>
      </c>
      <c r="N57" s="102" t="s">
        <v>33</v>
      </c>
      <c r="T57" s="68" t="s">
        <v>253</v>
      </c>
    </row>
    <row r="58" spans="1:23" s="63" customFormat="1" x14ac:dyDescent="0.2">
      <c r="A58" s="98"/>
      <c r="B58" s="97" t="s">
        <v>33</v>
      </c>
      <c r="C58" s="776" t="s">
        <v>182</v>
      </c>
      <c r="D58" s="776"/>
      <c r="E58" s="776"/>
      <c r="F58" s="90" t="s">
        <v>33</v>
      </c>
      <c r="G58" s="90" t="s">
        <v>33</v>
      </c>
      <c r="H58" s="90" t="s">
        <v>33</v>
      </c>
      <c r="I58" s="90" t="s">
        <v>33</v>
      </c>
      <c r="J58" s="91">
        <v>165.95</v>
      </c>
      <c r="K58" s="90" t="s">
        <v>33</v>
      </c>
      <c r="L58" s="91">
        <v>248.93</v>
      </c>
      <c r="M58" s="92" t="s">
        <v>33</v>
      </c>
      <c r="N58" s="93" t="s">
        <v>33</v>
      </c>
      <c r="U58" s="68" t="s">
        <v>182</v>
      </c>
    </row>
    <row r="59" spans="1:23" s="63" customFormat="1" x14ac:dyDescent="0.2">
      <c r="A59" s="98"/>
      <c r="B59" s="97" t="s">
        <v>33</v>
      </c>
      <c r="C59" s="767" t="s">
        <v>183</v>
      </c>
      <c r="D59" s="767"/>
      <c r="E59" s="767"/>
      <c r="F59" s="99" t="s">
        <v>33</v>
      </c>
      <c r="G59" s="99" t="s">
        <v>33</v>
      </c>
      <c r="H59" s="99" t="s">
        <v>33</v>
      </c>
      <c r="I59" s="99" t="s">
        <v>33</v>
      </c>
      <c r="J59" s="100" t="s">
        <v>33</v>
      </c>
      <c r="K59" s="99" t="s">
        <v>33</v>
      </c>
      <c r="L59" s="100">
        <v>248.93</v>
      </c>
      <c r="M59" s="101" t="s">
        <v>33</v>
      </c>
      <c r="N59" s="102" t="s">
        <v>33</v>
      </c>
      <c r="T59" s="68" t="s">
        <v>183</v>
      </c>
    </row>
    <row r="60" spans="1:23" s="63" customFormat="1" ht="22.5" x14ac:dyDescent="0.2">
      <c r="A60" s="98"/>
      <c r="B60" s="97" t="s">
        <v>4936</v>
      </c>
      <c r="C60" s="767" t="s">
        <v>4937</v>
      </c>
      <c r="D60" s="767"/>
      <c r="E60" s="767"/>
      <c r="F60" s="99" t="s">
        <v>186</v>
      </c>
      <c r="G60" s="99" t="s">
        <v>594</v>
      </c>
      <c r="H60" s="99" t="s">
        <v>33</v>
      </c>
      <c r="I60" s="99" t="s">
        <v>594</v>
      </c>
      <c r="J60" s="100" t="s">
        <v>33</v>
      </c>
      <c r="K60" s="99" t="s">
        <v>33</v>
      </c>
      <c r="L60" s="100">
        <v>161.80000000000001</v>
      </c>
      <c r="M60" s="101" t="s">
        <v>33</v>
      </c>
      <c r="N60" s="102" t="s">
        <v>33</v>
      </c>
      <c r="T60" s="68" t="s">
        <v>4937</v>
      </c>
    </row>
    <row r="61" spans="1:23" s="63" customFormat="1" ht="22.5" x14ac:dyDescent="0.2">
      <c r="A61" s="98"/>
      <c r="B61" s="97" t="s">
        <v>4938</v>
      </c>
      <c r="C61" s="767" t="s">
        <v>4939</v>
      </c>
      <c r="D61" s="767"/>
      <c r="E61" s="767"/>
      <c r="F61" s="99" t="s">
        <v>186</v>
      </c>
      <c r="G61" s="99" t="s">
        <v>1720</v>
      </c>
      <c r="H61" s="99" t="s">
        <v>33</v>
      </c>
      <c r="I61" s="99" t="s">
        <v>1720</v>
      </c>
      <c r="J61" s="100" t="s">
        <v>33</v>
      </c>
      <c r="K61" s="99" t="s">
        <v>33</v>
      </c>
      <c r="L61" s="100">
        <v>99.57</v>
      </c>
      <c r="M61" s="101" t="s">
        <v>33</v>
      </c>
      <c r="N61" s="102" t="s">
        <v>33</v>
      </c>
      <c r="T61" s="68" t="s">
        <v>4939</v>
      </c>
    </row>
    <row r="62" spans="1:23" s="63" customFormat="1" x14ac:dyDescent="0.2">
      <c r="A62" s="103"/>
      <c r="B62" s="104"/>
      <c r="C62" s="780" t="s">
        <v>191</v>
      </c>
      <c r="D62" s="780"/>
      <c r="E62" s="780"/>
      <c r="F62" s="105" t="s">
        <v>33</v>
      </c>
      <c r="G62" s="105" t="s">
        <v>33</v>
      </c>
      <c r="H62" s="105" t="s">
        <v>33</v>
      </c>
      <c r="I62" s="105" t="s">
        <v>33</v>
      </c>
      <c r="J62" s="106" t="s">
        <v>33</v>
      </c>
      <c r="K62" s="105" t="s">
        <v>33</v>
      </c>
      <c r="L62" s="106">
        <v>510.3</v>
      </c>
      <c r="M62" s="92" t="s">
        <v>33</v>
      </c>
      <c r="N62" s="107" t="s">
        <v>33</v>
      </c>
      <c r="V62" s="68" t="s">
        <v>191</v>
      </c>
    </row>
    <row r="63" spans="1:23" s="63" customFormat="1" x14ac:dyDescent="0.2">
      <c r="A63" s="88" t="s">
        <v>212</v>
      </c>
      <c r="B63" s="89" t="s">
        <v>4949</v>
      </c>
      <c r="C63" s="776" t="s">
        <v>4950</v>
      </c>
      <c r="D63" s="776"/>
      <c r="E63" s="776"/>
      <c r="F63" s="90" t="s">
        <v>484</v>
      </c>
      <c r="G63" s="90" t="s">
        <v>33</v>
      </c>
      <c r="H63" s="90" t="s">
        <v>33</v>
      </c>
      <c r="I63" s="90" t="s">
        <v>240</v>
      </c>
      <c r="J63" s="91" t="s">
        <v>33</v>
      </c>
      <c r="K63" s="90" t="s">
        <v>33</v>
      </c>
      <c r="L63" s="91" t="s">
        <v>33</v>
      </c>
      <c r="M63" s="92" t="s">
        <v>33</v>
      </c>
      <c r="N63" s="93" t="s">
        <v>33</v>
      </c>
      <c r="Q63" s="68" t="s">
        <v>4950</v>
      </c>
    </row>
    <row r="64" spans="1:23" s="63" customFormat="1" ht="33.75" x14ac:dyDescent="0.2">
      <c r="A64" s="96"/>
      <c r="B64" s="97" t="s">
        <v>558</v>
      </c>
      <c r="C64" s="767" t="s">
        <v>2692</v>
      </c>
      <c r="D64" s="767"/>
      <c r="E64" s="767"/>
      <c r="F64" s="767"/>
      <c r="G64" s="767"/>
      <c r="H64" s="767"/>
      <c r="I64" s="767"/>
      <c r="J64" s="767"/>
      <c r="K64" s="767"/>
      <c r="L64" s="767"/>
      <c r="M64" s="767"/>
      <c r="N64" s="781"/>
      <c r="R64" s="68" t="s">
        <v>2692</v>
      </c>
    </row>
    <row r="65" spans="1:22" s="63" customFormat="1" ht="22.5" x14ac:dyDescent="0.2">
      <c r="A65" s="96"/>
      <c r="B65" s="97" t="s">
        <v>4933</v>
      </c>
      <c r="C65" s="767" t="s">
        <v>4934</v>
      </c>
      <c r="D65" s="767"/>
      <c r="E65" s="767"/>
      <c r="F65" s="767"/>
      <c r="G65" s="767"/>
      <c r="H65" s="767"/>
      <c r="I65" s="767"/>
      <c r="J65" s="767"/>
      <c r="K65" s="767"/>
      <c r="L65" s="767"/>
      <c r="M65" s="767"/>
      <c r="N65" s="781"/>
      <c r="R65" s="68" t="s">
        <v>4934</v>
      </c>
    </row>
    <row r="66" spans="1:22" s="63" customFormat="1" x14ac:dyDescent="0.2">
      <c r="A66" s="98"/>
      <c r="B66" s="97" t="s">
        <v>165</v>
      </c>
      <c r="C66" s="767" t="s">
        <v>251</v>
      </c>
      <c r="D66" s="767"/>
      <c r="E66" s="767"/>
      <c r="F66" s="99" t="s">
        <v>33</v>
      </c>
      <c r="G66" s="99" t="s">
        <v>33</v>
      </c>
      <c r="H66" s="99" t="s">
        <v>33</v>
      </c>
      <c r="I66" s="99" t="s">
        <v>33</v>
      </c>
      <c r="J66" s="100">
        <v>38.71</v>
      </c>
      <c r="K66" s="99" t="s">
        <v>165</v>
      </c>
      <c r="L66" s="100">
        <v>309.68</v>
      </c>
      <c r="M66" s="101" t="s">
        <v>33</v>
      </c>
      <c r="N66" s="102" t="s">
        <v>33</v>
      </c>
      <c r="S66" s="68" t="s">
        <v>251</v>
      </c>
    </row>
    <row r="67" spans="1:22" s="63" customFormat="1" x14ac:dyDescent="0.2">
      <c r="A67" s="98"/>
      <c r="B67" s="97" t="s">
        <v>33</v>
      </c>
      <c r="C67" s="767" t="s">
        <v>253</v>
      </c>
      <c r="D67" s="767"/>
      <c r="E67" s="767"/>
      <c r="F67" s="99" t="s">
        <v>179</v>
      </c>
      <c r="G67" s="99" t="s">
        <v>2354</v>
      </c>
      <c r="H67" s="99" t="s">
        <v>165</v>
      </c>
      <c r="I67" s="99" t="s">
        <v>4951</v>
      </c>
      <c r="J67" s="100" t="s">
        <v>33</v>
      </c>
      <c r="K67" s="99" t="s">
        <v>33</v>
      </c>
      <c r="L67" s="100" t="s">
        <v>33</v>
      </c>
      <c r="M67" s="101" t="s">
        <v>33</v>
      </c>
      <c r="N67" s="102" t="s">
        <v>33</v>
      </c>
      <c r="T67" s="68" t="s">
        <v>253</v>
      </c>
    </row>
    <row r="68" spans="1:22" s="63" customFormat="1" x14ac:dyDescent="0.2">
      <c r="A68" s="98"/>
      <c r="B68" s="97" t="s">
        <v>33</v>
      </c>
      <c r="C68" s="776" t="s">
        <v>182</v>
      </c>
      <c r="D68" s="776"/>
      <c r="E68" s="776"/>
      <c r="F68" s="90" t="s">
        <v>33</v>
      </c>
      <c r="G68" s="90" t="s">
        <v>33</v>
      </c>
      <c r="H68" s="90" t="s">
        <v>33</v>
      </c>
      <c r="I68" s="90" t="s">
        <v>33</v>
      </c>
      <c r="J68" s="91">
        <v>38.71</v>
      </c>
      <c r="K68" s="90" t="s">
        <v>33</v>
      </c>
      <c r="L68" s="91">
        <v>309.68</v>
      </c>
      <c r="M68" s="92" t="s">
        <v>33</v>
      </c>
      <c r="N68" s="93" t="s">
        <v>33</v>
      </c>
      <c r="U68" s="68" t="s">
        <v>182</v>
      </c>
    </row>
    <row r="69" spans="1:22" s="63" customFormat="1" x14ac:dyDescent="0.2">
      <c r="A69" s="98"/>
      <c r="B69" s="97" t="s">
        <v>33</v>
      </c>
      <c r="C69" s="767" t="s">
        <v>183</v>
      </c>
      <c r="D69" s="767"/>
      <c r="E69" s="767"/>
      <c r="F69" s="99" t="s">
        <v>33</v>
      </c>
      <c r="G69" s="99" t="s">
        <v>33</v>
      </c>
      <c r="H69" s="99" t="s">
        <v>33</v>
      </c>
      <c r="I69" s="99" t="s">
        <v>33</v>
      </c>
      <c r="J69" s="100" t="s">
        <v>33</v>
      </c>
      <c r="K69" s="99" t="s">
        <v>33</v>
      </c>
      <c r="L69" s="100">
        <v>309.68</v>
      </c>
      <c r="M69" s="101" t="s">
        <v>33</v>
      </c>
      <c r="N69" s="102" t="s">
        <v>33</v>
      </c>
      <c r="T69" s="68" t="s">
        <v>183</v>
      </c>
    </row>
    <row r="70" spans="1:22" s="63" customFormat="1" ht="22.5" x14ac:dyDescent="0.2">
      <c r="A70" s="98"/>
      <c r="B70" s="97" t="s">
        <v>4936</v>
      </c>
      <c r="C70" s="767" t="s">
        <v>4937</v>
      </c>
      <c r="D70" s="767"/>
      <c r="E70" s="767"/>
      <c r="F70" s="99" t="s">
        <v>186</v>
      </c>
      <c r="G70" s="99" t="s">
        <v>594</v>
      </c>
      <c r="H70" s="99" t="s">
        <v>33</v>
      </c>
      <c r="I70" s="99" t="s">
        <v>594</v>
      </c>
      <c r="J70" s="100" t="s">
        <v>33</v>
      </c>
      <c r="K70" s="99" t="s">
        <v>33</v>
      </c>
      <c r="L70" s="100">
        <v>201.29</v>
      </c>
      <c r="M70" s="101" t="s">
        <v>33</v>
      </c>
      <c r="N70" s="102" t="s">
        <v>33</v>
      </c>
      <c r="T70" s="68" t="s">
        <v>4937</v>
      </c>
    </row>
    <row r="71" spans="1:22" s="63" customFormat="1" ht="22.5" x14ac:dyDescent="0.2">
      <c r="A71" s="98"/>
      <c r="B71" s="97" t="s">
        <v>4938</v>
      </c>
      <c r="C71" s="767" t="s">
        <v>4939</v>
      </c>
      <c r="D71" s="767"/>
      <c r="E71" s="767"/>
      <c r="F71" s="99" t="s">
        <v>186</v>
      </c>
      <c r="G71" s="99" t="s">
        <v>1720</v>
      </c>
      <c r="H71" s="99" t="s">
        <v>33</v>
      </c>
      <c r="I71" s="99" t="s">
        <v>1720</v>
      </c>
      <c r="J71" s="100" t="s">
        <v>33</v>
      </c>
      <c r="K71" s="99" t="s">
        <v>33</v>
      </c>
      <c r="L71" s="100">
        <v>123.87</v>
      </c>
      <c r="M71" s="101" t="s">
        <v>33</v>
      </c>
      <c r="N71" s="102" t="s">
        <v>33</v>
      </c>
      <c r="T71" s="68" t="s">
        <v>4939</v>
      </c>
    </row>
    <row r="72" spans="1:22" s="63" customFormat="1" x14ac:dyDescent="0.2">
      <c r="A72" s="103"/>
      <c r="B72" s="104"/>
      <c r="C72" s="780" t="s">
        <v>191</v>
      </c>
      <c r="D72" s="780"/>
      <c r="E72" s="780"/>
      <c r="F72" s="105" t="s">
        <v>33</v>
      </c>
      <c r="G72" s="105" t="s">
        <v>33</v>
      </c>
      <c r="H72" s="105" t="s">
        <v>33</v>
      </c>
      <c r="I72" s="105" t="s">
        <v>33</v>
      </c>
      <c r="J72" s="106" t="s">
        <v>33</v>
      </c>
      <c r="K72" s="105" t="s">
        <v>33</v>
      </c>
      <c r="L72" s="106">
        <v>634.84</v>
      </c>
      <c r="M72" s="92" t="s">
        <v>33</v>
      </c>
      <c r="N72" s="107" t="s">
        <v>33</v>
      </c>
      <c r="V72" s="68" t="s">
        <v>191</v>
      </c>
    </row>
    <row r="73" spans="1:22" s="63" customFormat="1" ht="22.5" x14ac:dyDescent="0.2">
      <c r="A73" s="88" t="s">
        <v>219</v>
      </c>
      <c r="B73" s="89" t="s">
        <v>4952</v>
      </c>
      <c r="C73" s="776" t="s">
        <v>4953</v>
      </c>
      <c r="D73" s="776"/>
      <c r="E73" s="776"/>
      <c r="F73" s="90" t="s">
        <v>484</v>
      </c>
      <c r="G73" s="90" t="s">
        <v>33</v>
      </c>
      <c r="H73" s="90" t="s">
        <v>33</v>
      </c>
      <c r="I73" s="90" t="s">
        <v>219</v>
      </c>
      <c r="J73" s="91" t="s">
        <v>33</v>
      </c>
      <c r="K73" s="90" t="s">
        <v>33</v>
      </c>
      <c r="L73" s="91" t="s">
        <v>33</v>
      </c>
      <c r="M73" s="92" t="s">
        <v>33</v>
      </c>
      <c r="N73" s="93" t="s">
        <v>33</v>
      </c>
      <c r="Q73" s="68" t="s">
        <v>4953</v>
      </c>
    </row>
    <row r="74" spans="1:22" s="63" customFormat="1" ht="33.75" x14ac:dyDescent="0.2">
      <c r="A74" s="96"/>
      <c r="B74" s="97" t="s">
        <v>558</v>
      </c>
      <c r="C74" s="767" t="s">
        <v>2692</v>
      </c>
      <c r="D74" s="767"/>
      <c r="E74" s="767"/>
      <c r="F74" s="767"/>
      <c r="G74" s="767"/>
      <c r="H74" s="767"/>
      <c r="I74" s="767"/>
      <c r="J74" s="767"/>
      <c r="K74" s="767"/>
      <c r="L74" s="767"/>
      <c r="M74" s="767"/>
      <c r="N74" s="781"/>
      <c r="R74" s="68" t="s">
        <v>2692</v>
      </c>
    </row>
    <row r="75" spans="1:22" s="63" customFormat="1" ht="22.5" x14ac:dyDescent="0.2">
      <c r="A75" s="96"/>
      <c r="B75" s="97" t="s">
        <v>4933</v>
      </c>
      <c r="C75" s="767" t="s">
        <v>4934</v>
      </c>
      <c r="D75" s="767"/>
      <c r="E75" s="767"/>
      <c r="F75" s="767"/>
      <c r="G75" s="767"/>
      <c r="H75" s="767"/>
      <c r="I75" s="767"/>
      <c r="J75" s="767"/>
      <c r="K75" s="767"/>
      <c r="L75" s="767"/>
      <c r="M75" s="767"/>
      <c r="N75" s="781"/>
      <c r="R75" s="68" t="s">
        <v>4934</v>
      </c>
    </row>
    <row r="76" spans="1:22" s="63" customFormat="1" x14ac:dyDescent="0.2">
      <c r="A76" s="98"/>
      <c r="B76" s="97" t="s">
        <v>165</v>
      </c>
      <c r="C76" s="767" t="s">
        <v>251</v>
      </c>
      <c r="D76" s="767"/>
      <c r="E76" s="767"/>
      <c r="F76" s="99" t="s">
        <v>33</v>
      </c>
      <c r="G76" s="99" t="s">
        <v>33</v>
      </c>
      <c r="H76" s="99" t="s">
        <v>33</v>
      </c>
      <c r="I76" s="99" t="s">
        <v>33</v>
      </c>
      <c r="J76" s="100">
        <v>86.77</v>
      </c>
      <c r="K76" s="99" t="s">
        <v>165</v>
      </c>
      <c r="L76" s="100">
        <v>433.85</v>
      </c>
      <c r="M76" s="101" t="s">
        <v>33</v>
      </c>
      <c r="N76" s="102" t="s">
        <v>33</v>
      </c>
      <c r="S76" s="68" t="s">
        <v>251</v>
      </c>
    </row>
    <row r="77" spans="1:22" s="63" customFormat="1" x14ac:dyDescent="0.2">
      <c r="A77" s="98"/>
      <c r="B77" s="97" t="s">
        <v>33</v>
      </c>
      <c r="C77" s="767" t="s">
        <v>253</v>
      </c>
      <c r="D77" s="767"/>
      <c r="E77" s="767"/>
      <c r="F77" s="99" t="s">
        <v>179</v>
      </c>
      <c r="G77" s="99" t="s">
        <v>4954</v>
      </c>
      <c r="H77" s="99" t="s">
        <v>165</v>
      </c>
      <c r="I77" s="99" t="s">
        <v>4955</v>
      </c>
      <c r="J77" s="100" t="s">
        <v>33</v>
      </c>
      <c r="K77" s="99" t="s">
        <v>33</v>
      </c>
      <c r="L77" s="100" t="s">
        <v>33</v>
      </c>
      <c r="M77" s="101" t="s">
        <v>33</v>
      </c>
      <c r="N77" s="102" t="s">
        <v>33</v>
      </c>
      <c r="T77" s="68" t="s">
        <v>253</v>
      </c>
    </row>
    <row r="78" spans="1:22" s="63" customFormat="1" x14ac:dyDescent="0.2">
      <c r="A78" s="98"/>
      <c r="B78" s="97" t="s">
        <v>33</v>
      </c>
      <c r="C78" s="776" t="s">
        <v>182</v>
      </c>
      <c r="D78" s="776"/>
      <c r="E78" s="776"/>
      <c r="F78" s="90" t="s">
        <v>33</v>
      </c>
      <c r="G78" s="90" t="s">
        <v>33</v>
      </c>
      <c r="H78" s="90" t="s">
        <v>33</v>
      </c>
      <c r="I78" s="90" t="s">
        <v>33</v>
      </c>
      <c r="J78" s="91">
        <v>86.77</v>
      </c>
      <c r="K78" s="90" t="s">
        <v>33</v>
      </c>
      <c r="L78" s="91">
        <v>433.85</v>
      </c>
      <c r="M78" s="92" t="s">
        <v>33</v>
      </c>
      <c r="N78" s="93" t="s">
        <v>33</v>
      </c>
      <c r="U78" s="68" t="s">
        <v>182</v>
      </c>
    </row>
    <row r="79" spans="1:22" s="63" customFormat="1" x14ac:dyDescent="0.2">
      <c r="A79" s="98"/>
      <c r="B79" s="97" t="s">
        <v>33</v>
      </c>
      <c r="C79" s="767" t="s">
        <v>183</v>
      </c>
      <c r="D79" s="767"/>
      <c r="E79" s="767"/>
      <c r="F79" s="99" t="s">
        <v>33</v>
      </c>
      <c r="G79" s="99" t="s">
        <v>33</v>
      </c>
      <c r="H79" s="99" t="s">
        <v>33</v>
      </c>
      <c r="I79" s="99" t="s">
        <v>33</v>
      </c>
      <c r="J79" s="100" t="s">
        <v>33</v>
      </c>
      <c r="K79" s="99" t="s">
        <v>33</v>
      </c>
      <c r="L79" s="100">
        <v>433.85</v>
      </c>
      <c r="M79" s="101" t="s">
        <v>33</v>
      </c>
      <c r="N79" s="102" t="s">
        <v>33</v>
      </c>
      <c r="T79" s="68" t="s">
        <v>183</v>
      </c>
    </row>
    <row r="80" spans="1:22" s="63" customFormat="1" ht="22.5" x14ac:dyDescent="0.2">
      <c r="A80" s="98"/>
      <c r="B80" s="97" t="s">
        <v>4936</v>
      </c>
      <c r="C80" s="767" t="s">
        <v>4937</v>
      </c>
      <c r="D80" s="767"/>
      <c r="E80" s="767"/>
      <c r="F80" s="99" t="s">
        <v>186</v>
      </c>
      <c r="G80" s="99" t="s">
        <v>594</v>
      </c>
      <c r="H80" s="99" t="s">
        <v>33</v>
      </c>
      <c r="I80" s="99" t="s">
        <v>594</v>
      </c>
      <c r="J80" s="100" t="s">
        <v>33</v>
      </c>
      <c r="K80" s="99" t="s">
        <v>33</v>
      </c>
      <c r="L80" s="100">
        <v>282</v>
      </c>
      <c r="M80" s="101" t="s">
        <v>33</v>
      </c>
      <c r="N80" s="102" t="s">
        <v>33</v>
      </c>
      <c r="T80" s="68" t="s">
        <v>4937</v>
      </c>
    </row>
    <row r="81" spans="1:22" s="63" customFormat="1" ht="22.5" x14ac:dyDescent="0.2">
      <c r="A81" s="98"/>
      <c r="B81" s="97" t="s">
        <v>4938</v>
      </c>
      <c r="C81" s="767" t="s">
        <v>4939</v>
      </c>
      <c r="D81" s="767"/>
      <c r="E81" s="767"/>
      <c r="F81" s="99" t="s">
        <v>186</v>
      </c>
      <c r="G81" s="99" t="s">
        <v>1720</v>
      </c>
      <c r="H81" s="99" t="s">
        <v>33</v>
      </c>
      <c r="I81" s="99" t="s">
        <v>1720</v>
      </c>
      <c r="J81" s="100" t="s">
        <v>33</v>
      </c>
      <c r="K81" s="99" t="s">
        <v>33</v>
      </c>
      <c r="L81" s="100">
        <v>173.54</v>
      </c>
      <c r="M81" s="101" t="s">
        <v>33</v>
      </c>
      <c r="N81" s="102" t="s">
        <v>33</v>
      </c>
      <c r="T81" s="68" t="s">
        <v>4939</v>
      </c>
    </row>
    <row r="82" spans="1:22" s="63" customFormat="1" x14ac:dyDescent="0.2">
      <c r="A82" s="103"/>
      <c r="B82" s="104"/>
      <c r="C82" s="780" t="s">
        <v>191</v>
      </c>
      <c r="D82" s="780"/>
      <c r="E82" s="780"/>
      <c r="F82" s="105" t="s">
        <v>33</v>
      </c>
      <c r="G82" s="105" t="s">
        <v>33</v>
      </c>
      <c r="H82" s="105" t="s">
        <v>33</v>
      </c>
      <c r="I82" s="105" t="s">
        <v>33</v>
      </c>
      <c r="J82" s="106" t="s">
        <v>33</v>
      </c>
      <c r="K82" s="105" t="s">
        <v>33</v>
      </c>
      <c r="L82" s="106">
        <v>889.39</v>
      </c>
      <c r="M82" s="92" t="s">
        <v>33</v>
      </c>
      <c r="N82" s="107" t="s">
        <v>33</v>
      </c>
      <c r="V82" s="68" t="s">
        <v>191</v>
      </c>
    </row>
    <row r="83" spans="1:22" s="63" customFormat="1" ht="33.75" x14ac:dyDescent="0.2">
      <c r="A83" s="88" t="s">
        <v>228</v>
      </c>
      <c r="B83" s="89" t="s">
        <v>4956</v>
      </c>
      <c r="C83" s="776" t="s">
        <v>4957</v>
      </c>
      <c r="D83" s="776"/>
      <c r="E83" s="776"/>
      <c r="F83" s="90" t="s">
        <v>4958</v>
      </c>
      <c r="G83" s="90" t="s">
        <v>33</v>
      </c>
      <c r="H83" s="90" t="s">
        <v>33</v>
      </c>
      <c r="I83" s="90" t="s">
        <v>219</v>
      </c>
      <c r="J83" s="91" t="s">
        <v>33</v>
      </c>
      <c r="K83" s="90" t="s">
        <v>33</v>
      </c>
      <c r="L83" s="91" t="s">
        <v>33</v>
      </c>
      <c r="M83" s="92" t="s">
        <v>33</v>
      </c>
      <c r="N83" s="93" t="s">
        <v>33</v>
      </c>
      <c r="Q83" s="68" t="s">
        <v>4957</v>
      </c>
    </row>
    <row r="84" spans="1:22" s="63" customFormat="1" ht="33.75" x14ac:dyDescent="0.2">
      <c r="A84" s="96"/>
      <c r="B84" s="97" t="s">
        <v>558</v>
      </c>
      <c r="C84" s="767" t="s">
        <v>2692</v>
      </c>
      <c r="D84" s="767"/>
      <c r="E84" s="767"/>
      <c r="F84" s="767"/>
      <c r="G84" s="767"/>
      <c r="H84" s="767"/>
      <c r="I84" s="767"/>
      <c r="J84" s="767"/>
      <c r="K84" s="767"/>
      <c r="L84" s="767"/>
      <c r="M84" s="767"/>
      <c r="N84" s="781"/>
      <c r="R84" s="68" t="s">
        <v>2692</v>
      </c>
    </row>
    <row r="85" spans="1:22" s="63" customFormat="1" ht="22.5" x14ac:dyDescent="0.2">
      <c r="A85" s="96"/>
      <c r="B85" s="97" t="s">
        <v>4933</v>
      </c>
      <c r="C85" s="767" t="s">
        <v>4934</v>
      </c>
      <c r="D85" s="767"/>
      <c r="E85" s="767"/>
      <c r="F85" s="767"/>
      <c r="G85" s="767"/>
      <c r="H85" s="767"/>
      <c r="I85" s="767"/>
      <c r="J85" s="767"/>
      <c r="K85" s="767"/>
      <c r="L85" s="767"/>
      <c r="M85" s="767"/>
      <c r="N85" s="781"/>
      <c r="R85" s="68" t="s">
        <v>4934</v>
      </c>
    </row>
    <row r="86" spans="1:22" s="63" customFormat="1" x14ac:dyDescent="0.2">
      <c r="A86" s="98"/>
      <c r="B86" s="97" t="s">
        <v>165</v>
      </c>
      <c r="C86" s="767" t="s">
        <v>251</v>
      </c>
      <c r="D86" s="767"/>
      <c r="E86" s="767"/>
      <c r="F86" s="99" t="s">
        <v>33</v>
      </c>
      <c r="G86" s="99" t="s">
        <v>33</v>
      </c>
      <c r="H86" s="99" t="s">
        <v>33</v>
      </c>
      <c r="I86" s="99" t="s">
        <v>33</v>
      </c>
      <c r="J86" s="100">
        <v>274.77</v>
      </c>
      <c r="K86" s="99" t="s">
        <v>165</v>
      </c>
      <c r="L86" s="100">
        <v>1373.85</v>
      </c>
      <c r="M86" s="101" t="s">
        <v>33</v>
      </c>
      <c r="N86" s="102" t="s">
        <v>33</v>
      </c>
      <c r="S86" s="68" t="s">
        <v>251</v>
      </c>
    </row>
    <row r="87" spans="1:22" s="63" customFormat="1" x14ac:dyDescent="0.2">
      <c r="A87" s="98"/>
      <c r="B87" s="97" t="s">
        <v>33</v>
      </c>
      <c r="C87" s="767" t="s">
        <v>253</v>
      </c>
      <c r="D87" s="767"/>
      <c r="E87" s="767"/>
      <c r="F87" s="99" t="s">
        <v>179</v>
      </c>
      <c r="G87" s="99" t="s">
        <v>4959</v>
      </c>
      <c r="H87" s="99" t="s">
        <v>165</v>
      </c>
      <c r="I87" s="99" t="s">
        <v>4960</v>
      </c>
      <c r="J87" s="100" t="s">
        <v>33</v>
      </c>
      <c r="K87" s="99" t="s">
        <v>33</v>
      </c>
      <c r="L87" s="100" t="s">
        <v>33</v>
      </c>
      <c r="M87" s="101" t="s">
        <v>33</v>
      </c>
      <c r="N87" s="102" t="s">
        <v>33</v>
      </c>
      <c r="T87" s="68" t="s">
        <v>253</v>
      </c>
    </row>
    <row r="88" spans="1:22" s="63" customFormat="1" x14ac:dyDescent="0.2">
      <c r="A88" s="98"/>
      <c r="B88" s="97" t="s">
        <v>33</v>
      </c>
      <c r="C88" s="776" t="s">
        <v>182</v>
      </c>
      <c r="D88" s="776"/>
      <c r="E88" s="776"/>
      <c r="F88" s="90" t="s">
        <v>33</v>
      </c>
      <c r="G88" s="90" t="s">
        <v>33</v>
      </c>
      <c r="H88" s="90" t="s">
        <v>33</v>
      </c>
      <c r="I88" s="90" t="s">
        <v>33</v>
      </c>
      <c r="J88" s="91">
        <v>274.77</v>
      </c>
      <c r="K88" s="90" t="s">
        <v>33</v>
      </c>
      <c r="L88" s="91">
        <v>1373.85</v>
      </c>
      <c r="M88" s="92" t="s">
        <v>33</v>
      </c>
      <c r="N88" s="93" t="s">
        <v>33</v>
      </c>
      <c r="U88" s="68" t="s">
        <v>182</v>
      </c>
    </row>
    <row r="89" spans="1:22" s="63" customFormat="1" x14ac:dyDescent="0.2">
      <c r="A89" s="98"/>
      <c r="B89" s="97" t="s">
        <v>33</v>
      </c>
      <c r="C89" s="767" t="s">
        <v>183</v>
      </c>
      <c r="D89" s="767"/>
      <c r="E89" s="767"/>
      <c r="F89" s="99" t="s">
        <v>33</v>
      </c>
      <c r="G89" s="99" t="s">
        <v>33</v>
      </c>
      <c r="H89" s="99" t="s">
        <v>33</v>
      </c>
      <c r="I89" s="99" t="s">
        <v>33</v>
      </c>
      <c r="J89" s="100" t="s">
        <v>33</v>
      </c>
      <c r="K89" s="99" t="s">
        <v>33</v>
      </c>
      <c r="L89" s="100">
        <v>1373.85</v>
      </c>
      <c r="M89" s="101" t="s">
        <v>33</v>
      </c>
      <c r="N89" s="102" t="s">
        <v>33</v>
      </c>
      <c r="T89" s="68" t="s">
        <v>183</v>
      </c>
    </row>
    <row r="90" spans="1:22" s="63" customFormat="1" ht="22.5" x14ac:dyDescent="0.2">
      <c r="A90" s="98"/>
      <c r="B90" s="97" t="s">
        <v>4936</v>
      </c>
      <c r="C90" s="767" t="s">
        <v>4937</v>
      </c>
      <c r="D90" s="767"/>
      <c r="E90" s="767"/>
      <c r="F90" s="99" t="s">
        <v>186</v>
      </c>
      <c r="G90" s="99" t="s">
        <v>594</v>
      </c>
      <c r="H90" s="99" t="s">
        <v>33</v>
      </c>
      <c r="I90" s="99" t="s">
        <v>594</v>
      </c>
      <c r="J90" s="100" t="s">
        <v>33</v>
      </c>
      <c r="K90" s="99" t="s">
        <v>33</v>
      </c>
      <c r="L90" s="100">
        <v>893</v>
      </c>
      <c r="M90" s="101" t="s">
        <v>33</v>
      </c>
      <c r="N90" s="102" t="s">
        <v>33</v>
      </c>
      <c r="T90" s="68" t="s">
        <v>4937</v>
      </c>
    </row>
    <row r="91" spans="1:22" s="63" customFormat="1" ht="22.5" x14ac:dyDescent="0.2">
      <c r="A91" s="98"/>
      <c r="B91" s="97" t="s">
        <v>4938</v>
      </c>
      <c r="C91" s="767" t="s">
        <v>4939</v>
      </c>
      <c r="D91" s="767"/>
      <c r="E91" s="767"/>
      <c r="F91" s="99" t="s">
        <v>186</v>
      </c>
      <c r="G91" s="99" t="s">
        <v>1720</v>
      </c>
      <c r="H91" s="99" t="s">
        <v>33</v>
      </c>
      <c r="I91" s="99" t="s">
        <v>1720</v>
      </c>
      <c r="J91" s="100" t="s">
        <v>33</v>
      </c>
      <c r="K91" s="99" t="s">
        <v>33</v>
      </c>
      <c r="L91" s="100">
        <v>549.54</v>
      </c>
      <c r="M91" s="101" t="s">
        <v>33</v>
      </c>
      <c r="N91" s="102" t="s">
        <v>33</v>
      </c>
      <c r="T91" s="68" t="s">
        <v>4939</v>
      </c>
    </row>
    <row r="92" spans="1:22" s="63" customFormat="1" x14ac:dyDescent="0.2">
      <c r="A92" s="103"/>
      <c r="B92" s="104"/>
      <c r="C92" s="780" t="s">
        <v>191</v>
      </c>
      <c r="D92" s="780"/>
      <c r="E92" s="780"/>
      <c r="F92" s="105" t="s">
        <v>33</v>
      </c>
      <c r="G92" s="105" t="s">
        <v>33</v>
      </c>
      <c r="H92" s="105" t="s">
        <v>33</v>
      </c>
      <c r="I92" s="105" t="s">
        <v>33</v>
      </c>
      <c r="J92" s="106" t="s">
        <v>33</v>
      </c>
      <c r="K92" s="105" t="s">
        <v>33</v>
      </c>
      <c r="L92" s="106">
        <v>2816.39</v>
      </c>
      <c r="M92" s="92" t="s">
        <v>33</v>
      </c>
      <c r="N92" s="107" t="s">
        <v>33</v>
      </c>
      <c r="V92" s="68" t="s">
        <v>191</v>
      </c>
    </row>
    <row r="93" spans="1:22" s="63" customFormat="1" ht="33.75" x14ac:dyDescent="0.2">
      <c r="A93" s="88" t="s">
        <v>235</v>
      </c>
      <c r="B93" s="89" t="s">
        <v>4961</v>
      </c>
      <c r="C93" s="776" t="s">
        <v>4962</v>
      </c>
      <c r="D93" s="776"/>
      <c r="E93" s="776"/>
      <c r="F93" s="90" t="s">
        <v>4861</v>
      </c>
      <c r="G93" s="90" t="s">
        <v>33</v>
      </c>
      <c r="H93" s="90" t="s">
        <v>33</v>
      </c>
      <c r="I93" s="90" t="s">
        <v>258</v>
      </c>
      <c r="J93" s="91" t="s">
        <v>33</v>
      </c>
      <c r="K93" s="90" t="s">
        <v>33</v>
      </c>
      <c r="L93" s="91" t="s">
        <v>33</v>
      </c>
      <c r="M93" s="92" t="s">
        <v>33</v>
      </c>
      <c r="N93" s="93" t="s">
        <v>33</v>
      </c>
      <c r="Q93" s="68" t="s">
        <v>4962</v>
      </c>
    </row>
    <row r="94" spans="1:22" s="63" customFormat="1" ht="33.75" x14ac:dyDescent="0.2">
      <c r="A94" s="96"/>
      <c r="B94" s="97" t="s">
        <v>558</v>
      </c>
      <c r="C94" s="767" t="s">
        <v>2692</v>
      </c>
      <c r="D94" s="767"/>
      <c r="E94" s="767"/>
      <c r="F94" s="767"/>
      <c r="G94" s="767"/>
      <c r="H94" s="767"/>
      <c r="I94" s="767"/>
      <c r="J94" s="767"/>
      <c r="K94" s="767"/>
      <c r="L94" s="767"/>
      <c r="M94" s="767"/>
      <c r="N94" s="781"/>
      <c r="R94" s="68" t="s">
        <v>2692</v>
      </c>
    </row>
    <row r="95" spans="1:22" s="63" customFormat="1" ht="22.5" x14ac:dyDescent="0.2">
      <c r="A95" s="96"/>
      <c r="B95" s="97" t="s">
        <v>4933</v>
      </c>
      <c r="C95" s="767" t="s">
        <v>4934</v>
      </c>
      <c r="D95" s="767"/>
      <c r="E95" s="767"/>
      <c r="F95" s="767"/>
      <c r="G95" s="767"/>
      <c r="H95" s="767"/>
      <c r="I95" s="767"/>
      <c r="J95" s="767"/>
      <c r="K95" s="767"/>
      <c r="L95" s="767"/>
      <c r="M95" s="767"/>
      <c r="N95" s="781"/>
      <c r="R95" s="68" t="s">
        <v>4934</v>
      </c>
    </row>
    <row r="96" spans="1:22" s="63" customFormat="1" x14ac:dyDescent="0.2">
      <c r="A96" s="98"/>
      <c r="B96" s="97" t="s">
        <v>165</v>
      </c>
      <c r="C96" s="767" t="s">
        <v>251</v>
      </c>
      <c r="D96" s="767"/>
      <c r="E96" s="767"/>
      <c r="F96" s="99" t="s">
        <v>33</v>
      </c>
      <c r="G96" s="99" t="s">
        <v>33</v>
      </c>
      <c r="H96" s="99" t="s">
        <v>33</v>
      </c>
      <c r="I96" s="99" t="s">
        <v>33</v>
      </c>
      <c r="J96" s="100">
        <v>5.12</v>
      </c>
      <c r="K96" s="99" t="s">
        <v>165</v>
      </c>
      <c r="L96" s="100">
        <v>51.2</v>
      </c>
      <c r="M96" s="101" t="s">
        <v>33</v>
      </c>
      <c r="N96" s="102" t="s">
        <v>33</v>
      </c>
      <c r="S96" s="68" t="s">
        <v>251</v>
      </c>
    </row>
    <row r="97" spans="1:22" s="63" customFormat="1" x14ac:dyDescent="0.2">
      <c r="A97" s="98"/>
      <c r="B97" s="97" t="s">
        <v>33</v>
      </c>
      <c r="C97" s="767" t="s">
        <v>253</v>
      </c>
      <c r="D97" s="767"/>
      <c r="E97" s="767"/>
      <c r="F97" s="99" t="s">
        <v>179</v>
      </c>
      <c r="G97" s="99" t="s">
        <v>925</v>
      </c>
      <c r="H97" s="99" t="s">
        <v>165</v>
      </c>
      <c r="I97" s="99" t="s">
        <v>212</v>
      </c>
      <c r="J97" s="100" t="s">
        <v>33</v>
      </c>
      <c r="K97" s="99" t="s">
        <v>33</v>
      </c>
      <c r="L97" s="100" t="s">
        <v>33</v>
      </c>
      <c r="M97" s="101" t="s">
        <v>33</v>
      </c>
      <c r="N97" s="102" t="s">
        <v>33</v>
      </c>
      <c r="T97" s="68" t="s">
        <v>253</v>
      </c>
    </row>
    <row r="98" spans="1:22" s="63" customFormat="1" x14ac:dyDescent="0.2">
      <c r="A98" s="98"/>
      <c r="B98" s="97" t="s">
        <v>33</v>
      </c>
      <c r="C98" s="776" t="s">
        <v>182</v>
      </c>
      <c r="D98" s="776"/>
      <c r="E98" s="776"/>
      <c r="F98" s="90" t="s">
        <v>33</v>
      </c>
      <c r="G98" s="90" t="s">
        <v>33</v>
      </c>
      <c r="H98" s="90" t="s">
        <v>33</v>
      </c>
      <c r="I98" s="90" t="s">
        <v>33</v>
      </c>
      <c r="J98" s="91">
        <v>5.12</v>
      </c>
      <c r="K98" s="90" t="s">
        <v>33</v>
      </c>
      <c r="L98" s="91">
        <v>51.2</v>
      </c>
      <c r="M98" s="92" t="s">
        <v>33</v>
      </c>
      <c r="N98" s="93" t="s">
        <v>33</v>
      </c>
      <c r="U98" s="68" t="s">
        <v>182</v>
      </c>
    </row>
    <row r="99" spans="1:22" s="63" customFormat="1" x14ac:dyDescent="0.2">
      <c r="A99" s="98"/>
      <c r="B99" s="97" t="s">
        <v>33</v>
      </c>
      <c r="C99" s="767" t="s">
        <v>183</v>
      </c>
      <c r="D99" s="767"/>
      <c r="E99" s="767"/>
      <c r="F99" s="99" t="s">
        <v>33</v>
      </c>
      <c r="G99" s="99" t="s">
        <v>33</v>
      </c>
      <c r="H99" s="99" t="s">
        <v>33</v>
      </c>
      <c r="I99" s="99" t="s">
        <v>33</v>
      </c>
      <c r="J99" s="100" t="s">
        <v>33</v>
      </c>
      <c r="K99" s="99" t="s">
        <v>33</v>
      </c>
      <c r="L99" s="100">
        <v>51.2</v>
      </c>
      <c r="M99" s="101" t="s">
        <v>33</v>
      </c>
      <c r="N99" s="102" t="s">
        <v>33</v>
      </c>
      <c r="T99" s="68" t="s">
        <v>183</v>
      </c>
    </row>
    <row r="100" spans="1:22" s="63" customFormat="1" ht="22.5" x14ac:dyDescent="0.2">
      <c r="A100" s="98"/>
      <c r="B100" s="97" t="s">
        <v>4936</v>
      </c>
      <c r="C100" s="767" t="s">
        <v>4937</v>
      </c>
      <c r="D100" s="767"/>
      <c r="E100" s="767"/>
      <c r="F100" s="99" t="s">
        <v>186</v>
      </c>
      <c r="G100" s="99" t="s">
        <v>594</v>
      </c>
      <c r="H100" s="99" t="s">
        <v>33</v>
      </c>
      <c r="I100" s="99" t="s">
        <v>594</v>
      </c>
      <c r="J100" s="100" t="s">
        <v>33</v>
      </c>
      <c r="K100" s="99" t="s">
        <v>33</v>
      </c>
      <c r="L100" s="100">
        <v>33.28</v>
      </c>
      <c r="M100" s="101" t="s">
        <v>33</v>
      </c>
      <c r="N100" s="102" t="s">
        <v>33</v>
      </c>
      <c r="T100" s="68" t="s">
        <v>4937</v>
      </c>
    </row>
    <row r="101" spans="1:22" s="63" customFormat="1" ht="22.5" x14ac:dyDescent="0.2">
      <c r="A101" s="98"/>
      <c r="B101" s="97" t="s">
        <v>4938</v>
      </c>
      <c r="C101" s="767" t="s">
        <v>4939</v>
      </c>
      <c r="D101" s="767"/>
      <c r="E101" s="767"/>
      <c r="F101" s="99" t="s">
        <v>186</v>
      </c>
      <c r="G101" s="99" t="s">
        <v>1720</v>
      </c>
      <c r="H101" s="99" t="s">
        <v>33</v>
      </c>
      <c r="I101" s="99" t="s">
        <v>1720</v>
      </c>
      <c r="J101" s="100" t="s">
        <v>33</v>
      </c>
      <c r="K101" s="99" t="s">
        <v>33</v>
      </c>
      <c r="L101" s="100">
        <v>20.48</v>
      </c>
      <c r="M101" s="101" t="s">
        <v>33</v>
      </c>
      <c r="N101" s="102" t="s">
        <v>33</v>
      </c>
      <c r="T101" s="68" t="s">
        <v>4939</v>
      </c>
    </row>
    <row r="102" spans="1:22" s="63" customFormat="1" x14ac:dyDescent="0.2">
      <c r="A102" s="103"/>
      <c r="B102" s="104"/>
      <c r="C102" s="780" t="s">
        <v>191</v>
      </c>
      <c r="D102" s="780"/>
      <c r="E102" s="780"/>
      <c r="F102" s="105" t="s">
        <v>33</v>
      </c>
      <c r="G102" s="105" t="s">
        <v>33</v>
      </c>
      <c r="H102" s="105" t="s">
        <v>33</v>
      </c>
      <c r="I102" s="105" t="s">
        <v>33</v>
      </c>
      <c r="J102" s="106" t="s">
        <v>33</v>
      </c>
      <c r="K102" s="105" t="s">
        <v>33</v>
      </c>
      <c r="L102" s="106">
        <v>104.96</v>
      </c>
      <c r="M102" s="92" t="s">
        <v>33</v>
      </c>
      <c r="N102" s="107" t="s">
        <v>33</v>
      </c>
      <c r="V102" s="68" t="s">
        <v>191</v>
      </c>
    </row>
    <row r="103" spans="1:22" s="63" customFormat="1" ht="22.5" x14ac:dyDescent="0.2">
      <c r="A103" s="88" t="s">
        <v>240</v>
      </c>
      <c r="B103" s="89" t="s">
        <v>4963</v>
      </c>
      <c r="C103" s="776" t="s">
        <v>4964</v>
      </c>
      <c r="D103" s="776"/>
      <c r="E103" s="776"/>
      <c r="F103" s="90" t="s">
        <v>484</v>
      </c>
      <c r="G103" s="90" t="s">
        <v>33</v>
      </c>
      <c r="H103" s="90" t="s">
        <v>33</v>
      </c>
      <c r="I103" s="90" t="s">
        <v>235</v>
      </c>
      <c r="J103" s="91" t="s">
        <v>33</v>
      </c>
      <c r="K103" s="90" t="s">
        <v>33</v>
      </c>
      <c r="L103" s="91" t="s">
        <v>33</v>
      </c>
      <c r="M103" s="92" t="s">
        <v>33</v>
      </c>
      <c r="N103" s="93" t="s">
        <v>33</v>
      </c>
      <c r="Q103" s="68" t="s">
        <v>4964</v>
      </c>
    </row>
    <row r="104" spans="1:22" s="63" customFormat="1" ht="33.75" x14ac:dyDescent="0.2">
      <c r="A104" s="96"/>
      <c r="B104" s="97" t="s">
        <v>558</v>
      </c>
      <c r="C104" s="767" t="s">
        <v>2692</v>
      </c>
      <c r="D104" s="767"/>
      <c r="E104" s="767"/>
      <c r="F104" s="767"/>
      <c r="G104" s="767"/>
      <c r="H104" s="767"/>
      <c r="I104" s="767"/>
      <c r="J104" s="767"/>
      <c r="K104" s="767"/>
      <c r="L104" s="767"/>
      <c r="M104" s="767"/>
      <c r="N104" s="781"/>
      <c r="R104" s="68" t="s">
        <v>2692</v>
      </c>
    </row>
    <row r="105" spans="1:22" s="63" customFormat="1" ht="22.5" x14ac:dyDescent="0.2">
      <c r="A105" s="96"/>
      <c r="B105" s="97" t="s">
        <v>4933</v>
      </c>
      <c r="C105" s="767" t="s">
        <v>4934</v>
      </c>
      <c r="D105" s="767"/>
      <c r="E105" s="767"/>
      <c r="F105" s="767"/>
      <c r="G105" s="767"/>
      <c r="H105" s="767"/>
      <c r="I105" s="767"/>
      <c r="J105" s="767"/>
      <c r="K105" s="767"/>
      <c r="L105" s="767"/>
      <c r="M105" s="767"/>
      <c r="N105" s="781"/>
      <c r="R105" s="68" t="s">
        <v>4934</v>
      </c>
    </row>
    <row r="106" spans="1:22" s="63" customFormat="1" x14ac:dyDescent="0.2">
      <c r="A106" s="98"/>
      <c r="B106" s="97" t="s">
        <v>165</v>
      </c>
      <c r="C106" s="767" t="s">
        <v>251</v>
      </c>
      <c r="D106" s="767"/>
      <c r="E106" s="767"/>
      <c r="F106" s="99" t="s">
        <v>33</v>
      </c>
      <c r="G106" s="99" t="s">
        <v>33</v>
      </c>
      <c r="H106" s="99" t="s">
        <v>33</v>
      </c>
      <c r="I106" s="99" t="s">
        <v>33</v>
      </c>
      <c r="J106" s="100">
        <v>20.75</v>
      </c>
      <c r="K106" s="99" t="s">
        <v>165</v>
      </c>
      <c r="L106" s="100">
        <v>145.25</v>
      </c>
      <c r="M106" s="101" t="s">
        <v>33</v>
      </c>
      <c r="N106" s="102" t="s">
        <v>33</v>
      </c>
      <c r="S106" s="68" t="s">
        <v>251</v>
      </c>
    </row>
    <row r="107" spans="1:22" s="63" customFormat="1" x14ac:dyDescent="0.2">
      <c r="A107" s="98"/>
      <c r="B107" s="97" t="s">
        <v>33</v>
      </c>
      <c r="C107" s="767" t="s">
        <v>253</v>
      </c>
      <c r="D107" s="767"/>
      <c r="E107" s="767"/>
      <c r="F107" s="99" t="s">
        <v>179</v>
      </c>
      <c r="G107" s="99" t="s">
        <v>4965</v>
      </c>
      <c r="H107" s="99" t="s">
        <v>165</v>
      </c>
      <c r="I107" s="99" t="s">
        <v>4966</v>
      </c>
      <c r="J107" s="100" t="s">
        <v>33</v>
      </c>
      <c r="K107" s="99" t="s">
        <v>33</v>
      </c>
      <c r="L107" s="100" t="s">
        <v>33</v>
      </c>
      <c r="M107" s="101" t="s">
        <v>33</v>
      </c>
      <c r="N107" s="102" t="s">
        <v>33</v>
      </c>
      <c r="T107" s="68" t="s">
        <v>253</v>
      </c>
    </row>
    <row r="108" spans="1:22" s="63" customFormat="1" x14ac:dyDescent="0.2">
      <c r="A108" s="98"/>
      <c r="B108" s="97" t="s">
        <v>33</v>
      </c>
      <c r="C108" s="776" t="s">
        <v>182</v>
      </c>
      <c r="D108" s="776"/>
      <c r="E108" s="776"/>
      <c r="F108" s="90" t="s">
        <v>33</v>
      </c>
      <c r="G108" s="90" t="s">
        <v>33</v>
      </c>
      <c r="H108" s="90" t="s">
        <v>33</v>
      </c>
      <c r="I108" s="90" t="s">
        <v>33</v>
      </c>
      <c r="J108" s="91">
        <v>20.75</v>
      </c>
      <c r="K108" s="90" t="s">
        <v>33</v>
      </c>
      <c r="L108" s="91">
        <v>145.25</v>
      </c>
      <c r="M108" s="92" t="s">
        <v>33</v>
      </c>
      <c r="N108" s="93" t="s">
        <v>33</v>
      </c>
      <c r="U108" s="68" t="s">
        <v>182</v>
      </c>
    </row>
    <row r="109" spans="1:22" s="63" customFormat="1" x14ac:dyDescent="0.2">
      <c r="A109" s="98"/>
      <c r="B109" s="97" t="s">
        <v>33</v>
      </c>
      <c r="C109" s="767" t="s">
        <v>183</v>
      </c>
      <c r="D109" s="767"/>
      <c r="E109" s="767"/>
      <c r="F109" s="99" t="s">
        <v>33</v>
      </c>
      <c r="G109" s="99" t="s">
        <v>33</v>
      </c>
      <c r="H109" s="99" t="s">
        <v>33</v>
      </c>
      <c r="I109" s="99" t="s">
        <v>33</v>
      </c>
      <c r="J109" s="100" t="s">
        <v>33</v>
      </c>
      <c r="K109" s="99" t="s">
        <v>33</v>
      </c>
      <c r="L109" s="100">
        <v>145.25</v>
      </c>
      <c r="M109" s="101" t="s">
        <v>33</v>
      </c>
      <c r="N109" s="102" t="s">
        <v>33</v>
      </c>
      <c r="T109" s="68" t="s">
        <v>183</v>
      </c>
    </row>
    <row r="110" spans="1:22" s="63" customFormat="1" ht="22.5" x14ac:dyDescent="0.2">
      <c r="A110" s="98"/>
      <c r="B110" s="97" t="s">
        <v>4936</v>
      </c>
      <c r="C110" s="767" t="s">
        <v>4937</v>
      </c>
      <c r="D110" s="767"/>
      <c r="E110" s="767"/>
      <c r="F110" s="99" t="s">
        <v>186</v>
      </c>
      <c r="G110" s="99" t="s">
        <v>594</v>
      </c>
      <c r="H110" s="99" t="s">
        <v>33</v>
      </c>
      <c r="I110" s="99" t="s">
        <v>594</v>
      </c>
      <c r="J110" s="100" t="s">
        <v>33</v>
      </c>
      <c r="K110" s="99" t="s">
        <v>33</v>
      </c>
      <c r="L110" s="100">
        <v>94.41</v>
      </c>
      <c r="M110" s="101" t="s">
        <v>33</v>
      </c>
      <c r="N110" s="102" t="s">
        <v>33</v>
      </c>
      <c r="T110" s="68" t="s">
        <v>4937</v>
      </c>
    </row>
    <row r="111" spans="1:22" s="63" customFormat="1" ht="22.5" x14ac:dyDescent="0.2">
      <c r="A111" s="98"/>
      <c r="B111" s="97" t="s">
        <v>4938</v>
      </c>
      <c r="C111" s="767" t="s">
        <v>4939</v>
      </c>
      <c r="D111" s="767"/>
      <c r="E111" s="767"/>
      <c r="F111" s="99" t="s">
        <v>186</v>
      </c>
      <c r="G111" s="99" t="s">
        <v>1720</v>
      </c>
      <c r="H111" s="99" t="s">
        <v>33</v>
      </c>
      <c r="I111" s="99" t="s">
        <v>1720</v>
      </c>
      <c r="J111" s="100" t="s">
        <v>33</v>
      </c>
      <c r="K111" s="99" t="s">
        <v>33</v>
      </c>
      <c r="L111" s="100">
        <v>58.1</v>
      </c>
      <c r="M111" s="101" t="s">
        <v>33</v>
      </c>
      <c r="N111" s="102" t="s">
        <v>33</v>
      </c>
      <c r="T111" s="68" t="s">
        <v>4939</v>
      </c>
    </row>
    <row r="112" spans="1:22" s="63" customFormat="1" x14ac:dyDescent="0.2">
      <c r="A112" s="103"/>
      <c r="B112" s="104"/>
      <c r="C112" s="780" t="s">
        <v>191</v>
      </c>
      <c r="D112" s="780"/>
      <c r="E112" s="780"/>
      <c r="F112" s="105" t="s">
        <v>33</v>
      </c>
      <c r="G112" s="105" t="s">
        <v>33</v>
      </c>
      <c r="H112" s="105" t="s">
        <v>33</v>
      </c>
      <c r="I112" s="105" t="s">
        <v>33</v>
      </c>
      <c r="J112" s="106" t="s">
        <v>33</v>
      </c>
      <c r="K112" s="105" t="s">
        <v>33</v>
      </c>
      <c r="L112" s="106">
        <v>297.76</v>
      </c>
      <c r="M112" s="92" t="s">
        <v>33</v>
      </c>
      <c r="N112" s="107" t="s">
        <v>33</v>
      </c>
      <c r="V112" s="68" t="s">
        <v>191</v>
      </c>
    </row>
    <row r="113" spans="1:22" s="63" customFormat="1" ht="22.5" x14ac:dyDescent="0.2">
      <c r="A113" s="88" t="s">
        <v>246</v>
      </c>
      <c r="B113" s="89" t="s">
        <v>4967</v>
      </c>
      <c r="C113" s="776" t="s">
        <v>4968</v>
      </c>
      <c r="D113" s="776"/>
      <c r="E113" s="776"/>
      <c r="F113" s="90" t="s">
        <v>4969</v>
      </c>
      <c r="G113" s="90" t="s">
        <v>33</v>
      </c>
      <c r="H113" s="90" t="s">
        <v>33</v>
      </c>
      <c r="I113" s="90" t="s">
        <v>262</v>
      </c>
      <c r="J113" s="91" t="s">
        <v>33</v>
      </c>
      <c r="K113" s="90" t="s">
        <v>33</v>
      </c>
      <c r="L113" s="91" t="s">
        <v>33</v>
      </c>
      <c r="M113" s="92" t="s">
        <v>33</v>
      </c>
      <c r="N113" s="93" t="s">
        <v>33</v>
      </c>
      <c r="Q113" s="68" t="s">
        <v>4968</v>
      </c>
    </row>
    <row r="114" spans="1:22" s="63" customFormat="1" ht="33.75" x14ac:dyDescent="0.2">
      <c r="A114" s="96"/>
      <c r="B114" s="97" t="s">
        <v>558</v>
      </c>
      <c r="C114" s="767" t="s">
        <v>2692</v>
      </c>
      <c r="D114" s="767"/>
      <c r="E114" s="767"/>
      <c r="F114" s="767"/>
      <c r="G114" s="767"/>
      <c r="H114" s="767"/>
      <c r="I114" s="767"/>
      <c r="J114" s="767"/>
      <c r="K114" s="767"/>
      <c r="L114" s="767"/>
      <c r="M114" s="767"/>
      <c r="N114" s="781"/>
      <c r="R114" s="68" t="s">
        <v>2692</v>
      </c>
    </row>
    <row r="115" spans="1:22" s="63" customFormat="1" ht="22.5" x14ac:dyDescent="0.2">
      <c r="A115" s="96"/>
      <c r="B115" s="97" t="s">
        <v>4933</v>
      </c>
      <c r="C115" s="767" t="s">
        <v>4934</v>
      </c>
      <c r="D115" s="767"/>
      <c r="E115" s="767"/>
      <c r="F115" s="767"/>
      <c r="G115" s="767"/>
      <c r="H115" s="767"/>
      <c r="I115" s="767"/>
      <c r="J115" s="767"/>
      <c r="K115" s="767"/>
      <c r="L115" s="767"/>
      <c r="M115" s="767"/>
      <c r="N115" s="781"/>
      <c r="R115" s="68" t="s">
        <v>4934</v>
      </c>
    </row>
    <row r="116" spans="1:22" s="63" customFormat="1" x14ac:dyDescent="0.2">
      <c r="A116" s="98"/>
      <c r="B116" s="97" t="s">
        <v>165</v>
      </c>
      <c r="C116" s="767" t="s">
        <v>251</v>
      </c>
      <c r="D116" s="767"/>
      <c r="E116" s="767"/>
      <c r="F116" s="99" t="s">
        <v>33</v>
      </c>
      <c r="G116" s="99" t="s">
        <v>33</v>
      </c>
      <c r="H116" s="99" t="s">
        <v>33</v>
      </c>
      <c r="I116" s="99" t="s">
        <v>33</v>
      </c>
      <c r="J116" s="100">
        <v>593.32000000000005</v>
      </c>
      <c r="K116" s="99" t="s">
        <v>165</v>
      </c>
      <c r="L116" s="100">
        <v>6526.52</v>
      </c>
      <c r="M116" s="101" t="s">
        <v>33</v>
      </c>
      <c r="N116" s="102" t="s">
        <v>33</v>
      </c>
      <c r="S116" s="68" t="s">
        <v>251</v>
      </c>
    </row>
    <row r="117" spans="1:22" s="63" customFormat="1" x14ac:dyDescent="0.2">
      <c r="A117" s="98"/>
      <c r="B117" s="97" t="s">
        <v>33</v>
      </c>
      <c r="C117" s="767" t="s">
        <v>253</v>
      </c>
      <c r="D117" s="767"/>
      <c r="E117" s="767"/>
      <c r="F117" s="99" t="s">
        <v>179</v>
      </c>
      <c r="G117" s="99" t="s">
        <v>4970</v>
      </c>
      <c r="H117" s="99" t="s">
        <v>165</v>
      </c>
      <c r="I117" s="99" t="s">
        <v>4971</v>
      </c>
      <c r="J117" s="100" t="s">
        <v>33</v>
      </c>
      <c r="K117" s="99" t="s">
        <v>33</v>
      </c>
      <c r="L117" s="100" t="s">
        <v>33</v>
      </c>
      <c r="M117" s="101" t="s">
        <v>33</v>
      </c>
      <c r="N117" s="102" t="s">
        <v>33</v>
      </c>
      <c r="T117" s="68" t="s">
        <v>253</v>
      </c>
    </row>
    <row r="118" spans="1:22" s="63" customFormat="1" x14ac:dyDescent="0.2">
      <c r="A118" s="98"/>
      <c r="B118" s="97" t="s">
        <v>33</v>
      </c>
      <c r="C118" s="776" t="s">
        <v>182</v>
      </c>
      <c r="D118" s="776"/>
      <c r="E118" s="776"/>
      <c r="F118" s="90" t="s">
        <v>33</v>
      </c>
      <c r="G118" s="90" t="s">
        <v>33</v>
      </c>
      <c r="H118" s="90" t="s">
        <v>33</v>
      </c>
      <c r="I118" s="90" t="s">
        <v>33</v>
      </c>
      <c r="J118" s="91">
        <v>593.32000000000005</v>
      </c>
      <c r="K118" s="90" t="s">
        <v>33</v>
      </c>
      <c r="L118" s="91">
        <v>6526.52</v>
      </c>
      <c r="M118" s="92" t="s">
        <v>33</v>
      </c>
      <c r="N118" s="93" t="s">
        <v>33</v>
      </c>
      <c r="U118" s="68" t="s">
        <v>182</v>
      </c>
    </row>
    <row r="119" spans="1:22" s="63" customFormat="1" x14ac:dyDescent="0.2">
      <c r="A119" s="98"/>
      <c r="B119" s="97" t="s">
        <v>33</v>
      </c>
      <c r="C119" s="767" t="s">
        <v>183</v>
      </c>
      <c r="D119" s="767"/>
      <c r="E119" s="767"/>
      <c r="F119" s="99" t="s">
        <v>33</v>
      </c>
      <c r="G119" s="99" t="s">
        <v>33</v>
      </c>
      <c r="H119" s="99" t="s">
        <v>33</v>
      </c>
      <c r="I119" s="99" t="s">
        <v>33</v>
      </c>
      <c r="J119" s="100" t="s">
        <v>33</v>
      </c>
      <c r="K119" s="99" t="s">
        <v>33</v>
      </c>
      <c r="L119" s="100">
        <v>6526.52</v>
      </c>
      <c r="M119" s="101" t="s">
        <v>33</v>
      </c>
      <c r="N119" s="102" t="s">
        <v>33</v>
      </c>
      <c r="T119" s="68" t="s">
        <v>183</v>
      </c>
    </row>
    <row r="120" spans="1:22" s="63" customFormat="1" ht="22.5" x14ac:dyDescent="0.2">
      <c r="A120" s="98"/>
      <c r="B120" s="97" t="s">
        <v>4936</v>
      </c>
      <c r="C120" s="767" t="s">
        <v>4937</v>
      </c>
      <c r="D120" s="767"/>
      <c r="E120" s="767"/>
      <c r="F120" s="99" t="s">
        <v>186</v>
      </c>
      <c r="G120" s="99" t="s">
        <v>594</v>
      </c>
      <c r="H120" s="99" t="s">
        <v>33</v>
      </c>
      <c r="I120" s="99" t="s">
        <v>594</v>
      </c>
      <c r="J120" s="100" t="s">
        <v>33</v>
      </c>
      <c r="K120" s="99" t="s">
        <v>33</v>
      </c>
      <c r="L120" s="100">
        <v>4242.24</v>
      </c>
      <c r="M120" s="101" t="s">
        <v>33</v>
      </c>
      <c r="N120" s="102" t="s">
        <v>33</v>
      </c>
      <c r="T120" s="68" t="s">
        <v>4937</v>
      </c>
    </row>
    <row r="121" spans="1:22" s="63" customFormat="1" ht="22.5" x14ac:dyDescent="0.2">
      <c r="A121" s="98"/>
      <c r="B121" s="97" t="s">
        <v>4938</v>
      </c>
      <c r="C121" s="767" t="s">
        <v>4939</v>
      </c>
      <c r="D121" s="767"/>
      <c r="E121" s="767"/>
      <c r="F121" s="99" t="s">
        <v>186</v>
      </c>
      <c r="G121" s="99" t="s">
        <v>1720</v>
      </c>
      <c r="H121" s="99" t="s">
        <v>33</v>
      </c>
      <c r="I121" s="99" t="s">
        <v>1720</v>
      </c>
      <c r="J121" s="100" t="s">
        <v>33</v>
      </c>
      <c r="K121" s="99" t="s">
        <v>33</v>
      </c>
      <c r="L121" s="100">
        <v>2610.61</v>
      </c>
      <c r="M121" s="101" t="s">
        <v>33</v>
      </c>
      <c r="N121" s="102" t="s">
        <v>33</v>
      </c>
      <c r="T121" s="68" t="s">
        <v>4939</v>
      </c>
    </row>
    <row r="122" spans="1:22" s="63" customFormat="1" x14ac:dyDescent="0.2">
      <c r="A122" s="103"/>
      <c r="B122" s="104"/>
      <c r="C122" s="780" t="s">
        <v>191</v>
      </c>
      <c r="D122" s="780"/>
      <c r="E122" s="780"/>
      <c r="F122" s="105" t="s">
        <v>33</v>
      </c>
      <c r="G122" s="105" t="s">
        <v>33</v>
      </c>
      <c r="H122" s="105" t="s">
        <v>33</v>
      </c>
      <c r="I122" s="105" t="s">
        <v>33</v>
      </c>
      <c r="J122" s="106" t="s">
        <v>33</v>
      </c>
      <c r="K122" s="105" t="s">
        <v>33</v>
      </c>
      <c r="L122" s="106">
        <v>13379.37</v>
      </c>
      <c r="M122" s="92" t="s">
        <v>33</v>
      </c>
      <c r="N122" s="107" t="s">
        <v>33</v>
      </c>
      <c r="V122" s="68" t="s">
        <v>191</v>
      </c>
    </row>
    <row r="123" spans="1:22" s="63" customFormat="1" ht="45" x14ac:dyDescent="0.2">
      <c r="A123" s="88" t="s">
        <v>258</v>
      </c>
      <c r="B123" s="89" t="s">
        <v>4972</v>
      </c>
      <c r="C123" s="776" t="s">
        <v>4973</v>
      </c>
      <c r="D123" s="776"/>
      <c r="E123" s="776"/>
      <c r="F123" s="90" t="s">
        <v>917</v>
      </c>
      <c r="G123" s="90" t="s">
        <v>33</v>
      </c>
      <c r="H123" s="90" t="s">
        <v>33</v>
      </c>
      <c r="I123" s="90" t="s">
        <v>235</v>
      </c>
      <c r="J123" s="91" t="s">
        <v>33</v>
      </c>
      <c r="K123" s="90" t="s">
        <v>33</v>
      </c>
      <c r="L123" s="91" t="s">
        <v>33</v>
      </c>
      <c r="M123" s="92" t="s">
        <v>33</v>
      </c>
      <c r="N123" s="93" t="s">
        <v>33</v>
      </c>
      <c r="Q123" s="68" t="s">
        <v>4973</v>
      </c>
    </row>
    <row r="124" spans="1:22" s="63" customFormat="1" ht="33.75" x14ac:dyDescent="0.2">
      <c r="A124" s="96"/>
      <c r="B124" s="97" t="s">
        <v>558</v>
      </c>
      <c r="C124" s="767" t="s">
        <v>2692</v>
      </c>
      <c r="D124" s="767"/>
      <c r="E124" s="767"/>
      <c r="F124" s="767"/>
      <c r="G124" s="767"/>
      <c r="H124" s="767"/>
      <c r="I124" s="767"/>
      <c r="J124" s="767"/>
      <c r="K124" s="767"/>
      <c r="L124" s="767"/>
      <c r="M124" s="767"/>
      <c r="N124" s="781"/>
      <c r="R124" s="68" t="s">
        <v>2692</v>
      </c>
    </row>
    <row r="125" spans="1:22" s="63" customFormat="1" ht="22.5" x14ac:dyDescent="0.2">
      <c r="A125" s="96"/>
      <c r="B125" s="97" t="s">
        <v>4933</v>
      </c>
      <c r="C125" s="767" t="s">
        <v>4934</v>
      </c>
      <c r="D125" s="767"/>
      <c r="E125" s="767"/>
      <c r="F125" s="767"/>
      <c r="G125" s="767"/>
      <c r="H125" s="767"/>
      <c r="I125" s="767"/>
      <c r="J125" s="767"/>
      <c r="K125" s="767"/>
      <c r="L125" s="767"/>
      <c r="M125" s="767"/>
      <c r="N125" s="781"/>
      <c r="R125" s="68" t="s">
        <v>4934</v>
      </c>
    </row>
    <row r="126" spans="1:22" s="63" customFormat="1" x14ac:dyDescent="0.2">
      <c r="A126" s="98"/>
      <c r="B126" s="97" t="s">
        <v>165</v>
      </c>
      <c r="C126" s="767" t="s">
        <v>251</v>
      </c>
      <c r="D126" s="767"/>
      <c r="E126" s="767"/>
      <c r="F126" s="99" t="s">
        <v>33</v>
      </c>
      <c r="G126" s="99" t="s">
        <v>33</v>
      </c>
      <c r="H126" s="99" t="s">
        <v>33</v>
      </c>
      <c r="I126" s="99" t="s">
        <v>33</v>
      </c>
      <c r="J126" s="100">
        <v>756.58</v>
      </c>
      <c r="K126" s="99" t="s">
        <v>165</v>
      </c>
      <c r="L126" s="100">
        <v>5296.06</v>
      </c>
      <c r="M126" s="101" t="s">
        <v>33</v>
      </c>
      <c r="N126" s="102" t="s">
        <v>33</v>
      </c>
      <c r="S126" s="68" t="s">
        <v>251</v>
      </c>
    </row>
    <row r="127" spans="1:22" s="63" customFormat="1" x14ac:dyDescent="0.2">
      <c r="A127" s="98"/>
      <c r="B127" s="97" t="s">
        <v>33</v>
      </c>
      <c r="C127" s="767" t="s">
        <v>253</v>
      </c>
      <c r="D127" s="767"/>
      <c r="E127" s="767"/>
      <c r="F127" s="99" t="s">
        <v>179</v>
      </c>
      <c r="G127" s="99" t="s">
        <v>4974</v>
      </c>
      <c r="H127" s="99" t="s">
        <v>165</v>
      </c>
      <c r="I127" s="99" t="s">
        <v>4975</v>
      </c>
      <c r="J127" s="100" t="s">
        <v>33</v>
      </c>
      <c r="K127" s="99" t="s">
        <v>33</v>
      </c>
      <c r="L127" s="100" t="s">
        <v>33</v>
      </c>
      <c r="M127" s="101" t="s">
        <v>33</v>
      </c>
      <c r="N127" s="102" t="s">
        <v>33</v>
      </c>
      <c r="T127" s="68" t="s">
        <v>253</v>
      </c>
    </row>
    <row r="128" spans="1:22" s="63" customFormat="1" x14ac:dyDescent="0.2">
      <c r="A128" s="98"/>
      <c r="B128" s="97" t="s">
        <v>33</v>
      </c>
      <c r="C128" s="776" t="s">
        <v>182</v>
      </c>
      <c r="D128" s="776"/>
      <c r="E128" s="776"/>
      <c r="F128" s="90" t="s">
        <v>33</v>
      </c>
      <c r="G128" s="90" t="s">
        <v>33</v>
      </c>
      <c r="H128" s="90" t="s">
        <v>33</v>
      </c>
      <c r="I128" s="90" t="s">
        <v>33</v>
      </c>
      <c r="J128" s="91">
        <v>756.58</v>
      </c>
      <c r="K128" s="90" t="s">
        <v>33</v>
      </c>
      <c r="L128" s="91">
        <v>5296.06</v>
      </c>
      <c r="M128" s="92" t="s">
        <v>33</v>
      </c>
      <c r="N128" s="93" t="s">
        <v>33</v>
      </c>
      <c r="U128" s="68" t="s">
        <v>182</v>
      </c>
    </row>
    <row r="129" spans="1:22" s="63" customFormat="1" x14ac:dyDescent="0.2">
      <c r="A129" s="98"/>
      <c r="B129" s="97" t="s">
        <v>33</v>
      </c>
      <c r="C129" s="767" t="s">
        <v>183</v>
      </c>
      <c r="D129" s="767"/>
      <c r="E129" s="767"/>
      <c r="F129" s="99" t="s">
        <v>33</v>
      </c>
      <c r="G129" s="99" t="s">
        <v>33</v>
      </c>
      <c r="H129" s="99" t="s">
        <v>33</v>
      </c>
      <c r="I129" s="99" t="s">
        <v>33</v>
      </c>
      <c r="J129" s="100" t="s">
        <v>33</v>
      </c>
      <c r="K129" s="99" t="s">
        <v>33</v>
      </c>
      <c r="L129" s="100">
        <v>5296.06</v>
      </c>
      <c r="M129" s="101" t="s">
        <v>33</v>
      </c>
      <c r="N129" s="102" t="s">
        <v>33</v>
      </c>
      <c r="T129" s="68" t="s">
        <v>183</v>
      </c>
    </row>
    <row r="130" spans="1:22" s="63" customFormat="1" ht="22.5" x14ac:dyDescent="0.2">
      <c r="A130" s="98"/>
      <c r="B130" s="97" t="s">
        <v>4936</v>
      </c>
      <c r="C130" s="767" t="s">
        <v>4937</v>
      </c>
      <c r="D130" s="767"/>
      <c r="E130" s="767"/>
      <c r="F130" s="99" t="s">
        <v>186</v>
      </c>
      <c r="G130" s="99" t="s">
        <v>594</v>
      </c>
      <c r="H130" s="99" t="s">
        <v>33</v>
      </c>
      <c r="I130" s="99" t="s">
        <v>594</v>
      </c>
      <c r="J130" s="100" t="s">
        <v>33</v>
      </c>
      <c r="K130" s="99" t="s">
        <v>33</v>
      </c>
      <c r="L130" s="100">
        <v>3442.44</v>
      </c>
      <c r="M130" s="101" t="s">
        <v>33</v>
      </c>
      <c r="N130" s="102" t="s">
        <v>33</v>
      </c>
      <c r="T130" s="68" t="s">
        <v>4937</v>
      </c>
    </row>
    <row r="131" spans="1:22" s="63" customFormat="1" ht="22.5" x14ac:dyDescent="0.2">
      <c r="A131" s="98"/>
      <c r="B131" s="97" t="s">
        <v>4938</v>
      </c>
      <c r="C131" s="767" t="s">
        <v>4939</v>
      </c>
      <c r="D131" s="767"/>
      <c r="E131" s="767"/>
      <c r="F131" s="99" t="s">
        <v>186</v>
      </c>
      <c r="G131" s="99" t="s">
        <v>1720</v>
      </c>
      <c r="H131" s="99" t="s">
        <v>33</v>
      </c>
      <c r="I131" s="99" t="s">
        <v>1720</v>
      </c>
      <c r="J131" s="100" t="s">
        <v>33</v>
      </c>
      <c r="K131" s="99" t="s">
        <v>33</v>
      </c>
      <c r="L131" s="100">
        <v>2118.42</v>
      </c>
      <c r="M131" s="101" t="s">
        <v>33</v>
      </c>
      <c r="N131" s="102" t="s">
        <v>33</v>
      </c>
      <c r="T131" s="68" t="s">
        <v>4939</v>
      </c>
    </row>
    <row r="132" spans="1:22" s="63" customFormat="1" x14ac:dyDescent="0.2">
      <c r="A132" s="103"/>
      <c r="B132" s="104"/>
      <c r="C132" s="780" t="s">
        <v>191</v>
      </c>
      <c r="D132" s="780"/>
      <c r="E132" s="780"/>
      <c r="F132" s="105" t="s">
        <v>33</v>
      </c>
      <c r="G132" s="105" t="s">
        <v>33</v>
      </c>
      <c r="H132" s="105" t="s">
        <v>33</v>
      </c>
      <c r="I132" s="105" t="s">
        <v>33</v>
      </c>
      <c r="J132" s="106" t="s">
        <v>33</v>
      </c>
      <c r="K132" s="105" t="s">
        <v>33</v>
      </c>
      <c r="L132" s="106">
        <v>10856.92</v>
      </c>
      <c r="M132" s="92" t="s">
        <v>33</v>
      </c>
      <c r="N132" s="107" t="s">
        <v>33</v>
      </c>
      <c r="V132" s="68" t="s">
        <v>191</v>
      </c>
    </row>
    <row r="133" spans="1:22" s="63" customFormat="1" ht="33.75" x14ac:dyDescent="0.2">
      <c r="A133" s="88" t="s">
        <v>262</v>
      </c>
      <c r="B133" s="89" t="s">
        <v>4976</v>
      </c>
      <c r="C133" s="776" t="s">
        <v>4977</v>
      </c>
      <c r="D133" s="776"/>
      <c r="E133" s="776"/>
      <c r="F133" s="90" t="s">
        <v>917</v>
      </c>
      <c r="G133" s="90" t="s">
        <v>33</v>
      </c>
      <c r="H133" s="90" t="s">
        <v>33</v>
      </c>
      <c r="I133" s="90" t="s">
        <v>240</v>
      </c>
      <c r="J133" s="91" t="s">
        <v>33</v>
      </c>
      <c r="K133" s="90" t="s">
        <v>33</v>
      </c>
      <c r="L133" s="91" t="s">
        <v>33</v>
      </c>
      <c r="M133" s="92" t="s">
        <v>33</v>
      </c>
      <c r="N133" s="93" t="s">
        <v>33</v>
      </c>
      <c r="Q133" s="68" t="s">
        <v>4977</v>
      </c>
    </row>
    <row r="134" spans="1:22" s="63" customFormat="1" ht="33.75" x14ac:dyDescent="0.2">
      <c r="A134" s="96"/>
      <c r="B134" s="97" t="s">
        <v>558</v>
      </c>
      <c r="C134" s="767" t="s">
        <v>2692</v>
      </c>
      <c r="D134" s="767"/>
      <c r="E134" s="767"/>
      <c r="F134" s="767"/>
      <c r="G134" s="767"/>
      <c r="H134" s="767"/>
      <c r="I134" s="767"/>
      <c r="J134" s="767"/>
      <c r="K134" s="767"/>
      <c r="L134" s="767"/>
      <c r="M134" s="767"/>
      <c r="N134" s="781"/>
      <c r="R134" s="68" t="s">
        <v>2692</v>
      </c>
    </row>
    <row r="135" spans="1:22" s="63" customFormat="1" ht="22.5" x14ac:dyDescent="0.2">
      <c r="A135" s="96"/>
      <c r="B135" s="97" t="s">
        <v>4933</v>
      </c>
      <c r="C135" s="767" t="s">
        <v>4934</v>
      </c>
      <c r="D135" s="767"/>
      <c r="E135" s="767"/>
      <c r="F135" s="767"/>
      <c r="G135" s="767"/>
      <c r="H135" s="767"/>
      <c r="I135" s="767"/>
      <c r="J135" s="767"/>
      <c r="K135" s="767"/>
      <c r="L135" s="767"/>
      <c r="M135" s="767"/>
      <c r="N135" s="781"/>
      <c r="R135" s="68" t="s">
        <v>4934</v>
      </c>
    </row>
    <row r="136" spans="1:22" s="63" customFormat="1" x14ac:dyDescent="0.2">
      <c r="A136" s="98"/>
      <c r="B136" s="97" t="s">
        <v>165</v>
      </c>
      <c r="C136" s="767" t="s">
        <v>251</v>
      </c>
      <c r="D136" s="767"/>
      <c r="E136" s="767"/>
      <c r="F136" s="99" t="s">
        <v>33</v>
      </c>
      <c r="G136" s="99" t="s">
        <v>33</v>
      </c>
      <c r="H136" s="99" t="s">
        <v>33</v>
      </c>
      <c r="I136" s="99" t="s">
        <v>33</v>
      </c>
      <c r="J136" s="100">
        <v>993.07</v>
      </c>
      <c r="K136" s="99" t="s">
        <v>165</v>
      </c>
      <c r="L136" s="100">
        <v>7944.56</v>
      </c>
      <c r="M136" s="101" t="s">
        <v>33</v>
      </c>
      <c r="N136" s="102" t="s">
        <v>33</v>
      </c>
      <c r="S136" s="68" t="s">
        <v>251</v>
      </c>
    </row>
    <row r="137" spans="1:22" s="63" customFormat="1" x14ac:dyDescent="0.2">
      <c r="A137" s="98"/>
      <c r="B137" s="97" t="s">
        <v>33</v>
      </c>
      <c r="C137" s="767" t="s">
        <v>253</v>
      </c>
      <c r="D137" s="767"/>
      <c r="E137" s="767"/>
      <c r="F137" s="99" t="s">
        <v>179</v>
      </c>
      <c r="G137" s="99" t="s">
        <v>4978</v>
      </c>
      <c r="H137" s="99" t="s">
        <v>165</v>
      </c>
      <c r="I137" s="99" t="s">
        <v>4979</v>
      </c>
      <c r="J137" s="100" t="s">
        <v>33</v>
      </c>
      <c r="K137" s="99" t="s">
        <v>33</v>
      </c>
      <c r="L137" s="100" t="s">
        <v>33</v>
      </c>
      <c r="M137" s="101" t="s">
        <v>33</v>
      </c>
      <c r="N137" s="102" t="s">
        <v>33</v>
      </c>
      <c r="T137" s="68" t="s">
        <v>253</v>
      </c>
    </row>
    <row r="138" spans="1:22" s="63" customFormat="1" x14ac:dyDescent="0.2">
      <c r="A138" s="98"/>
      <c r="B138" s="97" t="s">
        <v>33</v>
      </c>
      <c r="C138" s="776" t="s">
        <v>182</v>
      </c>
      <c r="D138" s="776"/>
      <c r="E138" s="776"/>
      <c r="F138" s="90" t="s">
        <v>33</v>
      </c>
      <c r="G138" s="90" t="s">
        <v>33</v>
      </c>
      <c r="H138" s="90" t="s">
        <v>33</v>
      </c>
      <c r="I138" s="90" t="s">
        <v>33</v>
      </c>
      <c r="J138" s="91">
        <v>993.07</v>
      </c>
      <c r="K138" s="90" t="s">
        <v>33</v>
      </c>
      <c r="L138" s="91">
        <v>7944.56</v>
      </c>
      <c r="M138" s="92" t="s">
        <v>33</v>
      </c>
      <c r="N138" s="93" t="s">
        <v>33</v>
      </c>
      <c r="U138" s="68" t="s">
        <v>182</v>
      </c>
    </row>
    <row r="139" spans="1:22" s="63" customFormat="1" x14ac:dyDescent="0.2">
      <c r="A139" s="98"/>
      <c r="B139" s="97" t="s">
        <v>33</v>
      </c>
      <c r="C139" s="767" t="s">
        <v>183</v>
      </c>
      <c r="D139" s="767"/>
      <c r="E139" s="767"/>
      <c r="F139" s="99" t="s">
        <v>33</v>
      </c>
      <c r="G139" s="99" t="s">
        <v>33</v>
      </c>
      <c r="H139" s="99" t="s">
        <v>33</v>
      </c>
      <c r="I139" s="99" t="s">
        <v>33</v>
      </c>
      <c r="J139" s="100" t="s">
        <v>33</v>
      </c>
      <c r="K139" s="99" t="s">
        <v>33</v>
      </c>
      <c r="L139" s="100">
        <v>7944.56</v>
      </c>
      <c r="M139" s="101" t="s">
        <v>33</v>
      </c>
      <c r="N139" s="102" t="s">
        <v>33</v>
      </c>
      <c r="T139" s="68" t="s">
        <v>183</v>
      </c>
    </row>
    <row r="140" spans="1:22" s="63" customFormat="1" ht="22.5" x14ac:dyDescent="0.2">
      <c r="A140" s="98"/>
      <c r="B140" s="97" t="s">
        <v>4936</v>
      </c>
      <c r="C140" s="767" t="s">
        <v>4937</v>
      </c>
      <c r="D140" s="767"/>
      <c r="E140" s="767"/>
      <c r="F140" s="99" t="s">
        <v>186</v>
      </c>
      <c r="G140" s="99" t="s">
        <v>594</v>
      </c>
      <c r="H140" s="99" t="s">
        <v>33</v>
      </c>
      <c r="I140" s="99" t="s">
        <v>594</v>
      </c>
      <c r="J140" s="100" t="s">
        <v>33</v>
      </c>
      <c r="K140" s="99" t="s">
        <v>33</v>
      </c>
      <c r="L140" s="100">
        <v>5163.96</v>
      </c>
      <c r="M140" s="101" t="s">
        <v>33</v>
      </c>
      <c r="N140" s="102" t="s">
        <v>33</v>
      </c>
      <c r="T140" s="68" t="s">
        <v>4937</v>
      </c>
    </row>
    <row r="141" spans="1:22" s="63" customFormat="1" ht="22.5" x14ac:dyDescent="0.2">
      <c r="A141" s="98"/>
      <c r="B141" s="97" t="s">
        <v>4938</v>
      </c>
      <c r="C141" s="767" t="s">
        <v>4939</v>
      </c>
      <c r="D141" s="767"/>
      <c r="E141" s="767"/>
      <c r="F141" s="99" t="s">
        <v>186</v>
      </c>
      <c r="G141" s="99" t="s">
        <v>1720</v>
      </c>
      <c r="H141" s="99" t="s">
        <v>33</v>
      </c>
      <c r="I141" s="99" t="s">
        <v>1720</v>
      </c>
      <c r="J141" s="100" t="s">
        <v>33</v>
      </c>
      <c r="K141" s="99" t="s">
        <v>33</v>
      </c>
      <c r="L141" s="100">
        <v>3177.82</v>
      </c>
      <c r="M141" s="101" t="s">
        <v>33</v>
      </c>
      <c r="N141" s="102" t="s">
        <v>33</v>
      </c>
      <c r="T141" s="68" t="s">
        <v>4939</v>
      </c>
    </row>
    <row r="142" spans="1:22" s="63" customFormat="1" x14ac:dyDescent="0.2">
      <c r="A142" s="103"/>
      <c r="B142" s="104"/>
      <c r="C142" s="780" t="s">
        <v>191</v>
      </c>
      <c r="D142" s="780"/>
      <c r="E142" s="780"/>
      <c r="F142" s="105" t="s">
        <v>33</v>
      </c>
      <c r="G142" s="105" t="s">
        <v>33</v>
      </c>
      <c r="H142" s="105" t="s">
        <v>33</v>
      </c>
      <c r="I142" s="105" t="s">
        <v>33</v>
      </c>
      <c r="J142" s="106" t="s">
        <v>33</v>
      </c>
      <c r="K142" s="105" t="s">
        <v>33</v>
      </c>
      <c r="L142" s="106">
        <v>16286.34</v>
      </c>
      <c r="M142" s="92" t="s">
        <v>33</v>
      </c>
      <c r="N142" s="107" t="s">
        <v>33</v>
      </c>
      <c r="V142" s="68" t="s">
        <v>191</v>
      </c>
    </row>
    <row r="143" spans="1:22" s="63" customFormat="1" ht="33.75" x14ac:dyDescent="0.2">
      <c r="A143" s="88" t="s">
        <v>267</v>
      </c>
      <c r="B143" s="89" t="s">
        <v>4980</v>
      </c>
      <c r="C143" s="776" t="s">
        <v>4981</v>
      </c>
      <c r="D143" s="776"/>
      <c r="E143" s="776"/>
      <c r="F143" s="90" t="s">
        <v>484</v>
      </c>
      <c r="G143" s="90" t="s">
        <v>33</v>
      </c>
      <c r="H143" s="90" t="s">
        <v>33</v>
      </c>
      <c r="I143" s="90" t="s">
        <v>212</v>
      </c>
      <c r="J143" s="91" t="s">
        <v>33</v>
      </c>
      <c r="K143" s="90" t="s">
        <v>33</v>
      </c>
      <c r="L143" s="91" t="s">
        <v>33</v>
      </c>
      <c r="M143" s="92" t="s">
        <v>33</v>
      </c>
      <c r="N143" s="93" t="s">
        <v>33</v>
      </c>
      <c r="Q143" s="68" t="s">
        <v>4981</v>
      </c>
    </row>
    <row r="144" spans="1:22" s="63" customFormat="1" ht="33.75" x14ac:dyDescent="0.2">
      <c r="A144" s="96"/>
      <c r="B144" s="97" t="s">
        <v>558</v>
      </c>
      <c r="C144" s="767" t="s">
        <v>2692</v>
      </c>
      <c r="D144" s="767"/>
      <c r="E144" s="767"/>
      <c r="F144" s="767"/>
      <c r="G144" s="767"/>
      <c r="H144" s="767"/>
      <c r="I144" s="767"/>
      <c r="J144" s="767"/>
      <c r="K144" s="767"/>
      <c r="L144" s="767"/>
      <c r="M144" s="767"/>
      <c r="N144" s="781"/>
      <c r="R144" s="68" t="s">
        <v>2692</v>
      </c>
    </row>
    <row r="145" spans="1:22" s="63" customFormat="1" ht="22.5" x14ac:dyDescent="0.2">
      <c r="A145" s="96"/>
      <c r="B145" s="97" t="s">
        <v>4933</v>
      </c>
      <c r="C145" s="767" t="s">
        <v>4934</v>
      </c>
      <c r="D145" s="767"/>
      <c r="E145" s="767"/>
      <c r="F145" s="767"/>
      <c r="G145" s="767"/>
      <c r="H145" s="767"/>
      <c r="I145" s="767"/>
      <c r="J145" s="767"/>
      <c r="K145" s="767"/>
      <c r="L145" s="767"/>
      <c r="M145" s="767"/>
      <c r="N145" s="781"/>
      <c r="R145" s="68" t="s">
        <v>4934</v>
      </c>
    </row>
    <row r="146" spans="1:22" s="63" customFormat="1" x14ac:dyDescent="0.2">
      <c r="A146" s="98"/>
      <c r="B146" s="97" t="s">
        <v>165</v>
      </c>
      <c r="C146" s="767" t="s">
        <v>251</v>
      </c>
      <c r="D146" s="767"/>
      <c r="E146" s="767"/>
      <c r="F146" s="99" t="s">
        <v>33</v>
      </c>
      <c r="G146" s="99" t="s">
        <v>33</v>
      </c>
      <c r="H146" s="99" t="s">
        <v>33</v>
      </c>
      <c r="I146" s="99" t="s">
        <v>33</v>
      </c>
      <c r="J146" s="100">
        <v>27.44</v>
      </c>
      <c r="K146" s="99" t="s">
        <v>165</v>
      </c>
      <c r="L146" s="100">
        <v>109.76</v>
      </c>
      <c r="M146" s="101" t="s">
        <v>33</v>
      </c>
      <c r="N146" s="102" t="s">
        <v>33</v>
      </c>
      <c r="S146" s="68" t="s">
        <v>251</v>
      </c>
    </row>
    <row r="147" spans="1:22" s="63" customFormat="1" x14ac:dyDescent="0.2">
      <c r="A147" s="98"/>
      <c r="B147" s="97" t="s">
        <v>33</v>
      </c>
      <c r="C147" s="767" t="s">
        <v>253</v>
      </c>
      <c r="D147" s="767"/>
      <c r="E147" s="767"/>
      <c r="F147" s="99" t="s">
        <v>179</v>
      </c>
      <c r="G147" s="99" t="s">
        <v>2145</v>
      </c>
      <c r="H147" s="99" t="s">
        <v>165</v>
      </c>
      <c r="I147" s="99" t="s">
        <v>4982</v>
      </c>
      <c r="J147" s="100" t="s">
        <v>33</v>
      </c>
      <c r="K147" s="99" t="s">
        <v>33</v>
      </c>
      <c r="L147" s="100" t="s">
        <v>33</v>
      </c>
      <c r="M147" s="101" t="s">
        <v>33</v>
      </c>
      <c r="N147" s="102" t="s">
        <v>33</v>
      </c>
      <c r="T147" s="68" t="s">
        <v>253</v>
      </c>
    </row>
    <row r="148" spans="1:22" s="63" customFormat="1" x14ac:dyDescent="0.2">
      <c r="A148" s="98"/>
      <c r="B148" s="97" t="s">
        <v>33</v>
      </c>
      <c r="C148" s="776" t="s">
        <v>182</v>
      </c>
      <c r="D148" s="776"/>
      <c r="E148" s="776"/>
      <c r="F148" s="90" t="s">
        <v>33</v>
      </c>
      <c r="G148" s="90" t="s">
        <v>33</v>
      </c>
      <c r="H148" s="90" t="s">
        <v>33</v>
      </c>
      <c r="I148" s="90" t="s">
        <v>33</v>
      </c>
      <c r="J148" s="91">
        <v>27.44</v>
      </c>
      <c r="K148" s="90" t="s">
        <v>33</v>
      </c>
      <c r="L148" s="91">
        <v>109.76</v>
      </c>
      <c r="M148" s="92" t="s">
        <v>33</v>
      </c>
      <c r="N148" s="93" t="s">
        <v>33</v>
      </c>
      <c r="U148" s="68" t="s">
        <v>182</v>
      </c>
    </row>
    <row r="149" spans="1:22" s="63" customFormat="1" x14ac:dyDescent="0.2">
      <c r="A149" s="98"/>
      <c r="B149" s="97" t="s">
        <v>33</v>
      </c>
      <c r="C149" s="767" t="s">
        <v>183</v>
      </c>
      <c r="D149" s="767"/>
      <c r="E149" s="767"/>
      <c r="F149" s="99" t="s">
        <v>33</v>
      </c>
      <c r="G149" s="99" t="s">
        <v>33</v>
      </c>
      <c r="H149" s="99" t="s">
        <v>33</v>
      </c>
      <c r="I149" s="99" t="s">
        <v>33</v>
      </c>
      <c r="J149" s="100" t="s">
        <v>33</v>
      </c>
      <c r="K149" s="99" t="s">
        <v>33</v>
      </c>
      <c r="L149" s="100">
        <v>109.76</v>
      </c>
      <c r="M149" s="101" t="s">
        <v>33</v>
      </c>
      <c r="N149" s="102" t="s">
        <v>33</v>
      </c>
      <c r="T149" s="68" t="s">
        <v>183</v>
      </c>
    </row>
    <row r="150" spans="1:22" s="63" customFormat="1" ht="22.5" x14ac:dyDescent="0.2">
      <c r="A150" s="98"/>
      <c r="B150" s="97" t="s">
        <v>4936</v>
      </c>
      <c r="C150" s="767" t="s">
        <v>4937</v>
      </c>
      <c r="D150" s="767"/>
      <c r="E150" s="767"/>
      <c r="F150" s="99" t="s">
        <v>186</v>
      </c>
      <c r="G150" s="99" t="s">
        <v>594</v>
      </c>
      <c r="H150" s="99" t="s">
        <v>33</v>
      </c>
      <c r="I150" s="99" t="s">
        <v>594</v>
      </c>
      <c r="J150" s="100" t="s">
        <v>33</v>
      </c>
      <c r="K150" s="99" t="s">
        <v>33</v>
      </c>
      <c r="L150" s="100">
        <v>71.34</v>
      </c>
      <c r="M150" s="101" t="s">
        <v>33</v>
      </c>
      <c r="N150" s="102" t="s">
        <v>33</v>
      </c>
      <c r="T150" s="68" t="s">
        <v>4937</v>
      </c>
    </row>
    <row r="151" spans="1:22" s="63" customFormat="1" ht="22.5" x14ac:dyDescent="0.2">
      <c r="A151" s="98"/>
      <c r="B151" s="97" t="s">
        <v>4938</v>
      </c>
      <c r="C151" s="767" t="s">
        <v>4939</v>
      </c>
      <c r="D151" s="767"/>
      <c r="E151" s="767"/>
      <c r="F151" s="99" t="s">
        <v>186</v>
      </c>
      <c r="G151" s="99" t="s">
        <v>1720</v>
      </c>
      <c r="H151" s="99" t="s">
        <v>33</v>
      </c>
      <c r="I151" s="99" t="s">
        <v>1720</v>
      </c>
      <c r="J151" s="100" t="s">
        <v>33</v>
      </c>
      <c r="K151" s="99" t="s">
        <v>33</v>
      </c>
      <c r="L151" s="100">
        <v>43.9</v>
      </c>
      <c r="M151" s="101" t="s">
        <v>33</v>
      </c>
      <c r="N151" s="102" t="s">
        <v>33</v>
      </c>
      <c r="T151" s="68" t="s">
        <v>4939</v>
      </c>
    </row>
    <row r="152" spans="1:22" s="63" customFormat="1" x14ac:dyDescent="0.2">
      <c r="A152" s="103"/>
      <c r="B152" s="104"/>
      <c r="C152" s="780" t="s">
        <v>191</v>
      </c>
      <c r="D152" s="780"/>
      <c r="E152" s="780"/>
      <c r="F152" s="105" t="s">
        <v>33</v>
      </c>
      <c r="G152" s="105" t="s">
        <v>33</v>
      </c>
      <c r="H152" s="105" t="s">
        <v>33</v>
      </c>
      <c r="I152" s="105" t="s">
        <v>33</v>
      </c>
      <c r="J152" s="106" t="s">
        <v>33</v>
      </c>
      <c r="K152" s="105" t="s">
        <v>33</v>
      </c>
      <c r="L152" s="106">
        <v>225</v>
      </c>
      <c r="M152" s="92" t="s">
        <v>33</v>
      </c>
      <c r="N152" s="107" t="s">
        <v>33</v>
      </c>
      <c r="V152" s="68" t="s">
        <v>191</v>
      </c>
    </row>
    <row r="153" spans="1:22" s="63" customFormat="1" ht="33.75" x14ac:dyDescent="0.2">
      <c r="A153" s="88" t="s">
        <v>274</v>
      </c>
      <c r="B153" s="89" t="s">
        <v>4983</v>
      </c>
      <c r="C153" s="776" t="s">
        <v>4984</v>
      </c>
      <c r="D153" s="776"/>
      <c r="E153" s="776"/>
      <c r="F153" s="90" t="s">
        <v>484</v>
      </c>
      <c r="G153" s="90" t="s">
        <v>33</v>
      </c>
      <c r="H153" s="90" t="s">
        <v>33</v>
      </c>
      <c r="I153" s="90" t="s">
        <v>165</v>
      </c>
      <c r="J153" s="91" t="s">
        <v>33</v>
      </c>
      <c r="K153" s="90" t="s">
        <v>33</v>
      </c>
      <c r="L153" s="91" t="s">
        <v>33</v>
      </c>
      <c r="M153" s="92" t="s">
        <v>33</v>
      </c>
      <c r="N153" s="93" t="s">
        <v>33</v>
      </c>
      <c r="Q153" s="68" t="s">
        <v>4984</v>
      </c>
    </row>
    <row r="154" spans="1:22" s="63" customFormat="1" ht="33.75" x14ac:dyDescent="0.2">
      <c r="A154" s="96"/>
      <c r="B154" s="97" t="s">
        <v>558</v>
      </c>
      <c r="C154" s="767" t="s">
        <v>2692</v>
      </c>
      <c r="D154" s="767"/>
      <c r="E154" s="767"/>
      <c r="F154" s="767"/>
      <c r="G154" s="767"/>
      <c r="H154" s="767"/>
      <c r="I154" s="767"/>
      <c r="J154" s="767"/>
      <c r="K154" s="767"/>
      <c r="L154" s="767"/>
      <c r="M154" s="767"/>
      <c r="N154" s="781"/>
      <c r="R154" s="68" t="s">
        <v>2692</v>
      </c>
    </row>
    <row r="155" spans="1:22" s="63" customFormat="1" ht="22.5" x14ac:dyDescent="0.2">
      <c r="A155" s="96"/>
      <c r="B155" s="97" t="s">
        <v>4933</v>
      </c>
      <c r="C155" s="767" t="s">
        <v>4934</v>
      </c>
      <c r="D155" s="767"/>
      <c r="E155" s="767"/>
      <c r="F155" s="767"/>
      <c r="G155" s="767"/>
      <c r="H155" s="767"/>
      <c r="I155" s="767"/>
      <c r="J155" s="767"/>
      <c r="K155" s="767"/>
      <c r="L155" s="767"/>
      <c r="M155" s="767"/>
      <c r="N155" s="781"/>
      <c r="R155" s="68" t="s">
        <v>4934</v>
      </c>
    </row>
    <row r="156" spans="1:22" s="63" customFormat="1" x14ac:dyDescent="0.2">
      <c r="A156" s="98"/>
      <c r="B156" s="97" t="s">
        <v>165</v>
      </c>
      <c r="C156" s="767" t="s">
        <v>251</v>
      </c>
      <c r="D156" s="767"/>
      <c r="E156" s="767"/>
      <c r="F156" s="99" t="s">
        <v>33</v>
      </c>
      <c r="G156" s="99" t="s">
        <v>33</v>
      </c>
      <c r="H156" s="99" t="s">
        <v>33</v>
      </c>
      <c r="I156" s="99" t="s">
        <v>33</v>
      </c>
      <c r="J156" s="100">
        <v>54.87</v>
      </c>
      <c r="K156" s="99" t="s">
        <v>165</v>
      </c>
      <c r="L156" s="100">
        <v>54.87</v>
      </c>
      <c r="M156" s="101" t="s">
        <v>33</v>
      </c>
      <c r="N156" s="102" t="s">
        <v>33</v>
      </c>
      <c r="S156" s="68" t="s">
        <v>251</v>
      </c>
    </row>
    <row r="157" spans="1:22" s="63" customFormat="1" x14ac:dyDescent="0.2">
      <c r="A157" s="98"/>
      <c r="B157" s="97" t="s">
        <v>33</v>
      </c>
      <c r="C157" s="767" t="s">
        <v>253</v>
      </c>
      <c r="D157" s="767"/>
      <c r="E157" s="767"/>
      <c r="F157" s="99" t="s">
        <v>179</v>
      </c>
      <c r="G157" s="99" t="s">
        <v>4985</v>
      </c>
      <c r="H157" s="99" t="s">
        <v>165</v>
      </c>
      <c r="I157" s="99" t="s">
        <v>4985</v>
      </c>
      <c r="J157" s="100" t="s">
        <v>33</v>
      </c>
      <c r="K157" s="99" t="s">
        <v>33</v>
      </c>
      <c r="L157" s="100" t="s">
        <v>33</v>
      </c>
      <c r="M157" s="101" t="s">
        <v>33</v>
      </c>
      <c r="N157" s="102" t="s">
        <v>33</v>
      </c>
      <c r="T157" s="68" t="s">
        <v>253</v>
      </c>
    </row>
    <row r="158" spans="1:22" s="63" customFormat="1" x14ac:dyDescent="0.2">
      <c r="A158" s="98"/>
      <c r="B158" s="97" t="s">
        <v>33</v>
      </c>
      <c r="C158" s="776" t="s">
        <v>182</v>
      </c>
      <c r="D158" s="776"/>
      <c r="E158" s="776"/>
      <c r="F158" s="90" t="s">
        <v>33</v>
      </c>
      <c r="G158" s="90" t="s">
        <v>33</v>
      </c>
      <c r="H158" s="90" t="s">
        <v>33</v>
      </c>
      <c r="I158" s="90" t="s">
        <v>33</v>
      </c>
      <c r="J158" s="91">
        <v>54.87</v>
      </c>
      <c r="K158" s="90" t="s">
        <v>33</v>
      </c>
      <c r="L158" s="91">
        <v>54.87</v>
      </c>
      <c r="M158" s="92" t="s">
        <v>33</v>
      </c>
      <c r="N158" s="93" t="s">
        <v>33</v>
      </c>
      <c r="U158" s="68" t="s">
        <v>182</v>
      </c>
    </row>
    <row r="159" spans="1:22" s="63" customFormat="1" x14ac:dyDescent="0.2">
      <c r="A159" s="98"/>
      <c r="B159" s="97" t="s">
        <v>33</v>
      </c>
      <c r="C159" s="767" t="s">
        <v>183</v>
      </c>
      <c r="D159" s="767"/>
      <c r="E159" s="767"/>
      <c r="F159" s="99" t="s">
        <v>33</v>
      </c>
      <c r="G159" s="99" t="s">
        <v>33</v>
      </c>
      <c r="H159" s="99" t="s">
        <v>33</v>
      </c>
      <c r="I159" s="99" t="s">
        <v>33</v>
      </c>
      <c r="J159" s="100" t="s">
        <v>33</v>
      </c>
      <c r="K159" s="99" t="s">
        <v>33</v>
      </c>
      <c r="L159" s="100">
        <v>54.87</v>
      </c>
      <c r="M159" s="101" t="s">
        <v>33</v>
      </c>
      <c r="N159" s="102" t="s">
        <v>33</v>
      </c>
      <c r="T159" s="68" t="s">
        <v>183</v>
      </c>
    </row>
    <row r="160" spans="1:22" s="63" customFormat="1" ht="22.5" x14ac:dyDescent="0.2">
      <c r="A160" s="98"/>
      <c r="B160" s="97" t="s">
        <v>4936</v>
      </c>
      <c r="C160" s="767" t="s">
        <v>4937</v>
      </c>
      <c r="D160" s="767"/>
      <c r="E160" s="767"/>
      <c r="F160" s="99" t="s">
        <v>186</v>
      </c>
      <c r="G160" s="99" t="s">
        <v>594</v>
      </c>
      <c r="H160" s="99" t="s">
        <v>33</v>
      </c>
      <c r="I160" s="99" t="s">
        <v>594</v>
      </c>
      <c r="J160" s="100" t="s">
        <v>33</v>
      </c>
      <c r="K160" s="99" t="s">
        <v>33</v>
      </c>
      <c r="L160" s="100">
        <v>35.67</v>
      </c>
      <c r="M160" s="101" t="s">
        <v>33</v>
      </c>
      <c r="N160" s="102" t="s">
        <v>33</v>
      </c>
      <c r="T160" s="68" t="s">
        <v>4937</v>
      </c>
    </row>
    <row r="161" spans="1:22" s="63" customFormat="1" ht="22.5" x14ac:dyDescent="0.2">
      <c r="A161" s="98"/>
      <c r="B161" s="97" t="s">
        <v>4938</v>
      </c>
      <c r="C161" s="767" t="s">
        <v>4939</v>
      </c>
      <c r="D161" s="767"/>
      <c r="E161" s="767"/>
      <c r="F161" s="99" t="s">
        <v>186</v>
      </c>
      <c r="G161" s="99" t="s">
        <v>1720</v>
      </c>
      <c r="H161" s="99" t="s">
        <v>33</v>
      </c>
      <c r="I161" s="99" t="s">
        <v>1720</v>
      </c>
      <c r="J161" s="100" t="s">
        <v>33</v>
      </c>
      <c r="K161" s="99" t="s">
        <v>33</v>
      </c>
      <c r="L161" s="100">
        <v>21.95</v>
      </c>
      <c r="M161" s="101" t="s">
        <v>33</v>
      </c>
      <c r="N161" s="102" t="s">
        <v>33</v>
      </c>
      <c r="T161" s="68" t="s">
        <v>4939</v>
      </c>
    </row>
    <row r="162" spans="1:22" s="63" customFormat="1" x14ac:dyDescent="0.2">
      <c r="A162" s="103"/>
      <c r="B162" s="104"/>
      <c r="C162" s="780" t="s">
        <v>191</v>
      </c>
      <c r="D162" s="780"/>
      <c r="E162" s="780"/>
      <c r="F162" s="105" t="s">
        <v>33</v>
      </c>
      <c r="G162" s="105" t="s">
        <v>33</v>
      </c>
      <c r="H162" s="105" t="s">
        <v>33</v>
      </c>
      <c r="I162" s="105" t="s">
        <v>33</v>
      </c>
      <c r="J162" s="106" t="s">
        <v>33</v>
      </c>
      <c r="K162" s="105" t="s">
        <v>33</v>
      </c>
      <c r="L162" s="106">
        <v>112.49</v>
      </c>
      <c r="M162" s="92" t="s">
        <v>33</v>
      </c>
      <c r="N162" s="107" t="s">
        <v>33</v>
      </c>
      <c r="V162" s="68" t="s">
        <v>191</v>
      </c>
    </row>
    <row r="163" spans="1:22" s="63" customFormat="1" ht="33.75" x14ac:dyDescent="0.2">
      <c r="A163" s="88" t="s">
        <v>282</v>
      </c>
      <c r="B163" s="89" t="s">
        <v>4986</v>
      </c>
      <c r="C163" s="776" t="s">
        <v>4987</v>
      </c>
      <c r="D163" s="776"/>
      <c r="E163" s="776"/>
      <c r="F163" s="90" t="s">
        <v>4988</v>
      </c>
      <c r="G163" s="90" t="s">
        <v>33</v>
      </c>
      <c r="H163" s="90" t="s">
        <v>33</v>
      </c>
      <c r="I163" s="90" t="s">
        <v>235</v>
      </c>
      <c r="J163" s="91" t="s">
        <v>33</v>
      </c>
      <c r="K163" s="90" t="s">
        <v>33</v>
      </c>
      <c r="L163" s="91" t="s">
        <v>33</v>
      </c>
      <c r="M163" s="92" t="s">
        <v>33</v>
      </c>
      <c r="N163" s="93" t="s">
        <v>33</v>
      </c>
      <c r="Q163" s="68" t="s">
        <v>4987</v>
      </c>
    </row>
    <row r="164" spans="1:22" s="63" customFormat="1" ht="33.75" x14ac:dyDescent="0.2">
      <c r="A164" s="96"/>
      <c r="B164" s="97" t="s">
        <v>558</v>
      </c>
      <c r="C164" s="767" t="s">
        <v>2692</v>
      </c>
      <c r="D164" s="767"/>
      <c r="E164" s="767"/>
      <c r="F164" s="767"/>
      <c r="G164" s="767"/>
      <c r="H164" s="767"/>
      <c r="I164" s="767"/>
      <c r="J164" s="767"/>
      <c r="K164" s="767"/>
      <c r="L164" s="767"/>
      <c r="M164" s="767"/>
      <c r="N164" s="781"/>
      <c r="R164" s="68" t="s">
        <v>2692</v>
      </c>
    </row>
    <row r="165" spans="1:22" s="63" customFormat="1" ht="22.5" x14ac:dyDescent="0.2">
      <c r="A165" s="96"/>
      <c r="B165" s="97" t="s">
        <v>4933</v>
      </c>
      <c r="C165" s="767" t="s">
        <v>4934</v>
      </c>
      <c r="D165" s="767"/>
      <c r="E165" s="767"/>
      <c r="F165" s="767"/>
      <c r="G165" s="767"/>
      <c r="H165" s="767"/>
      <c r="I165" s="767"/>
      <c r="J165" s="767"/>
      <c r="K165" s="767"/>
      <c r="L165" s="767"/>
      <c r="M165" s="767"/>
      <c r="N165" s="781"/>
      <c r="R165" s="68" t="s">
        <v>4934</v>
      </c>
    </row>
    <row r="166" spans="1:22" s="63" customFormat="1" x14ac:dyDescent="0.2">
      <c r="A166" s="98"/>
      <c r="B166" s="97" t="s">
        <v>165</v>
      </c>
      <c r="C166" s="767" t="s">
        <v>251</v>
      </c>
      <c r="D166" s="767"/>
      <c r="E166" s="767"/>
      <c r="F166" s="99" t="s">
        <v>33</v>
      </c>
      <c r="G166" s="99" t="s">
        <v>33</v>
      </c>
      <c r="H166" s="99" t="s">
        <v>33</v>
      </c>
      <c r="I166" s="99" t="s">
        <v>33</v>
      </c>
      <c r="J166" s="100">
        <v>11.69</v>
      </c>
      <c r="K166" s="99" t="s">
        <v>165</v>
      </c>
      <c r="L166" s="100">
        <v>81.83</v>
      </c>
      <c r="M166" s="101" t="s">
        <v>33</v>
      </c>
      <c r="N166" s="102" t="s">
        <v>33</v>
      </c>
      <c r="S166" s="68" t="s">
        <v>251</v>
      </c>
    </row>
    <row r="167" spans="1:22" s="63" customFormat="1" x14ac:dyDescent="0.2">
      <c r="A167" s="98"/>
      <c r="B167" s="97" t="s">
        <v>33</v>
      </c>
      <c r="C167" s="767" t="s">
        <v>253</v>
      </c>
      <c r="D167" s="767"/>
      <c r="E167" s="767"/>
      <c r="F167" s="99" t="s">
        <v>179</v>
      </c>
      <c r="G167" s="99" t="s">
        <v>165</v>
      </c>
      <c r="H167" s="99" t="s">
        <v>165</v>
      </c>
      <c r="I167" s="99" t="s">
        <v>235</v>
      </c>
      <c r="J167" s="100" t="s">
        <v>33</v>
      </c>
      <c r="K167" s="99" t="s">
        <v>33</v>
      </c>
      <c r="L167" s="100" t="s">
        <v>33</v>
      </c>
      <c r="M167" s="101" t="s">
        <v>33</v>
      </c>
      <c r="N167" s="102" t="s">
        <v>33</v>
      </c>
      <c r="T167" s="68" t="s">
        <v>253</v>
      </c>
    </row>
    <row r="168" spans="1:22" s="63" customFormat="1" x14ac:dyDescent="0.2">
      <c r="A168" s="98"/>
      <c r="B168" s="97" t="s">
        <v>33</v>
      </c>
      <c r="C168" s="776" t="s">
        <v>182</v>
      </c>
      <c r="D168" s="776"/>
      <c r="E168" s="776"/>
      <c r="F168" s="90" t="s">
        <v>33</v>
      </c>
      <c r="G168" s="90" t="s">
        <v>33</v>
      </c>
      <c r="H168" s="90" t="s">
        <v>33</v>
      </c>
      <c r="I168" s="90" t="s">
        <v>33</v>
      </c>
      <c r="J168" s="91">
        <v>11.69</v>
      </c>
      <c r="K168" s="90" t="s">
        <v>33</v>
      </c>
      <c r="L168" s="91">
        <v>81.83</v>
      </c>
      <c r="M168" s="92" t="s">
        <v>33</v>
      </c>
      <c r="N168" s="93" t="s">
        <v>33</v>
      </c>
      <c r="U168" s="68" t="s">
        <v>182</v>
      </c>
    </row>
    <row r="169" spans="1:22" s="63" customFormat="1" x14ac:dyDescent="0.2">
      <c r="A169" s="98"/>
      <c r="B169" s="97" t="s">
        <v>33</v>
      </c>
      <c r="C169" s="767" t="s">
        <v>183</v>
      </c>
      <c r="D169" s="767"/>
      <c r="E169" s="767"/>
      <c r="F169" s="99" t="s">
        <v>33</v>
      </c>
      <c r="G169" s="99" t="s">
        <v>33</v>
      </c>
      <c r="H169" s="99" t="s">
        <v>33</v>
      </c>
      <c r="I169" s="99" t="s">
        <v>33</v>
      </c>
      <c r="J169" s="100" t="s">
        <v>33</v>
      </c>
      <c r="K169" s="99" t="s">
        <v>33</v>
      </c>
      <c r="L169" s="100">
        <v>81.83</v>
      </c>
      <c r="M169" s="101" t="s">
        <v>33</v>
      </c>
      <c r="N169" s="102" t="s">
        <v>33</v>
      </c>
      <c r="T169" s="68" t="s">
        <v>183</v>
      </c>
    </row>
    <row r="170" spans="1:22" s="63" customFormat="1" ht="22.5" x14ac:dyDescent="0.2">
      <c r="A170" s="98"/>
      <c r="B170" s="97" t="s">
        <v>4936</v>
      </c>
      <c r="C170" s="767" t="s">
        <v>4937</v>
      </c>
      <c r="D170" s="767"/>
      <c r="E170" s="767"/>
      <c r="F170" s="99" t="s">
        <v>186</v>
      </c>
      <c r="G170" s="99" t="s">
        <v>594</v>
      </c>
      <c r="H170" s="99" t="s">
        <v>33</v>
      </c>
      <c r="I170" s="99" t="s">
        <v>594</v>
      </c>
      <c r="J170" s="100" t="s">
        <v>33</v>
      </c>
      <c r="K170" s="99" t="s">
        <v>33</v>
      </c>
      <c r="L170" s="100">
        <v>53.19</v>
      </c>
      <c r="M170" s="101" t="s">
        <v>33</v>
      </c>
      <c r="N170" s="102" t="s">
        <v>33</v>
      </c>
      <c r="T170" s="68" t="s">
        <v>4937</v>
      </c>
    </row>
    <row r="171" spans="1:22" s="63" customFormat="1" ht="22.5" x14ac:dyDescent="0.2">
      <c r="A171" s="98"/>
      <c r="B171" s="97" t="s">
        <v>4938</v>
      </c>
      <c r="C171" s="767" t="s">
        <v>4939</v>
      </c>
      <c r="D171" s="767"/>
      <c r="E171" s="767"/>
      <c r="F171" s="99" t="s">
        <v>186</v>
      </c>
      <c r="G171" s="99" t="s">
        <v>1720</v>
      </c>
      <c r="H171" s="99" t="s">
        <v>33</v>
      </c>
      <c r="I171" s="99" t="s">
        <v>1720</v>
      </c>
      <c r="J171" s="100" t="s">
        <v>33</v>
      </c>
      <c r="K171" s="99" t="s">
        <v>33</v>
      </c>
      <c r="L171" s="100">
        <v>32.729999999999997</v>
      </c>
      <c r="M171" s="101" t="s">
        <v>33</v>
      </c>
      <c r="N171" s="102" t="s">
        <v>33</v>
      </c>
      <c r="T171" s="68" t="s">
        <v>4939</v>
      </c>
    </row>
    <row r="172" spans="1:22" s="63" customFormat="1" x14ac:dyDescent="0.2">
      <c r="A172" s="103"/>
      <c r="B172" s="104"/>
      <c r="C172" s="780" t="s">
        <v>191</v>
      </c>
      <c r="D172" s="780"/>
      <c r="E172" s="780"/>
      <c r="F172" s="105" t="s">
        <v>33</v>
      </c>
      <c r="G172" s="105" t="s">
        <v>33</v>
      </c>
      <c r="H172" s="105" t="s">
        <v>33</v>
      </c>
      <c r="I172" s="105" t="s">
        <v>33</v>
      </c>
      <c r="J172" s="106" t="s">
        <v>33</v>
      </c>
      <c r="K172" s="105" t="s">
        <v>33</v>
      </c>
      <c r="L172" s="106">
        <v>167.75</v>
      </c>
      <c r="M172" s="92" t="s">
        <v>33</v>
      </c>
      <c r="N172" s="107" t="s">
        <v>33</v>
      </c>
      <c r="V172" s="68" t="s">
        <v>191</v>
      </c>
    </row>
    <row r="173" spans="1:22" s="63" customFormat="1" ht="33.75" x14ac:dyDescent="0.2">
      <c r="A173" s="88" t="s">
        <v>287</v>
      </c>
      <c r="B173" s="89" t="s">
        <v>4989</v>
      </c>
      <c r="C173" s="776" t="s">
        <v>4990</v>
      </c>
      <c r="D173" s="776"/>
      <c r="E173" s="776"/>
      <c r="F173" s="90" t="s">
        <v>484</v>
      </c>
      <c r="G173" s="90" t="s">
        <v>33</v>
      </c>
      <c r="H173" s="90" t="s">
        <v>33</v>
      </c>
      <c r="I173" s="90" t="s">
        <v>235</v>
      </c>
      <c r="J173" s="91" t="s">
        <v>33</v>
      </c>
      <c r="K173" s="90" t="s">
        <v>33</v>
      </c>
      <c r="L173" s="91" t="s">
        <v>33</v>
      </c>
      <c r="M173" s="92" t="s">
        <v>33</v>
      </c>
      <c r="N173" s="93" t="s">
        <v>33</v>
      </c>
      <c r="Q173" s="68" t="s">
        <v>4990</v>
      </c>
    </row>
    <row r="174" spans="1:22" s="63" customFormat="1" ht="33.75" x14ac:dyDescent="0.2">
      <c r="A174" s="96"/>
      <c r="B174" s="97" t="s">
        <v>558</v>
      </c>
      <c r="C174" s="767" t="s">
        <v>2692</v>
      </c>
      <c r="D174" s="767"/>
      <c r="E174" s="767"/>
      <c r="F174" s="767"/>
      <c r="G174" s="767"/>
      <c r="H174" s="767"/>
      <c r="I174" s="767"/>
      <c r="J174" s="767"/>
      <c r="K174" s="767"/>
      <c r="L174" s="767"/>
      <c r="M174" s="767"/>
      <c r="N174" s="781"/>
      <c r="R174" s="68" t="s">
        <v>2692</v>
      </c>
    </row>
    <row r="175" spans="1:22" s="63" customFormat="1" ht="22.5" x14ac:dyDescent="0.2">
      <c r="A175" s="96"/>
      <c r="B175" s="97" t="s">
        <v>4933</v>
      </c>
      <c r="C175" s="767" t="s">
        <v>4934</v>
      </c>
      <c r="D175" s="767"/>
      <c r="E175" s="767"/>
      <c r="F175" s="767"/>
      <c r="G175" s="767"/>
      <c r="H175" s="767"/>
      <c r="I175" s="767"/>
      <c r="J175" s="767"/>
      <c r="K175" s="767"/>
      <c r="L175" s="767"/>
      <c r="M175" s="767"/>
      <c r="N175" s="781"/>
      <c r="R175" s="68" t="s">
        <v>4934</v>
      </c>
    </row>
    <row r="176" spans="1:22" s="63" customFormat="1" x14ac:dyDescent="0.2">
      <c r="A176" s="98"/>
      <c r="B176" s="97" t="s">
        <v>165</v>
      </c>
      <c r="C176" s="767" t="s">
        <v>251</v>
      </c>
      <c r="D176" s="767"/>
      <c r="E176" s="767"/>
      <c r="F176" s="99" t="s">
        <v>33</v>
      </c>
      <c r="G176" s="99" t="s">
        <v>33</v>
      </c>
      <c r="H176" s="99" t="s">
        <v>33</v>
      </c>
      <c r="I176" s="99" t="s">
        <v>33</v>
      </c>
      <c r="J176" s="100">
        <v>32.67</v>
      </c>
      <c r="K176" s="99" t="s">
        <v>165</v>
      </c>
      <c r="L176" s="100">
        <v>228.69</v>
      </c>
      <c r="M176" s="101" t="s">
        <v>33</v>
      </c>
      <c r="N176" s="102" t="s">
        <v>33</v>
      </c>
      <c r="S176" s="68" t="s">
        <v>251</v>
      </c>
    </row>
    <row r="177" spans="1:22" s="63" customFormat="1" x14ac:dyDescent="0.2">
      <c r="A177" s="98"/>
      <c r="B177" s="97" t="s">
        <v>33</v>
      </c>
      <c r="C177" s="767" t="s">
        <v>253</v>
      </c>
      <c r="D177" s="767"/>
      <c r="E177" s="767"/>
      <c r="F177" s="99" t="s">
        <v>179</v>
      </c>
      <c r="G177" s="99" t="s">
        <v>4991</v>
      </c>
      <c r="H177" s="99" t="s">
        <v>165</v>
      </c>
      <c r="I177" s="99" t="s">
        <v>4992</v>
      </c>
      <c r="J177" s="100" t="s">
        <v>33</v>
      </c>
      <c r="K177" s="99" t="s">
        <v>33</v>
      </c>
      <c r="L177" s="100" t="s">
        <v>33</v>
      </c>
      <c r="M177" s="101" t="s">
        <v>33</v>
      </c>
      <c r="N177" s="102" t="s">
        <v>33</v>
      </c>
      <c r="T177" s="68" t="s">
        <v>253</v>
      </c>
    </row>
    <row r="178" spans="1:22" s="63" customFormat="1" x14ac:dyDescent="0.2">
      <c r="A178" s="98"/>
      <c r="B178" s="97" t="s">
        <v>33</v>
      </c>
      <c r="C178" s="776" t="s">
        <v>182</v>
      </c>
      <c r="D178" s="776"/>
      <c r="E178" s="776"/>
      <c r="F178" s="90" t="s">
        <v>33</v>
      </c>
      <c r="G178" s="90" t="s">
        <v>33</v>
      </c>
      <c r="H178" s="90" t="s">
        <v>33</v>
      </c>
      <c r="I178" s="90" t="s">
        <v>33</v>
      </c>
      <c r="J178" s="91">
        <v>32.67</v>
      </c>
      <c r="K178" s="90" t="s">
        <v>33</v>
      </c>
      <c r="L178" s="91">
        <v>228.69</v>
      </c>
      <c r="M178" s="92" t="s">
        <v>33</v>
      </c>
      <c r="N178" s="93" t="s">
        <v>33</v>
      </c>
      <c r="U178" s="68" t="s">
        <v>182</v>
      </c>
    </row>
    <row r="179" spans="1:22" s="63" customFormat="1" x14ac:dyDescent="0.2">
      <c r="A179" s="98"/>
      <c r="B179" s="97" t="s">
        <v>33</v>
      </c>
      <c r="C179" s="767" t="s">
        <v>183</v>
      </c>
      <c r="D179" s="767"/>
      <c r="E179" s="767"/>
      <c r="F179" s="99" t="s">
        <v>33</v>
      </c>
      <c r="G179" s="99" t="s">
        <v>33</v>
      </c>
      <c r="H179" s="99" t="s">
        <v>33</v>
      </c>
      <c r="I179" s="99" t="s">
        <v>33</v>
      </c>
      <c r="J179" s="100" t="s">
        <v>33</v>
      </c>
      <c r="K179" s="99" t="s">
        <v>33</v>
      </c>
      <c r="L179" s="100">
        <v>228.69</v>
      </c>
      <c r="M179" s="101" t="s">
        <v>33</v>
      </c>
      <c r="N179" s="102" t="s">
        <v>33</v>
      </c>
      <c r="T179" s="68" t="s">
        <v>183</v>
      </c>
    </row>
    <row r="180" spans="1:22" s="63" customFormat="1" ht="22.5" x14ac:dyDescent="0.2">
      <c r="A180" s="98"/>
      <c r="B180" s="97" t="s">
        <v>4936</v>
      </c>
      <c r="C180" s="767" t="s">
        <v>4937</v>
      </c>
      <c r="D180" s="767"/>
      <c r="E180" s="767"/>
      <c r="F180" s="99" t="s">
        <v>186</v>
      </c>
      <c r="G180" s="99" t="s">
        <v>594</v>
      </c>
      <c r="H180" s="99" t="s">
        <v>33</v>
      </c>
      <c r="I180" s="99" t="s">
        <v>594</v>
      </c>
      <c r="J180" s="100" t="s">
        <v>33</v>
      </c>
      <c r="K180" s="99" t="s">
        <v>33</v>
      </c>
      <c r="L180" s="100">
        <v>148.65</v>
      </c>
      <c r="M180" s="101" t="s">
        <v>33</v>
      </c>
      <c r="N180" s="102" t="s">
        <v>33</v>
      </c>
      <c r="T180" s="68" t="s">
        <v>4937</v>
      </c>
    </row>
    <row r="181" spans="1:22" s="63" customFormat="1" ht="22.5" x14ac:dyDescent="0.2">
      <c r="A181" s="98"/>
      <c r="B181" s="97" t="s">
        <v>4938</v>
      </c>
      <c r="C181" s="767" t="s">
        <v>4939</v>
      </c>
      <c r="D181" s="767"/>
      <c r="E181" s="767"/>
      <c r="F181" s="99" t="s">
        <v>186</v>
      </c>
      <c r="G181" s="99" t="s">
        <v>1720</v>
      </c>
      <c r="H181" s="99" t="s">
        <v>33</v>
      </c>
      <c r="I181" s="99" t="s">
        <v>1720</v>
      </c>
      <c r="J181" s="100" t="s">
        <v>33</v>
      </c>
      <c r="K181" s="99" t="s">
        <v>33</v>
      </c>
      <c r="L181" s="100">
        <v>91.48</v>
      </c>
      <c r="M181" s="101" t="s">
        <v>33</v>
      </c>
      <c r="N181" s="102" t="s">
        <v>33</v>
      </c>
      <c r="T181" s="68" t="s">
        <v>4939</v>
      </c>
    </row>
    <row r="182" spans="1:22" s="63" customFormat="1" x14ac:dyDescent="0.2">
      <c r="A182" s="103"/>
      <c r="B182" s="104"/>
      <c r="C182" s="780" t="s">
        <v>191</v>
      </c>
      <c r="D182" s="780"/>
      <c r="E182" s="780"/>
      <c r="F182" s="105" t="s">
        <v>33</v>
      </c>
      <c r="G182" s="105" t="s">
        <v>33</v>
      </c>
      <c r="H182" s="105" t="s">
        <v>33</v>
      </c>
      <c r="I182" s="105" t="s">
        <v>33</v>
      </c>
      <c r="J182" s="106" t="s">
        <v>33</v>
      </c>
      <c r="K182" s="105" t="s">
        <v>33</v>
      </c>
      <c r="L182" s="106">
        <v>468.82</v>
      </c>
      <c r="M182" s="92" t="s">
        <v>33</v>
      </c>
      <c r="N182" s="107" t="s">
        <v>33</v>
      </c>
      <c r="V182" s="68" t="s">
        <v>191</v>
      </c>
    </row>
    <row r="183" spans="1:22" s="63" customFormat="1" ht="33.75" x14ac:dyDescent="0.2">
      <c r="A183" s="88" t="s">
        <v>217</v>
      </c>
      <c r="B183" s="89" t="s">
        <v>4993</v>
      </c>
      <c r="C183" s="776" t="s">
        <v>4994</v>
      </c>
      <c r="D183" s="776"/>
      <c r="E183" s="776"/>
      <c r="F183" s="90" t="s">
        <v>484</v>
      </c>
      <c r="G183" s="90" t="s">
        <v>33</v>
      </c>
      <c r="H183" s="90" t="s">
        <v>33</v>
      </c>
      <c r="I183" s="90" t="s">
        <v>258</v>
      </c>
      <c r="J183" s="91" t="s">
        <v>33</v>
      </c>
      <c r="K183" s="90" t="s">
        <v>33</v>
      </c>
      <c r="L183" s="91" t="s">
        <v>33</v>
      </c>
      <c r="M183" s="92" t="s">
        <v>33</v>
      </c>
      <c r="N183" s="93" t="s">
        <v>33</v>
      </c>
      <c r="Q183" s="68" t="s">
        <v>4994</v>
      </c>
    </row>
    <row r="184" spans="1:22" s="63" customFormat="1" ht="33.75" x14ac:dyDescent="0.2">
      <c r="A184" s="96"/>
      <c r="B184" s="97" t="s">
        <v>558</v>
      </c>
      <c r="C184" s="767" t="s">
        <v>2692</v>
      </c>
      <c r="D184" s="767"/>
      <c r="E184" s="767"/>
      <c r="F184" s="767"/>
      <c r="G184" s="767"/>
      <c r="H184" s="767"/>
      <c r="I184" s="767"/>
      <c r="J184" s="767"/>
      <c r="K184" s="767"/>
      <c r="L184" s="767"/>
      <c r="M184" s="767"/>
      <c r="N184" s="781"/>
      <c r="R184" s="68" t="s">
        <v>2692</v>
      </c>
    </row>
    <row r="185" spans="1:22" s="63" customFormat="1" ht="22.5" x14ac:dyDescent="0.2">
      <c r="A185" s="96"/>
      <c r="B185" s="97" t="s">
        <v>4933</v>
      </c>
      <c r="C185" s="767" t="s">
        <v>4934</v>
      </c>
      <c r="D185" s="767"/>
      <c r="E185" s="767"/>
      <c r="F185" s="767"/>
      <c r="G185" s="767"/>
      <c r="H185" s="767"/>
      <c r="I185" s="767"/>
      <c r="J185" s="767"/>
      <c r="K185" s="767"/>
      <c r="L185" s="767"/>
      <c r="M185" s="767"/>
      <c r="N185" s="781"/>
      <c r="R185" s="68" t="s">
        <v>4934</v>
      </c>
    </row>
    <row r="186" spans="1:22" s="63" customFormat="1" x14ac:dyDescent="0.2">
      <c r="A186" s="98"/>
      <c r="B186" s="97" t="s">
        <v>165</v>
      </c>
      <c r="C186" s="767" t="s">
        <v>251</v>
      </c>
      <c r="D186" s="767"/>
      <c r="E186" s="767"/>
      <c r="F186" s="99" t="s">
        <v>33</v>
      </c>
      <c r="G186" s="99" t="s">
        <v>33</v>
      </c>
      <c r="H186" s="99" t="s">
        <v>33</v>
      </c>
      <c r="I186" s="99" t="s">
        <v>33</v>
      </c>
      <c r="J186" s="100">
        <v>43.39</v>
      </c>
      <c r="K186" s="99" t="s">
        <v>165</v>
      </c>
      <c r="L186" s="100">
        <v>433.9</v>
      </c>
      <c r="M186" s="101" t="s">
        <v>33</v>
      </c>
      <c r="N186" s="102" t="s">
        <v>33</v>
      </c>
      <c r="S186" s="68" t="s">
        <v>251</v>
      </c>
    </row>
    <row r="187" spans="1:22" s="63" customFormat="1" x14ac:dyDescent="0.2">
      <c r="A187" s="98"/>
      <c r="B187" s="97" t="s">
        <v>33</v>
      </c>
      <c r="C187" s="767" t="s">
        <v>253</v>
      </c>
      <c r="D187" s="767"/>
      <c r="E187" s="767"/>
      <c r="F187" s="99" t="s">
        <v>179</v>
      </c>
      <c r="G187" s="99" t="s">
        <v>2354</v>
      </c>
      <c r="H187" s="99" t="s">
        <v>165</v>
      </c>
      <c r="I187" s="99" t="s">
        <v>4955</v>
      </c>
      <c r="J187" s="100" t="s">
        <v>33</v>
      </c>
      <c r="K187" s="99" t="s">
        <v>33</v>
      </c>
      <c r="L187" s="100" t="s">
        <v>33</v>
      </c>
      <c r="M187" s="101" t="s">
        <v>33</v>
      </c>
      <c r="N187" s="102" t="s">
        <v>33</v>
      </c>
      <c r="T187" s="68" t="s">
        <v>253</v>
      </c>
    </row>
    <row r="188" spans="1:22" s="63" customFormat="1" x14ac:dyDescent="0.2">
      <c r="A188" s="98"/>
      <c r="B188" s="97" t="s">
        <v>33</v>
      </c>
      <c r="C188" s="776" t="s">
        <v>182</v>
      </c>
      <c r="D188" s="776"/>
      <c r="E188" s="776"/>
      <c r="F188" s="90" t="s">
        <v>33</v>
      </c>
      <c r="G188" s="90" t="s">
        <v>33</v>
      </c>
      <c r="H188" s="90" t="s">
        <v>33</v>
      </c>
      <c r="I188" s="90" t="s">
        <v>33</v>
      </c>
      <c r="J188" s="91">
        <v>43.39</v>
      </c>
      <c r="K188" s="90" t="s">
        <v>33</v>
      </c>
      <c r="L188" s="91">
        <v>433.9</v>
      </c>
      <c r="M188" s="92" t="s">
        <v>33</v>
      </c>
      <c r="N188" s="93" t="s">
        <v>33</v>
      </c>
      <c r="U188" s="68" t="s">
        <v>182</v>
      </c>
    </row>
    <row r="189" spans="1:22" s="63" customFormat="1" x14ac:dyDescent="0.2">
      <c r="A189" s="98"/>
      <c r="B189" s="97" t="s">
        <v>33</v>
      </c>
      <c r="C189" s="767" t="s">
        <v>183</v>
      </c>
      <c r="D189" s="767"/>
      <c r="E189" s="767"/>
      <c r="F189" s="99" t="s">
        <v>33</v>
      </c>
      <c r="G189" s="99" t="s">
        <v>33</v>
      </c>
      <c r="H189" s="99" t="s">
        <v>33</v>
      </c>
      <c r="I189" s="99" t="s">
        <v>33</v>
      </c>
      <c r="J189" s="100" t="s">
        <v>33</v>
      </c>
      <c r="K189" s="99" t="s">
        <v>33</v>
      </c>
      <c r="L189" s="100">
        <v>433.9</v>
      </c>
      <c r="M189" s="101" t="s">
        <v>33</v>
      </c>
      <c r="N189" s="102" t="s">
        <v>33</v>
      </c>
      <c r="T189" s="68" t="s">
        <v>183</v>
      </c>
    </row>
    <row r="190" spans="1:22" s="63" customFormat="1" ht="22.5" x14ac:dyDescent="0.2">
      <c r="A190" s="98"/>
      <c r="B190" s="97" t="s">
        <v>4936</v>
      </c>
      <c r="C190" s="767" t="s">
        <v>4937</v>
      </c>
      <c r="D190" s="767"/>
      <c r="E190" s="767"/>
      <c r="F190" s="99" t="s">
        <v>186</v>
      </c>
      <c r="G190" s="99" t="s">
        <v>594</v>
      </c>
      <c r="H190" s="99" t="s">
        <v>33</v>
      </c>
      <c r="I190" s="99" t="s">
        <v>594</v>
      </c>
      <c r="J190" s="100" t="s">
        <v>33</v>
      </c>
      <c r="K190" s="99" t="s">
        <v>33</v>
      </c>
      <c r="L190" s="100">
        <v>282.04000000000002</v>
      </c>
      <c r="M190" s="101" t="s">
        <v>33</v>
      </c>
      <c r="N190" s="102" t="s">
        <v>33</v>
      </c>
      <c r="T190" s="68" t="s">
        <v>4937</v>
      </c>
    </row>
    <row r="191" spans="1:22" s="63" customFormat="1" ht="22.5" x14ac:dyDescent="0.2">
      <c r="A191" s="98"/>
      <c r="B191" s="97" t="s">
        <v>4938</v>
      </c>
      <c r="C191" s="767" t="s">
        <v>4939</v>
      </c>
      <c r="D191" s="767"/>
      <c r="E191" s="767"/>
      <c r="F191" s="99" t="s">
        <v>186</v>
      </c>
      <c r="G191" s="99" t="s">
        <v>1720</v>
      </c>
      <c r="H191" s="99" t="s">
        <v>33</v>
      </c>
      <c r="I191" s="99" t="s">
        <v>1720</v>
      </c>
      <c r="J191" s="100" t="s">
        <v>33</v>
      </c>
      <c r="K191" s="99" t="s">
        <v>33</v>
      </c>
      <c r="L191" s="100">
        <v>173.56</v>
      </c>
      <c r="M191" s="101" t="s">
        <v>33</v>
      </c>
      <c r="N191" s="102" t="s">
        <v>33</v>
      </c>
      <c r="T191" s="68" t="s">
        <v>4939</v>
      </c>
    </row>
    <row r="192" spans="1:22" s="63" customFormat="1" x14ac:dyDescent="0.2">
      <c r="A192" s="103"/>
      <c r="B192" s="104"/>
      <c r="C192" s="780" t="s">
        <v>191</v>
      </c>
      <c r="D192" s="780"/>
      <c r="E192" s="780"/>
      <c r="F192" s="105" t="s">
        <v>33</v>
      </c>
      <c r="G192" s="105" t="s">
        <v>33</v>
      </c>
      <c r="H192" s="105" t="s">
        <v>33</v>
      </c>
      <c r="I192" s="105" t="s">
        <v>33</v>
      </c>
      <c r="J192" s="106" t="s">
        <v>33</v>
      </c>
      <c r="K192" s="105" t="s">
        <v>33</v>
      </c>
      <c r="L192" s="106">
        <v>889.5</v>
      </c>
      <c r="M192" s="92" t="s">
        <v>33</v>
      </c>
      <c r="N192" s="107" t="s">
        <v>33</v>
      </c>
      <c r="V192" s="68" t="s">
        <v>191</v>
      </c>
    </row>
    <row r="193" spans="1:22" s="63" customFormat="1" ht="33.75" x14ac:dyDescent="0.2">
      <c r="A193" s="88" t="s">
        <v>291</v>
      </c>
      <c r="B193" s="89" t="s">
        <v>4995</v>
      </c>
      <c r="C193" s="776" t="s">
        <v>4996</v>
      </c>
      <c r="D193" s="776"/>
      <c r="E193" s="776"/>
      <c r="F193" s="90" t="s">
        <v>4997</v>
      </c>
      <c r="G193" s="90" t="s">
        <v>33</v>
      </c>
      <c r="H193" s="90" t="s">
        <v>33</v>
      </c>
      <c r="I193" s="90" t="s">
        <v>219</v>
      </c>
      <c r="J193" s="91" t="s">
        <v>33</v>
      </c>
      <c r="K193" s="90" t="s">
        <v>33</v>
      </c>
      <c r="L193" s="91" t="s">
        <v>33</v>
      </c>
      <c r="M193" s="92" t="s">
        <v>33</v>
      </c>
      <c r="N193" s="93" t="s">
        <v>33</v>
      </c>
      <c r="Q193" s="68" t="s">
        <v>4996</v>
      </c>
    </row>
    <row r="194" spans="1:22" s="63" customFormat="1" ht="33.75" x14ac:dyDescent="0.2">
      <c r="A194" s="96"/>
      <c r="B194" s="97" t="s">
        <v>558</v>
      </c>
      <c r="C194" s="767" t="s">
        <v>2692</v>
      </c>
      <c r="D194" s="767"/>
      <c r="E194" s="767"/>
      <c r="F194" s="767"/>
      <c r="G194" s="767"/>
      <c r="H194" s="767"/>
      <c r="I194" s="767"/>
      <c r="J194" s="767"/>
      <c r="K194" s="767"/>
      <c r="L194" s="767"/>
      <c r="M194" s="767"/>
      <c r="N194" s="781"/>
      <c r="R194" s="68" t="s">
        <v>2692</v>
      </c>
    </row>
    <row r="195" spans="1:22" s="63" customFormat="1" ht="22.5" x14ac:dyDescent="0.2">
      <c r="A195" s="96"/>
      <c r="B195" s="97" t="s">
        <v>4933</v>
      </c>
      <c r="C195" s="767" t="s">
        <v>4934</v>
      </c>
      <c r="D195" s="767"/>
      <c r="E195" s="767"/>
      <c r="F195" s="767"/>
      <c r="G195" s="767"/>
      <c r="H195" s="767"/>
      <c r="I195" s="767"/>
      <c r="J195" s="767"/>
      <c r="K195" s="767"/>
      <c r="L195" s="767"/>
      <c r="M195" s="767"/>
      <c r="N195" s="781"/>
      <c r="R195" s="68" t="s">
        <v>4934</v>
      </c>
    </row>
    <row r="196" spans="1:22" s="63" customFormat="1" x14ac:dyDescent="0.2">
      <c r="A196" s="98"/>
      <c r="B196" s="97" t="s">
        <v>165</v>
      </c>
      <c r="C196" s="767" t="s">
        <v>251</v>
      </c>
      <c r="D196" s="767"/>
      <c r="E196" s="767"/>
      <c r="F196" s="99" t="s">
        <v>33</v>
      </c>
      <c r="G196" s="99" t="s">
        <v>33</v>
      </c>
      <c r="H196" s="99" t="s">
        <v>33</v>
      </c>
      <c r="I196" s="99" t="s">
        <v>33</v>
      </c>
      <c r="J196" s="100">
        <v>54.84</v>
      </c>
      <c r="K196" s="99" t="s">
        <v>165</v>
      </c>
      <c r="L196" s="100">
        <v>274.2</v>
      </c>
      <c r="M196" s="101" t="s">
        <v>33</v>
      </c>
      <c r="N196" s="102" t="s">
        <v>33</v>
      </c>
      <c r="S196" s="68" t="s">
        <v>251</v>
      </c>
    </row>
    <row r="197" spans="1:22" s="63" customFormat="1" x14ac:dyDescent="0.2">
      <c r="A197" s="98"/>
      <c r="B197" s="97" t="s">
        <v>33</v>
      </c>
      <c r="C197" s="767" t="s">
        <v>253</v>
      </c>
      <c r="D197" s="767"/>
      <c r="E197" s="767"/>
      <c r="F197" s="99" t="s">
        <v>179</v>
      </c>
      <c r="G197" s="99" t="s">
        <v>4985</v>
      </c>
      <c r="H197" s="99" t="s">
        <v>165</v>
      </c>
      <c r="I197" s="99" t="s">
        <v>634</v>
      </c>
      <c r="J197" s="100" t="s">
        <v>33</v>
      </c>
      <c r="K197" s="99" t="s">
        <v>33</v>
      </c>
      <c r="L197" s="100" t="s">
        <v>33</v>
      </c>
      <c r="M197" s="101" t="s">
        <v>33</v>
      </c>
      <c r="N197" s="102" t="s">
        <v>33</v>
      </c>
      <c r="T197" s="68" t="s">
        <v>253</v>
      </c>
    </row>
    <row r="198" spans="1:22" s="63" customFormat="1" x14ac:dyDescent="0.2">
      <c r="A198" s="98"/>
      <c r="B198" s="97" t="s">
        <v>33</v>
      </c>
      <c r="C198" s="776" t="s">
        <v>182</v>
      </c>
      <c r="D198" s="776"/>
      <c r="E198" s="776"/>
      <c r="F198" s="90" t="s">
        <v>33</v>
      </c>
      <c r="G198" s="90" t="s">
        <v>33</v>
      </c>
      <c r="H198" s="90" t="s">
        <v>33</v>
      </c>
      <c r="I198" s="90" t="s">
        <v>33</v>
      </c>
      <c r="J198" s="91">
        <v>54.84</v>
      </c>
      <c r="K198" s="90" t="s">
        <v>33</v>
      </c>
      <c r="L198" s="91">
        <v>274.2</v>
      </c>
      <c r="M198" s="92" t="s">
        <v>33</v>
      </c>
      <c r="N198" s="93" t="s">
        <v>33</v>
      </c>
      <c r="U198" s="68" t="s">
        <v>182</v>
      </c>
    </row>
    <row r="199" spans="1:22" s="63" customFormat="1" x14ac:dyDescent="0.2">
      <c r="A199" s="98"/>
      <c r="B199" s="97" t="s">
        <v>33</v>
      </c>
      <c r="C199" s="767" t="s">
        <v>183</v>
      </c>
      <c r="D199" s="767"/>
      <c r="E199" s="767"/>
      <c r="F199" s="99" t="s">
        <v>33</v>
      </c>
      <c r="G199" s="99" t="s">
        <v>33</v>
      </c>
      <c r="H199" s="99" t="s">
        <v>33</v>
      </c>
      <c r="I199" s="99" t="s">
        <v>33</v>
      </c>
      <c r="J199" s="100" t="s">
        <v>33</v>
      </c>
      <c r="K199" s="99" t="s">
        <v>33</v>
      </c>
      <c r="L199" s="100">
        <v>274.2</v>
      </c>
      <c r="M199" s="101" t="s">
        <v>33</v>
      </c>
      <c r="N199" s="102" t="s">
        <v>33</v>
      </c>
      <c r="T199" s="68" t="s">
        <v>183</v>
      </c>
    </row>
    <row r="200" spans="1:22" s="63" customFormat="1" ht="22.5" x14ac:dyDescent="0.2">
      <c r="A200" s="98"/>
      <c r="B200" s="97" t="s">
        <v>4936</v>
      </c>
      <c r="C200" s="767" t="s">
        <v>4937</v>
      </c>
      <c r="D200" s="767"/>
      <c r="E200" s="767"/>
      <c r="F200" s="99" t="s">
        <v>186</v>
      </c>
      <c r="G200" s="99" t="s">
        <v>594</v>
      </c>
      <c r="H200" s="99" t="s">
        <v>33</v>
      </c>
      <c r="I200" s="99" t="s">
        <v>594</v>
      </c>
      <c r="J200" s="100" t="s">
        <v>33</v>
      </c>
      <c r="K200" s="99" t="s">
        <v>33</v>
      </c>
      <c r="L200" s="100">
        <v>178.23</v>
      </c>
      <c r="M200" s="101" t="s">
        <v>33</v>
      </c>
      <c r="N200" s="102" t="s">
        <v>33</v>
      </c>
      <c r="T200" s="68" t="s">
        <v>4937</v>
      </c>
    </row>
    <row r="201" spans="1:22" s="63" customFormat="1" ht="22.5" x14ac:dyDescent="0.2">
      <c r="A201" s="98"/>
      <c r="B201" s="97" t="s">
        <v>4938</v>
      </c>
      <c r="C201" s="767" t="s">
        <v>4939</v>
      </c>
      <c r="D201" s="767"/>
      <c r="E201" s="767"/>
      <c r="F201" s="99" t="s">
        <v>186</v>
      </c>
      <c r="G201" s="99" t="s">
        <v>1720</v>
      </c>
      <c r="H201" s="99" t="s">
        <v>33</v>
      </c>
      <c r="I201" s="99" t="s">
        <v>1720</v>
      </c>
      <c r="J201" s="100" t="s">
        <v>33</v>
      </c>
      <c r="K201" s="99" t="s">
        <v>33</v>
      </c>
      <c r="L201" s="100">
        <v>109.68</v>
      </c>
      <c r="M201" s="101" t="s">
        <v>33</v>
      </c>
      <c r="N201" s="102" t="s">
        <v>33</v>
      </c>
      <c r="T201" s="68" t="s">
        <v>4939</v>
      </c>
    </row>
    <row r="202" spans="1:22" s="63" customFormat="1" x14ac:dyDescent="0.2">
      <c r="A202" s="103"/>
      <c r="B202" s="104"/>
      <c r="C202" s="780" t="s">
        <v>191</v>
      </c>
      <c r="D202" s="780"/>
      <c r="E202" s="780"/>
      <c r="F202" s="105" t="s">
        <v>33</v>
      </c>
      <c r="G202" s="105" t="s">
        <v>33</v>
      </c>
      <c r="H202" s="105" t="s">
        <v>33</v>
      </c>
      <c r="I202" s="105" t="s">
        <v>33</v>
      </c>
      <c r="J202" s="106" t="s">
        <v>33</v>
      </c>
      <c r="K202" s="105" t="s">
        <v>33</v>
      </c>
      <c r="L202" s="106">
        <v>562.11</v>
      </c>
      <c r="M202" s="92" t="s">
        <v>33</v>
      </c>
      <c r="N202" s="107" t="s">
        <v>33</v>
      </c>
      <c r="V202" s="68" t="s">
        <v>191</v>
      </c>
    </row>
    <row r="203" spans="1:22" s="63" customFormat="1" ht="22.5" x14ac:dyDescent="0.2">
      <c r="A203" s="88" t="s">
        <v>293</v>
      </c>
      <c r="B203" s="89" t="s">
        <v>4998</v>
      </c>
      <c r="C203" s="776" t="s">
        <v>4999</v>
      </c>
      <c r="D203" s="776"/>
      <c r="E203" s="776"/>
      <c r="F203" s="90" t="s">
        <v>484</v>
      </c>
      <c r="G203" s="90" t="s">
        <v>33</v>
      </c>
      <c r="H203" s="90" t="s">
        <v>33</v>
      </c>
      <c r="I203" s="90" t="s">
        <v>212</v>
      </c>
      <c r="J203" s="91" t="s">
        <v>33</v>
      </c>
      <c r="K203" s="90" t="s">
        <v>33</v>
      </c>
      <c r="L203" s="91" t="s">
        <v>33</v>
      </c>
      <c r="M203" s="92" t="s">
        <v>33</v>
      </c>
      <c r="N203" s="93" t="s">
        <v>33</v>
      </c>
      <c r="Q203" s="68" t="s">
        <v>4999</v>
      </c>
    </row>
    <row r="204" spans="1:22" s="63" customFormat="1" ht="33.75" x14ac:dyDescent="0.2">
      <c r="A204" s="96"/>
      <c r="B204" s="97" t="s">
        <v>558</v>
      </c>
      <c r="C204" s="767" t="s">
        <v>2692</v>
      </c>
      <c r="D204" s="767"/>
      <c r="E204" s="767"/>
      <c r="F204" s="767"/>
      <c r="G204" s="767"/>
      <c r="H204" s="767"/>
      <c r="I204" s="767"/>
      <c r="J204" s="767"/>
      <c r="K204" s="767"/>
      <c r="L204" s="767"/>
      <c r="M204" s="767"/>
      <c r="N204" s="781"/>
      <c r="R204" s="68" t="s">
        <v>2692</v>
      </c>
    </row>
    <row r="205" spans="1:22" s="63" customFormat="1" ht="22.5" x14ac:dyDescent="0.2">
      <c r="A205" s="96"/>
      <c r="B205" s="97" t="s">
        <v>4933</v>
      </c>
      <c r="C205" s="767" t="s">
        <v>4934</v>
      </c>
      <c r="D205" s="767"/>
      <c r="E205" s="767"/>
      <c r="F205" s="767"/>
      <c r="G205" s="767"/>
      <c r="H205" s="767"/>
      <c r="I205" s="767"/>
      <c r="J205" s="767"/>
      <c r="K205" s="767"/>
      <c r="L205" s="767"/>
      <c r="M205" s="767"/>
      <c r="N205" s="781"/>
      <c r="R205" s="68" t="s">
        <v>4934</v>
      </c>
    </row>
    <row r="206" spans="1:22" s="63" customFormat="1" x14ac:dyDescent="0.2">
      <c r="A206" s="98"/>
      <c r="B206" s="97" t="s">
        <v>165</v>
      </c>
      <c r="C206" s="767" t="s">
        <v>251</v>
      </c>
      <c r="D206" s="767"/>
      <c r="E206" s="767"/>
      <c r="F206" s="99" t="s">
        <v>33</v>
      </c>
      <c r="G206" s="99" t="s">
        <v>33</v>
      </c>
      <c r="H206" s="99" t="s">
        <v>33</v>
      </c>
      <c r="I206" s="99" t="s">
        <v>33</v>
      </c>
      <c r="J206" s="100">
        <v>21.69</v>
      </c>
      <c r="K206" s="99" t="s">
        <v>165</v>
      </c>
      <c r="L206" s="100">
        <v>86.76</v>
      </c>
      <c r="M206" s="101" t="s">
        <v>33</v>
      </c>
      <c r="N206" s="102" t="s">
        <v>33</v>
      </c>
      <c r="S206" s="68" t="s">
        <v>251</v>
      </c>
    </row>
    <row r="207" spans="1:22" s="63" customFormat="1" x14ac:dyDescent="0.2">
      <c r="A207" s="98"/>
      <c r="B207" s="97" t="s">
        <v>33</v>
      </c>
      <c r="C207" s="767" t="s">
        <v>253</v>
      </c>
      <c r="D207" s="767"/>
      <c r="E207" s="767"/>
      <c r="F207" s="99" t="s">
        <v>179</v>
      </c>
      <c r="G207" s="99" t="s">
        <v>4965</v>
      </c>
      <c r="H207" s="99" t="s">
        <v>165</v>
      </c>
      <c r="I207" s="99" t="s">
        <v>4954</v>
      </c>
      <c r="J207" s="100" t="s">
        <v>33</v>
      </c>
      <c r="K207" s="99" t="s">
        <v>33</v>
      </c>
      <c r="L207" s="100" t="s">
        <v>33</v>
      </c>
      <c r="M207" s="101" t="s">
        <v>33</v>
      </c>
      <c r="N207" s="102" t="s">
        <v>33</v>
      </c>
      <c r="T207" s="68" t="s">
        <v>253</v>
      </c>
    </row>
    <row r="208" spans="1:22" s="63" customFormat="1" x14ac:dyDescent="0.2">
      <c r="A208" s="98"/>
      <c r="B208" s="97" t="s">
        <v>33</v>
      </c>
      <c r="C208" s="776" t="s">
        <v>182</v>
      </c>
      <c r="D208" s="776"/>
      <c r="E208" s="776"/>
      <c r="F208" s="90" t="s">
        <v>33</v>
      </c>
      <c r="G208" s="90" t="s">
        <v>33</v>
      </c>
      <c r="H208" s="90" t="s">
        <v>33</v>
      </c>
      <c r="I208" s="90" t="s">
        <v>33</v>
      </c>
      <c r="J208" s="91">
        <v>21.69</v>
      </c>
      <c r="K208" s="90" t="s">
        <v>33</v>
      </c>
      <c r="L208" s="91">
        <v>86.76</v>
      </c>
      <c r="M208" s="92" t="s">
        <v>33</v>
      </c>
      <c r="N208" s="93" t="s">
        <v>33</v>
      </c>
      <c r="U208" s="68" t="s">
        <v>182</v>
      </c>
    </row>
    <row r="209" spans="1:22" s="63" customFormat="1" x14ac:dyDescent="0.2">
      <c r="A209" s="98"/>
      <c r="B209" s="97" t="s">
        <v>33</v>
      </c>
      <c r="C209" s="767" t="s">
        <v>183</v>
      </c>
      <c r="D209" s="767"/>
      <c r="E209" s="767"/>
      <c r="F209" s="99" t="s">
        <v>33</v>
      </c>
      <c r="G209" s="99" t="s">
        <v>33</v>
      </c>
      <c r="H209" s="99" t="s">
        <v>33</v>
      </c>
      <c r="I209" s="99" t="s">
        <v>33</v>
      </c>
      <c r="J209" s="100" t="s">
        <v>33</v>
      </c>
      <c r="K209" s="99" t="s">
        <v>33</v>
      </c>
      <c r="L209" s="100">
        <v>86.76</v>
      </c>
      <c r="M209" s="101" t="s">
        <v>33</v>
      </c>
      <c r="N209" s="102" t="s">
        <v>33</v>
      </c>
      <c r="T209" s="68" t="s">
        <v>183</v>
      </c>
    </row>
    <row r="210" spans="1:22" s="63" customFormat="1" ht="22.5" x14ac:dyDescent="0.2">
      <c r="A210" s="98"/>
      <c r="B210" s="97" t="s">
        <v>4936</v>
      </c>
      <c r="C210" s="767" t="s">
        <v>4937</v>
      </c>
      <c r="D210" s="767"/>
      <c r="E210" s="767"/>
      <c r="F210" s="99" t="s">
        <v>186</v>
      </c>
      <c r="G210" s="99" t="s">
        <v>594</v>
      </c>
      <c r="H210" s="99" t="s">
        <v>33</v>
      </c>
      <c r="I210" s="99" t="s">
        <v>594</v>
      </c>
      <c r="J210" s="100" t="s">
        <v>33</v>
      </c>
      <c r="K210" s="99" t="s">
        <v>33</v>
      </c>
      <c r="L210" s="100">
        <v>56.39</v>
      </c>
      <c r="M210" s="101" t="s">
        <v>33</v>
      </c>
      <c r="N210" s="102" t="s">
        <v>33</v>
      </c>
      <c r="T210" s="68" t="s">
        <v>4937</v>
      </c>
    </row>
    <row r="211" spans="1:22" s="63" customFormat="1" ht="22.5" x14ac:dyDescent="0.2">
      <c r="A211" s="98"/>
      <c r="B211" s="97" t="s">
        <v>4938</v>
      </c>
      <c r="C211" s="767" t="s">
        <v>4939</v>
      </c>
      <c r="D211" s="767"/>
      <c r="E211" s="767"/>
      <c r="F211" s="99" t="s">
        <v>186</v>
      </c>
      <c r="G211" s="99" t="s">
        <v>1720</v>
      </c>
      <c r="H211" s="99" t="s">
        <v>33</v>
      </c>
      <c r="I211" s="99" t="s">
        <v>1720</v>
      </c>
      <c r="J211" s="100" t="s">
        <v>33</v>
      </c>
      <c r="K211" s="99" t="s">
        <v>33</v>
      </c>
      <c r="L211" s="100">
        <v>34.700000000000003</v>
      </c>
      <c r="M211" s="101" t="s">
        <v>33</v>
      </c>
      <c r="N211" s="102" t="s">
        <v>33</v>
      </c>
      <c r="T211" s="68" t="s">
        <v>4939</v>
      </c>
    </row>
    <row r="212" spans="1:22" s="63" customFormat="1" x14ac:dyDescent="0.2">
      <c r="A212" s="103"/>
      <c r="B212" s="104"/>
      <c r="C212" s="780" t="s">
        <v>191</v>
      </c>
      <c r="D212" s="780"/>
      <c r="E212" s="780"/>
      <c r="F212" s="105" t="s">
        <v>33</v>
      </c>
      <c r="G212" s="105" t="s">
        <v>33</v>
      </c>
      <c r="H212" s="105" t="s">
        <v>33</v>
      </c>
      <c r="I212" s="105" t="s">
        <v>33</v>
      </c>
      <c r="J212" s="106" t="s">
        <v>33</v>
      </c>
      <c r="K212" s="105" t="s">
        <v>33</v>
      </c>
      <c r="L212" s="106">
        <v>177.85</v>
      </c>
      <c r="M212" s="92" t="s">
        <v>33</v>
      </c>
      <c r="N212" s="107" t="s">
        <v>33</v>
      </c>
      <c r="V212" s="68" t="s">
        <v>191</v>
      </c>
    </row>
    <row r="213" spans="1:22" s="63" customFormat="1" ht="22.5" x14ac:dyDescent="0.2">
      <c r="A213" s="88" t="s">
        <v>301</v>
      </c>
      <c r="B213" s="89" t="s">
        <v>4952</v>
      </c>
      <c r="C213" s="776" t="s">
        <v>4953</v>
      </c>
      <c r="D213" s="776"/>
      <c r="E213" s="776"/>
      <c r="F213" s="90" t="s">
        <v>484</v>
      </c>
      <c r="G213" s="90" t="s">
        <v>33</v>
      </c>
      <c r="H213" s="90" t="s">
        <v>33</v>
      </c>
      <c r="I213" s="90" t="s">
        <v>212</v>
      </c>
      <c r="J213" s="91" t="s">
        <v>33</v>
      </c>
      <c r="K213" s="90" t="s">
        <v>33</v>
      </c>
      <c r="L213" s="91" t="s">
        <v>33</v>
      </c>
      <c r="M213" s="92" t="s">
        <v>33</v>
      </c>
      <c r="N213" s="93" t="s">
        <v>33</v>
      </c>
      <c r="Q213" s="68" t="s">
        <v>4953</v>
      </c>
    </row>
    <row r="214" spans="1:22" s="63" customFormat="1" ht="33.75" x14ac:dyDescent="0.2">
      <c r="A214" s="96"/>
      <c r="B214" s="97" t="s">
        <v>558</v>
      </c>
      <c r="C214" s="767" t="s">
        <v>2692</v>
      </c>
      <c r="D214" s="767"/>
      <c r="E214" s="767"/>
      <c r="F214" s="767"/>
      <c r="G214" s="767"/>
      <c r="H214" s="767"/>
      <c r="I214" s="767"/>
      <c r="J214" s="767"/>
      <c r="K214" s="767"/>
      <c r="L214" s="767"/>
      <c r="M214" s="767"/>
      <c r="N214" s="781"/>
      <c r="R214" s="68" t="s">
        <v>2692</v>
      </c>
    </row>
    <row r="215" spans="1:22" s="63" customFormat="1" ht="22.5" x14ac:dyDescent="0.2">
      <c r="A215" s="96"/>
      <c r="B215" s="97" t="s">
        <v>4933</v>
      </c>
      <c r="C215" s="767" t="s">
        <v>4934</v>
      </c>
      <c r="D215" s="767"/>
      <c r="E215" s="767"/>
      <c r="F215" s="767"/>
      <c r="G215" s="767"/>
      <c r="H215" s="767"/>
      <c r="I215" s="767"/>
      <c r="J215" s="767"/>
      <c r="K215" s="767"/>
      <c r="L215" s="767"/>
      <c r="M215" s="767"/>
      <c r="N215" s="781"/>
      <c r="R215" s="68" t="s">
        <v>4934</v>
      </c>
    </row>
    <row r="216" spans="1:22" s="63" customFormat="1" x14ac:dyDescent="0.2">
      <c r="A216" s="98"/>
      <c r="B216" s="97" t="s">
        <v>165</v>
      </c>
      <c r="C216" s="767" t="s">
        <v>251</v>
      </c>
      <c r="D216" s="767"/>
      <c r="E216" s="767"/>
      <c r="F216" s="99" t="s">
        <v>33</v>
      </c>
      <c r="G216" s="99" t="s">
        <v>33</v>
      </c>
      <c r="H216" s="99" t="s">
        <v>33</v>
      </c>
      <c r="I216" s="99" t="s">
        <v>33</v>
      </c>
      <c r="J216" s="100">
        <v>86.77</v>
      </c>
      <c r="K216" s="99" t="s">
        <v>165</v>
      </c>
      <c r="L216" s="100">
        <v>347.08</v>
      </c>
      <c r="M216" s="101" t="s">
        <v>33</v>
      </c>
      <c r="N216" s="102" t="s">
        <v>33</v>
      </c>
      <c r="S216" s="68" t="s">
        <v>251</v>
      </c>
    </row>
    <row r="217" spans="1:22" s="63" customFormat="1" x14ac:dyDescent="0.2">
      <c r="A217" s="98"/>
      <c r="B217" s="97" t="s">
        <v>33</v>
      </c>
      <c r="C217" s="767" t="s">
        <v>253</v>
      </c>
      <c r="D217" s="767"/>
      <c r="E217" s="767"/>
      <c r="F217" s="99" t="s">
        <v>179</v>
      </c>
      <c r="G217" s="99" t="s">
        <v>4954</v>
      </c>
      <c r="H217" s="99" t="s">
        <v>165</v>
      </c>
      <c r="I217" s="99" t="s">
        <v>4951</v>
      </c>
      <c r="J217" s="100" t="s">
        <v>33</v>
      </c>
      <c r="K217" s="99" t="s">
        <v>33</v>
      </c>
      <c r="L217" s="100" t="s">
        <v>33</v>
      </c>
      <c r="M217" s="101" t="s">
        <v>33</v>
      </c>
      <c r="N217" s="102" t="s">
        <v>33</v>
      </c>
      <c r="T217" s="68" t="s">
        <v>253</v>
      </c>
    </row>
    <row r="218" spans="1:22" s="63" customFormat="1" x14ac:dyDescent="0.2">
      <c r="A218" s="98"/>
      <c r="B218" s="97" t="s">
        <v>33</v>
      </c>
      <c r="C218" s="776" t="s">
        <v>182</v>
      </c>
      <c r="D218" s="776"/>
      <c r="E218" s="776"/>
      <c r="F218" s="90" t="s">
        <v>33</v>
      </c>
      <c r="G218" s="90" t="s">
        <v>33</v>
      </c>
      <c r="H218" s="90" t="s">
        <v>33</v>
      </c>
      <c r="I218" s="90" t="s">
        <v>33</v>
      </c>
      <c r="J218" s="91">
        <v>86.77</v>
      </c>
      <c r="K218" s="90" t="s">
        <v>33</v>
      </c>
      <c r="L218" s="91">
        <v>347.08</v>
      </c>
      <c r="M218" s="92" t="s">
        <v>33</v>
      </c>
      <c r="N218" s="93" t="s">
        <v>33</v>
      </c>
      <c r="U218" s="68" t="s">
        <v>182</v>
      </c>
    </row>
    <row r="219" spans="1:22" s="63" customFormat="1" x14ac:dyDescent="0.2">
      <c r="A219" s="98"/>
      <c r="B219" s="97" t="s">
        <v>33</v>
      </c>
      <c r="C219" s="767" t="s">
        <v>183</v>
      </c>
      <c r="D219" s="767"/>
      <c r="E219" s="767"/>
      <c r="F219" s="99" t="s">
        <v>33</v>
      </c>
      <c r="G219" s="99" t="s">
        <v>33</v>
      </c>
      <c r="H219" s="99" t="s">
        <v>33</v>
      </c>
      <c r="I219" s="99" t="s">
        <v>33</v>
      </c>
      <c r="J219" s="100" t="s">
        <v>33</v>
      </c>
      <c r="K219" s="99" t="s">
        <v>33</v>
      </c>
      <c r="L219" s="100">
        <v>347.08</v>
      </c>
      <c r="M219" s="101" t="s">
        <v>33</v>
      </c>
      <c r="N219" s="102" t="s">
        <v>33</v>
      </c>
      <c r="T219" s="68" t="s">
        <v>183</v>
      </c>
    </row>
    <row r="220" spans="1:22" s="63" customFormat="1" ht="22.5" x14ac:dyDescent="0.2">
      <c r="A220" s="98"/>
      <c r="B220" s="97" t="s">
        <v>4936</v>
      </c>
      <c r="C220" s="767" t="s">
        <v>4937</v>
      </c>
      <c r="D220" s="767"/>
      <c r="E220" s="767"/>
      <c r="F220" s="99" t="s">
        <v>186</v>
      </c>
      <c r="G220" s="99" t="s">
        <v>594</v>
      </c>
      <c r="H220" s="99" t="s">
        <v>33</v>
      </c>
      <c r="I220" s="99" t="s">
        <v>594</v>
      </c>
      <c r="J220" s="100" t="s">
        <v>33</v>
      </c>
      <c r="K220" s="99" t="s">
        <v>33</v>
      </c>
      <c r="L220" s="100">
        <v>225.6</v>
      </c>
      <c r="M220" s="101" t="s">
        <v>33</v>
      </c>
      <c r="N220" s="102" t="s">
        <v>33</v>
      </c>
      <c r="T220" s="68" t="s">
        <v>4937</v>
      </c>
    </row>
    <row r="221" spans="1:22" s="63" customFormat="1" ht="22.5" x14ac:dyDescent="0.2">
      <c r="A221" s="98"/>
      <c r="B221" s="97" t="s">
        <v>4938</v>
      </c>
      <c r="C221" s="767" t="s">
        <v>4939</v>
      </c>
      <c r="D221" s="767"/>
      <c r="E221" s="767"/>
      <c r="F221" s="99" t="s">
        <v>186</v>
      </c>
      <c r="G221" s="99" t="s">
        <v>1720</v>
      </c>
      <c r="H221" s="99" t="s">
        <v>33</v>
      </c>
      <c r="I221" s="99" t="s">
        <v>1720</v>
      </c>
      <c r="J221" s="100" t="s">
        <v>33</v>
      </c>
      <c r="K221" s="99" t="s">
        <v>33</v>
      </c>
      <c r="L221" s="100">
        <v>138.83000000000001</v>
      </c>
      <c r="M221" s="101" t="s">
        <v>33</v>
      </c>
      <c r="N221" s="102" t="s">
        <v>33</v>
      </c>
      <c r="T221" s="68" t="s">
        <v>4939</v>
      </c>
    </row>
    <row r="222" spans="1:22" s="63" customFormat="1" x14ac:dyDescent="0.2">
      <c r="A222" s="103"/>
      <c r="B222" s="104"/>
      <c r="C222" s="780" t="s">
        <v>191</v>
      </c>
      <c r="D222" s="780"/>
      <c r="E222" s="780"/>
      <c r="F222" s="105" t="s">
        <v>33</v>
      </c>
      <c r="G222" s="105" t="s">
        <v>33</v>
      </c>
      <c r="H222" s="105" t="s">
        <v>33</v>
      </c>
      <c r="I222" s="105" t="s">
        <v>33</v>
      </c>
      <c r="J222" s="106" t="s">
        <v>33</v>
      </c>
      <c r="K222" s="105" t="s">
        <v>33</v>
      </c>
      <c r="L222" s="106">
        <v>711.51</v>
      </c>
      <c r="M222" s="92" t="s">
        <v>33</v>
      </c>
      <c r="N222" s="107" t="s">
        <v>33</v>
      </c>
      <c r="V222" s="68" t="s">
        <v>191</v>
      </c>
    </row>
    <row r="223" spans="1:22" s="63" customFormat="1" ht="22.5" x14ac:dyDescent="0.2">
      <c r="A223" s="88" t="s">
        <v>308</v>
      </c>
      <c r="B223" s="89" t="s">
        <v>5000</v>
      </c>
      <c r="C223" s="776" t="s">
        <v>5001</v>
      </c>
      <c r="D223" s="776"/>
      <c r="E223" s="776"/>
      <c r="F223" s="90" t="s">
        <v>484</v>
      </c>
      <c r="G223" s="90" t="s">
        <v>33</v>
      </c>
      <c r="H223" s="90" t="s">
        <v>33</v>
      </c>
      <c r="I223" s="90" t="s">
        <v>722</v>
      </c>
      <c r="J223" s="91" t="s">
        <v>33</v>
      </c>
      <c r="K223" s="90" t="s">
        <v>33</v>
      </c>
      <c r="L223" s="91" t="s">
        <v>33</v>
      </c>
      <c r="M223" s="92" t="s">
        <v>33</v>
      </c>
      <c r="N223" s="93" t="s">
        <v>33</v>
      </c>
      <c r="Q223" s="68" t="s">
        <v>5001</v>
      </c>
    </row>
    <row r="224" spans="1:22" s="63" customFormat="1" ht="33.75" x14ac:dyDescent="0.2">
      <c r="A224" s="96"/>
      <c r="B224" s="97" t="s">
        <v>558</v>
      </c>
      <c r="C224" s="767" t="s">
        <v>2692</v>
      </c>
      <c r="D224" s="767"/>
      <c r="E224" s="767"/>
      <c r="F224" s="767"/>
      <c r="G224" s="767"/>
      <c r="H224" s="767"/>
      <c r="I224" s="767"/>
      <c r="J224" s="767"/>
      <c r="K224" s="767"/>
      <c r="L224" s="767"/>
      <c r="M224" s="767"/>
      <c r="N224" s="781"/>
      <c r="R224" s="68" t="s">
        <v>2692</v>
      </c>
    </row>
    <row r="225" spans="1:22" s="63" customFormat="1" ht="22.5" x14ac:dyDescent="0.2">
      <c r="A225" s="96"/>
      <c r="B225" s="97" t="s">
        <v>4933</v>
      </c>
      <c r="C225" s="767" t="s">
        <v>4934</v>
      </c>
      <c r="D225" s="767"/>
      <c r="E225" s="767"/>
      <c r="F225" s="767"/>
      <c r="G225" s="767"/>
      <c r="H225" s="767"/>
      <c r="I225" s="767"/>
      <c r="J225" s="767"/>
      <c r="K225" s="767"/>
      <c r="L225" s="767"/>
      <c r="M225" s="767"/>
      <c r="N225" s="781"/>
      <c r="R225" s="68" t="s">
        <v>4934</v>
      </c>
    </row>
    <row r="226" spans="1:22" s="63" customFormat="1" x14ac:dyDescent="0.2">
      <c r="A226" s="98"/>
      <c r="B226" s="97" t="s">
        <v>165</v>
      </c>
      <c r="C226" s="767" t="s">
        <v>251</v>
      </c>
      <c r="D226" s="767"/>
      <c r="E226" s="767"/>
      <c r="F226" s="99" t="s">
        <v>33</v>
      </c>
      <c r="G226" s="99" t="s">
        <v>33</v>
      </c>
      <c r="H226" s="99" t="s">
        <v>33</v>
      </c>
      <c r="I226" s="99" t="s">
        <v>33</v>
      </c>
      <c r="J226" s="100">
        <v>12.81</v>
      </c>
      <c r="K226" s="99" t="s">
        <v>165</v>
      </c>
      <c r="L226" s="100">
        <v>358.68</v>
      </c>
      <c r="M226" s="101" t="s">
        <v>33</v>
      </c>
      <c r="N226" s="102" t="s">
        <v>33</v>
      </c>
      <c r="S226" s="68" t="s">
        <v>251</v>
      </c>
    </row>
    <row r="227" spans="1:22" s="63" customFormat="1" x14ac:dyDescent="0.2">
      <c r="A227" s="98"/>
      <c r="B227" s="97" t="s">
        <v>33</v>
      </c>
      <c r="C227" s="767" t="s">
        <v>253</v>
      </c>
      <c r="D227" s="767"/>
      <c r="E227" s="767"/>
      <c r="F227" s="99" t="s">
        <v>179</v>
      </c>
      <c r="G227" s="99" t="s">
        <v>165</v>
      </c>
      <c r="H227" s="99" t="s">
        <v>165</v>
      </c>
      <c r="I227" s="99" t="s">
        <v>722</v>
      </c>
      <c r="J227" s="100" t="s">
        <v>33</v>
      </c>
      <c r="K227" s="99" t="s">
        <v>33</v>
      </c>
      <c r="L227" s="100" t="s">
        <v>33</v>
      </c>
      <c r="M227" s="101" t="s">
        <v>33</v>
      </c>
      <c r="N227" s="102" t="s">
        <v>33</v>
      </c>
      <c r="T227" s="68" t="s">
        <v>253</v>
      </c>
    </row>
    <row r="228" spans="1:22" s="63" customFormat="1" x14ac:dyDescent="0.2">
      <c r="A228" s="98"/>
      <c r="B228" s="97" t="s">
        <v>33</v>
      </c>
      <c r="C228" s="776" t="s">
        <v>182</v>
      </c>
      <c r="D228" s="776"/>
      <c r="E228" s="776"/>
      <c r="F228" s="90" t="s">
        <v>33</v>
      </c>
      <c r="G228" s="90" t="s">
        <v>33</v>
      </c>
      <c r="H228" s="90" t="s">
        <v>33</v>
      </c>
      <c r="I228" s="90" t="s">
        <v>33</v>
      </c>
      <c r="J228" s="91">
        <v>12.81</v>
      </c>
      <c r="K228" s="90" t="s">
        <v>33</v>
      </c>
      <c r="L228" s="91">
        <v>358.68</v>
      </c>
      <c r="M228" s="92" t="s">
        <v>33</v>
      </c>
      <c r="N228" s="93" t="s">
        <v>33</v>
      </c>
      <c r="U228" s="68" t="s">
        <v>182</v>
      </c>
    </row>
    <row r="229" spans="1:22" s="63" customFormat="1" x14ac:dyDescent="0.2">
      <c r="A229" s="98"/>
      <c r="B229" s="97" t="s">
        <v>33</v>
      </c>
      <c r="C229" s="767" t="s">
        <v>183</v>
      </c>
      <c r="D229" s="767"/>
      <c r="E229" s="767"/>
      <c r="F229" s="99" t="s">
        <v>33</v>
      </c>
      <c r="G229" s="99" t="s">
        <v>33</v>
      </c>
      <c r="H229" s="99" t="s">
        <v>33</v>
      </c>
      <c r="I229" s="99" t="s">
        <v>33</v>
      </c>
      <c r="J229" s="100" t="s">
        <v>33</v>
      </c>
      <c r="K229" s="99" t="s">
        <v>33</v>
      </c>
      <c r="L229" s="100">
        <v>358.68</v>
      </c>
      <c r="M229" s="101" t="s">
        <v>33</v>
      </c>
      <c r="N229" s="102" t="s">
        <v>33</v>
      </c>
      <c r="T229" s="68" t="s">
        <v>183</v>
      </c>
    </row>
    <row r="230" spans="1:22" s="63" customFormat="1" ht="22.5" x14ac:dyDescent="0.2">
      <c r="A230" s="98"/>
      <c r="B230" s="97" t="s">
        <v>4936</v>
      </c>
      <c r="C230" s="767" t="s">
        <v>4937</v>
      </c>
      <c r="D230" s="767"/>
      <c r="E230" s="767"/>
      <c r="F230" s="99" t="s">
        <v>186</v>
      </c>
      <c r="G230" s="99" t="s">
        <v>594</v>
      </c>
      <c r="H230" s="99" t="s">
        <v>33</v>
      </c>
      <c r="I230" s="99" t="s">
        <v>594</v>
      </c>
      <c r="J230" s="100" t="s">
        <v>33</v>
      </c>
      <c r="K230" s="99" t="s">
        <v>33</v>
      </c>
      <c r="L230" s="100">
        <v>233.14</v>
      </c>
      <c r="M230" s="101" t="s">
        <v>33</v>
      </c>
      <c r="N230" s="102" t="s">
        <v>33</v>
      </c>
      <c r="T230" s="68" t="s">
        <v>4937</v>
      </c>
    </row>
    <row r="231" spans="1:22" s="63" customFormat="1" ht="22.5" x14ac:dyDescent="0.2">
      <c r="A231" s="98"/>
      <c r="B231" s="97" t="s">
        <v>4938</v>
      </c>
      <c r="C231" s="767" t="s">
        <v>4939</v>
      </c>
      <c r="D231" s="767"/>
      <c r="E231" s="767"/>
      <c r="F231" s="99" t="s">
        <v>186</v>
      </c>
      <c r="G231" s="99" t="s">
        <v>1720</v>
      </c>
      <c r="H231" s="99" t="s">
        <v>33</v>
      </c>
      <c r="I231" s="99" t="s">
        <v>1720</v>
      </c>
      <c r="J231" s="100" t="s">
        <v>33</v>
      </c>
      <c r="K231" s="99" t="s">
        <v>33</v>
      </c>
      <c r="L231" s="100">
        <v>143.47</v>
      </c>
      <c r="M231" s="101" t="s">
        <v>33</v>
      </c>
      <c r="N231" s="102" t="s">
        <v>33</v>
      </c>
      <c r="T231" s="68" t="s">
        <v>4939</v>
      </c>
    </row>
    <row r="232" spans="1:22" s="63" customFormat="1" x14ac:dyDescent="0.2">
      <c r="A232" s="103"/>
      <c r="B232" s="104"/>
      <c r="C232" s="780" t="s">
        <v>191</v>
      </c>
      <c r="D232" s="780"/>
      <c r="E232" s="780"/>
      <c r="F232" s="105" t="s">
        <v>33</v>
      </c>
      <c r="G232" s="105" t="s">
        <v>33</v>
      </c>
      <c r="H232" s="105" t="s">
        <v>33</v>
      </c>
      <c r="I232" s="105" t="s">
        <v>33</v>
      </c>
      <c r="J232" s="106" t="s">
        <v>33</v>
      </c>
      <c r="K232" s="105" t="s">
        <v>33</v>
      </c>
      <c r="L232" s="106">
        <v>735.29</v>
      </c>
      <c r="M232" s="92" t="s">
        <v>33</v>
      </c>
      <c r="N232" s="107" t="s">
        <v>33</v>
      </c>
      <c r="V232" s="68" t="s">
        <v>191</v>
      </c>
    </row>
    <row r="233" spans="1:22" s="63" customFormat="1" ht="22.5" x14ac:dyDescent="0.2">
      <c r="A233" s="88" t="s">
        <v>312</v>
      </c>
      <c r="B233" s="89" t="s">
        <v>5002</v>
      </c>
      <c r="C233" s="776" t="s">
        <v>5003</v>
      </c>
      <c r="D233" s="776"/>
      <c r="E233" s="776"/>
      <c r="F233" s="90" t="s">
        <v>4861</v>
      </c>
      <c r="G233" s="90" t="s">
        <v>33</v>
      </c>
      <c r="H233" s="90" t="s">
        <v>33</v>
      </c>
      <c r="I233" s="90" t="s">
        <v>282</v>
      </c>
      <c r="J233" s="91" t="s">
        <v>33</v>
      </c>
      <c r="K233" s="90" t="s">
        <v>33</v>
      </c>
      <c r="L233" s="91" t="s">
        <v>33</v>
      </c>
      <c r="M233" s="92" t="s">
        <v>33</v>
      </c>
      <c r="N233" s="93" t="s">
        <v>33</v>
      </c>
      <c r="Q233" s="68" t="s">
        <v>5003</v>
      </c>
    </row>
    <row r="234" spans="1:22" s="63" customFormat="1" ht="33.75" x14ac:dyDescent="0.2">
      <c r="A234" s="96"/>
      <c r="B234" s="97" t="s">
        <v>558</v>
      </c>
      <c r="C234" s="767" t="s">
        <v>2692</v>
      </c>
      <c r="D234" s="767"/>
      <c r="E234" s="767"/>
      <c r="F234" s="767"/>
      <c r="G234" s="767"/>
      <c r="H234" s="767"/>
      <c r="I234" s="767"/>
      <c r="J234" s="767"/>
      <c r="K234" s="767"/>
      <c r="L234" s="767"/>
      <c r="M234" s="767"/>
      <c r="N234" s="781"/>
      <c r="R234" s="68" t="s">
        <v>2692</v>
      </c>
    </row>
    <row r="235" spans="1:22" s="63" customFormat="1" ht="22.5" x14ac:dyDescent="0.2">
      <c r="A235" s="96"/>
      <c r="B235" s="97" t="s">
        <v>4933</v>
      </c>
      <c r="C235" s="767" t="s">
        <v>4934</v>
      </c>
      <c r="D235" s="767"/>
      <c r="E235" s="767"/>
      <c r="F235" s="767"/>
      <c r="G235" s="767"/>
      <c r="H235" s="767"/>
      <c r="I235" s="767"/>
      <c r="J235" s="767"/>
      <c r="K235" s="767"/>
      <c r="L235" s="767"/>
      <c r="M235" s="767"/>
      <c r="N235" s="781"/>
      <c r="R235" s="68" t="s">
        <v>4934</v>
      </c>
    </row>
    <row r="236" spans="1:22" s="63" customFormat="1" x14ac:dyDescent="0.2">
      <c r="A236" s="98"/>
      <c r="B236" s="97" t="s">
        <v>165</v>
      </c>
      <c r="C236" s="767" t="s">
        <v>251</v>
      </c>
      <c r="D236" s="767"/>
      <c r="E236" s="767"/>
      <c r="F236" s="99" t="s">
        <v>33</v>
      </c>
      <c r="G236" s="99" t="s">
        <v>33</v>
      </c>
      <c r="H236" s="99" t="s">
        <v>33</v>
      </c>
      <c r="I236" s="99" t="s">
        <v>33</v>
      </c>
      <c r="J236" s="100">
        <v>41.49</v>
      </c>
      <c r="K236" s="99" t="s">
        <v>165</v>
      </c>
      <c r="L236" s="100">
        <v>580.86</v>
      </c>
      <c r="M236" s="101" t="s">
        <v>33</v>
      </c>
      <c r="N236" s="102" t="s">
        <v>33</v>
      </c>
      <c r="S236" s="68" t="s">
        <v>251</v>
      </c>
    </row>
    <row r="237" spans="1:22" s="63" customFormat="1" x14ac:dyDescent="0.2">
      <c r="A237" s="98"/>
      <c r="B237" s="97" t="s">
        <v>33</v>
      </c>
      <c r="C237" s="767" t="s">
        <v>253</v>
      </c>
      <c r="D237" s="767"/>
      <c r="E237" s="767"/>
      <c r="F237" s="99" t="s">
        <v>179</v>
      </c>
      <c r="G237" s="99" t="s">
        <v>2354</v>
      </c>
      <c r="H237" s="99" t="s">
        <v>165</v>
      </c>
      <c r="I237" s="99" t="s">
        <v>5004</v>
      </c>
      <c r="J237" s="100" t="s">
        <v>33</v>
      </c>
      <c r="K237" s="99" t="s">
        <v>33</v>
      </c>
      <c r="L237" s="100" t="s">
        <v>33</v>
      </c>
      <c r="M237" s="101" t="s">
        <v>33</v>
      </c>
      <c r="N237" s="102" t="s">
        <v>33</v>
      </c>
      <c r="T237" s="68" t="s">
        <v>253</v>
      </c>
    </row>
    <row r="238" spans="1:22" s="63" customFormat="1" x14ac:dyDescent="0.2">
      <c r="A238" s="98"/>
      <c r="B238" s="97" t="s">
        <v>33</v>
      </c>
      <c r="C238" s="776" t="s">
        <v>182</v>
      </c>
      <c r="D238" s="776"/>
      <c r="E238" s="776"/>
      <c r="F238" s="90" t="s">
        <v>33</v>
      </c>
      <c r="G238" s="90" t="s">
        <v>33</v>
      </c>
      <c r="H238" s="90" t="s">
        <v>33</v>
      </c>
      <c r="I238" s="90" t="s">
        <v>33</v>
      </c>
      <c r="J238" s="91">
        <v>41.49</v>
      </c>
      <c r="K238" s="90" t="s">
        <v>33</v>
      </c>
      <c r="L238" s="91">
        <v>580.86</v>
      </c>
      <c r="M238" s="92" t="s">
        <v>33</v>
      </c>
      <c r="N238" s="93" t="s">
        <v>33</v>
      </c>
      <c r="U238" s="68" t="s">
        <v>182</v>
      </c>
    </row>
    <row r="239" spans="1:22" s="63" customFormat="1" x14ac:dyDescent="0.2">
      <c r="A239" s="98"/>
      <c r="B239" s="97" t="s">
        <v>33</v>
      </c>
      <c r="C239" s="767" t="s">
        <v>183</v>
      </c>
      <c r="D239" s="767"/>
      <c r="E239" s="767"/>
      <c r="F239" s="99" t="s">
        <v>33</v>
      </c>
      <c r="G239" s="99" t="s">
        <v>33</v>
      </c>
      <c r="H239" s="99" t="s">
        <v>33</v>
      </c>
      <c r="I239" s="99" t="s">
        <v>33</v>
      </c>
      <c r="J239" s="100" t="s">
        <v>33</v>
      </c>
      <c r="K239" s="99" t="s">
        <v>33</v>
      </c>
      <c r="L239" s="100">
        <v>580.86</v>
      </c>
      <c r="M239" s="101" t="s">
        <v>33</v>
      </c>
      <c r="N239" s="102" t="s">
        <v>33</v>
      </c>
      <c r="T239" s="68" t="s">
        <v>183</v>
      </c>
    </row>
    <row r="240" spans="1:22" s="63" customFormat="1" ht="22.5" x14ac:dyDescent="0.2">
      <c r="A240" s="98"/>
      <c r="B240" s="97" t="s">
        <v>4936</v>
      </c>
      <c r="C240" s="767" t="s">
        <v>4937</v>
      </c>
      <c r="D240" s="767"/>
      <c r="E240" s="767"/>
      <c r="F240" s="99" t="s">
        <v>186</v>
      </c>
      <c r="G240" s="99" t="s">
        <v>594</v>
      </c>
      <c r="H240" s="99" t="s">
        <v>33</v>
      </c>
      <c r="I240" s="99" t="s">
        <v>594</v>
      </c>
      <c r="J240" s="100" t="s">
        <v>33</v>
      </c>
      <c r="K240" s="99" t="s">
        <v>33</v>
      </c>
      <c r="L240" s="100">
        <v>377.56</v>
      </c>
      <c r="M240" s="101" t="s">
        <v>33</v>
      </c>
      <c r="N240" s="102" t="s">
        <v>33</v>
      </c>
      <c r="T240" s="68" t="s">
        <v>4937</v>
      </c>
    </row>
    <row r="241" spans="1:22" s="63" customFormat="1" ht="22.5" x14ac:dyDescent="0.2">
      <c r="A241" s="98"/>
      <c r="B241" s="97" t="s">
        <v>4938</v>
      </c>
      <c r="C241" s="767" t="s">
        <v>4939</v>
      </c>
      <c r="D241" s="767"/>
      <c r="E241" s="767"/>
      <c r="F241" s="99" t="s">
        <v>186</v>
      </c>
      <c r="G241" s="99" t="s">
        <v>1720</v>
      </c>
      <c r="H241" s="99" t="s">
        <v>33</v>
      </c>
      <c r="I241" s="99" t="s">
        <v>1720</v>
      </c>
      <c r="J241" s="100" t="s">
        <v>33</v>
      </c>
      <c r="K241" s="99" t="s">
        <v>33</v>
      </c>
      <c r="L241" s="100">
        <v>232.34</v>
      </c>
      <c r="M241" s="101" t="s">
        <v>33</v>
      </c>
      <c r="N241" s="102" t="s">
        <v>33</v>
      </c>
      <c r="T241" s="68" t="s">
        <v>4939</v>
      </c>
    </row>
    <row r="242" spans="1:22" s="63" customFormat="1" x14ac:dyDescent="0.2">
      <c r="A242" s="103"/>
      <c r="B242" s="104"/>
      <c r="C242" s="780" t="s">
        <v>191</v>
      </c>
      <c r="D242" s="780"/>
      <c r="E242" s="780"/>
      <c r="F242" s="105" t="s">
        <v>33</v>
      </c>
      <c r="G242" s="105" t="s">
        <v>33</v>
      </c>
      <c r="H242" s="105" t="s">
        <v>33</v>
      </c>
      <c r="I242" s="105" t="s">
        <v>33</v>
      </c>
      <c r="J242" s="106" t="s">
        <v>33</v>
      </c>
      <c r="K242" s="105" t="s">
        <v>33</v>
      </c>
      <c r="L242" s="106">
        <v>1190.76</v>
      </c>
      <c r="M242" s="92" t="s">
        <v>33</v>
      </c>
      <c r="N242" s="107" t="s">
        <v>33</v>
      </c>
      <c r="V242" s="68" t="s">
        <v>191</v>
      </c>
    </row>
    <row r="243" spans="1:22" s="63" customFormat="1" ht="22.5" x14ac:dyDescent="0.2">
      <c r="A243" s="88" t="s">
        <v>316</v>
      </c>
      <c r="B243" s="89" t="s">
        <v>5005</v>
      </c>
      <c r="C243" s="776" t="s">
        <v>5006</v>
      </c>
      <c r="D243" s="776"/>
      <c r="E243" s="776"/>
      <c r="F243" s="90" t="s">
        <v>4861</v>
      </c>
      <c r="G243" s="90" t="s">
        <v>33</v>
      </c>
      <c r="H243" s="90" t="s">
        <v>33</v>
      </c>
      <c r="I243" s="90" t="s">
        <v>258</v>
      </c>
      <c r="J243" s="91" t="s">
        <v>33</v>
      </c>
      <c r="K243" s="90" t="s">
        <v>33</v>
      </c>
      <c r="L243" s="91" t="s">
        <v>33</v>
      </c>
      <c r="M243" s="92" t="s">
        <v>33</v>
      </c>
      <c r="N243" s="93" t="s">
        <v>33</v>
      </c>
      <c r="Q243" s="68" t="s">
        <v>5006</v>
      </c>
    </row>
    <row r="244" spans="1:22" s="63" customFormat="1" ht="33.75" x14ac:dyDescent="0.2">
      <c r="A244" s="96"/>
      <c r="B244" s="97" t="s">
        <v>558</v>
      </c>
      <c r="C244" s="767" t="s">
        <v>2692</v>
      </c>
      <c r="D244" s="767"/>
      <c r="E244" s="767"/>
      <c r="F244" s="767"/>
      <c r="G244" s="767"/>
      <c r="H244" s="767"/>
      <c r="I244" s="767"/>
      <c r="J244" s="767"/>
      <c r="K244" s="767"/>
      <c r="L244" s="767"/>
      <c r="M244" s="767"/>
      <c r="N244" s="781"/>
      <c r="R244" s="68" t="s">
        <v>2692</v>
      </c>
    </row>
    <row r="245" spans="1:22" s="63" customFormat="1" ht="22.5" x14ac:dyDescent="0.2">
      <c r="A245" s="96"/>
      <c r="B245" s="97" t="s">
        <v>4933</v>
      </c>
      <c r="C245" s="767" t="s">
        <v>4934</v>
      </c>
      <c r="D245" s="767"/>
      <c r="E245" s="767"/>
      <c r="F245" s="767"/>
      <c r="G245" s="767"/>
      <c r="H245" s="767"/>
      <c r="I245" s="767"/>
      <c r="J245" s="767"/>
      <c r="K245" s="767"/>
      <c r="L245" s="767"/>
      <c r="M245" s="767"/>
      <c r="N245" s="781"/>
      <c r="R245" s="68" t="s">
        <v>4934</v>
      </c>
    </row>
    <row r="246" spans="1:22" s="63" customFormat="1" x14ac:dyDescent="0.2">
      <c r="A246" s="98"/>
      <c r="B246" s="97" t="s">
        <v>165</v>
      </c>
      <c r="C246" s="767" t="s">
        <v>251</v>
      </c>
      <c r="D246" s="767"/>
      <c r="E246" s="767"/>
      <c r="F246" s="99" t="s">
        <v>33</v>
      </c>
      <c r="G246" s="99" t="s">
        <v>33</v>
      </c>
      <c r="H246" s="99" t="s">
        <v>33</v>
      </c>
      <c r="I246" s="99" t="s">
        <v>33</v>
      </c>
      <c r="J246" s="100">
        <v>41.49</v>
      </c>
      <c r="K246" s="99" t="s">
        <v>165</v>
      </c>
      <c r="L246" s="100">
        <v>414.9</v>
      </c>
      <c r="M246" s="101" t="s">
        <v>33</v>
      </c>
      <c r="N246" s="102" t="s">
        <v>33</v>
      </c>
      <c r="S246" s="68" t="s">
        <v>251</v>
      </c>
    </row>
    <row r="247" spans="1:22" s="63" customFormat="1" x14ac:dyDescent="0.2">
      <c r="A247" s="98"/>
      <c r="B247" s="97" t="s">
        <v>33</v>
      </c>
      <c r="C247" s="767" t="s">
        <v>253</v>
      </c>
      <c r="D247" s="767"/>
      <c r="E247" s="767"/>
      <c r="F247" s="99" t="s">
        <v>179</v>
      </c>
      <c r="G247" s="99" t="s">
        <v>2354</v>
      </c>
      <c r="H247" s="99" t="s">
        <v>165</v>
      </c>
      <c r="I247" s="99" t="s">
        <v>4955</v>
      </c>
      <c r="J247" s="100" t="s">
        <v>33</v>
      </c>
      <c r="K247" s="99" t="s">
        <v>33</v>
      </c>
      <c r="L247" s="100" t="s">
        <v>33</v>
      </c>
      <c r="M247" s="101" t="s">
        <v>33</v>
      </c>
      <c r="N247" s="102" t="s">
        <v>33</v>
      </c>
      <c r="T247" s="68" t="s">
        <v>253</v>
      </c>
    </row>
    <row r="248" spans="1:22" s="63" customFormat="1" x14ac:dyDescent="0.2">
      <c r="A248" s="98"/>
      <c r="B248" s="97" t="s">
        <v>33</v>
      </c>
      <c r="C248" s="776" t="s">
        <v>182</v>
      </c>
      <c r="D248" s="776"/>
      <c r="E248" s="776"/>
      <c r="F248" s="90" t="s">
        <v>33</v>
      </c>
      <c r="G248" s="90" t="s">
        <v>33</v>
      </c>
      <c r="H248" s="90" t="s">
        <v>33</v>
      </c>
      <c r="I248" s="90" t="s">
        <v>33</v>
      </c>
      <c r="J248" s="91">
        <v>41.49</v>
      </c>
      <c r="K248" s="90" t="s">
        <v>33</v>
      </c>
      <c r="L248" s="91">
        <v>414.9</v>
      </c>
      <c r="M248" s="92" t="s">
        <v>33</v>
      </c>
      <c r="N248" s="93" t="s">
        <v>33</v>
      </c>
      <c r="U248" s="68" t="s">
        <v>182</v>
      </c>
    </row>
    <row r="249" spans="1:22" s="63" customFormat="1" x14ac:dyDescent="0.2">
      <c r="A249" s="98"/>
      <c r="B249" s="97" t="s">
        <v>33</v>
      </c>
      <c r="C249" s="767" t="s">
        <v>183</v>
      </c>
      <c r="D249" s="767"/>
      <c r="E249" s="767"/>
      <c r="F249" s="99" t="s">
        <v>33</v>
      </c>
      <c r="G249" s="99" t="s">
        <v>33</v>
      </c>
      <c r="H249" s="99" t="s">
        <v>33</v>
      </c>
      <c r="I249" s="99" t="s">
        <v>33</v>
      </c>
      <c r="J249" s="100" t="s">
        <v>33</v>
      </c>
      <c r="K249" s="99" t="s">
        <v>33</v>
      </c>
      <c r="L249" s="100">
        <v>414.9</v>
      </c>
      <c r="M249" s="101" t="s">
        <v>33</v>
      </c>
      <c r="N249" s="102" t="s">
        <v>33</v>
      </c>
      <c r="T249" s="68" t="s">
        <v>183</v>
      </c>
    </row>
    <row r="250" spans="1:22" s="63" customFormat="1" ht="22.5" x14ac:dyDescent="0.2">
      <c r="A250" s="98"/>
      <c r="B250" s="97" t="s">
        <v>4936</v>
      </c>
      <c r="C250" s="767" t="s">
        <v>4937</v>
      </c>
      <c r="D250" s="767"/>
      <c r="E250" s="767"/>
      <c r="F250" s="99" t="s">
        <v>186</v>
      </c>
      <c r="G250" s="99" t="s">
        <v>594</v>
      </c>
      <c r="H250" s="99" t="s">
        <v>33</v>
      </c>
      <c r="I250" s="99" t="s">
        <v>594</v>
      </c>
      <c r="J250" s="100" t="s">
        <v>33</v>
      </c>
      <c r="K250" s="99" t="s">
        <v>33</v>
      </c>
      <c r="L250" s="100">
        <v>269.69</v>
      </c>
      <c r="M250" s="101" t="s">
        <v>33</v>
      </c>
      <c r="N250" s="102" t="s">
        <v>33</v>
      </c>
      <c r="T250" s="68" t="s">
        <v>4937</v>
      </c>
    </row>
    <row r="251" spans="1:22" s="63" customFormat="1" ht="22.5" x14ac:dyDescent="0.2">
      <c r="A251" s="98"/>
      <c r="B251" s="97" t="s">
        <v>4938</v>
      </c>
      <c r="C251" s="767" t="s">
        <v>4939</v>
      </c>
      <c r="D251" s="767"/>
      <c r="E251" s="767"/>
      <c r="F251" s="99" t="s">
        <v>186</v>
      </c>
      <c r="G251" s="99" t="s">
        <v>1720</v>
      </c>
      <c r="H251" s="99" t="s">
        <v>33</v>
      </c>
      <c r="I251" s="99" t="s">
        <v>1720</v>
      </c>
      <c r="J251" s="100" t="s">
        <v>33</v>
      </c>
      <c r="K251" s="99" t="s">
        <v>33</v>
      </c>
      <c r="L251" s="100">
        <v>165.96</v>
      </c>
      <c r="M251" s="101" t="s">
        <v>33</v>
      </c>
      <c r="N251" s="102" t="s">
        <v>33</v>
      </c>
      <c r="T251" s="68" t="s">
        <v>4939</v>
      </c>
    </row>
    <row r="252" spans="1:22" s="63" customFormat="1" x14ac:dyDescent="0.2">
      <c r="A252" s="103"/>
      <c r="B252" s="104"/>
      <c r="C252" s="780" t="s">
        <v>191</v>
      </c>
      <c r="D252" s="780"/>
      <c r="E252" s="780"/>
      <c r="F252" s="105" t="s">
        <v>33</v>
      </c>
      <c r="G252" s="105" t="s">
        <v>33</v>
      </c>
      <c r="H252" s="105" t="s">
        <v>33</v>
      </c>
      <c r="I252" s="105" t="s">
        <v>33</v>
      </c>
      <c r="J252" s="106" t="s">
        <v>33</v>
      </c>
      <c r="K252" s="105" t="s">
        <v>33</v>
      </c>
      <c r="L252" s="106">
        <v>850.55</v>
      </c>
      <c r="M252" s="92" t="s">
        <v>33</v>
      </c>
      <c r="N252" s="107" t="s">
        <v>33</v>
      </c>
      <c r="V252" s="68" t="s">
        <v>191</v>
      </c>
    </row>
    <row r="253" spans="1:22" s="63" customFormat="1" ht="22.5" x14ac:dyDescent="0.2">
      <c r="A253" s="88" t="s">
        <v>689</v>
      </c>
      <c r="B253" s="89" t="s">
        <v>5007</v>
      </c>
      <c r="C253" s="776" t="s">
        <v>5008</v>
      </c>
      <c r="D253" s="776"/>
      <c r="E253" s="776"/>
      <c r="F253" s="90" t="s">
        <v>4861</v>
      </c>
      <c r="G253" s="90" t="s">
        <v>33</v>
      </c>
      <c r="H253" s="90" t="s">
        <v>33</v>
      </c>
      <c r="I253" s="90" t="s">
        <v>212</v>
      </c>
      <c r="J253" s="91" t="s">
        <v>33</v>
      </c>
      <c r="K253" s="90" t="s">
        <v>33</v>
      </c>
      <c r="L253" s="91" t="s">
        <v>33</v>
      </c>
      <c r="M253" s="92" t="s">
        <v>33</v>
      </c>
      <c r="N253" s="93" t="s">
        <v>33</v>
      </c>
      <c r="Q253" s="68" t="s">
        <v>5008</v>
      </c>
    </row>
    <row r="254" spans="1:22" s="63" customFormat="1" ht="33.75" x14ac:dyDescent="0.2">
      <c r="A254" s="96"/>
      <c r="B254" s="97" t="s">
        <v>558</v>
      </c>
      <c r="C254" s="767" t="s">
        <v>2692</v>
      </c>
      <c r="D254" s="767"/>
      <c r="E254" s="767"/>
      <c r="F254" s="767"/>
      <c r="G254" s="767"/>
      <c r="H254" s="767"/>
      <c r="I254" s="767"/>
      <c r="J254" s="767"/>
      <c r="K254" s="767"/>
      <c r="L254" s="767"/>
      <c r="M254" s="767"/>
      <c r="N254" s="781"/>
      <c r="R254" s="68" t="s">
        <v>2692</v>
      </c>
    </row>
    <row r="255" spans="1:22" s="63" customFormat="1" ht="22.5" x14ac:dyDescent="0.2">
      <c r="A255" s="96"/>
      <c r="B255" s="97" t="s">
        <v>4933</v>
      </c>
      <c r="C255" s="767" t="s">
        <v>4934</v>
      </c>
      <c r="D255" s="767"/>
      <c r="E255" s="767"/>
      <c r="F255" s="767"/>
      <c r="G255" s="767"/>
      <c r="H255" s="767"/>
      <c r="I255" s="767"/>
      <c r="J255" s="767"/>
      <c r="K255" s="767"/>
      <c r="L255" s="767"/>
      <c r="M255" s="767"/>
      <c r="N255" s="781"/>
      <c r="R255" s="68" t="s">
        <v>4934</v>
      </c>
    </row>
    <row r="256" spans="1:22" s="63" customFormat="1" x14ac:dyDescent="0.2">
      <c r="A256" s="98"/>
      <c r="B256" s="97" t="s">
        <v>165</v>
      </c>
      <c r="C256" s="767" t="s">
        <v>251</v>
      </c>
      <c r="D256" s="767"/>
      <c r="E256" s="767"/>
      <c r="F256" s="99" t="s">
        <v>33</v>
      </c>
      <c r="G256" s="99" t="s">
        <v>33</v>
      </c>
      <c r="H256" s="99" t="s">
        <v>33</v>
      </c>
      <c r="I256" s="99" t="s">
        <v>33</v>
      </c>
      <c r="J256" s="100">
        <v>20.75</v>
      </c>
      <c r="K256" s="99" t="s">
        <v>165</v>
      </c>
      <c r="L256" s="100">
        <v>83</v>
      </c>
      <c r="M256" s="101" t="s">
        <v>33</v>
      </c>
      <c r="N256" s="102" t="s">
        <v>33</v>
      </c>
      <c r="S256" s="68" t="s">
        <v>251</v>
      </c>
    </row>
    <row r="257" spans="1:22" s="63" customFormat="1" x14ac:dyDescent="0.2">
      <c r="A257" s="98"/>
      <c r="B257" s="97" t="s">
        <v>33</v>
      </c>
      <c r="C257" s="767" t="s">
        <v>253</v>
      </c>
      <c r="D257" s="767"/>
      <c r="E257" s="767"/>
      <c r="F257" s="99" t="s">
        <v>179</v>
      </c>
      <c r="G257" s="99" t="s">
        <v>4965</v>
      </c>
      <c r="H257" s="99" t="s">
        <v>165</v>
      </c>
      <c r="I257" s="99" t="s">
        <v>4954</v>
      </c>
      <c r="J257" s="100" t="s">
        <v>33</v>
      </c>
      <c r="K257" s="99" t="s">
        <v>33</v>
      </c>
      <c r="L257" s="100" t="s">
        <v>33</v>
      </c>
      <c r="M257" s="101" t="s">
        <v>33</v>
      </c>
      <c r="N257" s="102" t="s">
        <v>33</v>
      </c>
      <c r="T257" s="68" t="s">
        <v>253</v>
      </c>
    </row>
    <row r="258" spans="1:22" s="63" customFormat="1" x14ac:dyDescent="0.2">
      <c r="A258" s="98"/>
      <c r="B258" s="97" t="s">
        <v>33</v>
      </c>
      <c r="C258" s="776" t="s">
        <v>182</v>
      </c>
      <c r="D258" s="776"/>
      <c r="E258" s="776"/>
      <c r="F258" s="90" t="s">
        <v>33</v>
      </c>
      <c r="G258" s="90" t="s">
        <v>33</v>
      </c>
      <c r="H258" s="90" t="s">
        <v>33</v>
      </c>
      <c r="I258" s="90" t="s">
        <v>33</v>
      </c>
      <c r="J258" s="91">
        <v>20.75</v>
      </c>
      <c r="K258" s="90" t="s">
        <v>33</v>
      </c>
      <c r="L258" s="91">
        <v>83</v>
      </c>
      <c r="M258" s="92" t="s">
        <v>33</v>
      </c>
      <c r="N258" s="93" t="s">
        <v>33</v>
      </c>
      <c r="U258" s="68" t="s">
        <v>182</v>
      </c>
    </row>
    <row r="259" spans="1:22" s="63" customFormat="1" x14ac:dyDescent="0.2">
      <c r="A259" s="98"/>
      <c r="B259" s="97" t="s">
        <v>33</v>
      </c>
      <c r="C259" s="767" t="s">
        <v>183</v>
      </c>
      <c r="D259" s="767"/>
      <c r="E259" s="767"/>
      <c r="F259" s="99" t="s">
        <v>33</v>
      </c>
      <c r="G259" s="99" t="s">
        <v>33</v>
      </c>
      <c r="H259" s="99" t="s">
        <v>33</v>
      </c>
      <c r="I259" s="99" t="s">
        <v>33</v>
      </c>
      <c r="J259" s="100" t="s">
        <v>33</v>
      </c>
      <c r="K259" s="99" t="s">
        <v>33</v>
      </c>
      <c r="L259" s="100">
        <v>83</v>
      </c>
      <c r="M259" s="101" t="s">
        <v>33</v>
      </c>
      <c r="N259" s="102" t="s">
        <v>33</v>
      </c>
      <c r="T259" s="68" t="s">
        <v>183</v>
      </c>
    </row>
    <row r="260" spans="1:22" s="63" customFormat="1" ht="22.5" x14ac:dyDescent="0.2">
      <c r="A260" s="98"/>
      <c r="B260" s="97" t="s">
        <v>4936</v>
      </c>
      <c r="C260" s="767" t="s">
        <v>4937</v>
      </c>
      <c r="D260" s="767"/>
      <c r="E260" s="767"/>
      <c r="F260" s="99" t="s">
        <v>186</v>
      </c>
      <c r="G260" s="99" t="s">
        <v>594</v>
      </c>
      <c r="H260" s="99" t="s">
        <v>33</v>
      </c>
      <c r="I260" s="99" t="s">
        <v>594</v>
      </c>
      <c r="J260" s="100" t="s">
        <v>33</v>
      </c>
      <c r="K260" s="99" t="s">
        <v>33</v>
      </c>
      <c r="L260" s="100">
        <v>53.95</v>
      </c>
      <c r="M260" s="101" t="s">
        <v>33</v>
      </c>
      <c r="N260" s="102" t="s">
        <v>33</v>
      </c>
      <c r="T260" s="68" t="s">
        <v>4937</v>
      </c>
    </row>
    <row r="261" spans="1:22" s="63" customFormat="1" ht="22.5" x14ac:dyDescent="0.2">
      <c r="A261" s="98"/>
      <c r="B261" s="97" t="s">
        <v>4938</v>
      </c>
      <c r="C261" s="767" t="s">
        <v>4939</v>
      </c>
      <c r="D261" s="767"/>
      <c r="E261" s="767"/>
      <c r="F261" s="99" t="s">
        <v>186</v>
      </c>
      <c r="G261" s="99" t="s">
        <v>1720</v>
      </c>
      <c r="H261" s="99" t="s">
        <v>33</v>
      </c>
      <c r="I261" s="99" t="s">
        <v>1720</v>
      </c>
      <c r="J261" s="100" t="s">
        <v>33</v>
      </c>
      <c r="K261" s="99" t="s">
        <v>33</v>
      </c>
      <c r="L261" s="100">
        <v>33.200000000000003</v>
      </c>
      <c r="M261" s="101" t="s">
        <v>33</v>
      </c>
      <c r="N261" s="102" t="s">
        <v>33</v>
      </c>
      <c r="T261" s="68" t="s">
        <v>4939</v>
      </c>
    </row>
    <row r="262" spans="1:22" s="63" customFormat="1" x14ac:dyDescent="0.2">
      <c r="A262" s="103"/>
      <c r="B262" s="104"/>
      <c r="C262" s="780" t="s">
        <v>191</v>
      </c>
      <c r="D262" s="780"/>
      <c r="E262" s="780"/>
      <c r="F262" s="105" t="s">
        <v>33</v>
      </c>
      <c r="G262" s="105" t="s">
        <v>33</v>
      </c>
      <c r="H262" s="105" t="s">
        <v>33</v>
      </c>
      <c r="I262" s="105" t="s">
        <v>33</v>
      </c>
      <c r="J262" s="106" t="s">
        <v>33</v>
      </c>
      <c r="K262" s="105" t="s">
        <v>33</v>
      </c>
      <c r="L262" s="106">
        <v>170.15</v>
      </c>
      <c r="M262" s="92" t="s">
        <v>33</v>
      </c>
      <c r="N262" s="107" t="s">
        <v>33</v>
      </c>
      <c r="V262" s="68" t="s">
        <v>191</v>
      </c>
    </row>
    <row r="263" spans="1:22" s="63" customFormat="1" ht="22.5" x14ac:dyDescent="0.2">
      <c r="A263" s="88" t="s">
        <v>692</v>
      </c>
      <c r="B263" s="89" t="s">
        <v>5009</v>
      </c>
      <c r="C263" s="776" t="s">
        <v>5010</v>
      </c>
      <c r="D263" s="776"/>
      <c r="E263" s="776"/>
      <c r="F263" s="90" t="s">
        <v>484</v>
      </c>
      <c r="G263" s="90" t="s">
        <v>33</v>
      </c>
      <c r="H263" s="90" t="s">
        <v>33</v>
      </c>
      <c r="I263" s="90" t="s">
        <v>246</v>
      </c>
      <c r="J263" s="91" t="s">
        <v>33</v>
      </c>
      <c r="K263" s="90" t="s">
        <v>33</v>
      </c>
      <c r="L263" s="91" t="s">
        <v>33</v>
      </c>
      <c r="M263" s="92" t="s">
        <v>33</v>
      </c>
      <c r="N263" s="93" t="s">
        <v>33</v>
      </c>
      <c r="Q263" s="68" t="s">
        <v>5010</v>
      </c>
    </row>
    <row r="264" spans="1:22" s="63" customFormat="1" ht="33.75" x14ac:dyDescent="0.2">
      <c r="A264" s="96"/>
      <c r="B264" s="97" t="s">
        <v>558</v>
      </c>
      <c r="C264" s="767" t="s">
        <v>2692</v>
      </c>
      <c r="D264" s="767"/>
      <c r="E264" s="767"/>
      <c r="F264" s="767"/>
      <c r="G264" s="767"/>
      <c r="H264" s="767"/>
      <c r="I264" s="767"/>
      <c r="J264" s="767"/>
      <c r="K264" s="767"/>
      <c r="L264" s="767"/>
      <c r="M264" s="767"/>
      <c r="N264" s="781"/>
      <c r="R264" s="68" t="s">
        <v>2692</v>
      </c>
    </row>
    <row r="265" spans="1:22" s="63" customFormat="1" ht="22.5" x14ac:dyDescent="0.2">
      <c r="A265" s="96"/>
      <c r="B265" s="97" t="s">
        <v>4933</v>
      </c>
      <c r="C265" s="767" t="s">
        <v>4934</v>
      </c>
      <c r="D265" s="767"/>
      <c r="E265" s="767"/>
      <c r="F265" s="767"/>
      <c r="G265" s="767"/>
      <c r="H265" s="767"/>
      <c r="I265" s="767"/>
      <c r="J265" s="767"/>
      <c r="K265" s="767"/>
      <c r="L265" s="767"/>
      <c r="M265" s="767"/>
      <c r="N265" s="781"/>
      <c r="R265" s="68" t="s">
        <v>4934</v>
      </c>
    </row>
    <row r="266" spans="1:22" s="63" customFormat="1" x14ac:dyDescent="0.2">
      <c r="A266" s="98"/>
      <c r="B266" s="97" t="s">
        <v>165</v>
      </c>
      <c r="C266" s="767" t="s">
        <v>251</v>
      </c>
      <c r="D266" s="767"/>
      <c r="E266" s="767"/>
      <c r="F266" s="99" t="s">
        <v>33</v>
      </c>
      <c r="G266" s="99" t="s">
        <v>33</v>
      </c>
      <c r="H266" s="99" t="s">
        <v>33</v>
      </c>
      <c r="I266" s="99" t="s">
        <v>33</v>
      </c>
      <c r="J266" s="100">
        <v>15.76</v>
      </c>
      <c r="K266" s="99" t="s">
        <v>165</v>
      </c>
      <c r="L266" s="100">
        <v>141.84</v>
      </c>
      <c r="M266" s="101" t="s">
        <v>33</v>
      </c>
      <c r="N266" s="102" t="s">
        <v>33</v>
      </c>
      <c r="S266" s="68" t="s">
        <v>251</v>
      </c>
    </row>
    <row r="267" spans="1:22" s="63" customFormat="1" x14ac:dyDescent="0.2">
      <c r="A267" s="98"/>
      <c r="B267" s="97" t="s">
        <v>33</v>
      </c>
      <c r="C267" s="767" t="s">
        <v>253</v>
      </c>
      <c r="D267" s="767"/>
      <c r="E267" s="767"/>
      <c r="F267" s="99" t="s">
        <v>179</v>
      </c>
      <c r="G267" s="99" t="s">
        <v>1418</v>
      </c>
      <c r="H267" s="99" t="s">
        <v>165</v>
      </c>
      <c r="I267" s="99" t="s">
        <v>1656</v>
      </c>
      <c r="J267" s="100" t="s">
        <v>33</v>
      </c>
      <c r="K267" s="99" t="s">
        <v>33</v>
      </c>
      <c r="L267" s="100" t="s">
        <v>33</v>
      </c>
      <c r="M267" s="101" t="s">
        <v>33</v>
      </c>
      <c r="N267" s="102" t="s">
        <v>33</v>
      </c>
      <c r="T267" s="68" t="s">
        <v>253</v>
      </c>
    </row>
    <row r="268" spans="1:22" s="63" customFormat="1" x14ac:dyDescent="0.2">
      <c r="A268" s="98"/>
      <c r="B268" s="97" t="s">
        <v>33</v>
      </c>
      <c r="C268" s="776" t="s">
        <v>182</v>
      </c>
      <c r="D268" s="776"/>
      <c r="E268" s="776"/>
      <c r="F268" s="90" t="s">
        <v>33</v>
      </c>
      <c r="G268" s="90" t="s">
        <v>33</v>
      </c>
      <c r="H268" s="90" t="s">
        <v>33</v>
      </c>
      <c r="I268" s="90" t="s">
        <v>33</v>
      </c>
      <c r="J268" s="91">
        <v>15.76</v>
      </c>
      <c r="K268" s="90" t="s">
        <v>33</v>
      </c>
      <c r="L268" s="91">
        <v>141.84</v>
      </c>
      <c r="M268" s="92" t="s">
        <v>33</v>
      </c>
      <c r="N268" s="93" t="s">
        <v>33</v>
      </c>
      <c r="U268" s="68" t="s">
        <v>182</v>
      </c>
    </row>
    <row r="269" spans="1:22" s="63" customFormat="1" x14ac:dyDescent="0.2">
      <c r="A269" s="98"/>
      <c r="B269" s="97" t="s">
        <v>33</v>
      </c>
      <c r="C269" s="767" t="s">
        <v>183</v>
      </c>
      <c r="D269" s="767"/>
      <c r="E269" s="767"/>
      <c r="F269" s="99" t="s">
        <v>33</v>
      </c>
      <c r="G269" s="99" t="s">
        <v>33</v>
      </c>
      <c r="H269" s="99" t="s">
        <v>33</v>
      </c>
      <c r="I269" s="99" t="s">
        <v>33</v>
      </c>
      <c r="J269" s="100" t="s">
        <v>33</v>
      </c>
      <c r="K269" s="99" t="s">
        <v>33</v>
      </c>
      <c r="L269" s="100">
        <v>141.84</v>
      </c>
      <c r="M269" s="101" t="s">
        <v>33</v>
      </c>
      <c r="N269" s="102" t="s">
        <v>33</v>
      </c>
      <c r="T269" s="68" t="s">
        <v>183</v>
      </c>
    </row>
    <row r="270" spans="1:22" s="63" customFormat="1" ht="22.5" x14ac:dyDescent="0.2">
      <c r="A270" s="98"/>
      <c r="B270" s="97" t="s">
        <v>4936</v>
      </c>
      <c r="C270" s="767" t="s">
        <v>4937</v>
      </c>
      <c r="D270" s="767"/>
      <c r="E270" s="767"/>
      <c r="F270" s="99" t="s">
        <v>186</v>
      </c>
      <c r="G270" s="99" t="s">
        <v>594</v>
      </c>
      <c r="H270" s="99" t="s">
        <v>33</v>
      </c>
      <c r="I270" s="99" t="s">
        <v>594</v>
      </c>
      <c r="J270" s="100" t="s">
        <v>33</v>
      </c>
      <c r="K270" s="99" t="s">
        <v>33</v>
      </c>
      <c r="L270" s="100">
        <v>92.2</v>
      </c>
      <c r="M270" s="101" t="s">
        <v>33</v>
      </c>
      <c r="N270" s="102" t="s">
        <v>33</v>
      </c>
      <c r="T270" s="68" t="s">
        <v>4937</v>
      </c>
    </row>
    <row r="271" spans="1:22" s="63" customFormat="1" ht="22.5" x14ac:dyDescent="0.2">
      <c r="A271" s="98"/>
      <c r="B271" s="97" t="s">
        <v>4938</v>
      </c>
      <c r="C271" s="767" t="s">
        <v>4939</v>
      </c>
      <c r="D271" s="767"/>
      <c r="E271" s="767"/>
      <c r="F271" s="99" t="s">
        <v>186</v>
      </c>
      <c r="G271" s="99" t="s">
        <v>1720</v>
      </c>
      <c r="H271" s="99" t="s">
        <v>33</v>
      </c>
      <c r="I271" s="99" t="s">
        <v>1720</v>
      </c>
      <c r="J271" s="100" t="s">
        <v>33</v>
      </c>
      <c r="K271" s="99" t="s">
        <v>33</v>
      </c>
      <c r="L271" s="100">
        <v>56.74</v>
      </c>
      <c r="M271" s="101" t="s">
        <v>33</v>
      </c>
      <c r="N271" s="102" t="s">
        <v>33</v>
      </c>
      <c r="T271" s="68" t="s">
        <v>4939</v>
      </c>
    </row>
    <row r="272" spans="1:22" s="63" customFormat="1" x14ac:dyDescent="0.2">
      <c r="A272" s="103"/>
      <c r="B272" s="104"/>
      <c r="C272" s="780" t="s">
        <v>191</v>
      </c>
      <c r="D272" s="780"/>
      <c r="E272" s="780"/>
      <c r="F272" s="105" t="s">
        <v>33</v>
      </c>
      <c r="G272" s="105" t="s">
        <v>33</v>
      </c>
      <c r="H272" s="105" t="s">
        <v>33</v>
      </c>
      <c r="I272" s="105" t="s">
        <v>33</v>
      </c>
      <c r="J272" s="106" t="s">
        <v>33</v>
      </c>
      <c r="K272" s="105" t="s">
        <v>33</v>
      </c>
      <c r="L272" s="106">
        <v>290.77999999999997</v>
      </c>
      <c r="M272" s="92" t="s">
        <v>33</v>
      </c>
      <c r="N272" s="107" t="s">
        <v>33</v>
      </c>
      <c r="V272" s="68" t="s">
        <v>191</v>
      </c>
    </row>
    <row r="273" spans="1:22" s="63" customFormat="1" ht="90" x14ac:dyDescent="0.2">
      <c r="A273" s="88" t="s">
        <v>233</v>
      </c>
      <c r="B273" s="89" t="s">
        <v>5011</v>
      </c>
      <c r="C273" s="776" t="s">
        <v>5012</v>
      </c>
      <c r="D273" s="776"/>
      <c r="E273" s="776"/>
      <c r="F273" s="90" t="s">
        <v>484</v>
      </c>
      <c r="G273" s="90" t="s">
        <v>33</v>
      </c>
      <c r="H273" s="90" t="s">
        <v>33</v>
      </c>
      <c r="I273" s="90" t="s">
        <v>262</v>
      </c>
      <c r="J273" s="91" t="s">
        <v>33</v>
      </c>
      <c r="K273" s="90" t="s">
        <v>33</v>
      </c>
      <c r="L273" s="91" t="s">
        <v>33</v>
      </c>
      <c r="M273" s="92" t="s">
        <v>33</v>
      </c>
      <c r="N273" s="93" t="s">
        <v>33</v>
      </c>
      <c r="Q273" s="68" t="s">
        <v>5012</v>
      </c>
    </row>
    <row r="274" spans="1:22" s="63" customFormat="1" ht="33.75" x14ac:dyDescent="0.2">
      <c r="A274" s="96"/>
      <c r="B274" s="97" t="s">
        <v>558</v>
      </c>
      <c r="C274" s="767" t="s">
        <v>2692</v>
      </c>
      <c r="D274" s="767"/>
      <c r="E274" s="767"/>
      <c r="F274" s="767"/>
      <c r="G274" s="767"/>
      <c r="H274" s="767"/>
      <c r="I274" s="767"/>
      <c r="J274" s="767"/>
      <c r="K274" s="767"/>
      <c r="L274" s="767"/>
      <c r="M274" s="767"/>
      <c r="N274" s="781"/>
      <c r="R274" s="68" t="s">
        <v>2692</v>
      </c>
    </row>
    <row r="275" spans="1:22" s="63" customFormat="1" ht="22.5" x14ac:dyDescent="0.2">
      <c r="A275" s="96"/>
      <c r="B275" s="97" t="s">
        <v>4933</v>
      </c>
      <c r="C275" s="767" t="s">
        <v>4934</v>
      </c>
      <c r="D275" s="767"/>
      <c r="E275" s="767"/>
      <c r="F275" s="767"/>
      <c r="G275" s="767"/>
      <c r="H275" s="767"/>
      <c r="I275" s="767"/>
      <c r="J275" s="767"/>
      <c r="K275" s="767"/>
      <c r="L275" s="767"/>
      <c r="M275" s="767"/>
      <c r="N275" s="781"/>
      <c r="R275" s="68" t="s">
        <v>4934</v>
      </c>
    </row>
    <row r="276" spans="1:22" s="63" customFormat="1" x14ac:dyDescent="0.2">
      <c r="A276" s="98"/>
      <c r="B276" s="97" t="s">
        <v>165</v>
      </c>
      <c r="C276" s="767" t="s">
        <v>251</v>
      </c>
      <c r="D276" s="767"/>
      <c r="E276" s="767"/>
      <c r="F276" s="99" t="s">
        <v>33</v>
      </c>
      <c r="G276" s="99" t="s">
        <v>33</v>
      </c>
      <c r="H276" s="99" t="s">
        <v>33</v>
      </c>
      <c r="I276" s="99" t="s">
        <v>33</v>
      </c>
      <c r="J276" s="100">
        <v>4.0999999999999996</v>
      </c>
      <c r="K276" s="99" t="s">
        <v>165</v>
      </c>
      <c r="L276" s="100">
        <v>45.1</v>
      </c>
      <c r="M276" s="101" t="s">
        <v>33</v>
      </c>
      <c r="N276" s="102" t="s">
        <v>33</v>
      </c>
      <c r="S276" s="68" t="s">
        <v>251</v>
      </c>
    </row>
    <row r="277" spans="1:22" s="63" customFormat="1" x14ac:dyDescent="0.2">
      <c r="A277" s="98"/>
      <c r="B277" s="97" t="s">
        <v>33</v>
      </c>
      <c r="C277" s="767" t="s">
        <v>253</v>
      </c>
      <c r="D277" s="767"/>
      <c r="E277" s="767"/>
      <c r="F277" s="99" t="s">
        <v>179</v>
      </c>
      <c r="G277" s="99" t="s">
        <v>377</v>
      </c>
      <c r="H277" s="99" t="s">
        <v>165</v>
      </c>
      <c r="I277" s="99" t="s">
        <v>5013</v>
      </c>
      <c r="J277" s="100" t="s">
        <v>33</v>
      </c>
      <c r="K277" s="99" t="s">
        <v>33</v>
      </c>
      <c r="L277" s="100" t="s">
        <v>33</v>
      </c>
      <c r="M277" s="101" t="s">
        <v>33</v>
      </c>
      <c r="N277" s="102" t="s">
        <v>33</v>
      </c>
      <c r="T277" s="68" t="s">
        <v>253</v>
      </c>
    </row>
    <row r="278" spans="1:22" s="63" customFormat="1" x14ac:dyDescent="0.2">
      <c r="A278" s="98"/>
      <c r="B278" s="97" t="s">
        <v>33</v>
      </c>
      <c r="C278" s="776" t="s">
        <v>182</v>
      </c>
      <c r="D278" s="776"/>
      <c r="E278" s="776"/>
      <c r="F278" s="90" t="s">
        <v>33</v>
      </c>
      <c r="G278" s="90" t="s">
        <v>33</v>
      </c>
      <c r="H278" s="90" t="s">
        <v>33</v>
      </c>
      <c r="I278" s="90" t="s">
        <v>33</v>
      </c>
      <c r="J278" s="91">
        <v>4.0999999999999996</v>
      </c>
      <c r="K278" s="90" t="s">
        <v>33</v>
      </c>
      <c r="L278" s="91">
        <v>45.1</v>
      </c>
      <c r="M278" s="92" t="s">
        <v>33</v>
      </c>
      <c r="N278" s="93" t="s">
        <v>33</v>
      </c>
      <c r="U278" s="68" t="s">
        <v>182</v>
      </c>
    </row>
    <row r="279" spans="1:22" s="63" customFormat="1" x14ac:dyDescent="0.2">
      <c r="A279" s="98"/>
      <c r="B279" s="97" t="s">
        <v>33</v>
      </c>
      <c r="C279" s="767" t="s">
        <v>183</v>
      </c>
      <c r="D279" s="767"/>
      <c r="E279" s="767"/>
      <c r="F279" s="99" t="s">
        <v>33</v>
      </c>
      <c r="G279" s="99" t="s">
        <v>33</v>
      </c>
      <c r="H279" s="99" t="s">
        <v>33</v>
      </c>
      <c r="I279" s="99" t="s">
        <v>33</v>
      </c>
      <c r="J279" s="100" t="s">
        <v>33</v>
      </c>
      <c r="K279" s="99" t="s">
        <v>33</v>
      </c>
      <c r="L279" s="100">
        <v>45.1</v>
      </c>
      <c r="M279" s="101" t="s">
        <v>33</v>
      </c>
      <c r="N279" s="102" t="s">
        <v>33</v>
      </c>
      <c r="T279" s="68" t="s">
        <v>183</v>
      </c>
    </row>
    <row r="280" spans="1:22" s="63" customFormat="1" ht="22.5" x14ac:dyDescent="0.2">
      <c r="A280" s="98"/>
      <c r="B280" s="97" t="s">
        <v>4936</v>
      </c>
      <c r="C280" s="767" t="s">
        <v>4937</v>
      </c>
      <c r="D280" s="767"/>
      <c r="E280" s="767"/>
      <c r="F280" s="99" t="s">
        <v>186</v>
      </c>
      <c r="G280" s="99" t="s">
        <v>594</v>
      </c>
      <c r="H280" s="99" t="s">
        <v>33</v>
      </c>
      <c r="I280" s="99" t="s">
        <v>594</v>
      </c>
      <c r="J280" s="100" t="s">
        <v>33</v>
      </c>
      <c r="K280" s="99" t="s">
        <v>33</v>
      </c>
      <c r="L280" s="100">
        <v>29.32</v>
      </c>
      <c r="M280" s="101" t="s">
        <v>33</v>
      </c>
      <c r="N280" s="102" t="s">
        <v>33</v>
      </c>
      <c r="T280" s="68" t="s">
        <v>4937</v>
      </c>
    </row>
    <row r="281" spans="1:22" s="63" customFormat="1" ht="22.5" x14ac:dyDescent="0.2">
      <c r="A281" s="98"/>
      <c r="B281" s="97" t="s">
        <v>4938</v>
      </c>
      <c r="C281" s="767" t="s">
        <v>4939</v>
      </c>
      <c r="D281" s="767"/>
      <c r="E281" s="767"/>
      <c r="F281" s="99" t="s">
        <v>186</v>
      </c>
      <c r="G281" s="99" t="s">
        <v>1720</v>
      </c>
      <c r="H281" s="99" t="s">
        <v>33</v>
      </c>
      <c r="I281" s="99" t="s">
        <v>1720</v>
      </c>
      <c r="J281" s="100" t="s">
        <v>33</v>
      </c>
      <c r="K281" s="99" t="s">
        <v>33</v>
      </c>
      <c r="L281" s="100">
        <v>18.04</v>
      </c>
      <c r="M281" s="101" t="s">
        <v>33</v>
      </c>
      <c r="N281" s="102" t="s">
        <v>33</v>
      </c>
      <c r="T281" s="68" t="s">
        <v>4939</v>
      </c>
    </row>
    <row r="282" spans="1:22" s="63" customFormat="1" x14ac:dyDescent="0.2">
      <c r="A282" s="103"/>
      <c r="B282" s="104"/>
      <c r="C282" s="780" t="s">
        <v>191</v>
      </c>
      <c r="D282" s="780"/>
      <c r="E282" s="780"/>
      <c r="F282" s="105" t="s">
        <v>33</v>
      </c>
      <c r="G282" s="105" t="s">
        <v>33</v>
      </c>
      <c r="H282" s="105" t="s">
        <v>33</v>
      </c>
      <c r="I282" s="105" t="s">
        <v>33</v>
      </c>
      <c r="J282" s="106" t="s">
        <v>33</v>
      </c>
      <c r="K282" s="105" t="s">
        <v>33</v>
      </c>
      <c r="L282" s="106">
        <v>92.46</v>
      </c>
      <c r="M282" s="92" t="s">
        <v>33</v>
      </c>
      <c r="N282" s="107" t="s">
        <v>33</v>
      </c>
      <c r="V282" s="68" t="s">
        <v>191</v>
      </c>
    </row>
    <row r="283" spans="1:22" s="63" customFormat="1" x14ac:dyDescent="0.2">
      <c r="A283" s="88" t="s">
        <v>704</v>
      </c>
      <c r="B283" s="89" t="s">
        <v>5014</v>
      </c>
      <c r="C283" s="776" t="s">
        <v>5015</v>
      </c>
      <c r="D283" s="776"/>
      <c r="E283" s="776"/>
      <c r="F283" s="90" t="s">
        <v>484</v>
      </c>
      <c r="G283" s="90" t="s">
        <v>33</v>
      </c>
      <c r="H283" s="90" t="s">
        <v>33</v>
      </c>
      <c r="I283" s="90" t="s">
        <v>212</v>
      </c>
      <c r="J283" s="91" t="s">
        <v>33</v>
      </c>
      <c r="K283" s="90" t="s">
        <v>33</v>
      </c>
      <c r="L283" s="91" t="s">
        <v>33</v>
      </c>
      <c r="M283" s="92" t="s">
        <v>33</v>
      </c>
      <c r="N283" s="93" t="s">
        <v>33</v>
      </c>
      <c r="Q283" s="68" t="s">
        <v>5015</v>
      </c>
    </row>
    <row r="284" spans="1:22" s="63" customFormat="1" ht="33.75" x14ac:dyDescent="0.2">
      <c r="A284" s="96"/>
      <c r="B284" s="97" t="s">
        <v>558</v>
      </c>
      <c r="C284" s="767" t="s">
        <v>2692</v>
      </c>
      <c r="D284" s="767"/>
      <c r="E284" s="767"/>
      <c r="F284" s="767"/>
      <c r="G284" s="767"/>
      <c r="H284" s="767"/>
      <c r="I284" s="767"/>
      <c r="J284" s="767"/>
      <c r="K284" s="767"/>
      <c r="L284" s="767"/>
      <c r="M284" s="767"/>
      <c r="N284" s="781"/>
      <c r="R284" s="68" t="s">
        <v>2692</v>
      </c>
    </row>
    <row r="285" spans="1:22" s="63" customFormat="1" ht="22.5" x14ac:dyDescent="0.2">
      <c r="A285" s="96"/>
      <c r="B285" s="97" t="s">
        <v>4933</v>
      </c>
      <c r="C285" s="767" t="s">
        <v>4934</v>
      </c>
      <c r="D285" s="767"/>
      <c r="E285" s="767"/>
      <c r="F285" s="767"/>
      <c r="G285" s="767"/>
      <c r="H285" s="767"/>
      <c r="I285" s="767"/>
      <c r="J285" s="767"/>
      <c r="K285" s="767"/>
      <c r="L285" s="767"/>
      <c r="M285" s="767"/>
      <c r="N285" s="781"/>
      <c r="R285" s="68" t="s">
        <v>4934</v>
      </c>
    </row>
    <row r="286" spans="1:22" s="63" customFormat="1" x14ac:dyDescent="0.2">
      <c r="A286" s="98"/>
      <c r="B286" s="97" t="s">
        <v>165</v>
      </c>
      <c r="C286" s="767" t="s">
        <v>251</v>
      </c>
      <c r="D286" s="767"/>
      <c r="E286" s="767"/>
      <c r="F286" s="99" t="s">
        <v>33</v>
      </c>
      <c r="G286" s="99" t="s">
        <v>33</v>
      </c>
      <c r="H286" s="99" t="s">
        <v>33</v>
      </c>
      <c r="I286" s="99" t="s">
        <v>33</v>
      </c>
      <c r="J286" s="100">
        <v>81.95</v>
      </c>
      <c r="K286" s="99" t="s">
        <v>165</v>
      </c>
      <c r="L286" s="100">
        <v>327.8</v>
      </c>
      <c r="M286" s="101" t="s">
        <v>33</v>
      </c>
      <c r="N286" s="102" t="s">
        <v>33</v>
      </c>
      <c r="S286" s="68" t="s">
        <v>251</v>
      </c>
    </row>
    <row r="287" spans="1:22" s="63" customFormat="1" x14ac:dyDescent="0.2">
      <c r="A287" s="98"/>
      <c r="B287" s="97" t="s">
        <v>33</v>
      </c>
      <c r="C287" s="767" t="s">
        <v>253</v>
      </c>
      <c r="D287" s="767"/>
      <c r="E287" s="767"/>
      <c r="F287" s="99" t="s">
        <v>179</v>
      </c>
      <c r="G287" s="99" t="s">
        <v>5016</v>
      </c>
      <c r="H287" s="99" t="s">
        <v>165</v>
      </c>
      <c r="I287" s="99" t="s">
        <v>5017</v>
      </c>
      <c r="J287" s="100" t="s">
        <v>33</v>
      </c>
      <c r="K287" s="99" t="s">
        <v>33</v>
      </c>
      <c r="L287" s="100" t="s">
        <v>33</v>
      </c>
      <c r="M287" s="101" t="s">
        <v>33</v>
      </c>
      <c r="N287" s="102" t="s">
        <v>33</v>
      </c>
      <c r="T287" s="68" t="s">
        <v>253</v>
      </c>
    </row>
    <row r="288" spans="1:22" s="63" customFormat="1" x14ac:dyDescent="0.2">
      <c r="A288" s="98"/>
      <c r="B288" s="97" t="s">
        <v>33</v>
      </c>
      <c r="C288" s="776" t="s">
        <v>182</v>
      </c>
      <c r="D288" s="776"/>
      <c r="E288" s="776"/>
      <c r="F288" s="90" t="s">
        <v>33</v>
      </c>
      <c r="G288" s="90" t="s">
        <v>33</v>
      </c>
      <c r="H288" s="90" t="s">
        <v>33</v>
      </c>
      <c r="I288" s="90" t="s">
        <v>33</v>
      </c>
      <c r="J288" s="91">
        <v>81.95</v>
      </c>
      <c r="K288" s="90" t="s">
        <v>33</v>
      </c>
      <c r="L288" s="91">
        <v>327.8</v>
      </c>
      <c r="M288" s="92" t="s">
        <v>33</v>
      </c>
      <c r="N288" s="93" t="s">
        <v>33</v>
      </c>
      <c r="U288" s="68" t="s">
        <v>182</v>
      </c>
    </row>
    <row r="289" spans="1:22" s="63" customFormat="1" x14ac:dyDescent="0.2">
      <c r="A289" s="98"/>
      <c r="B289" s="97" t="s">
        <v>33</v>
      </c>
      <c r="C289" s="767" t="s">
        <v>183</v>
      </c>
      <c r="D289" s="767"/>
      <c r="E289" s="767"/>
      <c r="F289" s="99" t="s">
        <v>33</v>
      </c>
      <c r="G289" s="99" t="s">
        <v>33</v>
      </c>
      <c r="H289" s="99" t="s">
        <v>33</v>
      </c>
      <c r="I289" s="99" t="s">
        <v>33</v>
      </c>
      <c r="J289" s="100" t="s">
        <v>33</v>
      </c>
      <c r="K289" s="99" t="s">
        <v>33</v>
      </c>
      <c r="L289" s="100">
        <v>327.8</v>
      </c>
      <c r="M289" s="101" t="s">
        <v>33</v>
      </c>
      <c r="N289" s="102" t="s">
        <v>33</v>
      </c>
      <c r="T289" s="68" t="s">
        <v>183</v>
      </c>
    </row>
    <row r="290" spans="1:22" s="63" customFormat="1" ht="22.5" x14ac:dyDescent="0.2">
      <c r="A290" s="98"/>
      <c r="B290" s="97" t="s">
        <v>4936</v>
      </c>
      <c r="C290" s="767" t="s">
        <v>4937</v>
      </c>
      <c r="D290" s="767"/>
      <c r="E290" s="767"/>
      <c r="F290" s="99" t="s">
        <v>186</v>
      </c>
      <c r="G290" s="99" t="s">
        <v>594</v>
      </c>
      <c r="H290" s="99" t="s">
        <v>33</v>
      </c>
      <c r="I290" s="99" t="s">
        <v>594</v>
      </c>
      <c r="J290" s="100" t="s">
        <v>33</v>
      </c>
      <c r="K290" s="99" t="s">
        <v>33</v>
      </c>
      <c r="L290" s="100">
        <v>213.07</v>
      </c>
      <c r="M290" s="101" t="s">
        <v>33</v>
      </c>
      <c r="N290" s="102" t="s">
        <v>33</v>
      </c>
      <c r="T290" s="68" t="s">
        <v>4937</v>
      </c>
    </row>
    <row r="291" spans="1:22" s="63" customFormat="1" ht="22.5" x14ac:dyDescent="0.2">
      <c r="A291" s="98"/>
      <c r="B291" s="97" t="s">
        <v>4938</v>
      </c>
      <c r="C291" s="767" t="s">
        <v>4939</v>
      </c>
      <c r="D291" s="767"/>
      <c r="E291" s="767"/>
      <c r="F291" s="99" t="s">
        <v>186</v>
      </c>
      <c r="G291" s="99" t="s">
        <v>1720</v>
      </c>
      <c r="H291" s="99" t="s">
        <v>33</v>
      </c>
      <c r="I291" s="99" t="s">
        <v>1720</v>
      </c>
      <c r="J291" s="100" t="s">
        <v>33</v>
      </c>
      <c r="K291" s="99" t="s">
        <v>33</v>
      </c>
      <c r="L291" s="100">
        <v>131.12</v>
      </c>
      <c r="M291" s="101" t="s">
        <v>33</v>
      </c>
      <c r="N291" s="102" t="s">
        <v>33</v>
      </c>
      <c r="T291" s="68" t="s">
        <v>4939</v>
      </c>
    </row>
    <row r="292" spans="1:22" s="63" customFormat="1" x14ac:dyDescent="0.2">
      <c r="A292" s="103"/>
      <c r="B292" s="104"/>
      <c r="C292" s="780" t="s">
        <v>191</v>
      </c>
      <c r="D292" s="780"/>
      <c r="E292" s="780"/>
      <c r="F292" s="105" t="s">
        <v>33</v>
      </c>
      <c r="G292" s="105" t="s">
        <v>33</v>
      </c>
      <c r="H292" s="105" t="s">
        <v>33</v>
      </c>
      <c r="I292" s="105" t="s">
        <v>33</v>
      </c>
      <c r="J292" s="106" t="s">
        <v>33</v>
      </c>
      <c r="K292" s="105" t="s">
        <v>33</v>
      </c>
      <c r="L292" s="106">
        <v>671.99</v>
      </c>
      <c r="M292" s="92" t="s">
        <v>33</v>
      </c>
      <c r="N292" s="107" t="s">
        <v>33</v>
      </c>
      <c r="V292" s="68" t="s">
        <v>191</v>
      </c>
    </row>
    <row r="293" spans="1:22" s="63" customFormat="1" ht="33.75" x14ac:dyDescent="0.2">
      <c r="A293" s="88" t="s">
        <v>309</v>
      </c>
      <c r="B293" s="89" t="s">
        <v>5018</v>
      </c>
      <c r="C293" s="776" t="s">
        <v>5019</v>
      </c>
      <c r="D293" s="776"/>
      <c r="E293" s="776"/>
      <c r="F293" s="90" t="s">
        <v>4861</v>
      </c>
      <c r="G293" s="90" t="s">
        <v>33</v>
      </c>
      <c r="H293" s="90" t="s">
        <v>33</v>
      </c>
      <c r="I293" s="90" t="s">
        <v>267</v>
      </c>
      <c r="J293" s="91" t="s">
        <v>33</v>
      </c>
      <c r="K293" s="90" t="s">
        <v>33</v>
      </c>
      <c r="L293" s="91" t="s">
        <v>33</v>
      </c>
      <c r="M293" s="92" t="s">
        <v>33</v>
      </c>
      <c r="N293" s="93" t="s">
        <v>33</v>
      </c>
      <c r="Q293" s="68" t="s">
        <v>5019</v>
      </c>
    </row>
    <row r="294" spans="1:22" s="63" customFormat="1" ht="33.75" x14ac:dyDescent="0.2">
      <c r="A294" s="96"/>
      <c r="B294" s="97" t="s">
        <v>558</v>
      </c>
      <c r="C294" s="767" t="s">
        <v>2692</v>
      </c>
      <c r="D294" s="767"/>
      <c r="E294" s="767"/>
      <c r="F294" s="767"/>
      <c r="G294" s="767"/>
      <c r="H294" s="767"/>
      <c r="I294" s="767"/>
      <c r="J294" s="767"/>
      <c r="K294" s="767"/>
      <c r="L294" s="767"/>
      <c r="M294" s="767"/>
      <c r="N294" s="781"/>
      <c r="R294" s="68" t="s">
        <v>2692</v>
      </c>
    </row>
    <row r="295" spans="1:22" s="63" customFormat="1" ht="22.5" x14ac:dyDescent="0.2">
      <c r="A295" s="96"/>
      <c r="B295" s="97" t="s">
        <v>4933</v>
      </c>
      <c r="C295" s="767" t="s">
        <v>4934</v>
      </c>
      <c r="D295" s="767"/>
      <c r="E295" s="767"/>
      <c r="F295" s="767"/>
      <c r="G295" s="767"/>
      <c r="H295" s="767"/>
      <c r="I295" s="767"/>
      <c r="J295" s="767"/>
      <c r="K295" s="767"/>
      <c r="L295" s="767"/>
      <c r="M295" s="767"/>
      <c r="N295" s="781"/>
      <c r="R295" s="68" t="s">
        <v>4934</v>
      </c>
    </row>
    <row r="296" spans="1:22" s="63" customFormat="1" x14ac:dyDescent="0.2">
      <c r="A296" s="98"/>
      <c r="B296" s="97" t="s">
        <v>165</v>
      </c>
      <c r="C296" s="767" t="s">
        <v>251</v>
      </c>
      <c r="D296" s="767"/>
      <c r="E296" s="767"/>
      <c r="F296" s="99" t="s">
        <v>33</v>
      </c>
      <c r="G296" s="99" t="s">
        <v>33</v>
      </c>
      <c r="H296" s="99" t="s">
        <v>33</v>
      </c>
      <c r="I296" s="99" t="s">
        <v>33</v>
      </c>
      <c r="J296" s="100">
        <v>1.03</v>
      </c>
      <c r="K296" s="99" t="s">
        <v>165</v>
      </c>
      <c r="L296" s="100">
        <v>12.36</v>
      </c>
      <c r="M296" s="101" t="s">
        <v>33</v>
      </c>
      <c r="N296" s="102" t="s">
        <v>33</v>
      </c>
      <c r="S296" s="68" t="s">
        <v>251</v>
      </c>
    </row>
    <row r="297" spans="1:22" s="63" customFormat="1" x14ac:dyDescent="0.2">
      <c r="A297" s="98"/>
      <c r="B297" s="97" t="s">
        <v>33</v>
      </c>
      <c r="C297" s="767" t="s">
        <v>253</v>
      </c>
      <c r="D297" s="767"/>
      <c r="E297" s="767"/>
      <c r="F297" s="99" t="s">
        <v>179</v>
      </c>
      <c r="G297" s="99" t="s">
        <v>849</v>
      </c>
      <c r="H297" s="99" t="s">
        <v>165</v>
      </c>
      <c r="I297" s="99" t="s">
        <v>5020</v>
      </c>
      <c r="J297" s="100" t="s">
        <v>33</v>
      </c>
      <c r="K297" s="99" t="s">
        <v>33</v>
      </c>
      <c r="L297" s="100" t="s">
        <v>33</v>
      </c>
      <c r="M297" s="101" t="s">
        <v>33</v>
      </c>
      <c r="N297" s="102" t="s">
        <v>33</v>
      </c>
      <c r="T297" s="68" t="s">
        <v>253</v>
      </c>
    </row>
    <row r="298" spans="1:22" s="63" customFormat="1" x14ac:dyDescent="0.2">
      <c r="A298" s="98"/>
      <c r="B298" s="97" t="s">
        <v>33</v>
      </c>
      <c r="C298" s="776" t="s">
        <v>182</v>
      </c>
      <c r="D298" s="776"/>
      <c r="E298" s="776"/>
      <c r="F298" s="90" t="s">
        <v>33</v>
      </c>
      <c r="G298" s="90" t="s">
        <v>33</v>
      </c>
      <c r="H298" s="90" t="s">
        <v>33</v>
      </c>
      <c r="I298" s="90" t="s">
        <v>33</v>
      </c>
      <c r="J298" s="91">
        <v>1.03</v>
      </c>
      <c r="K298" s="90" t="s">
        <v>33</v>
      </c>
      <c r="L298" s="91">
        <v>12.36</v>
      </c>
      <c r="M298" s="92" t="s">
        <v>33</v>
      </c>
      <c r="N298" s="93" t="s">
        <v>33</v>
      </c>
      <c r="U298" s="68" t="s">
        <v>182</v>
      </c>
    </row>
    <row r="299" spans="1:22" s="63" customFormat="1" x14ac:dyDescent="0.2">
      <c r="A299" s="98"/>
      <c r="B299" s="97" t="s">
        <v>33</v>
      </c>
      <c r="C299" s="767" t="s">
        <v>183</v>
      </c>
      <c r="D299" s="767"/>
      <c r="E299" s="767"/>
      <c r="F299" s="99" t="s">
        <v>33</v>
      </c>
      <c r="G299" s="99" t="s">
        <v>33</v>
      </c>
      <c r="H299" s="99" t="s">
        <v>33</v>
      </c>
      <c r="I299" s="99" t="s">
        <v>33</v>
      </c>
      <c r="J299" s="100" t="s">
        <v>33</v>
      </c>
      <c r="K299" s="99" t="s">
        <v>33</v>
      </c>
      <c r="L299" s="100">
        <v>12.36</v>
      </c>
      <c r="M299" s="101" t="s">
        <v>33</v>
      </c>
      <c r="N299" s="102" t="s">
        <v>33</v>
      </c>
      <c r="T299" s="68" t="s">
        <v>183</v>
      </c>
    </row>
    <row r="300" spans="1:22" s="63" customFormat="1" ht="22.5" x14ac:dyDescent="0.2">
      <c r="A300" s="98"/>
      <c r="B300" s="97" t="s">
        <v>4936</v>
      </c>
      <c r="C300" s="767" t="s">
        <v>4937</v>
      </c>
      <c r="D300" s="767"/>
      <c r="E300" s="767"/>
      <c r="F300" s="99" t="s">
        <v>186</v>
      </c>
      <c r="G300" s="99" t="s">
        <v>594</v>
      </c>
      <c r="H300" s="99" t="s">
        <v>33</v>
      </c>
      <c r="I300" s="99" t="s">
        <v>594</v>
      </c>
      <c r="J300" s="100" t="s">
        <v>33</v>
      </c>
      <c r="K300" s="99" t="s">
        <v>33</v>
      </c>
      <c r="L300" s="100">
        <v>8.0299999999999994</v>
      </c>
      <c r="M300" s="101" t="s">
        <v>33</v>
      </c>
      <c r="N300" s="102" t="s">
        <v>33</v>
      </c>
      <c r="T300" s="68" t="s">
        <v>4937</v>
      </c>
    </row>
    <row r="301" spans="1:22" s="63" customFormat="1" ht="22.5" x14ac:dyDescent="0.2">
      <c r="A301" s="98"/>
      <c r="B301" s="97" t="s">
        <v>4938</v>
      </c>
      <c r="C301" s="767" t="s">
        <v>4939</v>
      </c>
      <c r="D301" s="767"/>
      <c r="E301" s="767"/>
      <c r="F301" s="99" t="s">
        <v>186</v>
      </c>
      <c r="G301" s="99" t="s">
        <v>1720</v>
      </c>
      <c r="H301" s="99" t="s">
        <v>33</v>
      </c>
      <c r="I301" s="99" t="s">
        <v>1720</v>
      </c>
      <c r="J301" s="100" t="s">
        <v>33</v>
      </c>
      <c r="K301" s="99" t="s">
        <v>33</v>
      </c>
      <c r="L301" s="100">
        <v>4.9400000000000004</v>
      </c>
      <c r="M301" s="101" t="s">
        <v>33</v>
      </c>
      <c r="N301" s="102" t="s">
        <v>33</v>
      </c>
      <c r="T301" s="68" t="s">
        <v>4939</v>
      </c>
    </row>
    <row r="302" spans="1:22" s="63" customFormat="1" x14ac:dyDescent="0.2">
      <c r="A302" s="103"/>
      <c r="B302" s="104"/>
      <c r="C302" s="780" t="s">
        <v>191</v>
      </c>
      <c r="D302" s="780"/>
      <c r="E302" s="780"/>
      <c r="F302" s="105" t="s">
        <v>33</v>
      </c>
      <c r="G302" s="105" t="s">
        <v>33</v>
      </c>
      <c r="H302" s="105" t="s">
        <v>33</v>
      </c>
      <c r="I302" s="105" t="s">
        <v>33</v>
      </c>
      <c r="J302" s="106" t="s">
        <v>33</v>
      </c>
      <c r="K302" s="105" t="s">
        <v>33</v>
      </c>
      <c r="L302" s="106">
        <v>25.33</v>
      </c>
      <c r="M302" s="92" t="s">
        <v>33</v>
      </c>
      <c r="N302" s="107" t="s">
        <v>33</v>
      </c>
      <c r="V302" s="68" t="s">
        <v>191</v>
      </c>
    </row>
    <row r="303" spans="1:22" s="63" customFormat="1" ht="45" x14ac:dyDescent="0.2">
      <c r="A303" s="88" t="s">
        <v>722</v>
      </c>
      <c r="B303" s="89" t="s">
        <v>5021</v>
      </c>
      <c r="C303" s="776" t="s">
        <v>5022</v>
      </c>
      <c r="D303" s="776"/>
      <c r="E303" s="776"/>
      <c r="F303" s="90" t="s">
        <v>917</v>
      </c>
      <c r="G303" s="90" t="s">
        <v>33</v>
      </c>
      <c r="H303" s="90" t="s">
        <v>33</v>
      </c>
      <c r="I303" s="90" t="s">
        <v>219</v>
      </c>
      <c r="J303" s="91" t="s">
        <v>33</v>
      </c>
      <c r="K303" s="90" t="s">
        <v>33</v>
      </c>
      <c r="L303" s="91" t="s">
        <v>33</v>
      </c>
      <c r="M303" s="92" t="s">
        <v>33</v>
      </c>
      <c r="N303" s="93" t="s">
        <v>33</v>
      </c>
      <c r="Q303" s="68" t="s">
        <v>5022</v>
      </c>
    </row>
    <row r="304" spans="1:22" s="63" customFormat="1" ht="33.75" x14ac:dyDescent="0.2">
      <c r="A304" s="96"/>
      <c r="B304" s="97" t="s">
        <v>558</v>
      </c>
      <c r="C304" s="767" t="s">
        <v>2692</v>
      </c>
      <c r="D304" s="767"/>
      <c r="E304" s="767"/>
      <c r="F304" s="767"/>
      <c r="G304" s="767"/>
      <c r="H304" s="767"/>
      <c r="I304" s="767"/>
      <c r="J304" s="767"/>
      <c r="K304" s="767"/>
      <c r="L304" s="767"/>
      <c r="M304" s="767"/>
      <c r="N304" s="781"/>
      <c r="R304" s="68" t="s">
        <v>2692</v>
      </c>
    </row>
    <row r="305" spans="1:22" s="63" customFormat="1" ht="22.5" x14ac:dyDescent="0.2">
      <c r="A305" s="96"/>
      <c r="B305" s="97" t="s">
        <v>4933</v>
      </c>
      <c r="C305" s="767" t="s">
        <v>4934</v>
      </c>
      <c r="D305" s="767"/>
      <c r="E305" s="767"/>
      <c r="F305" s="767"/>
      <c r="G305" s="767"/>
      <c r="H305" s="767"/>
      <c r="I305" s="767"/>
      <c r="J305" s="767"/>
      <c r="K305" s="767"/>
      <c r="L305" s="767"/>
      <c r="M305" s="767"/>
      <c r="N305" s="781"/>
      <c r="R305" s="68" t="s">
        <v>4934</v>
      </c>
    </row>
    <row r="306" spans="1:22" s="63" customFormat="1" x14ac:dyDescent="0.2">
      <c r="A306" s="98"/>
      <c r="B306" s="97" t="s">
        <v>165</v>
      </c>
      <c r="C306" s="767" t="s">
        <v>251</v>
      </c>
      <c r="D306" s="767"/>
      <c r="E306" s="767"/>
      <c r="F306" s="99" t="s">
        <v>33</v>
      </c>
      <c r="G306" s="99" t="s">
        <v>33</v>
      </c>
      <c r="H306" s="99" t="s">
        <v>33</v>
      </c>
      <c r="I306" s="99" t="s">
        <v>33</v>
      </c>
      <c r="J306" s="100">
        <v>1361.84</v>
      </c>
      <c r="K306" s="99" t="s">
        <v>165</v>
      </c>
      <c r="L306" s="100">
        <v>6809.2</v>
      </c>
      <c r="M306" s="101" t="s">
        <v>33</v>
      </c>
      <c r="N306" s="102" t="s">
        <v>33</v>
      </c>
      <c r="S306" s="68" t="s">
        <v>251</v>
      </c>
    </row>
    <row r="307" spans="1:22" s="63" customFormat="1" x14ac:dyDescent="0.2">
      <c r="A307" s="98"/>
      <c r="B307" s="97" t="s">
        <v>33</v>
      </c>
      <c r="C307" s="767" t="s">
        <v>253</v>
      </c>
      <c r="D307" s="767"/>
      <c r="E307" s="767"/>
      <c r="F307" s="99" t="s">
        <v>179</v>
      </c>
      <c r="G307" s="99" t="s">
        <v>5023</v>
      </c>
      <c r="H307" s="99" t="s">
        <v>165</v>
      </c>
      <c r="I307" s="99" t="s">
        <v>5024</v>
      </c>
      <c r="J307" s="100" t="s">
        <v>33</v>
      </c>
      <c r="K307" s="99" t="s">
        <v>33</v>
      </c>
      <c r="L307" s="100" t="s">
        <v>33</v>
      </c>
      <c r="M307" s="101" t="s">
        <v>33</v>
      </c>
      <c r="N307" s="102" t="s">
        <v>33</v>
      </c>
      <c r="T307" s="68" t="s">
        <v>253</v>
      </c>
    </row>
    <row r="308" spans="1:22" s="63" customFormat="1" x14ac:dyDescent="0.2">
      <c r="A308" s="98"/>
      <c r="B308" s="97" t="s">
        <v>33</v>
      </c>
      <c r="C308" s="776" t="s">
        <v>182</v>
      </c>
      <c r="D308" s="776"/>
      <c r="E308" s="776"/>
      <c r="F308" s="90" t="s">
        <v>33</v>
      </c>
      <c r="G308" s="90" t="s">
        <v>33</v>
      </c>
      <c r="H308" s="90" t="s">
        <v>33</v>
      </c>
      <c r="I308" s="90" t="s">
        <v>33</v>
      </c>
      <c r="J308" s="91">
        <v>1361.84</v>
      </c>
      <c r="K308" s="90" t="s">
        <v>33</v>
      </c>
      <c r="L308" s="91">
        <v>6809.2</v>
      </c>
      <c r="M308" s="92" t="s">
        <v>33</v>
      </c>
      <c r="N308" s="93" t="s">
        <v>33</v>
      </c>
      <c r="U308" s="68" t="s">
        <v>182</v>
      </c>
    </row>
    <row r="309" spans="1:22" s="63" customFormat="1" x14ac:dyDescent="0.2">
      <c r="A309" s="98"/>
      <c r="B309" s="97" t="s">
        <v>33</v>
      </c>
      <c r="C309" s="767" t="s">
        <v>183</v>
      </c>
      <c r="D309" s="767"/>
      <c r="E309" s="767"/>
      <c r="F309" s="99" t="s">
        <v>33</v>
      </c>
      <c r="G309" s="99" t="s">
        <v>33</v>
      </c>
      <c r="H309" s="99" t="s">
        <v>33</v>
      </c>
      <c r="I309" s="99" t="s">
        <v>33</v>
      </c>
      <c r="J309" s="100" t="s">
        <v>33</v>
      </c>
      <c r="K309" s="99" t="s">
        <v>33</v>
      </c>
      <c r="L309" s="100">
        <v>6809.2</v>
      </c>
      <c r="M309" s="101" t="s">
        <v>33</v>
      </c>
      <c r="N309" s="102" t="s">
        <v>33</v>
      </c>
      <c r="T309" s="68" t="s">
        <v>183</v>
      </c>
    </row>
    <row r="310" spans="1:22" s="63" customFormat="1" ht="22.5" x14ac:dyDescent="0.2">
      <c r="A310" s="98"/>
      <c r="B310" s="97" t="s">
        <v>4936</v>
      </c>
      <c r="C310" s="767" t="s">
        <v>4937</v>
      </c>
      <c r="D310" s="767"/>
      <c r="E310" s="767"/>
      <c r="F310" s="99" t="s">
        <v>186</v>
      </c>
      <c r="G310" s="99" t="s">
        <v>594</v>
      </c>
      <c r="H310" s="99" t="s">
        <v>33</v>
      </c>
      <c r="I310" s="99" t="s">
        <v>594</v>
      </c>
      <c r="J310" s="100" t="s">
        <v>33</v>
      </c>
      <c r="K310" s="99" t="s">
        <v>33</v>
      </c>
      <c r="L310" s="100">
        <v>4425.9799999999996</v>
      </c>
      <c r="M310" s="101" t="s">
        <v>33</v>
      </c>
      <c r="N310" s="102" t="s">
        <v>33</v>
      </c>
      <c r="T310" s="68" t="s">
        <v>4937</v>
      </c>
    </row>
    <row r="311" spans="1:22" s="63" customFormat="1" ht="22.5" x14ac:dyDescent="0.2">
      <c r="A311" s="98"/>
      <c r="B311" s="97" t="s">
        <v>4938</v>
      </c>
      <c r="C311" s="767" t="s">
        <v>4939</v>
      </c>
      <c r="D311" s="767"/>
      <c r="E311" s="767"/>
      <c r="F311" s="99" t="s">
        <v>186</v>
      </c>
      <c r="G311" s="99" t="s">
        <v>1720</v>
      </c>
      <c r="H311" s="99" t="s">
        <v>33</v>
      </c>
      <c r="I311" s="99" t="s">
        <v>1720</v>
      </c>
      <c r="J311" s="100" t="s">
        <v>33</v>
      </c>
      <c r="K311" s="99" t="s">
        <v>33</v>
      </c>
      <c r="L311" s="100">
        <v>2723.68</v>
      </c>
      <c r="M311" s="101" t="s">
        <v>33</v>
      </c>
      <c r="N311" s="102" t="s">
        <v>33</v>
      </c>
      <c r="T311" s="68" t="s">
        <v>4939</v>
      </c>
    </row>
    <row r="312" spans="1:22" s="63" customFormat="1" x14ac:dyDescent="0.2">
      <c r="A312" s="103"/>
      <c r="B312" s="104"/>
      <c r="C312" s="780" t="s">
        <v>191</v>
      </c>
      <c r="D312" s="780"/>
      <c r="E312" s="780"/>
      <c r="F312" s="105" t="s">
        <v>33</v>
      </c>
      <c r="G312" s="105" t="s">
        <v>33</v>
      </c>
      <c r="H312" s="105" t="s">
        <v>33</v>
      </c>
      <c r="I312" s="105" t="s">
        <v>33</v>
      </c>
      <c r="J312" s="106" t="s">
        <v>33</v>
      </c>
      <c r="K312" s="105" t="s">
        <v>33</v>
      </c>
      <c r="L312" s="106">
        <v>13958.86</v>
      </c>
      <c r="M312" s="92" t="s">
        <v>33</v>
      </c>
      <c r="N312" s="107" t="s">
        <v>33</v>
      </c>
      <c r="V312" s="68" t="s">
        <v>191</v>
      </c>
    </row>
    <row r="313" spans="1:22" s="63" customFormat="1" ht="33.75" x14ac:dyDescent="0.2">
      <c r="A313" s="88" t="s">
        <v>736</v>
      </c>
      <c r="B313" s="89" t="s">
        <v>4976</v>
      </c>
      <c r="C313" s="776" t="s">
        <v>4977</v>
      </c>
      <c r="D313" s="776"/>
      <c r="E313" s="776"/>
      <c r="F313" s="90" t="s">
        <v>917</v>
      </c>
      <c r="G313" s="90" t="s">
        <v>33</v>
      </c>
      <c r="H313" s="90" t="s">
        <v>33</v>
      </c>
      <c r="I313" s="90" t="s">
        <v>165</v>
      </c>
      <c r="J313" s="91" t="s">
        <v>33</v>
      </c>
      <c r="K313" s="90" t="s">
        <v>33</v>
      </c>
      <c r="L313" s="91" t="s">
        <v>33</v>
      </c>
      <c r="M313" s="92" t="s">
        <v>33</v>
      </c>
      <c r="N313" s="93" t="s">
        <v>33</v>
      </c>
      <c r="Q313" s="68" t="s">
        <v>4977</v>
      </c>
    </row>
    <row r="314" spans="1:22" s="63" customFormat="1" ht="33.75" x14ac:dyDescent="0.2">
      <c r="A314" s="96"/>
      <c r="B314" s="97" t="s">
        <v>558</v>
      </c>
      <c r="C314" s="767" t="s">
        <v>2692</v>
      </c>
      <c r="D314" s="767"/>
      <c r="E314" s="767"/>
      <c r="F314" s="767"/>
      <c r="G314" s="767"/>
      <c r="H314" s="767"/>
      <c r="I314" s="767"/>
      <c r="J314" s="767"/>
      <c r="K314" s="767"/>
      <c r="L314" s="767"/>
      <c r="M314" s="767"/>
      <c r="N314" s="781"/>
      <c r="R314" s="68" t="s">
        <v>2692</v>
      </c>
    </row>
    <row r="315" spans="1:22" s="63" customFormat="1" ht="22.5" x14ac:dyDescent="0.2">
      <c r="A315" s="96"/>
      <c r="B315" s="97" t="s">
        <v>4933</v>
      </c>
      <c r="C315" s="767" t="s">
        <v>4934</v>
      </c>
      <c r="D315" s="767"/>
      <c r="E315" s="767"/>
      <c r="F315" s="767"/>
      <c r="G315" s="767"/>
      <c r="H315" s="767"/>
      <c r="I315" s="767"/>
      <c r="J315" s="767"/>
      <c r="K315" s="767"/>
      <c r="L315" s="767"/>
      <c r="M315" s="767"/>
      <c r="N315" s="781"/>
      <c r="R315" s="68" t="s">
        <v>4934</v>
      </c>
    </row>
    <row r="316" spans="1:22" s="63" customFormat="1" x14ac:dyDescent="0.2">
      <c r="A316" s="98"/>
      <c r="B316" s="97" t="s">
        <v>165</v>
      </c>
      <c r="C316" s="767" t="s">
        <v>251</v>
      </c>
      <c r="D316" s="767"/>
      <c r="E316" s="767"/>
      <c r="F316" s="99" t="s">
        <v>33</v>
      </c>
      <c r="G316" s="99" t="s">
        <v>33</v>
      </c>
      <c r="H316" s="99" t="s">
        <v>33</v>
      </c>
      <c r="I316" s="99" t="s">
        <v>33</v>
      </c>
      <c r="J316" s="100">
        <v>993.07</v>
      </c>
      <c r="K316" s="99" t="s">
        <v>165</v>
      </c>
      <c r="L316" s="100">
        <v>993.07</v>
      </c>
      <c r="M316" s="101" t="s">
        <v>33</v>
      </c>
      <c r="N316" s="102" t="s">
        <v>33</v>
      </c>
      <c r="S316" s="68" t="s">
        <v>251</v>
      </c>
    </row>
    <row r="317" spans="1:22" s="63" customFormat="1" x14ac:dyDescent="0.2">
      <c r="A317" s="98"/>
      <c r="B317" s="97" t="s">
        <v>33</v>
      </c>
      <c r="C317" s="767" t="s">
        <v>253</v>
      </c>
      <c r="D317" s="767"/>
      <c r="E317" s="767"/>
      <c r="F317" s="99" t="s">
        <v>179</v>
      </c>
      <c r="G317" s="99" t="s">
        <v>4978</v>
      </c>
      <c r="H317" s="99" t="s">
        <v>165</v>
      </c>
      <c r="I317" s="99" t="s">
        <v>4978</v>
      </c>
      <c r="J317" s="100" t="s">
        <v>33</v>
      </c>
      <c r="K317" s="99" t="s">
        <v>33</v>
      </c>
      <c r="L317" s="100" t="s">
        <v>33</v>
      </c>
      <c r="M317" s="101" t="s">
        <v>33</v>
      </c>
      <c r="N317" s="102" t="s">
        <v>33</v>
      </c>
      <c r="T317" s="68" t="s">
        <v>253</v>
      </c>
    </row>
    <row r="318" spans="1:22" s="63" customFormat="1" x14ac:dyDescent="0.2">
      <c r="A318" s="98"/>
      <c r="B318" s="97" t="s">
        <v>33</v>
      </c>
      <c r="C318" s="776" t="s">
        <v>182</v>
      </c>
      <c r="D318" s="776"/>
      <c r="E318" s="776"/>
      <c r="F318" s="90" t="s">
        <v>33</v>
      </c>
      <c r="G318" s="90" t="s">
        <v>33</v>
      </c>
      <c r="H318" s="90" t="s">
        <v>33</v>
      </c>
      <c r="I318" s="90" t="s">
        <v>33</v>
      </c>
      <c r="J318" s="91">
        <v>993.07</v>
      </c>
      <c r="K318" s="90" t="s">
        <v>33</v>
      </c>
      <c r="L318" s="91">
        <v>993.07</v>
      </c>
      <c r="M318" s="92" t="s">
        <v>33</v>
      </c>
      <c r="N318" s="93" t="s">
        <v>33</v>
      </c>
      <c r="U318" s="68" t="s">
        <v>182</v>
      </c>
    </row>
    <row r="319" spans="1:22" s="63" customFormat="1" x14ac:dyDescent="0.2">
      <c r="A319" s="98"/>
      <c r="B319" s="97" t="s">
        <v>33</v>
      </c>
      <c r="C319" s="767" t="s">
        <v>183</v>
      </c>
      <c r="D319" s="767"/>
      <c r="E319" s="767"/>
      <c r="F319" s="99" t="s">
        <v>33</v>
      </c>
      <c r="G319" s="99" t="s">
        <v>33</v>
      </c>
      <c r="H319" s="99" t="s">
        <v>33</v>
      </c>
      <c r="I319" s="99" t="s">
        <v>33</v>
      </c>
      <c r="J319" s="100" t="s">
        <v>33</v>
      </c>
      <c r="K319" s="99" t="s">
        <v>33</v>
      </c>
      <c r="L319" s="100">
        <v>993.07</v>
      </c>
      <c r="M319" s="101" t="s">
        <v>33</v>
      </c>
      <c r="N319" s="102" t="s">
        <v>33</v>
      </c>
      <c r="T319" s="68" t="s">
        <v>183</v>
      </c>
    </row>
    <row r="320" spans="1:22" s="63" customFormat="1" ht="22.5" x14ac:dyDescent="0.2">
      <c r="A320" s="98"/>
      <c r="B320" s="97" t="s">
        <v>4936</v>
      </c>
      <c r="C320" s="767" t="s">
        <v>4937</v>
      </c>
      <c r="D320" s="767"/>
      <c r="E320" s="767"/>
      <c r="F320" s="99" t="s">
        <v>186</v>
      </c>
      <c r="G320" s="99" t="s">
        <v>594</v>
      </c>
      <c r="H320" s="99" t="s">
        <v>33</v>
      </c>
      <c r="I320" s="99" t="s">
        <v>594</v>
      </c>
      <c r="J320" s="100" t="s">
        <v>33</v>
      </c>
      <c r="K320" s="99" t="s">
        <v>33</v>
      </c>
      <c r="L320" s="100">
        <v>645.5</v>
      </c>
      <c r="M320" s="101" t="s">
        <v>33</v>
      </c>
      <c r="N320" s="102" t="s">
        <v>33</v>
      </c>
      <c r="T320" s="68" t="s">
        <v>4937</v>
      </c>
    </row>
    <row r="321" spans="1:22" s="63" customFormat="1" ht="22.5" x14ac:dyDescent="0.2">
      <c r="A321" s="98"/>
      <c r="B321" s="97" t="s">
        <v>4938</v>
      </c>
      <c r="C321" s="767" t="s">
        <v>4939</v>
      </c>
      <c r="D321" s="767"/>
      <c r="E321" s="767"/>
      <c r="F321" s="99" t="s">
        <v>186</v>
      </c>
      <c r="G321" s="99" t="s">
        <v>1720</v>
      </c>
      <c r="H321" s="99" t="s">
        <v>33</v>
      </c>
      <c r="I321" s="99" t="s">
        <v>1720</v>
      </c>
      <c r="J321" s="100" t="s">
        <v>33</v>
      </c>
      <c r="K321" s="99" t="s">
        <v>33</v>
      </c>
      <c r="L321" s="100">
        <v>397.23</v>
      </c>
      <c r="M321" s="101" t="s">
        <v>33</v>
      </c>
      <c r="N321" s="102" t="s">
        <v>33</v>
      </c>
      <c r="T321" s="68" t="s">
        <v>4939</v>
      </c>
    </row>
    <row r="322" spans="1:22" s="63" customFormat="1" x14ac:dyDescent="0.2">
      <c r="A322" s="103"/>
      <c r="B322" s="104"/>
      <c r="C322" s="780" t="s">
        <v>191</v>
      </c>
      <c r="D322" s="780"/>
      <c r="E322" s="780"/>
      <c r="F322" s="105" t="s">
        <v>33</v>
      </c>
      <c r="G322" s="105" t="s">
        <v>33</v>
      </c>
      <c r="H322" s="105" t="s">
        <v>33</v>
      </c>
      <c r="I322" s="105" t="s">
        <v>33</v>
      </c>
      <c r="J322" s="106" t="s">
        <v>33</v>
      </c>
      <c r="K322" s="105" t="s">
        <v>33</v>
      </c>
      <c r="L322" s="106">
        <v>2035.8</v>
      </c>
      <c r="M322" s="92" t="s">
        <v>33</v>
      </c>
      <c r="N322" s="107" t="s">
        <v>33</v>
      </c>
      <c r="V322" s="68" t="s">
        <v>191</v>
      </c>
    </row>
    <row r="323" spans="1:22" s="63" customFormat="1" ht="33.75" x14ac:dyDescent="0.2">
      <c r="A323" s="88" t="s">
        <v>741</v>
      </c>
      <c r="B323" s="89" t="s">
        <v>5025</v>
      </c>
      <c r="C323" s="776" t="s">
        <v>5026</v>
      </c>
      <c r="D323" s="776"/>
      <c r="E323" s="776"/>
      <c r="F323" s="90" t="s">
        <v>484</v>
      </c>
      <c r="G323" s="90" t="s">
        <v>33</v>
      </c>
      <c r="H323" s="90" t="s">
        <v>33</v>
      </c>
      <c r="I323" s="90" t="s">
        <v>165</v>
      </c>
      <c r="J323" s="91" t="s">
        <v>33</v>
      </c>
      <c r="K323" s="90" t="s">
        <v>33</v>
      </c>
      <c r="L323" s="91" t="s">
        <v>33</v>
      </c>
      <c r="M323" s="92" t="s">
        <v>33</v>
      </c>
      <c r="N323" s="93" t="s">
        <v>33</v>
      </c>
      <c r="Q323" s="68" t="s">
        <v>5026</v>
      </c>
    </row>
    <row r="324" spans="1:22" s="63" customFormat="1" ht="33.75" x14ac:dyDescent="0.2">
      <c r="A324" s="96"/>
      <c r="B324" s="97" t="s">
        <v>558</v>
      </c>
      <c r="C324" s="767" t="s">
        <v>2692</v>
      </c>
      <c r="D324" s="767"/>
      <c r="E324" s="767"/>
      <c r="F324" s="767"/>
      <c r="G324" s="767"/>
      <c r="H324" s="767"/>
      <c r="I324" s="767"/>
      <c r="J324" s="767"/>
      <c r="K324" s="767"/>
      <c r="L324" s="767"/>
      <c r="M324" s="767"/>
      <c r="N324" s="781"/>
      <c r="R324" s="68" t="s">
        <v>2692</v>
      </c>
    </row>
    <row r="325" spans="1:22" s="63" customFormat="1" ht="22.5" x14ac:dyDescent="0.2">
      <c r="A325" s="96"/>
      <c r="B325" s="97" t="s">
        <v>4933</v>
      </c>
      <c r="C325" s="767" t="s">
        <v>4934</v>
      </c>
      <c r="D325" s="767"/>
      <c r="E325" s="767"/>
      <c r="F325" s="767"/>
      <c r="G325" s="767"/>
      <c r="H325" s="767"/>
      <c r="I325" s="767"/>
      <c r="J325" s="767"/>
      <c r="K325" s="767"/>
      <c r="L325" s="767"/>
      <c r="M325" s="767"/>
      <c r="N325" s="781"/>
      <c r="R325" s="68" t="s">
        <v>4934</v>
      </c>
    </row>
    <row r="326" spans="1:22" s="63" customFormat="1" x14ac:dyDescent="0.2">
      <c r="A326" s="98"/>
      <c r="B326" s="97" t="s">
        <v>165</v>
      </c>
      <c r="C326" s="767" t="s">
        <v>251</v>
      </c>
      <c r="D326" s="767"/>
      <c r="E326" s="767"/>
      <c r="F326" s="99" t="s">
        <v>33</v>
      </c>
      <c r="G326" s="99" t="s">
        <v>33</v>
      </c>
      <c r="H326" s="99" t="s">
        <v>33</v>
      </c>
      <c r="I326" s="99" t="s">
        <v>33</v>
      </c>
      <c r="J326" s="100">
        <v>1849.14</v>
      </c>
      <c r="K326" s="99" t="s">
        <v>165</v>
      </c>
      <c r="L326" s="100">
        <v>1849.14</v>
      </c>
      <c r="M326" s="101" t="s">
        <v>33</v>
      </c>
      <c r="N326" s="102" t="s">
        <v>33</v>
      </c>
      <c r="S326" s="68" t="s">
        <v>251</v>
      </c>
    </row>
    <row r="327" spans="1:22" s="63" customFormat="1" x14ac:dyDescent="0.2">
      <c r="A327" s="98"/>
      <c r="B327" s="97" t="s">
        <v>33</v>
      </c>
      <c r="C327" s="767" t="s">
        <v>253</v>
      </c>
      <c r="D327" s="767"/>
      <c r="E327" s="767"/>
      <c r="F327" s="99" t="s">
        <v>179</v>
      </c>
      <c r="G327" s="99" t="s">
        <v>5027</v>
      </c>
      <c r="H327" s="99" t="s">
        <v>165</v>
      </c>
      <c r="I327" s="99" t="s">
        <v>5027</v>
      </c>
      <c r="J327" s="100" t="s">
        <v>33</v>
      </c>
      <c r="K327" s="99" t="s">
        <v>33</v>
      </c>
      <c r="L327" s="100" t="s">
        <v>33</v>
      </c>
      <c r="M327" s="101" t="s">
        <v>33</v>
      </c>
      <c r="N327" s="102" t="s">
        <v>33</v>
      </c>
      <c r="T327" s="68" t="s">
        <v>253</v>
      </c>
    </row>
    <row r="328" spans="1:22" s="63" customFormat="1" x14ac:dyDescent="0.2">
      <c r="A328" s="98"/>
      <c r="B328" s="97" t="s">
        <v>33</v>
      </c>
      <c r="C328" s="776" t="s">
        <v>182</v>
      </c>
      <c r="D328" s="776"/>
      <c r="E328" s="776"/>
      <c r="F328" s="90" t="s">
        <v>33</v>
      </c>
      <c r="G328" s="90" t="s">
        <v>33</v>
      </c>
      <c r="H328" s="90" t="s">
        <v>33</v>
      </c>
      <c r="I328" s="90" t="s">
        <v>33</v>
      </c>
      <c r="J328" s="91">
        <v>1849.14</v>
      </c>
      <c r="K328" s="90" t="s">
        <v>33</v>
      </c>
      <c r="L328" s="91">
        <v>1849.14</v>
      </c>
      <c r="M328" s="92" t="s">
        <v>33</v>
      </c>
      <c r="N328" s="93" t="s">
        <v>33</v>
      </c>
      <c r="U328" s="68" t="s">
        <v>182</v>
      </c>
    </row>
    <row r="329" spans="1:22" s="63" customFormat="1" x14ac:dyDescent="0.2">
      <c r="A329" s="98"/>
      <c r="B329" s="97" t="s">
        <v>33</v>
      </c>
      <c r="C329" s="767" t="s">
        <v>183</v>
      </c>
      <c r="D329" s="767"/>
      <c r="E329" s="767"/>
      <c r="F329" s="99" t="s">
        <v>33</v>
      </c>
      <c r="G329" s="99" t="s">
        <v>33</v>
      </c>
      <c r="H329" s="99" t="s">
        <v>33</v>
      </c>
      <c r="I329" s="99" t="s">
        <v>33</v>
      </c>
      <c r="J329" s="100" t="s">
        <v>33</v>
      </c>
      <c r="K329" s="99" t="s">
        <v>33</v>
      </c>
      <c r="L329" s="100">
        <v>1849.14</v>
      </c>
      <c r="M329" s="101" t="s">
        <v>33</v>
      </c>
      <c r="N329" s="102" t="s">
        <v>33</v>
      </c>
      <c r="T329" s="68" t="s">
        <v>183</v>
      </c>
    </row>
    <row r="330" spans="1:22" s="63" customFormat="1" ht="22.5" x14ac:dyDescent="0.2">
      <c r="A330" s="98"/>
      <c r="B330" s="97" t="s">
        <v>4936</v>
      </c>
      <c r="C330" s="767" t="s">
        <v>4937</v>
      </c>
      <c r="D330" s="767"/>
      <c r="E330" s="767"/>
      <c r="F330" s="99" t="s">
        <v>186</v>
      </c>
      <c r="G330" s="99" t="s">
        <v>594</v>
      </c>
      <c r="H330" s="99" t="s">
        <v>33</v>
      </c>
      <c r="I330" s="99" t="s">
        <v>594</v>
      </c>
      <c r="J330" s="100" t="s">
        <v>33</v>
      </c>
      <c r="K330" s="99" t="s">
        <v>33</v>
      </c>
      <c r="L330" s="100">
        <v>1201.94</v>
      </c>
      <c r="M330" s="101" t="s">
        <v>33</v>
      </c>
      <c r="N330" s="102" t="s">
        <v>33</v>
      </c>
      <c r="T330" s="68" t="s">
        <v>4937</v>
      </c>
    </row>
    <row r="331" spans="1:22" s="63" customFormat="1" ht="22.5" x14ac:dyDescent="0.2">
      <c r="A331" s="98"/>
      <c r="B331" s="97" t="s">
        <v>4938</v>
      </c>
      <c r="C331" s="767" t="s">
        <v>4939</v>
      </c>
      <c r="D331" s="767"/>
      <c r="E331" s="767"/>
      <c r="F331" s="99" t="s">
        <v>186</v>
      </c>
      <c r="G331" s="99" t="s">
        <v>1720</v>
      </c>
      <c r="H331" s="99" t="s">
        <v>33</v>
      </c>
      <c r="I331" s="99" t="s">
        <v>1720</v>
      </c>
      <c r="J331" s="100" t="s">
        <v>33</v>
      </c>
      <c r="K331" s="99" t="s">
        <v>33</v>
      </c>
      <c r="L331" s="100">
        <v>739.66</v>
      </c>
      <c r="M331" s="101" t="s">
        <v>33</v>
      </c>
      <c r="N331" s="102" t="s">
        <v>33</v>
      </c>
      <c r="T331" s="68" t="s">
        <v>4939</v>
      </c>
    </row>
    <row r="332" spans="1:22" s="63" customFormat="1" x14ac:dyDescent="0.2">
      <c r="A332" s="103"/>
      <c r="B332" s="104"/>
      <c r="C332" s="780" t="s">
        <v>191</v>
      </c>
      <c r="D332" s="780"/>
      <c r="E332" s="780"/>
      <c r="F332" s="105" t="s">
        <v>33</v>
      </c>
      <c r="G332" s="105" t="s">
        <v>33</v>
      </c>
      <c r="H332" s="105" t="s">
        <v>33</v>
      </c>
      <c r="I332" s="105" t="s">
        <v>33</v>
      </c>
      <c r="J332" s="106" t="s">
        <v>33</v>
      </c>
      <c r="K332" s="105" t="s">
        <v>33</v>
      </c>
      <c r="L332" s="106">
        <v>3790.74</v>
      </c>
      <c r="M332" s="92" t="s">
        <v>33</v>
      </c>
      <c r="N332" s="107" t="s">
        <v>33</v>
      </c>
      <c r="V332" s="68" t="s">
        <v>191</v>
      </c>
    </row>
    <row r="333" spans="1:22" s="63" customFormat="1" ht="33.75" x14ac:dyDescent="0.2">
      <c r="A333" s="88" t="s">
        <v>745</v>
      </c>
      <c r="B333" s="89" t="s">
        <v>5028</v>
      </c>
      <c r="C333" s="776" t="s">
        <v>5029</v>
      </c>
      <c r="D333" s="776"/>
      <c r="E333" s="776"/>
      <c r="F333" s="90" t="s">
        <v>484</v>
      </c>
      <c r="G333" s="90" t="s">
        <v>33</v>
      </c>
      <c r="H333" s="90" t="s">
        <v>33</v>
      </c>
      <c r="I333" s="90" t="s">
        <v>212</v>
      </c>
      <c r="J333" s="91" t="s">
        <v>33</v>
      </c>
      <c r="K333" s="90" t="s">
        <v>33</v>
      </c>
      <c r="L333" s="91" t="s">
        <v>33</v>
      </c>
      <c r="M333" s="92" t="s">
        <v>33</v>
      </c>
      <c r="N333" s="93" t="s">
        <v>33</v>
      </c>
      <c r="Q333" s="68" t="s">
        <v>5029</v>
      </c>
    </row>
    <row r="334" spans="1:22" s="63" customFormat="1" ht="33.75" x14ac:dyDescent="0.2">
      <c r="A334" s="96"/>
      <c r="B334" s="97" t="s">
        <v>558</v>
      </c>
      <c r="C334" s="767" t="s">
        <v>2692</v>
      </c>
      <c r="D334" s="767"/>
      <c r="E334" s="767"/>
      <c r="F334" s="767"/>
      <c r="G334" s="767"/>
      <c r="H334" s="767"/>
      <c r="I334" s="767"/>
      <c r="J334" s="767"/>
      <c r="K334" s="767"/>
      <c r="L334" s="767"/>
      <c r="M334" s="767"/>
      <c r="N334" s="781"/>
      <c r="R334" s="68" t="s">
        <v>2692</v>
      </c>
    </row>
    <row r="335" spans="1:22" s="63" customFormat="1" ht="22.5" x14ac:dyDescent="0.2">
      <c r="A335" s="96"/>
      <c r="B335" s="97" t="s">
        <v>4933</v>
      </c>
      <c r="C335" s="767" t="s">
        <v>4934</v>
      </c>
      <c r="D335" s="767"/>
      <c r="E335" s="767"/>
      <c r="F335" s="767"/>
      <c r="G335" s="767"/>
      <c r="H335" s="767"/>
      <c r="I335" s="767"/>
      <c r="J335" s="767"/>
      <c r="K335" s="767"/>
      <c r="L335" s="767"/>
      <c r="M335" s="767"/>
      <c r="N335" s="781"/>
      <c r="R335" s="68" t="s">
        <v>4934</v>
      </c>
    </row>
    <row r="336" spans="1:22" s="63" customFormat="1" x14ac:dyDescent="0.2">
      <c r="A336" s="98"/>
      <c r="B336" s="97" t="s">
        <v>165</v>
      </c>
      <c r="C336" s="767" t="s">
        <v>251</v>
      </c>
      <c r="D336" s="767"/>
      <c r="E336" s="767"/>
      <c r="F336" s="99" t="s">
        <v>33</v>
      </c>
      <c r="G336" s="99" t="s">
        <v>33</v>
      </c>
      <c r="H336" s="99" t="s">
        <v>33</v>
      </c>
      <c r="I336" s="99" t="s">
        <v>33</v>
      </c>
      <c r="J336" s="100">
        <v>41.49</v>
      </c>
      <c r="K336" s="99" t="s">
        <v>165</v>
      </c>
      <c r="L336" s="100">
        <v>165.96</v>
      </c>
      <c r="M336" s="101" t="s">
        <v>33</v>
      </c>
      <c r="N336" s="102" t="s">
        <v>33</v>
      </c>
      <c r="S336" s="68" t="s">
        <v>251</v>
      </c>
    </row>
    <row r="337" spans="1:25" s="63" customFormat="1" x14ac:dyDescent="0.2">
      <c r="A337" s="98"/>
      <c r="B337" s="97" t="s">
        <v>33</v>
      </c>
      <c r="C337" s="767" t="s">
        <v>253</v>
      </c>
      <c r="D337" s="767"/>
      <c r="E337" s="767"/>
      <c r="F337" s="99" t="s">
        <v>179</v>
      </c>
      <c r="G337" s="99" t="s">
        <v>2354</v>
      </c>
      <c r="H337" s="99" t="s">
        <v>165</v>
      </c>
      <c r="I337" s="99" t="s">
        <v>4947</v>
      </c>
      <c r="J337" s="100" t="s">
        <v>33</v>
      </c>
      <c r="K337" s="99" t="s">
        <v>33</v>
      </c>
      <c r="L337" s="100" t="s">
        <v>33</v>
      </c>
      <c r="M337" s="101" t="s">
        <v>33</v>
      </c>
      <c r="N337" s="102" t="s">
        <v>33</v>
      </c>
      <c r="T337" s="68" t="s">
        <v>253</v>
      </c>
    </row>
    <row r="338" spans="1:25" s="63" customFormat="1" x14ac:dyDescent="0.2">
      <c r="A338" s="98"/>
      <c r="B338" s="97" t="s">
        <v>33</v>
      </c>
      <c r="C338" s="776" t="s">
        <v>182</v>
      </c>
      <c r="D338" s="776"/>
      <c r="E338" s="776"/>
      <c r="F338" s="90" t="s">
        <v>33</v>
      </c>
      <c r="G338" s="90" t="s">
        <v>33</v>
      </c>
      <c r="H338" s="90" t="s">
        <v>33</v>
      </c>
      <c r="I338" s="90" t="s">
        <v>33</v>
      </c>
      <c r="J338" s="91">
        <v>41.49</v>
      </c>
      <c r="K338" s="90" t="s">
        <v>33</v>
      </c>
      <c r="L338" s="91">
        <v>165.96</v>
      </c>
      <c r="M338" s="92" t="s">
        <v>33</v>
      </c>
      <c r="N338" s="93" t="s">
        <v>33</v>
      </c>
      <c r="U338" s="68" t="s">
        <v>182</v>
      </c>
    </row>
    <row r="339" spans="1:25" s="63" customFormat="1" x14ac:dyDescent="0.2">
      <c r="A339" s="98"/>
      <c r="B339" s="97" t="s">
        <v>33</v>
      </c>
      <c r="C339" s="767" t="s">
        <v>183</v>
      </c>
      <c r="D339" s="767"/>
      <c r="E339" s="767"/>
      <c r="F339" s="99" t="s">
        <v>33</v>
      </c>
      <c r="G339" s="99" t="s">
        <v>33</v>
      </c>
      <c r="H339" s="99" t="s">
        <v>33</v>
      </c>
      <c r="I339" s="99" t="s">
        <v>33</v>
      </c>
      <c r="J339" s="100" t="s">
        <v>33</v>
      </c>
      <c r="K339" s="99" t="s">
        <v>33</v>
      </c>
      <c r="L339" s="100">
        <v>165.96</v>
      </c>
      <c r="M339" s="101" t="s">
        <v>33</v>
      </c>
      <c r="N339" s="102" t="s">
        <v>33</v>
      </c>
      <c r="T339" s="68" t="s">
        <v>183</v>
      </c>
    </row>
    <row r="340" spans="1:25" s="63" customFormat="1" ht="22.5" x14ac:dyDescent="0.2">
      <c r="A340" s="98"/>
      <c r="B340" s="97" t="s">
        <v>4936</v>
      </c>
      <c r="C340" s="767" t="s">
        <v>4937</v>
      </c>
      <c r="D340" s="767"/>
      <c r="E340" s="767"/>
      <c r="F340" s="99" t="s">
        <v>186</v>
      </c>
      <c r="G340" s="99" t="s">
        <v>594</v>
      </c>
      <c r="H340" s="99" t="s">
        <v>33</v>
      </c>
      <c r="I340" s="99" t="s">
        <v>594</v>
      </c>
      <c r="J340" s="100" t="s">
        <v>33</v>
      </c>
      <c r="K340" s="99" t="s">
        <v>33</v>
      </c>
      <c r="L340" s="100">
        <v>107.87</v>
      </c>
      <c r="M340" s="101" t="s">
        <v>33</v>
      </c>
      <c r="N340" s="102" t="s">
        <v>33</v>
      </c>
      <c r="T340" s="68" t="s">
        <v>4937</v>
      </c>
    </row>
    <row r="341" spans="1:25" s="63" customFormat="1" ht="22.5" x14ac:dyDescent="0.2">
      <c r="A341" s="98"/>
      <c r="B341" s="97" t="s">
        <v>4938</v>
      </c>
      <c r="C341" s="767" t="s">
        <v>4939</v>
      </c>
      <c r="D341" s="767"/>
      <c r="E341" s="767"/>
      <c r="F341" s="99" t="s">
        <v>186</v>
      </c>
      <c r="G341" s="99" t="s">
        <v>1720</v>
      </c>
      <c r="H341" s="99" t="s">
        <v>33</v>
      </c>
      <c r="I341" s="99" t="s">
        <v>1720</v>
      </c>
      <c r="J341" s="100" t="s">
        <v>33</v>
      </c>
      <c r="K341" s="99" t="s">
        <v>33</v>
      </c>
      <c r="L341" s="100">
        <v>66.38</v>
      </c>
      <c r="M341" s="101" t="s">
        <v>33</v>
      </c>
      <c r="N341" s="102" t="s">
        <v>33</v>
      </c>
      <c r="T341" s="68" t="s">
        <v>4939</v>
      </c>
    </row>
    <row r="342" spans="1:25" s="63" customFormat="1" x14ac:dyDescent="0.2">
      <c r="A342" s="103"/>
      <c r="B342" s="104"/>
      <c r="C342" s="780" t="s">
        <v>191</v>
      </c>
      <c r="D342" s="780"/>
      <c r="E342" s="780"/>
      <c r="F342" s="105" t="s">
        <v>33</v>
      </c>
      <c r="G342" s="105" t="s">
        <v>33</v>
      </c>
      <c r="H342" s="105" t="s">
        <v>33</v>
      </c>
      <c r="I342" s="105" t="s">
        <v>33</v>
      </c>
      <c r="J342" s="106" t="s">
        <v>33</v>
      </c>
      <c r="K342" s="105" t="s">
        <v>33</v>
      </c>
      <c r="L342" s="106">
        <v>340.21</v>
      </c>
      <c r="M342" s="92" t="s">
        <v>33</v>
      </c>
      <c r="N342" s="107" t="s">
        <v>33</v>
      </c>
      <c r="V342" s="68" t="s">
        <v>191</v>
      </c>
    </row>
    <row r="343" spans="1:25" s="63" customFormat="1" ht="1.5" customHeight="1" x14ac:dyDescent="0.2">
      <c r="A343" s="108"/>
      <c r="B343" s="104"/>
      <c r="C343" s="104"/>
      <c r="D343" s="104"/>
      <c r="E343" s="104"/>
      <c r="F343" s="108"/>
      <c r="G343" s="108"/>
      <c r="H343" s="108"/>
      <c r="I343" s="108"/>
      <c r="J343" s="109"/>
      <c r="K343" s="108"/>
      <c r="L343" s="109"/>
      <c r="M343" s="99"/>
      <c r="N343" s="109"/>
    </row>
    <row r="344" spans="1:25" s="63" customFormat="1" ht="2.25" customHeight="1" x14ac:dyDescent="0.2">
      <c r="B344" s="67"/>
      <c r="C344" s="67"/>
      <c r="D344" s="67"/>
      <c r="E344" s="67"/>
      <c r="F344" s="67"/>
      <c r="G344" s="67"/>
      <c r="H344" s="67"/>
      <c r="I344" s="67"/>
      <c r="J344" s="67"/>
      <c r="K344" s="67"/>
      <c r="L344" s="122"/>
      <c r="M344" s="123"/>
      <c r="N344" s="124"/>
    </row>
    <row r="345" spans="1:25" s="63" customFormat="1" x14ac:dyDescent="0.2">
      <c r="A345" s="110"/>
      <c r="B345" s="111" t="s">
        <v>33</v>
      </c>
      <c r="C345" s="780" t="s">
        <v>321</v>
      </c>
      <c r="D345" s="780"/>
      <c r="E345" s="780"/>
      <c r="F345" s="780"/>
      <c r="G345" s="780"/>
      <c r="H345" s="780"/>
      <c r="I345" s="780"/>
      <c r="J345" s="780"/>
      <c r="K345" s="780"/>
      <c r="L345" s="112" t="s">
        <v>33</v>
      </c>
      <c r="M345" s="113" t="s">
        <v>33</v>
      </c>
      <c r="N345" s="114" t="s">
        <v>33</v>
      </c>
      <c r="X345" s="68" t="s">
        <v>321</v>
      </c>
    </row>
    <row r="346" spans="1:25" s="63" customFormat="1" x14ac:dyDescent="0.2">
      <c r="A346" s="115"/>
      <c r="B346" s="97" t="s">
        <v>33</v>
      </c>
      <c r="C346" s="767" t="s">
        <v>5030</v>
      </c>
      <c r="D346" s="767"/>
      <c r="E346" s="767"/>
      <c r="F346" s="767"/>
      <c r="G346" s="767"/>
      <c r="H346" s="767"/>
      <c r="I346" s="767"/>
      <c r="J346" s="767"/>
      <c r="K346" s="767"/>
      <c r="L346" s="116">
        <v>76745.3</v>
      </c>
      <c r="M346" s="117" t="s">
        <v>33</v>
      </c>
      <c r="N346" s="118">
        <v>1440509</v>
      </c>
      <c r="Y346" s="68" t="s">
        <v>5030</v>
      </c>
    </row>
    <row r="347" spans="1:25" s="63" customFormat="1" x14ac:dyDescent="0.2">
      <c r="A347" s="115"/>
      <c r="B347" s="97" t="s">
        <v>165</v>
      </c>
      <c r="C347" s="767" t="s">
        <v>5031</v>
      </c>
      <c r="D347" s="767"/>
      <c r="E347" s="767"/>
      <c r="F347" s="767"/>
      <c r="G347" s="767"/>
      <c r="H347" s="767"/>
      <c r="I347" s="767"/>
      <c r="J347" s="767"/>
      <c r="K347" s="767"/>
      <c r="L347" s="116">
        <v>76745.3</v>
      </c>
      <c r="M347" s="117">
        <v>18.77</v>
      </c>
      <c r="N347" s="118">
        <v>1440509</v>
      </c>
      <c r="Y347" s="68" t="s">
        <v>5031</v>
      </c>
    </row>
    <row r="348" spans="1:25" s="63" customFormat="1" x14ac:dyDescent="0.2">
      <c r="A348" s="115"/>
      <c r="B348" s="97" t="s">
        <v>33</v>
      </c>
      <c r="C348" s="767" t="s">
        <v>727</v>
      </c>
      <c r="D348" s="767"/>
      <c r="E348" s="767"/>
      <c r="F348" s="767"/>
      <c r="G348" s="767"/>
      <c r="H348" s="767"/>
      <c r="I348" s="767"/>
      <c r="J348" s="767"/>
      <c r="K348" s="767"/>
      <c r="L348" s="116" t="s">
        <v>33</v>
      </c>
      <c r="M348" s="117" t="s">
        <v>33</v>
      </c>
      <c r="N348" s="118" t="s">
        <v>33</v>
      </c>
      <c r="Y348" s="68" t="s">
        <v>727</v>
      </c>
    </row>
    <row r="349" spans="1:25" s="63" customFormat="1" x14ac:dyDescent="0.2">
      <c r="A349" s="115"/>
      <c r="B349" s="97" t="s">
        <v>33</v>
      </c>
      <c r="C349" s="767" t="s">
        <v>728</v>
      </c>
      <c r="D349" s="767"/>
      <c r="E349" s="767"/>
      <c r="F349" s="767"/>
      <c r="G349" s="767"/>
      <c r="H349" s="767"/>
      <c r="I349" s="767"/>
      <c r="J349" s="767"/>
      <c r="K349" s="767"/>
      <c r="L349" s="116">
        <v>37436.74</v>
      </c>
      <c r="M349" s="117" t="s">
        <v>33</v>
      </c>
      <c r="N349" s="118" t="s">
        <v>33</v>
      </c>
      <c r="Y349" s="68" t="s">
        <v>728</v>
      </c>
    </row>
    <row r="350" spans="1:25" s="63" customFormat="1" x14ac:dyDescent="0.2">
      <c r="A350" s="115"/>
      <c r="B350" s="97" t="s">
        <v>33</v>
      </c>
      <c r="C350" s="767" t="s">
        <v>731</v>
      </c>
      <c r="D350" s="767"/>
      <c r="E350" s="767"/>
      <c r="F350" s="767"/>
      <c r="G350" s="767"/>
      <c r="H350" s="767"/>
      <c r="I350" s="767"/>
      <c r="J350" s="767"/>
      <c r="K350" s="767"/>
      <c r="L350" s="116">
        <v>24333.88</v>
      </c>
      <c r="M350" s="117" t="s">
        <v>33</v>
      </c>
      <c r="N350" s="118" t="s">
        <v>33</v>
      </c>
      <c r="Y350" s="68" t="s">
        <v>731</v>
      </c>
    </row>
    <row r="351" spans="1:25" s="63" customFormat="1" x14ac:dyDescent="0.2">
      <c r="A351" s="115"/>
      <c r="B351" s="97" t="s">
        <v>33</v>
      </c>
      <c r="C351" s="767" t="s">
        <v>732</v>
      </c>
      <c r="D351" s="767"/>
      <c r="E351" s="767"/>
      <c r="F351" s="767"/>
      <c r="G351" s="767"/>
      <c r="H351" s="767"/>
      <c r="I351" s="767"/>
      <c r="J351" s="767"/>
      <c r="K351" s="767"/>
      <c r="L351" s="116">
        <v>14974.68</v>
      </c>
      <c r="M351" s="117" t="s">
        <v>33</v>
      </c>
      <c r="N351" s="118" t="s">
        <v>33</v>
      </c>
      <c r="Y351" s="68" t="s">
        <v>732</v>
      </c>
    </row>
    <row r="352" spans="1:25" s="63" customFormat="1" x14ac:dyDescent="0.2">
      <c r="A352" s="115"/>
      <c r="B352" s="97" t="s">
        <v>33</v>
      </c>
      <c r="C352" s="767" t="s">
        <v>207</v>
      </c>
      <c r="D352" s="767"/>
      <c r="E352" s="767"/>
      <c r="F352" s="767"/>
      <c r="G352" s="767"/>
      <c r="H352" s="767"/>
      <c r="I352" s="767"/>
      <c r="J352" s="767"/>
      <c r="K352" s="767"/>
      <c r="L352" s="116">
        <v>37436.74</v>
      </c>
      <c r="M352" s="117" t="s">
        <v>33</v>
      </c>
      <c r="N352" s="118" t="s">
        <v>33</v>
      </c>
      <c r="Y352" s="68" t="s">
        <v>207</v>
      </c>
    </row>
    <row r="353" spans="1:26" x14ac:dyDescent="0.2">
      <c r="A353" s="115"/>
      <c r="B353" s="97" t="s">
        <v>33</v>
      </c>
      <c r="C353" s="767" t="s">
        <v>208</v>
      </c>
      <c r="D353" s="767"/>
      <c r="E353" s="767"/>
      <c r="F353" s="767"/>
      <c r="G353" s="767"/>
      <c r="H353" s="767"/>
      <c r="I353" s="767"/>
      <c r="J353" s="767"/>
      <c r="K353" s="767"/>
      <c r="L353" s="116">
        <v>24333.88</v>
      </c>
      <c r="M353" s="117" t="s">
        <v>33</v>
      </c>
      <c r="N353" s="118" t="s">
        <v>33</v>
      </c>
      <c r="O353" s="63"/>
      <c r="P353" s="63"/>
      <c r="Q353" s="63"/>
      <c r="R353" s="63"/>
      <c r="S353" s="63"/>
      <c r="T353" s="63"/>
      <c r="U353" s="63"/>
      <c r="V353" s="63"/>
      <c r="W353" s="63"/>
      <c r="X353" s="63"/>
      <c r="Y353" s="68" t="s">
        <v>208</v>
      </c>
      <c r="Z353" s="63"/>
    </row>
    <row r="354" spans="1:26" x14ac:dyDescent="0.2">
      <c r="A354" s="115"/>
      <c r="B354" s="97" t="s">
        <v>33</v>
      </c>
      <c r="C354" s="767" t="s">
        <v>209</v>
      </c>
      <c r="D354" s="767"/>
      <c r="E354" s="767"/>
      <c r="F354" s="767"/>
      <c r="G354" s="767"/>
      <c r="H354" s="767"/>
      <c r="I354" s="767"/>
      <c r="J354" s="767"/>
      <c r="K354" s="767"/>
      <c r="L354" s="116">
        <v>14974.68</v>
      </c>
      <c r="M354" s="117" t="s">
        <v>33</v>
      </c>
      <c r="N354" s="118" t="s">
        <v>33</v>
      </c>
      <c r="O354" s="63"/>
      <c r="P354" s="63"/>
      <c r="Q354" s="63"/>
      <c r="R354" s="63"/>
      <c r="S354" s="63"/>
      <c r="T354" s="63"/>
      <c r="U354" s="63"/>
      <c r="V354" s="63"/>
      <c r="W354" s="63"/>
      <c r="X354" s="63"/>
      <c r="Y354" s="68" t="s">
        <v>209</v>
      </c>
      <c r="Z354" s="63"/>
    </row>
    <row r="355" spans="1:26" x14ac:dyDescent="0.2">
      <c r="A355" s="115"/>
      <c r="B355" s="109" t="s">
        <v>33</v>
      </c>
      <c r="C355" s="782" t="s">
        <v>322</v>
      </c>
      <c r="D355" s="782"/>
      <c r="E355" s="782"/>
      <c r="F355" s="782"/>
      <c r="G355" s="782"/>
      <c r="H355" s="782"/>
      <c r="I355" s="782"/>
      <c r="J355" s="782"/>
      <c r="K355" s="782"/>
      <c r="L355" s="119">
        <v>76745.3</v>
      </c>
      <c r="M355" s="120" t="s">
        <v>33</v>
      </c>
      <c r="N355" s="125">
        <v>1440509</v>
      </c>
      <c r="O355" s="63"/>
      <c r="P355" s="63"/>
      <c r="Q355" s="63"/>
      <c r="R355" s="63"/>
      <c r="S355" s="63"/>
      <c r="T355" s="63"/>
      <c r="U355" s="63"/>
      <c r="V355" s="63"/>
      <c r="W355" s="63"/>
      <c r="X355" s="63"/>
      <c r="Y355" s="63"/>
      <c r="Z355" s="68" t="s">
        <v>322</v>
      </c>
    </row>
    <row r="356" spans="1:26" ht="1.5" customHeight="1" x14ac:dyDescent="0.2">
      <c r="B356" s="109"/>
      <c r="C356" s="104"/>
      <c r="D356" s="104"/>
      <c r="E356" s="104"/>
      <c r="F356" s="104"/>
      <c r="G356" s="104"/>
      <c r="H356" s="104"/>
      <c r="I356" s="104"/>
      <c r="J356" s="104"/>
      <c r="K356" s="104"/>
      <c r="L356" s="119"/>
      <c r="M356" s="120"/>
      <c r="N356" s="126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</row>
    <row r="357" spans="1:26" ht="53.25" customHeight="1" x14ac:dyDescent="0.2">
      <c r="A357" s="127"/>
      <c r="B357" s="127"/>
      <c r="C357" s="127"/>
      <c r="D357" s="127"/>
      <c r="E357" s="127"/>
      <c r="F357" s="127"/>
      <c r="G357" s="127"/>
      <c r="H357" s="127"/>
      <c r="I357" s="127"/>
      <c r="J357" s="127"/>
      <c r="K357" s="127"/>
      <c r="L357" s="127"/>
      <c r="M357" s="127"/>
      <c r="N357" s="127"/>
      <c r="O357" s="63"/>
      <c r="P357" s="63"/>
      <c r="Q357" s="63"/>
      <c r="R357" s="63"/>
      <c r="S357" s="63"/>
      <c r="T357" s="63"/>
      <c r="U357" s="63"/>
      <c r="V357" s="63"/>
      <c r="W357" s="63"/>
      <c r="X357" s="63"/>
      <c r="Y357" s="63"/>
      <c r="Z357" s="63"/>
    </row>
    <row r="358" spans="1:26" x14ac:dyDescent="0.2">
      <c r="B358" s="128" t="s">
        <v>323</v>
      </c>
      <c r="C358" s="786" t="s">
        <v>33</v>
      </c>
      <c r="D358" s="786"/>
      <c r="E358" s="786"/>
      <c r="F358" s="786"/>
      <c r="G358" s="786"/>
      <c r="H358" s="786"/>
      <c r="I358" s="786"/>
      <c r="J358" s="786"/>
      <c r="K358" s="786"/>
      <c r="L358" s="786"/>
      <c r="O358" s="63"/>
      <c r="P358" s="63"/>
      <c r="Q358" s="63"/>
      <c r="R358" s="63"/>
      <c r="S358" s="63"/>
      <c r="T358" s="63"/>
      <c r="U358" s="63"/>
      <c r="V358" s="63"/>
      <c r="W358" s="63"/>
      <c r="X358" s="63"/>
      <c r="Y358" s="63"/>
      <c r="Z358" s="63"/>
    </row>
    <row r="359" spans="1:26" ht="13.5" customHeight="1" x14ac:dyDescent="0.2">
      <c r="B359" s="64"/>
      <c r="C359" s="787" t="s">
        <v>11</v>
      </c>
      <c r="D359" s="787"/>
      <c r="E359" s="787"/>
      <c r="F359" s="787"/>
      <c r="G359" s="787"/>
      <c r="H359" s="787"/>
      <c r="I359" s="787"/>
      <c r="J359" s="787"/>
      <c r="K359" s="787"/>
      <c r="L359" s="787"/>
      <c r="O359" s="63"/>
      <c r="P359" s="63"/>
      <c r="Q359" s="63"/>
      <c r="R359" s="63"/>
      <c r="S359" s="63"/>
      <c r="T359" s="63"/>
      <c r="U359" s="63"/>
      <c r="V359" s="63"/>
      <c r="W359" s="63"/>
      <c r="X359" s="63"/>
      <c r="Y359" s="63"/>
      <c r="Z359" s="63"/>
    </row>
    <row r="360" spans="1:26" ht="12.75" customHeight="1" x14ac:dyDescent="0.2">
      <c r="B360" s="128" t="s">
        <v>324</v>
      </c>
      <c r="C360" s="786" t="s">
        <v>33</v>
      </c>
      <c r="D360" s="786"/>
      <c r="E360" s="786"/>
      <c r="F360" s="786"/>
      <c r="G360" s="786"/>
      <c r="H360" s="786"/>
      <c r="I360" s="786"/>
      <c r="J360" s="786"/>
      <c r="K360" s="786"/>
      <c r="L360" s="786"/>
      <c r="O360" s="63"/>
      <c r="P360" s="63"/>
      <c r="Q360" s="63"/>
      <c r="R360" s="63"/>
      <c r="S360" s="63"/>
      <c r="T360" s="63"/>
      <c r="U360" s="63"/>
      <c r="V360" s="63"/>
      <c r="W360" s="63"/>
      <c r="X360" s="63"/>
      <c r="Y360" s="63"/>
      <c r="Z360" s="63"/>
    </row>
    <row r="361" spans="1:26" ht="13.5" customHeight="1" x14ac:dyDescent="0.2">
      <c r="C361" s="787" t="s">
        <v>11</v>
      </c>
      <c r="D361" s="787"/>
      <c r="E361" s="787"/>
      <c r="F361" s="787"/>
      <c r="G361" s="787"/>
      <c r="H361" s="787"/>
      <c r="I361" s="787"/>
      <c r="J361" s="787"/>
      <c r="K361" s="787"/>
      <c r="L361" s="787"/>
      <c r="O361" s="63"/>
      <c r="P361" s="63"/>
      <c r="Q361" s="63"/>
      <c r="R361" s="63"/>
      <c r="S361" s="63"/>
      <c r="T361" s="63"/>
      <c r="U361" s="63"/>
      <c r="V361" s="63"/>
      <c r="W361" s="63"/>
      <c r="X361" s="63"/>
      <c r="Y361" s="63"/>
      <c r="Z361" s="63"/>
    </row>
    <row r="375" s="63" customFormat="1" x14ac:dyDescent="0.2"/>
  </sheetData>
  <mergeCells count="347">
    <mergeCell ref="C361:L361"/>
    <mergeCell ref="C353:K353"/>
    <mergeCell ref="C354:K354"/>
    <mergeCell ref="C355:K355"/>
    <mergeCell ref="C358:L358"/>
    <mergeCell ref="C359:L359"/>
    <mergeCell ref="C360:L360"/>
    <mergeCell ref="C347:K347"/>
    <mergeCell ref="C348:K348"/>
    <mergeCell ref="C349:K349"/>
    <mergeCell ref="C350:K350"/>
    <mergeCell ref="C351:K351"/>
    <mergeCell ref="C352:K352"/>
    <mergeCell ref="C339:E339"/>
    <mergeCell ref="C340:E340"/>
    <mergeCell ref="C341:E341"/>
    <mergeCell ref="C342:E342"/>
    <mergeCell ref="C345:K345"/>
    <mergeCell ref="C346:K346"/>
    <mergeCell ref="C333:E333"/>
    <mergeCell ref="C334:N334"/>
    <mergeCell ref="C335:N335"/>
    <mergeCell ref="C336:E336"/>
    <mergeCell ref="C337:E337"/>
    <mergeCell ref="C338:E338"/>
    <mergeCell ref="C327:E327"/>
    <mergeCell ref="C328:E328"/>
    <mergeCell ref="C329:E329"/>
    <mergeCell ref="C330:E330"/>
    <mergeCell ref="C331:E331"/>
    <mergeCell ref="C332:E332"/>
    <mergeCell ref="C321:E321"/>
    <mergeCell ref="C322:E322"/>
    <mergeCell ref="C323:E323"/>
    <mergeCell ref="C324:N324"/>
    <mergeCell ref="C325:N325"/>
    <mergeCell ref="C326:E326"/>
    <mergeCell ref="C315:N315"/>
    <mergeCell ref="C316:E316"/>
    <mergeCell ref="C317:E317"/>
    <mergeCell ref="C318:E318"/>
    <mergeCell ref="C319:E319"/>
    <mergeCell ref="C320:E320"/>
    <mergeCell ref="C309:E309"/>
    <mergeCell ref="C310:E310"/>
    <mergeCell ref="C311:E311"/>
    <mergeCell ref="C312:E312"/>
    <mergeCell ref="C313:E313"/>
    <mergeCell ref="C314:N314"/>
    <mergeCell ref="C303:E303"/>
    <mergeCell ref="C304:N304"/>
    <mergeCell ref="C305:N305"/>
    <mergeCell ref="C306:E306"/>
    <mergeCell ref="C307:E307"/>
    <mergeCell ref="C308:E308"/>
    <mergeCell ref="C297:E297"/>
    <mergeCell ref="C298:E298"/>
    <mergeCell ref="C299:E299"/>
    <mergeCell ref="C300:E300"/>
    <mergeCell ref="C301:E301"/>
    <mergeCell ref="C302:E302"/>
    <mergeCell ref="C291:E291"/>
    <mergeCell ref="C292:E292"/>
    <mergeCell ref="C293:E293"/>
    <mergeCell ref="C294:N294"/>
    <mergeCell ref="C295:N295"/>
    <mergeCell ref="C296:E296"/>
    <mergeCell ref="C285:N285"/>
    <mergeCell ref="C286:E286"/>
    <mergeCell ref="C287:E287"/>
    <mergeCell ref="C288:E288"/>
    <mergeCell ref="C289:E289"/>
    <mergeCell ref="C290:E290"/>
    <mergeCell ref="C279:E279"/>
    <mergeCell ref="C280:E280"/>
    <mergeCell ref="C281:E281"/>
    <mergeCell ref="C282:E282"/>
    <mergeCell ref="C283:E283"/>
    <mergeCell ref="C284:N284"/>
    <mergeCell ref="C273:E273"/>
    <mergeCell ref="C274:N274"/>
    <mergeCell ref="C275:N275"/>
    <mergeCell ref="C276:E276"/>
    <mergeCell ref="C277:E277"/>
    <mergeCell ref="C278:E278"/>
    <mergeCell ref="C267:E267"/>
    <mergeCell ref="C268:E268"/>
    <mergeCell ref="C269:E269"/>
    <mergeCell ref="C270:E270"/>
    <mergeCell ref="C271:E271"/>
    <mergeCell ref="C272:E272"/>
    <mergeCell ref="C261:E261"/>
    <mergeCell ref="C262:E262"/>
    <mergeCell ref="C263:E263"/>
    <mergeCell ref="C264:N264"/>
    <mergeCell ref="C265:N265"/>
    <mergeCell ref="C266:E266"/>
    <mergeCell ref="C255:N255"/>
    <mergeCell ref="C256:E256"/>
    <mergeCell ref="C257:E257"/>
    <mergeCell ref="C258:E258"/>
    <mergeCell ref="C259:E259"/>
    <mergeCell ref="C260:E260"/>
    <mergeCell ref="C249:E249"/>
    <mergeCell ref="C250:E250"/>
    <mergeCell ref="C251:E251"/>
    <mergeCell ref="C252:E252"/>
    <mergeCell ref="C253:E253"/>
    <mergeCell ref="C254:N254"/>
    <mergeCell ref="C243:E243"/>
    <mergeCell ref="C244:N244"/>
    <mergeCell ref="C245:N245"/>
    <mergeCell ref="C246:E246"/>
    <mergeCell ref="C247:E247"/>
    <mergeCell ref="C248:E248"/>
    <mergeCell ref="C237:E237"/>
    <mergeCell ref="C238:E238"/>
    <mergeCell ref="C239:E239"/>
    <mergeCell ref="C240:E240"/>
    <mergeCell ref="C241:E241"/>
    <mergeCell ref="C242:E242"/>
    <mergeCell ref="C231:E231"/>
    <mergeCell ref="C232:E232"/>
    <mergeCell ref="C233:E233"/>
    <mergeCell ref="C234:N234"/>
    <mergeCell ref="C235:N235"/>
    <mergeCell ref="C236:E236"/>
    <mergeCell ref="C225:N225"/>
    <mergeCell ref="C226:E226"/>
    <mergeCell ref="C227:E227"/>
    <mergeCell ref="C228:E228"/>
    <mergeCell ref="C229:E229"/>
    <mergeCell ref="C230:E230"/>
    <mergeCell ref="C219:E219"/>
    <mergeCell ref="C220:E220"/>
    <mergeCell ref="C221:E221"/>
    <mergeCell ref="C222:E222"/>
    <mergeCell ref="C223:E223"/>
    <mergeCell ref="C224:N224"/>
    <mergeCell ref="C213:E213"/>
    <mergeCell ref="C214:N214"/>
    <mergeCell ref="C215:N215"/>
    <mergeCell ref="C216:E216"/>
    <mergeCell ref="C217:E217"/>
    <mergeCell ref="C218:E218"/>
    <mergeCell ref="C207:E207"/>
    <mergeCell ref="C208:E208"/>
    <mergeCell ref="C209:E209"/>
    <mergeCell ref="C210:E210"/>
    <mergeCell ref="C211:E211"/>
    <mergeCell ref="C212:E212"/>
    <mergeCell ref="C201:E201"/>
    <mergeCell ref="C202:E202"/>
    <mergeCell ref="C203:E203"/>
    <mergeCell ref="C204:N204"/>
    <mergeCell ref="C205:N205"/>
    <mergeCell ref="C206:E206"/>
    <mergeCell ref="C195:N195"/>
    <mergeCell ref="C196:E196"/>
    <mergeCell ref="C197:E197"/>
    <mergeCell ref="C198:E198"/>
    <mergeCell ref="C199:E199"/>
    <mergeCell ref="C200:E200"/>
    <mergeCell ref="C189:E189"/>
    <mergeCell ref="C190:E190"/>
    <mergeCell ref="C191:E191"/>
    <mergeCell ref="C192:E192"/>
    <mergeCell ref="C193:E193"/>
    <mergeCell ref="C194:N194"/>
    <mergeCell ref="C183:E183"/>
    <mergeCell ref="C184:N184"/>
    <mergeCell ref="C185:N185"/>
    <mergeCell ref="C186:E186"/>
    <mergeCell ref="C187:E187"/>
    <mergeCell ref="C188:E188"/>
    <mergeCell ref="C177:E177"/>
    <mergeCell ref="C178:E178"/>
    <mergeCell ref="C179:E179"/>
    <mergeCell ref="C180:E180"/>
    <mergeCell ref="C181:E181"/>
    <mergeCell ref="C182:E182"/>
    <mergeCell ref="C171:E171"/>
    <mergeCell ref="C172:E172"/>
    <mergeCell ref="C173:E173"/>
    <mergeCell ref="C174:N174"/>
    <mergeCell ref="C175:N175"/>
    <mergeCell ref="C176:E176"/>
    <mergeCell ref="C165:N165"/>
    <mergeCell ref="C166:E166"/>
    <mergeCell ref="C167:E167"/>
    <mergeCell ref="C168:E168"/>
    <mergeCell ref="C169:E169"/>
    <mergeCell ref="C170:E170"/>
    <mergeCell ref="C159:E159"/>
    <mergeCell ref="C160:E160"/>
    <mergeCell ref="C161:E161"/>
    <mergeCell ref="C162:E162"/>
    <mergeCell ref="C163:E163"/>
    <mergeCell ref="C164:N164"/>
    <mergeCell ref="C153:E153"/>
    <mergeCell ref="C154:N154"/>
    <mergeCell ref="C155:N155"/>
    <mergeCell ref="C156:E156"/>
    <mergeCell ref="C157:E157"/>
    <mergeCell ref="C158:E158"/>
    <mergeCell ref="C147:E147"/>
    <mergeCell ref="C148:E148"/>
    <mergeCell ref="C149:E149"/>
    <mergeCell ref="C150:E150"/>
    <mergeCell ref="C151:E151"/>
    <mergeCell ref="C152:E152"/>
    <mergeCell ref="C141:E141"/>
    <mergeCell ref="C142:E142"/>
    <mergeCell ref="C143:E143"/>
    <mergeCell ref="C144:N144"/>
    <mergeCell ref="C145:N145"/>
    <mergeCell ref="C146:E146"/>
    <mergeCell ref="C135:N135"/>
    <mergeCell ref="C136:E136"/>
    <mergeCell ref="C137:E137"/>
    <mergeCell ref="C138:E138"/>
    <mergeCell ref="C139:E139"/>
    <mergeCell ref="C140:E140"/>
    <mergeCell ref="C129:E129"/>
    <mergeCell ref="C130:E130"/>
    <mergeCell ref="C131:E131"/>
    <mergeCell ref="C132:E132"/>
    <mergeCell ref="C133:E133"/>
    <mergeCell ref="C134:N134"/>
    <mergeCell ref="C123:E123"/>
    <mergeCell ref="C124:N124"/>
    <mergeCell ref="C125:N125"/>
    <mergeCell ref="C126:E126"/>
    <mergeCell ref="C127:E127"/>
    <mergeCell ref="C128:E128"/>
    <mergeCell ref="C117:E117"/>
    <mergeCell ref="C118:E118"/>
    <mergeCell ref="C119:E119"/>
    <mergeCell ref="C120:E120"/>
    <mergeCell ref="C121:E121"/>
    <mergeCell ref="C122:E122"/>
    <mergeCell ref="C111:E111"/>
    <mergeCell ref="C112:E112"/>
    <mergeCell ref="C113:E113"/>
    <mergeCell ref="C114:N114"/>
    <mergeCell ref="C115:N115"/>
    <mergeCell ref="C116:E116"/>
    <mergeCell ref="C105:N105"/>
    <mergeCell ref="C106:E106"/>
    <mergeCell ref="C107:E107"/>
    <mergeCell ref="C108:E108"/>
    <mergeCell ref="C109:E109"/>
    <mergeCell ref="C110:E110"/>
    <mergeCell ref="C99:E99"/>
    <mergeCell ref="C100:E100"/>
    <mergeCell ref="C101:E101"/>
    <mergeCell ref="C102:E102"/>
    <mergeCell ref="C103:E103"/>
    <mergeCell ref="C104:N104"/>
    <mergeCell ref="C93:E93"/>
    <mergeCell ref="C94:N94"/>
    <mergeCell ref="C95:N95"/>
    <mergeCell ref="C96:E96"/>
    <mergeCell ref="C97:E97"/>
    <mergeCell ref="C98:E98"/>
    <mergeCell ref="C87:E87"/>
    <mergeCell ref="C88:E88"/>
    <mergeCell ref="C89:E89"/>
    <mergeCell ref="C90:E90"/>
    <mergeCell ref="C91:E91"/>
    <mergeCell ref="C92:E92"/>
    <mergeCell ref="C81:E81"/>
    <mergeCell ref="C82:E82"/>
    <mergeCell ref="C83:E83"/>
    <mergeCell ref="C84:N84"/>
    <mergeCell ref="C85:N85"/>
    <mergeCell ref="C86:E86"/>
    <mergeCell ref="C75:N75"/>
    <mergeCell ref="C76:E76"/>
    <mergeCell ref="C77:E77"/>
    <mergeCell ref="C78:E78"/>
    <mergeCell ref="C79:E79"/>
    <mergeCell ref="C80:E80"/>
    <mergeCell ref="C69:E69"/>
    <mergeCell ref="C70:E70"/>
    <mergeCell ref="C71:E71"/>
    <mergeCell ref="C72:E72"/>
    <mergeCell ref="C73:E73"/>
    <mergeCell ref="C74:N74"/>
    <mergeCell ref="C63:E63"/>
    <mergeCell ref="C64:N64"/>
    <mergeCell ref="C65:N65"/>
    <mergeCell ref="C66:E66"/>
    <mergeCell ref="C67:E67"/>
    <mergeCell ref="C68:E68"/>
    <mergeCell ref="C57:E57"/>
    <mergeCell ref="C58:E58"/>
    <mergeCell ref="C59:E59"/>
    <mergeCell ref="C60:E60"/>
    <mergeCell ref="C61:E61"/>
    <mergeCell ref="C62:E62"/>
    <mergeCell ref="C51:E51"/>
    <mergeCell ref="C52:E52"/>
    <mergeCell ref="C53:N53"/>
    <mergeCell ref="C54:N54"/>
    <mergeCell ref="C55:N55"/>
    <mergeCell ref="C56:E56"/>
    <mergeCell ref="C45:E45"/>
    <mergeCell ref="C46:E46"/>
    <mergeCell ref="C47:E47"/>
    <mergeCell ref="C48:E48"/>
    <mergeCell ref="C49:E49"/>
    <mergeCell ref="C50:E50"/>
    <mergeCell ref="C39:E39"/>
    <mergeCell ref="C40:E40"/>
    <mergeCell ref="C41:E41"/>
    <mergeCell ref="C42:E42"/>
    <mergeCell ref="C43:N43"/>
    <mergeCell ref="C44:N44"/>
    <mergeCell ref="C33:N33"/>
    <mergeCell ref="C34:N34"/>
    <mergeCell ref="C35:E35"/>
    <mergeCell ref="C36:E36"/>
    <mergeCell ref="C37:E37"/>
    <mergeCell ref="C38:E38"/>
    <mergeCell ref="C30:E30"/>
    <mergeCell ref="A31:N31"/>
    <mergeCell ref="C32:E32"/>
    <mergeCell ref="A12:N12"/>
    <mergeCell ref="A13:N13"/>
    <mergeCell ref="B15:F15"/>
    <mergeCell ref="B16:F16"/>
    <mergeCell ref="L25:M25"/>
    <mergeCell ref="A27:A29"/>
    <mergeCell ref="B27:B29"/>
    <mergeCell ref="C27:E29"/>
    <mergeCell ref="F27:F29"/>
    <mergeCell ref="G27:I28"/>
    <mergeCell ref="D5:N5"/>
    <mergeCell ref="A7:N7"/>
    <mergeCell ref="A8:N8"/>
    <mergeCell ref="A9:N9"/>
    <mergeCell ref="A10:N10"/>
    <mergeCell ref="A11:N11"/>
    <mergeCell ref="J27:L28"/>
    <mergeCell ref="M27:M29"/>
    <mergeCell ref="N27:N29"/>
  </mergeCells>
  <printOptions horizontalCentered="1"/>
  <pageMargins left="0.39370077848434398" right="0.39370077848434398" top="0.78740155696868896" bottom="0.74803149700164795" header="0.118110239505768" footer="0.118110239505768"/>
  <pageSetup paperSize="9" orientation="landscape"/>
  <headerFooter>
    <oddHeader>&amp;LГРАНД-Смета 2021</oddHeader>
  </headerFooter>
  <rowBreaks count="1" manualBreakCount="1">
    <brk id="26" max="374" man="1"/>
  </row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01"/>
  <sheetViews>
    <sheetView zoomScale="115" zoomScaleNormal="115" workbookViewId="0">
      <selection activeCell="AC22" sqref="AC22"/>
    </sheetView>
  </sheetViews>
  <sheetFormatPr defaultColWidth="9.140625" defaultRowHeight="11.25" customHeight="1" x14ac:dyDescent="0.2"/>
  <cols>
    <col min="1" max="1" width="8.140625" style="63" customWidth="1"/>
    <col min="2" max="2" width="20.140625" style="63" customWidth="1"/>
    <col min="3" max="4" width="10.42578125" style="63" customWidth="1"/>
    <col min="5" max="5" width="13.28515625" style="63" customWidth="1"/>
    <col min="6" max="6" width="8.5703125" style="63" customWidth="1"/>
    <col min="7" max="7" width="7.85546875" style="63" customWidth="1"/>
    <col min="8" max="8" width="8.42578125" style="63" customWidth="1"/>
    <col min="9" max="9" width="8.7109375" style="63" customWidth="1"/>
    <col min="10" max="10" width="8.140625" style="63" customWidth="1"/>
    <col min="11" max="11" width="8.5703125" style="63" customWidth="1"/>
    <col min="12" max="12" width="10" style="63" customWidth="1"/>
    <col min="13" max="13" width="6" style="63" customWidth="1"/>
    <col min="14" max="14" width="9.7109375" style="63" customWidth="1"/>
    <col min="15" max="15" width="99.7109375" style="68" hidden="1" customWidth="1"/>
    <col min="16" max="17" width="138.42578125" style="68" hidden="1" customWidth="1"/>
    <col min="18" max="18" width="34.140625" style="68" hidden="1" customWidth="1"/>
    <col min="19" max="19" width="110.140625" style="68" hidden="1" customWidth="1"/>
    <col min="20" max="23" width="34.140625" style="68" hidden="1" customWidth="1"/>
    <col min="24" max="24" width="110.140625" style="68" hidden="1" customWidth="1"/>
    <col min="25" max="27" width="84.42578125" style="68" hidden="1" customWidth="1"/>
    <col min="28" max="16384" width="9.140625" style="63"/>
  </cols>
  <sheetData>
    <row r="1" spans="1:15" s="63" customFormat="1" x14ac:dyDescent="0.2">
      <c r="N1" s="64" t="s">
        <v>128</v>
      </c>
    </row>
    <row r="2" spans="1:15" s="63" customFormat="1" x14ac:dyDescent="0.2">
      <c r="N2" s="64" t="s">
        <v>12</v>
      </c>
    </row>
    <row r="3" spans="1:15" s="63" customFormat="1" x14ac:dyDescent="0.2">
      <c r="N3" s="64"/>
    </row>
    <row r="4" spans="1:15" s="63" customFormat="1" x14ac:dyDescent="0.2">
      <c r="F4" s="65"/>
    </row>
    <row r="5" spans="1:15" s="63" customFormat="1" ht="33.75" x14ac:dyDescent="0.2">
      <c r="A5" s="66" t="s">
        <v>129</v>
      </c>
      <c r="B5" s="67"/>
      <c r="D5" s="767" t="s">
        <v>550</v>
      </c>
      <c r="E5" s="767"/>
      <c r="F5" s="767"/>
      <c r="G5" s="767"/>
      <c r="H5" s="767"/>
      <c r="I5" s="767"/>
      <c r="J5" s="767"/>
      <c r="K5" s="767"/>
      <c r="L5" s="767"/>
      <c r="M5" s="767"/>
      <c r="N5" s="767"/>
      <c r="O5" s="68" t="s">
        <v>550</v>
      </c>
    </row>
    <row r="6" spans="1:15" s="63" customFormat="1" ht="15" customHeight="1" x14ac:dyDescent="0.2">
      <c r="A6" s="69" t="s">
        <v>130</v>
      </c>
      <c r="D6" s="70" t="s">
        <v>131</v>
      </c>
      <c r="E6" s="70"/>
      <c r="F6" s="71"/>
      <c r="G6" s="71"/>
      <c r="H6" s="71"/>
      <c r="I6" s="71"/>
      <c r="J6" s="71"/>
      <c r="K6" s="71"/>
      <c r="L6" s="71"/>
      <c r="M6" s="71"/>
      <c r="N6" s="71"/>
    </row>
    <row r="7" spans="1:15" s="63" customFormat="1" ht="43.5" customHeight="1" x14ac:dyDescent="0.2">
      <c r="A7" s="768" t="s">
        <v>5032</v>
      </c>
      <c r="B7" s="768"/>
      <c r="C7" s="768"/>
      <c r="D7" s="768"/>
      <c r="E7" s="768"/>
      <c r="F7" s="768"/>
      <c r="G7" s="768"/>
      <c r="H7" s="768"/>
      <c r="I7" s="768"/>
      <c r="J7" s="768"/>
      <c r="K7" s="768"/>
      <c r="L7" s="768"/>
      <c r="M7" s="768"/>
      <c r="N7" s="768"/>
    </row>
    <row r="8" spans="1:15" s="63" customFormat="1" x14ac:dyDescent="0.2">
      <c r="A8" s="769" t="s">
        <v>3</v>
      </c>
      <c r="B8" s="769"/>
      <c r="C8" s="769"/>
      <c r="D8" s="769"/>
      <c r="E8" s="769"/>
      <c r="F8" s="769"/>
      <c r="G8" s="769"/>
      <c r="H8" s="769"/>
      <c r="I8" s="769"/>
      <c r="J8" s="769"/>
      <c r="K8" s="769"/>
      <c r="L8" s="769"/>
      <c r="M8" s="769"/>
      <c r="N8" s="769"/>
    </row>
    <row r="9" spans="1:15" s="63" customFormat="1" ht="30" customHeight="1" x14ac:dyDescent="0.2">
      <c r="A9" s="768" t="s">
        <v>33</v>
      </c>
      <c r="B9" s="768"/>
      <c r="C9" s="768"/>
      <c r="D9" s="768"/>
      <c r="E9" s="768"/>
      <c r="F9" s="768"/>
      <c r="G9" s="768"/>
      <c r="H9" s="768"/>
      <c r="I9" s="768"/>
      <c r="J9" s="768"/>
      <c r="K9" s="768"/>
      <c r="L9" s="768"/>
      <c r="M9" s="768"/>
      <c r="N9" s="768"/>
    </row>
    <row r="10" spans="1:15" s="63" customFormat="1" x14ac:dyDescent="0.2">
      <c r="A10" s="769" t="s">
        <v>132</v>
      </c>
      <c r="B10" s="769"/>
      <c r="C10" s="769"/>
      <c r="D10" s="769"/>
      <c r="E10" s="769"/>
      <c r="F10" s="769"/>
      <c r="G10" s="769"/>
      <c r="H10" s="769"/>
      <c r="I10" s="769"/>
      <c r="J10" s="769"/>
      <c r="K10" s="769"/>
      <c r="L10" s="769"/>
      <c r="M10" s="769"/>
      <c r="N10" s="769"/>
    </row>
    <row r="11" spans="1:15" s="63" customFormat="1" ht="28.5" customHeight="1" x14ac:dyDescent="0.25">
      <c r="A11" s="770" t="s">
        <v>5033</v>
      </c>
      <c r="B11" s="770"/>
      <c r="C11" s="770"/>
      <c r="D11" s="770"/>
      <c r="E11" s="770"/>
      <c r="F11" s="770"/>
      <c r="G11" s="770"/>
      <c r="H11" s="770"/>
      <c r="I11" s="770"/>
      <c r="J11" s="770"/>
      <c r="K11" s="770"/>
      <c r="L11" s="770"/>
      <c r="M11" s="770"/>
      <c r="N11" s="770"/>
    </row>
    <row r="12" spans="1:15" s="63" customFormat="1" ht="29.25" customHeight="1" x14ac:dyDescent="0.2">
      <c r="A12" s="768" t="s">
        <v>4920</v>
      </c>
      <c r="B12" s="768"/>
      <c r="C12" s="768"/>
      <c r="D12" s="768"/>
      <c r="E12" s="768"/>
      <c r="F12" s="768"/>
      <c r="G12" s="768"/>
      <c r="H12" s="768"/>
      <c r="I12" s="768"/>
      <c r="J12" s="768"/>
      <c r="K12" s="768"/>
      <c r="L12" s="768"/>
      <c r="M12" s="768"/>
      <c r="N12" s="768"/>
    </row>
    <row r="13" spans="1:15" s="63" customFormat="1" ht="33.75" customHeight="1" x14ac:dyDescent="0.2">
      <c r="A13" s="769" t="s">
        <v>134</v>
      </c>
      <c r="B13" s="769"/>
      <c r="C13" s="769"/>
      <c r="D13" s="769"/>
      <c r="E13" s="769"/>
      <c r="F13" s="769"/>
      <c r="G13" s="769"/>
      <c r="H13" s="769"/>
      <c r="I13" s="769"/>
      <c r="J13" s="769"/>
      <c r="K13" s="769"/>
      <c r="L13" s="769"/>
      <c r="M13" s="769"/>
      <c r="N13" s="769"/>
    </row>
    <row r="14" spans="1:15" s="63" customFormat="1" ht="18" customHeight="1" x14ac:dyDescent="0.2">
      <c r="A14" s="63" t="s">
        <v>135</v>
      </c>
      <c r="B14" s="72" t="s">
        <v>136</v>
      </c>
      <c r="C14" s="63" t="s">
        <v>137</v>
      </c>
      <c r="F14" s="68"/>
      <c r="G14" s="68"/>
      <c r="H14" s="68"/>
      <c r="I14" s="68"/>
      <c r="J14" s="68"/>
      <c r="K14" s="68"/>
      <c r="L14" s="68"/>
      <c r="M14" s="68"/>
      <c r="N14" s="68"/>
    </row>
    <row r="15" spans="1:15" s="63" customFormat="1" ht="30.75" customHeight="1" x14ac:dyDescent="0.2">
      <c r="A15" s="63" t="s">
        <v>138</v>
      </c>
      <c r="B15" s="777" t="s">
        <v>33</v>
      </c>
      <c r="C15" s="777"/>
      <c r="D15" s="777"/>
      <c r="E15" s="777"/>
      <c r="F15" s="777"/>
      <c r="G15" s="68"/>
      <c r="H15" s="68"/>
      <c r="I15" s="68"/>
      <c r="J15" s="68"/>
      <c r="K15" s="68"/>
      <c r="L15" s="68"/>
      <c r="M15" s="68"/>
      <c r="N15" s="68"/>
    </row>
    <row r="16" spans="1:15" s="63" customFormat="1" x14ac:dyDescent="0.2">
      <c r="B16" s="778" t="s">
        <v>140</v>
      </c>
      <c r="C16" s="778"/>
      <c r="D16" s="778"/>
      <c r="E16" s="778"/>
      <c r="F16" s="778"/>
      <c r="G16" s="73"/>
      <c r="H16" s="73"/>
      <c r="I16" s="73"/>
      <c r="J16" s="73"/>
      <c r="K16" s="73"/>
      <c r="L16" s="73"/>
      <c r="M16" s="74"/>
      <c r="N16" s="73"/>
    </row>
    <row r="17" spans="1:17" s="63" customFormat="1" ht="25.5" customHeight="1" x14ac:dyDescent="0.2">
      <c r="D17" s="75"/>
      <c r="E17" s="75"/>
      <c r="F17" s="75"/>
      <c r="G17" s="75"/>
      <c r="H17" s="75"/>
      <c r="I17" s="75"/>
      <c r="J17" s="75"/>
      <c r="K17" s="75"/>
      <c r="L17" s="75"/>
      <c r="M17" s="73"/>
      <c r="N17" s="73"/>
    </row>
    <row r="18" spans="1:17" s="63" customFormat="1" x14ac:dyDescent="0.2">
      <c r="A18" s="76" t="s">
        <v>141</v>
      </c>
      <c r="D18" s="70" t="s">
        <v>33</v>
      </c>
      <c r="F18" s="77"/>
      <c r="G18" s="77"/>
      <c r="H18" s="77"/>
      <c r="I18" s="77"/>
      <c r="J18" s="77"/>
      <c r="K18" s="77"/>
      <c r="L18" s="77"/>
      <c r="M18" s="77"/>
      <c r="N18" s="77"/>
    </row>
    <row r="19" spans="1:17" s="63" customFormat="1" ht="25.5" customHeight="1" x14ac:dyDescent="0.2"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</row>
    <row r="20" spans="1:17" s="63" customFormat="1" ht="12.75" customHeight="1" x14ac:dyDescent="0.2">
      <c r="A20" s="76" t="s">
        <v>142</v>
      </c>
      <c r="C20" s="78">
        <v>104.86</v>
      </c>
      <c r="D20" s="79" t="s">
        <v>5034</v>
      </c>
      <c r="E20" s="66" t="s">
        <v>144</v>
      </c>
      <c r="L20" s="80"/>
      <c r="M20" s="80"/>
    </row>
    <row r="21" spans="1:17" s="63" customFormat="1" ht="12.75" customHeight="1" x14ac:dyDescent="0.2">
      <c r="B21" s="63" t="s">
        <v>145</v>
      </c>
      <c r="C21" s="81"/>
      <c r="D21" s="82"/>
      <c r="E21" s="66"/>
    </row>
    <row r="22" spans="1:17" s="63" customFormat="1" ht="12.75" customHeight="1" x14ac:dyDescent="0.2">
      <c r="B22" s="63" t="s">
        <v>146</v>
      </c>
      <c r="C22" s="78">
        <v>0</v>
      </c>
      <c r="D22" s="79" t="s">
        <v>149</v>
      </c>
      <c r="E22" s="66" t="s">
        <v>144</v>
      </c>
      <c r="G22" s="63" t="s">
        <v>147</v>
      </c>
      <c r="L22" s="78">
        <v>0</v>
      </c>
      <c r="M22" s="79" t="s">
        <v>5035</v>
      </c>
      <c r="N22" s="66" t="s">
        <v>144</v>
      </c>
    </row>
    <row r="23" spans="1:17" s="63" customFormat="1" ht="12.75" customHeight="1" x14ac:dyDescent="0.2">
      <c r="B23" s="63" t="s">
        <v>5</v>
      </c>
      <c r="C23" s="78">
        <v>0</v>
      </c>
      <c r="D23" s="83" t="s">
        <v>149</v>
      </c>
      <c r="E23" s="66" t="s">
        <v>144</v>
      </c>
      <c r="G23" s="63" t="s">
        <v>150</v>
      </c>
      <c r="L23" s="84"/>
      <c r="M23" s="84">
        <v>229.62</v>
      </c>
      <c r="N23" s="69" t="s">
        <v>151</v>
      </c>
    </row>
    <row r="24" spans="1:17" s="63" customFormat="1" ht="12.75" customHeight="1" x14ac:dyDescent="0.2">
      <c r="B24" s="63" t="s">
        <v>18</v>
      </c>
      <c r="C24" s="78">
        <v>0</v>
      </c>
      <c r="D24" s="83" t="s">
        <v>149</v>
      </c>
      <c r="E24" s="66" t="s">
        <v>144</v>
      </c>
      <c r="G24" s="63" t="s">
        <v>152</v>
      </c>
      <c r="L24" s="84"/>
      <c r="M24" s="84" t="s">
        <v>33</v>
      </c>
      <c r="N24" s="69" t="s">
        <v>151</v>
      </c>
    </row>
    <row r="25" spans="1:17" s="63" customFormat="1" ht="12.75" customHeight="1" x14ac:dyDescent="0.2">
      <c r="B25" s="63" t="s">
        <v>19</v>
      </c>
      <c r="C25" s="78">
        <v>104.86</v>
      </c>
      <c r="D25" s="79" t="s">
        <v>5034</v>
      </c>
      <c r="E25" s="66" t="s">
        <v>144</v>
      </c>
      <c r="G25" s="63" t="s">
        <v>153</v>
      </c>
      <c r="L25" s="779" t="s">
        <v>33</v>
      </c>
      <c r="M25" s="779"/>
    </row>
    <row r="26" spans="1:17" s="63" customFormat="1" x14ac:dyDescent="0.2">
      <c r="A26" s="85"/>
    </row>
    <row r="27" spans="1:17" s="63" customFormat="1" ht="36" customHeight="1" x14ac:dyDescent="0.2">
      <c r="A27" s="771" t="s">
        <v>154</v>
      </c>
      <c r="B27" s="771" t="s">
        <v>15</v>
      </c>
      <c r="C27" s="771" t="s">
        <v>155</v>
      </c>
      <c r="D27" s="771"/>
      <c r="E27" s="771"/>
      <c r="F27" s="771" t="s">
        <v>156</v>
      </c>
      <c r="G27" s="771" t="s">
        <v>157</v>
      </c>
      <c r="H27" s="771"/>
      <c r="I27" s="771"/>
      <c r="J27" s="771" t="s">
        <v>158</v>
      </c>
      <c r="K27" s="771"/>
      <c r="L27" s="771"/>
      <c r="M27" s="771" t="s">
        <v>159</v>
      </c>
      <c r="N27" s="771" t="s">
        <v>160</v>
      </c>
    </row>
    <row r="28" spans="1:17" s="63" customFormat="1" ht="36.75" customHeight="1" x14ac:dyDescent="0.2">
      <c r="A28" s="771"/>
      <c r="B28" s="771"/>
      <c r="C28" s="771"/>
      <c r="D28" s="771"/>
      <c r="E28" s="771"/>
      <c r="F28" s="771"/>
      <c r="G28" s="771"/>
      <c r="H28" s="771"/>
      <c r="I28" s="771"/>
      <c r="J28" s="771"/>
      <c r="K28" s="771"/>
      <c r="L28" s="771"/>
      <c r="M28" s="771"/>
      <c r="N28" s="771"/>
    </row>
    <row r="29" spans="1:17" s="63" customFormat="1" ht="42.75" customHeight="1" x14ac:dyDescent="0.2">
      <c r="A29" s="771"/>
      <c r="B29" s="771"/>
      <c r="C29" s="771"/>
      <c r="D29" s="771"/>
      <c r="E29" s="771"/>
      <c r="F29" s="771"/>
      <c r="G29" s="86" t="s">
        <v>161</v>
      </c>
      <c r="H29" s="86" t="s">
        <v>162</v>
      </c>
      <c r="I29" s="86" t="s">
        <v>163</v>
      </c>
      <c r="J29" s="86" t="s">
        <v>161</v>
      </c>
      <c r="K29" s="86" t="s">
        <v>162</v>
      </c>
      <c r="L29" s="86" t="s">
        <v>20</v>
      </c>
      <c r="M29" s="771"/>
      <c r="N29" s="771"/>
    </row>
    <row r="30" spans="1:17" s="63" customFormat="1" x14ac:dyDescent="0.2">
      <c r="A30" s="87">
        <v>1</v>
      </c>
      <c r="B30" s="87">
        <v>2</v>
      </c>
      <c r="C30" s="772">
        <v>3</v>
      </c>
      <c r="D30" s="772"/>
      <c r="E30" s="772"/>
      <c r="F30" s="87">
        <v>4</v>
      </c>
      <c r="G30" s="87">
        <v>5</v>
      </c>
      <c r="H30" s="87">
        <v>6</v>
      </c>
      <c r="I30" s="87">
        <v>7</v>
      </c>
      <c r="J30" s="87">
        <v>8</v>
      </c>
      <c r="K30" s="87">
        <v>9</v>
      </c>
      <c r="L30" s="87">
        <v>10</v>
      </c>
      <c r="M30" s="87">
        <v>11</v>
      </c>
      <c r="N30" s="87">
        <v>12</v>
      </c>
    </row>
    <row r="31" spans="1:17" s="63" customFormat="1" x14ac:dyDescent="0.2">
      <c r="A31" s="773" t="s">
        <v>4930</v>
      </c>
      <c r="B31" s="774"/>
      <c r="C31" s="774"/>
      <c r="D31" s="774"/>
      <c r="E31" s="774"/>
      <c r="F31" s="774"/>
      <c r="G31" s="774"/>
      <c r="H31" s="774"/>
      <c r="I31" s="774"/>
      <c r="J31" s="774"/>
      <c r="K31" s="774"/>
      <c r="L31" s="774"/>
      <c r="M31" s="774"/>
      <c r="N31" s="775"/>
      <c r="P31" s="68" t="s">
        <v>4930</v>
      </c>
    </row>
    <row r="32" spans="1:17" s="63" customFormat="1" x14ac:dyDescent="0.2">
      <c r="A32" s="783" t="s">
        <v>5036</v>
      </c>
      <c r="B32" s="784"/>
      <c r="C32" s="784"/>
      <c r="D32" s="784"/>
      <c r="E32" s="784"/>
      <c r="F32" s="784"/>
      <c r="G32" s="784"/>
      <c r="H32" s="784"/>
      <c r="I32" s="784"/>
      <c r="J32" s="784"/>
      <c r="K32" s="784"/>
      <c r="L32" s="784"/>
      <c r="M32" s="784"/>
      <c r="N32" s="785"/>
      <c r="Q32" s="68" t="s">
        <v>5036</v>
      </c>
    </row>
    <row r="33" spans="1:23" s="63" customFormat="1" ht="22.5" x14ac:dyDescent="0.2">
      <c r="A33" s="88" t="s">
        <v>165</v>
      </c>
      <c r="B33" s="89" t="s">
        <v>5037</v>
      </c>
      <c r="C33" s="776" t="s">
        <v>5038</v>
      </c>
      <c r="D33" s="776"/>
      <c r="E33" s="776"/>
      <c r="F33" s="90" t="s">
        <v>5039</v>
      </c>
      <c r="G33" s="90" t="s">
        <v>33</v>
      </c>
      <c r="H33" s="90" t="s">
        <v>33</v>
      </c>
      <c r="I33" s="90" t="s">
        <v>228</v>
      </c>
      <c r="J33" s="91" t="s">
        <v>33</v>
      </c>
      <c r="K33" s="90" t="s">
        <v>33</v>
      </c>
      <c r="L33" s="91" t="s">
        <v>33</v>
      </c>
      <c r="M33" s="92" t="s">
        <v>33</v>
      </c>
      <c r="N33" s="93" t="s">
        <v>33</v>
      </c>
      <c r="R33" s="68" t="s">
        <v>5038</v>
      </c>
    </row>
    <row r="34" spans="1:23" s="63" customFormat="1" ht="22.5" x14ac:dyDescent="0.2">
      <c r="A34" s="96"/>
      <c r="B34" s="97" t="s">
        <v>4933</v>
      </c>
      <c r="C34" s="767" t="s">
        <v>4934</v>
      </c>
      <c r="D34" s="767"/>
      <c r="E34" s="767"/>
      <c r="F34" s="767"/>
      <c r="G34" s="767"/>
      <c r="H34" s="767"/>
      <c r="I34" s="767"/>
      <c r="J34" s="767"/>
      <c r="K34" s="767"/>
      <c r="L34" s="767"/>
      <c r="M34" s="767"/>
      <c r="N34" s="781"/>
      <c r="S34" s="68" t="s">
        <v>4934</v>
      </c>
    </row>
    <row r="35" spans="1:23" s="63" customFormat="1" x14ac:dyDescent="0.2">
      <c r="A35" s="98"/>
      <c r="B35" s="97" t="s">
        <v>165</v>
      </c>
      <c r="C35" s="767" t="s">
        <v>251</v>
      </c>
      <c r="D35" s="767"/>
      <c r="E35" s="767"/>
      <c r="F35" s="99" t="s">
        <v>33</v>
      </c>
      <c r="G35" s="99" t="s">
        <v>33</v>
      </c>
      <c r="H35" s="99" t="s">
        <v>33</v>
      </c>
      <c r="I35" s="99" t="s">
        <v>33</v>
      </c>
      <c r="J35" s="100">
        <v>31.33</v>
      </c>
      <c r="K35" s="99" t="s">
        <v>1582</v>
      </c>
      <c r="L35" s="100">
        <v>150.38</v>
      </c>
      <c r="M35" s="101" t="s">
        <v>33</v>
      </c>
      <c r="N35" s="102" t="s">
        <v>33</v>
      </c>
      <c r="T35" s="68" t="s">
        <v>251</v>
      </c>
    </row>
    <row r="36" spans="1:23" s="63" customFormat="1" x14ac:dyDescent="0.2">
      <c r="A36" s="98"/>
      <c r="B36" s="97" t="s">
        <v>33</v>
      </c>
      <c r="C36" s="767" t="s">
        <v>253</v>
      </c>
      <c r="D36" s="767"/>
      <c r="E36" s="767"/>
      <c r="F36" s="99" t="s">
        <v>179</v>
      </c>
      <c r="G36" s="99" t="s">
        <v>2145</v>
      </c>
      <c r="H36" s="99" t="s">
        <v>1582</v>
      </c>
      <c r="I36" s="99" t="s">
        <v>5040</v>
      </c>
      <c r="J36" s="100" t="s">
        <v>33</v>
      </c>
      <c r="K36" s="99" t="s">
        <v>33</v>
      </c>
      <c r="L36" s="100" t="s">
        <v>33</v>
      </c>
      <c r="M36" s="101" t="s">
        <v>33</v>
      </c>
      <c r="N36" s="102" t="s">
        <v>33</v>
      </c>
      <c r="U36" s="68" t="s">
        <v>253</v>
      </c>
    </row>
    <row r="37" spans="1:23" s="63" customFormat="1" x14ac:dyDescent="0.2">
      <c r="A37" s="98"/>
      <c r="B37" s="97" t="s">
        <v>33</v>
      </c>
      <c r="C37" s="776" t="s">
        <v>182</v>
      </c>
      <c r="D37" s="776"/>
      <c r="E37" s="776"/>
      <c r="F37" s="90" t="s">
        <v>33</v>
      </c>
      <c r="G37" s="90" t="s">
        <v>33</v>
      </c>
      <c r="H37" s="90" t="s">
        <v>33</v>
      </c>
      <c r="I37" s="90" t="s">
        <v>33</v>
      </c>
      <c r="J37" s="91">
        <v>31.33</v>
      </c>
      <c r="K37" s="90" t="s">
        <v>33</v>
      </c>
      <c r="L37" s="91">
        <v>150.38</v>
      </c>
      <c r="M37" s="92" t="s">
        <v>33</v>
      </c>
      <c r="N37" s="93" t="s">
        <v>33</v>
      </c>
      <c r="V37" s="68" t="s">
        <v>182</v>
      </c>
    </row>
    <row r="38" spans="1:23" s="63" customFormat="1" x14ac:dyDescent="0.2">
      <c r="A38" s="98"/>
      <c r="B38" s="97" t="s">
        <v>33</v>
      </c>
      <c r="C38" s="767" t="s">
        <v>183</v>
      </c>
      <c r="D38" s="767"/>
      <c r="E38" s="767"/>
      <c r="F38" s="99" t="s">
        <v>33</v>
      </c>
      <c r="G38" s="99" t="s">
        <v>33</v>
      </c>
      <c r="H38" s="99" t="s">
        <v>33</v>
      </c>
      <c r="I38" s="99" t="s">
        <v>33</v>
      </c>
      <c r="J38" s="100" t="s">
        <v>33</v>
      </c>
      <c r="K38" s="99" t="s">
        <v>33</v>
      </c>
      <c r="L38" s="100">
        <v>150.38</v>
      </c>
      <c r="M38" s="101" t="s">
        <v>33</v>
      </c>
      <c r="N38" s="102" t="s">
        <v>33</v>
      </c>
      <c r="U38" s="68" t="s">
        <v>183</v>
      </c>
    </row>
    <row r="39" spans="1:23" s="63" customFormat="1" ht="22.5" x14ac:dyDescent="0.2">
      <c r="A39" s="98"/>
      <c r="B39" s="97" t="s">
        <v>4936</v>
      </c>
      <c r="C39" s="767" t="s">
        <v>4937</v>
      </c>
      <c r="D39" s="767"/>
      <c r="E39" s="767"/>
      <c r="F39" s="99" t="s">
        <v>186</v>
      </c>
      <c r="G39" s="99" t="s">
        <v>594</v>
      </c>
      <c r="H39" s="99" t="s">
        <v>33</v>
      </c>
      <c r="I39" s="99" t="s">
        <v>594</v>
      </c>
      <c r="J39" s="100" t="s">
        <v>33</v>
      </c>
      <c r="K39" s="99" t="s">
        <v>33</v>
      </c>
      <c r="L39" s="100">
        <v>97.75</v>
      </c>
      <c r="M39" s="101" t="s">
        <v>33</v>
      </c>
      <c r="N39" s="102" t="s">
        <v>33</v>
      </c>
      <c r="U39" s="68" t="s">
        <v>4937</v>
      </c>
    </row>
    <row r="40" spans="1:23" s="63" customFormat="1" ht="22.5" x14ac:dyDescent="0.2">
      <c r="A40" s="98"/>
      <c r="B40" s="97" t="s">
        <v>4938</v>
      </c>
      <c r="C40" s="767" t="s">
        <v>4939</v>
      </c>
      <c r="D40" s="767"/>
      <c r="E40" s="767"/>
      <c r="F40" s="99" t="s">
        <v>186</v>
      </c>
      <c r="G40" s="99" t="s">
        <v>1720</v>
      </c>
      <c r="H40" s="99" t="s">
        <v>33</v>
      </c>
      <c r="I40" s="99" t="s">
        <v>1720</v>
      </c>
      <c r="J40" s="100" t="s">
        <v>33</v>
      </c>
      <c r="K40" s="99" t="s">
        <v>33</v>
      </c>
      <c r="L40" s="100">
        <v>60.15</v>
      </c>
      <c r="M40" s="101" t="s">
        <v>33</v>
      </c>
      <c r="N40" s="102" t="s">
        <v>33</v>
      </c>
      <c r="U40" s="68" t="s">
        <v>4939</v>
      </c>
    </row>
    <row r="41" spans="1:23" s="63" customFormat="1" x14ac:dyDescent="0.2">
      <c r="A41" s="103"/>
      <c r="B41" s="104"/>
      <c r="C41" s="780" t="s">
        <v>191</v>
      </c>
      <c r="D41" s="780"/>
      <c r="E41" s="780"/>
      <c r="F41" s="105" t="s">
        <v>33</v>
      </c>
      <c r="G41" s="105" t="s">
        <v>33</v>
      </c>
      <c r="H41" s="105" t="s">
        <v>33</v>
      </c>
      <c r="I41" s="105" t="s">
        <v>33</v>
      </c>
      <c r="J41" s="106" t="s">
        <v>33</v>
      </c>
      <c r="K41" s="105" t="s">
        <v>33</v>
      </c>
      <c r="L41" s="106">
        <v>308.27999999999997</v>
      </c>
      <c r="M41" s="92" t="s">
        <v>33</v>
      </c>
      <c r="N41" s="107" t="s">
        <v>33</v>
      </c>
      <c r="W41" s="68" t="s">
        <v>191</v>
      </c>
    </row>
    <row r="42" spans="1:23" s="63" customFormat="1" ht="22.5" x14ac:dyDescent="0.2">
      <c r="A42" s="88" t="s">
        <v>173</v>
      </c>
      <c r="B42" s="89" t="s">
        <v>5041</v>
      </c>
      <c r="C42" s="776" t="s">
        <v>5042</v>
      </c>
      <c r="D42" s="776"/>
      <c r="E42" s="776"/>
      <c r="F42" s="90" t="s">
        <v>484</v>
      </c>
      <c r="G42" s="90" t="s">
        <v>33</v>
      </c>
      <c r="H42" s="90" t="s">
        <v>33</v>
      </c>
      <c r="I42" s="90" t="s">
        <v>173</v>
      </c>
      <c r="J42" s="91" t="s">
        <v>33</v>
      </c>
      <c r="K42" s="90" t="s">
        <v>33</v>
      </c>
      <c r="L42" s="91" t="s">
        <v>33</v>
      </c>
      <c r="M42" s="92" t="s">
        <v>33</v>
      </c>
      <c r="N42" s="93" t="s">
        <v>33</v>
      </c>
      <c r="R42" s="68" t="s">
        <v>5042</v>
      </c>
    </row>
    <row r="43" spans="1:23" s="63" customFormat="1" ht="22.5" x14ac:dyDescent="0.2">
      <c r="A43" s="96"/>
      <c r="B43" s="97" t="s">
        <v>4933</v>
      </c>
      <c r="C43" s="767" t="s">
        <v>4934</v>
      </c>
      <c r="D43" s="767"/>
      <c r="E43" s="767"/>
      <c r="F43" s="767"/>
      <c r="G43" s="767"/>
      <c r="H43" s="767"/>
      <c r="I43" s="767"/>
      <c r="J43" s="767"/>
      <c r="K43" s="767"/>
      <c r="L43" s="767"/>
      <c r="M43" s="767"/>
      <c r="N43" s="781"/>
      <c r="S43" s="68" t="s">
        <v>4934</v>
      </c>
    </row>
    <row r="44" spans="1:23" s="63" customFormat="1" x14ac:dyDescent="0.2">
      <c r="A44" s="98"/>
      <c r="B44" s="97" t="s">
        <v>165</v>
      </c>
      <c r="C44" s="767" t="s">
        <v>251</v>
      </c>
      <c r="D44" s="767"/>
      <c r="E44" s="767"/>
      <c r="F44" s="99" t="s">
        <v>33</v>
      </c>
      <c r="G44" s="99" t="s">
        <v>33</v>
      </c>
      <c r="H44" s="99" t="s">
        <v>33</v>
      </c>
      <c r="I44" s="99" t="s">
        <v>33</v>
      </c>
      <c r="J44" s="100">
        <v>272.75</v>
      </c>
      <c r="K44" s="99" t="s">
        <v>1582</v>
      </c>
      <c r="L44" s="100">
        <v>436.4</v>
      </c>
      <c r="M44" s="101" t="s">
        <v>33</v>
      </c>
      <c r="N44" s="102" t="s">
        <v>33</v>
      </c>
      <c r="T44" s="68" t="s">
        <v>251</v>
      </c>
    </row>
    <row r="45" spans="1:23" s="63" customFormat="1" x14ac:dyDescent="0.2">
      <c r="A45" s="98"/>
      <c r="B45" s="97" t="s">
        <v>33</v>
      </c>
      <c r="C45" s="767" t="s">
        <v>253</v>
      </c>
      <c r="D45" s="767"/>
      <c r="E45" s="767"/>
      <c r="F45" s="99" t="s">
        <v>179</v>
      </c>
      <c r="G45" s="99" t="s">
        <v>5043</v>
      </c>
      <c r="H45" s="99" t="s">
        <v>1582</v>
      </c>
      <c r="I45" s="99" t="s">
        <v>1276</v>
      </c>
      <c r="J45" s="100" t="s">
        <v>33</v>
      </c>
      <c r="K45" s="99" t="s">
        <v>33</v>
      </c>
      <c r="L45" s="100" t="s">
        <v>33</v>
      </c>
      <c r="M45" s="101" t="s">
        <v>33</v>
      </c>
      <c r="N45" s="102" t="s">
        <v>33</v>
      </c>
      <c r="U45" s="68" t="s">
        <v>253</v>
      </c>
    </row>
    <row r="46" spans="1:23" s="63" customFormat="1" x14ac:dyDescent="0.2">
      <c r="A46" s="98"/>
      <c r="B46" s="97" t="s">
        <v>33</v>
      </c>
      <c r="C46" s="776" t="s">
        <v>182</v>
      </c>
      <c r="D46" s="776"/>
      <c r="E46" s="776"/>
      <c r="F46" s="90" t="s">
        <v>33</v>
      </c>
      <c r="G46" s="90" t="s">
        <v>33</v>
      </c>
      <c r="H46" s="90" t="s">
        <v>33</v>
      </c>
      <c r="I46" s="90" t="s">
        <v>33</v>
      </c>
      <c r="J46" s="91">
        <v>272.75</v>
      </c>
      <c r="K46" s="90" t="s">
        <v>33</v>
      </c>
      <c r="L46" s="91">
        <v>436.4</v>
      </c>
      <c r="M46" s="92" t="s">
        <v>33</v>
      </c>
      <c r="N46" s="93" t="s">
        <v>33</v>
      </c>
      <c r="V46" s="68" t="s">
        <v>182</v>
      </c>
    </row>
    <row r="47" spans="1:23" s="63" customFormat="1" x14ac:dyDescent="0.2">
      <c r="A47" s="98"/>
      <c r="B47" s="97" t="s">
        <v>33</v>
      </c>
      <c r="C47" s="767" t="s">
        <v>183</v>
      </c>
      <c r="D47" s="767"/>
      <c r="E47" s="767"/>
      <c r="F47" s="99" t="s">
        <v>33</v>
      </c>
      <c r="G47" s="99" t="s">
        <v>33</v>
      </c>
      <c r="H47" s="99" t="s">
        <v>33</v>
      </c>
      <c r="I47" s="99" t="s">
        <v>33</v>
      </c>
      <c r="J47" s="100" t="s">
        <v>33</v>
      </c>
      <c r="K47" s="99" t="s">
        <v>33</v>
      </c>
      <c r="L47" s="100">
        <v>436.4</v>
      </c>
      <c r="M47" s="101" t="s">
        <v>33</v>
      </c>
      <c r="N47" s="102" t="s">
        <v>33</v>
      </c>
      <c r="U47" s="68" t="s">
        <v>183</v>
      </c>
    </row>
    <row r="48" spans="1:23" s="63" customFormat="1" ht="22.5" x14ac:dyDescent="0.2">
      <c r="A48" s="98"/>
      <c r="B48" s="97" t="s">
        <v>4936</v>
      </c>
      <c r="C48" s="767" t="s">
        <v>4937</v>
      </c>
      <c r="D48" s="767"/>
      <c r="E48" s="767"/>
      <c r="F48" s="99" t="s">
        <v>186</v>
      </c>
      <c r="G48" s="99" t="s">
        <v>594</v>
      </c>
      <c r="H48" s="99" t="s">
        <v>33</v>
      </c>
      <c r="I48" s="99" t="s">
        <v>594</v>
      </c>
      <c r="J48" s="100" t="s">
        <v>33</v>
      </c>
      <c r="K48" s="99" t="s">
        <v>33</v>
      </c>
      <c r="L48" s="100">
        <v>283.66000000000003</v>
      </c>
      <c r="M48" s="101" t="s">
        <v>33</v>
      </c>
      <c r="N48" s="102" t="s">
        <v>33</v>
      </c>
      <c r="U48" s="68" t="s">
        <v>4937</v>
      </c>
    </row>
    <row r="49" spans="1:23" s="63" customFormat="1" ht="22.5" x14ac:dyDescent="0.2">
      <c r="A49" s="98"/>
      <c r="B49" s="97" t="s">
        <v>4938</v>
      </c>
      <c r="C49" s="767" t="s">
        <v>4939</v>
      </c>
      <c r="D49" s="767"/>
      <c r="E49" s="767"/>
      <c r="F49" s="99" t="s">
        <v>186</v>
      </c>
      <c r="G49" s="99" t="s">
        <v>1720</v>
      </c>
      <c r="H49" s="99" t="s">
        <v>33</v>
      </c>
      <c r="I49" s="99" t="s">
        <v>1720</v>
      </c>
      <c r="J49" s="100" t="s">
        <v>33</v>
      </c>
      <c r="K49" s="99" t="s">
        <v>33</v>
      </c>
      <c r="L49" s="100">
        <v>174.56</v>
      </c>
      <c r="M49" s="101" t="s">
        <v>33</v>
      </c>
      <c r="N49" s="102" t="s">
        <v>33</v>
      </c>
      <c r="U49" s="68" t="s">
        <v>4939</v>
      </c>
    </row>
    <row r="50" spans="1:23" s="63" customFormat="1" x14ac:dyDescent="0.2">
      <c r="A50" s="103"/>
      <c r="B50" s="104"/>
      <c r="C50" s="780" t="s">
        <v>191</v>
      </c>
      <c r="D50" s="780"/>
      <c r="E50" s="780"/>
      <c r="F50" s="105" t="s">
        <v>33</v>
      </c>
      <c r="G50" s="105" t="s">
        <v>33</v>
      </c>
      <c r="H50" s="105" t="s">
        <v>33</v>
      </c>
      <c r="I50" s="105" t="s">
        <v>33</v>
      </c>
      <c r="J50" s="106" t="s">
        <v>33</v>
      </c>
      <c r="K50" s="105" t="s">
        <v>33</v>
      </c>
      <c r="L50" s="106">
        <v>894.62</v>
      </c>
      <c r="M50" s="92" t="s">
        <v>33</v>
      </c>
      <c r="N50" s="107" t="s">
        <v>33</v>
      </c>
      <c r="W50" s="68" t="s">
        <v>191</v>
      </c>
    </row>
    <row r="51" spans="1:23" s="63" customFormat="1" ht="22.5" x14ac:dyDescent="0.2">
      <c r="A51" s="88" t="s">
        <v>176</v>
      </c>
      <c r="B51" s="89" t="s">
        <v>5009</v>
      </c>
      <c r="C51" s="776" t="s">
        <v>5010</v>
      </c>
      <c r="D51" s="776"/>
      <c r="E51" s="776"/>
      <c r="F51" s="90" t="s">
        <v>484</v>
      </c>
      <c r="G51" s="90" t="s">
        <v>33</v>
      </c>
      <c r="H51" s="90" t="s">
        <v>33</v>
      </c>
      <c r="I51" s="90" t="s">
        <v>228</v>
      </c>
      <c r="J51" s="91" t="s">
        <v>33</v>
      </c>
      <c r="K51" s="90" t="s">
        <v>33</v>
      </c>
      <c r="L51" s="91" t="s">
        <v>33</v>
      </c>
      <c r="M51" s="92" t="s">
        <v>33</v>
      </c>
      <c r="N51" s="93" t="s">
        <v>33</v>
      </c>
      <c r="R51" s="68" t="s">
        <v>5010</v>
      </c>
    </row>
    <row r="52" spans="1:23" s="63" customFormat="1" ht="22.5" x14ac:dyDescent="0.2">
      <c r="A52" s="96"/>
      <c r="B52" s="97" t="s">
        <v>4933</v>
      </c>
      <c r="C52" s="767" t="s">
        <v>4934</v>
      </c>
      <c r="D52" s="767"/>
      <c r="E52" s="767"/>
      <c r="F52" s="767"/>
      <c r="G52" s="767"/>
      <c r="H52" s="767"/>
      <c r="I52" s="767"/>
      <c r="J52" s="767"/>
      <c r="K52" s="767"/>
      <c r="L52" s="767"/>
      <c r="M52" s="767"/>
      <c r="N52" s="781"/>
      <c r="S52" s="68" t="s">
        <v>4934</v>
      </c>
    </row>
    <row r="53" spans="1:23" s="63" customFormat="1" x14ac:dyDescent="0.2">
      <c r="A53" s="98"/>
      <c r="B53" s="97" t="s">
        <v>165</v>
      </c>
      <c r="C53" s="767" t="s">
        <v>251</v>
      </c>
      <c r="D53" s="767"/>
      <c r="E53" s="767"/>
      <c r="F53" s="99" t="s">
        <v>33</v>
      </c>
      <c r="G53" s="99" t="s">
        <v>33</v>
      </c>
      <c r="H53" s="99" t="s">
        <v>33</v>
      </c>
      <c r="I53" s="99" t="s">
        <v>33</v>
      </c>
      <c r="J53" s="100">
        <v>15.76</v>
      </c>
      <c r="K53" s="99" t="s">
        <v>1582</v>
      </c>
      <c r="L53" s="100">
        <v>75.650000000000006</v>
      </c>
      <c r="M53" s="101" t="s">
        <v>33</v>
      </c>
      <c r="N53" s="102" t="s">
        <v>33</v>
      </c>
      <c r="T53" s="68" t="s">
        <v>251</v>
      </c>
    </row>
    <row r="54" spans="1:23" s="63" customFormat="1" x14ac:dyDescent="0.2">
      <c r="A54" s="98"/>
      <c r="B54" s="97" t="s">
        <v>33</v>
      </c>
      <c r="C54" s="767" t="s">
        <v>253</v>
      </c>
      <c r="D54" s="767"/>
      <c r="E54" s="767"/>
      <c r="F54" s="99" t="s">
        <v>179</v>
      </c>
      <c r="G54" s="99" t="s">
        <v>1418</v>
      </c>
      <c r="H54" s="99" t="s">
        <v>1582</v>
      </c>
      <c r="I54" s="99" t="s">
        <v>5044</v>
      </c>
      <c r="J54" s="100" t="s">
        <v>33</v>
      </c>
      <c r="K54" s="99" t="s">
        <v>33</v>
      </c>
      <c r="L54" s="100" t="s">
        <v>33</v>
      </c>
      <c r="M54" s="101" t="s">
        <v>33</v>
      </c>
      <c r="N54" s="102" t="s">
        <v>33</v>
      </c>
      <c r="U54" s="68" t="s">
        <v>253</v>
      </c>
    </row>
    <row r="55" spans="1:23" s="63" customFormat="1" x14ac:dyDescent="0.2">
      <c r="A55" s="98"/>
      <c r="B55" s="97" t="s">
        <v>33</v>
      </c>
      <c r="C55" s="776" t="s">
        <v>182</v>
      </c>
      <c r="D55" s="776"/>
      <c r="E55" s="776"/>
      <c r="F55" s="90" t="s">
        <v>33</v>
      </c>
      <c r="G55" s="90" t="s">
        <v>33</v>
      </c>
      <c r="H55" s="90" t="s">
        <v>33</v>
      </c>
      <c r="I55" s="90" t="s">
        <v>33</v>
      </c>
      <c r="J55" s="91">
        <v>15.76</v>
      </c>
      <c r="K55" s="90" t="s">
        <v>33</v>
      </c>
      <c r="L55" s="91">
        <v>75.650000000000006</v>
      </c>
      <c r="M55" s="92" t="s">
        <v>33</v>
      </c>
      <c r="N55" s="93" t="s">
        <v>33</v>
      </c>
      <c r="V55" s="68" t="s">
        <v>182</v>
      </c>
    </row>
    <row r="56" spans="1:23" s="63" customFormat="1" x14ac:dyDescent="0.2">
      <c r="A56" s="98"/>
      <c r="B56" s="97" t="s">
        <v>33</v>
      </c>
      <c r="C56" s="767" t="s">
        <v>183</v>
      </c>
      <c r="D56" s="767"/>
      <c r="E56" s="767"/>
      <c r="F56" s="99" t="s">
        <v>33</v>
      </c>
      <c r="G56" s="99" t="s">
        <v>33</v>
      </c>
      <c r="H56" s="99" t="s">
        <v>33</v>
      </c>
      <c r="I56" s="99" t="s">
        <v>33</v>
      </c>
      <c r="J56" s="100" t="s">
        <v>33</v>
      </c>
      <c r="K56" s="99" t="s">
        <v>33</v>
      </c>
      <c r="L56" s="100">
        <v>75.650000000000006</v>
      </c>
      <c r="M56" s="101" t="s">
        <v>33</v>
      </c>
      <c r="N56" s="102" t="s">
        <v>33</v>
      </c>
      <c r="U56" s="68" t="s">
        <v>183</v>
      </c>
    </row>
    <row r="57" spans="1:23" s="63" customFormat="1" ht="22.5" x14ac:dyDescent="0.2">
      <c r="A57" s="98"/>
      <c r="B57" s="97" t="s">
        <v>4936</v>
      </c>
      <c r="C57" s="767" t="s">
        <v>4937</v>
      </c>
      <c r="D57" s="767"/>
      <c r="E57" s="767"/>
      <c r="F57" s="99" t="s">
        <v>186</v>
      </c>
      <c r="G57" s="99" t="s">
        <v>594</v>
      </c>
      <c r="H57" s="99" t="s">
        <v>33</v>
      </c>
      <c r="I57" s="99" t="s">
        <v>594</v>
      </c>
      <c r="J57" s="100" t="s">
        <v>33</v>
      </c>
      <c r="K57" s="99" t="s">
        <v>33</v>
      </c>
      <c r="L57" s="100">
        <v>49.17</v>
      </c>
      <c r="M57" s="101" t="s">
        <v>33</v>
      </c>
      <c r="N57" s="102" t="s">
        <v>33</v>
      </c>
      <c r="U57" s="68" t="s">
        <v>4937</v>
      </c>
    </row>
    <row r="58" spans="1:23" s="63" customFormat="1" ht="22.5" x14ac:dyDescent="0.2">
      <c r="A58" s="98"/>
      <c r="B58" s="97" t="s">
        <v>4938</v>
      </c>
      <c r="C58" s="767" t="s">
        <v>4939</v>
      </c>
      <c r="D58" s="767"/>
      <c r="E58" s="767"/>
      <c r="F58" s="99" t="s">
        <v>186</v>
      </c>
      <c r="G58" s="99" t="s">
        <v>1720</v>
      </c>
      <c r="H58" s="99" t="s">
        <v>33</v>
      </c>
      <c r="I58" s="99" t="s">
        <v>1720</v>
      </c>
      <c r="J58" s="100" t="s">
        <v>33</v>
      </c>
      <c r="K58" s="99" t="s">
        <v>33</v>
      </c>
      <c r="L58" s="100">
        <v>30.26</v>
      </c>
      <c r="M58" s="101" t="s">
        <v>33</v>
      </c>
      <c r="N58" s="102" t="s">
        <v>33</v>
      </c>
      <c r="U58" s="68" t="s">
        <v>4939</v>
      </c>
    </row>
    <row r="59" spans="1:23" s="63" customFormat="1" x14ac:dyDescent="0.2">
      <c r="A59" s="103"/>
      <c r="B59" s="104"/>
      <c r="C59" s="780" t="s">
        <v>191</v>
      </c>
      <c r="D59" s="780"/>
      <c r="E59" s="780"/>
      <c r="F59" s="105" t="s">
        <v>33</v>
      </c>
      <c r="G59" s="105" t="s">
        <v>33</v>
      </c>
      <c r="H59" s="105" t="s">
        <v>33</v>
      </c>
      <c r="I59" s="105" t="s">
        <v>33</v>
      </c>
      <c r="J59" s="106" t="s">
        <v>33</v>
      </c>
      <c r="K59" s="105" t="s">
        <v>33</v>
      </c>
      <c r="L59" s="106">
        <v>155.08000000000001</v>
      </c>
      <c r="M59" s="92" t="s">
        <v>33</v>
      </c>
      <c r="N59" s="107" t="s">
        <v>33</v>
      </c>
      <c r="W59" s="68" t="s">
        <v>191</v>
      </c>
    </row>
    <row r="60" spans="1:23" s="63" customFormat="1" ht="22.5" x14ac:dyDescent="0.2">
      <c r="A60" s="88" t="s">
        <v>212</v>
      </c>
      <c r="B60" s="89" t="s">
        <v>5045</v>
      </c>
      <c r="C60" s="776" t="s">
        <v>5046</v>
      </c>
      <c r="D60" s="776"/>
      <c r="E60" s="776"/>
      <c r="F60" s="90" t="s">
        <v>5039</v>
      </c>
      <c r="G60" s="90" t="s">
        <v>33</v>
      </c>
      <c r="H60" s="90" t="s">
        <v>33</v>
      </c>
      <c r="I60" s="90" t="s">
        <v>228</v>
      </c>
      <c r="J60" s="91" t="s">
        <v>33</v>
      </c>
      <c r="K60" s="90" t="s">
        <v>33</v>
      </c>
      <c r="L60" s="91" t="s">
        <v>33</v>
      </c>
      <c r="M60" s="92" t="s">
        <v>33</v>
      </c>
      <c r="N60" s="93" t="s">
        <v>33</v>
      </c>
      <c r="R60" s="68" t="s">
        <v>5046</v>
      </c>
    </row>
    <row r="61" spans="1:23" s="63" customFormat="1" ht="22.5" x14ac:dyDescent="0.2">
      <c r="A61" s="96"/>
      <c r="B61" s="97" t="s">
        <v>4933</v>
      </c>
      <c r="C61" s="767" t="s">
        <v>4934</v>
      </c>
      <c r="D61" s="767"/>
      <c r="E61" s="767"/>
      <c r="F61" s="767"/>
      <c r="G61" s="767"/>
      <c r="H61" s="767"/>
      <c r="I61" s="767"/>
      <c r="J61" s="767"/>
      <c r="K61" s="767"/>
      <c r="L61" s="767"/>
      <c r="M61" s="767"/>
      <c r="N61" s="781"/>
      <c r="S61" s="68" t="s">
        <v>4934</v>
      </c>
    </row>
    <row r="62" spans="1:23" s="63" customFormat="1" x14ac:dyDescent="0.2">
      <c r="A62" s="98"/>
      <c r="B62" s="97" t="s">
        <v>165</v>
      </c>
      <c r="C62" s="767" t="s">
        <v>251</v>
      </c>
      <c r="D62" s="767"/>
      <c r="E62" s="767"/>
      <c r="F62" s="99" t="s">
        <v>33</v>
      </c>
      <c r="G62" s="99" t="s">
        <v>33</v>
      </c>
      <c r="H62" s="99" t="s">
        <v>33</v>
      </c>
      <c r="I62" s="99" t="s">
        <v>33</v>
      </c>
      <c r="J62" s="100">
        <v>31.33</v>
      </c>
      <c r="K62" s="99" t="s">
        <v>1582</v>
      </c>
      <c r="L62" s="100">
        <v>150.38</v>
      </c>
      <c r="M62" s="101" t="s">
        <v>33</v>
      </c>
      <c r="N62" s="102" t="s">
        <v>33</v>
      </c>
      <c r="T62" s="68" t="s">
        <v>251</v>
      </c>
    </row>
    <row r="63" spans="1:23" s="63" customFormat="1" x14ac:dyDescent="0.2">
      <c r="A63" s="98"/>
      <c r="B63" s="97" t="s">
        <v>33</v>
      </c>
      <c r="C63" s="767" t="s">
        <v>253</v>
      </c>
      <c r="D63" s="767"/>
      <c r="E63" s="767"/>
      <c r="F63" s="99" t="s">
        <v>179</v>
      </c>
      <c r="G63" s="99" t="s">
        <v>2145</v>
      </c>
      <c r="H63" s="99" t="s">
        <v>1582</v>
      </c>
      <c r="I63" s="99" t="s">
        <v>5040</v>
      </c>
      <c r="J63" s="100" t="s">
        <v>33</v>
      </c>
      <c r="K63" s="99" t="s">
        <v>33</v>
      </c>
      <c r="L63" s="100" t="s">
        <v>33</v>
      </c>
      <c r="M63" s="101" t="s">
        <v>33</v>
      </c>
      <c r="N63" s="102" t="s">
        <v>33</v>
      </c>
      <c r="U63" s="68" t="s">
        <v>253</v>
      </c>
    </row>
    <row r="64" spans="1:23" s="63" customFormat="1" x14ac:dyDescent="0.2">
      <c r="A64" s="98"/>
      <c r="B64" s="97" t="s">
        <v>33</v>
      </c>
      <c r="C64" s="776" t="s">
        <v>182</v>
      </c>
      <c r="D64" s="776"/>
      <c r="E64" s="776"/>
      <c r="F64" s="90" t="s">
        <v>33</v>
      </c>
      <c r="G64" s="90" t="s">
        <v>33</v>
      </c>
      <c r="H64" s="90" t="s">
        <v>33</v>
      </c>
      <c r="I64" s="90" t="s">
        <v>33</v>
      </c>
      <c r="J64" s="91">
        <v>31.33</v>
      </c>
      <c r="K64" s="90" t="s">
        <v>33</v>
      </c>
      <c r="L64" s="91">
        <v>150.38</v>
      </c>
      <c r="M64" s="92" t="s">
        <v>33</v>
      </c>
      <c r="N64" s="93" t="s">
        <v>33</v>
      </c>
      <c r="V64" s="68" t="s">
        <v>182</v>
      </c>
    </row>
    <row r="65" spans="1:23" s="63" customFormat="1" x14ac:dyDescent="0.2">
      <c r="A65" s="98"/>
      <c r="B65" s="97" t="s">
        <v>33</v>
      </c>
      <c r="C65" s="767" t="s">
        <v>183</v>
      </c>
      <c r="D65" s="767"/>
      <c r="E65" s="767"/>
      <c r="F65" s="99" t="s">
        <v>33</v>
      </c>
      <c r="G65" s="99" t="s">
        <v>33</v>
      </c>
      <c r="H65" s="99" t="s">
        <v>33</v>
      </c>
      <c r="I65" s="99" t="s">
        <v>33</v>
      </c>
      <c r="J65" s="100" t="s">
        <v>33</v>
      </c>
      <c r="K65" s="99" t="s">
        <v>33</v>
      </c>
      <c r="L65" s="100">
        <v>150.38</v>
      </c>
      <c r="M65" s="101" t="s">
        <v>33</v>
      </c>
      <c r="N65" s="102" t="s">
        <v>33</v>
      </c>
      <c r="U65" s="68" t="s">
        <v>183</v>
      </c>
    </row>
    <row r="66" spans="1:23" s="63" customFormat="1" ht="22.5" x14ac:dyDescent="0.2">
      <c r="A66" s="98"/>
      <c r="B66" s="97" t="s">
        <v>4936</v>
      </c>
      <c r="C66" s="767" t="s">
        <v>4937</v>
      </c>
      <c r="D66" s="767"/>
      <c r="E66" s="767"/>
      <c r="F66" s="99" t="s">
        <v>186</v>
      </c>
      <c r="G66" s="99" t="s">
        <v>594</v>
      </c>
      <c r="H66" s="99" t="s">
        <v>33</v>
      </c>
      <c r="I66" s="99" t="s">
        <v>594</v>
      </c>
      <c r="J66" s="100" t="s">
        <v>33</v>
      </c>
      <c r="K66" s="99" t="s">
        <v>33</v>
      </c>
      <c r="L66" s="100">
        <v>97.75</v>
      </c>
      <c r="M66" s="101" t="s">
        <v>33</v>
      </c>
      <c r="N66" s="102" t="s">
        <v>33</v>
      </c>
      <c r="U66" s="68" t="s">
        <v>4937</v>
      </c>
    </row>
    <row r="67" spans="1:23" s="63" customFormat="1" ht="22.5" x14ac:dyDescent="0.2">
      <c r="A67" s="98"/>
      <c r="B67" s="97" t="s">
        <v>4938</v>
      </c>
      <c r="C67" s="767" t="s">
        <v>4939</v>
      </c>
      <c r="D67" s="767"/>
      <c r="E67" s="767"/>
      <c r="F67" s="99" t="s">
        <v>186</v>
      </c>
      <c r="G67" s="99" t="s">
        <v>1720</v>
      </c>
      <c r="H67" s="99" t="s">
        <v>33</v>
      </c>
      <c r="I67" s="99" t="s">
        <v>1720</v>
      </c>
      <c r="J67" s="100" t="s">
        <v>33</v>
      </c>
      <c r="K67" s="99" t="s">
        <v>33</v>
      </c>
      <c r="L67" s="100">
        <v>60.15</v>
      </c>
      <c r="M67" s="101" t="s">
        <v>33</v>
      </c>
      <c r="N67" s="102" t="s">
        <v>33</v>
      </c>
      <c r="U67" s="68" t="s">
        <v>4939</v>
      </c>
    </row>
    <row r="68" spans="1:23" s="63" customFormat="1" x14ac:dyDescent="0.2">
      <c r="A68" s="103"/>
      <c r="B68" s="104"/>
      <c r="C68" s="780" t="s">
        <v>191</v>
      </c>
      <c r="D68" s="780"/>
      <c r="E68" s="780"/>
      <c r="F68" s="105" t="s">
        <v>33</v>
      </c>
      <c r="G68" s="105" t="s">
        <v>33</v>
      </c>
      <c r="H68" s="105" t="s">
        <v>33</v>
      </c>
      <c r="I68" s="105" t="s">
        <v>33</v>
      </c>
      <c r="J68" s="106" t="s">
        <v>33</v>
      </c>
      <c r="K68" s="105" t="s">
        <v>33</v>
      </c>
      <c r="L68" s="106">
        <v>308.27999999999997</v>
      </c>
      <c r="M68" s="92" t="s">
        <v>33</v>
      </c>
      <c r="N68" s="107" t="s">
        <v>33</v>
      </c>
      <c r="W68" s="68" t="s">
        <v>191</v>
      </c>
    </row>
    <row r="69" spans="1:23" s="63" customFormat="1" ht="22.5" x14ac:dyDescent="0.2">
      <c r="A69" s="88" t="s">
        <v>219</v>
      </c>
      <c r="B69" s="89" t="s">
        <v>5047</v>
      </c>
      <c r="C69" s="776" t="s">
        <v>5048</v>
      </c>
      <c r="D69" s="776"/>
      <c r="E69" s="776"/>
      <c r="F69" s="90" t="s">
        <v>5039</v>
      </c>
      <c r="G69" s="90" t="s">
        <v>33</v>
      </c>
      <c r="H69" s="90" t="s">
        <v>33</v>
      </c>
      <c r="I69" s="90" t="s">
        <v>228</v>
      </c>
      <c r="J69" s="91" t="s">
        <v>33</v>
      </c>
      <c r="K69" s="90" t="s">
        <v>33</v>
      </c>
      <c r="L69" s="91" t="s">
        <v>33</v>
      </c>
      <c r="M69" s="92" t="s">
        <v>33</v>
      </c>
      <c r="N69" s="93" t="s">
        <v>33</v>
      </c>
      <c r="R69" s="68" t="s">
        <v>5048</v>
      </c>
    </row>
    <row r="70" spans="1:23" s="63" customFormat="1" ht="22.5" x14ac:dyDescent="0.2">
      <c r="A70" s="96"/>
      <c r="B70" s="97" t="s">
        <v>4933</v>
      </c>
      <c r="C70" s="767" t="s">
        <v>4934</v>
      </c>
      <c r="D70" s="767"/>
      <c r="E70" s="767"/>
      <c r="F70" s="767"/>
      <c r="G70" s="767"/>
      <c r="H70" s="767"/>
      <c r="I70" s="767"/>
      <c r="J70" s="767"/>
      <c r="K70" s="767"/>
      <c r="L70" s="767"/>
      <c r="M70" s="767"/>
      <c r="N70" s="781"/>
      <c r="S70" s="68" t="s">
        <v>4934</v>
      </c>
    </row>
    <row r="71" spans="1:23" s="63" customFormat="1" x14ac:dyDescent="0.2">
      <c r="A71" s="98"/>
      <c r="B71" s="97" t="s">
        <v>165</v>
      </c>
      <c r="C71" s="767" t="s">
        <v>251</v>
      </c>
      <c r="D71" s="767"/>
      <c r="E71" s="767"/>
      <c r="F71" s="99" t="s">
        <v>33</v>
      </c>
      <c r="G71" s="99" t="s">
        <v>33</v>
      </c>
      <c r="H71" s="99" t="s">
        <v>33</v>
      </c>
      <c r="I71" s="99" t="s">
        <v>33</v>
      </c>
      <c r="J71" s="100">
        <v>20.88</v>
      </c>
      <c r="K71" s="99" t="s">
        <v>1582</v>
      </c>
      <c r="L71" s="100">
        <v>100.22</v>
      </c>
      <c r="M71" s="101" t="s">
        <v>33</v>
      </c>
      <c r="N71" s="102" t="s">
        <v>33</v>
      </c>
      <c r="T71" s="68" t="s">
        <v>251</v>
      </c>
    </row>
    <row r="72" spans="1:23" s="63" customFormat="1" x14ac:dyDescent="0.2">
      <c r="A72" s="98"/>
      <c r="B72" s="97" t="s">
        <v>33</v>
      </c>
      <c r="C72" s="767" t="s">
        <v>253</v>
      </c>
      <c r="D72" s="767"/>
      <c r="E72" s="767"/>
      <c r="F72" s="99" t="s">
        <v>179</v>
      </c>
      <c r="G72" s="99" t="s">
        <v>4965</v>
      </c>
      <c r="H72" s="99" t="s">
        <v>1582</v>
      </c>
      <c r="I72" s="99" t="s">
        <v>5049</v>
      </c>
      <c r="J72" s="100" t="s">
        <v>33</v>
      </c>
      <c r="K72" s="99" t="s">
        <v>33</v>
      </c>
      <c r="L72" s="100" t="s">
        <v>33</v>
      </c>
      <c r="M72" s="101" t="s">
        <v>33</v>
      </c>
      <c r="N72" s="102" t="s">
        <v>33</v>
      </c>
      <c r="U72" s="68" t="s">
        <v>253</v>
      </c>
    </row>
    <row r="73" spans="1:23" s="63" customFormat="1" x14ac:dyDescent="0.2">
      <c r="A73" s="98"/>
      <c r="B73" s="97" t="s">
        <v>33</v>
      </c>
      <c r="C73" s="776" t="s">
        <v>182</v>
      </c>
      <c r="D73" s="776"/>
      <c r="E73" s="776"/>
      <c r="F73" s="90" t="s">
        <v>33</v>
      </c>
      <c r="G73" s="90" t="s">
        <v>33</v>
      </c>
      <c r="H73" s="90" t="s">
        <v>33</v>
      </c>
      <c r="I73" s="90" t="s">
        <v>33</v>
      </c>
      <c r="J73" s="91">
        <v>20.88</v>
      </c>
      <c r="K73" s="90" t="s">
        <v>33</v>
      </c>
      <c r="L73" s="91">
        <v>100.22</v>
      </c>
      <c r="M73" s="92" t="s">
        <v>33</v>
      </c>
      <c r="N73" s="93" t="s">
        <v>33</v>
      </c>
      <c r="V73" s="68" t="s">
        <v>182</v>
      </c>
    </row>
    <row r="74" spans="1:23" s="63" customFormat="1" x14ac:dyDescent="0.2">
      <c r="A74" s="98"/>
      <c r="B74" s="97" t="s">
        <v>33</v>
      </c>
      <c r="C74" s="767" t="s">
        <v>183</v>
      </c>
      <c r="D74" s="767"/>
      <c r="E74" s="767"/>
      <c r="F74" s="99" t="s">
        <v>33</v>
      </c>
      <c r="G74" s="99" t="s">
        <v>33</v>
      </c>
      <c r="H74" s="99" t="s">
        <v>33</v>
      </c>
      <c r="I74" s="99" t="s">
        <v>33</v>
      </c>
      <c r="J74" s="100" t="s">
        <v>33</v>
      </c>
      <c r="K74" s="99" t="s">
        <v>33</v>
      </c>
      <c r="L74" s="100">
        <v>100.22</v>
      </c>
      <c r="M74" s="101" t="s">
        <v>33</v>
      </c>
      <c r="N74" s="102" t="s">
        <v>33</v>
      </c>
      <c r="U74" s="68" t="s">
        <v>183</v>
      </c>
    </row>
    <row r="75" spans="1:23" s="63" customFormat="1" ht="22.5" x14ac:dyDescent="0.2">
      <c r="A75" s="98"/>
      <c r="B75" s="97" t="s">
        <v>4936</v>
      </c>
      <c r="C75" s="767" t="s">
        <v>4937</v>
      </c>
      <c r="D75" s="767"/>
      <c r="E75" s="767"/>
      <c r="F75" s="99" t="s">
        <v>186</v>
      </c>
      <c r="G75" s="99" t="s">
        <v>594</v>
      </c>
      <c r="H75" s="99" t="s">
        <v>33</v>
      </c>
      <c r="I75" s="99" t="s">
        <v>594</v>
      </c>
      <c r="J75" s="100" t="s">
        <v>33</v>
      </c>
      <c r="K75" s="99" t="s">
        <v>33</v>
      </c>
      <c r="L75" s="100">
        <v>65.14</v>
      </c>
      <c r="M75" s="101" t="s">
        <v>33</v>
      </c>
      <c r="N75" s="102" t="s">
        <v>33</v>
      </c>
      <c r="U75" s="68" t="s">
        <v>4937</v>
      </c>
    </row>
    <row r="76" spans="1:23" s="63" customFormat="1" ht="22.5" x14ac:dyDescent="0.2">
      <c r="A76" s="98"/>
      <c r="B76" s="97" t="s">
        <v>4938</v>
      </c>
      <c r="C76" s="767" t="s">
        <v>4939</v>
      </c>
      <c r="D76" s="767"/>
      <c r="E76" s="767"/>
      <c r="F76" s="99" t="s">
        <v>186</v>
      </c>
      <c r="G76" s="99" t="s">
        <v>1720</v>
      </c>
      <c r="H76" s="99" t="s">
        <v>33</v>
      </c>
      <c r="I76" s="99" t="s">
        <v>1720</v>
      </c>
      <c r="J76" s="100" t="s">
        <v>33</v>
      </c>
      <c r="K76" s="99" t="s">
        <v>33</v>
      </c>
      <c r="L76" s="100">
        <v>40.090000000000003</v>
      </c>
      <c r="M76" s="101" t="s">
        <v>33</v>
      </c>
      <c r="N76" s="102" t="s">
        <v>33</v>
      </c>
      <c r="U76" s="68" t="s">
        <v>4939</v>
      </c>
    </row>
    <row r="77" spans="1:23" s="63" customFormat="1" x14ac:dyDescent="0.2">
      <c r="A77" s="103"/>
      <c r="B77" s="104"/>
      <c r="C77" s="780" t="s">
        <v>191</v>
      </c>
      <c r="D77" s="780"/>
      <c r="E77" s="780"/>
      <c r="F77" s="105" t="s">
        <v>33</v>
      </c>
      <c r="G77" s="105" t="s">
        <v>33</v>
      </c>
      <c r="H77" s="105" t="s">
        <v>33</v>
      </c>
      <c r="I77" s="105" t="s">
        <v>33</v>
      </c>
      <c r="J77" s="106" t="s">
        <v>33</v>
      </c>
      <c r="K77" s="105" t="s">
        <v>33</v>
      </c>
      <c r="L77" s="106">
        <v>205.45</v>
      </c>
      <c r="M77" s="92" t="s">
        <v>33</v>
      </c>
      <c r="N77" s="107" t="s">
        <v>33</v>
      </c>
      <c r="W77" s="68" t="s">
        <v>191</v>
      </c>
    </row>
    <row r="78" spans="1:23" s="63" customFormat="1" ht="22.5" x14ac:dyDescent="0.2">
      <c r="A78" s="88" t="s">
        <v>228</v>
      </c>
      <c r="B78" s="89" t="s">
        <v>5050</v>
      </c>
      <c r="C78" s="776" t="s">
        <v>5051</v>
      </c>
      <c r="D78" s="776"/>
      <c r="E78" s="776"/>
      <c r="F78" s="90" t="s">
        <v>484</v>
      </c>
      <c r="G78" s="90" t="s">
        <v>33</v>
      </c>
      <c r="H78" s="90" t="s">
        <v>33</v>
      </c>
      <c r="I78" s="90" t="s">
        <v>235</v>
      </c>
      <c r="J78" s="91" t="s">
        <v>33</v>
      </c>
      <c r="K78" s="90" t="s">
        <v>33</v>
      </c>
      <c r="L78" s="91" t="s">
        <v>33</v>
      </c>
      <c r="M78" s="92" t="s">
        <v>33</v>
      </c>
      <c r="N78" s="93" t="s">
        <v>33</v>
      </c>
      <c r="R78" s="68" t="s">
        <v>5051</v>
      </c>
    </row>
    <row r="79" spans="1:23" s="63" customFormat="1" ht="22.5" x14ac:dyDescent="0.2">
      <c r="A79" s="96"/>
      <c r="B79" s="97" t="s">
        <v>4933</v>
      </c>
      <c r="C79" s="767" t="s">
        <v>4934</v>
      </c>
      <c r="D79" s="767"/>
      <c r="E79" s="767"/>
      <c r="F79" s="767"/>
      <c r="G79" s="767"/>
      <c r="H79" s="767"/>
      <c r="I79" s="767"/>
      <c r="J79" s="767"/>
      <c r="K79" s="767"/>
      <c r="L79" s="767"/>
      <c r="M79" s="767"/>
      <c r="N79" s="781"/>
      <c r="S79" s="68" t="s">
        <v>4934</v>
      </c>
    </row>
    <row r="80" spans="1:23" s="63" customFormat="1" x14ac:dyDescent="0.2">
      <c r="A80" s="98"/>
      <c r="B80" s="97" t="s">
        <v>165</v>
      </c>
      <c r="C80" s="767" t="s">
        <v>251</v>
      </c>
      <c r="D80" s="767"/>
      <c r="E80" s="767"/>
      <c r="F80" s="99" t="s">
        <v>33</v>
      </c>
      <c r="G80" s="99" t="s">
        <v>33</v>
      </c>
      <c r="H80" s="99" t="s">
        <v>33</v>
      </c>
      <c r="I80" s="99" t="s">
        <v>33</v>
      </c>
      <c r="J80" s="100">
        <v>98.92</v>
      </c>
      <c r="K80" s="99" t="s">
        <v>1582</v>
      </c>
      <c r="L80" s="100">
        <v>553.95000000000005</v>
      </c>
      <c r="M80" s="101" t="s">
        <v>33</v>
      </c>
      <c r="N80" s="102" t="s">
        <v>33</v>
      </c>
      <c r="T80" s="68" t="s">
        <v>251</v>
      </c>
    </row>
    <row r="81" spans="1:23" s="63" customFormat="1" x14ac:dyDescent="0.2">
      <c r="A81" s="98"/>
      <c r="B81" s="97" t="s">
        <v>33</v>
      </c>
      <c r="C81" s="767" t="s">
        <v>253</v>
      </c>
      <c r="D81" s="767"/>
      <c r="E81" s="767"/>
      <c r="F81" s="99" t="s">
        <v>179</v>
      </c>
      <c r="G81" s="99" t="s">
        <v>5052</v>
      </c>
      <c r="H81" s="99" t="s">
        <v>1582</v>
      </c>
      <c r="I81" s="99" t="s">
        <v>5004</v>
      </c>
      <c r="J81" s="100" t="s">
        <v>33</v>
      </c>
      <c r="K81" s="99" t="s">
        <v>33</v>
      </c>
      <c r="L81" s="100" t="s">
        <v>33</v>
      </c>
      <c r="M81" s="101" t="s">
        <v>33</v>
      </c>
      <c r="N81" s="102" t="s">
        <v>33</v>
      </c>
      <c r="U81" s="68" t="s">
        <v>253</v>
      </c>
    </row>
    <row r="82" spans="1:23" s="63" customFormat="1" x14ac:dyDescent="0.2">
      <c r="A82" s="98"/>
      <c r="B82" s="97" t="s">
        <v>33</v>
      </c>
      <c r="C82" s="776" t="s">
        <v>182</v>
      </c>
      <c r="D82" s="776"/>
      <c r="E82" s="776"/>
      <c r="F82" s="90" t="s">
        <v>33</v>
      </c>
      <c r="G82" s="90" t="s">
        <v>33</v>
      </c>
      <c r="H82" s="90" t="s">
        <v>33</v>
      </c>
      <c r="I82" s="90" t="s">
        <v>33</v>
      </c>
      <c r="J82" s="91">
        <v>98.92</v>
      </c>
      <c r="K82" s="90" t="s">
        <v>33</v>
      </c>
      <c r="L82" s="91">
        <v>553.95000000000005</v>
      </c>
      <c r="M82" s="92" t="s">
        <v>33</v>
      </c>
      <c r="N82" s="93" t="s">
        <v>33</v>
      </c>
      <c r="V82" s="68" t="s">
        <v>182</v>
      </c>
    </row>
    <row r="83" spans="1:23" s="63" customFormat="1" x14ac:dyDescent="0.2">
      <c r="A83" s="98"/>
      <c r="B83" s="97" t="s">
        <v>33</v>
      </c>
      <c r="C83" s="767" t="s">
        <v>183</v>
      </c>
      <c r="D83" s="767"/>
      <c r="E83" s="767"/>
      <c r="F83" s="99" t="s">
        <v>33</v>
      </c>
      <c r="G83" s="99" t="s">
        <v>33</v>
      </c>
      <c r="H83" s="99" t="s">
        <v>33</v>
      </c>
      <c r="I83" s="99" t="s">
        <v>33</v>
      </c>
      <c r="J83" s="100" t="s">
        <v>33</v>
      </c>
      <c r="K83" s="99" t="s">
        <v>33</v>
      </c>
      <c r="L83" s="100">
        <v>553.95000000000005</v>
      </c>
      <c r="M83" s="101" t="s">
        <v>33</v>
      </c>
      <c r="N83" s="102" t="s">
        <v>33</v>
      </c>
      <c r="U83" s="68" t="s">
        <v>183</v>
      </c>
    </row>
    <row r="84" spans="1:23" s="63" customFormat="1" ht="22.5" x14ac:dyDescent="0.2">
      <c r="A84" s="98"/>
      <c r="B84" s="97" t="s">
        <v>4936</v>
      </c>
      <c r="C84" s="767" t="s">
        <v>4937</v>
      </c>
      <c r="D84" s="767"/>
      <c r="E84" s="767"/>
      <c r="F84" s="99" t="s">
        <v>186</v>
      </c>
      <c r="G84" s="99" t="s">
        <v>594</v>
      </c>
      <c r="H84" s="99" t="s">
        <v>33</v>
      </c>
      <c r="I84" s="99" t="s">
        <v>594</v>
      </c>
      <c r="J84" s="100" t="s">
        <v>33</v>
      </c>
      <c r="K84" s="99" t="s">
        <v>33</v>
      </c>
      <c r="L84" s="100">
        <v>360.07</v>
      </c>
      <c r="M84" s="101" t="s">
        <v>33</v>
      </c>
      <c r="N84" s="102" t="s">
        <v>33</v>
      </c>
      <c r="U84" s="68" t="s">
        <v>4937</v>
      </c>
    </row>
    <row r="85" spans="1:23" s="63" customFormat="1" ht="22.5" x14ac:dyDescent="0.2">
      <c r="A85" s="98"/>
      <c r="B85" s="97" t="s">
        <v>4938</v>
      </c>
      <c r="C85" s="767" t="s">
        <v>4939</v>
      </c>
      <c r="D85" s="767"/>
      <c r="E85" s="767"/>
      <c r="F85" s="99" t="s">
        <v>186</v>
      </c>
      <c r="G85" s="99" t="s">
        <v>1720</v>
      </c>
      <c r="H85" s="99" t="s">
        <v>33</v>
      </c>
      <c r="I85" s="99" t="s">
        <v>1720</v>
      </c>
      <c r="J85" s="100" t="s">
        <v>33</v>
      </c>
      <c r="K85" s="99" t="s">
        <v>33</v>
      </c>
      <c r="L85" s="100">
        <v>221.58</v>
      </c>
      <c r="M85" s="101" t="s">
        <v>33</v>
      </c>
      <c r="N85" s="102" t="s">
        <v>33</v>
      </c>
      <c r="U85" s="68" t="s">
        <v>4939</v>
      </c>
    </row>
    <row r="86" spans="1:23" s="63" customFormat="1" x14ac:dyDescent="0.2">
      <c r="A86" s="103"/>
      <c r="B86" s="104"/>
      <c r="C86" s="780" t="s">
        <v>191</v>
      </c>
      <c r="D86" s="780"/>
      <c r="E86" s="780"/>
      <c r="F86" s="105" t="s">
        <v>33</v>
      </c>
      <c r="G86" s="105" t="s">
        <v>33</v>
      </c>
      <c r="H86" s="105" t="s">
        <v>33</v>
      </c>
      <c r="I86" s="105" t="s">
        <v>33</v>
      </c>
      <c r="J86" s="106" t="s">
        <v>33</v>
      </c>
      <c r="K86" s="105" t="s">
        <v>33</v>
      </c>
      <c r="L86" s="106">
        <v>1135.5999999999999</v>
      </c>
      <c r="M86" s="92" t="s">
        <v>33</v>
      </c>
      <c r="N86" s="107" t="s">
        <v>33</v>
      </c>
      <c r="W86" s="68" t="s">
        <v>191</v>
      </c>
    </row>
    <row r="87" spans="1:23" s="63" customFormat="1" ht="33.75" x14ac:dyDescent="0.2">
      <c r="A87" s="88" t="s">
        <v>235</v>
      </c>
      <c r="B87" s="89" t="s">
        <v>5053</v>
      </c>
      <c r="C87" s="776" t="s">
        <v>5054</v>
      </c>
      <c r="D87" s="776"/>
      <c r="E87" s="776"/>
      <c r="F87" s="90" t="s">
        <v>484</v>
      </c>
      <c r="G87" s="90" t="s">
        <v>33</v>
      </c>
      <c r="H87" s="90" t="s">
        <v>33</v>
      </c>
      <c r="I87" s="90" t="s">
        <v>173</v>
      </c>
      <c r="J87" s="91" t="s">
        <v>33</v>
      </c>
      <c r="K87" s="90" t="s">
        <v>33</v>
      </c>
      <c r="L87" s="91" t="s">
        <v>33</v>
      </c>
      <c r="M87" s="92" t="s">
        <v>33</v>
      </c>
      <c r="N87" s="93" t="s">
        <v>33</v>
      </c>
      <c r="R87" s="68" t="s">
        <v>5054</v>
      </c>
    </row>
    <row r="88" spans="1:23" s="63" customFormat="1" ht="22.5" x14ac:dyDescent="0.2">
      <c r="A88" s="96"/>
      <c r="B88" s="97" t="s">
        <v>4933</v>
      </c>
      <c r="C88" s="767" t="s">
        <v>4934</v>
      </c>
      <c r="D88" s="767"/>
      <c r="E88" s="767"/>
      <c r="F88" s="767"/>
      <c r="G88" s="767"/>
      <c r="H88" s="767"/>
      <c r="I88" s="767"/>
      <c r="J88" s="767"/>
      <c r="K88" s="767"/>
      <c r="L88" s="767"/>
      <c r="M88" s="767"/>
      <c r="N88" s="781"/>
      <c r="S88" s="68" t="s">
        <v>4934</v>
      </c>
    </row>
    <row r="89" spans="1:23" s="63" customFormat="1" x14ac:dyDescent="0.2">
      <c r="A89" s="98"/>
      <c r="B89" s="97" t="s">
        <v>165</v>
      </c>
      <c r="C89" s="767" t="s">
        <v>251</v>
      </c>
      <c r="D89" s="767"/>
      <c r="E89" s="767"/>
      <c r="F89" s="99" t="s">
        <v>33</v>
      </c>
      <c r="G89" s="99" t="s">
        <v>33</v>
      </c>
      <c r="H89" s="99" t="s">
        <v>33</v>
      </c>
      <c r="I89" s="99" t="s">
        <v>33</v>
      </c>
      <c r="J89" s="100">
        <v>263.77999999999997</v>
      </c>
      <c r="K89" s="99" t="s">
        <v>1582</v>
      </c>
      <c r="L89" s="100">
        <v>422.05</v>
      </c>
      <c r="M89" s="101" t="s">
        <v>33</v>
      </c>
      <c r="N89" s="102" t="s">
        <v>33</v>
      </c>
      <c r="T89" s="68" t="s">
        <v>251</v>
      </c>
    </row>
    <row r="90" spans="1:23" s="63" customFormat="1" x14ac:dyDescent="0.2">
      <c r="A90" s="98"/>
      <c r="B90" s="97" t="s">
        <v>33</v>
      </c>
      <c r="C90" s="767" t="s">
        <v>253</v>
      </c>
      <c r="D90" s="767"/>
      <c r="E90" s="767"/>
      <c r="F90" s="99" t="s">
        <v>179</v>
      </c>
      <c r="G90" s="99" t="s">
        <v>368</v>
      </c>
      <c r="H90" s="99" t="s">
        <v>1582</v>
      </c>
      <c r="I90" s="99" t="s">
        <v>2760</v>
      </c>
      <c r="J90" s="100" t="s">
        <v>33</v>
      </c>
      <c r="K90" s="99" t="s">
        <v>33</v>
      </c>
      <c r="L90" s="100" t="s">
        <v>33</v>
      </c>
      <c r="M90" s="101" t="s">
        <v>33</v>
      </c>
      <c r="N90" s="102" t="s">
        <v>33</v>
      </c>
      <c r="U90" s="68" t="s">
        <v>253</v>
      </c>
    </row>
    <row r="91" spans="1:23" s="63" customFormat="1" x14ac:dyDescent="0.2">
      <c r="A91" s="98"/>
      <c r="B91" s="97" t="s">
        <v>33</v>
      </c>
      <c r="C91" s="776" t="s">
        <v>182</v>
      </c>
      <c r="D91" s="776"/>
      <c r="E91" s="776"/>
      <c r="F91" s="90" t="s">
        <v>33</v>
      </c>
      <c r="G91" s="90" t="s">
        <v>33</v>
      </c>
      <c r="H91" s="90" t="s">
        <v>33</v>
      </c>
      <c r="I91" s="90" t="s">
        <v>33</v>
      </c>
      <c r="J91" s="91">
        <v>263.77999999999997</v>
      </c>
      <c r="K91" s="90" t="s">
        <v>33</v>
      </c>
      <c r="L91" s="91">
        <v>422.05</v>
      </c>
      <c r="M91" s="92" t="s">
        <v>33</v>
      </c>
      <c r="N91" s="93" t="s">
        <v>33</v>
      </c>
      <c r="V91" s="68" t="s">
        <v>182</v>
      </c>
    </row>
    <row r="92" spans="1:23" s="63" customFormat="1" x14ac:dyDescent="0.2">
      <c r="A92" s="98"/>
      <c r="B92" s="97" t="s">
        <v>33</v>
      </c>
      <c r="C92" s="767" t="s">
        <v>183</v>
      </c>
      <c r="D92" s="767"/>
      <c r="E92" s="767"/>
      <c r="F92" s="99" t="s">
        <v>33</v>
      </c>
      <c r="G92" s="99" t="s">
        <v>33</v>
      </c>
      <c r="H92" s="99" t="s">
        <v>33</v>
      </c>
      <c r="I92" s="99" t="s">
        <v>33</v>
      </c>
      <c r="J92" s="100" t="s">
        <v>33</v>
      </c>
      <c r="K92" s="99" t="s">
        <v>33</v>
      </c>
      <c r="L92" s="100">
        <v>422.05</v>
      </c>
      <c r="M92" s="101" t="s">
        <v>33</v>
      </c>
      <c r="N92" s="102" t="s">
        <v>33</v>
      </c>
      <c r="U92" s="68" t="s">
        <v>183</v>
      </c>
    </row>
    <row r="93" spans="1:23" s="63" customFormat="1" ht="22.5" x14ac:dyDescent="0.2">
      <c r="A93" s="98"/>
      <c r="B93" s="97" t="s">
        <v>4936</v>
      </c>
      <c r="C93" s="767" t="s">
        <v>4937</v>
      </c>
      <c r="D93" s="767"/>
      <c r="E93" s="767"/>
      <c r="F93" s="99" t="s">
        <v>186</v>
      </c>
      <c r="G93" s="99" t="s">
        <v>594</v>
      </c>
      <c r="H93" s="99" t="s">
        <v>33</v>
      </c>
      <c r="I93" s="99" t="s">
        <v>594</v>
      </c>
      <c r="J93" s="100" t="s">
        <v>33</v>
      </c>
      <c r="K93" s="99" t="s">
        <v>33</v>
      </c>
      <c r="L93" s="100">
        <v>274.33</v>
      </c>
      <c r="M93" s="101" t="s">
        <v>33</v>
      </c>
      <c r="N93" s="102" t="s">
        <v>33</v>
      </c>
      <c r="U93" s="68" t="s">
        <v>4937</v>
      </c>
    </row>
    <row r="94" spans="1:23" s="63" customFormat="1" ht="22.5" x14ac:dyDescent="0.2">
      <c r="A94" s="98"/>
      <c r="B94" s="97" t="s">
        <v>4938</v>
      </c>
      <c r="C94" s="767" t="s">
        <v>4939</v>
      </c>
      <c r="D94" s="767"/>
      <c r="E94" s="767"/>
      <c r="F94" s="99" t="s">
        <v>186</v>
      </c>
      <c r="G94" s="99" t="s">
        <v>1720</v>
      </c>
      <c r="H94" s="99" t="s">
        <v>33</v>
      </c>
      <c r="I94" s="99" t="s">
        <v>1720</v>
      </c>
      <c r="J94" s="100" t="s">
        <v>33</v>
      </c>
      <c r="K94" s="99" t="s">
        <v>33</v>
      </c>
      <c r="L94" s="100">
        <v>168.82</v>
      </c>
      <c r="M94" s="101" t="s">
        <v>33</v>
      </c>
      <c r="N94" s="102" t="s">
        <v>33</v>
      </c>
      <c r="U94" s="68" t="s">
        <v>4939</v>
      </c>
    </row>
    <row r="95" spans="1:23" s="63" customFormat="1" x14ac:dyDescent="0.2">
      <c r="A95" s="103"/>
      <c r="B95" s="104"/>
      <c r="C95" s="780" t="s">
        <v>191</v>
      </c>
      <c r="D95" s="780"/>
      <c r="E95" s="780"/>
      <c r="F95" s="105" t="s">
        <v>33</v>
      </c>
      <c r="G95" s="105" t="s">
        <v>33</v>
      </c>
      <c r="H95" s="105" t="s">
        <v>33</v>
      </c>
      <c r="I95" s="105" t="s">
        <v>33</v>
      </c>
      <c r="J95" s="106" t="s">
        <v>33</v>
      </c>
      <c r="K95" s="105" t="s">
        <v>33</v>
      </c>
      <c r="L95" s="106">
        <v>865.2</v>
      </c>
      <c r="M95" s="92" t="s">
        <v>33</v>
      </c>
      <c r="N95" s="107" t="s">
        <v>33</v>
      </c>
      <c r="W95" s="68" t="s">
        <v>191</v>
      </c>
    </row>
    <row r="96" spans="1:23" s="63" customFormat="1" ht="56.25" x14ac:dyDescent="0.2">
      <c r="A96" s="88" t="s">
        <v>240</v>
      </c>
      <c r="B96" s="89" t="s">
        <v>5055</v>
      </c>
      <c r="C96" s="776" t="s">
        <v>5056</v>
      </c>
      <c r="D96" s="776"/>
      <c r="E96" s="776"/>
      <c r="F96" s="90" t="s">
        <v>484</v>
      </c>
      <c r="G96" s="90" t="s">
        <v>33</v>
      </c>
      <c r="H96" s="90" t="s">
        <v>33</v>
      </c>
      <c r="I96" s="90" t="s">
        <v>212</v>
      </c>
      <c r="J96" s="91" t="s">
        <v>33</v>
      </c>
      <c r="K96" s="90" t="s">
        <v>33</v>
      </c>
      <c r="L96" s="91" t="s">
        <v>33</v>
      </c>
      <c r="M96" s="92" t="s">
        <v>33</v>
      </c>
      <c r="N96" s="93" t="s">
        <v>33</v>
      </c>
      <c r="R96" s="68" t="s">
        <v>5056</v>
      </c>
    </row>
    <row r="97" spans="1:24" s="63" customFormat="1" x14ac:dyDescent="0.2">
      <c r="A97" s="94"/>
      <c r="B97" s="95"/>
      <c r="C97" s="767" t="s">
        <v>1443</v>
      </c>
      <c r="D97" s="767"/>
      <c r="E97" s="767"/>
      <c r="F97" s="767"/>
      <c r="G97" s="767"/>
      <c r="H97" s="767"/>
      <c r="I97" s="767"/>
      <c r="J97" s="767"/>
      <c r="K97" s="767"/>
      <c r="L97" s="767"/>
      <c r="M97" s="767"/>
      <c r="N97" s="781"/>
      <c r="X97" s="68" t="s">
        <v>1443</v>
      </c>
    </row>
    <row r="98" spans="1:24" s="63" customFormat="1" ht="22.5" x14ac:dyDescent="0.2">
      <c r="A98" s="96"/>
      <c r="B98" s="97" t="s">
        <v>4933</v>
      </c>
      <c r="C98" s="767" t="s">
        <v>4934</v>
      </c>
      <c r="D98" s="767"/>
      <c r="E98" s="767"/>
      <c r="F98" s="767"/>
      <c r="G98" s="767"/>
      <c r="H98" s="767"/>
      <c r="I98" s="767"/>
      <c r="J98" s="767"/>
      <c r="K98" s="767"/>
      <c r="L98" s="767"/>
      <c r="M98" s="767"/>
      <c r="N98" s="781"/>
      <c r="S98" s="68" t="s">
        <v>4934</v>
      </c>
    </row>
    <row r="99" spans="1:24" s="63" customFormat="1" x14ac:dyDescent="0.2">
      <c r="A99" s="98"/>
      <c r="B99" s="97" t="s">
        <v>165</v>
      </c>
      <c r="C99" s="767" t="s">
        <v>251</v>
      </c>
      <c r="D99" s="767"/>
      <c r="E99" s="767"/>
      <c r="F99" s="99" t="s">
        <v>33</v>
      </c>
      <c r="G99" s="99" t="s">
        <v>33</v>
      </c>
      <c r="H99" s="99" t="s">
        <v>33</v>
      </c>
      <c r="I99" s="99" t="s">
        <v>33</v>
      </c>
      <c r="J99" s="100">
        <v>59.19</v>
      </c>
      <c r="K99" s="99" t="s">
        <v>1582</v>
      </c>
      <c r="L99" s="100">
        <v>189.41</v>
      </c>
      <c r="M99" s="101" t="s">
        <v>33</v>
      </c>
      <c r="N99" s="102" t="s">
        <v>33</v>
      </c>
      <c r="T99" s="68" t="s">
        <v>251</v>
      </c>
    </row>
    <row r="100" spans="1:24" s="63" customFormat="1" x14ac:dyDescent="0.2">
      <c r="A100" s="98"/>
      <c r="B100" s="97" t="s">
        <v>33</v>
      </c>
      <c r="C100" s="767" t="s">
        <v>253</v>
      </c>
      <c r="D100" s="767"/>
      <c r="E100" s="767"/>
      <c r="F100" s="99" t="s">
        <v>179</v>
      </c>
      <c r="G100" s="99" t="s">
        <v>5057</v>
      </c>
      <c r="H100" s="99" t="s">
        <v>1582</v>
      </c>
      <c r="I100" s="99" t="s">
        <v>5058</v>
      </c>
      <c r="J100" s="100" t="s">
        <v>33</v>
      </c>
      <c r="K100" s="99" t="s">
        <v>33</v>
      </c>
      <c r="L100" s="100" t="s">
        <v>33</v>
      </c>
      <c r="M100" s="101" t="s">
        <v>33</v>
      </c>
      <c r="N100" s="102" t="s">
        <v>33</v>
      </c>
      <c r="U100" s="68" t="s">
        <v>253</v>
      </c>
    </row>
    <row r="101" spans="1:24" s="63" customFormat="1" x14ac:dyDescent="0.2">
      <c r="A101" s="98"/>
      <c r="B101" s="97" t="s">
        <v>33</v>
      </c>
      <c r="C101" s="776" t="s">
        <v>182</v>
      </c>
      <c r="D101" s="776"/>
      <c r="E101" s="776"/>
      <c r="F101" s="90" t="s">
        <v>33</v>
      </c>
      <c r="G101" s="90" t="s">
        <v>33</v>
      </c>
      <c r="H101" s="90" t="s">
        <v>33</v>
      </c>
      <c r="I101" s="90" t="s">
        <v>33</v>
      </c>
      <c r="J101" s="91">
        <v>59.19</v>
      </c>
      <c r="K101" s="90" t="s">
        <v>33</v>
      </c>
      <c r="L101" s="91">
        <v>189.41</v>
      </c>
      <c r="M101" s="92" t="s">
        <v>33</v>
      </c>
      <c r="N101" s="93" t="s">
        <v>33</v>
      </c>
      <c r="V101" s="68" t="s">
        <v>182</v>
      </c>
    </row>
    <row r="102" spans="1:24" s="63" customFormat="1" x14ac:dyDescent="0.2">
      <c r="A102" s="98"/>
      <c r="B102" s="97" t="s">
        <v>33</v>
      </c>
      <c r="C102" s="767" t="s">
        <v>183</v>
      </c>
      <c r="D102" s="767"/>
      <c r="E102" s="767"/>
      <c r="F102" s="99" t="s">
        <v>33</v>
      </c>
      <c r="G102" s="99" t="s">
        <v>33</v>
      </c>
      <c r="H102" s="99" t="s">
        <v>33</v>
      </c>
      <c r="I102" s="99" t="s">
        <v>33</v>
      </c>
      <c r="J102" s="100" t="s">
        <v>33</v>
      </c>
      <c r="K102" s="99" t="s">
        <v>33</v>
      </c>
      <c r="L102" s="100">
        <v>189.41</v>
      </c>
      <c r="M102" s="101" t="s">
        <v>33</v>
      </c>
      <c r="N102" s="102" t="s">
        <v>33</v>
      </c>
      <c r="U102" s="68" t="s">
        <v>183</v>
      </c>
    </row>
    <row r="103" spans="1:24" s="63" customFormat="1" ht="22.5" x14ac:dyDescent="0.2">
      <c r="A103" s="98"/>
      <c r="B103" s="97" t="s">
        <v>4936</v>
      </c>
      <c r="C103" s="767" t="s">
        <v>4937</v>
      </c>
      <c r="D103" s="767"/>
      <c r="E103" s="767"/>
      <c r="F103" s="99" t="s">
        <v>186</v>
      </c>
      <c r="G103" s="99" t="s">
        <v>594</v>
      </c>
      <c r="H103" s="99" t="s">
        <v>33</v>
      </c>
      <c r="I103" s="99" t="s">
        <v>594</v>
      </c>
      <c r="J103" s="100" t="s">
        <v>33</v>
      </c>
      <c r="K103" s="99" t="s">
        <v>33</v>
      </c>
      <c r="L103" s="100">
        <v>123.12</v>
      </c>
      <c r="M103" s="101" t="s">
        <v>33</v>
      </c>
      <c r="N103" s="102" t="s">
        <v>33</v>
      </c>
      <c r="U103" s="68" t="s">
        <v>4937</v>
      </c>
    </row>
    <row r="104" spans="1:24" s="63" customFormat="1" ht="22.5" x14ac:dyDescent="0.2">
      <c r="A104" s="98"/>
      <c r="B104" s="97" t="s">
        <v>4938</v>
      </c>
      <c r="C104" s="767" t="s">
        <v>4939</v>
      </c>
      <c r="D104" s="767"/>
      <c r="E104" s="767"/>
      <c r="F104" s="99" t="s">
        <v>186</v>
      </c>
      <c r="G104" s="99" t="s">
        <v>1720</v>
      </c>
      <c r="H104" s="99" t="s">
        <v>33</v>
      </c>
      <c r="I104" s="99" t="s">
        <v>1720</v>
      </c>
      <c r="J104" s="100" t="s">
        <v>33</v>
      </c>
      <c r="K104" s="99" t="s">
        <v>33</v>
      </c>
      <c r="L104" s="100">
        <v>75.760000000000005</v>
      </c>
      <c r="M104" s="101" t="s">
        <v>33</v>
      </c>
      <c r="N104" s="102" t="s">
        <v>33</v>
      </c>
      <c r="U104" s="68" t="s">
        <v>4939</v>
      </c>
    </row>
    <row r="105" spans="1:24" s="63" customFormat="1" x14ac:dyDescent="0.2">
      <c r="A105" s="103"/>
      <c r="B105" s="104"/>
      <c r="C105" s="780" t="s">
        <v>191</v>
      </c>
      <c r="D105" s="780"/>
      <c r="E105" s="780"/>
      <c r="F105" s="105" t="s">
        <v>33</v>
      </c>
      <c r="G105" s="105" t="s">
        <v>33</v>
      </c>
      <c r="H105" s="105" t="s">
        <v>33</v>
      </c>
      <c r="I105" s="105" t="s">
        <v>33</v>
      </c>
      <c r="J105" s="106" t="s">
        <v>33</v>
      </c>
      <c r="K105" s="105" t="s">
        <v>33</v>
      </c>
      <c r="L105" s="106">
        <v>388.29</v>
      </c>
      <c r="M105" s="92" t="s">
        <v>33</v>
      </c>
      <c r="N105" s="107" t="s">
        <v>33</v>
      </c>
      <c r="W105" s="68" t="s">
        <v>191</v>
      </c>
    </row>
    <row r="106" spans="1:24" s="63" customFormat="1" ht="45" x14ac:dyDescent="0.2">
      <c r="A106" s="88" t="s">
        <v>246</v>
      </c>
      <c r="B106" s="89" t="s">
        <v>4931</v>
      </c>
      <c r="C106" s="776" t="s">
        <v>5059</v>
      </c>
      <c r="D106" s="776"/>
      <c r="E106" s="776"/>
      <c r="F106" s="90" t="s">
        <v>484</v>
      </c>
      <c r="G106" s="90" t="s">
        <v>33</v>
      </c>
      <c r="H106" s="90" t="s">
        <v>33</v>
      </c>
      <c r="I106" s="90" t="s">
        <v>173</v>
      </c>
      <c r="J106" s="91" t="s">
        <v>33</v>
      </c>
      <c r="K106" s="90" t="s">
        <v>33</v>
      </c>
      <c r="L106" s="91" t="s">
        <v>33</v>
      </c>
      <c r="M106" s="92" t="s">
        <v>33</v>
      </c>
      <c r="N106" s="93" t="s">
        <v>33</v>
      </c>
      <c r="R106" s="68" t="s">
        <v>5059</v>
      </c>
    </row>
    <row r="107" spans="1:24" s="63" customFormat="1" ht="22.5" x14ac:dyDescent="0.2">
      <c r="A107" s="96"/>
      <c r="B107" s="97" t="s">
        <v>4933</v>
      </c>
      <c r="C107" s="767" t="s">
        <v>4934</v>
      </c>
      <c r="D107" s="767"/>
      <c r="E107" s="767"/>
      <c r="F107" s="767"/>
      <c r="G107" s="767"/>
      <c r="H107" s="767"/>
      <c r="I107" s="767"/>
      <c r="J107" s="767"/>
      <c r="K107" s="767"/>
      <c r="L107" s="767"/>
      <c r="M107" s="767"/>
      <c r="N107" s="781"/>
      <c r="S107" s="68" t="s">
        <v>4934</v>
      </c>
    </row>
    <row r="108" spans="1:24" s="63" customFormat="1" x14ac:dyDescent="0.2">
      <c r="A108" s="98"/>
      <c r="B108" s="97" t="s">
        <v>165</v>
      </c>
      <c r="C108" s="767" t="s">
        <v>251</v>
      </c>
      <c r="D108" s="767"/>
      <c r="E108" s="767"/>
      <c r="F108" s="99" t="s">
        <v>33</v>
      </c>
      <c r="G108" s="99" t="s">
        <v>33</v>
      </c>
      <c r="H108" s="99" t="s">
        <v>33</v>
      </c>
      <c r="I108" s="99" t="s">
        <v>33</v>
      </c>
      <c r="J108" s="100">
        <v>33.83</v>
      </c>
      <c r="K108" s="99" t="s">
        <v>1582</v>
      </c>
      <c r="L108" s="100">
        <v>54.13</v>
      </c>
      <c r="M108" s="101" t="s">
        <v>33</v>
      </c>
      <c r="N108" s="102" t="s">
        <v>33</v>
      </c>
      <c r="T108" s="68" t="s">
        <v>251</v>
      </c>
    </row>
    <row r="109" spans="1:24" s="63" customFormat="1" x14ac:dyDescent="0.2">
      <c r="A109" s="98"/>
      <c r="B109" s="97" t="s">
        <v>33</v>
      </c>
      <c r="C109" s="767" t="s">
        <v>253</v>
      </c>
      <c r="D109" s="767"/>
      <c r="E109" s="767"/>
      <c r="F109" s="99" t="s">
        <v>179</v>
      </c>
      <c r="G109" s="99" t="s">
        <v>1041</v>
      </c>
      <c r="H109" s="99" t="s">
        <v>1582</v>
      </c>
      <c r="I109" s="99" t="s">
        <v>1016</v>
      </c>
      <c r="J109" s="100" t="s">
        <v>33</v>
      </c>
      <c r="K109" s="99" t="s">
        <v>33</v>
      </c>
      <c r="L109" s="100" t="s">
        <v>33</v>
      </c>
      <c r="M109" s="101" t="s">
        <v>33</v>
      </c>
      <c r="N109" s="102" t="s">
        <v>33</v>
      </c>
      <c r="U109" s="68" t="s">
        <v>253</v>
      </c>
    </row>
    <row r="110" spans="1:24" s="63" customFormat="1" x14ac:dyDescent="0.2">
      <c r="A110" s="98"/>
      <c r="B110" s="97" t="s">
        <v>33</v>
      </c>
      <c r="C110" s="776" t="s">
        <v>182</v>
      </c>
      <c r="D110" s="776"/>
      <c r="E110" s="776"/>
      <c r="F110" s="90" t="s">
        <v>33</v>
      </c>
      <c r="G110" s="90" t="s">
        <v>33</v>
      </c>
      <c r="H110" s="90" t="s">
        <v>33</v>
      </c>
      <c r="I110" s="90" t="s">
        <v>33</v>
      </c>
      <c r="J110" s="91">
        <v>33.83</v>
      </c>
      <c r="K110" s="90" t="s">
        <v>33</v>
      </c>
      <c r="L110" s="91">
        <v>54.13</v>
      </c>
      <c r="M110" s="92" t="s">
        <v>33</v>
      </c>
      <c r="N110" s="93" t="s">
        <v>33</v>
      </c>
      <c r="V110" s="68" t="s">
        <v>182</v>
      </c>
    </row>
    <row r="111" spans="1:24" s="63" customFormat="1" x14ac:dyDescent="0.2">
      <c r="A111" s="98"/>
      <c r="B111" s="97" t="s">
        <v>33</v>
      </c>
      <c r="C111" s="767" t="s">
        <v>183</v>
      </c>
      <c r="D111" s="767"/>
      <c r="E111" s="767"/>
      <c r="F111" s="99" t="s">
        <v>33</v>
      </c>
      <c r="G111" s="99" t="s">
        <v>33</v>
      </c>
      <c r="H111" s="99" t="s">
        <v>33</v>
      </c>
      <c r="I111" s="99" t="s">
        <v>33</v>
      </c>
      <c r="J111" s="100" t="s">
        <v>33</v>
      </c>
      <c r="K111" s="99" t="s">
        <v>33</v>
      </c>
      <c r="L111" s="100">
        <v>54.13</v>
      </c>
      <c r="M111" s="101" t="s">
        <v>33</v>
      </c>
      <c r="N111" s="102" t="s">
        <v>33</v>
      </c>
      <c r="U111" s="68" t="s">
        <v>183</v>
      </c>
    </row>
    <row r="112" spans="1:24" s="63" customFormat="1" ht="22.5" x14ac:dyDescent="0.2">
      <c r="A112" s="98"/>
      <c r="B112" s="97" t="s">
        <v>4936</v>
      </c>
      <c r="C112" s="767" t="s">
        <v>4937</v>
      </c>
      <c r="D112" s="767"/>
      <c r="E112" s="767"/>
      <c r="F112" s="99" t="s">
        <v>186</v>
      </c>
      <c r="G112" s="99" t="s">
        <v>594</v>
      </c>
      <c r="H112" s="99" t="s">
        <v>33</v>
      </c>
      <c r="I112" s="99" t="s">
        <v>594</v>
      </c>
      <c r="J112" s="100" t="s">
        <v>33</v>
      </c>
      <c r="K112" s="99" t="s">
        <v>33</v>
      </c>
      <c r="L112" s="100">
        <v>35.18</v>
      </c>
      <c r="M112" s="101" t="s">
        <v>33</v>
      </c>
      <c r="N112" s="102" t="s">
        <v>33</v>
      </c>
      <c r="U112" s="68" t="s">
        <v>4937</v>
      </c>
    </row>
    <row r="113" spans="1:23" s="63" customFormat="1" ht="22.5" x14ac:dyDescent="0.2">
      <c r="A113" s="98"/>
      <c r="B113" s="97" t="s">
        <v>4938</v>
      </c>
      <c r="C113" s="767" t="s">
        <v>4939</v>
      </c>
      <c r="D113" s="767"/>
      <c r="E113" s="767"/>
      <c r="F113" s="99" t="s">
        <v>186</v>
      </c>
      <c r="G113" s="99" t="s">
        <v>1720</v>
      </c>
      <c r="H113" s="99" t="s">
        <v>33</v>
      </c>
      <c r="I113" s="99" t="s">
        <v>1720</v>
      </c>
      <c r="J113" s="100" t="s">
        <v>33</v>
      </c>
      <c r="K113" s="99" t="s">
        <v>33</v>
      </c>
      <c r="L113" s="100">
        <v>21.65</v>
      </c>
      <c r="M113" s="101" t="s">
        <v>33</v>
      </c>
      <c r="N113" s="102" t="s">
        <v>33</v>
      </c>
      <c r="U113" s="68" t="s">
        <v>4939</v>
      </c>
    </row>
    <row r="114" spans="1:23" s="63" customFormat="1" x14ac:dyDescent="0.2">
      <c r="A114" s="103"/>
      <c r="B114" s="104"/>
      <c r="C114" s="780" t="s">
        <v>191</v>
      </c>
      <c r="D114" s="780"/>
      <c r="E114" s="780"/>
      <c r="F114" s="105" t="s">
        <v>33</v>
      </c>
      <c r="G114" s="105" t="s">
        <v>33</v>
      </c>
      <c r="H114" s="105" t="s">
        <v>33</v>
      </c>
      <c r="I114" s="105" t="s">
        <v>33</v>
      </c>
      <c r="J114" s="106" t="s">
        <v>33</v>
      </c>
      <c r="K114" s="105" t="s">
        <v>33</v>
      </c>
      <c r="L114" s="106">
        <v>110.96</v>
      </c>
      <c r="M114" s="92" t="s">
        <v>33</v>
      </c>
      <c r="N114" s="107" t="s">
        <v>33</v>
      </c>
      <c r="W114" s="68" t="s">
        <v>191</v>
      </c>
    </row>
    <row r="115" spans="1:23" s="63" customFormat="1" ht="45" x14ac:dyDescent="0.2">
      <c r="A115" s="88" t="s">
        <v>258</v>
      </c>
      <c r="B115" s="89" t="s">
        <v>5060</v>
      </c>
      <c r="C115" s="776" t="s">
        <v>5061</v>
      </c>
      <c r="D115" s="776"/>
      <c r="E115" s="776"/>
      <c r="F115" s="90" t="s">
        <v>484</v>
      </c>
      <c r="G115" s="90" t="s">
        <v>33</v>
      </c>
      <c r="H115" s="90" t="s">
        <v>33</v>
      </c>
      <c r="I115" s="90" t="s">
        <v>173</v>
      </c>
      <c r="J115" s="91" t="s">
        <v>33</v>
      </c>
      <c r="K115" s="90" t="s">
        <v>33</v>
      </c>
      <c r="L115" s="91" t="s">
        <v>33</v>
      </c>
      <c r="M115" s="92" t="s">
        <v>33</v>
      </c>
      <c r="N115" s="93" t="s">
        <v>33</v>
      </c>
      <c r="R115" s="68" t="s">
        <v>5061</v>
      </c>
    </row>
    <row r="116" spans="1:23" s="63" customFormat="1" ht="22.5" x14ac:dyDescent="0.2">
      <c r="A116" s="96"/>
      <c r="B116" s="97" t="s">
        <v>4933</v>
      </c>
      <c r="C116" s="767" t="s">
        <v>4934</v>
      </c>
      <c r="D116" s="767"/>
      <c r="E116" s="767"/>
      <c r="F116" s="767"/>
      <c r="G116" s="767"/>
      <c r="H116" s="767"/>
      <c r="I116" s="767"/>
      <c r="J116" s="767"/>
      <c r="K116" s="767"/>
      <c r="L116" s="767"/>
      <c r="M116" s="767"/>
      <c r="N116" s="781"/>
      <c r="S116" s="68" t="s">
        <v>4934</v>
      </c>
    </row>
    <row r="117" spans="1:23" s="63" customFormat="1" x14ac:dyDescent="0.2">
      <c r="A117" s="98"/>
      <c r="B117" s="97" t="s">
        <v>165</v>
      </c>
      <c r="C117" s="767" t="s">
        <v>251</v>
      </c>
      <c r="D117" s="767"/>
      <c r="E117" s="767"/>
      <c r="F117" s="99" t="s">
        <v>33</v>
      </c>
      <c r="G117" s="99" t="s">
        <v>33</v>
      </c>
      <c r="H117" s="99" t="s">
        <v>33</v>
      </c>
      <c r="I117" s="99" t="s">
        <v>33</v>
      </c>
      <c r="J117" s="100">
        <v>25.37</v>
      </c>
      <c r="K117" s="99" t="s">
        <v>1582</v>
      </c>
      <c r="L117" s="100">
        <v>40.590000000000003</v>
      </c>
      <c r="M117" s="101" t="s">
        <v>33</v>
      </c>
      <c r="N117" s="102" t="s">
        <v>33</v>
      </c>
      <c r="T117" s="68" t="s">
        <v>251</v>
      </c>
    </row>
    <row r="118" spans="1:23" s="63" customFormat="1" x14ac:dyDescent="0.2">
      <c r="A118" s="98"/>
      <c r="B118" s="97" t="s">
        <v>33</v>
      </c>
      <c r="C118" s="767" t="s">
        <v>253</v>
      </c>
      <c r="D118" s="767"/>
      <c r="E118" s="767"/>
      <c r="F118" s="99" t="s">
        <v>179</v>
      </c>
      <c r="G118" s="99" t="s">
        <v>2277</v>
      </c>
      <c r="H118" s="99" t="s">
        <v>1582</v>
      </c>
      <c r="I118" s="99" t="s">
        <v>3810</v>
      </c>
      <c r="J118" s="100" t="s">
        <v>33</v>
      </c>
      <c r="K118" s="99" t="s">
        <v>33</v>
      </c>
      <c r="L118" s="100" t="s">
        <v>33</v>
      </c>
      <c r="M118" s="101" t="s">
        <v>33</v>
      </c>
      <c r="N118" s="102" t="s">
        <v>33</v>
      </c>
      <c r="U118" s="68" t="s">
        <v>253</v>
      </c>
    </row>
    <row r="119" spans="1:23" s="63" customFormat="1" x14ac:dyDescent="0.2">
      <c r="A119" s="98"/>
      <c r="B119" s="97" t="s">
        <v>33</v>
      </c>
      <c r="C119" s="776" t="s">
        <v>182</v>
      </c>
      <c r="D119" s="776"/>
      <c r="E119" s="776"/>
      <c r="F119" s="90" t="s">
        <v>33</v>
      </c>
      <c r="G119" s="90" t="s">
        <v>33</v>
      </c>
      <c r="H119" s="90" t="s">
        <v>33</v>
      </c>
      <c r="I119" s="90" t="s">
        <v>33</v>
      </c>
      <c r="J119" s="91">
        <v>25.37</v>
      </c>
      <c r="K119" s="90" t="s">
        <v>33</v>
      </c>
      <c r="L119" s="91">
        <v>40.590000000000003</v>
      </c>
      <c r="M119" s="92" t="s">
        <v>33</v>
      </c>
      <c r="N119" s="93" t="s">
        <v>33</v>
      </c>
      <c r="V119" s="68" t="s">
        <v>182</v>
      </c>
    </row>
    <row r="120" spans="1:23" s="63" customFormat="1" x14ac:dyDescent="0.2">
      <c r="A120" s="98"/>
      <c r="B120" s="97" t="s">
        <v>33</v>
      </c>
      <c r="C120" s="767" t="s">
        <v>183</v>
      </c>
      <c r="D120" s="767"/>
      <c r="E120" s="767"/>
      <c r="F120" s="99" t="s">
        <v>33</v>
      </c>
      <c r="G120" s="99" t="s">
        <v>33</v>
      </c>
      <c r="H120" s="99" t="s">
        <v>33</v>
      </c>
      <c r="I120" s="99" t="s">
        <v>33</v>
      </c>
      <c r="J120" s="100" t="s">
        <v>33</v>
      </c>
      <c r="K120" s="99" t="s">
        <v>33</v>
      </c>
      <c r="L120" s="100">
        <v>40.590000000000003</v>
      </c>
      <c r="M120" s="101" t="s">
        <v>33</v>
      </c>
      <c r="N120" s="102" t="s">
        <v>33</v>
      </c>
      <c r="U120" s="68" t="s">
        <v>183</v>
      </c>
    </row>
    <row r="121" spans="1:23" s="63" customFormat="1" ht="22.5" x14ac:dyDescent="0.2">
      <c r="A121" s="98"/>
      <c r="B121" s="97" t="s">
        <v>4936</v>
      </c>
      <c r="C121" s="767" t="s">
        <v>4937</v>
      </c>
      <c r="D121" s="767"/>
      <c r="E121" s="767"/>
      <c r="F121" s="99" t="s">
        <v>186</v>
      </c>
      <c r="G121" s="99" t="s">
        <v>594</v>
      </c>
      <c r="H121" s="99" t="s">
        <v>33</v>
      </c>
      <c r="I121" s="99" t="s">
        <v>594</v>
      </c>
      <c r="J121" s="100" t="s">
        <v>33</v>
      </c>
      <c r="K121" s="99" t="s">
        <v>33</v>
      </c>
      <c r="L121" s="100">
        <v>26.38</v>
      </c>
      <c r="M121" s="101" t="s">
        <v>33</v>
      </c>
      <c r="N121" s="102" t="s">
        <v>33</v>
      </c>
      <c r="U121" s="68" t="s">
        <v>4937</v>
      </c>
    </row>
    <row r="122" spans="1:23" s="63" customFormat="1" ht="22.5" x14ac:dyDescent="0.2">
      <c r="A122" s="98"/>
      <c r="B122" s="97" t="s">
        <v>4938</v>
      </c>
      <c r="C122" s="767" t="s">
        <v>4939</v>
      </c>
      <c r="D122" s="767"/>
      <c r="E122" s="767"/>
      <c r="F122" s="99" t="s">
        <v>186</v>
      </c>
      <c r="G122" s="99" t="s">
        <v>1720</v>
      </c>
      <c r="H122" s="99" t="s">
        <v>33</v>
      </c>
      <c r="I122" s="99" t="s">
        <v>1720</v>
      </c>
      <c r="J122" s="100" t="s">
        <v>33</v>
      </c>
      <c r="K122" s="99" t="s">
        <v>33</v>
      </c>
      <c r="L122" s="100">
        <v>16.239999999999998</v>
      </c>
      <c r="M122" s="101" t="s">
        <v>33</v>
      </c>
      <c r="N122" s="102" t="s">
        <v>33</v>
      </c>
      <c r="U122" s="68" t="s">
        <v>4939</v>
      </c>
    </row>
    <row r="123" spans="1:23" s="63" customFormat="1" x14ac:dyDescent="0.2">
      <c r="A123" s="103"/>
      <c r="B123" s="104"/>
      <c r="C123" s="780" t="s">
        <v>191</v>
      </c>
      <c r="D123" s="780"/>
      <c r="E123" s="780"/>
      <c r="F123" s="105" t="s">
        <v>33</v>
      </c>
      <c r="G123" s="105" t="s">
        <v>33</v>
      </c>
      <c r="H123" s="105" t="s">
        <v>33</v>
      </c>
      <c r="I123" s="105" t="s">
        <v>33</v>
      </c>
      <c r="J123" s="106" t="s">
        <v>33</v>
      </c>
      <c r="K123" s="105" t="s">
        <v>33</v>
      </c>
      <c r="L123" s="106">
        <v>83.21</v>
      </c>
      <c r="M123" s="92" t="s">
        <v>33</v>
      </c>
      <c r="N123" s="107" t="s">
        <v>33</v>
      </c>
      <c r="W123" s="68" t="s">
        <v>191</v>
      </c>
    </row>
    <row r="124" spans="1:23" s="63" customFormat="1" ht="22.5" x14ac:dyDescent="0.2">
      <c r="A124" s="88" t="s">
        <v>262</v>
      </c>
      <c r="B124" s="89" t="s">
        <v>5062</v>
      </c>
      <c r="C124" s="776" t="s">
        <v>5063</v>
      </c>
      <c r="D124" s="776"/>
      <c r="E124" s="776"/>
      <c r="F124" s="90" t="s">
        <v>5039</v>
      </c>
      <c r="G124" s="90" t="s">
        <v>33</v>
      </c>
      <c r="H124" s="90" t="s">
        <v>33</v>
      </c>
      <c r="I124" s="90" t="s">
        <v>240</v>
      </c>
      <c r="J124" s="91" t="s">
        <v>33</v>
      </c>
      <c r="K124" s="90" t="s">
        <v>33</v>
      </c>
      <c r="L124" s="91" t="s">
        <v>33</v>
      </c>
      <c r="M124" s="92" t="s">
        <v>33</v>
      </c>
      <c r="N124" s="93" t="s">
        <v>33</v>
      </c>
      <c r="R124" s="68" t="s">
        <v>5063</v>
      </c>
    </row>
    <row r="125" spans="1:23" s="63" customFormat="1" ht="22.5" x14ac:dyDescent="0.2">
      <c r="A125" s="96"/>
      <c r="B125" s="97" t="s">
        <v>4933</v>
      </c>
      <c r="C125" s="767" t="s">
        <v>4934</v>
      </c>
      <c r="D125" s="767"/>
      <c r="E125" s="767"/>
      <c r="F125" s="767"/>
      <c r="G125" s="767"/>
      <c r="H125" s="767"/>
      <c r="I125" s="767"/>
      <c r="J125" s="767"/>
      <c r="K125" s="767"/>
      <c r="L125" s="767"/>
      <c r="M125" s="767"/>
      <c r="N125" s="781"/>
      <c r="S125" s="68" t="s">
        <v>4934</v>
      </c>
    </row>
    <row r="126" spans="1:23" s="63" customFormat="1" x14ac:dyDescent="0.2">
      <c r="A126" s="98"/>
      <c r="B126" s="97" t="s">
        <v>165</v>
      </c>
      <c r="C126" s="767" t="s">
        <v>251</v>
      </c>
      <c r="D126" s="767"/>
      <c r="E126" s="767"/>
      <c r="F126" s="99" t="s">
        <v>33</v>
      </c>
      <c r="G126" s="99" t="s">
        <v>33</v>
      </c>
      <c r="H126" s="99" t="s">
        <v>33</v>
      </c>
      <c r="I126" s="99" t="s">
        <v>33</v>
      </c>
      <c r="J126" s="100">
        <v>19.63</v>
      </c>
      <c r="K126" s="99" t="s">
        <v>1582</v>
      </c>
      <c r="L126" s="100">
        <v>125.63</v>
      </c>
      <c r="M126" s="101" t="s">
        <v>33</v>
      </c>
      <c r="N126" s="102" t="s">
        <v>33</v>
      </c>
      <c r="T126" s="68" t="s">
        <v>251</v>
      </c>
    </row>
    <row r="127" spans="1:23" s="63" customFormat="1" x14ac:dyDescent="0.2">
      <c r="A127" s="98"/>
      <c r="B127" s="97" t="s">
        <v>33</v>
      </c>
      <c r="C127" s="767" t="s">
        <v>253</v>
      </c>
      <c r="D127" s="767"/>
      <c r="E127" s="767"/>
      <c r="F127" s="99" t="s">
        <v>179</v>
      </c>
      <c r="G127" s="99" t="s">
        <v>4965</v>
      </c>
      <c r="H127" s="99" t="s">
        <v>1582</v>
      </c>
      <c r="I127" s="99" t="s">
        <v>5064</v>
      </c>
      <c r="J127" s="100" t="s">
        <v>33</v>
      </c>
      <c r="K127" s="99" t="s">
        <v>33</v>
      </c>
      <c r="L127" s="100" t="s">
        <v>33</v>
      </c>
      <c r="M127" s="101" t="s">
        <v>33</v>
      </c>
      <c r="N127" s="102" t="s">
        <v>33</v>
      </c>
      <c r="U127" s="68" t="s">
        <v>253</v>
      </c>
    </row>
    <row r="128" spans="1:23" s="63" customFormat="1" x14ac:dyDescent="0.2">
      <c r="A128" s="98"/>
      <c r="B128" s="97" t="s">
        <v>33</v>
      </c>
      <c r="C128" s="776" t="s">
        <v>182</v>
      </c>
      <c r="D128" s="776"/>
      <c r="E128" s="776"/>
      <c r="F128" s="90" t="s">
        <v>33</v>
      </c>
      <c r="G128" s="90" t="s">
        <v>33</v>
      </c>
      <c r="H128" s="90" t="s">
        <v>33</v>
      </c>
      <c r="I128" s="90" t="s">
        <v>33</v>
      </c>
      <c r="J128" s="91">
        <v>19.63</v>
      </c>
      <c r="K128" s="90" t="s">
        <v>33</v>
      </c>
      <c r="L128" s="91">
        <v>125.63</v>
      </c>
      <c r="M128" s="92" t="s">
        <v>33</v>
      </c>
      <c r="N128" s="93" t="s">
        <v>33</v>
      </c>
      <c r="V128" s="68" t="s">
        <v>182</v>
      </c>
    </row>
    <row r="129" spans="1:23" s="63" customFormat="1" x14ac:dyDescent="0.2">
      <c r="A129" s="98"/>
      <c r="B129" s="97" t="s">
        <v>33</v>
      </c>
      <c r="C129" s="767" t="s">
        <v>183</v>
      </c>
      <c r="D129" s="767"/>
      <c r="E129" s="767"/>
      <c r="F129" s="99" t="s">
        <v>33</v>
      </c>
      <c r="G129" s="99" t="s">
        <v>33</v>
      </c>
      <c r="H129" s="99" t="s">
        <v>33</v>
      </c>
      <c r="I129" s="99" t="s">
        <v>33</v>
      </c>
      <c r="J129" s="100" t="s">
        <v>33</v>
      </c>
      <c r="K129" s="99" t="s">
        <v>33</v>
      </c>
      <c r="L129" s="100">
        <v>125.63</v>
      </c>
      <c r="M129" s="101" t="s">
        <v>33</v>
      </c>
      <c r="N129" s="102" t="s">
        <v>33</v>
      </c>
      <c r="U129" s="68" t="s">
        <v>183</v>
      </c>
    </row>
    <row r="130" spans="1:23" s="63" customFormat="1" ht="22.5" x14ac:dyDescent="0.2">
      <c r="A130" s="98"/>
      <c r="B130" s="97" t="s">
        <v>4936</v>
      </c>
      <c r="C130" s="767" t="s">
        <v>4937</v>
      </c>
      <c r="D130" s="767"/>
      <c r="E130" s="767"/>
      <c r="F130" s="99" t="s">
        <v>186</v>
      </c>
      <c r="G130" s="99" t="s">
        <v>594</v>
      </c>
      <c r="H130" s="99" t="s">
        <v>33</v>
      </c>
      <c r="I130" s="99" t="s">
        <v>594</v>
      </c>
      <c r="J130" s="100" t="s">
        <v>33</v>
      </c>
      <c r="K130" s="99" t="s">
        <v>33</v>
      </c>
      <c r="L130" s="100">
        <v>81.66</v>
      </c>
      <c r="M130" s="101" t="s">
        <v>33</v>
      </c>
      <c r="N130" s="102" t="s">
        <v>33</v>
      </c>
      <c r="U130" s="68" t="s">
        <v>4937</v>
      </c>
    </row>
    <row r="131" spans="1:23" s="63" customFormat="1" ht="22.5" x14ac:dyDescent="0.2">
      <c r="A131" s="98"/>
      <c r="B131" s="97" t="s">
        <v>4938</v>
      </c>
      <c r="C131" s="767" t="s">
        <v>4939</v>
      </c>
      <c r="D131" s="767"/>
      <c r="E131" s="767"/>
      <c r="F131" s="99" t="s">
        <v>186</v>
      </c>
      <c r="G131" s="99" t="s">
        <v>1720</v>
      </c>
      <c r="H131" s="99" t="s">
        <v>33</v>
      </c>
      <c r="I131" s="99" t="s">
        <v>1720</v>
      </c>
      <c r="J131" s="100" t="s">
        <v>33</v>
      </c>
      <c r="K131" s="99" t="s">
        <v>33</v>
      </c>
      <c r="L131" s="100">
        <v>50.25</v>
      </c>
      <c r="M131" s="101" t="s">
        <v>33</v>
      </c>
      <c r="N131" s="102" t="s">
        <v>33</v>
      </c>
      <c r="U131" s="68" t="s">
        <v>4939</v>
      </c>
    </row>
    <row r="132" spans="1:23" s="63" customFormat="1" x14ac:dyDescent="0.2">
      <c r="A132" s="103"/>
      <c r="B132" s="104"/>
      <c r="C132" s="780" t="s">
        <v>191</v>
      </c>
      <c r="D132" s="780"/>
      <c r="E132" s="780"/>
      <c r="F132" s="105" t="s">
        <v>33</v>
      </c>
      <c r="G132" s="105" t="s">
        <v>33</v>
      </c>
      <c r="H132" s="105" t="s">
        <v>33</v>
      </c>
      <c r="I132" s="105" t="s">
        <v>33</v>
      </c>
      <c r="J132" s="106" t="s">
        <v>33</v>
      </c>
      <c r="K132" s="105" t="s">
        <v>33</v>
      </c>
      <c r="L132" s="106">
        <v>257.54000000000002</v>
      </c>
      <c r="M132" s="92" t="s">
        <v>33</v>
      </c>
      <c r="N132" s="107" t="s">
        <v>33</v>
      </c>
      <c r="W132" s="68" t="s">
        <v>191</v>
      </c>
    </row>
    <row r="133" spans="1:23" s="63" customFormat="1" ht="33.75" x14ac:dyDescent="0.2">
      <c r="A133" s="88" t="s">
        <v>267</v>
      </c>
      <c r="B133" s="89" t="s">
        <v>5065</v>
      </c>
      <c r="C133" s="776" t="s">
        <v>5066</v>
      </c>
      <c r="D133" s="776"/>
      <c r="E133" s="776"/>
      <c r="F133" s="90" t="s">
        <v>484</v>
      </c>
      <c r="G133" s="90" t="s">
        <v>33</v>
      </c>
      <c r="H133" s="90" t="s">
        <v>33</v>
      </c>
      <c r="I133" s="90" t="s">
        <v>228</v>
      </c>
      <c r="J133" s="91" t="s">
        <v>33</v>
      </c>
      <c r="K133" s="90" t="s">
        <v>33</v>
      </c>
      <c r="L133" s="91" t="s">
        <v>33</v>
      </c>
      <c r="M133" s="92" t="s">
        <v>33</v>
      </c>
      <c r="N133" s="93" t="s">
        <v>33</v>
      </c>
      <c r="R133" s="68" t="s">
        <v>5066</v>
      </c>
    </row>
    <row r="134" spans="1:23" s="63" customFormat="1" ht="22.5" x14ac:dyDescent="0.2">
      <c r="A134" s="96"/>
      <c r="B134" s="97" t="s">
        <v>4933</v>
      </c>
      <c r="C134" s="767" t="s">
        <v>4934</v>
      </c>
      <c r="D134" s="767"/>
      <c r="E134" s="767"/>
      <c r="F134" s="767"/>
      <c r="G134" s="767"/>
      <c r="H134" s="767"/>
      <c r="I134" s="767"/>
      <c r="J134" s="767"/>
      <c r="K134" s="767"/>
      <c r="L134" s="767"/>
      <c r="M134" s="767"/>
      <c r="N134" s="781"/>
      <c r="S134" s="68" t="s">
        <v>4934</v>
      </c>
    </row>
    <row r="135" spans="1:23" s="63" customFormat="1" x14ac:dyDescent="0.2">
      <c r="A135" s="98"/>
      <c r="B135" s="97" t="s">
        <v>165</v>
      </c>
      <c r="C135" s="767" t="s">
        <v>251</v>
      </c>
      <c r="D135" s="767"/>
      <c r="E135" s="767"/>
      <c r="F135" s="99" t="s">
        <v>33</v>
      </c>
      <c r="G135" s="99" t="s">
        <v>33</v>
      </c>
      <c r="H135" s="99" t="s">
        <v>33</v>
      </c>
      <c r="I135" s="99" t="s">
        <v>33</v>
      </c>
      <c r="J135" s="100">
        <v>20.75</v>
      </c>
      <c r="K135" s="99" t="s">
        <v>1582</v>
      </c>
      <c r="L135" s="100">
        <v>99.6</v>
      </c>
      <c r="M135" s="101" t="s">
        <v>33</v>
      </c>
      <c r="N135" s="102" t="s">
        <v>33</v>
      </c>
      <c r="T135" s="68" t="s">
        <v>251</v>
      </c>
    </row>
    <row r="136" spans="1:23" s="63" customFormat="1" x14ac:dyDescent="0.2">
      <c r="A136" s="98"/>
      <c r="B136" s="97" t="s">
        <v>33</v>
      </c>
      <c r="C136" s="767" t="s">
        <v>253</v>
      </c>
      <c r="D136" s="767"/>
      <c r="E136" s="767"/>
      <c r="F136" s="99" t="s">
        <v>179</v>
      </c>
      <c r="G136" s="99" t="s">
        <v>4965</v>
      </c>
      <c r="H136" s="99" t="s">
        <v>1582</v>
      </c>
      <c r="I136" s="99" t="s">
        <v>5049</v>
      </c>
      <c r="J136" s="100" t="s">
        <v>33</v>
      </c>
      <c r="K136" s="99" t="s">
        <v>33</v>
      </c>
      <c r="L136" s="100" t="s">
        <v>33</v>
      </c>
      <c r="M136" s="101" t="s">
        <v>33</v>
      </c>
      <c r="N136" s="102" t="s">
        <v>33</v>
      </c>
      <c r="U136" s="68" t="s">
        <v>253</v>
      </c>
    </row>
    <row r="137" spans="1:23" s="63" customFormat="1" x14ac:dyDescent="0.2">
      <c r="A137" s="98"/>
      <c r="B137" s="97" t="s">
        <v>33</v>
      </c>
      <c r="C137" s="776" t="s">
        <v>182</v>
      </c>
      <c r="D137" s="776"/>
      <c r="E137" s="776"/>
      <c r="F137" s="90" t="s">
        <v>33</v>
      </c>
      <c r="G137" s="90" t="s">
        <v>33</v>
      </c>
      <c r="H137" s="90" t="s">
        <v>33</v>
      </c>
      <c r="I137" s="90" t="s">
        <v>33</v>
      </c>
      <c r="J137" s="91">
        <v>20.75</v>
      </c>
      <c r="K137" s="90" t="s">
        <v>33</v>
      </c>
      <c r="L137" s="91">
        <v>99.6</v>
      </c>
      <c r="M137" s="92" t="s">
        <v>33</v>
      </c>
      <c r="N137" s="93" t="s">
        <v>33</v>
      </c>
      <c r="V137" s="68" t="s">
        <v>182</v>
      </c>
    </row>
    <row r="138" spans="1:23" s="63" customFormat="1" x14ac:dyDescent="0.2">
      <c r="A138" s="98"/>
      <c r="B138" s="97" t="s">
        <v>33</v>
      </c>
      <c r="C138" s="767" t="s">
        <v>183</v>
      </c>
      <c r="D138" s="767"/>
      <c r="E138" s="767"/>
      <c r="F138" s="99" t="s">
        <v>33</v>
      </c>
      <c r="G138" s="99" t="s">
        <v>33</v>
      </c>
      <c r="H138" s="99" t="s">
        <v>33</v>
      </c>
      <c r="I138" s="99" t="s">
        <v>33</v>
      </c>
      <c r="J138" s="100" t="s">
        <v>33</v>
      </c>
      <c r="K138" s="99" t="s">
        <v>33</v>
      </c>
      <c r="L138" s="100">
        <v>99.6</v>
      </c>
      <c r="M138" s="101" t="s">
        <v>33</v>
      </c>
      <c r="N138" s="102" t="s">
        <v>33</v>
      </c>
      <c r="U138" s="68" t="s">
        <v>183</v>
      </c>
    </row>
    <row r="139" spans="1:23" s="63" customFormat="1" ht="22.5" x14ac:dyDescent="0.2">
      <c r="A139" s="98"/>
      <c r="B139" s="97" t="s">
        <v>4936</v>
      </c>
      <c r="C139" s="767" t="s">
        <v>4937</v>
      </c>
      <c r="D139" s="767"/>
      <c r="E139" s="767"/>
      <c r="F139" s="99" t="s">
        <v>186</v>
      </c>
      <c r="G139" s="99" t="s">
        <v>594</v>
      </c>
      <c r="H139" s="99" t="s">
        <v>33</v>
      </c>
      <c r="I139" s="99" t="s">
        <v>594</v>
      </c>
      <c r="J139" s="100" t="s">
        <v>33</v>
      </c>
      <c r="K139" s="99" t="s">
        <v>33</v>
      </c>
      <c r="L139" s="100">
        <v>64.739999999999995</v>
      </c>
      <c r="M139" s="101" t="s">
        <v>33</v>
      </c>
      <c r="N139" s="102" t="s">
        <v>33</v>
      </c>
      <c r="U139" s="68" t="s">
        <v>4937</v>
      </c>
    </row>
    <row r="140" spans="1:23" s="63" customFormat="1" ht="22.5" x14ac:dyDescent="0.2">
      <c r="A140" s="98"/>
      <c r="B140" s="97" t="s">
        <v>4938</v>
      </c>
      <c r="C140" s="767" t="s">
        <v>4939</v>
      </c>
      <c r="D140" s="767"/>
      <c r="E140" s="767"/>
      <c r="F140" s="99" t="s">
        <v>186</v>
      </c>
      <c r="G140" s="99" t="s">
        <v>1720</v>
      </c>
      <c r="H140" s="99" t="s">
        <v>33</v>
      </c>
      <c r="I140" s="99" t="s">
        <v>1720</v>
      </c>
      <c r="J140" s="100" t="s">
        <v>33</v>
      </c>
      <c r="K140" s="99" t="s">
        <v>33</v>
      </c>
      <c r="L140" s="100">
        <v>39.840000000000003</v>
      </c>
      <c r="M140" s="101" t="s">
        <v>33</v>
      </c>
      <c r="N140" s="102" t="s">
        <v>33</v>
      </c>
      <c r="U140" s="68" t="s">
        <v>4939</v>
      </c>
    </row>
    <row r="141" spans="1:23" s="63" customFormat="1" x14ac:dyDescent="0.2">
      <c r="A141" s="103"/>
      <c r="B141" s="104"/>
      <c r="C141" s="780" t="s">
        <v>191</v>
      </c>
      <c r="D141" s="780"/>
      <c r="E141" s="780"/>
      <c r="F141" s="105" t="s">
        <v>33</v>
      </c>
      <c r="G141" s="105" t="s">
        <v>33</v>
      </c>
      <c r="H141" s="105" t="s">
        <v>33</v>
      </c>
      <c r="I141" s="105" t="s">
        <v>33</v>
      </c>
      <c r="J141" s="106" t="s">
        <v>33</v>
      </c>
      <c r="K141" s="105" t="s">
        <v>33</v>
      </c>
      <c r="L141" s="106">
        <v>204.18</v>
      </c>
      <c r="M141" s="92" t="s">
        <v>33</v>
      </c>
      <c r="N141" s="107" t="s">
        <v>33</v>
      </c>
      <c r="W141" s="68" t="s">
        <v>191</v>
      </c>
    </row>
    <row r="142" spans="1:23" s="63" customFormat="1" ht="90" x14ac:dyDescent="0.2">
      <c r="A142" s="88" t="s">
        <v>274</v>
      </c>
      <c r="B142" s="89" t="s">
        <v>5011</v>
      </c>
      <c r="C142" s="776" t="s">
        <v>5012</v>
      </c>
      <c r="D142" s="776"/>
      <c r="E142" s="776"/>
      <c r="F142" s="90" t="s">
        <v>484</v>
      </c>
      <c r="G142" s="90" t="s">
        <v>33</v>
      </c>
      <c r="H142" s="90" t="s">
        <v>33</v>
      </c>
      <c r="I142" s="90" t="s">
        <v>240</v>
      </c>
      <c r="J142" s="91" t="s">
        <v>33</v>
      </c>
      <c r="K142" s="90" t="s">
        <v>33</v>
      </c>
      <c r="L142" s="91" t="s">
        <v>33</v>
      </c>
      <c r="M142" s="92" t="s">
        <v>33</v>
      </c>
      <c r="N142" s="93" t="s">
        <v>33</v>
      </c>
      <c r="R142" s="68" t="s">
        <v>5012</v>
      </c>
    </row>
    <row r="143" spans="1:23" s="63" customFormat="1" ht="22.5" x14ac:dyDescent="0.2">
      <c r="A143" s="96"/>
      <c r="B143" s="97" t="s">
        <v>4933</v>
      </c>
      <c r="C143" s="767" t="s">
        <v>4934</v>
      </c>
      <c r="D143" s="767"/>
      <c r="E143" s="767"/>
      <c r="F143" s="767"/>
      <c r="G143" s="767"/>
      <c r="H143" s="767"/>
      <c r="I143" s="767"/>
      <c r="J143" s="767"/>
      <c r="K143" s="767"/>
      <c r="L143" s="767"/>
      <c r="M143" s="767"/>
      <c r="N143" s="781"/>
      <c r="S143" s="68" t="s">
        <v>4934</v>
      </c>
    </row>
    <row r="144" spans="1:23" s="63" customFormat="1" x14ac:dyDescent="0.2">
      <c r="A144" s="98"/>
      <c r="B144" s="97" t="s">
        <v>165</v>
      </c>
      <c r="C144" s="767" t="s">
        <v>251</v>
      </c>
      <c r="D144" s="767"/>
      <c r="E144" s="767"/>
      <c r="F144" s="99" t="s">
        <v>33</v>
      </c>
      <c r="G144" s="99" t="s">
        <v>33</v>
      </c>
      <c r="H144" s="99" t="s">
        <v>33</v>
      </c>
      <c r="I144" s="99" t="s">
        <v>33</v>
      </c>
      <c r="J144" s="100">
        <v>4.0999999999999996</v>
      </c>
      <c r="K144" s="99" t="s">
        <v>1582</v>
      </c>
      <c r="L144" s="100">
        <v>26.24</v>
      </c>
      <c r="M144" s="101" t="s">
        <v>33</v>
      </c>
      <c r="N144" s="102" t="s">
        <v>33</v>
      </c>
      <c r="T144" s="68" t="s">
        <v>251</v>
      </c>
    </row>
    <row r="145" spans="1:23" s="63" customFormat="1" x14ac:dyDescent="0.2">
      <c r="A145" s="98"/>
      <c r="B145" s="97" t="s">
        <v>33</v>
      </c>
      <c r="C145" s="767" t="s">
        <v>253</v>
      </c>
      <c r="D145" s="767"/>
      <c r="E145" s="767"/>
      <c r="F145" s="99" t="s">
        <v>179</v>
      </c>
      <c r="G145" s="99" t="s">
        <v>377</v>
      </c>
      <c r="H145" s="99" t="s">
        <v>1582</v>
      </c>
      <c r="I145" s="99" t="s">
        <v>5067</v>
      </c>
      <c r="J145" s="100" t="s">
        <v>33</v>
      </c>
      <c r="K145" s="99" t="s">
        <v>33</v>
      </c>
      <c r="L145" s="100" t="s">
        <v>33</v>
      </c>
      <c r="M145" s="101" t="s">
        <v>33</v>
      </c>
      <c r="N145" s="102" t="s">
        <v>33</v>
      </c>
      <c r="U145" s="68" t="s">
        <v>253</v>
      </c>
    </row>
    <row r="146" spans="1:23" s="63" customFormat="1" x14ac:dyDescent="0.2">
      <c r="A146" s="98"/>
      <c r="B146" s="97" t="s">
        <v>33</v>
      </c>
      <c r="C146" s="776" t="s">
        <v>182</v>
      </c>
      <c r="D146" s="776"/>
      <c r="E146" s="776"/>
      <c r="F146" s="90" t="s">
        <v>33</v>
      </c>
      <c r="G146" s="90" t="s">
        <v>33</v>
      </c>
      <c r="H146" s="90" t="s">
        <v>33</v>
      </c>
      <c r="I146" s="90" t="s">
        <v>33</v>
      </c>
      <c r="J146" s="91">
        <v>4.0999999999999996</v>
      </c>
      <c r="K146" s="90" t="s">
        <v>33</v>
      </c>
      <c r="L146" s="91">
        <v>26.24</v>
      </c>
      <c r="M146" s="92" t="s">
        <v>33</v>
      </c>
      <c r="N146" s="93" t="s">
        <v>33</v>
      </c>
      <c r="V146" s="68" t="s">
        <v>182</v>
      </c>
    </row>
    <row r="147" spans="1:23" s="63" customFormat="1" x14ac:dyDescent="0.2">
      <c r="A147" s="98"/>
      <c r="B147" s="97" t="s">
        <v>33</v>
      </c>
      <c r="C147" s="767" t="s">
        <v>183</v>
      </c>
      <c r="D147" s="767"/>
      <c r="E147" s="767"/>
      <c r="F147" s="99" t="s">
        <v>33</v>
      </c>
      <c r="G147" s="99" t="s">
        <v>33</v>
      </c>
      <c r="H147" s="99" t="s">
        <v>33</v>
      </c>
      <c r="I147" s="99" t="s">
        <v>33</v>
      </c>
      <c r="J147" s="100" t="s">
        <v>33</v>
      </c>
      <c r="K147" s="99" t="s">
        <v>33</v>
      </c>
      <c r="L147" s="100">
        <v>26.24</v>
      </c>
      <c r="M147" s="101" t="s">
        <v>33</v>
      </c>
      <c r="N147" s="102" t="s">
        <v>33</v>
      </c>
      <c r="U147" s="68" t="s">
        <v>183</v>
      </c>
    </row>
    <row r="148" spans="1:23" s="63" customFormat="1" ht="22.5" x14ac:dyDescent="0.2">
      <c r="A148" s="98"/>
      <c r="B148" s="97" t="s">
        <v>4936</v>
      </c>
      <c r="C148" s="767" t="s">
        <v>4937</v>
      </c>
      <c r="D148" s="767"/>
      <c r="E148" s="767"/>
      <c r="F148" s="99" t="s">
        <v>186</v>
      </c>
      <c r="G148" s="99" t="s">
        <v>594</v>
      </c>
      <c r="H148" s="99" t="s">
        <v>33</v>
      </c>
      <c r="I148" s="99" t="s">
        <v>594</v>
      </c>
      <c r="J148" s="100" t="s">
        <v>33</v>
      </c>
      <c r="K148" s="99" t="s">
        <v>33</v>
      </c>
      <c r="L148" s="100">
        <v>17.059999999999999</v>
      </c>
      <c r="M148" s="101" t="s">
        <v>33</v>
      </c>
      <c r="N148" s="102" t="s">
        <v>33</v>
      </c>
      <c r="U148" s="68" t="s">
        <v>4937</v>
      </c>
    </row>
    <row r="149" spans="1:23" s="63" customFormat="1" ht="22.5" x14ac:dyDescent="0.2">
      <c r="A149" s="98"/>
      <c r="B149" s="97" t="s">
        <v>4938</v>
      </c>
      <c r="C149" s="767" t="s">
        <v>4939</v>
      </c>
      <c r="D149" s="767"/>
      <c r="E149" s="767"/>
      <c r="F149" s="99" t="s">
        <v>186</v>
      </c>
      <c r="G149" s="99" t="s">
        <v>1720</v>
      </c>
      <c r="H149" s="99" t="s">
        <v>33</v>
      </c>
      <c r="I149" s="99" t="s">
        <v>1720</v>
      </c>
      <c r="J149" s="100" t="s">
        <v>33</v>
      </c>
      <c r="K149" s="99" t="s">
        <v>33</v>
      </c>
      <c r="L149" s="100">
        <v>10.5</v>
      </c>
      <c r="M149" s="101" t="s">
        <v>33</v>
      </c>
      <c r="N149" s="102" t="s">
        <v>33</v>
      </c>
      <c r="U149" s="68" t="s">
        <v>4939</v>
      </c>
    </row>
    <row r="150" spans="1:23" s="63" customFormat="1" x14ac:dyDescent="0.2">
      <c r="A150" s="103"/>
      <c r="B150" s="104"/>
      <c r="C150" s="780" t="s">
        <v>191</v>
      </c>
      <c r="D150" s="780"/>
      <c r="E150" s="780"/>
      <c r="F150" s="105" t="s">
        <v>33</v>
      </c>
      <c r="G150" s="105" t="s">
        <v>33</v>
      </c>
      <c r="H150" s="105" t="s">
        <v>33</v>
      </c>
      <c r="I150" s="105" t="s">
        <v>33</v>
      </c>
      <c r="J150" s="106" t="s">
        <v>33</v>
      </c>
      <c r="K150" s="105" t="s">
        <v>33</v>
      </c>
      <c r="L150" s="106">
        <v>53.8</v>
      </c>
      <c r="M150" s="92" t="s">
        <v>33</v>
      </c>
      <c r="N150" s="107" t="s">
        <v>33</v>
      </c>
      <c r="W150" s="68" t="s">
        <v>191</v>
      </c>
    </row>
    <row r="151" spans="1:23" s="63" customFormat="1" ht="22.5" x14ac:dyDescent="0.2">
      <c r="A151" s="88" t="s">
        <v>282</v>
      </c>
      <c r="B151" s="89" t="s">
        <v>5068</v>
      </c>
      <c r="C151" s="776" t="s">
        <v>5069</v>
      </c>
      <c r="D151" s="776"/>
      <c r="E151" s="776"/>
      <c r="F151" s="90" t="s">
        <v>5039</v>
      </c>
      <c r="G151" s="90" t="s">
        <v>33</v>
      </c>
      <c r="H151" s="90" t="s">
        <v>33</v>
      </c>
      <c r="I151" s="90" t="s">
        <v>228</v>
      </c>
      <c r="J151" s="91" t="s">
        <v>33</v>
      </c>
      <c r="K151" s="90" t="s">
        <v>33</v>
      </c>
      <c r="L151" s="91" t="s">
        <v>33</v>
      </c>
      <c r="M151" s="92" t="s">
        <v>33</v>
      </c>
      <c r="N151" s="93" t="s">
        <v>33</v>
      </c>
      <c r="R151" s="68" t="s">
        <v>5069</v>
      </c>
    </row>
    <row r="152" spans="1:23" s="63" customFormat="1" ht="22.5" x14ac:dyDescent="0.2">
      <c r="A152" s="96"/>
      <c r="B152" s="97" t="s">
        <v>4933</v>
      </c>
      <c r="C152" s="767" t="s">
        <v>4934</v>
      </c>
      <c r="D152" s="767"/>
      <c r="E152" s="767"/>
      <c r="F152" s="767"/>
      <c r="G152" s="767"/>
      <c r="H152" s="767"/>
      <c r="I152" s="767"/>
      <c r="J152" s="767"/>
      <c r="K152" s="767"/>
      <c r="L152" s="767"/>
      <c r="M152" s="767"/>
      <c r="N152" s="781"/>
      <c r="S152" s="68" t="s">
        <v>4934</v>
      </c>
    </row>
    <row r="153" spans="1:23" s="63" customFormat="1" x14ac:dyDescent="0.2">
      <c r="A153" s="98"/>
      <c r="B153" s="97" t="s">
        <v>165</v>
      </c>
      <c r="C153" s="767" t="s">
        <v>251</v>
      </c>
      <c r="D153" s="767"/>
      <c r="E153" s="767"/>
      <c r="F153" s="99" t="s">
        <v>33</v>
      </c>
      <c r="G153" s="99" t="s">
        <v>33</v>
      </c>
      <c r="H153" s="99" t="s">
        <v>33</v>
      </c>
      <c r="I153" s="99" t="s">
        <v>33</v>
      </c>
      <c r="J153" s="100">
        <v>55.71</v>
      </c>
      <c r="K153" s="99" t="s">
        <v>1582</v>
      </c>
      <c r="L153" s="100">
        <v>267.41000000000003</v>
      </c>
      <c r="M153" s="101" t="s">
        <v>33</v>
      </c>
      <c r="N153" s="102" t="s">
        <v>33</v>
      </c>
      <c r="T153" s="68" t="s">
        <v>251</v>
      </c>
    </row>
    <row r="154" spans="1:23" s="63" customFormat="1" x14ac:dyDescent="0.2">
      <c r="A154" s="98"/>
      <c r="B154" s="97" t="s">
        <v>33</v>
      </c>
      <c r="C154" s="767" t="s">
        <v>253</v>
      </c>
      <c r="D154" s="767"/>
      <c r="E154" s="767"/>
      <c r="F154" s="99" t="s">
        <v>179</v>
      </c>
      <c r="G154" s="99" t="s">
        <v>4985</v>
      </c>
      <c r="H154" s="99" t="s">
        <v>1582</v>
      </c>
      <c r="I154" s="99" t="s">
        <v>5070</v>
      </c>
      <c r="J154" s="100" t="s">
        <v>33</v>
      </c>
      <c r="K154" s="99" t="s">
        <v>33</v>
      </c>
      <c r="L154" s="100" t="s">
        <v>33</v>
      </c>
      <c r="M154" s="101" t="s">
        <v>33</v>
      </c>
      <c r="N154" s="102" t="s">
        <v>33</v>
      </c>
      <c r="U154" s="68" t="s">
        <v>253</v>
      </c>
    </row>
    <row r="155" spans="1:23" s="63" customFormat="1" x14ac:dyDescent="0.2">
      <c r="A155" s="98"/>
      <c r="B155" s="97" t="s">
        <v>33</v>
      </c>
      <c r="C155" s="776" t="s">
        <v>182</v>
      </c>
      <c r="D155" s="776"/>
      <c r="E155" s="776"/>
      <c r="F155" s="90" t="s">
        <v>33</v>
      </c>
      <c r="G155" s="90" t="s">
        <v>33</v>
      </c>
      <c r="H155" s="90" t="s">
        <v>33</v>
      </c>
      <c r="I155" s="90" t="s">
        <v>33</v>
      </c>
      <c r="J155" s="91">
        <v>55.71</v>
      </c>
      <c r="K155" s="90" t="s">
        <v>33</v>
      </c>
      <c r="L155" s="91">
        <v>267.41000000000003</v>
      </c>
      <c r="M155" s="92" t="s">
        <v>33</v>
      </c>
      <c r="N155" s="93" t="s">
        <v>33</v>
      </c>
      <c r="V155" s="68" t="s">
        <v>182</v>
      </c>
    </row>
    <row r="156" spans="1:23" s="63" customFormat="1" x14ac:dyDescent="0.2">
      <c r="A156" s="98"/>
      <c r="B156" s="97" t="s">
        <v>33</v>
      </c>
      <c r="C156" s="767" t="s">
        <v>183</v>
      </c>
      <c r="D156" s="767"/>
      <c r="E156" s="767"/>
      <c r="F156" s="99" t="s">
        <v>33</v>
      </c>
      <c r="G156" s="99" t="s">
        <v>33</v>
      </c>
      <c r="H156" s="99" t="s">
        <v>33</v>
      </c>
      <c r="I156" s="99" t="s">
        <v>33</v>
      </c>
      <c r="J156" s="100" t="s">
        <v>33</v>
      </c>
      <c r="K156" s="99" t="s">
        <v>33</v>
      </c>
      <c r="L156" s="100">
        <v>267.41000000000003</v>
      </c>
      <c r="M156" s="101" t="s">
        <v>33</v>
      </c>
      <c r="N156" s="102" t="s">
        <v>33</v>
      </c>
      <c r="U156" s="68" t="s">
        <v>183</v>
      </c>
    </row>
    <row r="157" spans="1:23" s="63" customFormat="1" ht="22.5" x14ac:dyDescent="0.2">
      <c r="A157" s="98"/>
      <c r="B157" s="97" t="s">
        <v>4936</v>
      </c>
      <c r="C157" s="767" t="s">
        <v>4937</v>
      </c>
      <c r="D157" s="767"/>
      <c r="E157" s="767"/>
      <c r="F157" s="99" t="s">
        <v>186</v>
      </c>
      <c r="G157" s="99" t="s">
        <v>594</v>
      </c>
      <c r="H157" s="99" t="s">
        <v>33</v>
      </c>
      <c r="I157" s="99" t="s">
        <v>594</v>
      </c>
      <c r="J157" s="100" t="s">
        <v>33</v>
      </c>
      <c r="K157" s="99" t="s">
        <v>33</v>
      </c>
      <c r="L157" s="100">
        <v>173.82</v>
      </c>
      <c r="M157" s="101" t="s">
        <v>33</v>
      </c>
      <c r="N157" s="102" t="s">
        <v>33</v>
      </c>
      <c r="U157" s="68" t="s">
        <v>4937</v>
      </c>
    </row>
    <row r="158" spans="1:23" s="63" customFormat="1" ht="22.5" x14ac:dyDescent="0.2">
      <c r="A158" s="98"/>
      <c r="B158" s="97" t="s">
        <v>4938</v>
      </c>
      <c r="C158" s="767" t="s">
        <v>4939</v>
      </c>
      <c r="D158" s="767"/>
      <c r="E158" s="767"/>
      <c r="F158" s="99" t="s">
        <v>186</v>
      </c>
      <c r="G158" s="99" t="s">
        <v>1720</v>
      </c>
      <c r="H158" s="99" t="s">
        <v>33</v>
      </c>
      <c r="I158" s="99" t="s">
        <v>1720</v>
      </c>
      <c r="J158" s="100" t="s">
        <v>33</v>
      </c>
      <c r="K158" s="99" t="s">
        <v>33</v>
      </c>
      <c r="L158" s="100">
        <v>106.96</v>
      </c>
      <c r="M158" s="101" t="s">
        <v>33</v>
      </c>
      <c r="N158" s="102" t="s">
        <v>33</v>
      </c>
      <c r="U158" s="68" t="s">
        <v>4939</v>
      </c>
    </row>
    <row r="159" spans="1:23" s="63" customFormat="1" x14ac:dyDescent="0.2">
      <c r="A159" s="103"/>
      <c r="B159" s="104"/>
      <c r="C159" s="780" t="s">
        <v>191</v>
      </c>
      <c r="D159" s="780"/>
      <c r="E159" s="780"/>
      <c r="F159" s="105" t="s">
        <v>33</v>
      </c>
      <c r="G159" s="105" t="s">
        <v>33</v>
      </c>
      <c r="H159" s="105" t="s">
        <v>33</v>
      </c>
      <c r="I159" s="105" t="s">
        <v>33</v>
      </c>
      <c r="J159" s="106" t="s">
        <v>33</v>
      </c>
      <c r="K159" s="105" t="s">
        <v>33</v>
      </c>
      <c r="L159" s="106">
        <v>548.19000000000005</v>
      </c>
      <c r="M159" s="92" t="s">
        <v>33</v>
      </c>
      <c r="N159" s="107" t="s">
        <v>33</v>
      </c>
      <c r="W159" s="68" t="s">
        <v>191</v>
      </c>
    </row>
    <row r="160" spans="1:23" s="63" customFormat="1" ht="22.5" x14ac:dyDescent="0.2">
      <c r="A160" s="88" t="s">
        <v>287</v>
      </c>
      <c r="B160" s="89" t="s">
        <v>5002</v>
      </c>
      <c r="C160" s="776" t="s">
        <v>5003</v>
      </c>
      <c r="D160" s="776"/>
      <c r="E160" s="776"/>
      <c r="F160" s="90" t="s">
        <v>4861</v>
      </c>
      <c r="G160" s="90" t="s">
        <v>33</v>
      </c>
      <c r="H160" s="90" t="s">
        <v>33</v>
      </c>
      <c r="I160" s="90" t="s">
        <v>165</v>
      </c>
      <c r="J160" s="91" t="s">
        <v>33</v>
      </c>
      <c r="K160" s="90" t="s">
        <v>33</v>
      </c>
      <c r="L160" s="91" t="s">
        <v>33</v>
      </c>
      <c r="M160" s="92" t="s">
        <v>33</v>
      </c>
      <c r="N160" s="93" t="s">
        <v>33</v>
      </c>
      <c r="R160" s="68" t="s">
        <v>5003</v>
      </c>
    </row>
    <row r="161" spans="1:26" s="63" customFormat="1" ht="22.5" x14ac:dyDescent="0.2">
      <c r="A161" s="96"/>
      <c r="B161" s="97" t="s">
        <v>4933</v>
      </c>
      <c r="C161" s="767" t="s">
        <v>4934</v>
      </c>
      <c r="D161" s="767"/>
      <c r="E161" s="767"/>
      <c r="F161" s="767"/>
      <c r="G161" s="767"/>
      <c r="H161" s="767"/>
      <c r="I161" s="767"/>
      <c r="J161" s="767"/>
      <c r="K161" s="767"/>
      <c r="L161" s="767"/>
      <c r="M161" s="767"/>
      <c r="N161" s="781"/>
      <c r="S161" s="68" t="s">
        <v>4934</v>
      </c>
    </row>
    <row r="162" spans="1:26" s="63" customFormat="1" x14ac:dyDescent="0.2">
      <c r="A162" s="98"/>
      <c r="B162" s="97" t="s">
        <v>165</v>
      </c>
      <c r="C162" s="767" t="s">
        <v>251</v>
      </c>
      <c r="D162" s="767"/>
      <c r="E162" s="767"/>
      <c r="F162" s="99" t="s">
        <v>33</v>
      </c>
      <c r="G162" s="99" t="s">
        <v>33</v>
      </c>
      <c r="H162" s="99" t="s">
        <v>33</v>
      </c>
      <c r="I162" s="99" t="s">
        <v>33</v>
      </c>
      <c r="J162" s="100">
        <v>41.49</v>
      </c>
      <c r="K162" s="99" t="s">
        <v>1582</v>
      </c>
      <c r="L162" s="100">
        <v>33.19</v>
      </c>
      <c r="M162" s="101" t="s">
        <v>33</v>
      </c>
      <c r="N162" s="102" t="s">
        <v>33</v>
      </c>
      <c r="T162" s="68" t="s">
        <v>251</v>
      </c>
    </row>
    <row r="163" spans="1:26" s="63" customFormat="1" x14ac:dyDescent="0.2">
      <c r="A163" s="98"/>
      <c r="B163" s="97" t="s">
        <v>33</v>
      </c>
      <c r="C163" s="767" t="s">
        <v>253</v>
      </c>
      <c r="D163" s="767"/>
      <c r="E163" s="767"/>
      <c r="F163" s="99" t="s">
        <v>179</v>
      </c>
      <c r="G163" s="99" t="s">
        <v>2354</v>
      </c>
      <c r="H163" s="99" t="s">
        <v>1582</v>
      </c>
      <c r="I163" s="99" t="s">
        <v>5071</v>
      </c>
      <c r="J163" s="100" t="s">
        <v>33</v>
      </c>
      <c r="K163" s="99" t="s">
        <v>33</v>
      </c>
      <c r="L163" s="100" t="s">
        <v>33</v>
      </c>
      <c r="M163" s="101" t="s">
        <v>33</v>
      </c>
      <c r="N163" s="102" t="s">
        <v>33</v>
      </c>
      <c r="U163" s="68" t="s">
        <v>253</v>
      </c>
    </row>
    <row r="164" spans="1:26" s="63" customFormat="1" x14ac:dyDescent="0.2">
      <c r="A164" s="98"/>
      <c r="B164" s="97" t="s">
        <v>33</v>
      </c>
      <c r="C164" s="776" t="s">
        <v>182</v>
      </c>
      <c r="D164" s="776"/>
      <c r="E164" s="776"/>
      <c r="F164" s="90" t="s">
        <v>33</v>
      </c>
      <c r="G164" s="90" t="s">
        <v>33</v>
      </c>
      <c r="H164" s="90" t="s">
        <v>33</v>
      </c>
      <c r="I164" s="90" t="s">
        <v>33</v>
      </c>
      <c r="J164" s="91">
        <v>41.49</v>
      </c>
      <c r="K164" s="90" t="s">
        <v>33</v>
      </c>
      <c r="L164" s="91">
        <v>33.19</v>
      </c>
      <c r="M164" s="92" t="s">
        <v>33</v>
      </c>
      <c r="N164" s="93" t="s">
        <v>33</v>
      </c>
      <c r="V164" s="68" t="s">
        <v>182</v>
      </c>
    </row>
    <row r="165" spans="1:26" s="63" customFormat="1" x14ac:dyDescent="0.2">
      <c r="A165" s="98"/>
      <c r="B165" s="97" t="s">
        <v>33</v>
      </c>
      <c r="C165" s="767" t="s">
        <v>183</v>
      </c>
      <c r="D165" s="767"/>
      <c r="E165" s="767"/>
      <c r="F165" s="99" t="s">
        <v>33</v>
      </c>
      <c r="G165" s="99" t="s">
        <v>33</v>
      </c>
      <c r="H165" s="99" t="s">
        <v>33</v>
      </c>
      <c r="I165" s="99" t="s">
        <v>33</v>
      </c>
      <c r="J165" s="100" t="s">
        <v>33</v>
      </c>
      <c r="K165" s="99" t="s">
        <v>33</v>
      </c>
      <c r="L165" s="100">
        <v>33.19</v>
      </c>
      <c r="M165" s="101" t="s">
        <v>33</v>
      </c>
      <c r="N165" s="102" t="s">
        <v>33</v>
      </c>
      <c r="U165" s="68" t="s">
        <v>183</v>
      </c>
    </row>
    <row r="166" spans="1:26" s="63" customFormat="1" ht="22.5" x14ac:dyDescent="0.2">
      <c r="A166" s="98"/>
      <c r="B166" s="97" t="s">
        <v>4936</v>
      </c>
      <c r="C166" s="767" t="s">
        <v>4937</v>
      </c>
      <c r="D166" s="767"/>
      <c r="E166" s="767"/>
      <c r="F166" s="99" t="s">
        <v>186</v>
      </c>
      <c r="G166" s="99" t="s">
        <v>594</v>
      </c>
      <c r="H166" s="99" t="s">
        <v>33</v>
      </c>
      <c r="I166" s="99" t="s">
        <v>594</v>
      </c>
      <c r="J166" s="100" t="s">
        <v>33</v>
      </c>
      <c r="K166" s="99" t="s">
        <v>33</v>
      </c>
      <c r="L166" s="100">
        <v>21.57</v>
      </c>
      <c r="M166" s="101" t="s">
        <v>33</v>
      </c>
      <c r="N166" s="102" t="s">
        <v>33</v>
      </c>
      <c r="U166" s="68" t="s">
        <v>4937</v>
      </c>
    </row>
    <row r="167" spans="1:26" s="63" customFormat="1" ht="22.5" x14ac:dyDescent="0.2">
      <c r="A167" s="98"/>
      <c r="B167" s="97" t="s">
        <v>4938</v>
      </c>
      <c r="C167" s="767" t="s">
        <v>4939</v>
      </c>
      <c r="D167" s="767"/>
      <c r="E167" s="767"/>
      <c r="F167" s="99" t="s">
        <v>186</v>
      </c>
      <c r="G167" s="99" t="s">
        <v>1720</v>
      </c>
      <c r="H167" s="99" t="s">
        <v>33</v>
      </c>
      <c r="I167" s="99" t="s">
        <v>1720</v>
      </c>
      <c r="J167" s="100" t="s">
        <v>33</v>
      </c>
      <c r="K167" s="99" t="s">
        <v>33</v>
      </c>
      <c r="L167" s="100">
        <v>13.28</v>
      </c>
      <c r="M167" s="101" t="s">
        <v>33</v>
      </c>
      <c r="N167" s="102" t="s">
        <v>33</v>
      </c>
      <c r="U167" s="68" t="s">
        <v>4939</v>
      </c>
    </row>
    <row r="168" spans="1:26" s="63" customFormat="1" x14ac:dyDescent="0.2">
      <c r="A168" s="103"/>
      <c r="B168" s="104"/>
      <c r="C168" s="780" t="s">
        <v>191</v>
      </c>
      <c r="D168" s="780"/>
      <c r="E168" s="780"/>
      <c r="F168" s="105" t="s">
        <v>33</v>
      </c>
      <c r="G168" s="105" t="s">
        <v>33</v>
      </c>
      <c r="H168" s="105" t="s">
        <v>33</v>
      </c>
      <c r="I168" s="105" t="s">
        <v>33</v>
      </c>
      <c r="J168" s="106" t="s">
        <v>33</v>
      </c>
      <c r="K168" s="105" t="s">
        <v>33</v>
      </c>
      <c r="L168" s="106">
        <v>68.040000000000006</v>
      </c>
      <c r="M168" s="92" t="s">
        <v>33</v>
      </c>
      <c r="N168" s="107" t="s">
        <v>33</v>
      </c>
      <c r="W168" s="68" t="s">
        <v>191</v>
      </c>
    </row>
    <row r="169" spans="1:26" s="63" customFormat="1" ht="1.5" customHeight="1" x14ac:dyDescent="0.2">
      <c r="A169" s="108"/>
      <c r="B169" s="104"/>
      <c r="C169" s="104"/>
      <c r="D169" s="104"/>
      <c r="E169" s="104"/>
      <c r="F169" s="108"/>
      <c r="G169" s="108"/>
      <c r="H169" s="108"/>
      <c r="I169" s="108"/>
      <c r="J169" s="109"/>
      <c r="K169" s="108"/>
      <c r="L169" s="109"/>
      <c r="M169" s="99"/>
      <c r="N169" s="109"/>
    </row>
    <row r="170" spans="1:26" s="63" customFormat="1" ht="2.25" customHeight="1" x14ac:dyDescent="0.2">
      <c r="B170" s="67"/>
      <c r="C170" s="67"/>
      <c r="D170" s="67"/>
      <c r="E170" s="67"/>
      <c r="F170" s="67"/>
      <c r="G170" s="67"/>
      <c r="H170" s="67"/>
      <c r="I170" s="67"/>
      <c r="J170" s="67"/>
      <c r="K170" s="67"/>
      <c r="L170" s="122"/>
      <c r="M170" s="123"/>
      <c r="N170" s="124"/>
    </row>
    <row r="171" spans="1:26" s="63" customFormat="1" x14ac:dyDescent="0.2">
      <c r="A171" s="110"/>
      <c r="B171" s="111" t="s">
        <v>33</v>
      </c>
      <c r="C171" s="780" t="s">
        <v>321</v>
      </c>
      <c r="D171" s="780"/>
      <c r="E171" s="780"/>
      <c r="F171" s="780"/>
      <c r="G171" s="780"/>
      <c r="H171" s="780"/>
      <c r="I171" s="780"/>
      <c r="J171" s="780"/>
      <c r="K171" s="780"/>
      <c r="L171" s="112" t="s">
        <v>33</v>
      </c>
      <c r="M171" s="113" t="s">
        <v>33</v>
      </c>
      <c r="N171" s="114" t="s">
        <v>33</v>
      </c>
      <c r="Y171" s="68" t="s">
        <v>321</v>
      </c>
    </row>
    <row r="172" spans="1:26" s="63" customFormat="1" x14ac:dyDescent="0.2">
      <c r="A172" s="115"/>
      <c r="B172" s="97" t="s">
        <v>33</v>
      </c>
      <c r="C172" s="767" t="s">
        <v>5030</v>
      </c>
      <c r="D172" s="767"/>
      <c r="E172" s="767"/>
      <c r="F172" s="767"/>
      <c r="G172" s="767"/>
      <c r="H172" s="767"/>
      <c r="I172" s="767"/>
      <c r="J172" s="767"/>
      <c r="K172" s="767"/>
      <c r="L172" s="116">
        <v>5586.72</v>
      </c>
      <c r="M172" s="117" t="s">
        <v>33</v>
      </c>
      <c r="N172" s="118">
        <v>104863</v>
      </c>
      <c r="Z172" s="68" t="s">
        <v>5030</v>
      </c>
    </row>
    <row r="173" spans="1:26" s="63" customFormat="1" x14ac:dyDescent="0.2">
      <c r="A173" s="115"/>
      <c r="B173" s="97" t="s">
        <v>165</v>
      </c>
      <c r="C173" s="767" t="s">
        <v>5031</v>
      </c>
      <c r="D173" s="767"/>
      <c r="E173" s="767"/>
      <c r="F173" s="767"/>
      <c r="G173" s="767"/>
      <c r="H173" s="767"/>
      <c r="I173" s="767"/>
      <c r="J173" s="767"/>
      <c r="K173" s="767"/>
      <c r="L173" s="116">
        <v>5586.72</v>
      </c>
      <c r="M173" s="117">
        <v>18.77</v>
      </c>
      <c r="N173" s="118">
        <v>104863</v>
      </c>
      <c r="Z173" s="68" t="s">
        <v>5031</v>
      </c>
    </row>
    <row r="174" spans="1:26" s="63" customFormat="1" x14ac:dyDescent="0.2">
      <c r="A174" s="115"/>
      <c r="B174" s="97" t="s">
        <v>33</v>
      </c>
      <c r="C174" s="767" t="s">
        <v>727</v>
      </c>
      <c r="D174" s="767"/>
      <c r="E174" s="767"/>
      <c r="F174" s="767"/>
      <c r="G174" s="767"/>
      <c r="H174" s="767"/>
      <c r="I174" s="767"/>
      <c r="J174" s="767"/>
      <c r="K174" s="767"/>
      <c r="L174" s="116" t="s">
        <v>33</v>
      </c>
      <c r="M174" s="117" t="s">
        <v>33</v>
      </c>
      <c r="N174" s="118" t="s">
        <v>33</v>
      </c>
      <c r="Z174" s="68" t="s">
        <v>727</v>
      </c>
    </row>
    <row r="175" spans="1:26" s="63" customFormat="1" x14ac:dyDescent="0.2">
      <c r="A175" s="115"/>
      <c r="B175" s="97" t="s">
        <v>33</v>
      </c>
      <c r="C175" s="767" t="s">
        <v>728</v>
      </c>
      <c r="D175" s="767"/>
      <c r="E175" s="767"/>
      <c r="F175" s="767"/>
      <c r="G175" s="767"/>
      <c r="H175" s="767"/>
      <c r="I175" s="767"/>
      <c r="J175" s="767"/>
      <c r="K175" s="767"/>
      <c r="L175" s="116">
        <v>2725.23</v>
      </c>
      <c r="M175" s="117" t="s">
        <v>33</v>
      </c>
      <c r="N175" s="118" t="s">
        <v>33</v>
      </c>
      <c r="Z175" s="68" t="s">
        <v>728</v>
      </c>
    </row>
    <row r="176" spans="1:26" s="63" customFormat="1" x14ac:dyDescent="0.2">
      <c r="A176" s="115"/>
      <c r="B176" s="97" t="s">
        <v>33</v>
      </c>
      <c r="C176" s="767" t="s">
        <v>731</v>
      </c>
      <c r="D176" s="767"/>
      <c r="E176" s="767"/>
      <c r="F176" s="767"/>
      <c r="G176" s="767"/>
      <c r="H176" s="767"/>
      <c r="I176" s="767"/>
      <c r="J176" s="767"/>
      <c r="K176" s="767"/>
      <c r="L176" s="116">
        <v>1771.4</v>
      </c>
      <c r="M176" s="117" t="s">
        <v>33</v>
      </c>
      <c r="N176" s="118" t="s">
        <v>33</v>
      </c>
      <c r="Z176" s="68" t="s">
        <v>731</v>
      </c>
    </row>
    <row r="177" spans="1:27" x14ac:dyDescent="0.2">
      <c r="A177" s="115"/>
      <c r="B177" s="97" t="s">
        <v>33</v>
      </c>
      <c r="C177" s="767" t="s">
        <v>732</v>
      </c>
      <c r="D177" s="767"/>
      <c r="E177" s="767"/>
      <c r="F177" s="767"/>
      <c r="G177" s="767"/>
      <c r="H177" s="767"/>
      <c r="I177" s="767"/>
      <c r="J177" s="767"/>
      <c r="K177" s="767"/>
      <c r="L177" s="116">
        <v>1090.0899999999999</v>
      </c>
      <c r="M177" s="117" t="s">
        <v>33</v>
      </c>
      <c r="N177" s="118" t="s">
        <v>33</v>
      </c>
      <c r="O177" s="63"/>
      <c r="P177" s="63"/>
      <c r="Q177" s="63"/>
      <c r="R177" s="63"/>
      <c r="S177" s="63"/>
      <c r="T177" s="63"/>
      <c r="U177" s="63"/>
      <c r="V177" s="63"/>
      <c r="W177" s="63"/>
      <c r="X177" s="63"/>
      <c r="Y177" s="63"/>
      <c r="Z177" s="68" t="s">
        <v>732</v>
      </c>
      <c r="AA177" s="63"/>
    </row>
    <row r="178" spans="1:27" x14ac:dyDescent="0.2">
      <c r="A178" s="115"/>
      <c r="B178" s="97" t="s">
        <v>33</v>
      </c>
      <c r="C178" s="767" t="s">
        <v>207</v>
      </c>
      <c r="D178" s="767"/>
      <c r="E178" s="767"/>
      <c r="F178" s="767"/>
      <c r="G178" s="767"/>
      <c r="H178" s="767"/>
      <c r="I178" s="767"/>
      <c r="J178" s="767"/>
      <c r="K178" s="767"/>
      <c r="L178" s="116">
        <v>2725.23</v>
      </c>
      <c r="M178" s="117" t="s">
        <v>33</v>
      </c>
      <c r="N178" s="118" t="s">
        <v>33</v>
      </c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3"/>
      <c r="Z178" s="68" t="s">
        <v>207</v>
      </c>
      <c r="AA178" s="63"/>
    </row>
    <row r="179" spans="1:27" x14ac:dyDescent="0.2">
      <c r="A179" s="115"/>
      <c r="B179" s="97" t="s">
        <v>33</v>
      </c>
      <c r="C179" s="767" t="s">
        <v>208</v>
      </c>
      <c r="D179" s="767"/>
      <c r="E179" s="767"/>
      <c r="F179" s="767"/>
      <c r="G179" s="767"/>
      <c r="H179" s="767"/>
      <c r="I179" s="767"/>
      <c r="J179" s="767"/>
      <c r="K179" s="767"/>
      <c r="L179" s="116">
        <v>1771.4</v>
      </c>
      <c r="M179" s="117" t="s">
        <v>33</v>
      </c>
      <c r="N179" s="118" t="s">
        <v>33</v>
      </c>
      <c r="O179" s="63"/>
      <c r="P179" s="63"/>
      <c r="Q179" s="63"/>
      <c r="R179" s="63"/>
      <c r="S179" s="63"/>
      <c r="T179" s="63"/>
      <c r="U179" s="63"/>
      <c r="V179" s="63"/>
      <c r="W179" s="63"/>
      <c r="X179" s="63"/>
      <c r="Y179" s="63"/>
      <c r="Z179" s="68" t="s">
        <v>208</v>
      </c>
      <c r="AA179" s="63"/>
    </row>
    <row r="180" spans="1:27" x14ac:dyDescent="0.2">
      <c r="A180" s="115"/>
      <c r="B180" s="97" t="s">
        <v>33</v>
      </c>
      <c r="C180" s="767" t="s">
        <v>209</v>
      </c>
      <c r="D180" s="767"/>
      <c r="E180" s="767"/>
      <c r="F180" s="767"/>
      <c r="G180" s="767"/>
      <c r="H180" s="767"/>
      <c r="I180" s="767"/>
      <c r="J180" s="767"/>
      <c r="K180" s="767"/>
      <c r="L180" s="116">
        <v>1090.0899999999999</v>
      </c>
      <c r="M180" s="117" t="s">
        <v>33</v>
      </c>
      <c r="N180" s="118" t="s">
        <v>33</v>
      </c>
      <c r="O180" s="63"/>
      <c r="P180" s="63"/>
      <c r="Q180" s="63"/>
      <c r="R180" s="63"/>
      <c r="S180" s="63"/>
      <c r="T180" s="63"/>
      <c r="U180" s="63"/>
      <c r="V180" s="63"/>
      <c r="W180" s="63"/>
      <c r="X180" s="63"/>
      <c r="Y180" s="63"/>
      <c r="Z180" s="68" t="s">
        <v>209</v>
      </c>
      <c r="AA180" s="63"/>
    </row>
    <row r="181" spans="1:27" x14ac:dyDescent="0.2">
      <c r="A181" s="115"/>
      <c r="B181" s="109" t="s">
        <v>33</v>
      </c>
      <c r="C181" s="782" t="s">
        <v>322</v>
      </c>
      <c r="D181" s="782"/>
      <c r="E181" s="782"/>
      <c r="F181" s="782"/>
      <c r="G181" s="782"/>
      <c r="H181" s="782"/>
      <c r="I181" s="782"/>
      <c r="J181" s="782"/>
      <c r="K181" s="782"/>
      <c r="L181" s="119">
        <v>5586.72</v>
      </c>
      <c r="M181" s="120" t="s">
        <v>33</v>
      </c>
      <c r="N181" s="125">
        <v>104863</v>
      </c>
      <c r="O181" s="63"/>
      <c r="P181" s="63"/>
      <c r="Q181" s="63"/>
      <c r="R181" s="63"/>
      <c r="S181" s="63"/>
      <c r="T181" s="63"/>
      <c r="U181" s="63"/>
      <c r="V181" s="63"/>
      <c r="W181" s="63"/>
      <c r="X181" s="63"/>
      <c r="Y181" s="63"/>
      <c r="Z181" s="63"/>
      <c r="AA181" s="68" t="s">
        <v>322</v>
      </c>
    </row>
    <row r="182" spans="1:27" ht="1.5" customHeight="1" x14ac:dyDescent="0.2">
      <c r="B182" s="109"/>
      <c r="C182" s="104"/>
      <c r="D182" s="104"/>
      <c r="E182" s="104"/>
      <c r="F182" s="104"/>
      <c r="G182" s="104"/>
      <c r="H182" s="104"/>
      <c r="I182" s="104"/>
      <c r="J182" s="104"/>
      <c r="K182" s="104"/>
      <c r="L182" s="119"/>
      <c r="M182" s="120"/>
      <c r="N182" s="126"/>
      <c r="O182" s="63"/>
      <c r="P182" s="63"/>
      <c r="Q182" s="63"/>
      <c r="R182" s="63"/>
      <c r="S182" s="63"/>
      <c r="T182" s="63"/>
      <c r="U182" s="63"/>
      <c r="V182" s="63"/>
      <c r="W182" s="63"/>
      <c r="X182" s="63"/>
      <c r="Y182" s="63"/>
      <c r="Z182" s="63"/>
      <c r="AA182" s="63"/>
    </row>
    <row r="183" spans="1:27" ht="53.25" customHeight="1" x14ac:dyDescent="0.2">
      <c r="A183" s="127"/>
      <c r="B183" s="127"/>
      <c r="C183" s="127"/>
      <c r="D183" s="127"/>
      <c r="E183" s="127"/>
      <c r="F183" s="127"/>
      <c r="G183" s="127"/>
      <c r="H183" s="127"/>
      <c r="I183" s="127"/>
      <c r="J183" s="127"/>
      <c r="K183" s="127"/>
      <c r="L183" s="127"/>
      <c r="M183" s="127"/>
      <c r="N183" s="127"/>
      <c r="O183" s="63"/>
      <c r="P183" s="63"/>
      <c r="Q183" s="63"/>
      <c r="R183" s="63"/>
      <c r="S183" s="63"/>
      <c r="T183" s="63"/>
      <c r="U183" s="63"/>
      <c r="V183" s="63"/>
      <c r="W183" s="63"/>
      <c r="X183" s="63"/>
      <c r="Y183" s="63"/>
      <c r="Z183" s="63"/>
      <c r="AA183" s="63"/>
    </row>
    <row r="184" spans="1:27" x14ac:dyDescent="0.2">
      <c r="B184" s="128" t="s">
        <v>323</v>
      </c>
      <c r="C184" s="786" t="s">
        <v>33</v>
      </c>
      <c r="D184" s="786"/>
      <c r="E184" s="786"/>
      <c r="F184" s="786"/>
      <c r="G184" s="786"/>
      <c r="H184" s="786"/>
      <c r="I184" s="786"/>
      <c r="J184" s="786"/>
      <c r="K184" s="786"/>
      <c r="L184" s="786"/>
      <c r="O184" s="63"/>
      <c r="P184" s="63"/>
      <c r="Q184" s="63"/>
      <c r="R184" s="63"/>
      <c r="S184" s="63"/>
      <c r="T184" s="63"/>
      <c r="U184" s="63"/>
      <c r="V184" s="63"/>
      <c r="W184" s="63"/>
      <c r="X184" s="63"/>
      <c r="Y184" s="63"/>
      <c r="Z184" s="63"/>
      <c r="AA184" s="63"/>
    </row>
    <row r="185" spans="1:27" ht="13.5" customHeight="1" x14ac:dyDescent="0.2">
      <c r="B185" s="64"/>
      <c r="C185" s="787" t="s">
        <v>11</v>
      </c>
      <c r="D185" s="787"/>
      <c r="E185" s="787"/>
      <c r="F185" s="787"/>
      <c r="G185" s="787"/>
      <c r="H185" s="787"/>
      <c r="I185" s="787"/>
      <c r="J185" s="787"/>
      <c r="K185" s="787"/>
      <c r="L185" s="787"/>
      <c r="O185" s="63"/>
      <c r="P185" s="63"/>
      <c r="Q185" s="63"/>
      <c r="R185" s="63"/>
      <c r="S185" s="63"/>
      <c r="T185" s="63"/>
      <c r="U185" s="63"/>
      <c r="V185" s="63"/>
      <c r="W185" s="63"/>
      <c r="X185" s="63"/>
      <c r="Y185" s="63"/>
      <c r="Z185" s="63"/>
      <c r="AA185" s="63"/>
    </row>
    <row r="186" spans="1:27" ht="12.75" customHeight="1" x14ac:dyDescent="0.2">
      <c r="B186" s="128" t="s">
        <v>324</v>
      </c>
      <c r="C186" s="786" t="s">
        <v>33</v>
      </c>
      <c r="D186" s="786"/>
      <c r="E186" s="786"/>
      <c r="F186" s="786"/>
      <c r="G186" s="786"/>
      <c r="H186" s="786"/>
      <c r="I186" s="786"/>
      <c r="J186" s="786"/>
      <c r="K186" s="786"/>
      <c r="L186" s="786"/>
      <c r="O186" s="63"/>
      <c r="P186" s="63"/>
      <c r="Q186" s="63"/>
      <c r="R186" s="63"/>
      <c r="S186" s="63"/>
      <c r="T186" s="63"/>
      <c r="U186" s="63"/>
      <c r="V186" s="63"/>
      <c r="W186" s="63"/>
      <c r="X186" s="63"/>
      <c r="Y186" s="63"/>
      <c r="Z186" s="63"/>
      <c r="AA186" s="63"/>
    </row>
    <row r="187" spans="1:27" ht="13.5" customHeight="1" x14ac:dyDescent="0.2">
      <c r="C187" s="787" t="s">
        <v>11</v>
      </c>
      <c r="D187" s="787"/>
      <c r="E187" s="787"/>
      <c r="F187" s="787"/>
      <c r="G187" s="787"/>
      <c r="H187" s="787"/>
      <c r="I187" s="787"/>
      <c r="J187" s="787"/>
      <c r="K187" s="787"/>
      <c r="L187" s="787"/>
      <c r="O187" s="63"/>
      <c r="P187" s="63"/>
      <c r="Q187" s="63"/>
      <c r="R187" s="63"/>
      <c r="S187" s="63"/>
      <c r="T187" s="63"/>
      <c r="U187" s="63"/>
      <c r="V187" s="63"/>
      <c r="W187" s="63"/>
      <c r="X187" s="63"/>
      <c r="Y187" s="63"/>
      <c r="Z187" s="63"/>
      <c r="AA187" s="63"/>
    </row>
    <row r="201" s="63" customFormat="1" x14ac:dyDescent="0.2"/>
  </sheetData>
  <mergeCells count="173">
    <mergeCell ref="C187:L187"/>
    <mergeCell ref="C179:K179"/>
    <mergeCell ref="C180:K180"/>
    <mergeCell ref="C181:K181"/>
    <mergeCell ref="C184:L184"/>
    <mergeCell ref="C185:L185"/>
    <mergeCell ref="C186:L186"/>
    <mergeCell ref="C173:K173"/>
    <mergeCell ref="C174:K174"/>
    <mergeCell ref="C175:K175"/>
    <mergeCell ref="C176:K176"/>
    <mergeCell ref="C177:K177"/>
    <mergeCell ref="C178:K178"/>
    <mergeCell ref="C165:E165"/>
    <mergeCell ref="C166:E166"/>
    <mergeCell ref="C167:E167"/>
    <mergeCell ref="C168:E168"/>
    <mergeCell ref="C171:K171"/>
    <mergeCell ref="C172:K172"/>
    <mergeCell ref="C159:E159"/>
    <mergeCell ref="C160:E160"/>
    <mergeCell ref="C161:N161"/>
    <mergeCell ref="C162:E162"/>
    <mergeCell ref="C163:E163"/>
    <mergeCell ref="C164:E164"/>
    <mergeCell ref="C153:E153"/>
    <mergeCell ref="C154:E154"/>
    <mergeCell ref="C155:E155"/>
    <mergeCell ref="C156:E156"/>
    <mergeCell ref="C157:E157"/>
    <mergeCell ref="C158:E158"/>
    <mergeCell ref="C147:E147"/>
    <mergeCell ref="C148:E148"/>
    <mergeCell ref="C149:E149"/>
    <mergeCell ref="C150:E150"/>
    <mergeCell ref="C151:E151"/>
    <mergeCell ref="C152:N152"/>
    <mergeCell ref="C141:E141"/>
    <mergeCell ref="C142:E142"/>
    <mergeCell ref="C143:N143"/>
    <mergeCell ref="C144:E144"/>
    <mergeCell ref="C145:E145"/>
    <mergeCell ref="C146:E146"/>
    <mergeCell ref="C135:E135"/>
    <mergeCell ref="C136:E136"/>
    <mergeCell ref="C137:E137"/>
    <mergeCell ref="C138:E138"/>
    <mergeCell ref="C139:E139"/>
    <mergeCell ref="C140:E140"/>
    <mergeCell ref="C129:E129"/>
    <mergeCell ref="C130:E130"/>
    <mergeCell ref="C131:E131"/>
    <mergeCell ref="C132:E132"/>
    <mergeCell ref="C133:E133"/>
    <mergeCell ref="C134:N134"/>
    <mergeCell ref="C123:E123"/>
    <mergeCell ref="C124:E124"/>
    <mergeCell ref="C125:N125"/>
    <mergeCell ref="C126:E126"/>
    <mergeCell ref="C127:E127"/>
    <mergeCell ref="C128:E128"/>
    <mergeCell ref="C117:E117"/>
    <mergeCell ref="C118:E118"/>
    <mergeCell ref="C119:E119"/>
    <mergeCell ref="C120:E120"/>
    <mergeCell ref="C121:E121"/>
    <mergeCell ref="C122:E122"/>
    <mergeCell ref="C111:E111"/>
    <mergeCell ref="C112:E112"/>
    <mergeCell ref="C113:E113"/>
    <mergeCell ref="C114:E114"/>
    <mergeCell ref="C115:E115"/>
    <mergeCell ref="C116:N116"/>
    <mergeCell ref="C105:E105"/>
    <mergeCell ref="C106:E106"/>
    <mergeCell ref="C107:N107"/>
    <mergeCell ref="C108:E108"/>
    <mergeCell ref="C109:E109"/>
    <mergeCell ref="C110:E110"/>
    <mergeCell ref="C99:E99"/>
    <mergeCell ref="C100:E100"/>
    <mergeCell ref="C101:E101"/>
    <mergeCell ref="C102:E102"/>
    <mergeCell ref="C103:E103"/>
    <mergeCell ref="C104:E104"/>
    <mergeCell ref="C93:E93"/>
    <mergeCell ref="C94:E94"/>
    <mergeCell ref="C95:E95"/>
    <mergeCell ref="C96:E96"/>
    <mergeCell ref="C97:N97"/>
    <mergeCell ref="C98:N98"/>
    <mergeCell ref="C87:E87"/>
    <mergeCell ref="C88:N88"/>
    <mergeCell ref="C89:E89"/>
    <mergeCell ref="C90:E90"/>
    <mergeCell ref="C91:E91"/>
    <mergeCell ref="C92:E92"/>
    <mergeCell ref="C81:E81"/>
    <mergeCell ref="C82:E82"/>
    <mergeCell ref="C83:E83"/>
    <mergeCell ref="C84:E84"/>
    <mergeCell ref="C85:E85"/>
    <mergeCell ref="C86:E86"/>
    <mergeCell ref="C75:E75"/>
    <mergeCell ref="C76:E76"/>
    <mergeCell ref="C77:E77"/>
    <mergeCell ref="C78:E78"/>
    <mergeCell ref="C79:N79"/>
    <mergeCell ref="C80:E80"/>
    <mergeCell ref="C69:E69"/>
    <mergeCell ref="C70:N70"/>
    <mergeCell ref="C71:E71"/>
    <mergeCell ref="C72:E72"/>
    <mergeCell ref="C73:E73"/>
    <mergeCell ref="C74:E74"/>
    <mergeCell ref="C63:E63"/>
    <mergeCell ref="C64:E64"/>
    <mergeCell ref="C65:E65"/>
    <mergeCell ref="C66:E66"/>
    <mergeCell ref="C67:E67"/>
    <mergeCell ref="C68:E68"/>
    <mergeCell ref="C57:E57"/>
    <mergeCell ref="C58:E58"/>
    <mergeCell ref="C59:E59"/>
    <mergeCell ref="C60:E60"/>
    <mergeCell ref="C61:N61"/>
    <mergeCell ref="C62:E62"/>
    <mergeCell ref="C51:E51"/>
    <mergeCell ref="C52:N52"/>
    <mergeCell ref="C53:E53"/>
    <mergeCell ref="C54:E54"/>
    <mergeCell ref="C55:E55"/>
    <mergeCell ref="C56:E56"/>
    <mergeCell ref="C45:E45"/>
    <mergeCell ref="C46:E46"/>
    <mergeCell ref="C47:E47"/>
    <mergeCell ref="C48:E48"/>
    <mergeCell ref="C49:E49"/>
    <mergeCell ref="C50:E50"/>
    <mergeCell ref="C39:E39"/>
    <mergeCell ref="C40:E40"/>
    <mergeCell ref="C41:E41"/>
    <mergeCell ref="C42:E42"/>
    <mergeCell ref="C43:N43"/>
    <mergeCell ref="C44:E44"/>
    <mergeCell ref="C35:E35"/>
    <mergeCell ref="C36:E36"/>
    <mergeCell ref="C37:E37"/>
    <mergeCell ref="C38:E38"/>
    <mergeCell ref="J27:L28"/>
    <mergeCell ref="M27:M29"/>
    <mergeCell ref="N27:N29"/>
    <mergeCell ref="C30:E30"/>
    <mergeCell ref="A31:N31"/>
    <mergeCell ref="A32:N32"/>
    <mergeCell ref="B16:F16"/>
    <mergeCell ref="L25:M25"/>
    <mergeCell ref="A27:A29"/>
    <mergeCell ref="B27:B29"/>
    <mergeCell ref="C27:E29"/>
    <mergeCell ref="F27:F29"/>
    <mergeCell ref="G27:I28"/>
    <mergeCell ref="C33:E33"/>
    <mergeCell ref="C34:N34"/>
    <mergeCell ref="D5:N5"/>
    <mergeCell ref="A7:N7"/>
    <mergeCell ref="A8:N8"/>
    <mergeCell ref="A9:N9"/>
    <mergeCell ref="A10:N10"/>
    <mergeCell ref="A11:N11"/>
    <mergeCell ref="A12:N12"/>
    <mergeCell ref="A13:N13"/>
    <mergeCell ref="B15:F15"/>
  </mergeCells>
  <printOptions horizontalCentered="1"/>
  <pageMargins left="0.39370077848434398" right="0.39370077848434398" top="0.78740155696868896" bottom="0.74803149700164795" header="0.118110239505768" footer="0.118110239505768"/>
  <pageSetup paperSize="9" orientation="landscape"/>
  <headerFooter>
    <oddHeader>&amp;LГРАНД-Смета 2021</oddHeader>
  </headerFooter>
  <rowBreaks count="1" manualBreakCount="1">
    <brk id="26" max="200" man="1"/>
  </row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98"/>
  <sheetViews>
    <sheetView topLeftCell="A163" zoomScale="115" zoomScaleNormal="115" workbookViewId="0">
      <selection activeCell="A12" sqref="A12:N12"/>
    </sheetView>
  </sheetViews>
  <sheetFormatPr defaultColWidth="9.140625" defaultRowHeight="11.25" customHeight="1" x14ac:dyDescent="0.2"/>
  <cols>
    <col min="1" max="1" width="8.140625" style="63" customWidth="1"/>
    <col min="2" max="2" width="20.140625" style="63" customWidth="1"/>
    <col min="3" max="4" width="10.42578125" style="63" customWidth="1"/>
    <col min="5" max="5" width="13.28515625" style="63" customWidth="1"/>
    <col min="6" max="6" width="8.5703125" style="63" customWidth="1"/>
    <col min="7" max="7" width="7.85546875" style="63" customWidth="1"/>
    <col min="8" max="8" width="8.42578125" style="63" customWidth="1"/>
    <col min="9" max="9" width="8.7109375" style="63" customWidth="1"/>
    <col min="10" max="10" width="8.140625" style="63" customWidth="1"/>
    <col min="11" max="11" width="8.5703125" style="63" customWidth="1"/>
    <col min="12" max="12" width="10" style="63" customWidth="1"/>
    <col min="13" max="13" width="6" style="63" customWidth="1"/>
    <col min="14" max="14" width="9.7109375" style="63" customWidth="1"/>
    <col min="15" max="15" width="99.7109375" style="68" hidden="1" customWidth="1"/>
    <col min="16" max="16" width="138.42578125" style="68" hidden="1" customWidth="1"/>
    <col min="17" max="17" width="34.140625" style="68" hidden="1" customWidth="1"/>
    <col min="18" max="18" width="110.140625" style="68" hidden="1" customWidth="1"/>
    <col min="19" max="22" width="34.140625" style="68" hidden="1" customWidth="1"/>
    <col min="23" max="25" width="84.42578125" style="68" hidden="1" customWidth="1"/>
    <col min="26" max="16384" width="9.140625" style="63"/>
  </cols>
  <sheetData>
    <row r="1" spans="1:15" s="63" customFormat="1" x14ac:dyDescent="0.2">
      <c r="N1" s="64" t="s">
        <v>128</v>
      </c>
    </row>
    <row r="2" spans="1:15" s="63" customFormat="1" x14ac:dyDescent="0.2">
      <c r="N2" s="64" t="s">
        <v>12</v>
      </c>
    </row>
    <row r="3" spans="1:15" s="63" customFormat="1" x14ac:dyDescent="0.2">
      <c r="N3" s="64"/>
    </row>
    <row r="4" spans="1:15" s="63" customFormat="1" x14ac:dyDescent="0.2">
      <c r="F4" s="65"/>
    </row>
    <row r="5" spans="1:15" s="63" customFormat="1" x14ac:dyDescent="0.2">
      <c r="A5" s="66" t="s">
        <v>129</v>
      </c>
      <c r="B5" s="67"/>
      <c r="D5" s="767" t="s">
        <v>33</v>
      </c>
      <c r="E5" s="767"/>
      <c r="F5" s="767"/>
      <c r="G5" s="767"/>
      <c r="H5" s="767"/>
      <c r="I5" s="767"/>
      <c r="J5" s="767"/>
      <c r="K5" s="767"/>
      <c r="L5" s="767"/>
      <c r="M5" s="767"/>
      <c r="N5" s="767"/>
      <c r="O5" s="68" t="s">
        <v>33</v>
      </c>
    </row>
    <row r="6" spans="1:15" s="63" customFormat="1" ht="15" customHeight="1" x14ac:dyDescent="0.2">
      <c r="A6" s="69" t="s">
        <v>130</v>
      </c>
      <c r="D6" s="70" t="s">
        <v>131</v>
      </c>
      <c r="E6" s="70"/>
      <c r="F6" s="71"/>
      <c r="G6" s="71"/>
      <c r="H6" s="71"/>
      <c r="I6" s="71"/>
      <c r="J6" s="71"/>
      <c r="K6" s="71"/>
      <c r="L6" s="71"/>
      <c r="M6" s="71"/>
      <c r="N6" s="71"/>
    </row>
    <row r="7" spans="1:15" s="63" customFormat="1" ht="43.5" customHeight="1" x14ac:dyDescent="0.2">
      <c r="A7" s="768" t="s">
        <v>4926</v>
      </c>
      <c r="B7" s="768"/>
      <c r="C7" s="768"/>
      <c r="D7" s="768"/>
      <c r="E7" s="768"/>
      <c r="F7" s="768"/>
      <c r="G7" s="768"/>
      <c r="H7" s="768"/>
      <c r="I7" s="768"/>
      <c r="J7" s="768"/>
      <c r="K7" s="768"/>
      <c r="L7" s="768"/>
      <c r="M7" s="768"/>
      <c r="N7" s="768"/>
    </row>
    <row r="8" spans="1:15" s="63" customFormat="1" x14ac:dyDescent="0.2">
      <c r="A8" s="769" t="s">
        <v>3</v>
      </c>
      <c r="B8" s="769"/>
      <c r="C8" s="769"/>
      <c r="D8" s="769"/>
      <c r="E8" s="769"/>
      <c r="F8" s="769"/>
      <c r="G8" s="769"/>
      <c r="H8" s="769"/>
      <c r="I8" s="769"/>
      <c r="J8" s="769"/>
      <c r="K8" s="769"/>
      <c r="L8" s="769"/>
      <c r="M8" s="769"/>
      <c r="N8" s="769"/>
    </row>
    <row r="9" spans="1:15" s="63" customFormat="1" ht="30" customHeight="1" x14ac:dyDescent="0.2">
      <c r="A9" s="768" t="s">
        <v>33</v>
      </c>
      <c r="B9" s="768"/>
      <c r="C9" s="768"/>
      <c r="D9" s="768"/>
      <c r="E9" s="768"/>
      <c r="F9" s="768"/>
      <c r="G9" s="768"/>
      <c r="H9" s="768"/>
      <c r="I9" s="768"/>
      <c r="J9" s="768"/>
      <c r="K9" s="768"/>
      <c r="L9" s="768"/>
      <c r="M9" s="768"/>
      <c r="N9" s="768"/>
    </row>
    <row r="10" spans="1:15" s="63" customFormat="1" x14ac:dyDescent="0.2">
      <c r="A10" s="769" t="s">
        <v>132</v>
      </c>
      <c r="B10" s="769"/>
      <c r="C10" s="769"/>
      <c r="D10" s="769"/>
      <c r="E10" s="769"/>
      <c r="F10" s="769"/>
      <c r="G10" s="769"/>
      <c r="H10" s="769"/>
      <c r="I10" s="769"/>
      <c r="J10" s="769"/>
      <c r="K10" s="769"/>
      <c r="L10" s="769"/>
      <c r="M10" s="769"/>
      <c r="N10" s="769"/>
    </row>
    <row r="11" spans="1:15" s="63" customFormat="1" ht="28.5" customHeight="1" x14ac:dyDescent="0.25">
      <c r="A11" s="770" t="s">
        <v>5072</v>
      </c>
      <c r="B11" s="770"/>
      <c r="C11" s="770"/>
      <c r="D11" s="770"/>
      <c r="E11" s="770"/>
      <c r="F11" s="770"/>
      <c r="G11" s="770"/>
      <c r="H11" s="770"/>
      <c r="I11" s="770"/>
      <c r="J11" s="770"/>
      <c r="K11" s="770"/>
      <c r="L11" s="770"/>
      <c r="M11" s="770"/>
      <c r="N11" s="770"/>
    </row>
    <row r="12" spans="1:15" s="63" customFormat="1" ht="29.25" customHeight="1" x14ac:dyDescent="0.2">
      <c r="A12" s="768" t="s">
        <v>5123</v>
      </c>
      <c r="B12" s="768"/>
      <c r="C12" s="768"/>
      <c r="D12" s="768"/>
      <c r="E12" s="768"/>
      <c r="F12" s="768"/>
      <c r="G12" s="768"/>
      <c r="H12" s="768"/>
      <c r="I12" s="768"/>
      <c r="J12" s="768"/>
      <c r="K12" s="768"/>
      <c r="L12" s="768"/>
      <c r="M12" s="768"/>
      <c r="N12" s="768"/>
    </row>
    <row r="13" spans="1:15" s="63" customFormat="1" ht="33.75" customHeight="1" x14ac:dyDescent="0.2">
      <c r="A13" s="769" t="s">
        <v>134</v>
      </c>
      <c r="B13" s="769"/>
      <c r="C13" s="769"/>
      <c r="D13" s="769"/>
      <c r="E13" s="769"/>
      <c r="F13" s="769"/>
      <c r="G13" s="769"/>
      <c r="H13" s="769"/>
      <c r="I13" s="769"/>
      <c r="J13" s="769"/>
      <c r="K13" s="769"/>
      <c r="L13" s="769"/>
      <c r="M13" s="769"/>
      <c r="N13" s="769"/>
    </row>
    <row r="14" spans="1:15" s="63" customFormat="1" ht="18" customHeight="1" x14ac:dyDescent="0.2">
      <c r="A14" s="63" t="s">
        <v>135</v>
      </c>
      <c r="B14" s="72" t="s">
        <v>136</v>
      </c>
      <c r="C14" s="63" t="s">
        <v>137</v>
      </c>
      <c r="F14" s="68"/>
      <c r="G14" s="68"/>
      <c r="H14" s="68"/>
      <c r="I14" s="68"/>
      <c r="J14" s="68"/>
      <c r="K14" s="68"/>
      <c r="L14" s="68"/>
      <c r="M14" s="68"/>
      <c r="N14" s="68"/>
    </row>
    <row r="15" spans="1:15" s="63" customFormat="1" ht="30.75" customHeight="1" x14ac:dyDescent="0.2">
      <c r="A15" s="63" t="s">
        <v>138</v>
      </c>
      <c r="B15" s="777" t="s">
        <v>33</v>
      </c>
      <c r="C15" s="777"/>
      <c r="D15" s="777"/>
      <c r="E15" s="777"/>
      <c r="F15" s="777"/>
      <c r="G15" s="68"/>
      <c r="H15" s="68"/>
      <c r="I15" s="68"/>
      <c r="J15" s="68"/>
      <c r="K15" s="68"/>
      <c r="L15" s="68"/>
      <c r="M15" s="68"/>
      <c r="N15" s="68"/>
    </row>
    <row r="16" spans="1:15" s="63" customFormat="1" x14ac:dyDescent="0.2">
      <c r="B16" s="778" t="s">
        <v>140</v>
      </c>
      <c r="C16" s="778"/>
      <c r="D16" s="778"/>
      <c r="E16" s="778"/>
      <c r="F16" s="778"/>
      <c r="G16" s="73"/>
      <c r="H16" s="73"/>
      <c r="I16" s="73"/>
      <c r="J16" s="73"/>
      <c r="K16" s="73"/>
      <c r="L16" s="73"/>
      <c r="M16" s="74"/>
      <c r="N16" s="73"/>
    </row>
    <row r="17" spans="1:17" s="63" customFormat="1" ht="25.5" customHeight="1" x14ac:dyDescent="0.2">
      <c r="D17" s="75"/>
      <c r="E17" s="75"/>
      <c r="F17" s="75"/>
      <c r="G17" s="75"/>
      <c r="H17" s="75"/>
      <c r="I17" s="75"/>
      <c r="J17" s="75"/>
      <c r="K17" s="75"/>
      <c r="L17" s="75"/>
      <c r="M17" s="73"/>
      <c r="N17" s="73"/>
    </row>
    <row r="18" spans="1:17" s="63" customFormat="1" x14ac:dyDescent="0.2">
      <c r="A18" s="76" t="s">
        <v>141</v>
      </c>
      <c r="D18" s="70" t="s">
        <v>33</v>
      </c>
      <c r="F18" s="77"/>
      <c r="G18" s="77"/>
      <c r="H18" s="77"/>
      <c r="I18" s="77"/>
      <c r="J18" s="77"/>
      <c r="K18" s="77"/>
      <c r="L18" s="77"/>
      <c r="M18" s="77"/>
      <c r="N18" s="77"/>
    </row>
    <row r="19" spans="1:17" s="63" customFormat="1" ht="25.5" customHeight="1" x14ac:dyDescent="0.2">
      <c r="D19" s="77"/>
      <c r="E19" s="77"/>
      <c r="F19" s="77"/>
      <c r="G19" s="77"/>
      <c r="H19" s="77"/>
      <c r="I19" s="77"/>
      <c r="J19" s="77"/>
      <c r="K19" s="77"/>
      <c r="L19" s="77"/>
      <c r="M19" s="77"/>
      <c r="N19" s="77"/>
    </row>
    <row r="20" spans="1:17" s="63" customFormat="1" ht="12.75" customHeight="1" x14ac:dyDescent="0.2">
      <c r="A20" s="76" t="s">
        <v>142</v>
      </c>
      <c r="C20" s="78">
        <v>7072.16</v>
      </c>
      <c r="D20" s="79" t="s">
        <v>5073</v>
      </c>
      <c r="E20" s="66" t="s">
        <v>144</v>
      </c>
      <c r="L20" s="80"/>
      <c r="M20" s="80"/>
    </row>
    <row r="21" spans="1:17" s="63" customFormat="1" ht="12.75" customHeight="1" x14ac:dyDescent="0.2">
      <c r="B21" s="63" t="s">
        <v>145</v>
      </c>
      <c r="C21" s="81"/>
      <c r="D21" s="82"/>
      <c r="E21" s="66"/>
    </row>
    <row r="22" spans="1:17" s="63" customFormat="1" ht="12.75" customHeight="1" x14ac:dyDescent="0.2">
      <c r="B22" s="63" t="s">
        <v>146</v>
      </c>
      <c r="C22" s="78">
        <v>0</v>
      </c>
      <c r="D22" s="79" t="s">
        <v>149</v>
      </c>
      <c r="E22" s="66" t="s">
        <v>144</v>
      </c>
      <c r="G22" s="63" t="s">
        <v>147</v>
      </c>
      <c r="L22" s="78">
        <v>0</v>
      </c>
      <c r="M22" s="79" t="s">
        <v>5074</v>
      </c>
      <c r="N22" s="66" t="s">
        <v>144</v>
      </c>
    </row>
    <row r="23" spans="1:17" s="63" customFormat="1" ht="12.75" customHeight="1" x14ac:dyDescent="0.2">
      <c r="B23" s="63" t="s">
        <v>5</v>
      </c>
      <c r="C23" s="78">
        <v>0</v>
      </c>
      <c r="D23" s="83" t="s">
        <v>149</v>
      </c>
      <c r="E23" s="66" t="s">
        <v>144</v>
      </c>
      <c r="G23" s="63" t="s">
        <v>150</v>
      </c>
      <c r="L23" s="84"/>
      <c r="M23" s="84">
        <v>12278.43</v>
      </c>
      <c r="N23" s="69" t="s">
        <v>151</v>
      </c>
    </row>
    <row r="24" spans="1:17" s="63" customFormat="1" ht="12.75" customHeight="1" x14ac:dyDescent="0.2">
      <c r="B24" s="63" t="s">
        <v>18</v>
      </c>
      <c r="C24" s="78">
        <v>0</v>
      </c>
      <c r="D24" s="83" t="s">
        <v>149</v>
      </c>
      <c r="E24" s="66" t="s">
        <v>144</v>
      </c>
      <c r="G24" s="63" t="s">
        <v>152</v>
      </c>
      <c r="L24" s="84"/>
      <c r="M24" s="84" t="s">
        <v>33</v>
      </c>
      <c r="N24" s="69" t="s">
        <v>151</v>
      </c>
    </row>
    <row r="25" spans="1:17" s="63" customFormat="1" ht="12.75" customHeight="1" x14ac:dyDescent="0.2">
      <c r="B25" s="63" t="s">
        <v>19</v>
      </c>
      <c r="C25" s="78">
        <v>7072.16</v>
      </c>
      <c r="D25" s="79" t="s">
        <v>5073</v>
      </c>
      <c r="E25" s="66" t="s">
        <v>144</v>
      </c>
      <c r="G25" s="63" t="s">
        <v>153</v>
      </c>
      <c r="L25" s="779" t="s">
        <v>33</v>
      </c>
      <c r="M25" s="779"/>
    </row>
    <row r="26" spans="1:17" s="63" customFormat="1" x14ac:dyDescent="0.2">
      <c r="A26" s="85"/>
    </row>
    <row r="27" spans="1:17" s="63" customFormat="1" ht="36" customHeight="1" x14ac:dyDescent="0.2">
      <c r="A27" s="771" t="s">
        <v>154</v>
      </c>
      <c r="B27" s="771" t="s">
        <v>15</v>
      </c>
      <c r="C27" s="771" t="s">
        <v>155</v>
      </c>
      <c r="D27" s="771"/>
      <c r="E27" s="771"/>
      <c r="F27" s="771" t="s">
        <v>156</v>
      </c>
      <c r="G27" s="771" t="s">
        <v>157</v>
      </c>
      <c r="H27" s="771"/>
      <c r="I27" s="771"/>
      <c r="J27" s="771" t="s">
        <v>158</v>
      </c>
      <c r="K27" s="771"/>
      <c r="L27" s="771"/>
      <c r="M27" s="771" t="s">
        <v>159</v>
      </c>
      <c r="N27" s="771" t="s">
        <v>160</v>
      </c>
    </row>
    <row r="28" spans="1:17" s="63" customFormat="1" ht="36.75" customHeight="1" x14ac:dyDescent="0.2">
      <c r="A28" s="771"/>
      <c r="B28" s="771"/>
      <c r="C28" s="771"/>
      <c r="D28" s="771"/>
      <c r="E28" s="771"/>
      <c r="F28" s="771"/>
      <c r="G28" s="771"/>
      <c r="H28" s="771"/>
      <c r="I28" s="771"/>
      <c r="J28" s="771"/>
      <c r="K28" s="771"/>
      <c r="L28" s="771"/>
      <c r="M28" s="771"/>
      <c r="N28" s="771"/>
    </row>
    <row r="29" spans="1:17" s="63" customFormat="1" ht="42.75" customHeight="1" x14ac:dyDescent="0.2">
      <c r="A29" s="771"/>
      <c r="B29" s="771"/>
      <c r="C29" s="771"/>
      <c r="D29" s="771"/>
      <c r="E29" s="771"/>
      <c r="F29" s="771"/>
      <c r="G29" s="86" t="s">
        <v>161</v>
      </c>
      <c r="H29" s="86" t="s">
        <v>162</v>
      </c>
      <c r="I29" s="86" t="s">
        <v>163</v>
      </c>
      <c r="J29" s="86" t="s">
        <v>161</v>
      </c>
      <c r="K29" s="86" t="s">
        <v>162</v>
      </c>
      <c r="L29" s="86" t="s">
        <v>20</v>
      </c>
      <c r="M29" s="771"/>
      <c r="N29" s="771"/>
    </row>
    <row r="30" spans="1:17" s="63" customFormat="1" x14ac:dyDescent="0.2">
      <c r="A30" s="87">
        <v>1</v>
      </c>
      <c r="B30" s="87">
        <v>2</v>
      </c>
      <c r="C30" s="772">
        <v>3</v>
      </c>
      <c r="D30" s="772"/>
      <c r="E30" s="772"/>
      <c r="F30" s="87">
        <v>4</v>
      </c>
      <c r="G30" s="87">
        <v>5</v>
      </c>
      <c r="H30" s="87">
        <v>6</v>
      </c>
      <c r="I30" s="87">
        <v>7</v>
      </c>
      <c r="J30" s="87">
        <v>8</v>
      </c>
      <c r="K30" s="87">
        <v>9</v>
      </c>
      <c r="L30" s="87">
        <v>10</v>
      </c>
      <c r="M30" s="87">
        <v>11</v>
      </c>
      <c r="N30" s="87">
        <v>12</v>
      </c>
    </row>
    <row r="31" spans="1:17" s="63" customFormat="1" x14ac:dyDescent="0.2">
      <c r="A31" s="773" t="s">
        <v>5075</v>
      </c>
      <c r="B31" s="774"/>
      <c r="C31" s="774"/>
      <c r="D31" s="774"/>
      <c r="E31" s="774"/>
      <c r="F31" s="774"/>
      <c r="G31" s="774"/>
      <c r="H31" s="774"/>
      <c r="I31" s="774"/>
      <c r="J31" s="774"/>
      <c r="K31" s="774"/>
      <c r="L31" s="774"/>
      <c r="M31" s="774"/>
      <c r="N31" s="775"/>
      <c r="P31" s="68" t="s">
        <v>5075</v>
      </c>
    </row>
    <row r="32" spans="1:17" s="63" customFormat="1" ht="33.75" x14ac:dyDescent="0.2">
      <c r="A32" s="88" t="s">
        <v>165</v>
      </c>
      <c r="B32" s="89" t="s">
        <v>5076</v>
      </c>
      <c r="C32" s="776" t="s">
        <v>5077</v>
      </c>
      <c r="D32" s="776"/>
      <c r="E32" s="776"/>
      <c r="F32" s="90" t="s">
        <v>484</v>
      </c>
      <c r="G32" s="90" t="s">
        <v>33</v>
      </c>
      <c r="H32" s="90" t="s">
        <v>33</v>
      </c>
      <c r="I32" s="90" t="s">
        <v>165</v>
      </c>
      <c r="J32" s="91" t="s">
        <v>33</v>
      </c>
      <c r="K32" s="90" t="s">
        <v>33</v>
      </c>
      <c r="L32" s="91" t="s">
        <v>33</v>
      </c>
      <c r="M32" s="92" t="s">
        <v>33</v>
      </c>
      <c r="N32" s="93" t="s">
        <v>33</v>
      </c>
      <c r="Q32" s="68" t="s">
        <v>5077</v>
      </c>
    </row>
    <row r="33" spans="1:22" s="63" customFormat="1" x14ac:dyDescent="0.2">
      <c r="A33" s="96"/>
      <c r="B33" s="97" t="s">
        <v>5078</v>
      </c>
      <c r="C33" s="767" t="s">
        <v>5079</v>
      </c>
      <c r="D33" s="767"/>
      <c r="E33" s="767"/>
      <c r="F33" s="767"/>
      <c r="G33" s="767"/>
      <c r="H33" s="767"/>
      <c r="I33" s="767"/>
      <c r="J33" s="767"/>
      <c r="K33" s="767"/>
      <c r="L33" s="767"/>
      <c r="M33" s="767"/>
      <c r="N33" s="781"/>
      <c r="R33" s="68" t="s">
        <v>5079</v>
      </c>
    </row>
    <row r="34" spans="1:22" s="63" customFormat="1" x14ac:dyDescent="0.2">
      <c r="A34" s="96"/>
      <c r="B34" s="97" t="s">
        <v>5080</v>
      </c>
      <c r="C34" s="767" t="s">
        <v>5081</v>
      </c>
      <c r="D34" s="767"/>
      <c r="E34" s="767"/>
      <c r="F34" s="767"/>
      <c r="G34" s="767"/>
      <c r="H34" s="767"/>
      <c r="I34" s="767"/>
      <c r="J34" s="767"/>
      <c r="K34" s="767"/>
      <c r="L34" s="767"/>
      <c r="M34" s="767"/>
      <c r="N34" s="781"/>
      <c r="R34" s="68" t="s">
        <v>5081</v>
      </c>
    </row>
    <row r="35" spans="1:22" s="63" customFormat="1" ht="22.5" x14ac:dyDescent="0.2">
      <c r="A35" s="96"/>
      <c r="B35" s="97" t="s">
        <v>4933</v>
      </c>
      <c r="C35" s="767" t="s">
        <v>4934</v>
      </c>
      <c r="D35" s="767"/>
      <c r="E35" s="767"/>
      <c r="F35" s="767"/>
      <c r="G35" s="767"/>
      <c r="H35" s="767"/>
      <c r="I35" s="767"/>
      <c r="J35" s="767"/>
      <c r="K35" s="767"/>
      <c r="L35" s="767"/>
      <c r="M35" s="767"/>
      <c r="N35" s="781"/>
      <c r="R35" s="68" t="s">
        <v>4934</v>
      </c>
    </row>
    <row r="36" spans="1:22" s="63" customFormat="1" x14ac:dyDescent="0.2">
      <c r="A36" s="98"/>
      <c r="B36" s="97" t="s">
        <v>165</v>
      </c>
      <c r="C36" s="767" t="s">
        <v>251</v>
      </c>
      <c r="D36" s="767"/>
      <c r="E36" s="767"/>
      <c r="F36" s="99" t="s">
        <v>33</v>
      </c>
      <c r="G36" s="99" t="s">
        <v>33</v>
      </c>
      <c r="H36" s="99" t="s">
        <v>33</v>
      </c>
      <c r="I36" s="99" t="s">
        <v>33</v>
      </c>
      <c r="J36" s="100">
        <v>1815.52</v>
      </c>
      <c r="K36" s="99" t="s">
        <v>5082</v>
      </c>
      <c r="L36" s="100">
        <v>2143.77</v>
      </c>
      <c r="M36" s="101" t="s">
        <v>33</v>
      </c>
      <c r="N36" s="102" t="s">
        <v>33</v>
      </c>
      <c r="S36" s="68" t="s">
        <v>251</v>
      </c>
    </row>
    <row r="37" spans="1:22" s="63" customFormat="1" x14ac:dyDescent="0.2">
      <c r="A37" s="98"/>
      <c r="B37" s="97" t="s">
        <v>33</v>
      </c>
      <c r="C37" s="767" t="s">
        <v>253</v>
      </c>
      <c r="D37" s="767"/>
      <c r="E37" s="767"/>
      <c r="F37" s="99" t="s">
        <v>179</v>
      </c>
      <c r="G37" s="99" t="s">
        <v>3049</v>
      </c>
      <c r="H37" s="99" t="s">
        <v>5082</v>
      </c>
      <c r="I37" s="99" t="s">
        <v>5083</v>
      </c>
      <c r="J37" s="100" t="s">
        <v>33</v>
      </c>
      <c r="K37" s="99" t="s">
        <v>33</v>
      </c>
      <c r="L37" s="100" t="s">
        <v>33</v>
      </c>
      <c r="M37" s="101" t="s">
        <v>33</v>
      </c>
      <c r="N37" s="102" t="s">
        <v>33</v>
      </c>
      <c r="T37" s="68" t="s">
        <v>253</v>
      </c>
    </row>
    <row r="38" spans="1:22" s="63" customFormat="1" x14ac:dyDescent="0.2">
      <c r="A38" s="98"/>
      <c r="B38" s="97" t="s">
        <v>33</v>
      </c>
      <c r="C38" s="776" t="s">
        <v>182</v>
      </c>
      <c r="D38" s="776"/>
      <c r="E38" s="776"/>
      <c r="F38" s="90" t="s">
        <v>33</v>
      </c>
      <c r="G38" s="90" t="s">
        <v>33</v>
      </c>
      <c r="H38" s="90" t="s">
        <v>33</v>
      </c>
      <c r="I38" s="90" t="s">
        <v>33</v>
      </c>
      <c r="J38" s="91">
        <v>1815.52</v>
      </c>
      <c r="K38" s="90" t="s">
        <v>33</v>
      </c>
      <c r="L38" s="91">
        <v>2143.77</v>
      </c>
      <c r="M38" s="92" t="s">
        <v>33</v>
      </c>
      <c r="N38" s="93" t="s">
        <v>33</v>
      </c>
      <c r="U38" s="68" t="s">
        <v>182</v>
      </c>
    </row>
    <row r="39" spans="1:22" s="63" customFormat="1" x14ac:dyDescent="0.2">
      <c r="A39" s="98"/>
      <c r="B39" s="97" t="s">
        <v>33</v>
      </c>
      <c r="C39" s="767" t="s">
        <v>183</v>
      </c>
      <c r="D39" s="767"/>
      <c r="E39" s="767"/>
      <c r="F39" s="99" t="s">
        <v>33</v>
      </c>
      <c r="G39" s="99" t="s">
        <v>33</v>
      </c>
      <c r="H39" s="99" t="s">
        <v>33</v>
      </c>
      <c r="I39" s="99" t="s">
        <v>33</v>
      </c>
      <c r="J39" s="100" t="s">
        <v>33</v>
      </c>
      <c r="K39" s="99" t="s">
        <v>33</v>
      </c>
      <c r="L39" s="100">
        <v>2143.77</v>
      </c>
      <c r="M39" s="101" t="s">
        <v>33</v>
      </c>
      <c r="N39" s="102" t="s">
        <v>33</v>
      </c>
      <c r="T39" s="68" t="s">
        <v>183</v>
      </c>
    </row>
    <row r="40" spans="1:22" s="63" customFormat="1" ht="22.5" x14ac:dyDescent="0.2">
      <c r="A40" s="98"/>
      <c r="B40" s="97" t="s">
        <v>4936</v>
      </c>
      <c r="C40" s="767" t="s">
        <v>5084</v>
      </c>
      <c r="D40" s="767"/>
      <c r="E40" s="767"/>
      <c r="F40" s="99" t="s">
        <v>186</v>
      </c>
      <c r="G40" s="99" t="s">
        <v>594</v>
      </c>
      <c r="H40" s="99" t="s">
        <v>33</v>
      </c>
      <c r="I40" s="99" t="s">
        <v>594</v>
      </c>
      <c r="J40" s="100" t="s">
        <v>33</v>
      </c>
      <c r="K40" s="99" t="s">
        <v>33</v>
      </c>
      <c r="L40" s="100">
        <v>1393.45</v>
      </c>
      <c r="M40" s="101" t="s">
        <v>33</v>
      </c>
      <c r="N40" s="102" t="s">
        <v>33</v>
      </c>
      <c r="T40" s="68" t="s">
        <v>5084</v>
      </c>
    </row>
    <row r="41" spans="1:22" s="63" customFormat="1" ht="22.5" x14ac:dyDescent="0.2">
      <c r="A41" s="98"/>
      <c r="B41" s="97" t="s">
        <v>4938</v>
      </c>
      <c r="C41" s="767" t="s">
        <v>5085</v>
      </c>
      <c r="D41" s="767"/>
      <c r="E41" s="767"/>
      <c r="F41" s="99" t="s">
        <v>186</v>
      </c>
      <c r="G41" s="99" t="s">
        <v>1720</v>
      </c>
      <c r="H41" s="99" t="s">
        <v>33</v>
      </c>
      <c r="I41" s="99" t="s">
        <v>1720</v>
      </c>
      <c r="J41" s="100" t="s">
        <v>33</v>
      </c>
      <c r="K41" s="99" t="s">
        <v>33</v>
      </c>
      <c r="L41" s="100">
        <v>857.51</v>
      </c>
      <c r="M41" s="101" t="s">
        <v>33</v>
      </c>
      <c r="N41" s="102" t="s">
        <v>33</v>
      </c>
      <c r="T41" s="68" t="s">
        <v>5085</v>
      </c>
    </row>
    <row r="42" spans="1:22" s="63" customFormat="1" x14ac:dyDescent="0.2">
      <c r="A42" s="103"/>
      <c r="B42" s="104"/>
      <c r="C42" s="780" t="s">
        <v>191</v>
      </c>
      <c r="D42" s="780"/>
      <c r="E42" s="780"/>
      <c r="F42" s="105" t="s">
        <v>33</v>
      </c>
      <c r="G42" s="105" t="s">
        <v>33</v>
      </c>
      <c r="H42" s="105" t="s">
        <v>33</v>
      </c>
      <c r="I42" s="105" t="s">
        <v>33</v>
      </c>
      <c r="J42" s="106" t="s">
        <v>33</v>
      </c>
      <c r="K42" s="105" t="s">
        <v>33</v>
      </c>
      <c r="L42" s="106">
        <v>4394.7299999999996</v>
      </c>
      <c r="M42" s="92" t="s">
        <v>33</v>
      </c>
      <c r="N42" s="107" t="s">
        <v>33</v>
      </c>
      <c r="V42" s="68" t="s">
        <v>191</v>
      </c>
    </row>
    <row r="43" spans="1:22" s="63" customFormat="1" ht="33.75" x14ac:dyDescent="0.2">
      <c r="A43" s="88" t="s">
        <v>173</v>
      </c>
      <c r="B43" s="89" t="s">
        <v>5086</v>
      </c>
      <c r="C43" s="776" t="s">
        <v>5087</v>
      </c>
      <c r="D43" s="776"/>
      <c r="E43" s="776"/>
      <c r="F43" s="90" t="s">
        <v>484</v>
      </c>
      <c r="G43" s="90" t="s">
        <v>33</v>
      </c>
      <c r="H43" s="90" t="s">
        <v>33</v>
      </c>
      <c r="I43" s="90" t="s">
        <v>165</v>
      </c>
      <c r="J43" s="91" t="s">
        <v>33</v>
      </c>
      <c r="K43" s="90" t="s">
        <v>33</v>
      </c>
      <c r="L43" s="91" t="s">
        <v>33</v>
      </c>
      <c r="M43" s="92" t="s">
        <v>33</v>
      </c>
      <c r="N43" s="93" t="s">
        <v>33</v>
      </c>
      <c r="Q43" s="68" t="s">
        <v>5087</v>
      </c>
    </row>
    <row r="44" spans="1:22" s="63" customFormat="1" x14ac:dyDescent="0.2">
      <c r="A44" s="96"/>
      <c r="B44" s="97" t="s">
        <v>5078</v>
      </c>
      <c r="C44" s="767" t="s">
        <v>5079</v>
      </c>
      <c r="D44" s="767"/>
      <c r="E44" s="767"/>
      <c r="F44" s="767"/>
      <c r="G44" s="767"/>
      <c r="H44" s="767"/>
      <c r="I44" s="767"/>
      <c r="J44" s="767"/>
      <c r="K44" s="767"/>
      <c r="L44" s="767"/>
      <c r="M44" s="767"/>
      <c r="N44" s="781"/>
      <c r="R44" s="68" t="s">
        <v>5079</v>
      </c>
    </row>
    <row r="45" spans="1:22" s="63" customFormat="1" x14ac:dyDescent="0.2">
      <c r="A45" s="96"/>
      <c r="B45" s="97" t="s">
        <v>5080</v>
      </c>
      <c r="C45" s="767" t="s">
        <v>5081</v>
      </c>
      <c r="D45" s="767"/>
      <c r="E45" s="767"/>
      <c r="F45" s="767"/>
      <c r="G45" s="767"/>
      <c r="H45" s="767"/>
      <c r="I45" s="767"/>
      <c r="J45" s="767"/>
      <c r="K45" s="767"/>
      <c r="L45" s="767"/>
      <c r="M45" s="767"/>
      <c r="N45" s="781"/>
      <c r="R45" s="68" t="s">
        <v>5081</v>
      </c>
    </row>
    <row r="46" spans="1:22" s="63" customFormat="1" ht="22.5" x14ac:dyDescent="0.2">
      <c r="A46" s="96"/>
      <c r="B46" s="97" t="s">
        <v>4933</v>
      </c>
      <c r="C46" s="767" t="s">
        <v>4934</v>
      </c>
      <c r="D46" s="767"/>
      <c r="E46" s="767"/>
      <c r="F46" s="767"/>
      <c r="G46" s="767"/>
      <c r="H46" s="767"/>
      <c r="I46" s="767"/>
      <c r="J46" s="767"/>
      <c r="K46" s="767"/>
      <c r="L46" s="767"/>
      <c r="M46" s="767"/>
      <c r="N46" s="781"/>
      <c r="R46" s="68" t="s">
        <v>4934</v>
      </c>
    </row>
    <row r="47" spans="1:22" s="63" customFormat="1" x14ac:dyDescent="0.2">
      <c r="A47" s="98"/>
      <c r="B47" s="97" t="s">
        <v>165</v>
      </c>
      <c r="C47" s="767" t="s">
        <v>251</v>
      </c>
      <c r="D47" s="767"/>
      <c r="E47" s="767"/>
      <c r="F47" s="99" t="s">
        <v>33</v>
      </c>
      <c r="G47" s="99" t="s">
        <v>33</v>
      </c>
      <c r="H47" s="99" t="s">
        <v>33</v>
      </c>
      <c r="I47" s="99" t="s">
        <v>33</v>
      </c>
      <c r="J47" s="100">
        <v>2074.88</v>
      </c>
      <c r="K47" s="99" t="s">
        <v>5082</v>
      </c>
      <c r="L47" s="100">
        <v>2450.02</v>
      </c>
      <c r="M47" s="101" t="s">
        <v>33</v>
      </c>
      <c r="N47" s="102" t="s">
        <v>33</v>
      </c>
      <c r="S47" s="68" t="s">
        <v>251</v>
      </c>
    </row>
    <row r="48" spans="1:22" s="63" customFormat="1" x14ac:dyDescent="0.2">
      <c r="A48" s="98"/>
      <c r="B48" s="97" t="s">
        <v>33</v>
      </c>
      <c r="C48" s="767" t="s">
        <v>253</v>
      </c>
      <c r="D48" s="767"/>
      <c r="E48" s="767"/>
      <c r="F48" s="99" t="s">
        <v>179</v>
      </c>
      <c r="G48" s="99" t="s">
        <v>1173</v>
      </c>
      <c r="H48" s="99" t="s">
        <v>5082</v>
      </c>
      <c r="I48" s="99" t="s">
        <v>5088</v>
      </c>
      <c r="J48" s="100" t="s">
        <v>33</v>
      </c>
      <c r="K48" s="99" t="s">
        <v>33</v>
      </c>
      <c r="L48" s="100" t="s">
        <v>33</v>
      </c>
      <c r="M48" s="101" t="s">
        <v>33</v>
      </c>
      <c r="N48" s="102" t="s">
        <v>33</v>
      </c>
      <c r="T48" s="68" t="s">
        <v>253</v>
      </c>
    </row>
    <row r="49" spans="1:22" s="63" customFormat="1" x14ac:dyDescent="0.2">
      <c r="A49" s="98"/>
      <c r="B49" s="97" t="s">
        <v>33</v>
      </c>
      <c r="C49" s="776" t="s">
        <v>182</v>
      </c>
      <c r="D49" s="776"/>
      <c r="E49" s="776"/>
      <c r="F49" s="90" t="s">
        <v>33</v>
      </c>
      <c r="G49" s="90" t="s">
        <v>33</v>
      </c>
      <c r="H49" s="90" t="s">
        <v>33</v>
      </c>
      <c r="I49" s="90" t="s">
        <v>33</v>
      </c>
      <c r="J49" s="91">
        <v>2074.88</v>
      </c>
      <c r="K49" s="90" t="s">
        <v>33</v>
      </c>
      <c r="L49" s="91">
        <v>2450.02</v>
      </c>
      <c r="M49" s="92" t="s">
        <v>33</v>
      </c>
      <c r="N49" s="93" t="s">
        <v>33</v>
      </c>
      <c r="U49" s="68" t="s">
        <v>182</v>
      </c>
    </row>
    <row r="50" spans="1:22" s="63" customFormat="1" x14ac:dyDescent="0.2">
      <c r="A50" s="98"/>
      <c r="B50" s="97" t="s">
        <v>33</v>
      </c>
      <c r="C50" s="767" t="s">
        <v>183</v>
      </c>
      <c r="D50" s="767"/>
      <c r="E50" s="767"/>
      <c r="F50" s="99" t="s">
        <v>33</v>
      </c>
      <c r="G50" s="99" t="s">
        <v>33</v>
      </c>
      <c r="H50" s="99" t="s">
        <v>33</v>
      </c>
      <c r="I50" s="99" t="s">
        <v>33</v>
      </c>
      <c r="J50" s="100" t="s">
        <v>33</v>
      </c>
      <c r="K50" s="99" t="s">
        <v>33</v>
      </c>
      <c r="L50" s="100">
        <v>2450.02</v>
      </c>
      <c r="M50" s="101" t="s">
        <v>33</v>
      </c>
      <c r="N50" s="102" t="s">
        <v>33</v>
      </c>
      <c r="T50" s="68" t="s">
        <v>183</v>
      </c>
    </row>
    <row r="51" spans="1:22" s="63" customFormat="1" ht="22.5" x14ac:dyDescent="0.2">
      <c r="A51" s="98"/>
      <c r="B51" s="97" t="s">
        <v>4936</v>
      </c>
      <c r="C51" s="767" t="s">
        <v>5084</v>
      </c>
      <c r="D51" s="767"/>
      <c r="E51" s="767"/>
      <c r="F51" s="99" t="s">
        <v>186</v>
      </c>
      <c r="G51" s="99" t="s">
        <v>594</v>
      </c>
      <c r="H51" s="99" t="s">
        <v>33</v>
      </c>
      <c r="I51" s="99" t="s">
        <v>594</v>
      </c>
      <c r="J51" s="100" t="s">
        <v>33</v>
      </c>
      <c r="K51" s="99" t="s">
        <v>33</v>
      </c>
      <c r="L51" s="100">
        <v>1592.51</v>
      </c>
      <c r="M51" s="101" t="s">
        <v>33</v>
      </c>
      <c r="N51" s="102" t="s">
        <v>33</v>
      </c>
      <c r="T51" s="68" t="s">
        <v>5084</v>
      </c>
    </row>
    <row r="52" spans="1:22" s="63" customFormat="1" ht="22.5" x14ac:dyDescent="0.2">
      <c r="A52" s="98"/>
      <c r="B52" s="97" t="s">
        <v>4938</v>
      </c>
      <c r="C52" s="767" t="s">
        <v>5085</v>
      </c>
      <c r="D52" s="767"/>
      <c r="E52" s="767"/>
      <c r="F52" s="99" t="s">
        <v>186</v>
      </c>
      <c r="G52" s="99" t="s">
        <v>1720</v>
      </c>
      <c r="H52" s="99" t="s">
        <v>33</v>
      </c>
      <c r="I52" s="99" t="s">
        <v>1720</v>
      </c>
      <c r="J52" s="100" t="s">
        <v>33</v>
      </c>
      <c r="K52" s="99" t="s">
        <v>33</v>
      </c>
      <c r="L52" s="100">
        <v>980.01</v>
      </c>
      <c r="M52" s="101" t="s">
        <v>33</v>
      </c>
      <c r="N52" s="102" t="s">
        <v>33</v>
      </c>
      <c r="T52" s="68" t="s">
        <v>5085</v>
      </c>
    </row>
    <row r="53" spans="1:22" s="63" customFormat="1" x14ac:dyDescent="0.2">
      <c r="A53" s="103"/>
      <c r="B53" s="104"/>
      <c r="C53" s="780" t="s">
        <v>191</v>
      </c>
      <c r="D53" s="780"/>
      <c r="E53" s="780"/>
      <c r="F53" s="105" t="s">
        <v>33</v>
      </c>
      <c r="G53" s="105" t="s">
        <v>33</v>
      </c>
      <c r="H53" s="105" t="s">
        <v>33</v>
      </c>
      <c r="I53" s="105" t="s">
        <v>33</v>
      </c>
      <c r="J53" s="106" t="s">
        <v>33</v>
      </c>
      <c r="K53" s="105" t="s">
        <v>33</v>
      </c>
      <c r="L53" s="106">
        <v>5022.54</v>
      </c>
      <c r="M53" s="92" t="s">
        <v>33</v>
      </c>
      <c r="N53" s="107" t="s">
        <v>33</v>
      </c>
      <c r="V53" s="68" t="s">
        <v>191</v>
      </c>
    </row>
    <row r="54" spans="1:22" s="63" customFormat="1" ht="33.75" x14ac:dyDescent="0.2">
      <c r="A54" s="88" t="s">
        <v>176</v>
      </c>
      <c r="B54" s="89" t="s">
        <v>5089</v>
      </c>
      <c r="C54" s="776" t="s">
        <v>5090</v>
      </c>
      <c r="D54" s="776"/>
      <c r="E54" s="776"/>
      <c r="F54" s="90" t="s">
        <v>1092</v>
      </c>
      <c r="G54" s="90" t="s">
        <v>33</v>
      </c>
      <c r="H54" s="90" t="s">
        <v>33</v>
      </c>
      <c r="I54" s="90" t="s">
        <v>165</v>
      </c>
      <c r="J54" s="91" t="s">
        <v>33</v>
      </c>
      <c r="K54" s="90" t="s">
        <v>33</v>
      </c>
      <c r="L54" s="91" t="s">
        <v>33</v>
      </c>
      <c r="M54" s="92" t="s">
        <v>33</v>
      </c>
      <c r="N54" s="93" t="s">
        <v>33</v>
      </c>
      <c r="Q54" s="68" t="s">
        <v>5090</v>
      </c>
    </row>
    <row r="55" spans="1:22" s="63" customFormat="1" x14ac:dyDescent="0.2">
      <c r="A55" s="96"/>
      <c r="B55" s="97" t="s">
        <v>5078</v>
      </c>
      <c r="C55" s="767" t="s">
        <v>5079</v>
      </c>
      <c r="D55" s="767"/>
      <c r="E55" s="767"/>
      <c r="F55" s="767"/>
      <c r="G55" s="767"/>
      <c r="H55" s="767"/>
      <c r="I55" s="767"/>
      <c r="J55" s="767"/>
      <c r="K55" s="767"/>
      <c r="L55" s="767"/>
      <c r="M55" s="767"/>
      <c r="N55" s="781"/>
      <c r="R55" s="68" t="s">
        <v>5079</v>
      </c>
    </row>
    <row r="56" spans="1:22" s="63" customFormat="1" x14ac:dyDescent="0.2">
      <c r="A56" s="96"/>
      <c r="B56" s="97" t="s">
        <v>5080</v>
      </c>
      <c r="C56" s="767" t="s">
        <v>5081</v>
      </c>
      <c r="D56" s="767"/>
      <c r="E56" s="767"/>
      <c r="F56" s="767"/>
      <c r="G56" s="767"/>
      <c r="H56" s="767"/>
      <c r="I56" s="767"/>
      <c r="J56" s="767"/>
      <c r="K56" s="767"/>
      <c r="L56" s="767"/>
      <c r="M56" s="767"/>
      <c r="N56" s="781"/>
      <c r="R56" s="68" t="s">
        <v>5081</v>
      </c>
    </row>
    <row r="57" spans="1:22" s="63" customFormat="1" ht="22.5" x14ac:dyDescent="0.2">
      <c r="A57" s="96"/>
      <c r="B57" s="97" t="s">
        <v>4933</v>
      </c>
      <c r="C57" s="767" t="s">
        <v>4934</v>
      </c>
      <c r="D57" s="767"/>
      <c r="E57" s="767"/>
      <c r="F57" s="767"/>
      <c r="G57" s="767"/>
      <c r="H57" s="767"/>
      <c r="I57" s="767"/>
      <c r="J57" s="767"/>
      <c r="K57" s="767"/>
      <c r="L57" s="767"/>
      <c r="M57" s="767"/>
      <c r="N57" s="781"/>
      <c r="R57" s="68" t="s">
        <v>4934</v>
      </c>
    </row>
    <row r="58" spans="1:22" s="63" customFormat="1" x14ac:dyDescent="0.2">
      <c r="A58" s="98"/>
      <c r="B58" s="97" t="s">
        <v>165</v>
      </c>
      <c r="C58" s="767" t="s">
        <v>251</v>
      </c>
      <c r="D58" s="767"/>
      <c r="E58" s="767"/>
      <c r="F58" s="99" t="s">
        <v>33</v>
      </c>
      <c r="G58" s="99" t="s">
        <v>33</v>
      </c>
      <c r="H58" s="99" t="s">
        <v>33</v>
      </c>
      <c r="I58" s="99" t="s">
        <v>33</v>
      </c>
      <c r="J58" s="100">
        <v>4481.97</v>
      </c>
      <c r="K58" s="99" t="s">
        <v>5082</v>
      </c>
      <c r="L58" s="100">
        <v>5292.31</v>
      </c>
      <c r="M58" s="101" t="s">
        <v>33</v>
      </c>
      <c r="N58" s="102" t="s">
        <v>33</v>
      </c>
      <c r="S58" s="68" t="s">
        <v>251</v>
      </c>
    </row>
    <row r="59" spans="1:22" s="63" customFormat="1" x14ac:dyDescent="0.2">
      <c r="A59" s="98"/>
      <c r="B59" s="97" t="s">
        <v>33</v>
      </c>
      <c r="C59" s="767" t="s">
        <v>253</v>
      </c>
      <c r="D59" s="767"/>
      <c r="E59" s="767"/>
      <c r="F59" s="99" t="s">
        <v>179</v>
      </c>
      <c r="G59" s="99" t="s">
        <v>3604</v>
      </c>
      <c r="H59" s="99" t="s">
        <v>5082</v>
      </c>
      <c r="I59" s="99" t="s">
        <v>5091</v>
      </c>
      <c r="J59" s="100" t="s">
        <v>33</v>
      </c>
      <c r="K59" s="99" t="s">
        <v>33</v>
      </c>
      <c r="L59" s="100" t="s">
        <v>33</v>
      </c>
      <c r="M59" s="101" t="s">
        <v>33</v>
      </c>
      <c r="N59" s="102" t="s">
        <v>33</v>
      </c>
      <c r="T59" s="68" t="s">
        <v>253</v>
      </c>
    </row>
    <row r="60" spans="1:22" s="63" customFormat="1" x14ac:dyDescent="0.2">
      <c r="A60" s="98"/>
      <c r="B60" s="97" t="s">
        <v>33</v>
      </c>
      <c r="C60" s="776" t="s">
        <v>182</v>
      </c>
      <c r="D60" s="776"/>
      <c r="E60" s="776"/>
      <c r="F60" s="90" t="s">
        <v>33</v>
      </c>
      <c r="G60" s="90" t="s">
        <v>33</v>
      </c>
      <c r="H60" s="90" t="s">
        <v>33</v>
      </c>
      <c r="I60" s="90" t="s">
        <v>33</v>
      </c>
      <c r="J60" s="91">
        <v>4481.97</v>
      </c>
      <c r="K60" s="90" t="s">
        <v>33</v>
      </c>
      <c r="L60" s="91">
        <v>5292.31</v>
      </c>
      <c r="M60" s="92" t="s">
        <v>33</v>
      </c>
      <c r="N60" s="93" t="s">
        <v>33</v>
      </c>
      <c r="U60" s="68" t="s">
        <v>182</v>
      </c>
    </row>
    <row r="61" spans="1:22" s="63" customFormat="1" x14ac:dyDescent="0.2">
      <c r="A61" s="98"/>
      <c r="B61" s="97" t="s">
        <v>33</v>
      </c>
      <c r="C61" s="767" t="s">
        <v>183</v>
      </c>
      <c r="D61" s="767"/>
      <c r="E61" s="767"/>
      <c r="F61" s="99" t="s">
        <v>33</v>
      </c>
      <c r="G61" s="99" t="s">
        <v>33</v>
      </c>
      <c r="H61" s="99" t="s">
        <v>33</v>
      </c>
      <c r="I61" s="99" t="s">
        <v>33</v>
      </c>
      <c r="J61" s="100" t="s">
        <v>33</v>
      </c>
      <c r="K61" s="99" t="s">
        <v>33</v>
      </c>
      <c r="L61" s="100">
        <v>5292.31</v>
      </c>
      <c r="M61" s="101" t="s">
        <v>33</v>
      </c>
      <c r="N61" s="102" t="s">
        <v>33</v>
      </c>
      <c r="T61" s="68" t="s">
        <v>183</v>
      </c>
    </row>
    <row r="62" spans="1:22" s="63" customFormat="1" ht="22.5" x14ac:dyDescent="0.2">
      <c r="A62" s="98"/>
      <c r="B62" s="97" t="s">
        <v>4936</v>
      </c>
      <c r="C62" s="767" t="s">
        <v>5084</v>
      </c>
      <c r="D62" s="767"/>
      <c r="E62" s="767"/>
      <c r="F62" s="99" t="s">
        <v>186</v>
      </c>
      <c r="G62" s="99" t="s">
        <v>594</v>
      </c>
      <c r="H62" s="99" t="s">
        <v>33</v>
      </c>
      <c r="I62" s="99" t="s">
        <v>594</v>
      </c>
      <c r="J62" s="100" t="s">
        <v>33</v>
      </c>
      <c r="K62" s="99" t="s">
        <v>33</v>
      </c>
      <c r="L62" s="100">
        <v>3440</v>
      </c>
      <c r="M62" s="101" t="s">
        <v>33</v>
      </c>
      <c r="N62" s="102" t="s">
        <v>33</v>
      </c>
      <c r="T62" s="68" t="s">
        <v>5084</v>
      </c>
    </row>
    <row r="63" spans="1:22" s="63" customFormat="1" ht="22.5" x14ac:dyDescent="0.2">
      <c r="A63" s="98"/>
      <c r="B63" s="97" t="s">
        <v>4938</v>
      </c>
      <c r="C63" s="767" t="s">
        <v>5085</v>
      </c>
      <c r="D63" s="767"/>
      <c r="E63" s="767"/>
      <c r="F63" s="99" t="s">
        <v>186</v>
      </c>
      <c r="G63" s="99" t="s">
        <v>1720</v>
      </c>
      <c r="H63" s="99" t="s">
        <v>33</v>
      </c>
      <c r="I63" s="99" t="s">
        <v>1720</v>
      </c>
      <c r="J63" s="100" t="s">
        <v>33</v>
      </c>
      <c r="K63" s="99" t="s">
        <v>33</v>
      </c>
      <c r="L63" s="100">
        <v>2116.92</v>
      </c>
      <c r="M63" s="101" t="s">
        <v>33</v>
      </c>
      <c r="N63" s="102" t="s">
        <v>33</v>
      </c>
      <c r="T63" s="68" t="s">
        <v>5085</v>
      </c>
    </row>
    <row r="64" spans="1:22" s="63" customFormat="1" x14ac:dyDescent="0.2">
      <c r="A64" s="103"/>
      <c r="B64" s="104"/>
      <c r="C64" s="780" t="s">
        <v>191</v>
      </c>
      <c r="D64" s="780"/>
      <c r="E64" s="780"/>
      <c r="F64" s="105" t="s">
        <v>33</v>
      </c>
      <c r="G64" s="105" t="s">
        <v>33</v>
      </c>
      <c r="H64" s="105" t="s">
        <v>33</v>
      </c>
      <c r="I64" s="105" t="s">
        <v>33</v>
      </c>
      <c r="J64" s="106" t="s">
        <v>33</v>
      </c>
      <c r="K64" s="105" t="s">
        <v>33</v>
      </c>
      <c r="L64" s="106">
        <v>10849.23</v>
      </c>
      <c r="M64" s="92" t="s">
        <v>33</v>
      </c>
      <c r="N64" s="107" t="s">
        <v>33</v>
      </c>
      <c r="V64" s="68" t="s">
        <v>191</v>
      </c>
    </row>
    <row r="65" spans="1:22" s="63" customFormat="1" ht="22.5" x14ac:dyDescent="0.2">
      <c r="A65" s="88" t="s">
        <v>212</v>
      </c>
      <c r="B65" s="89" t="s">
        <v>5092</v>
      </c>
      <c r="C65" s="776" t="s">
        <v>5093</v>
      </c>
      <c r="D65" s="776"/>
      <c r="E65" s="776"/>
      <c r="F65" s="90" t="s">
        <v>5094</v>
      </c>
      <c r="G65" s="90" t="s">
        <v>33</v>
      </c>
      <c r="H65" s="90" t="s">
        <v>33</v>
      </c>
      <c r="I65" s="90" t="s">
        <v>165</v>
      </c>
      <c r="J65" s="91" t="s">
        <v>33</v>
      </c>
      <c r="K65" s="90" t="s">
        <v>33</v>
      </c>
      <c r="L65" s="91" t="s">
        <v>33</v>
      </c>
      <c r="M65" s="92" t="s">
        <v>33</v>
      </c>
      <c r="N65" s="93" t="s">
        <v>33</v>
      </c>
      <c r="Q65" s="68" t="s">
        <v>5093</v>
      </c>
    </row>
    <row r="66" spans="1:22" s="63" customFormat="1" x14ac:dyDescent="0.2">
      <c r="A66" s="96"/>
      <c r="B66" s="97" t="s">
        <v>5078</v>
      </c>
      <c r="C66" s="767" t="s">
        <v>5079</v>
      </c>
      <c r="D66" s="767"/>
      <c r="E66" s="767"/>
      <c r="F66" s="767"/>
      <c r="G66" s="767"/>
      <c r="H66" s="767"/>
      <c r="I66" s="767"/>
      <c r="J66" s="767"/>
      <c r="K66" s="767"/>
      <c r="L66" s="767"/>
      <c r="M66" s="767"/>
      <c r="N66" s="781"/>
      <c r="R66" s="68" t="s">
        <v>5079</v>
      </c>
    </row>
    <row r="67" spans="1:22" s="63" customFormat="1" x14ac:dyDescent="0.2">
      <c r="A67" s="96"/>
      <c r="B67" s="97" t="s">
        <v>5080</v>
      </c>
      <c r="C67" s="767" t="s">
        <v>5081</v>
      </c>
      <c r="D67" s="767"/>
      <c r="E67" s="767"/>
      <c r="F67" s="767"/>
      <c r="G67" s="767"/>
      <c r="H67" s="767"/>
      <c r="I67" s="767"/>
      <c r="J67" s="767"/>
      <c r="K67" s="767"/>
      <c r="L67" s="767"/>
      <c r="M67" s="767"/>
      <c r="N67" s="781"/>
      <c r="R67" s="68" t="s">
        <v>5081</v>
      </c>
    </row>
    <row r="68" spans="1:22" s="63" customFormat="1" ht="22.5" x14ac:dyDescent="0.2">
      <c r="A68" s="96"/>
      <c r="B68" s="97" t="s">
        <v>4933</v>
      </c>
      <c r="C68" s="767" t="s">
        <v>4934</v>
      </c>
      <c r="D68" s="767"/>
      <c r="E68" s="767"/>
      <c r="F68" s="767"/>
      <c r="G68" s="767"/>
      <c r="H68" s="767"/>
      <c r="I68" s="767"/>
      <c r="J68" s="767"/>
      <c r="K68" s="767"/>
      <c r="L68" s="767"/>
      <c r="M68" s="767"/>
      <c r="N68" s="781"/>
      <c r="R68" s="68" t="s">
        <v>4934</v>
      </c>
    </row>
    <row r="69" spans="1:22" s="63" customFormat="1" x14ac:dyDescent="0.2">
      <c r="A69" s="98"/>
      <c r="B69" s="97" t="s">
        <v>165</v>
      </c>
      <c r="C69" s="767" t="s">
        <v>251</v>
      </c>
      <c r="D69" s="767"/>
      <c r="E69" s="767"/>
      <c r="F69" s="99" t="s">
        <v>33</v>
      </c>
      <c r="G69" s="99" t="s">
        <v>33</v>
      </c>
      <c r="H69" s="99" t="s">
        <v>33</v>
      </c>
      <c r="I69" s="99" t="s">
        <v>33</v>
      </c>
      <c r="J69" s="100">
        <v>1343.17</v>
      </c>
      <c r="K69" s="99" t="s">
        <v>5082</v>
      </c>
      <c r="L69" s="100">
        <v>1586.02</v>
      </c>
      <c r="M69" s="101" t="s">
        <v>33</v>
      </c>
      <c r="N69" s="102" t="s">
        <v>33</v>
      </c>
      <c r="S69" s="68" t="s">
        <v>251</v>
      </c>
    </row>
    <row r="70" spans="1:22" s="63" customFormat="1" x14ac:dyDescent="0.2">
      <c r="A70" s="98"/>
      <c r="B70" s="97" t="s">
        <v>33</v>
      </c>
      <c r="C70" s="767" t="s">
        <v>253</v>
      </c>
      <c r="D70" s="767"/>
      <c r="E70" s="767"/>
      <c r="F70" s="99" t="s">
        <v>179</v>
      </c>
      <c r="G70" s="99" t="s">
        <v>187</v>
      </c>
      <c r="H70" s="99" t="s">
        <v>5082</v>
      </c>
      <c r="I70" s="99" t="s">
        <v>5095</v>
      </c>
      <c r="J70" s="100" t="s">
        <v>33</v>
      </c>
      <c r="K70" s="99" t="s">
        <v>33</v>
      </c>
      <c r="L70" s="100" t="s">
        <v>33</v>
      </c>
      <c r="M70" s="101" t="s">
        <v>33</v>
      </c>
      <c r="N70" s="102" t="s">
        <v>33</v>
      </c>
      <c r="T70" s="68" t="s">
        <v>253</v>
      </c>
    </row>
    <row r="71" spans="1:22" s="63" customFormat="1" x14ac:dyDescent="0.2">
      <c r="A71" s="98"/>
      <c r="B71" s="97" t="s">
        <v>33</v>
      </c>
      <c r="C71" s="776" t="s">
        <v>182</v>
      </c>
      <c r="D71" s="776"/>
      <c r="E71" s="776"/>
      <c r="F71" s="90" t="s">
        <v>33</v>
      </c>
      <c r="G71" s="90" t="s">
        <v>33</v>
      </c>
      <c r="H71" s="90" t="s">
        <v>33</v>
      </c>
      <c r="I71" s="90" t="s">
        <v>33</v>
      </c>
      <c r="J71" s="91">
        <v>1343.17</v>
      </c>
      <c r="K71" s="90" t="s">
        <v>33</v>
      </c>
      <c r="L71" s="91">
        <v>1586.02</v>
      </c>
      <c r="M71" s="92" t="s">
        <v>33</v>
      </c>
      <c r="N71" s="93" t="s">
        <v>33</v>
      </c>
      <c r="U71" s="68" t="s">
        <v>182</v>
      </c>
    </row>
    <row r="72" spans="1:22" s="63" customFormat="1" x14ac:dyDescent="0.2">
      <c r="A72" s="98"/>
      <c r="B72" s="97" t="s">
        <v>33</v>
      </c>
      <c r="C72" s="767" t="s">
        <v>183</v>
      </c>
      <c r="D72" s="767"/>
      <c r="E72" s="767"/>
      <c r="F72" s="99" t="s">
        <v>33</v>
      </c>
      <c r="G72" s="99" t="s">
        <v>33</v>
      </c>
      <c r="H72" s="99" t="s">
        <v>33</v>
      </c>
      <c r="I72" s="99" t="s">
        <v>33</v>
      </c>
      <c r="J72" s="100" t="s">
        <v>33</v>
      </c>
      <c r="K72" s="99" t="s">
        <v>33</v>
      </c>
      <c r="L72" s="100">
        <v>1586.02</v>
      </c>
      <c r="M72" s="101" t="s">
        <v>33</v>
      </c>
      <c r="N72" s="102" t="s">
        <v>33</v>
      </c>
      <c r="T72" s="68" t="s">
        <v>183</v>
      </c>
    </row>
    <row r="73" spans="1:22" s="63" customFormat="1" ht="22.5" x14ac:dyDescent="0.2">
      <c r="A73" s="98"/>
      <c r="B73" s="97" t="s">
        <v>4936</v>
      </c>
      <c r="C73" s="767" t="s">
        <v>5084</v>
      </c>
      <c r="D73" s="767"/>
      <c r="E73" s="767"/>
      <c r="F73" s="99" t="s">
        <v>186</v>
      </c>
      <c r="G73" s="99" t="s">
        <v>594</v>
      </c>
      <c r="H73" s="99" t="s">
        <v>33</v>
      </c>
      <c r="I73" s="99" t="s">
        <v>594</v>
      </c>
      <c r="J73" s="100" t="s">
        <v>33</v>
      </c>
      <c r="K73" s="99" t="s">
        <v>33</v>
      </c>
      <c r="L73" s="100">
        <v>1030.9100000000001</v>
      </c>
      <c r="M73" s="101" t="s">
        <v>33</v>
      </c>
      <c r="N73" s="102" t="s">
        <v>33</v>
      </c>
      <c r="T73" s="68" t="s">
        <v>5084</v>
      </c>
    </row>
    <row r="74" spans="1:22" s="63" customFormat="1" ht="22.5" x14ac:dyDescent="0.2">
      <c r="A74" s="98"/>
      <c r="B74" s="97" t="s">
        <v>4938</v>
      </c>
      <c r="C74" s="767" t="s">
        <v>5085</v>
      </c>
      <c r="D74" s="767"/>
      <c r="E74" s="767"/>
      <c r="F74" s="99" t="s">
        <v>186</v>
      </c>
      <c r="G74" s="99" t="s">
        <v>1720</v>
      </c>
      <c r="H74" s="99" t="s">
        <v>33</v>
      </c>
      <c r="I74" s="99" t="s">
        <v>1720</v>
      </c>
      <c r="J74" s="100" t="s">
        <v>33</v>
      </c>
      <c r="K74" s="99" t="s">
        <v>33</v>
      </c>
      <c r="L74" s="100">
        <v>634.41</v>
      </c>
      <c r="M74" s="101" t="s">
        <v>33</v>
      </c>
      <c r="N74" s="102" t="s">
        <v>33</v>
      </c>
      <c r="T74" s="68" t="s">
        <v>5085</v>
      </c>
    </row>
    <row r="75" spans="1:22" s="63" customFormat="1" x14ac:dyDescent="0.2">
      <c r="A75" s="103"/>
      <c r="B75" s="104"/>
      <c r="C75" s="780" t="s">
        <v>191</v>
      </c>
      <c r="D75" s="780"/>
      <c r="E75" s="780"/>
      <c r="F75" s="105" t="s">
        <v>33</v>
      </c>
      <c r="G75" s="105" t="s">
        <v>33</v>
      </c>
      <c r="H75" s="105" t="s">
        <v>33</v>
      </c>
      <c r="I75" s="105" t="s">
        <v>33</v>
      </c>
      <c r="J75" s="106" t="s">
        <v>33</v>
      </c>
      <c r="K75" s="105" t="s">
        <v>33</v>
      </c>
      <c r="L75" s="106">
        <v>3251.34</v>
      </c>
      <c r="M75" s="92" t="s">
        <v>33</v>
      </c>
      <c r="N75" s="107" t="s">
        <v>33</v>
      </c>
      <c r="V75" s="68" t="s">
        <v>191</v>
      </c>
    </row>
    <row r="76" spans="1:22" s="63" customFormat="1" ht="33.75" x14ac:dyDescent="0.2">
      <c r="A76" s="88" t="s">
        <v>219</v>
      </c>
      <c r="B76" s="89" t="s">
        <v>5096</v>
      </c>
      <c r="C76" s="776" t="s">
        <v>5097</v>
      </c>
      <c r="D76" s="776"/>
      <c r="E76" s="776"/>
      <c r="F76" s="90" t="s">
        <v>484</v>
      </c>
      <c r="G76" s="90" t="s">
        <v>33</v>
      </c>
      <c r="H76" s="90" t="s">
        <v>33</v>
      </c>
      <c r="I76" s="90" t="s">
        <v>165</v>
      </c>
      <c r="J76" s="91" t="s">
        <v>33</v>
      </c>
      <c r="K76" s="90" t="s">
        <v>33</v>
      </c>
      <c r="L76" s="91" t="s">
        <v>33</v>
      </c>
      <c r="M76" s="92" t="s">
        <v>33</v>
      </c>
      <c r="N76" s="93" t="s">
        <v>33</v>
      </c>
      <c r="Q76" s="68" t="s">
        <v>5097</v>
      </c>
    </row>
    <row r="77" spans="1:22" s="63" customFormat="1" x14ac:dyDescent="0.2">
      <c r="A77" s="96"/>
      <c r="B77" s="97" t="s">
        <v>5078</v>
      </c>
      <c r="C77" s="767" t="s">
        <v>5079</v>
      </c>
      <c r="D77" s="767"/>
      <c r="E77" s="767"/>
      <c r="F77" s="767"/>
      <c r="G77" s="767"/>
      <c r="H77" s="767"/>
      <c r="I77" s="767"/>
      <c r="J77" s="767"/>
      <c r="K77" s="767"/>
      <c r="L77" s="767"/>
      <c r="M77" s="767"/>
      <c r="N77" s="781"/>
      <c r="R77" s="68" t="s">
        <v>5079</v>
      </c>
    </row>
    <row r="78" spans="1:22" s="63" customFormat="1" x14ac:dyDescent="0.2">
      <c r="A78" s="96"/>
      <c r="B78" s="97" t="s">
        <v>5080</v>
      </c>
      <c r="C78" s="767" t="s">
        <v>5081</v>
      </c>
      <c r="D78" s="767"/>
      <c r="E78" s="767"/>
      <c r="F78" s="767"/>
      <c r="G78" s="767"/>
      <c r="H78" s="767"/>
      <c r="I78" s="767"/>
      <c r="J78" s="767"/>
      <c r="K78" s="767"/>
      <c r="L78" s="767"/>
      <c r="M78" s="767"/>
      <c r="N78" s="781"/>
      <c r="R78" s="68" t="s">
        <v>5081</v>
      </c>
    </row>
    <row r="79" spans="1:22" s="63" customFormat="1" ht="22.5" x14ac:dyDescent="0.2">
      <c r="A79" s="96"/>
      <c r="B79" s="97" t="s">
        <v>4933</v>
      </c>
      <c r="C79" s="767" t="s">
        <v>4934</v>
      </c>
      <c r="D79" s="767"/>
      <c r="E79" s="767"/>
      <c r="F79" s="767"/>
      <c r="G79" s="767"/>
      <c r="H79" s="767"/>
      <c r="I79" s="767"/>
      <c r="J79" s="767"/>
      <c r="K79" s="767"/>
      <c r="L79" s="767"/>
      <c r="M79" s="767"/>
      <c r="N79" s="781"/>
      <c r="R79" s="68" t="s">
        <v>4934</v>
      </c>
    </row>
    <row r="80" spans="1:22" s="63" customFormat="1" x14ac:dyDescent="0.2">
      <c r="A80" s="98"/>
      <c r="B80" s="97" t="s">
        <v>165</v>
      </c>
      <c r="C80" s="767" t="s">
        <v>251</v>
      </c>
      <c r="D80" s="767"/>
      <c r="E80" s="767"/>
      <c r="F80" s="99" t="s">
        <v>33</v>
      </c>
      <c r="G80" s="99" t="s">
        <v>33</v>
      </c>
      <c r="H80" s="99" t="s">
        <v>33</v>
      </c>
      <c r="I80" s="99" t="s">
        <v>33</v>
      </c>
      <c r="J80" s="100">
        <v>5476.44</v>
      </c>
      <c r="K80" s="99" t="s">
        <v>5082</v>
      </c>
      <c r="L80" s="100">
        <v>6466.58</v>
      </c>
      <c r="M80" s="101" t="s">
        <v>33</v>
      </c>
      <c r="N80" s="102" t="s">
        <v>33</v>
      </c>
      <c r="S80" s="68" t="s">
        <v>251</v>
      </c>
    </row>
    <row r="81" spans="1:22" s="63" customFormat="1" x14ac:dyDescent="0.2">
      <c r="A81" s="98"/>
      <c r="B81" s="97" t="s">
        <v>33</v>
      </c>
      <c r="C81" s="767" t="s">
        <v>253</v>
      </c>
      <c r="D81" s="767"/>
      <c r="E81" s="767"/>
      <c r="F81" s="99" t="s">
        <v>179</v>
      </c>
      <c r="G81" s="99" t="s">
        <v>3731</v>
      </c>
      <c r="H81" s="99" t="s">
        <v>5082</v>
      </c>
      <c r="I81" s="99" t="s">
        <v>5098</v>
      </c>
      <c r="J81" s="100" t="s">
        <v>33</v>
      </c>
      <c r="K81" s="99" t="s">
        <v>33</v>
      </c>
      <c r="L81" s="100" t="s">
        <v>33</v>
      </c>
      <c r="M81" s="101" t="s">
        <v>33</v>
      </c>
      <c r="N81" s="102" t="s">
        <v>33</v>
      </c>
      <c r="T81" s="68" t="s">
        <v>253</v>
      </c>
    </row>
    <row r="82" spans="1:22" s="63" customFormat="1" x14ac:dyDescent="0.2">
      <c r="A82" s="98"/>
      <c r="B82" s="97" t="s">
        <v>33</v>
      </c>
      <c r="C82" s="776" t="s">
        <v>182</v>
      </c>
      <c r="D82" s="776"/>
      <c r="E82" s="776"/>
      <c r="F82" s="90" t="s">
        <v>33</v>
      </c>
      <c r="G82" s="90" t="s">
        <v>33</v>
      </c>
      <c r="H82" s="90" t="s">
        <v>33</v>
      </c>
      <c r="I82" s="90" t="s">
        <v>33</v>
      </c>
      <c r="J82" s="91">
        <v>5476.44</v>
      </c>
      <c r="K82" s="90" t="s">
        <v>33</v>
      </c>
      <c r="L82" s="91">
        <v>6466.58</v>
      </c>
      <c r="M82" s="92" t="s">
        <v>33</v>
      </c>
      <c r="N82" s="93" t="s">
        <v>33</v>
      </c>
      <c r="U82" s="68" t="s">
        <v>182</v>
      </c>
    </row>
    <row r="83" spans="1:22" s="63" customFormat="1" x14ac:dyDescent="0.2">
      <c r="A83" s="98"/>
      <c r="B83" s="97" t="s">
        <v>33</v>
      </c>
      <c r="C83" s="767" t="s">
        <v>183</v>
      </c>
      <c r="D83" s="767"/>
      <c r="E83" s="767"/>
      <c r="F83" s="99" t="s">
        <v>33</v>
      </c>
      <c r="G83" s="99" t="s">
        <v>33</v>
      </c>
      <c r="H83" s="99" t="s">
        <v>33</v>
      </c>
      <c r="I83" s="99" t="s">
        <v>33</v>
      </c>
      <c r="J83" s="100" t="s">
        <v>33</v>
      </c>
      <c r="K83" s="99" t="s">
        <v>33</v>
      </c>
      <c r="L83" s="100">
        <v>6466.58</v>
      </c>
      <c r="M83" s="101" t="s">
        <v>33</v>
      </c>
      <c r="N83" s="102" t="s">
        <v>33</v>
      </c>
      <c r="T83" s="68" t="s">
        <v>183</v>
      </c>
    </row>
    <row r="84" spans="1:22" s="63" customFormat="1" ht="22.5" x14ac:dyDescent="0.2">
      <c r="A84" s="98"/>
      <c r="B84" s="97" t="s">
        <v>4936</v>
      </c>
      <c r="C84" s="767" t="s">
        <v>5084</v>
      </c>
      <c r="D84" s="767"/>
      <c r="E84" s="767"/>
      <c r="F84" s="99" t="s">
        <v>186</v>
      </c>
      <c r="G84" s="99" t="s">
        <v>594</v>
      </c>
      <c r="H84" s="99" t="s">
        <v>33</v>
      </c>
      <c r="I84" s="99" t="s">
        <v>594</v>
      </c>
      <c r="J84" s="100" t="s">
        <v>33</v>
      </c>
      <c r="K84" s="99" t="s">
        <v>33</v>
      </c>
      <c r="L84" s="100">
        <v>4203.28</v>
      </c>
      <c r="M84" s="101" t="s">
        <v>33</v>
      </c>
      <c r="N84" s="102" t="s">
        <v>33</v>
      </c>
      <c r="T84" s="68" t="s">
        <v>5084</v>
      </c>
    </row>
    <row r="85" spans="1:22" s="63" customFormat="1" ht="22.5" x14ac:dyDescent="0.2">
      <c r="A85" s="98"/>
      <c r="B85" s="97" t="s">
        <v>4938</v>
      </c>
      <c r="C85" s="767" t="s">
        <v>5085</v>
      </c>
      <c r="D85" s="767"/>
      <c r="E85" s="767"/>
      <c r="F85" s="99" t="s">
        <v>186</v>
      </c>
      <c r="G85" s="99" t="s">
        <v>1720</v>
      </c>
      <c r="H85" s="99" t="s">
        <v>33</v>
      </c>
      <c r="I85" s="99" t="s">
        <v>1720</v>
      </c>
      <c r="J85" s="100" t="s">
        <v>33</v>
      </c>
      <c r="K85" s="99" t="s">
        <v>33</v>
      </c>
      <c r="L85" s="100">
        <v>2586.63</v>
      </c>
      <c r="M85" s="101" t="s">
        <v>33</v>
      </c>
      <c r="N85" s="102" t="s">
        <v>33</v>
      </c>
      <c r="T85" s="68" t="s">
        <v>5085</v>
      </c>
    </row>
    <row r="86" spans="1:22" s="63" customFormat="1" x14ac:dyDescent="0.2">
      <c r="A86" s="103"/>
      <c r="B86" s="104"/>
      <c r="C86" s="780" t="s">
        <v>191</v>
      </c>
      <c r="D86" s="780"/>
      <c r="E86" s="780"/>
      <c r="F86" s="105" t="s">
        <v>33</v>
      </c>
      <c r="G86" s="105" t="s">
        <v>33</v>
      </c>
      <c r="H86" s="105" t="s">
        <v>33</v>
      </c>
      <c r="I86" s="105" t="s">
        <v>33</v>
      </c>
      <c r="J86" s="106" t="s">
        <v>33</v>
      </c>
      <c r="K86" s="105" t="s">
        <v>33</v>
      </c>
      <c r="L86" s="106">
        <v>13256.49</v>
      </c>
      <c r="M86" s="92" t="s">
        <v>33</v>
      </c>
      <c r="N86" s="107" t="s">
        <v>33</v>
      </c>
      <c r="V86" s="68" t="s">
        <v>191</v>
      </c>
    </row>
    <row r="87" spans="1:22" s="63" customFormat="1" ht="33.75" x14ac:dyDescent="0.2">
      <c r="A87" s="88" t="s">
        <v>228</v>
      </c>
      <c r="B87" s="89" t="s">
        <v>5099</v>
      </c>
      <c r="C87" s="776" t="s">
        <v>5100</v>
      </c>
      <c r="D87" s="776"/>
      <c r="E87" s="776"/>
      <c r="F87" s="90" t="s">
        <v>484</v>
      </c>
      <c r="G87" s="90" t="s">
        <v>33</v>
      </c>
      <c r="H87" s="90" t="s">
        <v>33</v>
      </c>
      <c r="I87" s="90" t="s">
        <v>165</v>
      </c>
      <c r="J87" s="91" t="s">
        <v>33</v>
      </c>
      <c r="K87" s="90" t="s">
        <v>33</v>
      </c>
      <c r="L87" s="91" t="s">
        <v>33</v>
      </c>
      <c r="M87" s="92" t="s">
        <v>33</v>
      </c>
      <c r="N87" s="93" t="s">
        <v>33</v>
      </c>
      <c r="Q87" s="68" t="s">
        <v>5100</v>
      </c>
    </row>
    <row r="88" spans="1:22" s="63" customFormat="1" x14ac:dyDescent="0.2">
      <c r="A88" s="96"/>
      <c r="B88" s="97" t="s">
        <v>5078</v>
      </c>
      <c r="C88" s="767" t="s">
        <v>5079</v>
      </c>
      <c r="D88" s="767"/>
      <c r="E88" s="767"/>
      <c r="F88" s="767"/>
      <c r="G88" s="767"/>
      <c r="H88" s="767"/>
      <c r="I88" s="767"/>
      <c r="J88" s="767"/>
      <c r="K88" s="767"/>
      <c r="L88" s="767"/>
      <c r="M88" s="767"/>
      <c r="N88" s="781"/>
      <c r="R88" s="68" t="s">
        <v>5079</v>
      </c>
    </row>
    <row r="89" spans="1:22" s="63" customFormat="1" x14ac:dyDescent="0.2">
      <c r="A89" s="96"/>
      <c r="B89" s="97" t="s">
        <v>5080</v>
      </c>
      <c r="C89" s="767" t="s">
        <v>5081</v>
      </c>
      <c r="D89" s="767"/>
      <c r="E89" s="767"/>
      <c r="F89" s="767"/>
      <c r="G89" s="767"/>
      <c r="H89" s="767"/>
      <c r="I89" s="767"/>
      <c r="J89" s="767"/>
      <c r="K89" s="767"/>
      <c r="L89" s="767"/>
      <c r="M89" s="767"/>
      <c r="N89" s="781"/>
      <c r="R89" s="68" t="s">
        <v>5081</v>
      </c>
    </row>
    <row r="90" spans="1:22" s="63" customFormat="1" ht="22.5" x14ac:dyDescent="0.2">
      <c r="A90" s="96"/>
      <c r="B90" s="97" t="s">
        <v>4933</v>
      </c>
      <c r="C90" s="767" t="s">
        <v>4934</v>
      </c>
      <c r="D90" s="767"/>
      <c r="E90" s="767"/>
      <c r="F90" s="767"/>
      <c r="G90" s="767"/>
      <c r="H90" s="767"/>
      <c r="I90" s="767"/>
      <c r="J90" s="767"/>
      <c r="K90" s="767"/>
      <c r="L90" s="767"/>
      <c r="M90" s="767"/>
      <c r="N90" s="781"/>
      <c r="R90" s="68" t="s">
        <v>4934</v>
      </c>
    </row>
    <row r="91" spans="1:22" s="63" customFormat="1" x14ac:dyDescent="0.2">
      <c r="A91" s="98"/>
      <c r="B91" s="97" t="s">
        <v>165</v>
      </c>
      <c r="C91" s="767" t="s">
        <v>251</v>
      </c>
      <c r="D91" s="767"/>
      <c r="E91" s="767"/>
      <c r="F91" s="99" t="s">
        <v>33</v>
      </c>
      <c r="G91" s="99" t="s">
        <v>33</v>
      </c>
      <c r="H91" s="99" t="s">
        <v>33</v>
      </c>
      <c r="I91" s="99" t="s">
        <v>33</v>
      </c>
      <c r="J91" s="100">
        <v>11682</v>
      </c>
      <c r="K91" s="99" t="s">
        <v>5082</v>
      </c>
      <c r="L91" s="100">
        <v>13794.11</v>
      </c>
      <c r="M91" s="101" t="s">
        <v>33</v>
      </c>
      <c r="N91" s="102" t="s">
        <v>33</v>
      </c>
      <c r="S91" s="68" t="s">
        <v>251</v>
      </c>
    </row>
    <row r="92" spans="1:22" s="63" customFormat="1" x14ac:dyDescent="0.2">
      <c r="A92" s="98"/>
      <c r="B92" s="97" t="s">
        <v>33</v>
      </c>
      <c r="C92" s="767" t="s">
        <v>253</v>
      </c>
      <c r="D92" s="767"/>
      <c r="E92" s="767"/>
      <c r="F92" s="99" t="s">
        <v>179</v>
      </c>
      <c r="G92" s="99" t="s">
        <v>5101</v>
      </c>
      <c r="H92" s="99" t="s">
        <v>5082</v>
      </c>
      <c r="I92" s="99" t="s">
        <v>5102</v>
      </c>
      <c r="J92" s="100" t="s">
        <v>33</v>
      </c>
      <c r="K92" s="99" t="s">
        <v>33</v>
      </c>
      <c r="L92" s="100" t="s">
        <v>33</v>
      </c>
      <c r="M92" s="101" t="s">
        <v>33</v>
      </c>
      <c r="N92" s="102" t="s">
        <v>33</v>
      </c>
      <c r="T92" s="68" t="s">
        <v>253</v>
      </c>
    </row>
    <row r="93" spans="1:22" s="63" customFormat="1" x14ac:dyDescent="0.2">
      <c r="A93" s="98"/>
      <c r="B93" s="97" t="s">
        <v>33</v>
      </c>
      <c r="C93" s="776" t="s">
        <v>182</v>
      </c>
      <c r="D93" s="776"/>
      <c r="E93" s="776"/>
      <c r="F93" s="90" t="s">
        <v>33</v>
      </c>
      <c r="G93" s="90" t="s">
        <v>33</v>
      </c>
      <c r="H93" s="90" t="s">
        <v>33</v>
      </c>
      <c r="I93" s="90" t="s">
        <v>33</v>
      </c>
      <c r="J93" s="91">
        <v>11682</v>
      </c>
      <c r="K93" s="90" t="s">
        <v>33</v>
      </c>
      <c r="L93" s="91">
        <v>13794.11</v>
      </c>
      <c r="M93" s="92" t="s">
        <v>33</v>
      </c>
      <c r="N93" s="93" t="s">
        <v>33</v>
      </c>
      <c r="U93" s="68" t="s">
        <v>182</v>
      </c>
    </row>
    <row r="94" spans="1:22" s="63" customFormat="1" x14ac:dyDescent="0.2">
      <c r="A94" s="98"/>
      <c r="B94" s="97" t="s">
        <v>33</v>
      </c>
      <c r="C94" s="767" t="s">
        <v>183</v>
      </c>
      <c r="D94" s="767"/>
      <c r="E94" s="767"/>
      <c r="F94" s="99" t="s">
        <v>33</v>
      </c>
      <c r="G94" s="99" t="s">
        <v>33</v>
      </c>
      <c r="H94" s="99" t="s">
        <v>33</v>
      </c>
      <c r="I94" s="99" t="s">
        <v>33</v>
      </c>
      <c r="J94" s="100" t="s">
        <v>33</v>
      </c>
      <c r="K94" s="99" t="s">
        <v>33</v>
      </c>
      <c r="L94" s="100">
        <v>13794.11</v>
      </c>
      <c r="M94" s="101" t="s">
        <v>33</v>
      </c>
      <c r="N94" s="102" t="s">
        <v>33</v>
      </c>
      <c r="T94" s="68" t="s">
        <v>183</v>
      </c>
    </row>
    <row r="95" spans="1:22" s="63" customFormat="1" ht="22.5" x14ac:dyDescent="0.2">
      <c r="A95" s="98"/>
      <c r="B95" s="97" t="s">
        <v>4936</v>
      </c>
      <c r="C95" s="767" t="s">
        <v>5084</v>
      </c>
      <c r="D95" s="767"/>
      <c r="E95" s="767"/>
      <c r="F95" s="99" t="s">
        <v>186</v>
      </c>
      <c r="G95" s="99" t="s">
        <v>594</v>
      </c>
      <c r="H95" s="99" t="s">
        <v>33</v>
      </c>
      <c r="I95" s="99" t="s">
        <v>594</v>
      </c>
      <c r="J95" s="100" t="s">
        <v>33</v>
      </c>
      <c r="K95" s="99" t="s">
        <v>33</v>
      </c>
      <c r="L95" s="100">
        <v>8966.17</v>
      </c>
      <c r="M95" s="101" t="s">
        <v>33</v>
      </c>
      <c r="N95" s="102" t="s">
        <v>33</v>
      </c>
      <c r="T95" s="68" t="s">
        <v>5084</v>
      </c>
    </row>
    <row r="96" spans="1:22" s="63" customFormat="1" ht="22.5" x14ac:dyDescent="0.2">
      <c r="A96" s="98"/>
      <c r="B96" s="97" t="s">
        <v>4938</v>
      </c>
      <c r="C96" s="767" t="s">
        <v>5085</v>
      </c>
      <c r="D96" s="767"/>
      <c r="E96" s="767"/>
      <c r="F96" s="99" t="s">
        <v>186</v>
      </c>
      <c r="G96" s="99" t="s">
        <v>1720</v>
      </c>
      <c r="H96" s="99" t="s">
        <v>33</v>
      </c>
      <c r="I96" s="99" t="s">
        <v>1720</v>
      </c>
      <c r="J96" s="100" t="s">
        <v>33</v>
      </c>
      <c r="K96" s="99" t="s">
        <v>33</v>
      </c>
      <c r="L96" s="100">
        <v>5517.64</v>
      </c>
      <c r="M96" s="101" t="s">
        <v>33</v>
      </c>
      <c r="N96" s="102" t="s">
        <v>33</v>
      </c>
      <c r="T96" s="68" t="s">
        <v>5085</v>
      </c>
    </row>
    <row r="97" spans="1:22" s="63" customFormat="1" x14ac:dyDescent="0.2">
      <c r="A97" s="103"/>
      <c r="B97" s="104"/>
      <c r="C97" s="780" t="s">
        <v>191</v>
      </c>
      <c r="D97" s="780"/>
      <c r="E97" s="780"/>
      <c r="F97" s="105" t="s">
        <v>33</v>
      </c>
      <c r="G97" s="105" t="s">
        <v>33</v>
      </c>
      <c r="H97" s="105" t="s">
        <v>33</v>
      </c>
      <c r="I97" s="105" t="s">
        <v>33</v>
      </c>
      <c r="J97" s="106" t="s">
        <v>33</v>
      </c>
      <c r="K97" s="105" t="s">
        <v>33</v>
      </c>
      <c r="L97" s="106">
        <v>28277.919999999998</v>
      </c>
      <c r="M97" s="92" t="s">
        <v>33</v>
      </c>
      <c r="N97" s="107" t="s">
        <v>33</v>
      </c>
      <c r="V97" s="68" t="s">
        <v>191</v>
      </c>
    </row>
    <row r="98" spans="1:22" s="63" customFormat="1" ht="33.75" x14ac:dyDescent="0.2">
      <c r="A98" s="88" t="s">
        <v>235</v>
      </c>
      <c r="B98" s="89" t="s">
        <v>5099</v>
      </c>
      <c r="C98" s="776" t="s">
        <v>5100</v>
      </c>
      <c r="D98" s="776"/>
      <c r="E98" s="776"/>
      <c r="F98" s="90" t="s">
        <v>484</v>
      </c>
      <c r="G98" s="90" t="s">
        <v>33</v>
      </c>
      <c r="H98" s="90" t="s">
        <v>33</v>
      </c>
      <c r="I98" s="90" t="s">
        <v>165</v>
      </c>
      <c r="J98" s="91" t="s">
        <v>33</v>
      </c>
      <c r="K98" s="90" t="s">
        <v>33</v>
      </c>
      <c r="L98" s="91" t="s">
        <v>33</v>
      </c>
      <c r="M98" s="92" t="s">
        <v>33</v>
      </c>
      <c r="N98" s="93" t="s">
        <v>33</v>
      </c>
      <c r="Q98" s="68" t="s">
        <v>5100</v>
      </c>
    </row>
    <row r="99" spans="1:22" s="63" customFormat="1" ht="22.5" x14ac:dyDescent="0.2">
      <c r="A99" s="96"/>
      <c r="B99" s="97" t="s">
        <v>5103</v>
      </c>
      <c r="C99" s="767" t="s">
        <v>5104</v>
      </c>
      <c r="D99" s="767"/>
      <c r="E99" s="767"/>
      <c r="F99" s="767"/>
      <c r="G99" s="767"/>
      <c r="H99" s="767"/>
      <c r="I99" s="767"/>
      <c r="J99" s="767"/>
      <c r="K99" s="767"/>
      <c r="L99" s="767"/>
      <c r="M99" s="767"/>
      <c r="N99" s="781"/>
      <c r="R99" s="68" t="s">
        <v>5104</v>
      </c>
    </row>
    <row r="100" spans="1:22" s="63" customFormat="1" x14ac:dyDescent="0.2">
      <c r="A100" s="96"/>
      <c r="B100" s="97" t="s">
        <v>5078</v>
      </c>
      <c r="C100" s="767" t="s">
        <v>5079</v>
      </c>
      <c r="D100" s="767"/>
      <c r="E100" s="767"/>
      <c r="F100" s="767"/>
      <c r="G100" s="767"/>
      <c r="H100" s="767"/>
      <c r="I100" s="767"/>
      <c r="J100" s="767"/>
      <c r="K100" s="767"/>
      <c r="L100" s="767"/>
      <c r="M100" s="767"/>
      <c r="N100" s="781"/>
      <c r="R100" s="68" t="s">
        <v>5079</v>
      </c>
    </row>
    <row r="101" spans="1:22" s="63" customFormat="1" x14ac:dyDescent="0.2">
      <c r="A101" s="96"/>
      <c r="B101" s="97" t="s">
        <v>5080</v>
      </c>
      <c r="C101" s="767" t="s">
        <v>5081</v>
      </c>
      <c r="D101" s="767"/>
      <c r="E101" s="767"/>
      <c r="F101" s="767"/>
      <c r="G101" s="767"/>
      <c r="H101" s="767"/>
      <c r="I101" s="767"/>
      <c r="J101" s="767"/>
      <c r="K101" s="767"/>
      <c r="L101" s="767"/>
      <c r="M101" s="767"/>
      <c r="N101" s="781"/>
      <c r="R101" s="68" t="s">
        <v>5081</v>
      </c>
    </row>
    <row r="102" spans="1:22" s="63" customFormat="1" ht="22.5" x14ac:dyDescent="0.2">
      <c r="A102" s="96"/>
      <c r="B102" s="97" t="s">
        <v>4933</v>
      </c>
      <c r="C102" s="767" t="s">
        <v>4934</v>
      </c>
      <c r="D102" s="767"/>
      <c r="E102" s="767"/>
      <c r="F102" s="767"/>
      <c r="G102" s="767"/>
      <c r="H102" s="767"/>
      <c r="I102" s="767"/>
      <c r="J102" s="767"/>
      <c r="K102" s="767"/>
      <c r="L102" s="767"/>
      <c r="M102" s="767"/>
      <c r="N102" s="781"/>
      <c r="R102" s="68" t="s">
        <v>4934</v>
      </c>
    </row>
    <row r="103" spans="1:22" s="63" customFormat="1" x14ac:dyDescent="0.2">
      <c r="A103" s="98"/>
      <c r="B103" s="97" t="s">
        <v>165</v>
      </c>
      <c r="C103" s="767" t="s">
        <v>251</v>
      </c>
      <c r="D103" s="767"/>
      <c r="E103" s="767"/>
      <c r="F103" s="99" t="s">
        <v>33</v>
      </c>
      <c r="G103" s="99" t="s">
        <v>33</v>
      </c>
      <c r="H103" s="99" t="s">
        <v>33</v>
      </c>
      <c r="I103" s="99" t="s">
        <v>33</v>
      </c>
      <c r="J103" s="100">
        <v>11682</v>
      </c>
      <c r="K103" s="99" t="s">
        <v>5105</v>
      </c>
      <c r="L103" s="100">
        <v>9655.8700000000008</v>
      </c>
      <c r="M103" s="101" t="s">
        <v>33</v>
      </c>
      <c r="N103" s="102" t="s">
        <v>33</v>
      </c>
      <c r="S103" s="68" t="s">
        <v>251</v>
      </c>
    </row>
    <row r="104" spans="1:22" s="63" customFormat="1" x14ac:dyDescent="0.2">
      <c r="A104" s="98"/>
      <c r="B104" s="97" t="s">
        <v>33</v>
      </c>
      <c r="C104" s="767" t="s">
        <v>253</v>
      </c>
      <c r="D104" s="767"/>
      <c r="E104" s="767"/>
      <c r="F104" s="99" t="s">
        <v>179</v>
      </c>
      <c r="G104" s="99" t="s">
        <v>5101</v>
      </c>
      <c r="H104" s="99" t="s">
        <v>5105</v>
      </c>
      <c r="I104" s="99" t="s">
        <v>5106</v>
      </c>
      <c r="J104" s="100" t="s">
        <v>33</v>
      </c>
      <c r="K104" s="99" t="s">
        <v>33</v>
      </c>
      <c r="L104" s="100" t="s">
        <v>33</v>
      </c>
      <c r="M104" s="101" t="s">
        <v>33</v>
      </c>
      <c r="N104" s="102" t="s">
        <v>33</v>
      </c>
      <c r="T104" s="68" t="s">
        <v>253</v>
      </c>
    </row>
    <row r="105" spans="1:22" s="63" customFormat="1" x14ac:dyDescent="0.2">
      <c r="A105" s="98"/>
      <c r="B105" s="97" t="s">
        <v>33</v>
      </c>
      <c r="C105" s="776" t="s">
        <v>182</v>
      </c>
      <c r="D105" s="776"/>
      <c r="E105" s="776"/>
      <c r="F105" s="90" t="s">
        <v>33</v>
      </c>
      <c r="G105" s="90" t="s">
        <v>33</v>
      </c>
      <c r="H105" s="90" t="s">
        <v>33</v>
      </c>
      <c r="I105" s="90" t="s">
        <v>33</v>
      </c>
      <c r="J105" s="91">
        <v>11682</v>
      </c>
      <c r="K105" s="90" t="s">
        <v>33</v>
      </c>
      <c r="L105" s="91">
        <v>9655.8700000000008</v>
      </c>
      <c r="M105" s="92" t="s">
        <v>33</v>
      </c>
      <c r="N105" s="93" t="s">
        <v>33</v>
      </c>
      <c r="U105" s="68" t="s">
        <v>182</v>
      </c>
    </row>
    <row r="106" spans="1:22" s="63" customFormat="1" x14ac:dyDescent="0.2">
      <c r="A106" s="98"/>
      <c r="B106" s="97" t="s">
        <v>33</v>
      </c>
      <c r="C106" s="767" t="s">
        <v>183</v>
      </c>
      <c r="D106" s="767"/>
      <c r="E106" s="767"/>
      <c r="F106" s="99" t="s">
        <v>33</v>
      </c>
      <c r="G106" s="99" t="s">
        <v>33</v>
      </c>
      <c r="H106" s="99" t="s">
        <v>33</v>
      </c>
      <c r="I106" s="99" t="s">
        <v>33</v>
      </c>
      <c r="J106" s="100" t="s">
        <v>33</v>
      </c>
      <c r="K106" s="99" t="s">
        <v>33</v>
      </c>
      <c r="L106" s="100">
        <v>9655.8700000000008</v>
      </c>
      <c r="M106" s="101" t="s">
        <v>33</v>
      </c>
      <c r="N106" s="102" t="s">
        <v>33</v>
      </c>
      <c r="T106" s="68" t="s">
        <v>183</v>
      </c>
    </row>
    <row r="107" spans="1:22" s="63" customFormat="1" ht="22.5" x14ac:dyDescent="0.2">
      <c r="A107" s="98"/>
      <c r="B107" s="97" t="s">
        <v>4936</v>
      </c>
      <c r="C107" s="767" t="s">
        <v>5084</v>
      </c>
      <c r="D107" s="767"/>
      <c r="E107" s="767"/>
      <c r="F107" s="99" t="s">
        <v>186</v>
      </c>
      <c r="G107" s="99" t="s">
        <v>594</v>
      </c>
      <c r="H107" s="99" t="s">
        <v>33</v>
      </c>
      <c r="I107" s="99" t="s">
        <v>594</v>
      </c>
      <c r="J107" s="100" t="s">
        <v>33</v>
      </c>
      <c r="K107" s="99" t="s">
        <v>33</v>
      </c>
      <c r="L107" s="100">
        <v>6276.32</v>
      </c>
      <c r="M107" s="101" t="s">
        <v>33</v>
      </c>
      <c r="N107" s="102" t="s">
        <v>33</v>
      </c>
      <c r="T107" s="68" t="s">
        <v>5084</v>
      </c>
    </row>
    <row r="108" spans="1:22" s="63" customFormat="1" ht="22.5" x14ac:dyDescent="0.2">
      <c r="A108" s="98"/>
      <c r="B108" s="97" t="s">
        <v>4938</v>
      </c>
      <c r="C108" s="767" t="s">
        <v>5085</v>
      </c>
      <c r="D108" s="767"/>
      <c r="E108" s="767"/>
      <c r="F108" s="99" t="s">
        <v>186</v>
      </c>
      <c r="G108" s="99" t="s">
        <v>1720</v>
      </c>
      <c r="H108" s="99" t="s">
        <v>33</v>
      </c>
      <c r="I108" s="99" t="s">
        <v>1720</v>
      </c>
      <c r="J108" s="100" t="s">
        <v>33</v>
      </c>
      <c r="K108" s="99" t="s">
        <v>33</v>
      </c>
      <c r="L108" s="100">
        <v>3862.35</v>
      </c>
      <c r="M108" s="101" t="s">
        <v>33</v>
      </c>
      <c r="N108" s="102" t="s">
        <v>33</v>
      </c>
      <c r="T108" s="68" t="s">
        <v>5085</v>
      </c>
    </row>
    <row r="109" spans="1:22" s="63" customFormat="1" x14ac:dyDescent="0.2">
      <c r="A109" s="103"/>
      <c r="B109" s="104"/>
      <c r="C109" s="780" t="s">
        <v>191</v>
      </c>
      <c r="D109" s="780"/>
      <c r="E109" s="780"/>
      <c r="F109" s="105" t="s">
        <v>33</v>
      </c>
      <c r="G109" s="105" t="s">
        <v>33</v>
      </c>
      <c r="H109" s="105" t="s">
        <v>33</v>
      </c>
      <c r="I109" s="105" t="s">
        <v>33</v>
      </c>
      <c r="J109" s="106" t="s">
        <v>33</v>
      </c>
      <c r="K109" s="105" t="s">
        <v>33</v>
      </c>
      <c r="L109" s="106">
        <v>19794.54</v>
      </c>
      <c r="M109" s="92" t="s">
        <v>33</v>
      </c>
      <c r="N109" s="107" t="s">
        <v>33</v>
      </c>
      <c r="V109" s="68" t="s">
        <v>191</v>
      </c>
    </row>
    <row r="110" spans="1:22" s="63" customFormat="1" ht="45" x14ac:dyDescent="0.2">
      <c r="A110" s="88" t="s">
        <v>240</v>
      </c>
      <c r="B110" s="89" t="s">
        <v>5107</v>
      </c>
      <c r="C110" s="776" t="s">
        <v>5108</v>
      </c>
      <c r="D110" s="776"/>
      <c r="E110" s="776"/>
      <c r="F110" s="90" t="s">
        <v>484</v>
      </c>
      <c r="G110" s="90" t="s">
        <v>33</v>
      </c>
      <c r="H110" s="90" t="s">
        <v>33</v>
      </c>
      <c r="I110" s="90" t="s">
        <v>246</v>
      </c>
      <c r="J110" s="91" t="s">
        <v>33</v>
      </c>
      <c r="K110" s="90" t="s">
        <v>33</v>
      </c>
      <c r="L110" s="91" t="s">
        <v>33</v>
      </c>
      <c r="M110" s="92" t="s">
        <v>33</v>
      </c>
      <c r="N110" s="93" t="s">
        <v>33</v>
      </c>
      <c r="Q110" s="68" t="s">
        <v>5108</v>
      </c>
    </row>
    <row r="111" spans="1:22" s="63" customFormat="1" x14ac:dyDescent="0.2">
      <c r="A111" s="96"/>
      <c r="B111" s="97" t="s">
        <v>5078</v>
      </c>
      <c r="C111" s="767" t="s">
        <v>5079</v>
      </c>
      <c r="D111" s="767"/>
      <c r="E111" s="767"/>
      <c r="F111" s="767"/>
      <c r="G111" s="767"/>
      <c r="H111" s="767"/>
      <c r="I111" s="767"/>
      <c r="J111" s="767"/>
      <c r="K111" s="767"/>
      <c r="L111" s="767"/>
      <c r="M111" s="767"/>
      <c r="N111" s="781"/>
      <c r="R111" s="68" t="s">
        <v>5079</v>
      </c>
    </row>
    <row r="112" spans="1:22" s="63" customFormat="1" x14ac:dyDescent="0.2">
      <c r="A112" s="96"/>
      <c r="B112" s="97" t="s">
        <v>5080</v>
      </c>
      <c r="C112" s="767" t="s">
        <v>5081</v>
      </c>
      <c r="D112" s="767"/>
      <c r="E112" s="767"/>
      <c r="F112" s="767"/>
      <c r="G112" s="767"/>
      <c r="H112" s="767"/>
      <c r="I112" s="767"/>
      <c r="J112" s="767"/>
      <c r="K112" s="767"/>
      <c r="L112" s="767"/>
      <c r="M112" s="767"/>
      <c r="N112" s="781"/>
      <c r="R112" s="68" t="s">
        <v>5081</v>
      </c>
    </row>
    <row r="113" spans="1:22" s="63" customFormat="1" ht="22.5" x14ac:dyDescent="0.2">
      <c r="A113" s="96"/>
      <c r="B113" s="97" t="s">
        <v>4933</v>
      </c>
      <c r="C113" s="767" t="s">
        <v>4934</v>
      </c>
      <c r="D113" s="767"/>
      <c r="E113" s="767"/>
      <c r="F113" s="767"/>
      <c r="G113" s="767"/>
      <c r="H113" s="767"/>
      <c r="I113" s="767"/>
      <c r="J113" s="767"/>
      <c r="K113" s="767"/>
      <c r="L113" s="767"/>
      <c r="M113" s="767"/>
      <c r="N113" s="781"/>
      <c r="R113" s="68" t="s">
        <v>4934</v>
      </c>
    </row>
    <row r="114" spans="1:22" s="63" customFormat="1" x14ac:dyDescent="0.2">
      <c r="A114" s="98"/>
      <c r="B114" s="97" t="s">
        <v>165</v>
      </c>
      <c r="C114" s="767" t="s">
        <v>251</v>
      </c>
      <c r="D114" s="767"/>
      <c r="E114" s="767"/>
      <c r="F114" s="99" t="s">
        <v>33</v>
      </c>
      <c r="G114" s="99" t="s">
        <v>33</v>
      </c>
      <c r="H114" s="99" t="s">
        <v>33</v>
      </c>
      <c r="I114" s="99" t="s">
        <v>33</v>
      </c>
      <c r="J114" s="100">
        <v>2173.15</v>
      </c>
      <c r="K114" s="99" t="s">
        <v>5082</v>
      </c>
      <c r="L114" s="100">
        <v>23094.5</v>
      </c>
      <c r="M114" s="101" t="s">
        <v>33</v>
      </c>
      <c r="N114" s="102" t="s">
        <v>33</v>
      </c>
      <c r="S114" s="68" t="s">
        <v>251</v>
      </c>
    </row>
    <row r="115" spans="1:22" s="63" customFormat="1" x14ac:dyDescent="0.2">
      <c r="A115" s="98"/>
      <c r="B115" s="97" t="s">
        <v>33</v>
      </c>
      <c r="C115" s="767" t="s">
        <v>253</v>
      </c>
      <c r="D115" s="767"/>
      <c r="E115" s="767"/>
      <c r="F115" s="99" t="s">
        <v>179</v>
      </c>
      <c r="G115" s="99" t="s">
        <v>3144</v>
      </c>
      <c r="H115" s="99" t="s">
        <v>5082</v>
      </c>
      <c r="I115" s="99" t="s">
        <v>5109</v>
      </c>
      <c r="J115" s="100" t="s">
        <v>33</v>
      </c>
      <c r="K115" s="99" t="s">
        <v>33</v>
      </c>
      <c r="L115" s="100" t="s">
        <v>33</v>
      </c>
      <c r="M115" s="101" t="s">
        <v>33</v>
      </c>
      <c r="N115" s="102" t="s">
        <v>33</v>
      </c>
      <c r="T115" s="68" t="s">
        <v>253</v>
      </c>
    </row>
    <row r="116" spans="1:22" s="63" customFormat="1" x14ac:dyDescent="0.2">
      <c r="A116" s="98"/>
      <c r="B116" s="97" t="s">
        <v>33</v>
      </c>
      <c r="C116" s="776" t="s">
        <v>182</v>
      </c>
      <c r="D116" s="776"/>
      <c r="E116" s="776"/>
      <c r="F116" s="90" t="s">
        <v>33</v>
      </c>
      <c r="G116" s="90" t="s">
        <v>33</v>
      </c>
      <c r="H116" s="90" t="s">
        <v>33</v>
      </c>
      <c r="I116" s="90" t="s">
        <v>33</v>
      </c>
      <c r="J116" s="91">
        <v>2173.15</v>
      </c>
      <c r="K116" s="90" t="s">
        <v>33</v>
      </c>
      <c r="L116" s="91">
        <v>23094.5</v>
      </c>
      <c r="M116" s="92" t="s">
        <v>33</v>
      </c>
      <c r="N116" s="93" t="s">
        <v>33</v>
      </c>
      <c r="U116" s="68" t="s">
        <v>182</v>
      </c>
    </row>
    <row r="117" spans="1:22" s="63" customFormat="1" x14ac:dyDescent="0.2">
      <c r="A117" s="98"/>
      <c r="B117" s="97" t="s">
        <v>33</v>
      </c>
      <c r="C117" s="767" t="s">
        <v>183</v>
      </c>
      <c r="D117" s="767"/>
      <c r="E117" s="767"/>
      <c r="F117" s="99" t="s">
        <v>33</v>
      </c>
      <c r="G117" s="99" t="s">
        <v>33</v>
      </c>
      <c r="H117" s="99" t="s">
        <v>33</v>
      </c>
      <c r="I117" s="99" t="s">
        <v>33</v>
      </c>
      <c r="J117" s="100" t="s">
        <v>33</v>
      </c>
      <c r="K117" s="99" t="s">
        <v>33</v>
      </c>
      <c r="L117" s="100">
        <v>23094.5</v>
      </c>
      <c r="M117" s="101" t="s">
        <v>33</v>
      </c>
      <c r="N117" s="102" t="s">
        <v>33</v>
      </c>
      <c r="T117" s="68" t="s">
        <v>183</v>
      </c>
    </row>
    <row r="118" spans="1:22" s="63" customFormat="1" ht="22.5" x14ac:dyDescent="0.2">
      <c r="A118" s="98"/>
      <c r="B118" s="97" t="s">
        <v>4936</v>
      </c>
      <c r="C118" s="767" t="s">
        <v>5084</v>
      </c>
      <c r="D118" s="767"/>
      <c r="E118" s="767"/>
      <c r="F118" s="99" t="s">
        <v>186</v>
      </c>
      <c r="G118" s="99" t="s">
        <v>594</v>
      </c>
      <c r="H118" s="99" t="s">
        <v>33</v>
      </c>
      <c r="I118" s="99" t="s">
        <v>594</v>
      </c>
      <c r="J118" s="100" t="s">
        <v>33</v>
      </c>
      <c r="K118" s="99" t="s">
        <v>33</v>
      </c>
      <c r="L118" s="100">
        <v>15011.43</v>
      </c>
      <c r="M118" s="101" t="s">
        <v>33</v>
      </c>
      <c r="N118" s="102" t="s">
        <v>33</v>
      </c>
      <c r="T118" s="68" t="s">
        <v>5084</v>
      </c>
    </row>
    <row r="119" spans="1:22" s="63" customFormat="1" ht="22.5" x14ac:dyDescent="0.2">
      <c r="A119" s="98"/>
      <c r="B119" s="97" t="s">
        <v>4938</v>
      </c>
      <c r="C119" s="767" t="s">
        <v>5085</v>
      </c>
      <c r="D119" s="767"/>
      <c r="E119" s="767"/>
      <c r="F119" s="99" t="s">
        <v>186</v>
      </c>
      <c r="G119" s="99" t="s">
        <v>1720</v>
      </c>
      <c r="H119" s="99" t="s">
        <v>33</v>
      </c>
      <c r="I119" s="99" t="s">
        <v>1720</v>
      </c>
      <c r="J119" s="100" t="s">
        <v>33</v>
      </c>
      <c r="K119" s="99" t="s">
        <v>33</v>
      </c>
      <c r="L119" s="100">
        <v>9237.7999999999993</v>
      </c>
      <c r="M119" s="101" t="s">
        <v>33</v>
      </c>
      <c r="N119" s="102" t="s">
        <v>33</v>
      </c>
      <c r="T119" s="68" t="s">
        <v>5085</v>
      </c>
    </row>
    <row r="120" spans="1:22" s="63" customFormat="1" x14ac:dyDescent="0.2">
      <c r="A120" s="103"/>
      <c r="B120" s="104"/>
      <c r="C120" s="780" t="s">
        <v>191</v>
      </c>
      <c r="D120" s="780"/>
      <c r="E120" s="780"/>
      <c r="F120" s="105" t="s">
        <v>33</v>
      </c>
      <c r="G120" s="105" t="s">
        <v>33</v>
      </c>
      <c r="H120" s="105" t="s">
        <v>33</v>
      </c>
      <c r="I120" s="105" t="s">
        <v>33</v>
      </c>
      <c r="J120" s="106" t="s">
        <v>33</v>
      </c>
      <c r="K120" s="105" t="s">
        <v>33</v>
      </c>
      <c r="L120" s="106">
        <v>47343.73</v>
      </c>
      <c r="M120" s="92" t="s">
        <v>33</v>
      </c>
      <c r="N120" s="107" t="s">
        <v>33</v>
      </c>
      <c r="V120" s="68" t="s">
        <v>191</v>
      </c>
    </row>
    <row r="121" spans="1:22" s="63" customFormat="1" ht="22.5" x14ac:dyDescent="0.2">
      <c r="A121" s="88" t="s">
        <v>246</v>
      </c>
      <c r="B121" s="89" t="s">
        <v>5110</v>
      </c>
      <c r="C121" s="776" t="s">
        <v>5111</v>
      </c>
      <c r="D121" s="776"/>
      <c r="E121" s="776"/>
      <c r="F121" s="90" t="s">
        <v>484</v>
      </c>
      <c r="G121" s="90" t="s">
        <v>33</v>
      </c>
      <c r="H121" s="90" t="s">
        <v>33</v>
      </c>
      <c r="I121" s="90" t="s">
        <v>165</v>
      </c>
      <c r="J121" s="91" t="s">
        <v>33</v>
      </c>
      <c r="K121" s="90" t="s">
        <v>33</v>
      </c>
      <c r="L121" s="91" t="s">
        <v>33</v>
      </c>
      <c r="M121" s="92" t="s">
        <v>33</v>
      </c>
      <c r="N121" s="93" t="s">
        <v>33</v>
      </c>
      <c r="Q121" s="68" t="s">
        <v>5111</v>
      </c>
    </row>
    <row r="122" spans="1:22" s="63" customFormat="1" x14ac:dyDescent="0.2">
      <c r="A122" s="96"/>
      <c r="B122" s="97" t="s">
        <v>5078</v>
      </c>
      <c r="C122" s="767" t="s">
        <v>5079</v>
      </c>
      <c r="D122" s="767"/>
      <c r="E122" s="767"/>
      <c r="F122" s="767"/>
      <c r="G122" s="767"/>
      <c r="H122" s="767"/>
      <c r="I122" s="767"/>
      <c r="J122" s="767"/>
      <c r="K122" s="767"/>
      <c r="L122" s="767"/>
      <c r="M122" s="767"/>
      <c r="N122" s="781"/>
      <c r="R122" s="68" t="s">
        <v>5079</v>
      </c>
    </row>
    <row r="123" spans="1:22" s="63" customFormat="1" x14ac:dyDescent="0.2">
      <c r="A123" s="96"/>
      <c r="B123" s="97" t="s">
        <v>5080</v>
      </c>
      <c r="C123" s="767" t="s">
        <v>5081</v>
      </c>
      <c r="D123" s="767"/>
      <c r="E123" s="767"/>
      <c r="F123" s="767"/>
      <c r="G123" s="767"/>
      <c r="H123" s="767"/>
      <c r="I123" s="767"/>
      <c r="J123" s="767"/>
      <c r="K123" s="767"/>
      <c r="L123" s="767"/>
      <c r="M123" s="767"/>
      <c r="N123" s="781"/>
      <c r="R123" s="68" t="s">
        <v>5081</v>
      </c>
    </row>
    <row r="124" spans="1:22" s="63" customFormat="1" ht="22.5" x14ac:dyDescent="0.2">
      <c r="A124" s="96"/>
      <c r="B124" s="97" t="s">
        <v>4933</v>
      </c>
      <c r="C124" s="767" t="s">
        <v>4934</v>
      </c>
      <c r="D124" s="767"/>
      <c r="E124" s="767"/>
      <c r="F124" s="767"/>
      <c r="G124" s="767"/>
      <c r="H124" s="767"/>
      <c r="I124" s="767"/>
      <c r="J124" s="767"/>
      <c r="K124" s="767"/>
      <c r="L124" s="767"/>
      <c r="M124" s="767"/>
      <c r="N124" s="781"/>
      <c r="R124" s="68" t="s">
        <v>4934</v>
      </c>
    </row>
    <row r="125" spans="1:22" s="63" customFormat="1" x14ac:dyDescent="0.2">
      <c r="A125" s="98"/>
      <c r="B125" s="97" t="s">
        <v>165</v>
      </c>
      <c r="C125" s="767" t="s">
        <v>251</v>
      </c>
      <c r="D125" s="767"/>
      <c r="E125" s="767"/>
      <c r="F125" s="99" t="s">
        <v>33</v>
      </c>
      <c r="G125" s="99" t="s">
        <v>33</v>
      </c>
      <c r="H125" s="99" t="s">
        <v>33</v>
      </c>
      <c r="I125" s="99" t="s">
        <v>33</v>
      </c>
      <c r="J125" s="100">
        <v>1207.31</v>
      </c>
      <c r="K125" s="99" t="s">
        <v>5082</v>
      </c>
      <c r="L125" s="100">
        <v>1425.59</v>
      </c>
      <c r="M125" s="101" t="s">
        <v>33</v>
      </c>
      <c r="N125" s="102" t="s">
        <v>33</v>
      </c>
      <c r="S125" s="68" t="s">
        <v>251</v>
      </c>
    </row>
    <row r="126" spans="1:22" s="63" customFormat="1" x14ac:dyDescent="0.2">
      <c r="A126" s="98"/>
      <c r="B126" s="97" t="s">
        <v>33</v>
      </c>
      <c r="C126" s="767" t="s">
        <v>253</v>
      </c>
      <c r="D126" s="767"/>
      <c r="E126" s="767"/>
      <c r="F126" s="99" t="s">
        <v>179</v>
      </c>
      <c r="G126" s="99" t="s">
        <v>341</v>
      </c>
      <c r="H126" s="99" t="s">
        <v>5082</v>
      </c>
      <c r="I126" s="99" t="s">
        <v>5112</v>
      </c>
      <c r="J126" s="100" t="s">
        <v>33</v>
      </c>
      <c r="K126" s="99" t="s">
        <v>33</v>
      </c>
      <c r="L126" s="100" t="s">
        <v>33</v>
      </c>
      <c r="M126" s="101" t="s">
        <v>33</v>
      </c>
      <c r="N126" s="102" t="s">
        <v>33</v>
      </c>
      <c r="T126" s="68" t="s">
        <v>253</v>
      </c>
    </row>
    <row r="127" spans="1:22" s="63" customFormat="1" x14ac:dyDescent="0.2">
      <c r="A127" s="98"/>
      <c r="B127" s="97" t="s">
        <v>33</v>
      </c>
      <c r="C127" s="776" t="s">
        <v>182</v>
      </c>
      <c r="D127" s="776"/>
      <c r="E127" s="776"/>
      <c r="F127" s="90" t="s">
        <v>33</v>
      </c>
      <c r="G127" s="90" t="s">
        <v>33</v>
      </c>
      <c r="H127" s="90" t="s">
        <v>33</v>
      </c>
      <c r="I127" s="90" t="s">
        <v>33</v>
      </c>
      <c r="J127" s="91">
        <v>1207.31</v>
      </c>
      <c r="K127" s="90" t="s">
        <v>33</v>
      </c>
      <c r="L127" s="91">
        <v>1425.59</v>
      </c>
      <c r="M127" s="92" t="s">
        <v>33</v>
      </c>
      <c r="N127" s="93" t="s">
        <v>33</v>
      </c>
      <c r="U127" s="68" t="s">
        <v>182</v>
      </c>
    </row>
    <row r="128" spans="1:22" s="63" customFormat="1" x14ac:dyDescent="0.2">
      <c r="A128" s="98"/>
      <c r="B128" s="97" t="s">
        <v>33</v>
      </c>
      <c r="C128" s="767" t="s">
        <v>183</v>
      </c>
      <c r="D128" s="767"/>
      <c r="E128" s="767"/>
      <c r="F128" s="99" t="s">
        <v>33</v>
      </c>
      <c r="G128" s="99" t="s">
        <v>33</v>
      </c>
      <c r="H128" s="99" t="s">
        <v>33</v>
      </c>
      <c r="I128" s="99" t="s">
        <v>33</v>
      </c>
      <c r="J128" s="100" t="s">
        <v>33</v>
      </c>
      <c r="K128" s="99" t="s">
        <v>33</v>
      </c>
      <c r="L128" s="100">
        <v>1425.59</v>
      </c>
      <c r="M128" s="101" t="s">
        <v>33</v>
      </c>
      <c r="N128" s="102" t="s">
        <v>33</v>
      </c>
      <c r="T128" s="68" t="s">
        <v>183</v>
      </c>
    </row>
    <row r="129" spans="1:22" s="63" customFormat="1" ht="22.5" x14ac:dyDescent="0.2">
      <c r="A129" s="98"/>
      <c r="B129" s="97" t="s">
        <v>4936</v>
      </c>
      <c r="C129" s="767" t="s">
        <v>5084</v>
      </c>
      <c r="D129" s="767"/>
      <c r="E129" s="767"/>
      <c r="F129" s="99" t="s">
        <v>186</v>
      </c>
      <c r="G129" s="99" t="s">
        <v>594</v>
      </c>
      <c r="H129" s="99" t="s">
        <v>33</v>
      </c>
      <c r="I129" s="99" t="s">
        <v>594</v>
      </c>
      <c r="J129" s="100" t="s">
        <v>33</v>
      </c>
      <c r="K129" s="99" t="s">
        <v>33</v>
      </c>
      <c r="L129" s="100">
        <v>926.63</v>
      </c>
      <c r="M129" s="101" t="s">
        <v>33</v>
      </c>
      <c r="N129" s="102" t="s">
        <v>33</v>
      </c>
      <c r="T129" s="68" t="s">
        <v>5084</v>
      </c>
    </row>
    <row r="130" spans="1:22" s="63" customFormat="1" ht="22.5" x14ac:dyDescent="0.2">
      <c r="A130" s="98"/>
      <c r="B130" s="97" t="s">
        <v>4938</v>
      </c>
      <c r="C130" s="767" t="s">
        <v>5085</v>
      </c>
      <c r="D130" s="767"/>
      <c r="E130" s="767"/>
      <c r="F130" s="99" t="s">
        <v>186</v>
      </c>
      <c r="G130" s="99" t="s">
        <v>1720</v>
      </c>
      <c r="H130" s="99" t="s">
        <v>33</v>
      </c>
      <c r="I130" s="99" t="s">
        <v>1720</v>
      </c>
      <c r="J130" s="100" t="s">
        <v>33</v>
      </c>
      <c r="K130" s="99" t="s">
        <v>33</v>
      </c>
      <c r="L130" s="100">
        <v>570.24</v>
      </c>
      <c r="M130" s="101" t="s">
        <v>33</v>
      </c>
      <c r="N130" s="102" t="s">
        <v>33</v>
      </c>
      <c r="T130" s="68" t="s">
        <v>5085</v>
      </c>
    </row>
    <row r="131" spans="1:22" s="63" customFormat="1" x14ac:dyDescent="0.2">
      <c r="A131" s="103"/>
      <c r="B131" s="104"/>
      <c r="C131" s="780" t="s">
        <v>191</v>
      </c>
      <c r="D131" s="780"/>
      <c r="E131" s="780"/>
      <c r="F131" s="105" t="s">
        <v>33</v>
      </c>
      <c r="G131" s="105" t="s">
        <v>33</v>
      </c>
      <c r="H131" s="105" t="s">
        <v>33</v>
      </c>
      <c r="I131" s="105" t="s">
        <v>33</v>
      </c>
      <c r="J131" s="106" t="s">
        <v>33</v>
      </c>
      <c r="K131" s="105" t="s">
        <v>33</v>
      </c>
      <c r="L131" s="106">
        <v>2922.46</v>
      </c>
      <c r="M131" s="92" t="s">
        <v>33</v>
      </c>
      <c r="N131" s="107" t="s">
        <v>33</v>
      </c>
      <c r="V131" s="68" t="s">
        <v>191</v>
      </c>
    </row>
    <row r="132" spans="1:22" s="63" customFormat="1" ht="22.5" x14ac:dyDescent="0.2">
      <c r="A132" s="88" t="s">
        <v>258</v>
      </c>
      <c r="B132" s="89" t="s">
        <v>5110</v>
      </c>
      <c r="C132" s="776" t="s">
        <v>5111</v>
      </c>
      <c r="D132" s="776"/>
      <c r="E132" s="776"/>
      <c r="F132" s="90" t="s">
        <v>484</v>
      </c>
      <c r="G132" s="90" t="s">
        <v>33</v>
      </c>
      <c r="H132" s="90" t="s">
        <v>33</v>
      </c>
      <c r="I132" s="90" t="s">
        <v>2533</v>
      </c>
      <c r="J132" s="91" t="s">
        <v>33</v>
      </c>
      <c r="K132" s="90" t="s">
        <v>33</v>
      </c>
      <c r="L132" s="91" t="s">
        <v>33</v>
      </c>
      <c r="M132" s="92" t="s">
        <v>33</v>
      </c>
      <c r="N132" s="93" t="s">
        <v>33</v>
      </c>
      <c r="Q132" s="68" t="s">
        <v>5111</v>
      </c>
    </row>
    <row r="133" spans="1:22" s="63" customFormat="1" ht="22.5" x14ac:dyDescent="0.2">
      <c r="A133" s="96"/>
      <c r="B133" s="97" t="s">
        <v>5103</v>
      </c>
      <c r="C133" s="767" t="s">
        <v>5104</v>
      </c>
      <c r="D133" s="767"/>
      <c r="E133" s="767"/>
      <c r="F133" s="767"/>
      <c r="G133" s="767"/>
      <c r="H133" s="767"/>
      <c r="I133" s="767"/>
      <c r="J133" s="767"/>
      <c r="K133" s="767"/>
      <c r="L133" s="767"/>
      <c r="M133" s="767"/>
      <c r="N133" s="781"/>
      <c r="R133" s="68" t="s">
        <v>5104</v>
      </c>
    </row>
    <row r="134" spans="1:22" s="63" customFormat="1" x14ac:dyDescent="0.2">
      <c r="A134" s="96"/>
      <c r="B134" s="97" t="s">
        <v>5078</v>
      </c>
      <c r="C134" s="767" t="s">
        <v>5079</v>
      </c>
      <c r="D134" s="767"/>
      <c r="E134" s="767"/>
      <c r="F134" s="767"/>
      <c r="G134" s="767"/>
      <c r="H134" s="767"/>
      <c r="I134" s="767"/>
      <c r="J134" s="767"/>
      <c r="K134" s="767"/>
      <c r="L134" s="767"/>
      <c r="M134" s="767"/>
      <c r="N134" s="781"/>
      <c r="R134" s="68" t="s">
        <v>5079</v>
      </c>
    </row>
    <row r="135" spans="1:22" s="63" customFormat="1" x14ac:dyDescent="0.2">
      <c r="A135" s="96"/>
      <c r="B135" s="97" t="s">
        <v>5080</v>
      </c>
      <c r="C135" s="767" t="s">
        <v>5081</v>
      </c>
      <c r="D135" s="767"/>
      <c r="E135" s="767"/>
      <c r="F135" s="767"/>
      <c r="G135" s="767"/>
      <c r="H135" s="767"/>
      <c r="I135" s="767"/>
      <c r="J135" s="767"/>
      <c r="K135" s="767"/>
      <c r="L135" s="767"/>
      <c r="M135" s="767"/>
      <c r="N135" s="781"/>
      <c r="R135" s="68" t="s">
        <v>5081</v>
      </c>
    </row>
    <row r="136" spans="1:22" s="63" customFormat="1" ht="22.5" x14ac:dyDescent="0.2">
      <c r="A136" s="96"/>
      <c r="B136" s="97" t="s">
        <v>4933</v>
      </c>
      <c r="C136" s="767" t="s">
        <v>4934</v>
      </c>
      <c r="D136" s="767"/>
      <c r="E136" s="767"/>
      <c r="F136" s="767"/>
      <c r="G136" s="767"/>
      <c r="H136" s="767"/>
      <c r="I136" s="767"/>
      <c r="J136" s="767"/>
      <c r="K136" s="767"/>
      <c r="L136" s="767"/>
      <c r="M136" s="767"/>
      <c r="N136" s="781"/>
      <c r="R136" s="68" t="s">
        <v>4934</v>
      </c>
    </row>
    <row r="137" spans="1:22" s="63" customFormat="1" x14ac:dyDescent="0.2">
      <c r="A137" s="98"/>
      <c r="B137" s="97" t="s">
        <v>165</v>
      </c>
      <c r="C137" s="767" t="s">
        <v>251</v>
      </c>
      <c r="D137" s="767"/>
      <c r="E137" s="767"/>
      <c r="F137" s="99" t="s">
        <v>33</v>
      </c>
      <c r="G137" s="99" t="s">
        <v>33</v>
      </c>
      <c r="H137" s="99" t="s">
        <v>33</v>
      </c>
      <c r="I137" s="99" t="s">
        <v>33</v>
      </c>
      <c r="J137" s="100">
        <v>1207.31</v>
      </c>
      <c r="K137" s="99" t="s">
        <v>5105</v>
      </c>
      <c r="L137" s="100">
        <v>92806.02</v>
      </c>
      <c r="M137" s="101" t="s">
        <v>33</v>
      </c>
      <c r="N137" s="102" t="s">
        <v>33</v>
      </c>
      <c r="S137" s="68" t="s">
        <v>251</v>
      </c>
    </row>
    <row r="138" spans="1:22" s="63" customFormat="1" x14ac:dyDescent="0.2">
      <c r="A138" s="98"/>
      <c r="B138" s="97" t="s">
        <v>33</v>
      </c>
      <c r="C138" s="767" t="s">
        <v>253</v>
      </c>
      <c r="D138" s="767"/>
      <c r="E138" s="767"/>
      <c r="F138" s="99" t="s">
        <v>179</v>
      </c>
      <c r="G138" s="99" t="s">
        <v>341</v>
      </c>
      <c r="H138" s="99" t="s">
        <v>5105</v>
      </c>
      <c r="I138" s="99" t="s">
        <v>5113</v>
      </c>
      <c r="J138" s="100" t="s">
        <v>33</v>
      </c>
      <c r="K138" s="99" t="s">
        <v>33</v>
      </c>
      <c r="L138" s="100" t="s">
        <v>33</v>
      </c>
      <c r="M138" s="101" t="s">
        <v>33</v>
      </c>
      <c r="N138" s="102" t="s">
        <v>33</v>
      </c>
      <c r="T138" s="68" t="s">
        <v>253</v>
      </c>
    </row>
    <row r="139" spans="1:22" s="63" customFormat="1" x14ac:dyDescent="0.2">
      <c r="A139" s="98"/>
      <c r="B139" s="97" t="s">
        <v>33</v>
      </c>
      <c r="C139" s="776" t="s">
        <v>182</v>
      </c>
      <c r="D139" s="776"/>
      <c r="E139" s="776"/>
      <c r="F139" s="90" t="s">
        <v>33</v>
      </c>
      <c r="G139" s="90" t="s">
        <v>33</v>
      </c>
      <c r="H139" s="90" t="s">
        <v>33</v>
      </c>
      <c r="I139" s="90" t="s">
        <v>33</v>
      </c>
      <c r="J139" s="91">
        <v>1207.31</v>
      </c>
      <c r="K139" s="90" t="s">
        <v>33</v>
      </c>
      <c r="L139" s="91">
        <v>92806.02</v>
      </c>
      <c r="M139" s="92" t="s">
        <v>33</v>
      </c>
      <c r="N139" s="93" t="s">
        <v>33</v>
      </c>
      <c r="U139" s="68" t="s">
        <v>182</v>
      </c>
    </row>
    <row r="140" spans="1:22" s="63" customFormat="1" x14ac:dyDescent="0.2">
      <c r="A140" s="98"/>
      <c r="B140" s="97" t="s">
        <v>33</v>
      </c>
      <c r="C140" s="767" t="s">
        <v>183</v>
      </c>
      <c r="D140" s="767"/>
      <c r="E140" s="767"/>
      <c r="F140" s="99" t="s">
        <v>33</v>
      </c>
      <c r="G140" s="99" t="s">
        <v>33</v>
      </c>
      <c r="H140" s="99" t="s">
        <v>33</v>
      </c>
      <c r="I140" s="99" t="s">
        <v>33</v>
      </c>
      <c r="J140" s="100" t="s">
        <v>33</v>
      </c>
      <c r="K140" s="99" t="s">
        <v>33</v>
      </c>
      <c r="L140" s="100">
        <v>92806.02</v>
      </c>
      <c r="M140" s="101" t="s">
        <v>33</v>
      </c>
      <c r="N140" s="102" t="s">
        <v>33</v>
      </c>
      <c r="T140" s="68" t="s">
        <v>183</v>
      </c>
    </row>
    <row r="141" spans="1:22" s="63" customFormat="1" ht="22.5" x14ac:dyDescent="0.2">
      <c r="A141" s="98"/>
      <c r="B141" s="97" t="s">
        <v>4936</v>
      </c>
      <c r="C141" s="767" t="s">
        <v>5084</v>
      </c>
      <c r="D141" s="767"/>
      <c r="E141" s="767"/>
      <c r="F141" s="99" t="s">
        <v>186</v>
      </c>
      <c r="G141" s="99" t="s">
        <v>594</v>
      </c>
      <c r="H141" s="99" t="s">
        <v>33</v>
      </c>
      <c r="I141" s="99" t="s">
        <v>594</v>
      </c>
      <c r="J141" s="100" t="s">
        <v>33</v>
      </c>
      <c r="K141" s="99" t="s">
        <v>33</v>
      </c>
      <c r="L141" s="100">
        <v>60323.91</v>
      </c>
      <c r="M141" s="101" t="s">
        <v>33</v>
      </c>
      <c r="N141" s="102" t="s">
        <v>33</v>
      </c>
      <c r="T141" s="68" t="s">
        <v>5084</v>
      </c>
    </row>
    <row r="142" spans="1:22" s="63" customFormat="1" ht="22.5" x14ac:dyDescent="0.2">
      <c r="A142" s="98"/>
      <c r="B142" s="97" t="s">
        <v>4938</v>
      </c>
      <c r="C142" s="767" t="s">
        <v>5085</v>
      </c>
      <c r="D142" s="767"/>
      <c r="E142" s="767"/>
      <c r="F142" s="99" t="s">
        <v>186</v>
      </c>
      <c r="G142" s="99" t="s">
        <v>1720</v>
      </c>
      <c r="H142" s="99" t="s">
        <v>33</v>
      </c>
      <c r="I142" s="99" t="s">
        <v>1720</v>
      </c>
      <c r="J142" s="100" t="s">
        <v>33</v>
      </c>
      <c r="K142" s="99" t="s">
        <v>33</v>
      </c>
      <c r="L142" s="100">
        <v>37122.410000000003</v>
      </c>
      <c r="M142" s="101" t="s">
        <v>33</v>
      </c>
      <c r="N142" s="102" t="s">
        <v>33</v>
      </c>
      <c r="T142" s="68" t="s">
        <v>5085</v>
      </c>
    </row>
    <row r="143" spans="1:22" s="63" customFormat="1" x14ac:dyDescent="0.2">
      <c r="A143" s="103"/>
      <c r="B143" s="104"/>
      <c r="C143" s="780" t="s">
        <v>191</v>
      </c>
      <c r="D143" s="780"/>
      <c r="E143" s="780"/>
      <c r="F143" s="105" t="s">
        <v>33</v>
      </c>
      <c r="G143" s="105" t="s">
        <v>33</v>
      </c>
      <c r="H143" s="105" t="s">
        <v>33</v>
      </c>
      <c r="I143" s="105" t="s">
        <v>33</v>
      </c>
      <c r="J143" s="106" t="s">
        <v>33</v>
      </c>
      <c r="K143" s="105" t="s">
        <v>33</v>
      </c>
      <c r="L143" s="106">
        <v>190252.34</v>
      </c>
      <c r="M143" s="92" t="s">
        <v>33</v>
      </c>
      <c r="N143" s="107" t="s">
        <v>33</v>
      </c>
      <c r="V143" s="68" t="s">
        <v>191</v>
      </c>
    </row>
    <row r="144" spans="1:22" s="63" customFormat="1" ht="33.75" x14ac:dyDescent="0.2">
      <c r="A144" s="88" t="s">
        <v>262</v>
      </c>
      <c r="B144" s="89" t="s">
        <v>5114</v>
      </c>
      <c r="C144" s="776" t="s">
        <v>5115</v>
      </c>
      <c r="D144" s="776"/>
      <c r="E144" s="776"/>
      <c r="F144" s="90" t="s">
        <v>484</v>
      </c>
      <c r="G144" s="90" t="s">
        <v>33</v>
      </c>
      <c r="H144" s="90" t="s">
        <v>33</v>
      </c>
      <c r="I144" s="90" t="s">
        <v>165</v>
      </c>
      <c r="J144" s="91" t="s">
        <v>33</v>
      </c>
      <c r="K144" s="90" t="s">
        <v>33</v>
      </c>
      <c r="L144" s="91" t="s">
        <v>33</v>
      </c>
      <c r="M144" s="92" t="s">
        <v>33</v>
      </c>
      <c r="N144" s="93" t="s">
        <v>33</v>
      </c>
      <c r="Q144" s="68" t="s">
        <v>5115</v>
      </c>
    </row>
    <row r="145" spans="1:22" s="63" customFormat="1" x14ac:dyDescent="0.2">
      <c r="A145" s="96"/>
      <c r="B145" s="97" t="s">
        <v>5078</v>
      </c>
      <c r="C145" s="767" t="s">
        <v>5079</v>
      </c>
      <c r="D145" s="767"/>
      <c r="E145" s="767"/>
      <c r="F145" s="767"/>
      <c r="G145" s="767"/>
      <c r="H145" s="767"/>
      <c r="I145" s="767"/>
      <c r="J145" s="767"/>
      <c r="K145" s="767"/>
      <c r="L145" s="767"/>
      <c r="M145" s="767"/>
      <c r="N145" s="781"/>
      <c r="R145" s="68" t="s">
        <v>5079</v>
      </c>
    </row>
    <row r="146" spans="1:22" s="63" customFormat="1" x14ac:dyDescent="0.2">
      <c r="A146" s="96"/>
      <c r="B146" s="97" t="s">
        <v>5080</v>
      </c>
      <c r="C146" s="767" t="s">
        <v>5081</v>
      </c>
      <c r="D146" s="767"/>
      <c r="E146" s="767"/>
      <c r="F146" s="767"/>
      <c r="G146" s="767"/>
      <c r="H146" s="767"/>
      <c r="I146" s="767"/>
      <c r="J146" s="767"/>
      <c r="K146" s="767"/>
      <c r="L146" s="767"/>
      <c r="M146" s="767"/>
      <c r="N146" s="781"/>
      <c r="R146" s="68" t="s">
        <v>5081</v>
      </c>
    </row>
    <row r="147" spans="1:22" s="63" customFormat="1" ht="22.5" x14ac:dyDescent="0.2">
      <c r="A147" s="96"/>
      <c r="B147" s="97" t="s">
        <v>4933</v>
      </c>
      <c r="C147" s="767" t="s">
        <v>4934</v>
      </c>
      <c r="D147" s="767"/>
      <c r="E147" s="767"/>
      <c r="F147" s="767"/>
      <c r="G147" s="767"/>
      <c r="H147" s="767"/>
      <c r="I147" s="767"/>
      <c r="J147" s="767"/>
      <c r="K147" s="767"/>
      <c r="L147" s="767"/>
      <c r="M147" s="767"/>
      <c r="N147" s="781"/>
      <c r="R147" s="68" t="s">
        <v>4934</v>
      </c>
    </row>
    <row r="148" spans="1:22" s="63" customFormat="1" x14ac:dyDescent="0.2">
      <c r="A148" s="98"/>
      <c r="B148" s="97" t="s">
        <v>165</v>
      </c>
      <c r="C148" s="767" t="s">
        <v>251</v>
      </c>
      <c r="D148" s="767"/>
      <c r="E148" s="767"/>
      <c r="F148" s="99" t="s">
        <v>33</v>
      </c>
      <c r="G148" s="99" t="s">
        <v>33</v>
      </c>
      <c r="H148" s="99" t="s">
        <v>33</v>
      </c>
      <c r="I148" s="99" t="s">
        <v>33</v>
      </c>
      <c r="J148" s="100">
        <v>14160</v>
      </c>
      <c r="K148" s="99" t="s">
        <v>5082</v>
      </c>
      <c r="L148" s="100">
        <v>16720.13</v>
      </c>
      <c r="M148" s="101" t="s">
        <v>33</v>
      </c>
      <c r="N148" s="102" t="s">
        <v>33</v>
      </c>
      <c r="S148" s="68" t="s">
        <v>251</v>
      </c>
    </row>
    <row r="149" spans="1:22" s="63" customFormat="1" x14ac:dyDescent="0.2">
      <c r="A149" s="98"/>
      <c r="B149" s="97" t="s">
        <v>33</v>
      </c>
      <c r="C149" s="767" t="s">
        <v>253</v>
      </c>
      <c r="D149" s="767"/>
      <c r="E149" s="767"/>
      <c r="F149" s="99" t="s">
        <v>179</v>
      </c>
      <c r="G149" s="99" t="s">
        <v>5116</v>
      </c>
      <c r="H149" s="99" t="s">
        <v>5082</v>
      </c>
      <c r="I149" s="99" t="s">
        <v>5117</v>
      </c>
      <c r="J149" s="100" t="s">
        <v>33</v>
      </c>
      <c r="K149" s="99" t="s">
        <v>33</v>
      </c>
      <c r="L149" s="100" t="s">
        <v>33</v>
      </c>
      <c r="M149" s="101" t="s">
        <v>33</v>
      </c>
      <c r="N149" s="102" t="s">
        <v>33</v>
      </c>
      <c r="T149" s="68" t="s">
        <v>253</v>
      </c>
    </row>
    <row r="150" spans="1:22" s="63" customFormat="1" x14ac:dyDescent="0.2">
      <c r="A150" s="98"/>
      <c r="B150" s="97" t="s">
        <v>33</v>
      </c>
      <c r="C150" s="776" t="s">
        <v>182</v>
      </c>
      <c r="D150" s="776"/>
      <c r="E150" s="776"/>
      <c r="F150" s="90" t="s">
        <v>33</v>
      </c>
      <c r="G150" s="90" t="s">
        <v>33</v>
      </c>
      <c r="H150" s="90" t="s">
        <v>33</v>
      </c>
      <c r="I150" s="90" t="s">
        <v>33</v>
      </c>
      <c r="J150" s="91">
        <v>14160</v>
      </c>
      <c r="K150" s="90" t="s">
        <v>33</v>
      </c>
      <c r="L150" s="91">
        <v>16720.13</v>
      </c>
      <c r="M150" s="92" t="s">
        <v>33</v>
      </c>
      <c r="N150" s="93" t="s">
        <v>33</v>
      </c>
      <c r="U150" s="68" t="s">
        <v>182</v>
      </c>
    </row>
    <row r="151" spans="1:22" s="63" customFormat="1" x14ac:dyDescent="0.2">
      <c r="A151" s="98"/>
      <c r="B151" s="97" t="s">
        <v>33</v>
      </c>
      <c r="C151" s="767" t="s">
        <v>183</v>
      </c>
      <c r="D151" s="767"/>
      <c r="E151" s="767"/>
      <c r="F151" s="99" t="s">
        <v>33</v>
      </c>
      <c r="G151" s="99" t="s">
        <v>33</v>
      </c>
      <c r="H151" s="99" t="s">
        <v>33</v>
      </c>
      <c r="I151" s="99" t="s">
        <v>33</v>
      </c>
      <c r="J151" s="100" t="s">
        <v>33</v>
      </c>
      <c r="K151" s="99" t="s">
        <v>33</v>
      </c>
      <c r="L151" s="100">
        <v>16720.13</v>
      </c>
      <c r="M151" s="101" t="s">
        <v>33</v>
      </c>
      <c r="N151" s="102" t="s">
        <v>33</v>
      </c>
      <c r="T151" s="68" t="s">
        <v>183</v>
      </c>
    </row>
    <row r="152" spans="1:22" s="63" customFormat="1" ht="22.5" x14ac:dyDescent="0.2">
      <c r="A152" s="98"/>
      <c r="B152" s="97" t="s">
        <v>4936</v>
      </c>
      <c r="C152" s="767" t="s">
        <v>5084</v>
      </c>
      <c r="D152" s="767"/>
      <c r="E152" s="767"/>
      <c r="F152" s="99" t="s">
        <v>186</v>
      </c>
      <c r="G152" s="99" t="s">
        <v>594</v>
      </c>
      <c r="H152" s="99" t="s">
        <v>33</v>
      </c>
      <c r="I152" s="99" t="s">
        <v>594</v>
      </c>
      <c r="J152" s="100" t="s">
        <v>33</v>
      </c>
      <c r="K152" s="99" t="s">
        <v>33</v>
      </c>
      <c r="L152" s="100">
        <v>10868.08</v>
      </c>
      <c r="M152" s="101" t="s">
        <v>33</v>
      </c>
      <c r="N152" s="102" t="s">
        <v>33</v>
      </c>
      <c r="T152" s="68" t="s">
        <v>5084</v>
      </c>
    </row>
    <row r="153" spans="1:22" s="63" customFormat="1" ht="22.5" x14ac:dyDescent="0.2">
      <c r="A153" s="98"/>
      <c r="B153" s="97" t="s">
        <v>4938</v>
      </c>
      <c r="C153" s="767" t="s">
        <v>5085</v>
      </c>
      <c r="D153" s="767"/>
      <c r="E153" s="767"/>
      <c r="F153" s="99" t="s">
        <v>186</v>
      </c>
      <c r="G153" s="99" t="s">
        <v>1720</v>
      </c>
      <c r="H153" s="99" t="s">
        <v>33</v>
      </c>
      <c r="I153" s="99" t="s">
        <v>1720</v>
      </c>
      <c r="J153" s="100" t="s">
        <v>33</v>
      </c>
      <c r="K153" s="99" t="s">
        <v>33</v>
      </c>
      <c r="L153" s="100">
        <v>6688.05</v>
      </c>
      <c r="M153" s="101" t="s">
        <v>33</v>
      </c>
      <c r="N153" s="102" t="s">
        <v>33</v>
      </c>
      <c r="T153" s="68" t="s">
        <v>5085</v>
      </c>
    </row>
    <row r="154" spans="1:22" s="63" customFormat="1" x14ac:dyDescent="0.2">
      <c r="A154" s="103"/>
      <c r="B154" s="104"/>
      <c r="C154" s="780" t="s">
        <v>191</v>
      </c>
      <c r="D154" s="780"/>
      <c r="E154" s="780"/>
      <c r="F154" s="105" t="s">
        <v>33</v>
      </c>
      <c r="G154" s="105" t="s">
        <v>33</v>
      </c>
      <c r="H154" s="105" t="s">
        <v>33</v>
      </c>
      <c r="I154" s="105" t="s">
        <v>33</v>
      </c>
      <c r="J154" s="106" t="s">
        <v>33</v>
      </c>
      <c r="K154" s="105" t="s">
        <v>33</v>
      </c>
      <c r="L154" s="106">
        <v>34276.26</v>
      </c>
      <c r="M154" s="92" t="s">
        <v>33</v>
      </c>
      <c r="N154" s="107" t="s">
        <v>33</v>
      </c>
      <c r="V154" s="68" t="s">
        <v>191</v>
      </c>
    </row>
    <row r="155" spans="1:22" s="63" customFormat="1" ht="22.5" x14ac:dyDescent="0.2">
      <c r="A155" s="88" t="s">
        <v>267</v>
      </c>
      <c r="B155" s="89" t="s">
        <v>5118</v>
      </c>
      <c r="C155" s="776" t="s">
        <v>5119</v>
      </c>
      <c r="D155" s="776"/>
      <c r="E155" s="776"/>
      <c r="F155" s="90" t="s">
        <v>5120</v>
      </c>
      <c r="G155" s="90" t="s">
        <v>33</v>
      </c>
      <c r="H155" s="90" t="s">
        <v>33</v>
      </c>
      <c r="I155" s="90" t="s">
        <v>165</v>
      </c>
      <c r="J155" s="91" t="s">
        <v>33</v>
      </c>
      <c r="K155" s="90" t="s">
        <v>33</v>
      </c>
      <c r="L155" s="91" t="s">
        <v>33</v>
      </c>
      <c r="M155" s="92" t="s">
        <v>33</v>
      </c>
      <c r="N155" s="93" t="s">
        <v>33</v>
      </c>
      <c r="Q155" s="68" t="s">
        <v>5119</v>
      </c>
    </row>
    <row r="156" spans="1:22" s="63" customFormat="1" x14ac:dyDescent="0.2">
      <c r="A156" s="96"/>
      <c r="B156" s="97" t="s">
        <v>5078</v>
      </c>
      <c r="C156" s="767" t="s">
        <v>5079</v>
      </c>
      <c r="D156" s="767"/>
      <c r="E156" s="767"/>
      <c r="F156" s="767"/>
      <c r="G156" s="767"/>
      <c r="H156" s="767"/>
      <c r="I156" s="767"/>
      <c r="J156" s="767"/>
      <c r="K156" s="767"/>
      <c r="L156" s="767"/>
      <c r="M156" s="767"/>
      <c r="N156" s="781"/>
      <c r="R156" s="68" t="s">
        <v>5079</v>
      </c>
    </row>
    <row r="157" spans="1:22" s="63" customFormat="1" x14ac:dyDescent="0.2">
      <c r="A157" s="96"/>
      <c r="B157" s="97" t="s">
        <v>5080</v>
      </c>
      <c r="C157" s="767" t="s">
        <v>5081</v>
      </c>
      <c r="D157" s="767"/>
      <c r="E157" s="767"/>
      <c r="F157" s="767"/>
      <c r="G157" s="767"/>
      <c r="H157" s="767"/>
      <c r="I157" s="767"/>
      <c r="J157" s="767"/>
      <c r="K157" s="767"/>
      <c r="L157" s="767"/>
      <c r="M157" s="767"/>
      <c r="N157" s="781"/>
      <c r="R157" s="68" t="s">
        <v>5081</v>
      </c>
    </row>
    <row r="158" spans="1:22" s="63" customFormat="1" ht="22.5" x14ac:dyDescent="0.2">
      <c r="A158" s="96"/>
      <c r="B158" s="97" t="s">
        <v>4933</v>
      </c>
      <c r="C158" s="767" t="s">
        <v>4934</v>
      </c>
      <c r="D158" s="767"/>
      <c r="E158" s="767"/>
      <c r="F158" s="767"/>
      <c r="G158" s="767"/>
      <c r="H158" s="767"/>
      <c r="I158" s="767"/>
      <c r="J158" s="767"/>
      <c r="K158" s="767"/>
      <c r="L158" s="767"/>
      <c r="M158" s="767"/>
      <c r="N158" s="781"/>
      <c r="R158" s="68" t="s">
        <v>4934</v>
      </c>
    </row>
    <row r="159" spans="1:22" s="63" customFormat="1" x14ac:dyDescent="0.2">
      <c r="A159" s="98"/>
      <c r="B159" s="97" t="s">
        <v>165</v>
      </c>
      <c r="C159" s="767" t="s">
        <v>251</v>
      </c>
      <c r="D159" s="767"/>
      <c r="E159" s="767"/>
      <c r="F159" s="99" t="s">
        <v>33</v>
      </c>
      <c r="G159" s="99" t="s">
        <v>33</v>
      </c>
      <c r="H159" s="99" t="s">
        <v>33</v>
      </c>
      <c r="I159" s="99" t="s">
        <v>33</v>
      </c>
      <c r="J159" s="100">
        <v>7080</v>
      </c>
      <c r="K159" s="99" t="s">
        <v>5082</v>
      </c>
      <c r="L159" s="100">
        <v>8360.06</v>
      </c>
      <c r="M159" s="101" t="s">
        <v>33</v>
      </c>
      <c r="N159" s="102" t="s">
        <v>33</v>
      </c>
      <c r="S159" s="68" t="s">
        <v>251</v>
      </c>
    </row>
    <row r="160" spans="1:22" s="63" customFormat="1" x14ac:dyDescent="0.2">
      <c r="A160" s="98"/>
      <c r="B160" s="97" t="s">
        <v>33</v>
      </c>
      <c r="C160" s="767" t="s">
        <v>253</v>
      </c>
      <c r="D160" s="767"/>
      <c r="E160" s="767"/>
      <c r="F160" s="99" t="s">
        <v>179</v>
      </c>
      <c r="G160" s="99" t="s">
        <v>5121</v>
      </c>
      <c r="H160" s="99" t="s">
        <v>5082</v>
      </c>
      <c r="I160" s="99" t="s">
        <v>5122</v>
      </c>
      <c r="J160" s="100" t="s">
        <v>33</v>
      </c>
      <c r="K160" s="99" t="s">
        <v>33</v>
      </c>
      <c r="L160" s="100" t="s">
        <v>33</v>
      </c>
      <c r="M160" s="101" t="s">
        <v>33</v>
      </c>
      <c r="N160" s="102" t="s">
        <v>33</v>
      </c>
      <c r="T160" s="68" t="s">
        <v>253</v>
      </c>
    </row>
    <row r="161" spans="1:24" s="63" customFormat="1" x14ac:dyDescent="0.2">
      <c r="A161" s="98"/>
      <c r="B161" s="97" t="s">
        <v>33</v>
      </c>
      <c r="C161" s="776" t="s">
        <v>182</v>
      </c>
      <c r="D161" s="776"/>
      <c r="E161" s="776"/>
      <c r="F161" s="90" t="s">
        <v>33</v>
      </c>
      <c r="G161" s="90" t="s">
        <v>33</v>
      </c>
      <c r="H161" s="90" t="s">
        <v>33</v>
      </c>
      <c r="I161" s="90" t="s">
        <v>33</v>
      </c>
      <c r="J161" s="91">
        <v>7080</v>
      </c>
      <c r="K161" s="90" t="s">
        <v>33</v>
      </c>
      <c r="L161" s="91">
        <v>8360.06</v>
      </c>
      <c r="M161" s="92" t="s">
        <v>33</v>
      </c>
      <c r="N161" s="93" t="s">
        <v>33</v>
      </c>
      <c r="U161" s="68" t="s">
        <v>182</v>
      </c>
    </row>
    <row r="162" spans="1:24" s="63" customFormat="1" x14ac:dyDescent="0.2">
      <c r="A162" s="98"/>
      <c r="B162" s="97" t="s">
        <v>33</v>
      </c>
      <c r="C162" s="767" t="s">
        <v>183</v>
      </c>
      <c r="D162" s="767"/>
      <c r="E162" s="767"/>
      <c r="F162" s="99" t="s">
        <v>33</v>
      </c>
      <c r="G162" s="99" t="s">
        <v>33</v>
      </c>
      <c r="H162" s="99" t="s">
        <v>33</v>
      </c>
      <c r="I162" s="99" t="s">
        <v>33</v>
      </c>
      <c r="J162" s="100" t="s">
        <v>33</v>
      </c>
      <c r="K162" s="99" t="s">
        <v>33</v>
      </c>
      <c r="L162" s="100">
        <v>8360.06</v>
      </c>
      <c r="M162" s="101" t="s">
        <v>33</v>
      </c>
      <c r="N162" s="102" t="s">
        <v>33</v>
      </c>
      <c r="T162" s="68" t="s">
        <v>183</v>
      </c>
    </row>
    <row r="163" spans="1:24" s="63" customFormat="1" ht="22.5" x14ac:dyDescent="0.2">
      <c r="A163" s="98"/>
      <c r="B163" s="97" t="s">
        <v>4936</v>
      </c>
      <c r="C163" s="767" t="s">
        <v>5084</v>
      </c>
      <c r="D163" s="767"/>
      <c r="E163" s="767"/>
      <c r="F163" s="99" t="s">
        <v>186</v>
      </c>
      <c r="G163" s="99" t="s">
        <v>594</v>
      </c>
      <c r="H163" s="99" t="s">
        <v>33</v>
      </c>
      <c r="I163" s="99" t="s">
        <v>594</v>
      </c>
      <c r="J163" s="100" t="s">
        <v>33</v>
      </c>
      <c r="K163" s="99" t="s">
        <v>33</v>
      </c>
      <c r="L163" s="100">
        <v>5434.04</v>
      </c>
      <c r="M163" s="101" t="s">
        <v>33</v>
      </c>
      <c r="N163" s="102" t="s">
        <v>33</v>
      </c>
      <c r="T163" s="68" t="s">
        <v>5084</v>
      </c>
    </row>
    <row r="164" spans="1:24" s="63" customFormat="1" ht="22.5" x14ac:dyDescent="0.2">
      <c r="A164" s="98"/>
      <c r="B164" s="97" t="s">
        <v>4938</v>
      </c>
      <c r="C164" s="767" t="s">
        <v>5085</v>
      </c>
      <c r="D164" s="767"/>
      <c r="E164" s="767"/>
      <c r="F164" s="99" t="s">
        <v>186</v>
      </c>
      <c r="G164" s="99" t="s">
        <v>1720</v>
      </c>
      <c r="H164" s="99" t="s">
        <v>33</v>
      </c>
      <c r="I164" s="99" t="s">
        <v>1720</v>
      </c>
      <c r="J164" s="100" t="s">
        <v>33</v>
      </c>
      <c r="K164" s="99" t="s">
        <v>33</v>
      </c>
      <c r="L164" s="100">
        <v>3344.02</v>
      </c>
      <c r="M164" s="101" t="s">
        <v>33</v>
      </c>
      <c r="N164" s="102" t="s">
        <v>33</v>
      </c>
      <c r="T164" s="68" t="s">
        <v>5085</v>
      </c>
    </row>
    <row r="165" spans="1:24" s="63" customFormat="1" x14ac:dyDescent="0.2">
      <c r="A165" s="103"/>
      <c r="B165" s="104"/>
      <c r="C165" s="780" t="s">
        <v>191</v>
      </c>
      <c r="D165" s="780"/>
      <c r="E165" s="780"/>
      <c r="F165" s="105" t="s">
        <v>33</v>
      </c>
      <c r="G165" s="105" t="s">
        <v>33</v>
      </c>
      <c r="H165" s="105" t="s">
        <v>33</v>
      </c>
      <c r="I165" s="105" t="s">
        <v>33</v>
      </c>
      <c r="J165" s="106" t="s">
        <v>33</v>
      </c>
      <c r="K165" s="105" t="s">
        <v>33</v>
      </c>
      <c r="L165" s="106">
        <v>17138.12</v>
      </c>
      <c r="M165" s="92" t="s">
        <v>33</v>
      </c>
      <c r="N165" s="107" t="s">
        <v>33</v>
      </c>
      <c r="V165" s="68" t="s">
        <v>191</v>
      </c>
    </row>
    <row r="166" spans="1:24" s="63" customFormat="1" ht="1.5" customHeight="1" x14ac:dyDescent="0.2">
      <c r="A166" s="108"/>
      <c r="B166" s="104"/>
      <c r="C166" s="104"/>
      <c r="D166" s="104"/>
      <c r="E166" s="104"/>
      <c r="F166" s="108"/>
      <c r="G166" s="108"/>
      <c r="H166" s="108"/>
      <c r="I166" s="108"/>
      <c r="J166" s="109"/>
      <c r="K166" s="108"/>
      <c r="L166" s="109"/>
      <c r="M166" s="99"/>
      <c r="N166" s="109"/>
    </row>
    <row r="167" spans="1:24" s="63" customFormat="1" ht="2.25" customHeight="1" x14ac:dyDescent="0.2">
      <c r="B167" s="67"/>
      <c r="C167" s="67"/>
      <c r="D167" s="67"/>
      <c r="E167" s="67"/>
      <c r="F167" s="67"/>
      <c r="G167" s="67"/>
      <c r="H167" s="67"/>
      <c r="I167" s="67"/>
      <c r="J167" s="67"/>
      <c r="K167" s="67"/>
      <c r="L167" s="122"/>
      <c r="M167" s="123"/>
      <c r="N167" s="124"/>
    </row>
    <row r="168" spans="1:24" s="63" customFormat="1" x14ac:dyDescent="0.2">
      <c r="A168" s="110"/>
      <c r="B168" s="111" t="s">
        <v>33</v>
      </c>
      <c r="C168" s="780" t="s">
        <v>321</v>
      </c>
      <c r="D168" s="780"/>
      <c r="E168" s="780"/>
      <c r="F168" s="780"/>
      <c r="G168" s="780"/>
      <c r="H168" s="780"/>
      <c r="I168" s="780"/>
      <c r="J168" s="780"/>
      <c r="K168" s="780"/>
      <c r="L168" s="112" t="s">
        <v>33</v>
      </c>
      <c r="M168" s="113" t="s">
        <v>33</v>
      </c>
      <c r="N168" s="114" t="s">
        <v>33</v>
      </c>
      <c r="W168" s="68" t="s">
        <v>321</v>
      </c>
    </row>
    <row r="169" spans="1:24" s="63" customFormat="1" x14ac:dyDescent="0.2">
      <c r="A169" s="115"/>
      <c r="B169" s="97" t="s">
        <v>33</v>
      </c>
      <c r="C169" s="767" t="s">
        <v>5030</v>
      </c>
      <c r="D169" s="767"/>
      <c r="E169" s="767"/>
      <c r="F169" s="767"/>
      <c r="G169" s="767"/>
      <c r="H169" s="767"/>
      <c r="I169" s="767"/>
      <c r="J169" s="767"/>
      <c r="K169" s="767"/>
      <c r="L169" s="116">
        <v>376779.7</v>
      </c>
      <c r="M169" s="117" t="s">
        <v>33</v>
      </c>
      <c r="N169" s="118">
        <v>7072155</v>
      </c>
      <c r="X169" s="68" t="s">
        <v>5030</v>
      </c>
    </row>
    <row r="170" spans="1:24" s="63" customFormat="1" x14ac:dyDescent="0.2">
      <c r="A170" s="115"/>
      <c r="B170" s="97" t="s">
        <v>165</v>
      </c>
      <c r="C170" s="767" t="s">
        <v>5031</v>
      </c>
      <c r="D170" s="767"/>
      <c r="E170" s="767"/>
      <c r="F170" s="767"/>
      <c r="G170" s="767"/>
      <c r="H170" s="767"/>
      <c r="I170" s="767"/>
      <c r="J170" s="767"/>
      <c r="K170" s="767"/>
      <c r="L170" s="116">
        <v>376779.7</v>
      </c>
      <c r="M170" s="117">
        <v>18.77</v>
      </c>
      <c r="N170" s="118">
        <v>7072155</v>
      </c>
      <c r="X170" s="68" t="s">
        <v>5031</v>
      </c>
    </row>
    <row r="171" spans="1:24" s="63" customFormat="1" x14ac:dyDescent="0.2">
      <c r="A171" s="115"/>
      <c r="B171" s="97" t="s">
        <v>33</v>
      </c>
      <c r="C171" s="767" t="s">
        <v>727</v>
      </c>
      <c r="D171" s="767"/>
      <c r="E171" s="767"/>
      <c r="F171" s="767"/>
      <c r="G171" s="767"/>
      <c r="H171" s="767"/>
      <c r="I171" s="767"/>
      <c r="J171" s="767"/>
      <c r="K171" s="767"/>
      <c r="L171" s="116" t="s">
        <v>33</v>
      </c>
      <c r="M171" s="117" t="s">
        <v>33</v>
      </c>
      <c r="N171" s="118" t="s">
        <v>33</v>
      </c>
      <c r="X171" s="68" t="s">
        <v>727</v>
      </c>
    </row>
    <row r="172" spans="1:24" s="63" customFormat="1" x14ac:dyDescent="0.2">
      <c r="A172" s="115"/>
      <c r="B172" s="97" t="s">
        <v>33</v>
      </c>
      <c r="C172" s="767" t="s">
        <v>728</v>
      </c>
      <c r="D172" s="767"/>
      <c r="E172" s="767"/>
      <c r="F172" s="767"/>
      <c r="G172" s="767"/>
      <c r="H172" s="767"/>
      <c r="I172" s="767"/>
      <c r="J172" s="767"/>
      <c r="K172" s="767"/>
      <c r="L172" s="116">
        <v>183794.98</v>
      </c>
      <c r="M172" s="117" t="s">
        <v>33</v>
      </c>
      <c r="N172" s="118" t="s">
        <v>33</v>
      </c>
      <c r="X172" s="68" t="s">
        <v>728</v>
      </c>
    </row>
    <row r="173" spans="1:24" s="63" customFormat="1" x14ac:dyDescent="0.2">
      <c r="A173" s="115"/>
      <c r="B173" s="97" t="s">
        <v>33</v>
      </c>
      <c r="C173" s="767" t="s">
        <v>731</v>
      </c>
      <c r="D173" s="767"/>
      <c r="E173" s="767"/>
      <c r="F173" s="767"/>
      <c r="G173" s="767"/>
      <c r="H173" s="767"/>
      <c r="I173" s="767"/>
      <c r="J173" s="767"/>
      <c r="K173" s="767"/>
      <c r="L173" s="116">
        <v>119466.73</v>
      </c>
      <c r="M173" s="117" t="s">
        <v>33</v>
      </c>
      <c r="N173" s="118" t="s">
        <v>33</v>
      </c>
      <c r="X173" s="68" t="s">
        <v>731</v>
      </c>
    </row>
    <row r="174" spans="1:24" s="63" customFormat="1" x14ac:dyDescent="0.2">
      <c r="A174" s="115"/>
      <c r="B174" s="97" t="s">
        <v>33</v>
      </c>
      <c r="C174" s="767" t="s">
        <v>732</v>
      </c>
      <c r="D174" s="767"/>
      <c r="E174" s="767"/>
      <c r="F174" s="767"/>
      <c r="G174" s="767"/>
      <c r="H174" s="767"/>
      <c r="I174" s="767"/>
      <c r="J174" s="767"/>
      <c r="K174" s="767"/>
      <c r="L174" s="116">
        <v>73517.990000000005</v>
      </c>
      <c r="M174" s="117" t="s">
        <v>33</v>
      </c>
      <c r="N174" s="118" t="s">
        <v>33</v>
      </c>
      <c r="X174" s="68" t="s">
        <v>732</v>
      </c>
    </row>
    <row r="175" spans="1:24" s="63" customFormat="1" x14ac:dyDescent="0.2">
      <c r="A175" s="115"/>
      <c r="B175" s="97" t="s">
        <v>33</v>
      </c>
      <c r="C175" s="767" t="s">
        <v>207</v>
      </c>
      <c r="D175" s="767"/>
      <c r="E175" s="767"/>
      <c r="F175" s="767"/>
      <c r="G175" s="767"/>
      <c r="H175" s="767"/>
      <c r="I175" s="767"/>
      <c r="J175" s="767"/>
      <c r="K175" s="767"/>
      <c r="L175" s="116">
        <v>183794.98</v>
      </c>
      <c r="M175" s="117" t="s">
        <v>33</v>
      </c>
      <c r="N175" s="118" t="s">
        <v>33</v>
      </c>
      <c r="X175" s="68" t="s">
        <v>207</v>
      </c>
    </row>
    <row r="176" spans="1:24" s="63" customFormat="1" x14ac:dyDescent="0.2">
      <c r="A176" s="115"/>
      <c r="B176" s="97" t="s">
        <v>33</v>
      </c>
      <c r="C176" s="767" t="s">
        <v>208</v>
      </c>
      <c r="D176" s="767"/>
      <c r="E176" s="767"/>
      <c r="F176" s="767"/>
      <c r="G176" s="767"/>
      <c r="H176" s="767"/>
      <c r="I176" s="767"/>
      <c r="J176" s="767"/>
      <c r="K176" s="767"/>
      <c r="L176" s="116">
        <v>119466.73</v>
      </c>
      <c r="M176" s="117" t="s">
        <v>33</v>
      </c>
      <c r="N176" s="118" t="s">
        <v>33</v>
      </c>
      <c r="X176" s="68" t="s">
        <v>208</v>
      </c>
    </row>
    <row r="177" spans="1:25" x14ac:dyDescent="0.2">
      <c r="A177" s="115"/>
      <c r="B177" s="97" t="s">
        <v>33</v>
      </c>
      <c r="C177" s="767" t="s">
        <v>209</v>
      </c>
      <c r="D177" s="767"/>
      <c r="E177" s="767"/>
      <c r="F177" s="767"/>
      <c r="G177" s="767"/>
      <c r="H177" s="767"/>
      <c r="I177" s="767"/>
      <c r="J177" s="767"/>
      <c r="K177" s="767"/>
      <c r="L177" s="116">
        <v>73517.990000000005</v>
      </c>
      <c r="M177" s="117" t="s">
        <v>33</v>
      </c>
      <c r="N177" s="118" t="s">
        <v>33</v>
      </c>
      <c r="O177" s="63"/>
      <c r="P177" s="63"/>
      <c r="Q177" s="63"/>
      <c r="R177" s="63"/>
      <c r="S177" s="63"/>
      <c r="T177" s="63"/>
      <c r="U177" s="63"/>
      <c r="V177" s="63"/>
      <c r="W177" s="63"/>
      <c r="X177" s="68" t="s">
        <v>209</v>
      </c>
      <c r="Y177" s="63"/>
    </row>
    <row r="178" spans="1:25" x14ac:dyDescent="0.2">
      <c r="A178" s="115"/>
      <c r="B178" s="109" t="s">
        <v>33</v>
      </c>
      <c r="C178" s="782" t="s">
        <v>322</v>
      </c>
      <c r="D178" s="782"/>
      <c r="E178" s="782"/>
      <c r="F178" s="782"/>
      <c r="G178" s="782"/>
      <c r="H178" s="782"/>
      <c r="I178" s="782"/>
      <c r="J178" s="782"/>
      <c r="K178" s="782"/>
      <c r="L178" s="119">
        <v>376779.7</v>
      </c>
      <c r="M178" s="120" t="s">
        <v>33</v>
      </c>
      <c r="N178" s="125">
        <v>7072155</v>
      </c>
      <c r="O178" s="63"/>
      <c r="P178" s="63"/>
      <c r="Q178" s="63"/>
      <c r="R178" s="63"/>
      <c r="S178" s="63"/>
      <c r="T178" s="63"/>
      <c r="U178" s="63"/>
      <c r="V178" s="63"/>
      <c r="W178" s="63"/>
      <c r="X178" s="63"/>
      <c r="Y178" s="68" t="s">
        <v>322</v>
      </c>
    </row>
    <row r="179" spans="1:25" ht="1.5" customHeight="1" x14ac:dyDescent="0.2">
      <c r="B179" s="109"/>
      <c r="C179" s="104"/>
      <c r="D179" s="104"/>
      <c r="E179" s="104"/>
      <c r="F179" s="104"/>
      <c r="G179" s="104"/>
      <c r="H179" s="104"/>
      <c r="I179" s="104"/>
      <c r="J179" s="104"/>
      <c r="K179" s="104"/>
      <c r="L179" s="119"/>
      <c r="M179" s="120"/>
      <c r="N179" s="126"/>
      <c r="O179" s="63"/>
      <c r="P179" s="63"/>
      <c r="Q179" s="63"/>
      <c r="R179" s="63"/>
      <c r="S179" s="63"/>
      <c r="T179" s="63"/>
      <c r="U179" s="63"/>
      <c r="V179" s="63"/>
      <c r="W179" s="63"/>
      <c r="X179" s="63"/>
      <c r="Y179" s="63"/>
    </row>
    <row r="180" spans="1:25" ht="53.25" customHeight="1" x14ac:dyDescent="0.2">
      <c r="A180" s="127"/>
      <c r="B180" s="127"/>
      <c r="C180" s="127"/>
      <c r="D180" s="127"/>
      <c r="E180" s="127"/>
      <c r="F180" s="127"/>
      <c r="G180" s="127"/>
      <c r="H180" s="127"/>
      <c r="I180" s="127"/>
      <c r="J180" s="127"/>
      <c r="K180" s="127"/>
      <c r="L180" s="127"/>
      <c r="M180" s="127"/>
      <c r="N180" s="127"/>
      <c r="O180" s="63"/>
      <c r="P180" s="63"/>
      <c r="Q180" s="63"/>
      <c r="R180" s="63"/>
      <c r="S180" s="63"/>
      <c r="T180" s="63"/>
      <c r="U180" s="63"/>
      <c r="V180" s="63"/>
      <c r="W180" s="63"/>
      <c r="X180" s="63"/>
      <c r="Y180" s="63"/>
    </row>
    <row r="181" spans="1:25" x14ac:dyDescent="0.2">
      <c r="B181" s="128" t="s">
        <v>323</v>
      </c>
      <c r="C181" s="786" t="s">
        <v>33</v>
      </c>
      <c r="D181" s="786"/>
      <c r="E181" s="786"/>
      <c r="F181" s="786"/>
      <c r="G181" s="786"/>
      <c r="H181" s="786"/>
      <c r="I181" s="786"/>
      <c r="J181" s="786"/>
      <c r="K181" s="786"/>
      <c r="L181" s="786"/>
      <c r="O181" s="63"/>
      <c r="P181" s="63"/>
      <c r="Q181" s="63"/>
      <c r="R181" s="63"/>
      <c r="S181" s="63"/>
      <c r="T181" s="63"/>
      <c r="U181" s="63"/>
      <c r="V181" s="63"/>
      <c r="W181" s="63"/>
      <c r="X181" s="63"/>
      <c r="Y181" s="63"/>
    </row>
    <row r="182" spans="1:25" ht="13.5" customHeight="1" x14ac:dyDescent="0.2">
      <c r="B182" s="64"/>
      <c r="C182" s="787" t="s">
        <v>11</v>
      </c>
      <c r="D182" s="787"/>
      <c r="E182" s="787"/>
      <c r="F182" s="787"/>
      <c r="G182" s="787"/>
      <c r="H182" s="787"/>
      <c r="I182" s="787"/>
      <c r="J182" s="787"/>
      <c r="K182" s="787"/>
      <c r="L182" s="787"/>
      <c r="O182" s="63"/>
      <c r="P182" s="63"/>
      <c r="Q182" s="63"/>
      <c r="R182" s="63"/>
      <c r="S182" s="63"/>
      <c r="T182" s="63"/>
      <c r="U182" s="63"/>
      <c r="V182" s="63"/>
      <c r="W182" s="63"/>
      <c r="X182" s="63"/>
      <c r="Y182" s="63"/>
    </row>
    <row r="183" spans="1:25" ht="12.75" customHeight="1" x14ac:dyDescent="0.2">
      <c r="B183" s="128" t="s">
        <v>324</v>
      </c>
      <c r="C183" s="786" t="s">
        <v>33</v>
      </c>
      <c r="D183" s="786"/>
      <c r="E183" s="786"/>
      <c r="F183" s="786"/>
      <c r="G183" s="786"/>
      <c r="H183" s="786"/>
      <c r="I183" s="786"/>
      <c r="J183" s="786"/>
      <c r="K183" s="786"/>
      <c r="L183" s="786"/>
      <c r="O183" s="63"/>
      <c r="P183" s="63"/>
      <c r="Q183" s="63"/>
      <c r="R183" s="63"/>
      <c r="S183" s="63"/>
      <c r="T183" s="63"/>
      <c r="U183" s="63"/>
      <c r="V183" s="63"/>
      <c r="W183" s="63"/>
      <c r="X183" s="63"/>
      <c r="Y183" s="63"/>
    </row>
    <row r="184" spans="1:25" ht="13.5" customHeight="1" x14ac:dyDescent="0.2">
      <c r="C184" s="787" t="s">
        <v>11</v>
      </c>
      <c r="D184" s="787"/>
      <c r="E184" s="787"/>
      <c r="F184" s="787"/>
      <c r="G184" s="787"/>
      <c r="H184" s="787"/>
      <c r="I184" s="787"/>
      <c r="J184" s="787"/>
      <c r="K184" s="787"/>
      <c r="L184" s="787"/>
      <c r="O184" s="63"/>
      <c r="P184" s="63"/>
      <c r="Q184" s="63"/>
      <c r="R184" s="63"/>
      <c r="S184" s="63"/>
      <c r="T184" s="63"/>
      <c r="U184" s="63"/>
      <c r="V184" s="63"/>
      <c r="W184" s="63"/>
      <c r="X184" s="63"/>
      <c r="Y184" s="63"/>
    </row>
    <row r="198" s="63" customFormat="1" x14ac:dyDescent="0.2"/>
  </sheetData>
  <mergeCells count="170">
    <mergeCell ref="C181:L181"/>
    <mergeCell ref="C182:L182"/>
    <mergeCell ref="C183:L183"/>
    <mergeCell ref="C184:L184"/>
    <mergeCell ref="C173:K173"/>
    <mergeCell ref="C174:K174"/>
    <mergeCell ref="C175:K175"/>
    <mergeCell ref="C176:K176"/>
    <mergeCell ref="C177:K177"/>
    <mergeCell ref="C178:K178"/>
    <mergeCell ref="C165:E165"/>
    <mergeCell ref="C168:K168"/>
    <mergeCell ref="C169:K169"/>
    <mergeCell ref="C170:K170"/>
    <mergeCell ref="C171:K171"/>
    <mergeCell ref="C172:K172"/>
    <mergeCell ref="C159:E159"/>
    <mergeCell ref="C160:E160"/>
    <mergeCell ref="C161:E161"/>
    <mergeCell ref="C162:E162"/>
    <mergeCell ref="C163:E163"/>
    <mergeCell ref="C164:E164"/>
    <mergeCell ref="C153:E153"/>
    <mergeCell ref="C154:E154"/>
    <mergeCell ref="C155:E155"/>
    <mergeCell ref="C156:N156"/>
    <mergeCell ref="C157:N157"/>
    <mergeCell ref="C158:N158"/>
    <mergeCell ref="C147:N147"/>
    <mergeCell ref="C148:E148"/>
    <mergeCell ref="C149:E149"/>
    <mergeCell ref="C150:E150"/>
    <mergeCell ref="C151:E151"/>
    <mergeCell ref="C152:E152"/>
    <mergeCell ref="C141:E141"/>
    <mergeCell ref="C142:E142"/>
    <mergeCell ref="C143:E143"/>
    <mergeCell ref="C144:E144"/>
    <mergeCell ref="C145:N145"/>
    <mergeCell ref="C146:N146"/>
    <mergeCell ref="C135:N135"/>
    <mergeCell ref="C136:N136"/>
    <mergeCell ref="C137:E137"/>
    <mergeCell ref="C138:E138"/>
    <mergeCell ref="C139:E139"/>
    <mergeCell ref="C140:E140"/>
    <mergeCell ref="C129:E129"/>
    <mergeCell ref="C130:E130"/>
    <mergeCell ref="C131:E131"/>
    <mergeCell ref="C132:E132"/>
    <mergeCell ref="C133:N133"/>
    <mergeCell ref="C134:N134"/>
    <mergeCell ref="C123:N123"/>
    <mergeCell ref="C124:N124"/>
    <mergeCell ref="C125:E125"/>
    <mergeCell ref="C126:E126"/>
    <mergeCell ref="C127:E127"/>
    <mergeCell ref="C128:E128"/>
    <mergeCell ref="C117:E117"/>
    <mergeCell ref="C118:E118"/>
    <mergeCell ref="C119:E119"/>
    <mergeCell ref="C120:E120"/>
    <mergeCell ref="C121:E121"/>
    <mergeCell ref="C122:N122"/>
    <mergeCell ref="C111:N111"/>
    <mergeCell ref="C112:N112"/>
    <mergeCell ref="C113:N113"/>
    <mergeCell ref="C114:E114"/>
    <mergeCell ref="C115:E115"/>
    <mergeCell ref="C116:E116"/>
    <mergeCell ref="C105:E105"/>
    <mergeCell ref="C106:E106"/>
    <mergeCell ref="C107:E107"/>
    <mergeCell ref="C108:E108"/>
    <mergeCell ref="C109:E109"/>
    <mergeCell ref="C110:E110"/>
    <mergeCell ref="C99:N99"/>
    <mergeCell ref="C100:N100"/>
    <mergeCell ref="C101:N101"/>
    <mergeCell ref="C102:N102"/>
    <mergeCell ref="C103:E103"/>
    <mergeCell ref="C104:E104"/>
    <mergeCell ref="C93:E93"/>
    <mergeCell ref="C94:E94"/>
    <mergeCell ref="C95:E95"/>
    <mergeCell ref="C96:E96"/>
    <mergeCell ref="C97:E97"/>
    <mergeCell ref="C98:E98"/>
    <mergeCell ref="C87:E87"/>
    <mergeCell ref="C88:N88"/>
    <mergeCell ref="C89:N89"/>
    <mergeCell ref="C90:N90"/>
    <mergeCell ref="C91:E91"/>
    <mergeCell ref="C92:E92"/>
    <mergeCell ref="C81:E81"/>
    <mergeCell ref="C82:E82"/>
    <mergeCell ref="C83:E83"/>
    <mergeCell ref="C84:E84"/>
    <mergeCell ref="C85:E85"/>
    <mergeCell ref="C86:E86"/>
    <mergeCell ref="C75:E75"/>
    <mergeCell ref="C76:E76"/>
    <mergeCell ref="C77:N77"/>
    <mergeCell ref="C78:N78"/>
    <mergeCell ref="C79:N79"/>
    <mergeCell ref="C80:E80"/>
    <mergeCell ref="C69:E69"/>
    <mergeCell ref="C70:E70"/>
    <mergeCell ref="C71:E71"/>
    <mergeCell ref="C72:E72"/>
    <mergeCell ref="C73:E73"/>
    <mergeCell ref="C74:E74"/>
    <mergeCell ref="C63:E63"/>
    <mergeCell ref="C64:E64"/>
    <mergeCell ref="C65:E65"/>
    <mergeCell ref="C66:N66"/>
    <mergeCell ref="C67:N67"/>
    <mergeCell ref="C68:N68"/>
    <mergeCell ref="C57:N57"/>
    <mergeCell ref="C58:E58"/>
    <mergeCell ref="C59:E59"/>
    <mergeCell ref="C60:E60"/>
    <mergeCell ref="C61:E61"/>
    <mergeCell ref="C62:E62"/>
    <mergeCell ref="C51:E51"/>
    <mergeCell ref="C52:E52"/>
    <mergeCell ref="C53:E53"/>
    <mergeCell ref="C54:E54"/>
    <mergeCell ref="C55:N55"/>
    <mergeCell ref="C56:N56"/>
    <mergeCell ref="C45:N45"/>
    <mergeCell ref="C46:N46"/>
    <mergeCell ref="C47:E47"/>
    <mergeCell ref="C48:E48"/>
    <mergeCell ref="C49:E49"/>
    <mergeCell ref="C50:E50"/>
    <mergeCell ref="C39:E39"/>
    <mergeCell ref="C40:E40"/>
    <mergeCell ref="C41:E41"/>
    <mergeCell ref="C42:E42"/>
    <mergeCell ref="C43:E43"/>
    <mergeCell ref="C44:N44"/>
    <mergeCell ref="C35:N35"/>
    <mergeCell ref="C36:E36"/>
    <mergeCell ref="C37:E37"/>
    <mergeCell ref="C38:E38"/>
    <mergeCell ref="J27:L28"/>
    <mergeCell ref="M27:M29"/>
    <mergeCell ref="N27:N29"/>
    <mergeCell ref="C30:E30"/>
    <mergeCell ref="A31:N31"/>
    <mergeCell ref="C32:E32"/>
    <mergeCell ref="B16:F16"/>
    <mergeCell ref="L25:M25"/>
    <mergeCell ref="A27:A29"/>
    <mergeCell ref="B27:B29"/>
    <mergeCell ref="C27:E29"/>
    <mergeCell ref="F27:F29"/>
    <mergeCell ref="G27:I28"/>
    <mergeCell ref="C33:N33"/>
    <mergeCell ref="C34:N34"/>
    <mergeCell ref="D5:N5"/>
    <mergeCell ref="A7:N7"/>
    <mergeCell ref="A8:N8"/>
    <mergeCell ref="A9:N9"/>
    <mergeCell ref="A10:N10"/>
    <mergeCell ref="A11:N11"/>
    <mergeCell ref="A12:N12"/>
    <mergeCell ref="A13:N13"/>
    <mergeCell ref="B15:F15"/>
  </mergeCells>
  <printOptions horizontalCentered="1"/>
  <pageMargins left="0.39370077848434398" right="0.39370077848434398" top="0.78740155696868896" bottom="0.74803149700164795" header="0.118110239505768" footer="0.118110239505768"/>
  <pageSetup paperSize="9" orientation="landscape"/>
  <headerFooter>
    <oddHeader>&amp;LГРАНД-Смета 2021</oddHeader>
  </headerFooter>
  <rowBreaks count="1" manualBreakCount="1">
    <brk id="26" max="197" man="1"/>
  </row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Y17"/>
  <sheetViews>
    <sheetView view="pageBreakPreview" zoomScale="80" zoomScaleSheetLayoutView="80" workbookViewId="0">
      <selection activeCell="L17" sqref="L17"/>
    </sheetView>
  </sheetViews>
  <sheetFormatPr defaultRowHeight="15.75" x14ac:dyDescent="0.25"/>
  <cols>
    <col min="1" max="1" width="4.85546875" style="212" customWidth="1"/>
    <col min="2" max="2" width="45.140625" style="212" customWidth="1"/>
    <col min="3" max="3" width="37.7109375" style="219" customWidth="1"/>
    <col min="4" max="4" width="9.140625" style="212"/>
    <col min="5" max="5" width="5" style="212" customWidth="1"/>
    <col min="6" max="6" width="9.140625" style="212"/>
    <col min="7" max="7" width="25.7109375" style="213" customWidth="1"/>
    <col min="8" max="8" width="16.28515625" style="213" customWidth="1"/>
    <col min="9" max="9" width="9.28515625" style="213" bestFit="1" customWidth="1"/>
    <col min="10" max="10" width="16.42578125" style="213" customWidth="1"/>
    <col min="11" max="12" width="9.140625" style="212"/>
    <col min="13" max="13" width="26.28515625" style="212" customWidth="1"/>
    <col min="14" max="14" width="11.5703125" style="212" customWidth="1"/>
    <col min="15" max="15" width="16" style="212" customWidth="1"/>
    <col min="16" max="16" width="29.85546875" style="212" customWidth="1"/>
    <col min="17" max="17" width="17.28515625" style="212" customWidth="1"/>
    <col min="18" max="18" width="7.7109375" style="212" customWidth="1"/>
    <col min="19" max="19" width="9.140625" style="174"/>
    <col min="20" max="20" width="31.140625" style="175" customWidth="1"/>
    <col min="21" max="21" width="10.28515625" style="175" bestFit="1" customWidth="1"/>
    <col min="22" max="23" width="9.140625" style="175"/>
    <col min="24" max="25" width="9.140625" style="176"/>
    <col min="26" max="16384" width="9.140625" style="177"/>
  </cols>
  <sheetData>
    <row r="2" spans="1:25" x14ac:dyDescent="0.25">
      <c r="A2" s="791" t="s">
        <v>5124</v>
      </c>
      <c r="B2" s="791"/>
      <c r="C2" s="791"/>
      <c r="D2" s="791"/>
      <c r="E2" s="791"/>
      <c r="F2" s="791"/>
      <c r="G2" s="791"/>
      <c r="H2" s="791"/>
      <c r="I2" s="791"/>
      <c r="J2" s="791"/>
      <c r="K2" s="791"/>
      <c r="L2" s="791"/>
      <c r="M2" s="791"/>
      <c r="N2" s="791"/>
      <c r="O2" s="791"/>
      <c r="P2" s="791"/>
      <c r="Q2" s="791"/>
      <c r="R2" s="791"/>
    </row>
    <row r="3" spans="1:25" x14ac:dyDescent="0.25">
      <c r="A3" s="791" t="s">
        <v>5125</v>
      </c>
      <c r="B3" s="791"/>
      <c r="C3" s="791"/>
      <c r="D3" s="791"/>
      <c r="E3" s="791"/>
      <c r="F3" s="791"/>
      <c r="G3" s="791"/>
      <c r="H3" s="791"/>
      <c r="I3" s="791"/>
      <c r="J3" s="791"/>
      <c r="K3" s="791"/>
      <c r="L3" s="791"/>
      <c r="M3" s="791"/>
      <c r="N3" s="791"/>
      <c r="O3" s="791"/>
      <c r="P3" s="791"/>
      <c r="Q3" s="791"/>
      <c r="R3" s="791"/>
    </row>
    <row r="5" spans="1:25" x14ac:dyDescent="0.25">
      <c r="A5" s="792" t="s">
        <v>24</v>
      </c>
      <c r="B5" s="792"/>
      <c r="C5" s="792"/>
      <c r="D5" s="792"/>
      <c r="E5" s="792"/>
      <c r="F5" s="792"/>
      <c r="G5" s="792"/>
      <c r="H5" s="792"/>
      <c r="I5" s="792"/>
      <c r="J5" s="792"/>
      <c r="K5" s="792"/>
      <c r="L5" s="792"/>
      <c r="M5" s="792"/>
      <c r="N5" s="792"/>
      <c r="O5" s="792"/>
      <c r="P5" s="792"/>
      <c r="Q5" s="792"/>
      <c r="R5" s="792"/>
    </row>
    <row r="6" spans="1:25" x14ac:dyDescent="0.25">
      <c r="A6" s="793" t="s">
        <v>465</v>
      </c>
      <c r="B6" s="793"/>
      <c r="C6" s="793"/>
      <c r="D6" s="793"/>
      <c r="E6" s="793"/>
      <c r="F6" s="793"/>
      <c r="G6" s="793"/>
      <c r="H6" s="793"/>
      <c r="I6" s="793"/>
      <c r="J6" s="793"/>
      <c r="K6" s="793"/>
      <c r="L6" s="793"/>
      <c r="M6" s="793"/>
      <c r="N6" s="793"/>
      <c r="O6" s="793"/>
      <c r="P6" s="793"/>
      <c r="Q6" s="793"/>
      <c r="R6" s="793"/>
    </row>
    <row r="8" spans="1:25" s="184" customFormat="1" ht="164.25" customHeight="1" x14ac:dyDescent="0.2">
      <c r="A8" s="178" t="s">
        <v>4</v>
      </c>
      <c r="B8" s="178" t="s">
        <v>466</v>
      </c>
      <c r="C8" s="179" t="s">
        <v>467</v>
      </c>
      <c r="D8" s="178" t="s">
        <v>468</v>
      </c>
      <c r="E8" s="178" t="s">
        <v>469</v>
      </c>
      <c r="F8" s="178" t="s">
        <v>470</v>
      </c>
      <c r="G8" s="180" t="s">
        <v>471</v>
      </c>
      <c r="H8" s="180" t="s">
        <v>472</v>
      </c>
      <c r="I8" s="180" t="s">
        <v>473</v>
      </c>
      <c r="J8" s="180" t="s">
        <v>474</v>
      </c>
      <c r="K8" s="178" t="s">
        <v>475</v>
      </c>
      <c r="L8" s="178" t="s">
        <v>476</v>
      </c>
      <c r="M8" s="178" t="s">
        <v>477</v>
      </c>
      <c r="N8" s="178" t="s">
        <v>478</v>
      </c>
      <c r="O8" s="178" t="s">
        <v>479</v>
      </c>
      <c r="P8" s="178" t="s">
        <v>480</v>
      </c>
      <c r="Q8" s="178" t="s">
        <v>481</v>
      </c>
      <c r="R8" s="178" t="s">
        <v>482</v>
      </c>
      <c r="S8" s="181"/>
      <c r="T8" s="182"/>
      <c r="U8" s="182"/>
      <c r="V8" s="183"/>
      <c r="W8" s="182"/>
      <c r="X8" s="182"/>
      <c r="Y8" s="182"/>
    </row>
    <row r="9" spans="1:25" ht="16.5" thickBot="1" x14ac:dyDescent="0.3">
      <c r="A9" s="248">
        <v>1</v>
      </c>
      <c r="B9" s="248">
        <v>2</v>
      </c>
      <c r="C9" s="249">
        <v>3</v>
      </c>
      <c r="D9" s="248">
        <v>4</v>
      </c>
      <c r="E9" s="248">
        <v>5</v>
      </c>
      <c r="F9" s="248">
        <v>6</v>
      </c>
      <c r="G9" s="250">
        <v>7</v>
      </c>
      <c r="H9" s="250">
        <v>8</v>
      </c>
      <c r="I9" s="250">
        <v>9</v>
      </c>
      <c r="J9" s="250">
        <v>10</v>
      </c>
      <c r="K9" s="248">
        <v>11</v>
      </c>
      <c r="L9" s="248">
        <v>12</v>
      </c>
      <c r="M9" s="248">
        <v>13</v>
      </c>
      <c r="N9" s="248">
        <v>14</v>
      </c>
      <c r="O9" s="248">
        <v>15</v>
      </c>
      <c r="P9" s="248">
        <v>16</v>
      </c>
      <c r="Q9" s="248">
        <v>17</v>
      </c>
      <c r="R9" s="248">
        <v>18</v>
      </c>
    </row>
    <row r="10" spans="1:25" x14ac:dyDescent="0.25">
      <c r="A10" s="794">
        <v>1</v>
      </c>
      <c r="B10" s="191"/>
      <c r="C10" s="797" t="s">
        <v>5126</v>
      </c>
      <c r="D10" s="191"/>
      <c r="E10" s="800" t="s">
        <v>484</v>
      </c>
      <c r="F10" s="192" t="s">
        <v>484</v>
      </c>
      <c r="G10" s="251"/>
      <c r="H10" s="251">
        <v>800000</v>
      </c>
      <c r="I10" s="193"/>
      <c r="J10" s="194">
        <f t="shared" ref="J10" si="0">H10</f>
        <v>800000</v>
      </c>
      <c r="K10" s="195">
        <v>2020</v>
      </c>
      <c r="L10" s="195">
        <v>4</v>
      </c>
      <c r="M10" s="191" t="s">
        <v>488</v>
      </c>
      <c r="N10" s="196">
        <v>502701001</v>
      </c>
      <c r="O10" s="195">
        <v>7722571920</v>
      </c>
      <c r="P10" s="197"/>
      <c r="Q10" s="191" t="s">
        <v>487</v>
      </c>
      <c r="R10" s="198">
        <v>1</v>
      </c>
      <c r="S10" s="199"/>
      <c r="T10" s="177"/>
      <c r="U10" s="177"/>
      <c r="V10" s="177"/>
      <c r="W10" s="177"/>
      <c r="X10" s="177"/>
      <c r="Y10" s="177"/>
    </row>
    <row r="11" spans="1:25" x14ac:dyDescent="0.25">
      <c r="A11" s="795"/>
      <c r="B11" s="200"/>
      <c r="C11" s="798"/>
      <c r="D11" s="200"/>
      <c r="E11" s="801"/>
      <c r="F11" s="201" t="s">
        <v>484</v>
      </c>
      <c r="G11" s="202"/>
      <c r="H11" s="202">
        <v>850000</v>
      </c>
      <c r="I11" s="202"/>
      <c r="J11" s="203">
        <f>H11</f>
        <v>850000</v>
      </c>
      <c r="K11" s="204">
        <v>2020</v>
      </c>
      <c r="L11" s="204">
        <v>4</v>
      </c>
      <c r="M11" s="200" t="s">
        <v>485</v>
      </c>
      <c r="N11" s="252">
        <v>772301001</v>
      </c>
      <c r="O11" s="204">
        <v>9723085620</v>
      </c>
      <c r="P11" s="205" t="s">
        <v>486</v>
      </c>
      <c r="Q11" s="200" t="s">
        <v>487</v>
      </c>
      <c r="R11" s="253">
        <v>1</v>
      </c>
      <c r="S11" s="199"/>
      <c r="T11" s="177"/>
      <c r="U11" s="177"/>
      <c r="V11" s="177"/>
      <c r="W11" s="177"/>
      <c r="X11" s="177"/>
      <c r="Y11" s="177"/>
    </row>
    <row r="12" spans="1:25" ht="51.75" thickBot="1" x14ac:dyDescent="0.3">
      <c r="A12" s="796"/>
      <c r="B12" s="206"/>
      <c r="C12" s="799"/>
      <c r="D12" s="206"/>
      <c r="E12" s="802"/>
      <c r="F12" s="207" t="s">
        <v>484</v>
      </c>
      <c r="G12" s="208"/>
      <c r="H12" s="208">
        <v>900000</v>
      </c>
      <c r="I12" s="208"/>
      <c r="J12" s="209">
        <f>H12</f>
        <v>900000</v>
      </c>
      <c r="K12" s="210">
        <v>2020</v>
      </c>
      <c r="L12" s="210">
        <v>4</v>
      </c>
      <c r="M12" s="206" t="s">
        <v>5127</v>
      </c>
      <c r="N12" s="210"/>
      <c r="O12" s="210">
        <v>7701642954</v>
      </c>
      <c r="P12" s="211"/>
      <c r="Q12" s="206" t="s">
        <v>487</v>
      </c>
      <c r="R12" s="254">
        <v>1</v>
      </c>
      <c r="S12" s="199"/>
      <c r="T12" s="177"/>
      <c r="U12" s="177"/>
      <c r="V12" s="177"/>
      <c r="W12" s="177"/>
      <c r="X12" s="177"/>
      <c r="Y12" s="177"/>
    </row>
    <row r="14" spans="1:25" ht="20.25" customHeight="1" x14ac:dyDescent="0.25">
      <c r="C14" s="788" t="s">
        <v>490</v>
      </c>
      <c r="D14" s="788"/>
      <c r="E14" s="788"/>
      <c r="F14" s="788"/>
      <c r="G14" s="788"/>
    </row>
    <row r="16" spans="1:25" ht="57" x14ac:dyDescent="0.25">
      <c r="C16" s="215" t="s">
        <v>491</v>
      </c>
      <c r="D16" s="215"/>
      <c r="E16" s="216" t="s">
        <v>492</v>
      </c>
      <c r="F16" s="789">
        <f>H10</f>
        <v>800000</v>
      </c>
      <c r="G16" s="789"/>
    </row>
    <row r="17" spans="3:7" ht="57" x14ac:dyDescent="0.25">
      <c r="C17" s="217" t="s">
        <v>493</v>
      </c>
      <c r="D17" s="218" t="s">
        <v>494</v>
      </c>
      <c r="E17" s="218" t="s">
        <v>492</v>
      </c>
      <c r="F17" s="790">
        <f>F16/11.91</f>
        <v>67170.45</v>
      </c>
      <c r="G17" s="790"/>
    </row>
  </sheetData>
  <mergeCells count="10">
    <mergeCell ref="C14:G14"/>
    <mergeCell ref="F16:G16"/>
    <mergeCell ref="F17:G17"/>
    <mergeCell ref="A2:R2"/>
    <mergeCell ref="A3:R3"/>
    <mergeCell ref="A5:R5"/>
    <mergeCell ref="A6:R6"/>
    <mergeCell ref="A10:A12"/>
    <mergeCell ref="C10:C12"/>
    <mergeCell ref="E10:E12"/>
  </mergeCells>
  <hyperlinks>
    <hyperlink ref="P11" r:id="rId1"/>
  </hyperlinks>
  <pageMargins left="0.39370078740157483" right="0.39370078740157483" top="0.78740157480314965" bottom="0.39370078740157483" header="0.59055118110236227" footer="0.31496062992125984"/>
  <pageSetup paperSize="9" scale="46" fitToHeight="0" orientation="landscape" r:id="rId2"/>
  <headerFooter>
    <oddFooter>&amp;R&amp;P</oddFoot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N20"/>
  <sheetViews>
    <sheetView view="pageBreakPreview" zoomScale="95" zoomScaleNormal="95" zoomScaleSheetLayoutView="95" workbookViewId="0">
      <selection activeCell="E12" sqref="E12"/>
    </sheetView>
  </sheetViews>
  <sheetFormatPr defaultRowHeight="15" x14ac:dyDescent="0.25"/>
  <cols>
    <col min="1" max="1" width="5.7109375" style="255" customWidth="1"/>
    <col min="2" max="2" width="46.28515625" style="255" customWidth="1"/>
    <col min="3" max="3" width="19.7109375" style="255" customWidth="1"/>
    <col min="4" max="4" width="11.28515625" style="255" customWidth="1"/>
    <col min="5" max="5" width="16.28515625" style="255" customWidth="1"/>
    <col min="6" max="256" width="9.140625" style="255"/>
    <col min="257" max="257" width="5.7109375" style="255" customWidth="1"/>
    <col min="258" max="258" width="46.28515625" style="255" customWidth="1"/>
    <col min="259" max="259" width="19.7109375" style="255" customWidth="1"/>
    <col min="260" max="260" width="11.28515625" style="255" customWidth="1"/>
    <col min="261" max="261" width="16.28515625" style="255" customWidth="1"/>
    <col min="262" max="512" width="9.140625" style="255"/>
    <col min="513" max="513" width="5.7109375" style="255" customWidth="1"/>
    <col min="514" max="514" width="46.28515625" style="255" customWidth="1"/>
    <col min="515" max="515" width="19.7109375" style="255" customWidth="1"/>
    <col min="516" max="516" width="11.28515625" style="255" customWidth="1"/>
    <col min="517" max="517" width="16.28515625" style="255" customWidth="1"/>
    <col min="518" max="768" width="9.140625" style="255"/>
    <col min="769" max="769" width="5.7109375" style="255" customWidth="1"/>
    <col min="770" max="770" width="46.28515625" style="255" customWidth="1"/>
    <col min="771" max="771" width="19.7109375" style="255" customWidth="1"/>
    <col min="772" max="772" width="11.28515625" style="255" customWidth="1"/>
    <col min="773" max="773" width="16.28515625" style="255" customWidth="1"/>
    <col min="774" max="1024" width="9.140625" style="255"/>
    <col min="1025" max="1025" width="5.7109375" style="255" customWidth="1"/>
    <col min="1026" max="1026" width="46.28515625" style="255" customWidth="1"/>
    <col min="1027" max="1027" width="19.7109375" style="255" customWidth="1"/>
    <col min="1028" max="1028" width="11.28515625" style="255" customWidth="1"/>
    <col min="1029" max="1029" width="16.28515625" style="255" customWidth="1"/>
    <col min="1030" max="1280" width="9.140625" style="255"/>
    <col min="1281" max="1281" width="5.7109375" style="255" customWidth="1"/>
    <col min="1282" max="1282" width="46.28515625" style="255" customWidth="1"/>
    <col min="1283" max="1283" width="19.7109375" style="255" customWidth="1"/>
    <col min="1284" max="1284" width="11.28515625" style="255" customWidth="1"/>
    <col min="1285" max="1285" width="16.28515625" style="255" customWidth="1"/>
    <col min="1286" max="1536" width="9.140625" style="255"/>
    <col min="1537" max="1537" width="5.7109375" style="255" customWidth="1"/>
    <col min="1538" max="1538" width="46.28515625" style="255" customWidth="1"/>
    <col min="1539" max="1539" width="19.7109375" style="255" customWidth="1"/>
    <col min="1540" max="1540" width="11.28515625" style="255" customWidth="1"/>
    <col min="1541" max="1541" width="16.28515625" style="255" customWidth="1"/>
    <col min="1542" max="1792" width="9.140625" style="255"/>
    <col min="1793" max="1793" width="5.7109375" style="255" customWidth="1"/>
    <col min="1794" max="1794" width="46.28515625" style="255" customWidth="1"/>
    <col min="1795" max="1795" width="19.7109375" style="255" customWidth="1"/>
    <col min="1796" max="1796" width="11.28515625" style="255" customWidth="1"/>
    <col min="1797" max="1797" width="16.28515625" style="255" customWidth="1"/>
    <col min="1798" max="2048" width="9.140625" style="255"/>
    <col min="2049" max="2049" width="5.7109375" style="255" customWidth="1"/>
    <col min="2050" max="2050" width="46.28515625" style="255" customWidth="1"/>
    <col min="2051" max="2051" width="19.7109375" style="255" customWidth="1"/>
    <col min="2052" max="2052" width="11.28515625" style="255" customWidth="1"/>
    <col min="2053" max="2053" width="16.28515625" style="255" customWidth="1"/>
    <col min="2054" max="2304" width="9.140625" style="255"/>
    <col min="2305" max="2305" width="5.7109375" style="255" customWidth="1"/>
    <col min="2306" max="2306" width="46.28515625" style="255" customWidth="1"/>
    <col min="2307" max="2307" width="19.7109375" style="255" customWidth="1"/>
    <col min="2308" max="2308" width="11.28515625" style="255" customWidth="1"/>
    <col min="2309" max="2309" width="16.28515625" style="255" customWidth="1"/>
    <col min="2310" max="2560" width="9.140625" style="255"/>
    <col min="2561" max="2561" width="5.7109375" style="255" customWidth="1"/>
    <col min="2562" max="2562" width="46.28515625" style="255" customWidth="1"/>
    <col min="2563" max="2563" width="19.7109375" style="255" customWidth="1"/>
    <col min="2564" max="2564" width="11.28515625" style="255" customWidth="1"/>
    <col min="2565" max="2565" width="16.28515625" style="255" customWidth="1"/>
    <col min="2566" max="2816" width="9.140625" style="255"/>
    <col min="2817" max="2817" width="5.7109375" style="255" customWidth="1"/>
    <col min="2818" max="2818" width="46.28515625" style="255" customWidth="1"/>
    <col min="2819" max="2819" width="19.7109375" style="255" customWidth="1"/>
    <col min="2820" max="2820" width="11.28515625" style="255" customWidth="1"/>
    <col min="2821" max="2821" width="16.28515625" style="255" customWidth="1"/>
    <col min="2822" max="3072" width="9.140625" style="255"/>
    <col min="3073" max="3073" width="5.7109375" style="255" customWidth="1"/>
    <col min="3074" max="3074" width="46.28515625" style="255" customWidth="1"/>
    <col min="3075" max="3075" width="19.7109375" style="255" customWidth="1"/>
    <col min="3076" max="3076" width="11.28515625" style="255" customWidth="1"/>
    <col min="3077" max="3077" width="16.28515625" style="255" customWidth="1"/>
    <col min="3078" max="3328" width="9.140625" style="255"/>
    <col min="3329" max="3329" width="5.7109375" style="255" customWidth="1"/>
    <col min="3330" max="3330" width="46.28515625" style="255" customWidth="1"/>
    <col min="3331" max="3331" width="19.7109375" style="255" customWidth="1"/>
    <col min="3332" max="3332" width="11.28515625" style="255" customWidth="1"/>
    <col min="3333" max="3333" width="16.28515625" style="255" customWidth="1"/>
    <col min="3334" max="3584" width="9.140625" style="255"/>
    <col min="3585" max="3585" width="5.7109375" style="255" customWidth="1"/>
    <col min="3586" max="3586" width="46.28515625" style="255" customWidth="1"/>
    <col min="3587" max="3587" width="19.7109375" style="255" customWidth="1"/>
    <col min="3588" max="3588" width="11.28515625" style="255" customWidth="1"/>
    <col min="3589" max="3589" width="16.28515625" style="255" customWidth="1"/>
    <col min="3590" max="3840" width="9.140625" style="255"/>
    <col min="3841" max="3841" width="5.7109375" style="255" customWidth="1"/>
    <col min="3842" max="3842" width="46.28515625" style="255" customWidth="1"/>
    <col min="3843" max="3843" width="19.7109375" style="255" customWidth="1"/>
    <col min="3844" max="3844" width="11.28515625" style="255" customWidth="1"/>
    <col min="3845" max="3845" width="16.28515625" style="255" customWidth="1"/>
    <col min="3846" max="4096" width="9.140625" style="255"/>
    <col min="4097" max="4097" width="5.7109375" style="255" customWidth="1"/>
    <col min="4098" max="4098" width="46.28515625" style="255" customWidth="1"/>
    <col min="4099" max="4099" width="19.7109375" style="255" customWidth="1"/>
    <col min="4100" max="4100" width="11.28515625" style="255" customWidth="1"/>
    <col min="4101" max="4101" width="16.28515625" style="255" customWidth="1"/>
    <col min="4102" max="4352" width="9.140625" style="255"/>
    <col min="4353" max="4353" width="5.7109375" style="255" customWidth="1"/>
    <col min="4354" max="4354" width="46.28515625" style="255" customWidth="1"/>
    <col min="4355" max="4355" width="19.7109375" style="255" customWidth="1"/>
    <col min="4356" max="4356" width="11.28515625" style="255" customWidth="1"/>
    <col min="4357" max="4357" width="16.28515625" style="255" customWidth="1"/>
    <col min="4358" max="4608" width="9.140625" style="255"/>
    <col min="4609" max="4609" width="5.7109375" style="255" customWidth="1"/>
    <col min="4610" max="4610" width="46.28515625" style="255" customWidth="1"/>
    <col min="4611" max="4611" width="19.7109375" style="255" customWidth="1"/>
    <col min="4612" max="4612" width="11.28515625" style="255" customWidth="1"/>
    <col min="4613" max="4613" width="16.28515625" style="255" customWidth="1"/>
    <col min="4614" max="4864" width="9.140625" style="255"/>
    <col min="4865" max="4865" width="5.7109375" style="255" customWidth="1"/>
    <col min="4866" max="4866" width="46.28515625" style="255" customWidth="1"/>
    <col min="4867" max="4867" width="19.7109375" style="255" customWidth="1"/>
    <col min="4868" max="4868" width="11.28515625" style="255" customWidth="1"/>
    <col min="4869" max="4869" width="16.28515625" style="255" customWidth="1"/>
    <col min="4870" max="5120" width="9.140625" style="255"/>
    <col min="5121" max="5121" width="5.7109375" style="255" customWidth="1"/>
    <col min="5122" max="5122" width="46.28515625" style="255" customWidth="1"/>
    <col min="5123" max="5123" width="19.7109375" style="255" customWidth="1"/>
    <col min="5124" max="5124" width="11.28515625" style="255" customWidth="1"/>
    <col min="5125" max="5125" width="16.28515625" style="255" customWidth="1"/>
    <col min="5126" max="5376" width="9.140625" style="255"/>
    <col min="5377" max="5377" width="5.7109375" style="255" customWidth="1"/>
    <col min="5378" max="5378" width="46.28515625" style="255" customWidth="1"/>
    <col min="5379" max="5379" width="19.7109375" style="255" customWidth="1"/>
    <col min="5380" max="5380" width="11.28515625" style="255" customWidth="1"/>
    <col min="5381" max="5381" width="16.28515625" style="255" customWidth="1"/>
    <col min="5382" max="5632" width="9.140625" style="255"/>
    <col min="5633" max="5633" width="5.7109375" style="255" customWidth="1"/>
    <col min="5634" max="5634" width="46.28515625" style="255" customWidth="1"/>
    <col min="5635" max="5635" width="19.7109375" style="255" customWidth="1"/>
    <col min="5636" max="5636" width="11.28515625" style="255" customWidth="1"/>
    <col min="5637" max="5637" width="16.28515625" style="255" customWidth="1"/>
    <col min="5638" max="5888" width="9.140625" style="255"/>
    <col min="5889" max="5889" width="5.7109375" style="255" customWidth="1"/>
    <col min="5890" max="5890" width="46.28515625" style="255" customWidth="1"/>
    <col min="5891" max="5891" width="19.7109375" style="255" customWidth="1"/>
    <col min="5892" max="5892" width="11.28515625" style="255" customWidth="1"/>
    <col min="5893" max="5893" width="16.28515625" style="255" customWidth="1"/>
    <col min="5894" max="6144" width="9.140625" style="255"/>
    <col min="6145" max="6145" width="5.7109375" style="255" customWidth="1"/>
    <col min="6146" max="6146" width="46.28515625" style="255" customWidth="1"/>
    <col min="6147" max="6147" width="19.7109375" style="255" customWidth="1"/>
    <col min="6148" max="6148" width="11.28515625" style="255" customWidth="1"/>
    <col min="6149" max="6149" width="16.28515625" style="255" customWidth="1"/>
    <col min="6150" max="6400" width="9.140625" style="255"/>
    <col min="6401" max="6401" width="5.7109375" style="255" customWidth="1"/>
    <col min="6402" max="6402" width="46.28515625" style="255" customWidth="1"/>
    <col min="6403" max="6403" width="19.7109375" style="255" customWidth="1"/>
    <col min="6404" max="6404" width="11.28515625" style="255" customWidth="1"/>
    <col min="6405" max="6405" width="16.28515625" style="255" customWidth="1"/>
    <col min="6406" max="6656" width="9.140625" style="255"/>
    <col min="6657" max="6657" width="5.7109375" style="255" customWidth="1"/>
    <col min="6658" max="6658" width="46.28515625" style="255" customWidth="1"/>
    <col min="6659" max="6659" width="19.7109375" style="255" customWidth="1"/>
    <col min="6660" max="6660" width="11.28515625" style="255" customWidth="1"/>
    <col min="6661" max="6661" width="16.28515625" style="255" customWidth="1"/>
    <col min="6662" max="6912" width="9.140625" style="255"/>
    <col min="6913" max="6913" width="5.7109375" style="255" customWidth="1"/>
    <col min="6914" max="6914" width="46.28515625" style="255" customWidth="1"/>
    <col min="6915" max="6915" width="19.7109375" style="255" customWidth="1"/>
    <col min="6916" max="6916" width="11.28515625" style="255" customWidth="1"/>
    <col min="6917" max="6917" width="16.28515625" style="255" customWidth="1"/>
    <col min="6918" max="7168" width="9.140625" style="255"/>
    <col min="7169" max="7169" width="5.7109375" style="255" customWidth="1"/>
    <col min="7170" max="7170" width="46.28515625" style="255" customWidth="1"/>
    <col min="7171" max="7171" width="19.7109375" style="255" customWidth="1"/>
    <col min="7172" max="7172" width="11.28515625" style="255" customWidth="1"/>
    <col min="7173" max="7173" width="16.28515625" style="255" customWidth="1"/>
    <col min="7174" max="7424" width="9.140625" style="255"/>
    <col min="7425" max="7425" width="5.7109375" style="255" customWidth="1"/>
    <col min="7426" max="7426" width="46.28515625" style="255" customWidth="1"/>
    <col min="7427" max="7427" width="19.7109375" style="255" customWidth="1"/>
    <col min="7428" max="7428" width="11.28515625" style="255" customWidth="1"/>
    <col min="7429" max="7429" width="16.28515625" style="255" customWidth="1"/>
    <col min="7430" max="7680" width="9.140625" style="255"/>
    <col min="7681" max="7681" width="5.7109375" style="255" customWidth="1"/>
    <col min="7682" max="7682" width="46.28515625" style="255" customWidth="1"/>
    <col min="7683" max="7683" width="19.7109375" style="255" customWidth="1"/>
    <col min="7684" max="7684" width="11.28515625" style="255" customWidth="1"/>
    <col min="7685" max="7685" width="16.28515625" style="255" customWidth="1"/>
    <col min="7686" max="7936" width="9.140625" style="255"/>
    <col min="7937" max="7937" width="5.7109375" style="255" customWidth="1"/>
    <col min="7938" max="7938" width="46.28515625" style="255" customWidth="1"/>
    <col min="7939" max="7939" width="19.7109375" style="255" customWidth="1"/>
    <col min="7940" max="7940" width="11.28515625" style="255" customWidth="1"/>
    <col min="7941" max="7941" width="16.28515625" style="255" customWidth="1"/>
    <col min="7942" max="8192" width="9.140625" style="255"/>
    <col min="8193" max="8193" width="5.7109375" style="255" customWidth="1"/>
    <col min="8194" max="8194" width="46.28515625" style="255" customWidth="1"/>
    <col min="8195" max="8195" width="19.7109375" style="255" customWidth="1"/>
    <col min="8196" max="8196" width="11.28515625" style="255" customWidth="1"/>
    <col min="8197" max="8197" width="16.28515625" style="255" customWidth="1"/>
    <col min="8198" max="8448" width="9.140625" style="255"/>
    <col min="8449" max="8449" width="5.7109375" style="255" customWidth="1"/>
    <col min="8450" max="8450" width="46.28515625" style="255" customWidth="1"/>
    <col min="8451" max="8451" width="19.7109375" style="255" customWidth="1"/>
    <col min="8452" max="8452" width="11.28515625" style="255" customWidth="1"/>
    <col min="8453" max="8453" width="16.28515625" style="255" customWidth="1"/>
    <col min="8454" max="8704" width="9.140625" style="255"/>
    <col min="8705" max="8705" width="5.7109375" style="255" customWidth="1"/>
    <col min="8706" max="8706" width="46.28515625" style="255" customWidth="1"/>
    <col min="8707" max="8707" width="19.7109375" style="255" customWidth="1"/>
    <col min="8708" max="8708" width="11.28515625" style="255" customWidth="1"/>
    <col min="8709" max="8709" width="16.28515625" style="255" customWidth="1"/>
    <col min="8710" max="8960" width="9.140625" style="255"/>
    <col min="8961" max="8961" width="5.7109375" style="255" customWidth="1"/>
    <col min="8962" max="8962" width="46.28515625" style="255" customWidth="1"/>
    <col min="8963" max="8963" width="19.7109375" style="255" customWidth="1"/>
    <col min="8964" max="8964" width="11.28515625" style="255" customWidth="1"/>
    <col min="8965" max="8965" width="16.28515625" style="255" customWidth="1"/>
    <col min="8966" max="9216" width="9.140625" style="255"/>
    <col min="9217" max="9217" width="5.7109375" style="255" customWidth="1"/>
    <col min="9218" max="9218" width="46.28515625" style="255" customWidth="1"/>
    <col min="9219" max="9219" width="19.7109375" style="255" customWidth="1"/>
    <col min="9220" max="9220" width="11.28515625" style="255" customWidth="1"/>
    <col min="9221" max="9221" width="16.28515625" style="255" customWidth="1"/>
    <col min="9222" max="9472" width="9.140625" style="255"/>
    <col min="9473" max="9473" width="5.7109375" style="255" customWidth="1"/>
    <col min="9474" max="9474" width="46.28515625" style="255" customWidth="1"/>
    <col min="9475" max="9475" width="19.7109375" style="255" customWidth="1"/>
    <col min="9476" max="9476" width="11.28515625" style="255" customWidth="1"/>
    <col min="9477" max="9477" width="16.28515625" style="255" customWidth="1"/>
    <col min="9478" max="9728" width="9.140625" style="255"/>
    <col min="9729" max="9729" width="5.7109375" style="255" customWidth="1"/>
    <col min="9730" max="9730" width="46.28515625" style="255" customWidth="1"/>
    <col min="9731" max="9731" width="19.7109375" style="255" customWidth="1"/>
    <col min="9732" max="9732" width="11.28515625" style="255" customWidth="1"/>
    <col min="9733" max="9733" width="16.28515625" style="255" customWidth="1"/>
    <col min="9734" max="9984" width="9.140625" style="255"/>
    <col min="9985" max="9985" width="5.7109375" style="255" customWidth="1"/>
    <col min="9986" max="9986" width="46.28515625" style="255" customWidth="1"/>
    <col min="9987" max="9987" width="19.7109375" style="255" customWidth="1"/>
    <col min="9988" max="9988" width="11.28515625" style="255" customWidth="1"/>
    <col min="9989" max="9989" width="16.28515625" style="255" customWidth="1"/>
    <col min="9990" max="10240" width="9.140625" style="255"/>
    <col min="10241" max="10241" width="5.7109375" style="255" customWidth="1"/>
    <col min="10242" max="10242" width="46.28515625" style="255" customWidth="1"/>
    <col min="10243" max="10243" width="19.7109375" style="255" customWidth="1"/>
    <col min="10244" max="10244" width="11.28515625" style="255" customWidth="1"/>
    <col min="10245" max="10245" width="16.28515625" style="255" customWidth="1"/>
    <col min="10246" max="10496" width="9.140625" style="255"/>
    <col min="10497" max="10497" width="5.7109375" style="255" customWidth="1"/>
    <col min="10498" max="10498" width="46.28515625" style="255" customWidth="1"/>
    <col min="10499" max="10499" width="19.7109375" style="255" customWidth="1"/>
    <col min="10500" max="10500" width="11.28515625" style="255" customWidth="1"/>
    <col min="10501" max="10501" width="16.28515625" style="255" customWidth="1"/>
    <col min="10502" max="10752" width="9.140625" style="255"/>
    <col min="10753" max="10753" width="5.7109375" style="255" customWidth="1"/>
    <col min="10754" max="10754" width="46.28515625" style="255" customWidth="1"/>
    <col min="10755" max="10755" width="19.7109375" style="255" customWidth="1"/>
    <col min="10756" max="10756" width="11.28515625" style="255" customWidth="1"/>
    <col min="10757" max="10757" width="16.28515625" style="255" customWidth="1"/>
    <col min="10758" max="11008" width="9.140625" style="255"/>
    <col min="11009" max="11009" width="5.7109375" style="255" customWidth="1"/>
    <col min="11010" max="11010" width="46.28515625" style="255" customWidth="1"/>
    <col min="11011" max="11011" width="19.7109375" style="255" customWidth="1"/>
    <col min="11012" max="11012" width="11.28515625" style="255" customWidth="1"/>
    <col min="11013" max="11013" width="16.28515625" style="255" customWidth="1"/>
    <col min="11014" max="11264" width="9.140625" style="255"/>
    <col min="11265" max="11265" width="5.7109375" style="255" customWidth="1"/>
    <col min="11266" max="11266" width="46.28515625" style="255" customWidth="1"/>
    <col min="11267" max="11267" width="19.7109375" style="255" customWidth="1"/>
    <col min="11268" max="11268" width="11.28515625" style="255" customWidth="1"/>
    <col min="11269" max="11269" width="16.28515625" style="255" customWidth="1"/>
    <col min="11270" max="11520" width="9.140625" style="255"/>
    <col min="11521" max="11521" width="5.7109375" style="255" customWidth="1"/>
    <col min="11522" max="11522" width="46.28515625" style="255" customWidth="1"/>
    <col min="11523" max="11523" width="19.7109375" style="255" customWidth="1"/>
    <col min="11524" max="11524" width="11.28515625" style="255" customWidth="1"/>
    <col min="11525" max="11525" width="16.28515625" style="255" customWidth="1"/>
    <col min="11526" max="11776" width="9.140625" style="255"/>
    <col min="11777" max="11777" width="5.7109375" style="255" customWidth="1"/>
    <col min="11778" max="11778" width="46.28515625" style="255" customWidth="1"/>
    <col min="11779" max="11779" width="19.7109375" style="255" customWidth="1"/>
    <col min="11780" max="11780" width="11.28515625" style="255" customWidth="1"/>
    <col min="11781" max="11781" width="16.28515625" style="255" customWidth="1"/>
    <col min="11782" max="12032" width="9.140625" style="255"/>
    <col min="12033" max="12033" width="5.7109375" style="255" customWidth="1"/>
    <col min="12034" max="12034" width="46.28515625" style="255" customWidth="1"/>
    <col min="12035" max="12035" width="19.7109375" style="255" customWidth="1"/>
    <col min="12036" max="12036" width="11.28515625" style="255" customWidth="1"/>
    <col min="12037" max="12037" width="16.28515625" style="255" customWidth="1"/>
    <col min="12038" max="12288" width="9.140625" style="255"/>
    <col min="12289" max="12289" width="5.7109375" style="255" customWidth="1"/>
    <col min="12290" max="12290" width="46.28515625" style="255" customWidth="1"/>
    <col min="12291" max="12291" width="19.7109375" style="255" customWidth="1"/>
    <col min="12292" max="12292" width="11.28515625" style="255" customWidth="1"/>
    <col min="12293" max="12293" width="16.28515625" style="255" customWidth="1"/>
    <col min="12294" max="12544" width="9.140625" style="255"/>
    <col min="12545" max="12545" width="5.7109375" style="255" customWidth="1"/>
    <col min="12546" max="12546" width="46.28515625" style="255" customWidth="1"/>
    <col min="12547" max="12547" width="19.7109375" style="255" customWidth="1"/>
    <col min="12548" max="12548" width="11.28515625" style="255" customWidth="1"/>
    <col min="12549" max="12549" width="16.28515625" style="255" customWidth="1"/>
    <col min="12550" max="12800" width="9.140625" style="255"/>
    <col min="12801" max="12801" width="5.7109375" style="255" customWidth="1"/>
    <col min="12802" max="12802" width="46.28515625" style="255" customWidth="1"/>
    <col min="12803" max="12803" width="19.7109375" style="255" customWidth="1"/>
    <col min="12804" max="12804" width="11.28515625" style="255" customWidth="1"/>
    <col min="12805" max="12805" width="16.28515625" style="255" customWidth="1"/>
    <col min="12806" max="13056" width="9.140625" style="255"/>
    <col min="13057" max="13057" width="5.7109375" style="255" customWidth="1"/>
    <col min="13058" max="13058" width="46.28515625" style="255" customWidth="1"/>
    <col min="13059" max="13059" width="19.7109375" style="255" customWidth="1"/>
    <col min="13060" max="13060" width="11.28515625" style="255" customWidth="1"/>
    <col min="13061" max="13061" width="16.28515625" style="255" customWidth="1"/>
    <col min="13062" max="13312" width="9.140625" style="255"/>
    <col min="13313" max="13313" width="5.7109375" style="255" customWidth="1"/>
    <col min="13314" max="13314" width="46.28515625" style="255" customWidth="1"/>
    <col min="13315" max="13315" width="19.7109375" style="255" customWidth="1"/>
    <col min="13316" max="13316" width="11.28515625" style="255" customWidth="1"/>
    <col min="13317" max="13317" width="16.28515625" style="255" customWidth="1"/>
    <col min="13318" max="13568" width="9.140625" style="255"/>
    <col min="13569" max="13569" width="5.7109375" style="255" customWidth="1"/>
    <col min="13570" max="13570" width="46.28515625" style="255" customWidth="1"/>
    <col min="13571" max="13571" width="19.7109375" style="255" customWidth="1"/>
    <col min="13572" max="13572" width="11.28515625" style="255" customWidth="1"/>
    <col min="13573" max="13573" width="16.28515625" style="255" customWidth="1"/>
    <col min="13574" max="13824" width="9.140625" style="255"/>
    <col min="13825" max="13825" width="5.7109375" style="255" customWidth="1"/>
    <col min="13826" max="13826" width="46.28515625" style="255" customWidth="1"/>
    <col min="13827" max="13827" width="19.7109375" style="255" customWidth="1"/>
    <col min="13828" max="13828" width="11.28515625" style="255" customWidth="1"/>
    <col min="13829" max="13829" width="16.28515625" style="255" customWidth="1"/>
    <col min="13830" max="14080" width="9.140625" style="255"/>
    <col min="14081" max="14081" width="5.7109375" style="255" customWidth="1"/>
    <col min="14082" max="14082" width="46.28515625" style="255" customWidth="1"/>
    <col min="14083" max="14083" width="19.7109375" style="255" customWidth="1"/>
    <col min="14084" max="14084" width="11.28515625" style="255" customWidth="1"/>
    <col min="14085" max="14085" width="16.28515625" style="255" customWidth="1"/>
    <col min="14086" max="14336" width="9.140625" style="255"/>
    <col min="14337" max="14337" width="5.7109375" style="255" customWidth="1"/>
    <col min="14338" max="14338" width="46.28515625" style="255" customWidth="1"/>
    <col min="14339" max="14339" width="19.7109375" style="255" customWidth="1"/>
    <col min="14340" max="14340" width="11.28515625" style="255" customWidth="1"/>
    <col min="14341" max="14341" width="16.28515625" style="255" customWidth="1"/>
    <col min="14342" max="14592" width="9.140625" style="255"/>
    <col min="14593" max="14593" width="5.7109375" style="255" customWidth="1"/>
    <col min="14594" max="14594" width="46.28515625" style="255" customWidth="1"/>
    <col min="14595" max="14595" width="19.7109375" style="255" customWidth="1"/>
    <col min="14596" max="14596" width="11.28515625" style="255" customWidth="1"/>
    <col min="14597" max="14597" width="16.28515625" style="255" customWidth="1"/>
    <col min="14598" max="14848" width="9.140625" style="255"/>
    <col min="14849" max="14849" width="5.7109375" style="255" customWidth="1"/>
    <col min="14850" max="14850" width="46.28515625" style="255" customWidth="1"/>
    <col min="14851" max="14851" width="19.7109375" style="255" customWidth="1"/>
    <col min="14852" max="14852" width="11.28515625" style="255" customWidth="1"/>
    <col min="14853" max="14853" width="16.28515625" style="255" customWidth="1"/>
    <col min="14854" max="15104" width="9.140625" style="255"/>
    <col min="15105" max="15105" width="5.7109375" style="255" customWidth="1"/>
    <col min="15106" max="15106" width="46.28515625" style="255" customWidth="1"/>
    <col min="15107" max="15107" width="19.7109375" style="255" customWidth="1"/>
    <col min="15108" max="15108" width="11.28515625" style="255" customWidth="1"/>
    <col min="15109" max="15109" width="16.28515625" style="255" customWidth="1"/>
    <col min="15110" max="15360" width="9.140625" style="255"/>
    <col min="15361" max="15361" width="5.7109375" style="255" customWidth="1"/>
    <col min="15362" max="15362" width="46.28515625" style="255" customWidth="1"/>
    <col min="15363" max="15363" width="19.7109375" style="255" customWidth="1"/>
    <col min="15364" max="15364" width="11.28515625" style="255" customWidth="1"/>
    <col min="15365" max="15365" width="16.28515625" style="255" customWidth="1"/>
    <col min="15366" max="15616" width="9.140625" style="255"/>
    <col min="15617" max="15617" width="5.7109375" style="255" customWidth="1"/>
    <col min="15618" max="15618" width="46.28515625" style="255" customWidth="1"/>
    <col min="15619" max="15619" width="19.7109375" style="255" customWidth="1"/>
    <col min="15620" max="15620" width="11.28515625" style="255" customWidth="1"/>
    <col min="15621" max="15621" width="16.28515625" style="255" customWidth="1"/>
    <col min="15622" max="15872" width="9.140625" style="255"/>
    <col min="15873" max="15873" width="5.7109375" style="255" customWidth="1"/>
    <col min="15874" max="15874" width="46.28515625" style="255" customWidth="1"/>
    <col min="15875" max="15875" width="19.7109375" style="255" customWidth="1"/>
    <col min="15876" max="15876" width="11.28515625" style="255" customWidth="1"/>
    <col min="15877" max="15877" width="16.28515625" style="255" customWidth="1"/>
    <col min="15878" max="16128" width="9.140625" style="255"/>
    <col min="16129" max="16129" width="5.7109375" style="255" customWidth="1"/>
    <col min="16130" max="16130" width="46.28515625" style="255" customWidth="1"/>
    <col min="16131" max="16131" width="19.7109375" style="255" customWidth="1"/>
    <col min="16132" max="16132" width="11.28515625" style="255" customWidth="1"/>
    <col min="16133" max="16133" width="16.28515625" style="255" customWidth="1"/>
    <col min="16134" max="16384" width="9.140625" style="255"/>
  </cols>
  <sheetData>
    <row r="2" spans="1:14" ht="28.5" customHeight="1" x14ac:dyDescent="0.25">
      <c r="A2" s="810" t="s">
        <v>5128</v>
      </c>
      <c r="B2" s="810"/>
      <c r="C2" s="810"/>
      <c r="D2" s="810"/>
      <c r="E2" s="810"/>
    </row>
    <row r="4" spans="1:14" x14ac:dyDescent="0.25">
      <c r="A4" s="811" t="s">
        <v>5129</v>
      </c>
      <c r="B4" s="811"/>
      <c r="C4" s="811"/>
      <c r="D4" s="811"/>
      <c r="E4" s="811"/>
      <c r="F4" s="256"/>
      <c r="G4" s="256"/>
      <c r="H4" s="256"/>
      <c r="I4" s="256"/>
      <c r="J4" s="256"/>
      <c r="K4" s="256"/>
      <c r="L4" s="256"/>
    </row>
    <row r="5" spans="1:14" ht="33" customHeight="1" x14ac:dyDescent="0.25">
      <c r="A5" s="812" t="s">
        <v>5130</v>
      </c>
      <c r="B5" s="812"/>
      <c r="C5" s="812"/>
      <c r="D5" s="812"/>
      <c r="E5" s="812"/>
      <c r="F5" s="257"/>
      <c r="G5" s="257"/>
      <c r="H5" s="257"/>
      <c r="I5" s="257"/>
      <c r="J5" s="257"/>
      <c r="K5" s="257"/>
      <c r="L5" s="257"/>
    </row>
    <row r="6" spans="1:14" ht="26.25" customHeight="1" x14ac:dyDescent="0.25">
      <c r="A6" s="258" t="s">
        <v>5131</v>
      </c>
      <c r="B6" s="258" t="s">
        <v>5132</v>
      </c>
      <c r="C6" s="258" t="s">
        <v>15</v>
      </c>
      <c r="D6" s="258" t="s">
        <v>5133</v>
      </c>
      <c r="E6" s="258" t="s">
        <v>426</v>
      </c>
    </row>
    <row r="7" spans="1:14" ht="30" x14ac:dyDescent="0.25">
      <c r="A7" s="259"/>
      <c r="B7" s="260" t="s">
        <v>5134</v>
      </c>
      <c r="C7" s="260"/>
      <c r="D7" s="259" t="s">
        <v>5135</v>
      </c>
      <c r="E7" s="259">
        <v>8</v>
      </c>
    </row>
    <row r="8" spans="1:14" ht="33" customHeight="1" x14ac:dyDescent="0.35">
      <c r="A8" s="259"/>
      <c r="B8" s="261" t="s">
        <v>5136</v>
      </c>
      <c r="C8" s="260"/>
      <c r="D8" s="259" t="s">
        <v>5137</v>
      </c>
      <c r="E8" s="259">
        <f>ROUND(45*7,0)</f>
        <v>315</v>
      </c>
      <c r="H8" s="813" t="s">
        <v>5138</v>
      </c>
      <c r="I8" s="814"/>
      <c r="J8" s="814"/>
      <c r="K8" s="814"/>
      <c r="L8" s="814"/>
      <c r="M8" s="814"/>
      <c r="N8" s="814"/>
    </row>
    <row r="9" spans="1:14" ht="33.75" customHeight="1" x14ac:dyDescent="0.35">
      <c r="A9" s="259"/>
      <c r="B9" s="260" t="s">
        <v>5139</v>
      </c>
      <c r="C9" s="260"/>
      <c r="D9" s="259" t="s">
        <v>5140</v>
      </c>
      <c r="E9" s="262">
        <v>42</v>
      </c>
      <c r="H9" s="813" t="s">
        <v>5141</v>
      </c>
      <c r="I9" s="814"/>
      <c r="J9" s="814"/>
      <c r="K9" s="814"/>
      <c r="L9" s="814"/>
      <c r="M9" s="814"/>
      <c r="N9" s="814"/>
    </row>
    <row r="10" spans="1:14" ht="68.25" customHeight="1" x14ac:dyDescent="0.25">
      <c r="A10" s="259">
        <v>1</v>
      </c>
      <c r="B10" s="260" t="s">
        <v>5142</v>
      </c>
      <c r="C10" s="259" t="s">
        <v>5143</v>
      </c>
      <c r="D10" s="259" t="s">
        <v>492</v>
      </c>
      <c r="E10" s="263">
        <v>12</v>
      </c>
    </row>
    <row r="11" spans="1:14" ht="61.5" customHeight="1" x14ac:dyDescent="0.25">
      <c r="A11" s="259">
        <v>2</v>
      </c>
      <c r="B11" s="260" t="s">
        <v>5144</v>
      </c>
      <c r="C11" s="259" t="s">
        <v>5145</v>
      </c>
      <c r="D11" s="259" t="s">
        <v>492</v>
      </c>
      <c r="E11" s="263">
        <v>100</v>
      </c>
    </row>
    <row r="12" spans="1:14" ht="35.450000000000003" customHeight="1" x14ac:dyDescent="0.25">
      <c r="A12" s="264">
        <v>3</v>
      </c>
      <c r="B12" s="261" t="s">
        <v>5146</v>
      </c>
      <c r="C12" s="261"/>
      <c r="D12" s="264" t="s">
        <v>492</v>
      </c>
      <c r="E12" s="265">
        <f>E8*E9*(E10+E11)</f>
        <v>1481760</v>
      </c>
    </row>
    <row r="13" spans="1:14" ht="47.45" customHeight="1" x14ac:dyDescent="0.25">
      <c r="A13" s="266"/>
      <c r="B13" s="267" t="s">
        <v>5147</v>
      </c>
      <c r="C13" s="268" t="s">
        <v>494</v>
      </c>
      <c r="D13" s="258" t="s">
        <v>492</v>
      </c>
      <c r="E13" s="269">
        <f>E12/11.91</f>
        <v>124413.1</v>
      </c>
    </row>
    <row r="14" spans="1:14" ht="42.75" x14ac:dyDescent="0.25">
      <c r="A14" s="270"/>
      <c r="B14" s="267" t="s">
        <v>5148</v>
      </c>
      <c r="C14" s="258" t="s">
        <v>5149</v>
      </c>
      <c r="D14" s="258" t="s">
        <v>492</v>
      </c>
      <c r="E14" s="269">
        <f>E12</f>
        <v>1481760</v>
      </c>
    </row>
    <row r="15" spans="1:14" x14ac:dyDescent="0.25">
      <c r="A15" s="271"/>
    </row>
    <row r="16" spans="1:14" ht="14.45" customHeight="1" x14ac:dyDescent="0.25">
      <c r="A16" s="815" t="s">
        <v>460</v>
      </c>
      <c r="B16" s="815"/>
      <c r="C16" s="815"/>
      <c r="D16" s="815"/>
      <c r="E16" s="815"/>
    </row>
    <row r="17" spans="1:5" x14ac:dyDescent="0.25">
      <c r="A17" s="816" t="s">
        <v>461</v>
      </c>
      <c r="B17" s="816"/>
      <c r="C17" s="816"/>
      <c r="D17" s="816"/>
      <c r="E17" s="816"/>
    </row>
    <row r="18" spans="1:5" x14ac:dyDescent="0.25">
      <c r="A18" s="817" t="s">
        <v>462</v>
      </c>
      <c r="B18" s="817"/>
      <c r="C18" s="817"/>
      <c r="D18" s="817"/>
      <c r="E18" s="817"/>
    </row>
    <row r="19" spans="1:5" x14ac:dyDescent="0.25">
      <c r="A19" s="809" t="s">
        <v>461</v>
      </c>
      <c r="B19" s="809"/>
      <c r="C19" s="809"/>
      <c r="D19" s="809"/>
      <c r="E19" s="809"/>
    </row>
    <row r="20" spans="1:5" x14ac:dyDescent="0.25">
      <c r="A20" s="272"/>
      <c r="B20" s="272"/>
      <c r="C20" s="272"/>
      <c r="D20" s="272"/>
      <c r="E20" s="272"/>
    </row>
  </sheetData>
  <mergeCells count="9">
    <mergeCell ref="A19:E19"/>
    <mergeCell ref="A2:E2"/>
    <mergeCell ref="A4:E4"/>
    <mergeCell ref="A5:E5"/>
    <mergeCell ref="H8:N8"/>
    <mergeCell ref="H9:N9"/>
    <mergeCell ref="A16:E16"/>
    <mergeCell ref="A17:E17"/>
    <mergeCell ref="A18:E18"/>
  </mergeCells>
  <pageMargins left="0.35433070866141736" right="0.23622047244094491" top="0.74803149606299213" bottom="0.74803149606299213" header="0.31496062992125984" footer="0.31496062992125984"/>
  <pageSetup paperSize="9" fitToHeight="0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43"/>
  <sheetViews>
    <sheetView showGridLines="0" workbookViewId="0">
      <selection activeCell="L19" sqref="L19"/>
    </sheetView>
  </sheetViews>
  <sheetFormatPr defaultColWidth="8.85546875" defaultRowHeight="12.75" outlineLevelRow="1" x14ac:dyDescent="0.2"/>
  <cols>
    <col min="1" max="1" width="4.7109375" style="273" customWidth="1"/>
    <col min="2" max="2" width="53.7109375" style="273" customWidth="1"/>
    <col min="3" max="3" width="10.7109375" style="273" customWidth="1"/>
    <col min="4" max="4" width="8.7109375" style="273" customWidth="1"/>
    <col min="5" max="5" width="20" style="273" customWidth="1"/>
    <col min="6" max="6" width="28.7109375" style="273" customWidth="1"/>
    <col min="7" max="7" width="12.140625" style="273" customWidth="1"/>
    <col min="8" max="9" width="8.85546875" style="273"/>
    <col min="10" max="10" width="16" style="273" customWidth="1"/>
    <col min="11" max="16384" width="8.85546875" style="273"/>
  </cols>
  <sheetData>
    <row r="1" spans="1:7" x14ac:dyDescent="0.2">
      <c r="B1" s="274"/>
      <c r="C1" s="274"/>
      <c r="G1" s="275" t="s">
        <v>5150</v>
      </c>
    </row>
    <row r="2" spans="1:7" x14ac:dyDescent="0.2">
      <c r="A2" s="276"/>
      <c r="B2" s="274"/>
      <c r="C2" s="274"/>
    </row>
    <row r="3" spans="1:7" x14ac:dyDescent="0.2">
      <c r="A3" s="277"/>
      <c r="B3" s="278"/>
      <c r="C3" s="278"/>
      <c r="D3" s="279"/>
      <c r="E3" s="279"/>
      <c r="F3" s="279"/>
      <c r="G3" s="279"/>
    </row>
    <row r="4" spans="1:7" x14ac:dyDescent="0.2">
      <c r="A4" s="820" t="s">
        <v>5151</v>
      </c>
      <c r="B4" s="820"/>
      <c r="C4" s="820"/>
      <c r="D4" s="820"/>
      <c r="E4" s="820"/>
      <c r="F4" s="820"/>
      <c r="G4" s="820"/>
    </row>
    <row r="5" spans="1:7" ht="30" customHeight="1" x14ac:dyDescent="0.25">
      <c r="A5" s="821" t="s">
        <v>5152</v>
      </c>
      <c r="B5" s="821"/>
      <c r="C5" s="821"/>
      <c r="D5" s="821"/>
      <c r="E5" s="821"/>
      <c r="F5" s="822"/>
      <c r="G5" s="822"/>
    </row>
    <row r="6" spans="1:7" ht="28.5" customHeight="1" x14ac:dyDescent="0.25">
      <c r="A6" s="823" t="s">
        <v>5153</v>
      </c>
      <c r="B6" s="823"/>
      <c r="C6" s="823"/>
      <c r="D6" s="823"/>
      <c r="E6" s="823"/>
      <c r="F6" s="824"/>
      <c r="G6" s="824"/>
    </row>
    <row r="7" spans="1:7" ht="27.75" customHeight="1" x14ac:dyDescent="0.25">
      <c r="A7" s="818" t="s">
        <v>5154</v>
      </c>
      <c r="B7" s="818"/>
      <c r="C7" s="818"/>
      <c r="D7" s="818"/>
      <c r="E7" s="818"/>
      <c r="F7" s="825"/>
      <c r="G7" s="825"/>
    </row>
    <row r="8" spans="1:7" ht="26.25" customHeight="1" x14ac:dyDescent="0.25">
      <c r="A8" s="818" t="s">
        <v>5155</v>
      </c>
      <c r="B8" s="818"/>
      <c r="C8" s="818"/>
      <c r="D8" s="818"/>
      <c r="E8" s="818"/>
      <c r="F8" s="825"/>
      <c r="G8" s="825"/>
    </row>
    <row r="9" spans="1:7" ht="27.75" customHeight="1" x14ac:dyDescent="0.25">
      <c r="A9" s="818" t="s">
        <v>5156</v>
      </c>
      <c r="B9" s="818"/>
      <c r="C9" s="818"/>
      <c r="D9" s="818"/>
      <c r="E9" s="818"/>
      <c r="F9" s="819"/>
      <c r="G9" s="819"/>
    </row>
    <row r="10" spans="1:7" x14ac:dyDescent="0.2">
      <c r="A10" s="280"/>
      <c r="B10" s="280"/>
      <c r="C10" s="281"/>
      <c r="D10" s="281"/>
      <c r="E10" s="282"/>
    </row>
    <row r="11" spans="1:7" ht="79.900000000000006" customHeight="1" x14ac:dyDescent="0.2">
      <c r="A11" s="283" t="s">
        <v>4</v>
      </c>
      <c r="B11" s="284" t="s">
        <v>155</v>
      </c>
      <c r="C11" s="284" t="s">
        <v>156</v>
      </c>
      <c r="D11" s="284" t="s">
        <v>426</v>
      </c>
      <c r="E11" s="284" t="s">
        <v>427</v>
      </c>
      <c r="F11" s="285" t="s">
        <v>5157</v>
      </c>
      <c r="G11" s="285" t="s">
        <v>5158</v>
      </c>
    </row>
    <row r="12" spans="1:7" x14ac:dyDescent="0.2">
      <c r="A12" s="286">
        <v>1</v>
      </c>
      <c r="B12" s="287">
        <v>2</v>
      </c>
      <c r="C12" s="287">
        <v>3</v>
      </c>
      <c r="D12" s="287">
        <v>4</v>
      </c>
      <c r="E12" s="287">
        <v>5</v>
      </c>
      <c r="F12" s="286">
        <v>6</v>
      </c>
      <c r="G12" s="286">
        <v>7</v>
      </c>
    </row>
    <row r="13" spans="1:7" ht="21" customHeight="1" x14ac:dyDescent="0.2">
      <c r="A13" s="828" t="s">
        <v>5159</v>
      </c>
      <c r="B13" s="829"/>
      <c r="C13" s="829"/>
      <c r="D13" s="829"/>
      <c r="E13" s="829"/>
      <c r="F13" s="829"/>
      <c r="G13" s="829"/>
    </row>
    <row r="14" spans="1:7" x14ac:dyDescent="0.2">
      <c r="A14" s="288">
        <v>1</v>
      </c>
      <c r="B14" s="830" t="s">
        <v>5160</v>
      </c>
      <c r="C14" s="289" t="s">
        <v>389</v>
      </c>
      <c r="D14" s="290">
        <v>2.7267000000000001</v>
      </c>
      <c r="E14" s="291" t="s">
        <v>5161</v>
      </c>
      <c r="F14" s="290" t="s">
        <v>5162</v>
      </c>
      <c r="G14" s="292">
        <v>7390</v>
      </c>
    </row>
    <row r="15" spans="1:7" ht="108" outlineLevel="1" x14ac:dyDescent="0.2">
      <c r="A15" s="293" t="s">
        <v>33</v>
      </c>
      <c r="B15" s="831"/>
      <c r="C15" s="294"/>
      <c r="D15" s="295"/>
      <c r="E15" s="296" t="s">
        <v>5163</v>
      </c>
      <c r="F15" s="295"/>
      <c r="G15" s="297" t="s">
        <v>5164</v>
      </c>
    </row>
    <row r="16" spans="1:7" ht="15" x14ac:dyDescent="0.2">
      <c r="A16" s="288" t="s">
        <v>33</v>
      </c>
      <c r="B16" s="826" t="s">
        <v>5165</v>
      </c>
      <c r="C16" s="827"/>
      <c r="D16" s="827"/>
      <c r="E16" s="827"/>
      <c r="F16" s="827"/>
      <c r="G16" s="298"/>
    </row>
    <row r="17" spans="1:7" ht="15" x14ac:dyDescent="0.2">
      <c r="A17" s="288" t="s">
        <v>33</v>
      </c>
      <c r="B17" s="832" t="s">
        <v>5166</v>
      </c>
      <c r="C17" s="833"/>
      <c r="D17" s="833"/>
      <c r="E17" s="833"/>
      <c r="F17" s="833"/>
      <c r="G17" s="292">
        <f>G14</f>
        <v>7390</v>
      </c>
    </row>
    <row r="18" spans="1:7" ht="15" x14ac:dyDescent="0.2">
      <c r="A18" s="288" t="s">
        <v>33</v>
      </c>
      <c r="B18" s="826" t="s">
        <v>5167</v>
      </c>
      <c r="C18" s="827"/>
      <c r="D18" s="827"/>
      <c r="E18" s="827"/>
      <c r="F18" s="827"/>
      <c r="G18" s="298">
        <f>G17</f>
        <v>7390</v>
      </c>
    </row>
    <row r="19" spans="1:7" ht="21" customHeight="1" x14ac:dyDescent="0.2">
      <c r="A19" s="828" t="s">
        <v>5168</v>
      </c>
      <c r="B19" s="829"/>
      <c r="C19" s="829"/>
      <c r="D19" s="829"/>
      <c r="E19" s="829"/>
      <c r="F19" s="829"/>
      <c r="G19" s="829"/>
    </row>
    <row r="20" spans="1:7" x14ac:dyDescent="0.2">
      <c r="A20" s="288">
        <v>2</v>
      </c>
      <c r="B20" s="830" t="s">
        <v>5169</v>
      </c>
      <c r="C20" s="289" t="s">
        <v>389</v>
      </c>
      <c r="D20" s="290">
        <v>2.7267000000000001</v>
      </c>
      <c r="E20" s="291" t="s">
        <v>5170</v>
      </c>
      <c r="F20" s="290" t="s">
        <v>5171</v>
      </c>
      <c r="G20" s="292">
        <v>3500</v>
      </c>
    </row>
    <row r="21" spans="1:7" ht="120" outlineLevel="1" x14ac:dyDescent="0.2">
      <c r="A21" s="293" t="s">
        <v>33</v>
      </c>
      <c r="B21" s="831"/>
      <c r="C21" s="294"/>
      <c r="D21" s="295"/>
      <c r="E21" s="296" t="s">
        <v>5172</v>
      </c>
      <c r="F21" s="295"/>
      <c r="G21" s="297" t="s">
        <v>5164</v>
      </c>
    </row>
    <row r="22" spans="1:7" ht="15" x14ac:dyDescent="0.2">
      <c r="A22" s="288" t="s">
        <v>33</v>
      </c>
      <c r="B22" s="826" t="s">
        <v>5173</v>
      </c>
      <c r="C22" s="827"/>
      <c r="D22" s="827"/>
      <c r="E22" s="827"/>
      <c r="F22" s="827"/>
      <c r="G22" s="298"/>
    </row>
    <row r="23" spans="1:7" ht="15" x14ac:dyDescent="0.2">
      <c r="A23" s="288" t="s">
        <v>33</v>
      </c>
      <c r="B23" s="832" t="s">
        <v>5174</v>
      </c>
      <c r="C23" s="833"/>
      <c r="D23" s="833"/>
      <c r="E23" s="833"/>
      <c r="F23" s="833"/>
      <c r="G23" s="292">
        <f>G20</f>
        <v>3500</v>
      </c>
    </row>
    <row r="24" spans="1:7" ht="15" x14ac:dyDescent="0.2">
      <c r="A24" s="288" t="s">
        <v>33</v>
      </c>
      <c r="B24" s="826" t="s">
        <v>5175</v>
      </c>
      <c r="C24" s="827"/>
      <c r="D24" s="827"/>
      <c r="E24" s="827"/>
      <c r="F24" s="827"/>
      <c r="G24" s="298">
        <f>G23</f>
        <v>3500</v>
      </c>
    </row>
    <row r="25" spans="1:7" ht="21" customHeight="1" x14ac:dyDescent="0.2">
      <c r="A25" s="828" t="s">
        <v>5176</v>
      </c>
      <c r="B25" s="829"/>
      <c r="C25" s="829"/>
      <c r="D25" s="829"/>
      <c r="E25" s="829"/>
      <c r="F25" s="829"/>
      <c r="G25" s="829"/>
    </row>
    <row r="26" spans="1:7" ht="63.75" x14ac:dyDescent="0.2">
      <c r="A26" s="288">
        <v>3</v>
      </c>
      <c r="B26" s="299" t="s">
        <v>5177</v>
      </c>
      <c r="C26" s="289" t="s">
        <v>5178</v>
      </c>
      <c r="D26" s="290">
        <v>7390</v>
      </c>
      <c r="E26" s="291" t="s">
        <v>5164</v>
      </c>
      <c r="F26" s="290" t="s">
        <v>5179</v>
      </c>
      <c r="G26" s="300">
        <v>650</v>
      </c>
    </row>
    <row r="27" spans="1:7" ht="76.5" x14ac:dyDescent="0.2">
      <c r="A27" s="288">
        <v>4</v>
      </c>
      <c r="B27" s="299" t="s">
        <v>5180</v>
      </c>
      <c r="C27" s="289" t="s">
        <v>5178</v>
      </c>
      <c r="D27" s="290">
        <v>8040</v>
      </c>
      <c r="E27" s="291" t="s">
        <v>5164</v>
      </c>
      <c r="F27" s="290" t="s">
        <v>5181</v>
      </c>
      <c r="G27" s="300">
        <v>1580</v>
      </c>
    </row>
    <row r="28" spans="1:7" ht="25.5" x14ac:dyDescent="0.2">
      <c r="A28" s="288">
        <v>5</v>
      </c>
      <c r="B28" s="299" t="s">
        <v>5182</v>
      </c>
      <c r="C28" s="289" t="s">
        <v>5178</v>
      </c>
      <c r="D28" s="290">
        <v>8040</v>
      </c>
      <c r="E28" s="291" t="s">
        <v>5164</v>
      </c>
      <c r="F28" s="290" t="s">
        <v>5183</v>
      </c>
      <c r="G28" s="300">
        <v>480</v>
      </c>
    </row>
    <row r="29" spans="1:7" ht="15" x14ac:dyDescent="0.2">
      <c r="A29" s="288" t="s">
        <v>33</v>
      </c>
      <c r="B29" s="826" t="s">
        <v>5184</v>
      </c>
      <c r="C29" s="827"/>
      <c r="D29" s="827"/>
      <c r="E29" s="827"/>
      <c r="F29" s="827"/>
      <c r="G29" s="301"/>
    </row>
    <row r="30" spans="1:7" ht="15" x14ac:dyDescent="0.2">
      <c r="A30" s="288" t="s">
        <v>33</v>
      </c>
      <c r="B30" s="832" t="s">
        <v>5185</v>
      </c>
      <c r="C30" s="833"/>
      <c r="D30" s="833"/>
      <c r="E30" s="833"/>
      <c r="F30" s="833"/>
      <c r="G30" s="300">
        <f>G26+G27+G28</f>
        <v>2710</v>
      </c>
    </row>
    <row r="31" spans="1:7" ht="15" x14ac:dyDescent="0.2">
      <c r="A31" s="288" t="s">
        <v>33</v>
      </c>
      <c r="B31" s="826" t="s">
        <v>5186</v>
      </c>
      <c r="C31" s="827"/>
      <c r="D31" s="827"/>
      <c r="E31" s="827"/>
      <c r="F31" s="827"/>
      <c r="G31" s="301">
        <f>G30</f>
        <v>2710</v>
      </c>
    </row>
    <row r="32" spans="1:7" ht="15" x14ac:dyDescent="0.2">
      <c r="A32" s="288" t="s">
        <v>33</v>
      </c>
      <c r="B32" s="826" t="s">
        <v>5187</v>
      </c>
      <c r="C32" s="827"/>
      <c r="D32" s="827"/>
      <c r="E32" s="827"/>
      <c r="F32" s="827"/>
      <c r="G32" s="301"/>
    </row>
    <row r="33" spans="1:13" ht="15" x14ac:dyDescent="0.2">
      <c r="A33" s="288" t="s">
        <v>33</v>
      </c>
      <c r="B33" s="832" t="s">
        <v>5188</v>
      </c>
      <c r="C33" s="833"/>
      <c r="D33" s="833"/>
      <c r="E33" s="833"/>
      <c r="F33" s="833"/>
      <c r="G33" s="292">
        <f>G18+G24+G31</f>
        <v>13600</v>
      </c>
    </row>
    <row r="34" spans="1:13" ht="15" x14ac:dyDescent="0.2">
      <c r="A34" s="302" t="s">
        <v>33</v>
      </c>
      <c r="B34" s="826" t="s">
        <v>5189</v>
      </c>
      <c r="C34" s="827"/>
      <c r="D34" s="827"/>
      <c r="E34" s="827"/>
      <c r="F34" s="827"/>
      <c r="G34" s="303">
        <f>G33</f>
        <v>13600</v>
      </c>
    </row>
    <row r="35" spans="1:13" ht="123" customHeight="1" x14ac:dyDescent="0.2">
      <c r="A35" s="304"/>
      <c r="B35" s="305" t="s">
        <v>5190</v>
      </c>
      <c r="C35" s="835" t="s">
        <v>5191</v>
      </c>
      <c r="D35" s="836"/>
      <c r="E35" s="837"/>
      <c r="F35" s="306" t="s">
        <v>5192</v>
      </c>
      <c r="G35" s="307">
        <f>G34/1.27</f>
        <v>10708.66</v>
      </c>
      <c r="H35" s="279"/>
      <c r="I35" s="279"/>
      <c r="J35" s="279"/>
      <c r="K35" s="279"/>
      <c r="L35" s="279"/>
      <c r="M35" s="279"/>
    </row>
    <row r="36" spans="1:13" ht="123" customHeight="1" x14ac:dyDescent="0.2">
      <c r="A36" s="304"/>
      <c r="B36" s="308" t="s">
        <v>5193</v>
      </c>
      <c r="C36" s="834" t="s">
        <v>5194</v>
      </c>
      <c r="D36" s="834"/>
      <c r="E36" s="834"/>
      <c r="F36" s="309">
        <v>4.55</v>
      </c>
      <c r="G36" s="310">
        <f>G35*4.55</f>
        <v>48724.4</v>
      </c>
      <c r="H36" s="311"/>
      <c r="I36" s="311"/>
      <c r="J36" s="311"/>
      <c r="K36" s="311"/>
      <c r="L36" s="311"/>
      <c r="M36" s="311"/>
    </row>
    <row r="37" spans="1:13" x14ac:dyDescent="0.2">
      <c r="A37" s="312"/>
      <c r="B37" s="313"/>
      <c r="C37" s="314"/>
      <c r="D37" s="315"/>
      <c r="E37" s="316"/>
      <c r="F37" s="315"/>
      <c r="G37" s="317"/>
    </row>
    <row r="38" spans="1:13" x14ac:dyDescent="0.2">
      <c r="A38" s="318"/>
      <c r="B38" s="319"/>
      <c r="C38" s="319"/>
      <c r="D38" s="319"/>
      <c r="E38" s="319"/>
      <c r="F38" s="319"/>
      <c r="G38" s="320"/>
      <c r="H38" s="319"/>
      <c r="I38" s="319"/>
      <c r="J38" s="319"/>
      <c r="K38" s="319"/>
      <c r="L38" s="319"/>
      <c r="M38" s="319"/>
    </row>
    <row r="39" spans="1:13" x14ac:dyDescent="0.2">
      <c r="A39" s="312"/>
      <c r="B39" s="313"/>
      <c r="C39" s="314"/>
      <c r="D39" s="315"/>
      <c r="E39" s="321"/>
      <c r="F39" s="315"/>
      <c r="G39" s="322"/>
    </row>
    <row r="40" spans="1:13" x14ac:dyDescent="0.2">
      <c r="A40" s="323"/>
      <c r="B40" s="323"/>
      <c r="C40" s="323"/>
      <c r="D40" s="323"/>
      <c r="E40" s="323"/>
    </row>
    <row r="41" spans="1:13" x14ac:dyDescent="0.2">
      <c r="A41" s="324" t="s">
        <v>5195</v>
      </c>
      <c r="C41" s="324"/>
    </row>
    <row r="42" spans="1:13" x14ac:dyDescent="0.2">
      <c r="A42" s="324" t="s">
        <v>5196</v>
      </c>
      <c r="C42" s="324"/>
    </row>
    <row r="43" spans="1:13" x14ac:dyDescent="0.2">
      <c r="A43" s="324" t="s">
        <v>5197</v>
      </c>
      <c r="C43" s="324"/>
    </row>
  </sheetData>
  <mergeCells count="25">
    <mergeCell ref="C36:E36"/>
    <mergeCell ref="B30:F30"/>
    <mergeCell ref="B31:F31"/>
    <mergeCell ref="B32:F32"/>
    <mergeCell ref="B33:F33"/>
    <mergeCell ref="B34:F34"/>
    <mergeCell ref="C35:E35"/>
    <mergeCell ref="B29:F29"/>
    <mergeCell ref="A13:G13"/>
    <mergeCell ref="B14:B15"/>
    <mergeCell ref="B16:F16"/>
    <mergeCell ref="B17:F17"/>
    <mergeCell ref="B18:F18"/>
    <mergeCell ref="A19:G19"/>
    <mergeCell ref="B20:B21"/>
    <mergeCell ref="B22:F22"/>
    <mergeCell ref="B23:F23"/>
    <mergeCell ref="B24:F24"/>
    <mergeCell ref="A25:G25"/>
    <mergeCell ref="A9:G9"/>
    <mergeCell ref="A4:G4"/>
    <mergeCell ref="A5:G5"/>
    <mergeCell ref="A6:G6"/>
    <mergeCell ref="A7:G7"/>
    <mergeCell ref="A8:G8"/>
  </mergeCells>
  <pageMargins left="0.51181102362204722" right="0.27559055118110237" top="0.31496062992125984" bottom="0.31496062992125984" header="0.23622047244094491" footer="0.23622047244094491"/>
  <pageSetup paperSize="9" orientation="landscape" r:id="rId1"/>
  <headerFooter>
    <oddHeader>&amp;LГранд-СМЕТА</oddHeader>
    <oddFooter>&amp;R&amp;P</oddFooter>
  </headerFooter>
  <legacy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547"/>
  <sheetViews>
    <sheetView showGridLines="0" zoomScale="115" zoomScaleNormal="115" workbookViewId="0">
      <selection activeCell="F543" sqref="F543"/>
    </sheetView>
  </sheetViews>
  <sheetFormatPr defaultColWidth="8.85546875" defaultRowHeight="12.75" outlineLevelRow="1" x14ac:dyDescent="0.2"/>
  <cols>
    <col min="1" max="1" width="4.28515625" style="326" customWidth="1"/>
    <col min="2" max="2" width="46.140625" style="326" customWidth="1"/>
    <col min="3" max="3" width="46.42578125" style="326" customWidth="1"/>
    <col min="4" max="4" width="31.42578125" style="326" customWidth="1"/>
    <col min="5" max="5" width="12.7109375" style="326" customWidth="1"/>
    <col min="6" max="9" width="8.85546875" style="326"/>
    <col min="10" max="10" width="16" style="326" customWidth="1"/>
    <col min="11" max="16384" width="8.85546875" style="326"/>
  </cols>
  <sheetData>
    <row r="1" spans="1:5" x14ac:dyDescent="0.2">
      <c r="A1" s="274"/>
      <c r="B1" s="274"/>
      <c r="C1" s="274"/>
      <c r="D1" s="325" t="s">
        <v>5150</v>
      </c>
    </row>
    <row r="2" spans="1:5" ht="24.6" customHeight="1" x14ac:dyDescent="0.2">
      <c r="A2" s="840" t="s">
        <v>5198</v>
      </c>
      <c r="B2" s="840"/>
      <c r="C2" s="840"/>
      <c r="D2" s="840"/>
      <c r="E2" s="840"/>
    </row>
    <row r="3" spans="1:5" ht="20.45" customHeight="1" x14ac:dyDescent="0.2">
      <c r="A3" s="841" t="s">
        <v>5199</v>
      </c>
      <c r="B3" s="841"/>
      <c r="C3" s="841"/>
      <c r="D3" s="841"/>
      <c r="E3" s="327"/>
    </row>
    <row r="4" spans="1:5" ht="5.45" customHeight="1" x14ac:dyDescent="0.2">
      <c r="A4" s="328"/>
      <c r="B4" s="328"/>
      <c r="C4" s="328"/>
      <c r="D4" s="328"/>
      <c r="E4" s="328"/>
    </row>
    <row r="5" spans="1:5" ht="41.25" customHeight="1" x14ac:dyDescent="0.2">
      <c r="A5" s="842" t="s">
        <v>5200</v>
      </c>
      <c r="B5" s="842"/>
      <c r="C5" s="842"/>
      <c r="D5" s="842"/>
      <c r="E5" s="842"/>
    </row>
    <row r="6" spans="1:5" ht="19.149999999999999" customHeight="1" x14ac:dyDescent="0.2">
      <c r="A6" s="843" t="s">
        <v>5201</v>
      </c>
      <c r="B6" s="843"/>
      <c r="C6" s="843"/>
      <c r="D6" s="843"/>
      <c r="E6" s="329"/>
    </row>
    <row r="7" spans="1:5" x14ac:dyDescent="0.2">
      <c r="A7" s="328"/>
      <c r="B7" s="328"/>
      <c r="C7" s="328"/>
      <c r="D7" s="328"/>
      <c r="E7" s="328"/>
    </row>
    <row r="8" spans="1:5" ht="17.45" customHeight="1" x14ac:dyDescent="0.2">
      <c r="A8" s="311" t="s">
        <v>5202</v>
      </c>
      <c r="B8" s="328"/>
      <c r="C8" s="330"/>
      <c r="D8" s="330"/>
      <c r="E8" s="330"/>
    </row>
    <row r="9" spans="1:5" ht="16.899999999999999" customHeight="1" x14ac:dyDescent="0.2">
      <c r="A9" s="331"/>
      <c r="B9" s="844" t="s">
        <v>5203</v>
      </c>
      <c r="C9" s="844"/>
      <c r="D9" s="844"/>
      <c r="E9" s="844"/>
    </row>
    <row r="10" spans="1:5" ht="25.15" customHeight="1" x14ac:dyDescent="0.2">
      <c r="A10" s="327" t="s">
        <v>5204</v>
      </c>
      <c r="B10" s="328"/>
      <c r="C10" s="332"/>
      <c r="D10" s="332"/>
      <c r="E10" s="332"/>
    </row>
    <row r="11" spans="1:5" ht="24" customHeight="1" x14ac:dyDescent="0.2">
      <c r="B11" s="844" t="s">
        <v>5205</v>
      </c>
      <c r="C11" s="844"/>
      <c r="D11" s="844"/>
      <c r="E11" s="844"/>
    </row>
    <row r="12" spans="1:5" ht="24" customHeight="1" x14ac:dyDescent="0.2">
      <c r="B12" s="333"/>
      <c r="C12" s="333"/>
      <c r="D12" s="333"/>
      <c r="E12" s="333"/>
    </row>
    <row r="13" spans="1:5" ht="15" customHeight="1" outlineLevel="1" x14ac:dyDescent="0.2">
      <c r="A13" s="334" t="s">
        <v>5206</v>
      </c>
      <c r="B13" s="333"/>
      <c r="C13" s="333"/>
      <c r="D13" s="333"/>
      <c r="E13" s="333"/>
    </row>
    <row r="14" spans="1:5" x14ac:dyDescent="0.2">
      <c r="A14" s="328"/>
      <c r="B14" s="328"/>
      <c r="C14" s="281"/>
      <c r="D14" s="281"/>
      <c r="E14" s="282"/>
    </row>
    <row r="15" spans="1:5" ht="79.900000000000006" customHeight="1" x14ac:dyDescent="0.2">
      <c r="A15" s="335" t="s">
        <v>4</v>
      </c>
      <c r="B15" s="336" t="s">
        <v>5207</v>
      </c>
      <c r="C15" s="336" t="s">
        <v>5208</v>
      </c>
      <c r="D15" s="285" t="s">
        <v>5209</v>
      </c>
      <c r="E15" s="285" t="s">
        <v>5210</v>
      </c>
    </row>
    <row r="16" spans="1:5" x14ac:dyDescent="0.2">
      <c r="A16" s="286">
        <v>1</v>
      </c>
      <c r="B16" s="287">
        <v>2</v>
      </c>
      <c r="C16" s="287">
        <v>3</v>
      </c>
      <c r="D16" s="286">
        <v>4</v>
      </c>
      <c r="E16" s="286">
        <v>5</v>
      </c>
    </row>
    <row r="17" spans="1:5" ht="21" customHeight="1" x14ac:dyDescent="0.2">
      <c r="A17" s="845" t="s">
        <v>886</v>
      </c>
      <c r="B17" s="846"/>
      <c r="C17" s="846"/>
      <c r="D17" s="846"/>
      <c r="E17" s="846"/>
    </row>
    <row r="18" spans="1:5" ht="25.5" x14ac:dyDescent="0.2">
      <c r="A18" s="337">
        <v>1</v>
      </c>
      <c r="B18" s="838" t="s">
        <v>5211</v>
      </c>
      <c r="C18" s="338" t="s">
        <v>5212</v>
      </c>
      <c r="D18" s="339" t="s">
        <v>5213</v>
      </c>
      <c r="E18" s="340" t="s">
        <v>5214</v>
      </c>
    </row>
    <row r="19" spans="1:5" ht="36" outlineLevel="1" x14ac:dyDescent="0.2">
      <c r="A19" s="341"/>
      <c r="B19" s="839"/>
      <c r="C19" s="342" t="s">
        <v>5215</v>
      </c>
      <c r="D19" s="343" t="s">
        <v>5216</v>
      </c>
      <c r="E19" s="344" t="s">
        <v>5164</v>
      </c>
    </row>
    <row r="20" spans="1:5" outlineLevel="1" x14ac:dyDescent="0.2">
      <c r="A20" s="341"/>
      <c r="B20" s="839"/>
      <c r="C20" s="342" t="s">
        <v>5217</v>
      </c>
      <c r="D20" s="343" t="s">
        <v>5218</v>
      </c>
      <c r="E20" s="344" t="s">
        <v>5164</v>
      </c>
    </row>
    <row r="21" spans="1:5" ht="36" outlineLevel="1" x14ac:dyDescent="0.2">
      <c r="A21" s="341"/>
      <c r="B21" s="839"/>
      <c r="C21" s="342" t="s">
        <v>5219</v>
      </c>
      <c r="D21" s="343" t="s">
        <v>5220</v>
      </c>
      <c r="E21" s="344" t="s">
        <v>5164</v>
      </c>
    </row>
    <row r="22" spans="1:5" ht="84" outlineLevel="1" x14ac:dyDescent="0.2">
      <c r="A22" s="341"/>
      <c r="B22" s="839"/>
      <c r="C22" s="342" t="s">
        <v>5221</v>
      </c>
      <c r="D22" s="343" t="s">
        <v>5222</v>
      </c>
      <c r="E22" s="344" t="s">
        <v>5164</v>
      </c>
    </row>
    <row r="23" spans="1:5" outlineLevel="1" x14ac:dyDescent="0.2">
      <c r="A23" s="341"/>
      <c r="B23" s="839"/>
      <c r="C23" s="342" t="s">
        <v>5223</v>
      </c>
      <c r="D23" s="343" t="s">
        <v>5224</v>
      </c>
      <c r="E23" s="344">
        <v>332.29</v>
      </c>
    </row>
    <row r="24" spans="1:5" ht="24" outlineLevel="1" x14ac:dyDescent="0.2">
      <c r="A24" s="341"/>
      <c r="B24" s="839"/>
      <c r="C24" s="342" t="s">
        <v>5225</v>
      </c>
      <c r="D24" s="343" t="s">
        <v>5224</v>
      </c>
      <c r="E24" s="344">
        <v>332.29</v>
      </c>
    </row>
    <row r="25" spans="1:5" ht="24" outlineLevel="1" x14ac:dyDescent="0.2">
      <c r="A25" s="341"/>
      <c r="B25" s="839"/>
      <c r="C25" s="342" t="s">
        <v>5226</v>
      </c>
      <c r="D25" s="343" t="s">
        <v>5227</v>
      </c>
      <c r="E25" s="344" t="s">
        <v>5228</v>
      </c>
    </row>
    <row r="26" spans="1:5" outlineLevel="1" x14ac:dyDescent="0.2">
      <c r="A26" s="341"/>
      <c r="B26" s="839"/>
      <c r="C26" s="342" t="s">
        <v>5229</v>
      </c>
      <c r="D26" s="343" t="s">
        <v>5230</v>
      </c>
      <c r="E26" s="344">
        <v>498.44</v>
      </c>
    </row>
    <row r="27" spans="1:5" outlineLevel="1" x14ac:dyDescent="0.2">
      <c r="A27" s="341"/>
      <c r="B27" s="839"/>
      <c r="C27" s="342" t="s">
        <v>5231</v>
      </c>
      <c r="D27" s="343" t="s">
        <v>5232</v>
      </c>
      <c r="E27" s="344" t="s">
        <v>5233</v>
      </c>
    </row>
    <row r="28" spans="1:5" ht="24" outlineLevel="1" x14ac:dyDescent="0.2">
      <c r="A28" s="341"/>
      <c r="B28" s="839"/>
      <c r="C28" s="342" t="s">
        <v>5234</v>
      </c>
      <c r="D28" s="343" t="s">
        <v>5235</v>
      </c>
      <c r="E28" s="344">
        <v>996.88</v>
      </c>
    </row>
    <row r="29" spans="1:5" outlineLevel="1" x14ac:dyDescent="0.2">
      <c r="A29" s="341"/>
      <c r="B29" s="839"/>
      <c r="C29" s="342" t="s">
        <v>5236</v>
      </c>
      <c r="D29" s="343" t="s">
        <v>5237</v>
      </c>
      <c r="E29" s="344">
        <v>491.8</v>
      </c>
    </row>
    <row r="30" spans="1:5" outlineLevel="1" x14ac:dyDescent="0.2">
      <c r="A30" s="341"/>
      <c r="B30" s="839"/>
      <c r="C30" s="342" t="s">
        <v>5238</v>
      </c>
      <c r="D30" s="343" t="s">
        <v>5239</v>
      </c>
      <c r="E30" s="344"/>
    </row>
    <row r="31" spans="1:5" ht="51" x14ac:dyDescent="0.2">
      <c r="A31" s="337">
        <v>2</v>
      </c>
      <c r="B31" s="838" t="s">
        <v>5240</v>
      </c>
      <c r="C31" s="338" t="s">
        <v>5241</v>
      </c>
      <c r="D31" s="339" t="s">
        <v>5242</v>
      </c>
      <c r="E31" s="340" t="s">
        <v>5243</v>
      </c>
    </row>
    <row r="32" spans="1:5" ht="24" outlineLevel="1" x14ac:dyDescent="0.2">
      <c r="A32" s="341"/>
      <c r="B32" s="839"/>
      <c r="C32" s="342" t="s">
        <v>5244</v>
      </c>
      <c r="D32" s="343" t="s">
        <v>5245</v>
      </c>
      <c r="E32" s="344" t="s">
        <v>5164</v>
      </c>
    </row>
    <row r="33" spans="1:5" outlineLevel="1" x14ac:dyDescent="0.2">
      <c r="A33" s="341"/>
      <c r="B33" s="839"/>
      <c r="C33" s="342" t="s">
        <v>5246</v>
      </c>
      <c r="D33" s="343" t="s">
        <v>5247</v>
      </c>
      <c r="E33" s="344" t="s">
        <v>5164</v>
      </c>
    </row>
    <row r="34" spans="1:5" ht="51" x14ac:dyDescent="0.2">
      <c r="A34" s="337">
        <v>3</v>
      </c>
      <c r="B34" s="838" t="s">
        <v>5248</v>
      </c>
      <c r="C34" s="338" t="s">
        <v>5249</v>
      </c>
      <c r="D34" s="339" t="s">
        <v>5250</v>
      </c>
      <c r="E34" s="340" t="s">
        <v>5251</v>
      </c>
    </row>
    <row r="35" spans="1:5" ht="36" outlineLevel="1" x14ac:dyDescent="0.2">
      <c r="A35" s="341"/>
      <c r="B35" s="839"/>
      <c r="C35" s="342" t="s">
        <v>5252</v>
      </c>
      <c r="D35" s="343" t="s">
        <v>5253</v>
      </c>
      <c r="E35" s="344" t="s">
        <v>5164</v>
      </c>
    </row>
    <row r="36" spans="1:5" ht="24" outlineLevel="1" x14ac:dyDescent="0.2">
      <c r="A36" s="341"/>
      <c r="B36" s="839"/>
      <c r="C36" s="342" t="s">
        <v>5254</v>
      </c>
      <c r="D36" s="343" t="s">
        <v>5255</v>
      </c>
      <c r="E36" s="344" t="s">
        <v>5164</v>
      </c>
    </row>
    <row r="37" spans="1:5" ht="24" outlineLevel="1" x14ac:dyDescent="0.2">
      <c r="A37" s="341"/>
      <c r="B37" s="839"/>
      <c r="C37" s="342" t="s">
        <v>5256</v>
      </c>
      <c r="D37" s="343" t="s">
        <v>5257</v>
      </c>
      <c r="E37" s="344" t="s">
        <v>5164</v>
      </c>
    </row>
    <row r="38" spans="1:5" ht="24" outlineLevel="1" x14ac:dyDescent="0.2">
      <c r="A38" s="341"/>
      <c r="B38" s="839"/>
      <c r="C38" s="342" t="s">
        <v>5258</v>
      </c>
      <c r="D38" s="343" t="s">
        <v>5259</v>
      </c>
      <c r="E38" s="344" t="s">
        <v>5164</v>
      </c>
    </row>
    <row r="39" spans="1:5" outlineLevel="1" x14ac:dyDescent="0.2">
      <c r="A39" s="341"/>
      <c r="B39" s="839"/>
      <c r="C39" s="342" t="s">
        <v>5217</v>
      </c>
      <c r="D39" s="343" t="s">
        <v>5260</v>
      </c>
      <c r="E39" s="344" t="s">
        <v>5164</v>
      </c>
    </row>
    <row r="40" spans="1:5" ht="24" outlineLevel="1" x14ac:dyDescent="0.2">
      <c r="A40" s="341"/>
      <c r="B40" s="839"/>
      <c r="C40" s="342" t="s">
        <v>5261</v>
      </c>
      <c r="D40" s="343" t="s">
        <v>5262</v>
      </c>
      <c r="E40" s="344" t="s">
        <v>5263</v>
      </c>
    </row>
    <row r="41" spans="1:5" ht="24" outlineLevel="1" x14ac:dyDescent="0.2">
      <c r="A41" s="341"/>
      <c r="B41" s="839"/>
      <c r="C41" s="342" t="s">
        <v>5264</v>
      </c>
      <c r="D41" s="343" t="s">
        <v>5265</v>
      </c>
      <c r="E41" s="344" t="s">
        <v>5266</v>
      </c>
    </row>
    <row r="42" spans="1:5" ht="36" outlineLevel="1" x14ac:dyDescent="0.2">
      <c r="A42" s="341"/>
      <c r="B42" s="839"/>
      <c r="C42" s="342" t="s">
        <v>5267</v>
      </c>
      <c r="D42" s="343" t="s">
        <v>5268</v>
      </c>
      <c r="E42" s="344" t="s">
        <v>5269</v>
      </c>
    </row>
    <row r="43" spans="1:5" ht="24" outlineLevel="1" x14ac:dyDescent="0.2">
      <c r="A43" s="341"/>
      <c r="B43" s="839"/>
      <c r="C43" s="342" t="s">
        <v>5270</v>
      </c>
      <c r="D43" s="343" t="s">
        <v>5271</v>
      </c>
      <c r="E43" s="344" t="s">
        <v>5272</v>
      </c>
    </row>
    <row r="44" spans="1:5" ht="24" outlineLevel="1" x14ac:dyDescent="0.2">
      <c r="A44" s="341"/>
      <c r="B44" s="839"/>
      <c r="C44" s="342" t="s">
        <v>5273</v>
      </c>
      <c r="D44" s="343" t="s">
        <v>5274</v>
      </c>
      <c r="E44" s="344">
        <v>626.28</v>
      </c>
    </row>
    <row r="45" spans="1:5" ht="24" outlineLevel="1" x14ac:dyDescent="0.2">
      <c r="A45" s="341"/>
      <c r="B45" s="839"/>
      <c r="C45" s="342" t="s">
        <v>5275</v>
      </c>
      <c r="D45" s="343" t="s">
        <v>5276</v>
      </c>
      <c r="E45" s="344" t="s">
        <v>5277</v>
      </c>
    </row>
    <row r="46" spans="1:5" ht="24" outlineLevel="1" x14ac:dyDescent="0.2">
      <c r="A46" s="341"/>
      <c r="B46" s="839"/>
      <c r="C46" s="342" t="s">
        <v>5234</v>
      </c>
      <c r="D46" s="343" t="s">
        <v>5278</v>
      </c>
      <c r="E46" s="344" t="s">
        <v>5279</v>
      </c>
    </row>
    <row r="47" spans="1:5" outlineLevel="1" x14ac:dyDescent="0.2">
      <c r="A47" s="341"/>
      <c r="B47" s="839"/>
      <c r="C47" s="342" t="s">
        <v>5280</v>
      </c>
      <c r="D47" s="343" t="s">
        <v>5281</v>
      </c>
      <c r="E47" s="344" t="s">
        <v>5282</v>
      </c>
    </row>
    <row r="48" spans="1:5" outlineLevel="1" x14ac:dyDescent="0.2">
      <c r="A48" s="341"/>
      <c r="B48" s="839"/>
      <c r="C48" s="342" t="s">
        <v>5236</v>
      </c>
      <c r="D48" s="343" t="s">
        <v>5283</v>
      </c>
      <c r="E48" s="344" t="s">
        <v>5284</v>
      </c>
    </row>
    <row r="49" spans="1:5" outlineLevel="1" x14ac:dyDescent="0.2">
      <c r="A49" s="341"/>
      <c r="B49" s="839"/>
      <c r="C49" s="342" t="s">
        <v>5238</v>
      </c>
      <c r="D49" s="343" t="s">
        <v>5285</v>
      </c>
      <c r="E49" s="344"/>
    </row>
    <row r="50" spans="1:5" ht="39.950000000000003" customHeight="1" x14ac:dyDescent="0.2">
      <c r="A50" s="337">
        <v>4</v>
      </c>
      <c r="B50" s="838" t="s">
        <v>5286</v>
      </c>
      <c r="C50" s="338" t="s">
        <v>5287</v>
      </c>
      <c r="D50" s="339" t="s">
        <v>5288</v>
      </c>
      <c r="E50" s="340" t="s">
        <v>5289</v>
      </c>
    </row>
    <row r="51" spans="1:5" ht="24" outlineLevel="1" x14ac:dyDescent="0.2">
      <c r="A51" s="341"/>
      <c r="B51" s="839"/>
      <c r="C51" s="342" t="s">
        <v>5290</v>
      </c>
      <c r="D51" s="343" t="s">
        <v>5291</v>
      </c>
      <c r="E51" s="344" t="s">
        <v>5164</v>
      </c>
    </row>
    <row r="52" spans="1:5" outlineLevel="1" x14ac:dyDescent="0.2">
      <c r="A52" s="341"/>
      <c r="B52" s="839"/>
      <c r="C52" s="342" t="s">
        <v>5246</v>
      </c>
      <c r="D52" s="343" t="s">
        <v>5292</v>
      </c>
      <c r="E52" s="344" t="s">
        <v>5164</v>
      </c>
    </row>
    <row r="53" spans="1:5" ht="25.5" x14ac:dyDescent="0.2">
      <c r="A53" s="337">
        <v>5</v>
      </c>
      <c r="B53" s="838" t="s">
        <v>5293</v>
      </c>
      <c r="C53" s="338" t="s">
        <v>5294</v>
      </c>
      <c r="D53" s="339" t="s">
        <v>5295</v>
      </c>
      <c r="E53" s="340" t="s">
        <v>5296</v>
      </c>
    </row>
    <row r="54" spans="1:5" ht="36" outlineLevel="1" x14ac:dyDescent="0.2">
      <c r="A54" s="341"/>
      <c r="B54" s="839"/>
      <c r="C54" s="342" t="s">
        <v>5297</v>
      </c>
      <c r="D54" s="343" t="s">
        <v>5298</v>
      </c>
      <c r="E54" s="344" t="s">
        <v>5164</v>
      </c>
    </row>
    <row r="55" spans="1:5" ht="24" outlineLevel="1" x14ac:dyDescent="0.2">
      <c r="A55" s="341"/>
      <c r="B55" s="839"/>
      <c r="C55" s="342" t="s">
        <v>5299</v>
      </c>
      <c r="D55" s="343" t="s">
        <v>5300</v>
      </c>
      <c r="E55" s="344" t="s">
        <v>5164</v>
      </c>
    </row>
    <row r="56" spans="1:5" outlineLevel="1" x14ac:dyDescent="0.2">
      <c r="A56" s="341"/>
      <c r="B56" s="839"/>
      <c r="C56" s="342" t="s">
        <v>5246</v>
      </c>
      <c r="D56" s="343" t="s">
        <v>5301</v>
      </c>
      <c r="E56" s="344" t="s">
        <v>5164</v>
      </c>
    </row>
    <row r="57" spans="1:5" ht="25.5" x14ac:dyDescent="0.2">
      <c r="A57" s="337">
        <v>6</v>
      </c>
      <c r="B57" s="838" t="s">
        <v>5302</v>
      </c>
      <c r="C57" s="338" t="s">
        <v>5294</v>
      </c>
      <c r="D57" s="339" t="s">
        <v>5303</v>
      </c>
      <c r="E57" s="340" t="s">
        <v>5304</v>
      </c>
    </row>
    <row r="58" spans="1:5" ht="24" outlineLevel="1" x14ac:dyDescent="0.2">
      <c r="A58" s="341"/>
      <c r="B58" s="839"/>
      <c r="C58" s="342" t="s">
        <v>5299</v>
      </c>
      <c r="D58" s="343" t="s">
        <v>5300</v>
      </c>
      <c r="E58" s="344" t="s">
        <v>5164</v>
      </c>
    </row>
    <row r="59" spans="1:5" outlineLevel="1" x14ac:dyDescent="0.2">
      <c r="A59" s="341"/>
      <c r="B59" s="839"/>
      <c r="C59" s="342" t="s">
        <v>5246</v>
      </c>
      <c r="D59" s="343" t="s">
        <v>5305</v>
      </c>
      <c r="E59" s="344" t="s">
        <v>5164</v>
      </c>
    </row>
    <row r="60" spans="1:5" ht="25.5" x14ac:dyDescent="0.2">
      <c r="A60" s="337">
        <v>7</v>
      </c>
      <c r="B60" s="838" t="s">
        <v>5306</v>
      </c>
      <c r="C60" s="338" t="s">
        <v>5294</v>
      </c>
      <c r="D60" s="339" t="s">
        <v>5307</v>
      </c>
      <c r="E60" s="340" t="s">
        <v>5308</v>
      </c>
    </row>
    <row r="61" spans="1:5" ht="24" outlineLevel="1" x14ac:dyDescent="0.2">
      <c r="A61" s="341"/>
      <c r="B61" s="839"/>
      <c r="C61" s="342" t="s">
        <v>5299</v>
      </c>
      <c r="D61" s="343" t="s">
        <v>5300</v>
      </c>
      <c r="E61" s="344" t="s">
        <v>5164</v>
      </c>
    </row>
    <row r="62" spans="1:5" outlineLevel="1" x14ac:dyDescent="0.2">
      <c r="A62" s="341"/>
      <c r="B62" s="839"/>
      <c r="C62" s="342" t="s">
        <v>5246</v>
      </c>
      <c r="D62" s="343" t="s">
        <v>5305</v>
      </c>
      <c r="E62" s="344" t="s">
        <v>5164</v>
      </c>
    </row>
    <row r="63" spans="1:5" ht="25.5" x14ac:dyDescent="0.2">
      <c r="A63" s="337">
        <v>8</v>
      </c>
      <c r="B63" s="838" t="s">
        <v>5309</v>
      </c>
      <c r="C63" s="338" t="s">
        <v>5310</v>
      </c>
      <c r="D63" s="339" t="s">
        <v>5311</v>
      </c>
      <c r="E63" s="340" t="s">
        <v>5312</v>
      </c>
    </row>
    <row r="64" spans="1:5" ht="24" outlineLevel="1" x14ac:dyDescent="0.2">
      <c r="A64" s="341"/>
      <c r="B64" s="839"/>
      <c r="C64" s="342" t="s">
        <v>5313</v>
      </c>
      <c r="D64" s="343" t="s">
        <v>5314</v>
      </c>
      <c r="E64" s="344" t="s">
        <v>5164</v>
      </c>
    </row>
    <row r="65" spans="1:5" outlineLevel="1" x14ac:dyDescent="0.2">
      <c r="A65" s="341"/>
      <c r="B65" s="839"/>
      <c r="C65" s="342" t="s">
        <v>5246</v>
      </c>
      <c r="D65" s="343" t="s">
        <v>5315</v>
      </c>
      <c r="E65" s="344" t="s">
        <v>5164</v>
      </c>
    </row>
    <row r="66" spans="1:5" ht="39.950000000000003" customHeight="1" x14ac:dyDescent="0.2">
      <c r="A66" s="337">
        <v>9</v>
      </c>
      <c r="B66" s="838" t="s">
        <v>5316</v>
      </c>
      <c r="C66" s="338" t="s">
        <v>5317</v>
      </c>
      <c r="D66" s="339" t="s">
        <v>5318</v>
      </c>
      <c r="E66" s="340" t="s">
        <v>5319</v>
      </c>
    </row>
    <row r="67" spans="1:5" ht="36" outlineLevel="1" x14ac:dyDescent="0.2">
      <c r="A67" s="341"/>
      <c r="B67" s="839"/>
      <c r="C67" s="342" t="s">
        <v>5320</v>
      </c>
      <c r="D67" s="343" t="s">
        <v>5321</v>
      </c>
      <c r="E67" s="344" t="s">
        <v>5164</v>
      </c>
    </row>
    <row r="68" spans="1:5" ht="24" outlineLevel="1" x14ac:dyDescent="0.2">
      <c r="A68" s="341"/>
      <c r="B68" s="839"/>
      <c r="C68" s="342" t="s">
        <v>5322</v>
      </c>
      <c r="D68" s="343" t="s">
        <v>5323</v>
      </c>
      <c r="E68" s="344" t="s">
        <v>5164</v>
      </c>
    </row>
    <row r="69" spans="1:5" outlineLevel="1" x14ac:dyDescent="0.2">
      <c r="A69" s="341"/>
      <c r="B69" s="839"/>
      <c r="C69" s="342" t="s">
        <v>5217</v>
      </c>
      <c r="D69" s="343" t="s">
        <v>5260</v>
      </c>
      <c r="E69" s="344" t="s">
        <v>5164</v>
      </c>
    </row>
    <row r="70" spans="1:5" ht="24" outlineLevel="1" x14ac:dyDescent="0.2">
      <c r="A70" s="341"/>
      <c r="B70" s="839"/>
      <c r="C70" s="342" t="s">
        <v>5324</v>
      </c>
      <c r="D70" s="343" t="s">
        <v>5325</v>
      </c>
      <c r="E70" s="344" t="s">
        <v>5326</v>
      </c>
    </row>
    <row r="71" spans="1:5" outlineLevel="1" x14ac:dyDescent="0.2">
      <c r="A71" s="341"/>
      <c r="B71" s="839"/>
      <c r="C71" s="342" t="s">
        <v>5327</v>
      </c>
      <c r="D71" s="343" t="s">
        <v>5328</v>
      </c>
      <c r="E71" s="344" t="s">
        <v>5329</v>
      </c>
    </row>
    <row r="72" spans="1:5" outlineLevel="1" x14ac:dyDescent="0.2">
      <c r="A72" s="341"/>
      <c r="B72" s="839"/>
      <c r="C72" s="342" t="s">
        <v>5330</v>
      </c>
      <c r="D72" s="343" t="s">
        <v>5331</v>
      </c>
      <c r="E72" s="344" t="s">
        <v>5332</v>
      </c>
    </row>
    <row r="73" spans="1:5" outlineLevel="1" x14ac:dyDescent="0.2">
      <c r="A73" s="341"/>
      <c r="B73" s="839"/>
      <c r="C73" s="342" t="s">
        <v>5333</v>
      </c>
      <c r="D73" s="343" t="s">
        <v>5230</v>
      </c>
      <c r="E73" s="344">
        <v>291.56</v>
      </c>
    </row>
    <row r="74" spans="1:5" outlineLevel="1" x14ac:dyDescent="0.2">
      <c r="A74" s="341"/>
      <c r="B74" s="839"/>
      <c r="C74" s="342" t="s">
        <v>5238</v>
      </c>
      <c r="D74" s="343" t="s">
        <v>5285</v>
      </c>
      <c r="E74" s="344"/>
    </row>
    <row r="75" spans="1:5" ht="21" customHeight="1" x14ac:dyDescent="0.2">
      <c r="A75" s="845" t="s">
        <v>5334</v>
      </c>
      <c r="B75" s="846"/>
      <c r="C75" s="846"/>
      <c r="D75" s="846"/>
      <c r="E75" s="846"/>
    </row>
    <row r="76" spans="1:5" ht="25.5" x14ac:dyDescent="0.2">
      <c r="A76" s="337">
        <v>10</v>
      </c>
      <c r="B76" s="838" t="s">
        <v>5335</v>
      </c>
      <c r="C76" s="338" t="s">
        <v>5212</v>
      </c>
      <c r="D76" s="339" t="s">
        <v>5336</v>
      </c>
      <c r="E76" s="340" t="s">
        <v>5214</v>
      </c>
    </row>
    <row r="77" spans="1:5" ht="36" outlineLevel="1" x14ac:dyDescent="0.2">
      <c r="A77" s="341"/>
      <c r="B77" s="839"/>
      <c r="C77" s="342" t="s">
        <v>5215</v>
      </c>
      <c r="D77" s="343" t="s">
        <v>5216</v>
      </c>
      <c r="E77" s="344" t="s">
        <v>5164</v>
      </c>
    </row>
    <row r="78" spans="1:5" outlineLevel="1" x14ac:dyDescent="0.2">
      <c r="A78" s="341"/>
      <c r="B78" s="839"/>
      <c r="C78" s="342" t="s">
        <v>5217</v>
      </c>
      <c r="D78" s="343" t="s">
        <v>5218</v>
      </c>
      <c r="E78" s="344" t="s">
        <v>5164</v>
      </c>
    </row>
    <row r="79" spans="1:5" ht="36" outlineLevel="1" x14ac:dyDescent="0.2">
      <c r="A79" s="341"/>
      <c r="B79" s="839"/>
      <c r="C79" s="342" t="s">
        <v>5219</v>
      </c>
      <c r="D79" s="343" t="s">
        <v>5337</v>
      </c>
      <c r="E79" s="344" t="s">
        <v>5164</v>
      </c>
    </row>
    <row r="80" spans="1:5" ht="84" outlineLevel="1" x14ac:dyDescent="0.2">
      <c r="A80" s="341"/>
      <c r="B80" s="839"/>
      <c r="C80" s="342" t="s">
        <v>5221</v>
      </c>
      <c r="D80" s="343" t="s">
        <v>5338</v>
      </c>
      <c r="E80" s="344" t="s">
        <v>5164</v>
      </c>
    </row>
    <row r="81" spans="1:5" outlineLevel="1" x14ac:dyDescent="0.2">
      <c r="A81" s="341"/>
      <c r="B81" s="839"/>
      <c r="C81" s="342" t="s">
        <v>5223</v>
      </c>
      <c r="D81" s="343" t="s">
        <v>5224</v>
      </c>
      <c r="E81" s="344">
        <v>332.29</v>
      </c>
    </row>
    <row r="82" spans="1:5" ht="24" outlineLevel="1" x14ac:dyDescent="0.2">
      <c r="A82" s="341"/>
      <c r="B82" s="839"/>
      <c r="C82" s="342" t="s">
        <v>5225</v>
      </c>
      <c r="D82" s="343" t="s">
        <v>5224</v>
      </c>
      <c r="E82" s="344">
        <v>332.29</v>
      </c>
    </row>
    <row r="83" spans="1:5" ht="24" outlineLevel="1" x14ac:dyDescent="0.2">
      <c r="A83" s="341"/>
      <c r="B83" s="839"/>
      <c r="C83" s="342" t="s">
        <v>5226</v>
      </c>
      <c r="D83" s="343" t="s">
        <v>5227</v>
      </c>
      <c r="E83" s="344" t="s">
        <v>5228</v>
      </c>
    </row>
    <row r="84" spans="1:5" outlineLevel="1" x14ac:dyDescent="0.2">
      <c r="A84" s="341"/>
      <c r="B84" s="839"/>
      <c r="C84" s="342" t="s">
        <v>5229</v>
      </c>
      <c r="D84" s="343" t="s">
        <v>5230</v>
      </c>
      <c r="E84" s="344">
        <v>498.44</v>
      </c>
    </row>
    <row r="85" spans="1:5" outlineLevel="1" x14ac:dyDescent="0.2">
      <c r="A85" s="341"/>
      <c r="B85" s="839"/>
      <c r="C85" s="342" t="s">
        <v>5231</v>
      </c>
      <c r="D85" s="343" t="s">
        <v>5232</v>
      </c>
      <c r="E85" s="344" t="s">
        <v>5233</v>
      </c>
    </row>
    <row r="86" spans="1:5" ht="24" outlineLevel="1" x14ac:dyDescent="0.2">
      <c r="A86" s="341"/>
      <c r="B86" s="839"/>
      <c r="C86" s="342" t="s">
        <v>5234</v>
      </c>
      <c r="D86" s="343" t="s">
        <v>5235</v>
      </c>
      <c r="E86" s="344">
        <v>996.88</v>
      </c>
    </row>
    <row r="87" spans="1:5" outlineLevel="1" x14ac:dyDescent="0.2">
      <c r="A87" s="341"/>
      <c r="B87" s="839"/>
      <c r="C87" s="342" t="s">
        <v>5236</v>
      </c>
      <c r="D87" s="343" t="s">
        <v>5237</v>
      </c>
      <c r="E87" s="344">
        <v>491.8</v>
      </c>
    </row>
    <row r="88" spans="1:5" outlineLevel="1" x14ac:dyDescent="0.2">
      <c r="A88" s="341"/>
      <c r="B88" s="839"/>
      <c r="C88" s="342" t="s">
        <v>5238</v>
      </c>
      <c r="D88" s="343" t="s">
        <v>5239</v>
      </c>
      <c r="E88" s="344"/>
    </row>
    <row r="89" spans="1:5" ht="51" x14ac:dyDescent="0.2">
      <c r="A89" s="337">
        <v>11</v>
      </c>
      <c r="B89" s="838" t="s">
        <v>5339</v>
      </c>
      <c r="C89" s="338" t="s">
        <v>5241</v>
      </c>
      <c r="D89" s="339" t="s">
        <v>5242</v>
      </c>
      <c r="E89" s="340" t="s">
        <v>5243</v>
      </c>
    </row>
    <row r="90" spans="1:5" ht="24" outlineLevel="1" x14ac:dyDescent="0.2">
      <c r="A90" s="341"/>
      <c r="B90" s="839"/>
      <c r="C90" s="342" t="s">
        <v>5244</v>
      </c>
      <c r="D90" s="343" t="s">
        <v>5245</v>
      </c>
      <c r="E90" s="344" t="s">
        <v>5164</v>
      </c>
    </row>
    <row r="91" spans="1:5" outlineLevel="1" x14ac:dyDescent="0.2">
      <c r="A91" s="341"/>
      <c r="B91" s="839"/>
      <c r="C91" s="342" t="s">
        <v>5246</v>
      </c>
      <c r="D91" s="343" t="s">
        <v>5247</v>
      </c>
      <c r="E91" s="344" t="s">
        <v>5164</v>
      </c>
    </row>
    <row r="92" spans="1:5" ht="51" x14ac:dyDescent="0.2">
      <c r="A92" s="337">
        <v>12</v>
      </c>
      <c r="B92" s="838" t="s">
        <v>5340</v>
      </c>
      <c r="C92" s="338" t="s">
        <v>5249</v>
      </c>
      <c r="D92" s="339" t="s">
        <v>5341</v>
      </c>
      <c r="E92" s="340" t="s">
        <v>5342</v>
      </c>
    </row>
    <row r="93" spans="1:5" ht="24" outlineLevel="1" x14ac:dyDescent="0.2">
      <c r="A93" s="341"/>
      <c r="B93" s="839"/>
      <c r="C93" s="342" t="s">
        <v>5256</v>
      </c>
      <c r="D93" s="343" t="s">
        <v>5257</v>
      </c>
      <c r="E93" s="344" t="s">
        <v>5164</v>
      </c>
    </row>
    <row r="94" spans="1:5" ht="24" outlineLevel="1" x14ac:dyDescent="0.2">
      <c r="A94" s="341"/>
      <c r="B94" s="839"/>
      <c r="C94" s="342" t="s">
        <v>5258</v>
      </c>
      <c r="D94" s="343" t="s">
        <v>5259</v>
      </c>
      <c r="E94" s="344" t="s">
        <v>5164</v>
      </c>
    </row>
    <row r="95" spans="1:5" ht="24" outlineLevel="1" x14ac:dyDescent="0.2">
      <c r="A95" s="341"/>
      <c r="B95" s="839"/>
      <c r="C95" s="342" t="s">
        <v>5254</v>
      </c>
      <c r="D95" s="343" t="s">
        <v>5343</v>
      </c>
      <c r="E95" s="344" t="s">
        <v>5164</v>
      </c>
    </row>
    <row r="96" spans="1:5" ht="36" outlineLevel="1" x14ac:dyDescent="0.2">
      <c r="A96" s="341"/>
      <c r="B96" s="839"/>
      <c r="C96" s="342" t="s">
        <v>5252</v>
      </c>
      <c r="D96" s="343" t="s">
        <v>5344</v>
      </c>
      <c r="E96" s="344" t="s">
        <v>5164</v>
      </c>
    </row>
    <row r="97" spans="1:5" outlineLevel="1" x14ac:dyDescent="0.2">
      <c r="A97" s="341"/>
      <c r="B97" s="839"/>
      <c r="C97" s="342" t="s">
        <v>5217</v>
      </c>
      <c r="D97" s="343" t="s">
        <v>5260</v>
      </c>
      <c r="E97" s="344" t="s">
        <v>5164</v>
      </c>
    </row>
    <row r="98" spans="1:5" ht="24" outlineLevel="1" x14ac:dyDescent="0.2">
      <c r="A98" s="341"/>
      <c r="B98" s="839"/>
      <c r="C98" s="342" t="s">
        <v>5261</v>
      </c>
      <c r="D98" s="343" t="s">
        <v>5262</v>
      </c>
      <c r="E98" s="344" t="s">
        <v>5345</v>
      </c>
    </row>
    <row r="99" spans="1:5" ht="24" outlineLevel="1" x14ac:dyDescent="0.2">
      <c r="A99" s="341"/>
      <c r="B99" s="839"/>
      <c r="C99" s="342" t="s">
        <v>5264</v>
      </c>
      <c r="D99" s="343" t="s">
        <v>5265</v>
      </c>
      <c r="E99" s="344" t="s">
        <v>5346</v>
      </c>
    </row>
    <row r="100" spans="1:5" ht="36" outlineLevel="1" x14ac:dyDescent="0.2">
      <c r="A100" s="341"/>
      <c r="B100" s="839"/>
      <c r="C100" s="342" t="s">
        <v>5267</v>
      </c>
      <c r="D100" s="343" t="s">
        <v>5268</v>
      </c>
      <c r="E100" s="344" t="s">
        <v>5347</v>
      </c>
    </row>
    <row r="101" spans="1:5" ht="24" outlineLevel="1" x14ac:dyDescent="0.2">
      <c r="A101" s="341"/>
      <c r="B101" s="839"/>
      <c r="C101" s="342" t="s">
        <v>5270</v>
      </c>
      <c r="D101" s="343" t="s">
        <v>5271</v>
      </c>
      <c r="E101" s="344" t="s">
        <v>5348</v>
      </c>
    </row>
    <row r="102" spans="1:5" ht="24" outlineLevel="1" x14ac:dyDescent="0.2">
      <c r="A102" s="341"/>
      <c r="B102" s="839"/>
      <c r="C102" s="342" t="s">
        <v>5273</v>
      </c>
      <c r="D102" s="343" t="s">
        <v>5274</v>
      </c>
      <c r="E102" s="344">
        <v>905.77</v>
      </c>
    </row>
    <row r="103" spans="1:5" ht="24" outlineLevel="1" x14ac:dyDescent="0.2">
      <c r="A103" s="341"/>
      <c r="B103" s="839"/>
      <c r="C103" s="342" t="s">
        <v>5275</v>
      </c>
      <c r="D103" s="343" t="s">
        <v>5276</v>
      </c>
      <c r="E103" s="344" t="s">
        <v>5349</v>
      </c>
    </row>
    <row r="104" spans="1:5" ht="24" outlineLevel="1" x14ac:dyDescent="0.2">
      <c r="A104" s="341"/>
      <c r="B104" s="839"/>
      <c r="C104" s="342" t="s">
        <v>5234</v>
      </c>
      <c r="D104" s="343" t="s">
        <v>5278</v>
      </c>
      <c r="E104" s="344" t="s">
        <v>5350</v>
      </c>
    </row>
    <row r="105" spans="1:5" outlineLevel="1" x14ac:dyDescent="0.2">
      <c r="A105" s="341"/>
      <c r="B105" s="839"/>
      <c r="C105" s="342" t="s">
        <v>5280</v>
      </c>
      <c r="D105" s="343" t="s">
        <v>5281</v>
      </c>
      <c r="E105" s="344" t="s">
        <v>5351</v>
      </c>
    </row>
    <row r="106" spans="1:5" outlineLevel="1" x14ac:dyDescent="0.2">
      <c r="A106" s="341"/>
      <c r="B106" s="839"/>
      <c r="C106" s="342" t="s">
        <v>5236</v>
      </c>
      <c r="D106" s="343" t="s">
        <v>5283</v>
      </c>
      <c r="E106" s="344" t="s">
        <v>5352</v>
      </c>
    </row>
    <row r="107" spans="1:5" outlineLevel="1" x14ac:dyDescent="0.2">
      <c r="A107" s="341"/>
      <c r="B107" s="839"/>
      <c r="C107" s="342" t="s">
        <v>5238</v>
      </c>
      <c r="D107" s="343" t="s">
        <v>5285</v>
      </c>
      <c r="E107" s="344"/>
    </row>
    <row r="108" spans="1:5" ht="39.950000000000003" customHeight="1" x14ac:dyDescent="0.2">
      <c r="A108" s="337">
        <v>13</v>
      </c>
      <c r="B108" s="838" t="s">
        <v>5286</v>
      </c>
      <c r="C108" s="338" t="s">
        <v>5287</v>
      </c>
      <c r="D108" s="339" t="s">
        <v>5353</v>
      </c>
      <c r="E108" s="340" t="s">
        <v>5289</v>
      </c>
    </row>
    <row r="109" spans="1:5" ht="24" outlineLevel="1" x14ac:dyDescent="0.2">
      <c r="A109" s="341"/>
      <c r="B109" s="839"/>
      <c r="C109" s="342" t="s">
        <v>5299</v>
      </c>
      <c r="D109" s="343" t="s">
        <v>5291</v>
      </c>
      <c r="E109" s="344" t="s">
        <v>5164</v>
      </c>
    </row>
    <row r="110" spans="1:5" outlineLevel="1" x14ac:dyDescent="0.2">
      <c r="A110" s="341"/>
      <c r="B110" s="839"/>
      <c r="C110" s="342" t="s">
        <v>5246</v>
      </c>
      <c r="D110" s="343" t="s">
        <v>5354</v>
      </c>
      <c r="E110" s="344" t="s">
        <v>5164</v>
      </c>
    </row>
    <row r="111" spans="1:5" ht="25.5" x14ac:dyDescent="0.2">
      <c r="A111" s="337">
        <v>14</v>
      </c>
      <c r="B111" s="838" t="s">
        <v>5355</v>
      </c>
      <c r="C111" s="338" t="s">
        <v>5294</v>
      </c>
      <c r="D111" s="339" t="s">
        <v>5356</v>
      </c>
      <c r="E111" s="340" t="s">
        <v>5357</v>
      </c>
    </row>
    <row r="112" spans="1:5" ht="36" outlineLevel="1" x14ac:dyDescent="0.2">
      <c r="A112" s="341"/>
      <c r="B112" s="839"/>
      <c r="C112" s="342" t="s">
        <v>5297</v>
      </c>
      <c r="D112" s="343" t="s">
        <v>5298</v>
      </c>
      <c r="E112" s="344" t="s">
        <v>5164</v>
      </c>
    </row>
    <row r="113" spans="1:5" ht="24" outlineLevel="1" x14ac:dyDescent="0.2">
      <c r="A113" s="341"/>
      <c r="B113" s="839"/>
      <c r="C113" s="342" t="s">
        <v>5299</v>
      </c>
      <c r="D113" s="343" t="s">
        <v>5300</v>
      </c>
      <c r="E113" s="344" t="s">
        <v>5164</v>
      </c>
    </row>
    <row r="114" spans="1:5" outlineLevel="1" x14ac:dyDescent="0.2">
      <c r="A114" s="341"/>
      <c r="B114" s="839"/>
      <c r="C114" s="342" t="s">
        <v>5246</v>
      </c>
      <c r="D114" s="343" t="s">
        <v>5358</v>
      </c>
      <c r="E114" s="344" t="s">
        <v>5164</v>
      </c>
    </row>
    <row r="115" spans="1:5" ht="25.5" x14ac:dyDescent="0.2">
      <c r="A115" s="337">
        <v>15</v>
      </c>
      <c r="B115" s="838" t="s">
        <v>5359</v>
      </c>
      <c r="C115" s="338" t="s">
        <v>5360</v>
      </c>
      <c r="D115" s="339" t="s">
        <v>5361</v>
      </c>
      <c r="E115" s="340" t="s">
        <v>5362</v>
      </c>
    </row>
    <row r="116" spans="1:5" ht="24" outlineLevel="1" x14ac:dyDescent="0.2">
      <c r="A116" s="341"/>
      <c r="B116" s="839"/>
      <c r="C116" s="342" t="s">
        <v>5299</v>
      </c>
      <c r="D116" s="343" t="s">
        <v>5300</v>
      </c>
      <c r="E116" s="344" t="s">
        <v>5164</v>
      </c>
    </row>
    <row r="117" spans="1:5" outlineLevel="1" x14ac:dyDescent="0.2">
      <c r="A117" s="341"/>
      <c r="B117" s="839"/>
      <c r="C117" s="342" t="s">
        <v>5246</v>
      </c>
      <c r="D117" s="343" t="s">
        <v>5358</v>
      </c>
      <c r="E117" s="344" t="s">
        <v>5164</v>
      </c>
    </row>
    <row r="118" spans="1:5" ht="25.5" x14ac:dyDescent="0.2">
      <c r="A118" s="337">
        <v>16</v>
      </c>
      <c r="B118" s="838" t="s">
        <v>5363</v>
      </c>
      <c r="C118" s="338" t="s">
        <v>5294</v>
      </c>
      <c r="D118" s="339" t="s">
        <v>5364</v>
      </c>
      <c r="E118" s="340" t="s">
        <v>5365</v>
      </c>
    </row>
    <row r="119" spans="1:5" ht="24" outlineLevel="1" x14ac:dyDescent="0.2">
      <c r="A119" s="341"/>
      <c r="B119" s="839"/>
      <c r="C119" s="342" t="s">
        <v>5299</v>
      </c>
      <c r="D119" s="343" t="s">
        <v>5300</v>
      </c>
      <c r="E119" s="344" t="s">
        <v>5164</v>
      </c>
    </row>
    <row r="120" spans="1:5" outlineLevel="1" x14ac:dyDescent="0.2">
      <c r="A120" s="341"/>
      <c r="B120" s="839"/>
      <c r="C120" s="342" t="s">
        <v>5246</v>
      </c>
      <c r="D120" s="343" t="s">
        <v>5358</v>
      </c>
      <c r="E120" s="344" t="s">
        <v>5164</v>
      </c>
    </row>
    <row r="121" spans="1:5" ht="25.5" x14ac:dyDescent="0.2">
      <c r="A121" s="337">
        <v>17</v>
      </c>
      <c r="B121" s="838" t="s">
        <v>5366</v>
      </c>
      <c r="C121" s="338" t="s">
        <v>5367</v>
      </c>
      <c r="D121" s="339" t="s">
        <v>5368</v>
      </c>
      <c r="E121" s="340" t="s">
        <v>5369</v>
      </c>
    </row>
    <row r="122" spans="1:5" ht="24" outlineLevel="1" x14ac:dyDescent="0.2">
      <c r="A122" s="341"/>
      <c r="B122" s="839"/>
      <c r="C122" s="342" t="s">
        <v>5299</v>
      </c>
      <c r="D122" s="343" t="s">
        <v>5300</v>
      </c>
      <c r="E122" s="344" t="s">
        <v>5164</v>
      </c>
    </row>
    <row r="123" spans="1:5" outlineLevel="1" x14ac:dyDescent="0.2">
      <c r="A123" s="341"/>
      <c r="B123" s="839"/>
      <c r="C123" s="342" t="s">
        <v>5246</v>
      </c>
      <c r="D123" s="343" t="s">
        <v>5358</v>
      </c>
      <c r="E123" s="344" t="s">
        <v>5164</v>
      </c>
    </row>
    <row r="124" spans="1:5" ht="25.5" x14ac:dyDescent="0.2">
      <c r="A124" s="337">
        <v>18</v>
      </c>
      <c r="B124" s="838" t="s">
        <v>5309</v>
      </c>
      <c r="C124" s="338" t="s">
        <v>5310</v>
      </c>
      <c r="D124" s="339" t="s">
        <v>5370</v>
      </c>
      <c r="E124" s="340" t="s">
        <v>5312</v>
      </c>
    </row>
    <row r="125" spans="1:5" ht="24" outlineLevel="1" x14ac:dyDescent="0.2">
      <c r="A125" s="341"/>
      <c r="B125" s="839"/>
      <c r="C125" s="342" t="s">
        <v>5313</v>
      </c>
      <c r="D125" s="343" t="s">
        <v>5314</v>
      </c>
      <c r="E125" s="344" t="s">
        <v>5164</v>
      </c>
    </row>
    <row r="126" spans="1:5" outlineLevel="1" x14ac:dyDescent="0.2">
      <c r="A126" s="341"/>
      <c r="B126" s="839"/>
      <c r="C126" s="342" t="s">
        <v>5246</v>
      </c>
      <c r="D126" s="343" t="s">
        <v>5371</v>
      </c>
      <c r="E126" s="344" t="s">
        <v>5164</v>
      </c>
    </row>
    <row r="127" spans="1:5" ht="39.950000000000003" customHeight="1" x14ac:dyDescent="0.2">
      <c r="A127" s="337">
        <v>19</v>
      </c>
      <c r="B127" s="838" t="s">
        <v>5316</v>
      </c>
      <c r="C127" s="338" t="s">
        <v>5317</v>
      </c>
      <c r="D127" s="339" t="s">
        <v>5372</v>
      </c>
      <c r="E127" s="340" t="s">
        <v>5319</v>
      </c>
    </row>
    <row r="128" spans="1:5" ht="36" outlineLevel="1" x14ac:dyDescent="0.2">
      <c r="A128" s="341"/>
      <c r="B128" s="839"/>
      <c r="C128" s="342" t="s">
        <v>5320</v>
      </c>
      <c r="D128" s="343" t="s">
        <v>5373</v>
      </c>
      <c r="E128" s="344" t="s">
        <v>5164</v>
      </c>
    </row>
    <row r="129" spans="1:5" ht="24" outlineLevel="1" x14ac:dyDescent="0.2">
      <c r="A129" s="341"/>
      <c r="B129" s="839"/>
      <c r="C129" s="342" t="s">
        <v>5322</v>
      </c>
      <c r="D129" s="343" t="s">
        <v>5374</v>
      </c>
      <c r="E129" s="344" t="s">
        <v>5164</v>
      </c>
    </row>
    <row r="130" spans="1:5" outlineLevel="1" x14ac:dyDescent="0.2">
      <c r="A130" s="341"/>
      <c r="B130" s="839"/>
      <c r="C130" s="342" t="s">
        <v>5217</v>
      </c>
      <c r="D130" s="343" t="s">
        <v>5260</v>
      </c>
      <c r="E130" s="344" t="s">
        <v>5164</v>
      </c>
    </row>
    <row r="131" spans="1:5" ht="24" outlineLevel="1" x14ac:dyDescent="0.2">
      <c r="A131" s="341"/>
      <c r="B131" s="839"/>
      <c r="C131" s="342" t="s">
        <v>5324</v>
      </c>
      <c r="D131" s="343" t="s">
        <v>5325</v>
      </c>
      <c r="E131" s="344" t="s">
        <v>5326</v>
      </c>
    </row>
    <row r="132" spans="1:5" outlineLevel="1" x14ac:dyDescent="0.2">
      <c r="A132" s="341"/>
      <c r="B132" s="839"/>
      <c r="C132" s="342" t="s">
        <v>5327</v>
      </c>
      <c r="D132" s="343" t="s">
        <v>5328</v>
      </c>
      <c r="E132" s="344" t="s">
        <v>5329</v>
      </c>
    </row>
    <row r="133" spans="1:5" outlineLevel="1" x14ac:dyDescent="0.2">
      <c r="A133" s="341"/>
      <c r="B133" s="839"/>
      <c r="C133" s="342" t="s">
        <v>5330</v>
      </c>
      <c r="D133" s="343" t="s">
        <v>5331</v>
      </c>
      <c r="E133" s="344" t="s">
        <v>5332</v>
      </c>
    </row>
    <row r="134" spans="1:5" outlineLevel="1" x14ac:dyDescent="0.2">
      <c r="A134" s="341"/>
      <c r="B134" s="839"/>
      <c r="C134" s="342" t="s">
        <v>5333</v>
      </c>
      <c r="D134" s="343" t="s">
        <v>5230</v>
      </c>
      <c r="E134" s="344">
        <v>291.56</v>
      </c>
    </row>
    <row r="135" spans="1:5" outlineLevel="1" x14ac:dyDescent="0.2">
      <c r="A135" s="341"/>
      <c r="B135" s="839"/>
      <c r="C135" s="342" t="s">
        <v>5238</v>
      </c>
      <c r="D135" s="343" t="s">
        <v>5285</v>
      </c>
      <c r="E135" s="344"/>
    </row>
    <row r="136" spans="1:5" ht="25.5" x14ac:dyDescent="0.2">
      <c r="A136" s="337">
        <v>20</v>
      </c>
      <c r="B136" s="838" t="s">
        <v>5375</v>
      </c>
      <c r="C136" s="338" t="s">
        <v>5376</v>
      </c>
      <c r="D136" s="339" t="s">
        <v>5377</v>
      </c>
      <c r="E136" s="340" t="s">
        <v>5378</v>
      </c>
    </row>
    <row r="137" spans="1:5" ht="24" outlineLevel="1" x14ac:dyDescent="0.2">
      <c r="A137" s="341"/>
      <c r="B137" s="839"/>
      <c r="C137" s="342" t="s">
        <v>5299</v>
      </c>
      <c r="D137" s="343" t="s">
        <v>5291</v>
      </c>
      <c r="E137" s="344" t="s">
        <v>5164</v>
      </c>
    </row>
    <row r="138" spans="1:5" outlineLevel="1" x14ac:dyDescent="0.2">
      <c r="A138" s="341"/>
      <c r="B138" s="839"/>
      <c r="C138" s="342" t="s">
        <v>5246</v>
      </c>
      <c r="D138" s="343" t="s">
        <v>5379</v>
      </c>
      <c r="E138" s="344" t="s">
        <v>5164</v>
      </c>
    </row>
    <row r="139" spans="1:5" ht="21" customHeight="1" x14ac:dyDescent="0.2">
      <c r="A139" s="845" t="s">
        <v>5380</v>
      </c>
      <c r="B139" s="846"/>
      <c r="C139" s="846"/>
      <c r="D139" s="846"/>
      <c r="E139" s="846"/>
    </row>
    <row r="140" spans="1:5" ht="51" x14ac:dyDescent="0.2">
      <c r="A140" s="337">
        <v>21</v>
      </c>
      <c r="B140" s="838" t="s">
        <v>5381</v>
      </c>
      <c r="C140" s="338" t="s">
        <v>5382</v>
      </c>
      <c r="D140" s="339" t="s">
        <v>5383</v>
      </c>
      <c r="E140" s="340" t="s">
        <v>5384</v>
      </c>
    </row>
    <row r="141" spans="1:5" ht="108" outlineLevel="1" x14ac:dyDescent="0.2">
      <c r="A141" s="341"/>
      <c r="B141" s="839"/>
      <c r="C141" s="342" t="s">
        <v>5385</v>
      </c>
      <c r="D141" s="343" t="s">
        <v>5386</v>
      </c>
      <c r="E141" s="344" t="s">
        <v>5164</v>
      </c>
    </row>
    <row r="142" spans="1:5" outlineLevel="1" x14ac:dyDescent="0.2">
      <c r="A142" s="341"/>
      <c r="B142" s="839"/>
      <c r="C142" s="342" t="s">
        <v>5217</v>
      </c>
      <c r="D142" s="343" t="s">
        <v>5260</v>
      </c>
      <c r="E142" s="344" t="s">
        <v>5164</v>
      </c>
    </row>
    <row r="143" spans="1:5" outlineLevel="1" x14ac:dyDescent="0.2">
      <c r="A143" s="341"/>
      <c r="B143" s="839"/>
      <c r="C143" s="342" t="s">
        <v>5327</v>
      </c>
      <c r="D143" s="343" t="s">
        <v>5387</v>
      </c>
      <c r="E143" s="344" t="s">
        <v>5388</v>
      </c>
    </row>
    <row r="144" spans="1:5" outlineLevel="1" x14ac:dyDescent="0.2">
      <c r="A144" s="341"/>
      <c r="B144" s="839"/>
      <c r="C144" s="342" t="s">
        <v>5389</v>
      </c>
      <c r="D144" s="343" t="s">
        <v>5390</v>
      </c>
      <c r="E144" s="344" t="s">
        <v>5391</v>
      </c>
    </row>
    <row r="145" spans="1:5" outlineLevel="1" x14ac:dyDescent="0.2">
      <c r="A145" s="341"/>
      <c r="B145" s="839"/>
      <c r="C145" s="342" t="s">
        <v>5392</v>
      </c>
      <c r="D145" s="343" t="s">
        <v>5393</v>
      </c>
      <c r="E145" s="344" t="s">
        <v>5394</v>
      </c>
    </row>
    <row r="146" spans="1:5" outlineLevel="1" x14ac:dyDescent="0.2">
      <c r="A146" s="341"/>
      <c r="B146" s="839"/>
      <c r="C146" s="342" t="s">
        <v>5395</v>
      </c>
      <c r="D146" s="343" t="s">
        <v>5396</v>
      </c>
      <c r="E146" s="344" t="s">
        <v>5397</v>
      </c>
    </row>
    <row r="147" spans="1:5" ht="24" outlineLevel="1" x14ac:dyDescent="0.2">
      <c r="A147" s="341"/>
      <c r="B147" s="839"/>
      <c r="C147" s="342" t="s">
        <v>5398</v>
      </c>
      <c r="D147" s="343" t="s">
        <v>5232</v>
      </c>
      <c r="E147" s="344" t="s">
        <v>5399</v>
      </c>
    </row>
    <row r="148" spans="1:5" outlineLevel="1" x14ac:dyDescent="0.2">
      <c r="A148" s="341"/>
      <c r="B148" s="839"/>
      <c r="C148" s="342" t="s">
        <v>5400</v>
      </c>
      <c r="D148" s="343" t="s">
        <v>5401</v>
      </c>
      <c r="E148" s="344">
        <v>210.78</v>
      </c>
    </row>
    <row r="149" spans="1:5" outlineLevel="1" x14ac:dyDescent="0.2">
      <c r="A149" s="341"/>
      <c r="B149" s="839"/>
      <c r="C149" s="342" t="s">
        <v>5402</v>
      </c>
      <c r="D149" s="343" t="s">
        <v>5403</v>
      </c>
      <c r="E149" s="344">
        <v>421.56</v>
      </c>
    </row>
    <row r="150" spans="1:5" outlineLevel="1" x14ac:dyDescent="0.2">
      <c r="A150" s="341"/>
      <c r="B150" s="839"/>
      <c r="C150" s="342" t="s">
        <v>5404</v>
      </c>
      <c r="D150" s="343" t="s">
        <v>5283</v>
      </c>
      <c r="E150" s="344" t="s">
        <v>5405</v>
      </c>
    </row>
    <row r="151" spans="1:5" outlineLevel="1" x14ac:dyDescent="0.2">
      <c r="A151" s="341"/>
      <c r="B151" s="839"/>
      <c r="C151" s="342" t="s">
        <v>5406</v>
      </c>
      <c r="D151" s="343" t="s">
        <v>5407</v>
      </c>
      <c r="E151" s="344" t="s">
        <v>5408</v>
      </c>
    </row>
    <row r="152" spans="1:5" outlineLevel="1" x14ac:dyDescent="0.2">
      <c r="A152" s="341"/>
      <c r="B152" s="839"/>
      <c r="C152" s="342" t="s">
        <v>5409</v>
      </c>
      <c r="D152" s="343" t="s">
        <v>5407</v>
      </c>
      <c r="E152" s="344" t="s">
        <v>5408</v>
      </c>
    </row>
    <row r="153" spans="1:5" outlineLevel="1" x14ac:dyDescent="0.2">
      <c r="A153" s="341"/>
      <c r="B153" s="839"/>
      <c r="C153" s="342" t="s">
        <v>5410</v>
      </c>
      <c r="D153" s="343" t="s">
        <v>5411</v>
      </c>
      <c r="E153" s="344" t="s">
        <v>5412</v>
      </c>
    </row>
    <row r="154" spans="1:5" outlineLevel="1" x14ac:dyDescent="0.2">
      <c r="A154" s="341"/>
      <c r="B154" s="839"/>
      <c r="C154" s="342" t="s">
        <v>5413</v>
      </c>
      <c r="D154" s="343" t="s">
        <v>5414</v>
      </c>
      <c r="E154" s="344">
        <v>301.11</v>
      </c>
    </row>
    <row r="155" spans="1:5" outlineLevel="1" x14ac:dyDescent="0.2">
      <c r="A155" s="341"/>
      <c r="B155" s="839"/>
      <c r="C155" s="342" t="s">
        <v>5415</v>
      </c>
      <c r="D155" s="343" t="s">
        <v>5411</v>
      </c>
      <c r="E155" s="344" t="s">
        <v>5412</v>
      </c>
    </row>
    <row r="156" spans="1:5" outlineLevel="1" x14ac:dyDescent="0.2">
      <c r="A156" s="341"/>
      <c r="B156" s="839"/>
      <c r="C156" s="342" t="s">
        <v>5333</v>
      </c>
      <c r="D156" s="343" t="s">
        <v>5235</v>
      </c>
      <c r="E156" s="344" t="s">
        <v>5416</v>
      </c>
    </row>
    <row r="157" spans="1:5" outlineLevel="1" x14ac:dyDescent="0.2">
      <c r="A157" s="341"/>
      <c r="B157" s="839"/>
      <c r="C157" s="342" t="s">
        <v>5238</v>
      </c>
      <c r="D157" s="343" t="s">
        <v>5285</v>
      </c>
      <c r="E157" s="344"/>
    </row>
    <row r="158" spans="1:5" ht="21" customHeight="1" x14ac:dyDescent="0.2">
      <c r="A158" s="845" t="s">
        <v>5417</v>
      </c>
      <c r="B158" s="846"/>
      <c r="C158" s="846"/>
      <c r="D158" s="846"/>
      <c r="E158" s="846"/>
    </row>
    <row r="159" spans="1:5" ht="38.25" x14ac:dyDescent="0.2">
      <c r="A159" s="337">
        <v>22</v>
      </c>
      <c r="B159" s="838" t="s">
        <v>5418</v>
      </c>
      <c r="C159" s="338" t="s">
        <v>5419</v>
      </c>
      <c r="D159" s="339" t="s">
        <v>5420</v>
      </c>
      <c r="E159" s="340" t="s">
        <v>5421</v>
      </c>
    </row>
    <row r="160" spans="1:5" ht="36" outlineLevel="1" x14ac:dyDescent="0.2">
      <c r="A160" s="341"/>
      <c r="B160" s="839"/>
      <c r="C160" s="342" t="s">
        <v>5215</v>
      </c>
      <c r="D160" s="343" t="s">
        <v>5422</v>
      </c>
      <c r="E160" s="344" t="s">
        <v>5164</v>
      </c>
    </row>
    <row r="161" spans="1:5" outlineLevel="1" x14ac:dyDescent="0.2">
      <c r="A161" s="341"/>
      <c r="B161" s="839"/>
      <c r="C161" s="342" t="s">
        <v>5217</v>
      </c>
      <c r="D161" s="343" t="s">
        <v>5423</v>
      </c>
      <c r="E161" s="344" t="s">
        <v>5164</v>
      </c>
    </row>
    <row r="162" spans="1:5" ht="36" outlineLevel="1" x14ac:dyDescent="0.2">
      <c r="A162" s="341"/>
      <c r="B162" s="839"/>
      <c r="C162" s="342" t="s">
        <v>5219</v>
      </c>
      <c r="D162" s="343" t="s">
        <v>5424</v>
      </c>
      <c r="E162" s="344" t="s">
        <v>5164</v>
      </c>
    </row>
    <row r="163" spans="1:5" ht="84" outlineLevel="1" x14ac:dyDescent="0.2">
      <c r="A163" s="341"/>
      <c r="B163" s="839"/>
      <c r="C163" s="342" t="s">
        <v>5221</v>
      </c>
      <c r="D163" s="343" t="s">
        <v>5216</v>
      </c>
      <c r="E163" s="344" t="s">
        <v>5164</v>
      </c>
    </row>
    <row r="164" spans="1:5" outlineLevel="1" x14ac:dyDescent="0.2">
      <c r="A164" s="341"/>
      <c r="B164" s="839"/>
      <c r="C164" s="342" t="s">
        <v>5223</v>
      </c>
      <c r="D164" s="343" t="s">
        <v>5224</v>
      </c>
      <c r="E164" s="344">
        <v>590.92999999999995</v>
      </c>
    </row>
    <row r="165" spans="1:5" ht="24" outlineLevel="1" x14ac:dyDescent="0.2">
      <c r="A165" s="341"/>
      <c r="B165" s="839"/>
      <c r="C165" s="342" t="s">
        <v>5225</v>
      </c>
      <c r="D165" s="343" t="s">
        <v>5224</v>
      </c>
      <c r="E165" s="344">
        <v>590.92999999999995</v>
      </c>
    </row>
    <row r="166" spans="1:5" ht="24" outlineLevel="1" x14ac:dyDescent="0.2">
      <c r="A166" s="341"/>
      <c r="B166" s="839"/>
      <c r="C166" s="342" t="s">
        <v>5226</v>
      </c>
      <c r="D166" s="343" t="s">
        <v>5227</v>
      </c>
      <c r="E166" s="344" t="s">
        <v>5425</v>
      </c>
    </row>
    <row r="167" spans="1:5" outlineLevel="1" x14ac:dyDescent="0.2">
      <c r="A167" s="341"/>
      <c r="B167" s="839"/>
      <c r="C167" s="342" t="s">
        <v>5229</v>
      </c>
      <c r="D167" s="343" t="s">
        <v>5230</v>
      </c>
      <c r="E167" s="344">
        <v>886.39</v>
      </c>
    </row>
    <row r="168" spans="1:5" outlineLevel="1" x14ac:dyDescent="0.2">
      <c r="A168" s="341"/>
      <c r="B168" s="839"/>
      <c r="C168" s="342" t="s">
        <v>5231</v>
      </c>
      <c r="D168" s="343" t="s">
        <v>5232</v>
      </c>
      <c r="E168" s="344" t="s">
        <v>5426</v>
      </c>
    </row>
    <row r="169" spans="1:5" ht="24" outlineLevel="1" x14ac:dyDescent="0.2">
      <c r="A169" s="341"/>
      <c r="B169" s="839"/>
      <c r="C169" s="342" t="s">
        <v>5234</v>
      </c>
      <c r="D169" s="343" t="s">
        <v>5235</v>
      </c>
      <c r="E169" s="344" t="s">
        <v>5427</v>
      </c>
    </row>
    <row r="170" spans="1:5" outlineLevel="1" x14ac:dyDescent="0.2">
      <c r="A170" s="341"/>
      <c r="B170" s="839"/>
      <c r="C170" s="342" t="s">
        <v>5236</v>
      </c>
      <c r="D170" s="343" t="s">
        <v>5237</v>
      </c>
      <c r="E170" s="344">
        <v>874.58</v>
      </c>
    </row>
    <row r="171" spans="1:5" outlineLevel="1" x14ac:dyDescent="0.2">
      <c r="A171" s="341"/>
      <c r="B171" s="839"/>
      <c r="C171" s="342" t="s">
        <v>5238</v>
      </c>
      <c r="D171" s="343" t="s">
        <v>5239</v>
      </c>
      <c r="E171" s="344"/>
    </row>
    <row r="172" spans="1:5" ht="38.25" x14ac:dyDescent="0.2">
      <c r="A172" s="337">
        <v>23</v>
      </c>
      <c r="B172" s="838" t="s">
        <v>5428</v>
      </c>
      <c r="C172" s="338" t="s">
        <v>5419</v>
      </c>
      <c r="D172" s="339" t="s">
        <v>5429</v>
      </c>
      <c r="E172" s="340" t="s">
        <v>5430</v>
      </c>
    </row>
    <row r="173" spans="1:5" ht="36" outlineLevel="1" x14ac:dyDescent="0.2">
      <c r="A173" s="341"/>
      <c r="B173" s="839"/>
      <c r="C173" s="342" t="s">
        <v>5215</v>
      </c>
      <c r="D173" s="343" t="s">
        <v>5338</v>
      </c>
      <c r="E173" s="344" t="s">
        <v>5164</v>
      </c>
    </row>
    <row r="174" spans="1:5" outlineLevel="1" x14ac:dyDescent="0.2">
      <c r="A174" s="341"/>
      <c r="B174" s="839"/>
      <c r="C174" s="342" t="s">
        <v>5217</v>
      </c>
      <c r="D174" s="343" t="s">
        <v>5431</v>
      </c>
      <c r="E174" s="344" t="s">
        <v>5164</v>
      </c>
    </row>
    <row r="175" spans="1:5" ht="36" outlineLevel="1" x14ac:dyDescent="0.2">
      <c r="A175" s="341"/>
      <c r="B175" s="839"/>
      <c r="C175" s="342" t="s">
        <v>5219</v>
      </c>
      <c r="D175" s="343" t="s">
        <v>5432</v>
      </c>
      <c r="E175" s="344" t="s">
        <v>5164</v>
      </c>
    </row>
    <row r="176" spans="1:5" ht="84" outlineLevel="1" x14ac:dyDescent="0.2">
      <c r="A176" s="341"/>
      <c r="B176" s="839"/>
      <c r="C176" s="342" t="s">
        <v>5221</v>
      </c>
      <c r="D176" s="343" t="s">
        <v>5216</v>
      </c>
      <c r="E176" s="344" t="s">
        <v>5164</v>
      </c>
    </row>
    <row r="177" spans="1:5" outlineLevel="1" x14ac:dyDescent="0.2">
      <c r="A177" s="341"/>
      <c r="B177" s="839"/>
      <c r="C177" s="342" t="s">
        <v>5223</v>
      </c>
      <c r="D177" s="343" t="s">
        <v>5224</v>
      </c>
      <c r="E177" s="344">
        <v>592.95000000000005</v>
      </c>
    </row>
    <row r="178" spans="1:5" ht="24" outlineLevel="1" x14ac:dyDescent="0.2">
      <c r="A178" s="341"/>
      <c r="B178" s="839"/>
      <c r="C178" s="342" t="s">
        <v>5225</v>
      </c>
      <c r="D178" s="343" t="s">
        <v>5224</v>
      </c>
      <c r="E178" s="344">
        <v>592.95000000000005</v>
      </c>
    </row>
    <row r="179" spans="1:5" ht="24" outlineLevel="1" x14ac:dyDescent="0.2">
      <c r="A179" s="341"/>
      <c r="B179" s="839"/>
      <c r="C179" s="342" t="s">
        <v>5226</v>
      </c>
      <c r="D179" s="343" t="s">
        <v>5227</v>
      </c>
      <c r="E179" s="344" t="s">
        <v>5433</v>
      </c>
    </row>
    <row r="180" spans="1:5" outlineLevel="1" x14ac:dyDescent="0.2">
      <c r="A180" s="341"/>
      <c r="B180" s="839"/>
      <c r="C180" s="342" t="s">
        <v>5229</v>
      </c>
      <c r="D180" s="343" t="s">
        <v>5230</v>
      </c>
      <c r="E180" s="344">
        <v>889.42</v>
      </c>
    </row>
    <row r="181" spans="1:5" outlineLevel="1" x14ac:dyDescent="0.2">
      <c r="A181" s="341"/>
      <c r="B181" s="839"/>
      <c r="C181" s="342" t="s">
        <v>5231</v>
      </c>
      <c r="D181" s="343" t="s">
        <v>5232</v>
      </c>
      <c r="E181" s="344" t="s">
        <v>5434</v>
      </c>
    </row>
    <row r="182" spans="1:5" ht="24" outlineLevel="1" x14ac:dyDescent="0.2">
      <c r="A182" s="341"/>
      <c r="B182" s="839"/>
      <c r="C182" s="342" t="s">
        <v>5234</v>
      </c>
      <c r="D182" s="343" t="s">
        <v>5235</v>
      </c>
      <c r="E182" s="344" t="s">
        <v>5435</v>
      </c>
    </row>
    <row r="183" spans="1:5" outlineLevel="1" x14ac:dyDescent="0.2">
      <c r="A183" s="341"/>
      <c r="B183" s="839"/>
      <c r="C183" s="342" t="s">
        <v>5236</v>
      </c>
      <c r="D183" s="343" t="s">
        <v>5237</v>
      </c>
      <c r="E183" s="344">
        <v>877.56</v>
      </c>
    </row>
    <row r="184" spans="1:5" outlineLevel="1" x14ac:dyDescent="0.2">
      <c r="A184" s="341"/>
      <c r="B184" s="839"/>
      <c r="C184" s="342" t="s">
        <v>5238</v>
      </c>
      <c r="D184" s="343" t="s">
        <v>5239</v>
      </c>
      <c r="E184" s="344"/>
    </row>
    <row r="185" spans="1:5" ht="38.25" x14ac:dyDescent="0.2">
      <c r="A185" s="337">
        <v>24</v>
      </c>
      <c r="B185" s="838" t="s">
        <v>5436</v>
      </c>
      <c r="C185" s="338" t="s">
        <v>5419</v>
      </c>
      <c r="D185" s="339" t="s">
        <v>5437</v>
      </c>
      <c r="E185" s="340" t="s">
        <v>5438</v>
      </c>
    </row>
    <row r="186" spans="1:5" ht="36" outlineLevel="1" x14ac:dyDescent="0.2">
      <c r="A186" s="341"/>
      <c r="B186" s="839"/>
      <c r="C186" s="342" t="s">
        <v>5215</v>
      </c>
      <c r="D186" s="343" t="s">
        <v>5338</v>
      </c>
      <c r="E186" s="344" t="s">
        <v>5164</v>
      </c>
    </row>
    <row r="187" spans="1:5" outlineLevel="1" x14ac:dyDescent="0.2">
      <c r="A187" s="341"/>
      <c r="B187" s="839"/>
      <c r="C187" s="342" t="s">
        <v>5217</v>
      </c>
      <c r="D187" s="343" t="s">
        <v>5439</v>
      </c>
      <c r="E187" s="344" t="s">
        <v>5164</v>
      </c>
    </row>
    <row r="188" spans="1:5" ht="36" outlineLevel="1" x14ac:dyDescent="0.2">
      <c r="A188" s="341"/>
      <c r="B188" s="839"/>
      <c r="C188" s="342" t="s">
        <v>5219</v>
      </c>
      <c r="D188" s="343" t="s">
        <v>5432</v>
      </c>
      <c r="E188" s="344" t="s">
        <v>5164</v>
      </c>
    </row>
    <row r="189" spans="1:5" ht="84" outlineLevel="1" x14ac:dyDescent="0.2">
      <c r="A189" s="341"/>
      <c r="B189" s="839"/>
      <c r="C189" s="342" t="s">
        <v>5221</v>
      </c>
      <c r="D189" s="343" t="s">
        <v>5216</v>
      </c>
      <c r="E189" s="344" t="s">
        <v>5164</v>
      </c>
    </row>
    <row r="190" spans="1:5" outlineLevel="1" x14ac:dyDescent="0.2">
      <c r="A190" s="341"/>
      <c r="B190" s="839"/>
      <c r="C190" s="342" t="s">
        <v>5223</v>
      </c>
      <c r="D190" s="343" t="s">
        <v>5224</v>
      </c>
      <c r="E190" s="344">
        <v>599.71</v>
      </c>
    </row>
    <row r="191" spans="1:5" ht="24" outlineLevel="1" x14ac:dyDescent="0.2">
      <c r="A191" s="341"/>
      <c r="B191" s="839"/>
      <c r="C191" s="342" t="s">
        <v>5225</v>
      </c>
      <c r="D191" s="343" t="s">
        <v>5224</v>
      </c>
      <c r="E191" s="344">
        <v>599.71</v>
      </c>
    </row>
    <row r="192" spans="1:5" ht="24" outlineLevel="1" x14ac:dyDescent="0.2">
      <c r="A192" s="341"/>
      <c r="B192" s="839"/>
      <c r="C192" s="342" t="s">
        <v>5226</v>
      </c>
      <c r="D192" s="343" t="s">
        <v>5227</v>
      </c>
      <c r="E192" s="344" t="s">
        <v>5440</v>
      </c>
    </row>
    <row r="193" spans="1:5" outlineLevel="1" x14ac:dyDescent="0.2">
      <c r="A193" s="341"/>
      <c r="B193" s="839"/>
      <c r="C193" s="342" t="s">
        <v>5229</v>
      </c>
      <c r="D193" s="343" t="s">
        <v>5230</v>
      </c>
      <c r="E193" s="344">
        <v>899.56</v>
      </c>
    </row>
    <row r="194" spans="1:5" outlineLevel="1" x14ac:dyDescent="0.2">
      <c r="A194" s="341"/>
      <c r="B194" s="839"/>
      <c r="C194" s="342" t="s">
        <v>5231</v>
      </c>
      <c r="D194" s="343" t="s">
        <v>5232</v>
      </c>
      <c r="E194" s="344" t="s">
        <v>5441</v>
      </c>
    </row>
    <row r="195" spans="1:5" ht="24" outlineLevel="1" x14ac:dyDescent="0.2">
      <c r="A195" s="341"/>
      <c r="B195" s="839"/>
      <c r="C195" s="342" t="s">
        <v>5234</v>
      </c>
      <c r="D195" s="343" t="s">
        <v>5235</v>
      </c>
      <c r="E195" s="344" t="s">
        <v>5442</v>
      </c>
    </row>
    <row r="196" spans="1:5" outlineLevel="1" x14ac:dyDescent="0.2">
      <c r="A196" s="341"/>
      <c r="B196" s="839"/>
      <c r="C196" s="342" t="s">
        <v>5236</v>
      </c>
      <c r="D196" s="343" t="s">
        <v>5237</v>
      </c>
      <c r="E196" s="344">
        <v>887.57</v>
      </c>
    </row>
    <row r="197" spans="1:5" outlineLevel="1" x14ac:dyDescent="0.2">
      <c r="A197" s="341"/>
      <c r="B197" s="839"/>
      <c r="C197" s="342" t="s">
        <v>5238</v>
      </c>
      <c r="D197" s="343" t="s">
        <v>5239</v>
      </c>
      <c r="E197" s="344"/>
    </row>
    <row r="198" spans="1:5" ht="25.5" x14ac:dyDescent="0.2">
      <c r="A198" s="337">
        <v>25</v>
      </c>
      <c r="B198" s="838" t="s">
        <v>5443</v>
      </c>
      <c r="C198" s="338" t="s">
        <v>5419</v>
      </c>
      <c r="D198" s="339" t="s">
        <v>5444</v>
      </c>
      <c r="E198" s="340" t="s">
        <v>5445</v>
      </c>
    </row>
    <row r="199" spans="1:5" ht="36" outlineLevel="1" x14ac:dyDescent="0.2">
      <c r="A199" s="341"/>
      <c r="B199" s="839"/>
      <c r="C199" s="342" t="s">
        <v>5215</v>
      </c>
      <c r="D199" s="343" t="s">
        <v>5338</v>
      </c>
      <c r="E199" s="344" t="s">
        <v>5164</v>
      </c>
    </row>
    <row r="200" spans="1:5" outlineLevel="1" x14ac:dyDescent="0.2">
      <c r="A200" s="341"/>
      <c r="B200" s="839"/>
      <c r="C200" s="342" t="s">
        <v>5217</v>
      </c>
      <c r="D200" s="343" t="s">
        <v>5439</v>
      </c>
      <c r="E200" s="344" t="s">
        <v>5164</v>
      </c>
    </row>
    <row r="201" spans="1:5" ht="36" outlineLevel="1" x14ac:dyDescent="0.2">
      <c r="A201" s="341"/>
      <c r="B201" s="839"/>
      <c r="C201" s="342" t="s">
        <v>5219</v>
      </c>
      <c r="D201" s="343" t="s">
        <v>5432</v>
      </c>
      <c r="E201" s="344" t="s">
        <v>5164</v>
      </c>
    </row>
    <row r="202" spans="1:5" ht="84" outlineLevel="1" x14ac:dyDescent="0.2">
      <c r="A202" s="341"/>
      <c r="B202" s="839"/>
      <c r="C202" s="342" t="s">
        <v>5221</v>
      </c>
      <c r="D202" s="343" t="s">
        <v>5216</v>
      </c>
      <c r="E202" s="344" t="s">
        <v>5164</v>
      </c>
    </row>
    <row r="203" spans="1:5" outlineLevel="1" x14ac:dyDescent="0.2">
      <c r="A203" s="341"/>
      <c r="B203" s="839"/>
      <c r="C203" s="342" t="s">
        <v>5223</v>
      </c>
      <c r="D203" s="343" t="s">
        <v>5224</v>
      </c>
      <c r="E203" s="344">
        <v>623.09</v>
      </c>
    </row>
    <row r="204" spans="1:5" ht="24" outlineLevel="1" x14ac:dyDescent="0.2">
      <c r="A204" s="341"/>
      <c r="B204" s="839"/>
      <c r="C204" s="342" t="s">
        <v>5225</v>
      </c>
      <c r="D204" s="343" t="s">
        <v>5224</v>
      </c>
      <c r="E204" s="344">
        <v>623.09</v>
      </c>
    </row>
    <row r="205" spans="1:5" ht="24" outlineLevel="1" x14ac:dyDescent="0.2">
      <c r="A205" s="341"/>
      <c r="B205" s="839"/>
      <c r="C205" s="342" t="s">
        <v>5226</v>
      </c>
      <c r="D205" s="343" t="s">
        <v>5227</v>
      </c>
      <c r="E205" s="344" t="s">
        <v>5446</v>
      </c>
    </row>
    <row r="206" spans="1:5" outlineLevel="1" x14ac:dyDescent="0.2">
      <c r="A206" s="341"/>
      <c r="B206" s="839"/>
      <c r="C206" s="342" t="s">
        <v>5229</v>
      </c>
      <c r="D206" s="343" t="s">
        <v>5230</v>
      </c>
      <c r="E206" s="344">
        <v>934.64</v>
      </c>
    </row>
    <row r="207" spans="1:5" outlineLevel="1" x14ac:dyDescent="0.2">
      <c r="A207" s="341"/>
      <c r="B207" s="839"/>
      <c r="C207" s="342" t="s">
        <v>5231</v>
      </c>
      <c r="D207" s="343" t="s">
        <v>5232</v>
      </c>
      <c r="E207" s="344" t="s">
        <v>5447</v>
      </c>
    </row>
    <row r="208" spans="1:5" ht="24" outlineLevel="1" x14ac:dyDescent="0.2">
      <c r="A208" s="341"/>
      <c r="B208" s="839"/>
      <c r="C208" s="342" t="s">
        <v>5234</v>
      </c>
      <c r="D208" s="343" t="s">
        <v>5235</v>
      </c>
      <c r="E208" s="344" t="s">
        <v>5448</v>
      </c>
    </row>
    <row r="209" spans="1:5" outlineLevel="1" x14ac:dyDescent="0.2">
      <c r="A209" s="341"/>
      <c r="B209" s="839"/>
      <c r="C209" s="342" t="s">
        <v>5236</v>
      </c>
      <c r="D209" s="343" t="s">
        <v>5237</v>
      </c>
      <c r="E209" s="344">
        <v>922.18</v>
      </c>
    </row>
    <row r="210" spans="1:5" outlineLevel="1" x14ac:dyDescent="0.2">
      <c r="A210" s="341"/>
      <c r="B210" s="839"/>
      <c r="C210" s="342" t="s">
        <v>5238</v>
      </c>
      <c r="D210" s="343" t="s">
        <v>5239</v>
      </c>
      <c r="E210" s="344"/>
    </row>
    <row r="211" spans="1:5" ht="25.5" x14ac:dyDescent="0.2">
      <c r="A211" s="337">
        <v>26</v>
      </c>
      <c r="B211" s="838" t="s">
        <v>5449</v>
      </c>
      <c r="C211" s="338" t="s">
        <v>5419</v>
      </c>
      <c r="D211" s="339" t="s">
        <v>5450</v>
      </c>
      <c r="E211" s="340" t="s">
        <v>5451</v>
      </c>
    </row>
    <row r="212" spans="1:5" ht="36" outlineLevel="1" x14ac:dyDescent="0.2">
      <c r="A212" s="341"/>
      <c r="B212" s="839"/>
      <c r="C212" s="342" t="s">
        <v>5215</v>
      </c>
      <c r="D212" s="343" t="s">
        <v>5338</v>
      </c>
      <c r="E212" s="344" t="s">
        <v>5164</v>
      </c>
    </row>
    <row r="213" spans="1:5" outlineLevel="1" x14ac:dyDescent="0.2">
      <c r="A213" s="341"/>
      <c r="B213" s="839"/>
      <c r="C213" s="342" t="s">
        <v>5217</v>
      </c>
      <c r="D213" s="343" t="s">
        <v>5439</v>
      </c>
      <c r="E213" s="344" t="s">
        <v>5164</v>
      </c>
    </row>
    <row r="214" spans="1:5" ht="36" outlineLevel="1" x14ac:dyDescent="0.2">
      <c r="A214" s="341"/>
      <c r="B214" s="839"/>
      <c r="C214" s="342" t="s">
        <v>5219</v>
      </c>
      <c r="D214" s="343" t="s">
        <v>5432</v>
      </c>
      <c r="E214" s="344" t="s">
        <v>5164</v>
      </c>
    </row>
    <row r="215" spans="1:5" ht="84" outlineLevel="1" x14ac:dyDescent="0.2">
      <c r="A215" s="341"/>
      <c r="B215" s="839"/>
      <c r="C215" s="342" t="s">
        <v>5221</v>
      </c>
      <c r="D215" s="343" t="s">
        <v>5216</v>
      </c>
      <c r="E215" s="344" t="s">
        <v>5164</v>
      </c>
    </row>
    <row r="216" spans="1:5" outlineLevel="1" x14ac:dyDescent="0.2">
      <c r="A216" s="341"/>
      <c r="B216" s="839"/>
      <c r="C216" s="342" t="s">
        <v>5223</v>
      </c>
      <c r="D216" s="343" t="s">
        <v>5224</v>
      </c>
      <c r="E216" s="344">
        <v>604.55999999999995</v>
      </c>
    </row>
    <row r="217" spans="1:5" ht="24" outlineLevel="1" x14ac:dyDescent="0.2">
      <c r="A217" s="341"/>
      <c r="B217" s="839"/>
      <c r="C217" s="342" t="s">
        <v>5225</v>
      </c>
      <c r="D217" s="343" t="s">
        <v>5224</v>
      </c>
      <c r="E217" s="344">
        <v>604.55999999999995</v>
      </c>
    </row>
    <row r="218" spans="1:5" ht="24" outlineLevel="1" x14ac:dyDescent="0.2">
      <c r="A218" s="341"/>
      <c r="B218" s="839"/>
      <c r="C218" s="342" t="s">
        <v>5226</v>
      </c>
      <c r="D218" s="343" t="s">
        <v>5227</v>
      </c>
      <c r="E218" s="344" t="s">
        <v>5452</v>
      </c>
    </row>
    <row r="219" spans="1:5" outlineLevel="1" x14ac:dyDescent="0.2">
      <c r="A219" s="341"/>
      <c r="B219" s="839"/>
      <c r="C219" s="342" t="s">
        <v>5229</v>
      </c>
      <c r="D219" s="343" t="s">
        <v>5230</v>
      </c>
      <c r="E219" s="344">
        <v>906.84</v>
      </c>
    </row>
    <row r="220" spans="1:5" outlineLevel="1" x14ac:dyDescent="0.2">
      <c r="A220" s="341"/>
      <c r="B220" s="839"/>
      <c r="C220" s="342" t="s">
        <v>5231</v>
      </c>
      <c r="D220" s="343" t="s">
        <v>5232</v>
      </c>
      <c r="E220" s="344" t="s">
        <v>5453</v>
      </c>
    </row>
    <row r="221" spans="1:5" ht="24" outlineLevel="1" x14ac:dyDescent="0.2">
      <c r="A221" s="341"/>
      <c r="B221" s="839"/>
      <c r="C221" s="342" t="s">
        <v>5234</v>
      </c>
      <c r="D221" s="343" t="s">
        <v>5235</v>
      </c>
      <c r="E221" s="344" t="s">
        <v>5454</v>
      </c>
    </row>
    <row r="222" spans="1:5" outlineLevel="1" x14ac:dyDescent="0.2">
      <c r="A222" s="341"/>
      <c r="B222" s="839"/>
      <c r="C222" s="342" t="s">
        <v>5236</v>
      </c>
      <c r="D222" s="343" t="s">
        <v>5237</v>
      </c>
      <c r="E222" s="344">
        <v>894.75</v>
      </c>
    </row>
    <row r="223" spans="1:5" outlineLevel="1" x14ac:dyDescent="0.2">
      <c r="A223" s="341"/>
      <c r="B223" s="839"/>
      <c r="C223" s="342" t="s">
        <v>5238</v>
      </c>
      <c r="D223" s="343" t="s">
        <v>5239</v>
      </c>
      <c r="E223" s="344"/>
    </row>
    <row r="224" spans="1:5" ht="25.5" x14ac:dyDescent="0.2">
      <c r="A224" s="337">
        <v>27</v>
      </c>
      <c r="B224" s="838" t="s">
        <v>5455</v>
      </c>
      <c r="C224" s="338" t="s">
        <v>5419</v>
      </c>
      <c r="D224" s="339" t="s">
        <v>5456</v>
      </c>
      <c r="E224" s="340" t="s">
        <v>5457</v>
      </c>
    </row>
    <row r="225" spans="1:5" ht="36" outlineLevel="1" x14ac:dyDescent="0.2">
      <c r="A225" s="341"/>
      <c r="B225" s="839"/>
      <c r="C225" s="342" t="s">
        <v>5215</v>
      </c>
      <c r="D225" s="343" t="s">
        <v>5338</v>
      </c>
      <c r="E225" s="344" t="s">
        <v>5164</v>
      </c>
    </row>
    <row r="226" spans="1:5" outlineLevel="1" x14ac:dyDescent="0.2">
      <c r="A226" s="341"/>
      <c r="B226" s="839"/>
      <c r="C226" s="342" t="s">
        <v>5217</v>
      </c>
      <c r="D226" s="343" t="s">
        <v>5439</v>
      </c>
      <c r="E226" s="344" t="s">
        <v>5164</v>
      </c>
    </row>
    <row r="227" spans="1:5" ht="36" outlineLevel="1" x14ac:dyDescent="0.2">
      <c r="A227" s="341"/>
      <c r="B227" s="839"/>
      <c r="C227" s="342" t="s">
        <v>5219</v>
      </c>
      <c r="D227" s="343" t="s">
        <v>5432</v>
      </c>
      <c r="E227" s="344" t="s">
        <v>5164</v>
      </c>
    </row>
    <row r="228" spans="1:5" ht="84" outlineLevel="1" x14ac:dyDescent="0.2">
      <c r="A228" s="341"/>
      <c r="B228" s="839"/>
      <c r="C228" s="342" t="s">
        <v>5221</v>
      </c>
      <c r="D228" s="343" t="s">
        <v>5216</v>
      </c>
      <c r="E228" s="344" t="s">
        <v>5164</v>
      </c>
    </row>
    <row r="229" spans="1:5" outlineLevel="1" x14ac:dyDescent="0.2">
      <c r="A229" s="341"/>
      <c r="B229" s="839"/>
      <c r="C229" s="342" t="s">
        <v>5223</v>
      </c>
      <c r="D229" s="343" t="s">
        <v>5224</v>
      </c>
      <c r="E229" s="344">
        <v>630.16</v>
      </c>
    </row>
    <row r="230" spans="1:5" ht="24" outlineLevel="1" x14ac:dyDescent="0.2">
      <c r="A230" s="341"/>
      <c r="B230" s="839"/>
      <c r="C230" s="342" t="s">
        <v>5225</v>
      </c>
      <c r="D230" s="343" t="s">
        <v>5224</v>
      </c>
      <c r="E230" s="344">
        <v>630.16</v>
      </c>
    </row>
    <row r="231" spans="1:5" ht="24" outlineLevel="1" x14ac:dyDescent="0.2">
      <c r="A231" s="341"/>
      <c r="B231" s="839"/>
      <c r="C231" s="342" t="s">
        <v>5226</v>
      </c>
      <c r="D231" s="343" t="s">
        <v>5227</v>
      </c>
      <c r="E231" s="344" t="s">
        <v>5458</v>
      </c>
    </row>
    <row r="232" spans="1:5" outlineLevel="1" x14ac:dyDescent="0.2">
      <c r="A232" s="341"/>
      <c r="B232" s="839"/>
      <c r="C232" s="342" t="s">
        <v>5229</v>
      </c>
      <c r="D232" s="343" t="s">
        <v>5230</v>
      </c>
      <c r="E232" s="344">
        <v>945.24</v>
      </c>
    </row>
    <row r="233" spans="1:5" outlineLevel="1" x14ac:dyDescent="0.2">
      <c r="A233" s="341"/>
      <c r="B233" s="839"/>
      <c r="C233" s="342" t="s">
        <v>5231</v>
      </c>
      <c r="D233" s="343" t="s">
        <v>5232</v>
      </c>
      <c r="E233" s="344" t="s">
        <v>5459</v>
      </c>
    </row>
    <row r="234" spans="1:5" ht="24" outlineLevel="1" x14ac:dyDescent="0.2">
      <c r="A234" s="341"/>
      <c r="B234" s="839"/>
      <c r="C234" s="342" t="s">
        <v>5234</v>
      </c>
      <c r="D234" s="343" t="s">
        <v>5235</v>
      </c>
      <c r="E234" s="344" t="s">
        <v>5460</v>
      </c>
    </row>
    <row r="235" spans="1:5" outlineLevel="1" x14ac:dyDescent="0.2">
      <c r="A235" s="341"/>
      <c r="B235" s="839"/>
      <c r="C235" s="342" t="s">
        <v>5236</v>
      </c>
      <c r="D235" s="343" t="s">
        <v>5237</v>
      </c>
      <c r="E235" s="344">
        <v>932.64</v>
      </c>
    </row>
    <row r="236" spans="1:5" outlineLevel="1" x14ac:dyDescent="0.2">
      <c r="A236" s="341"/>
      <c r="B236" s="839"/>
      <c r="C236" s="342" t="s">
        <v>5238</v>
      </c>
      <c r="D236" s="343" t="s">
        <v>5239</v>
      </c>
      <c r="E236" s="344"/>
    </row>
    <row r="237" spans="1:5" ht="25.5" x14ac:dyDescent="0.2">
      <c r="A237" s="337">
        <v>28</v>
      </c>
      <c r="B237" s="838" t="s">
        <v>5461</v>
      </c>
      <c r="C237" s="338" t="s">
        <v>5419</v>
      </c>
      <c r="D237" s="339" t="s">
        <v>5462</v>
      </c>
      <c r="E237" s="340" t="s">
        <v>5463</v>
      </c>
    </row>
    <row r="238" spans="1:5" ht="36" outlineLevel="1" x14ac:dyDescent="0.2">
      <c r="A238" s="341"/>
      <c r="B238" s="839"/>
      <c r="C238" s="342" t="s">
        <v>5215</v>
      </c>
      <c r="D238" s="343" t="s">
        <v>5338</v>
      </c>
      <c r="E238" s="344" t="s">
        <v>5164</v>
      </c>
    </row>
    <row r="239" spans="1:5" outlineLevel="1" x14ac:dyDescent="0.2">
      <c r="A239" s="341"/>
      <c r="B239" s="839"/>
      <c r="C239" s="342" t="s">
        <v>5217</v>
      </c>
      <c r="D239" s="343" t="s">
        <v>5439</v>
      </c>
      <c r="E239" s="344" t="s">
        <v>5164</v>
      </c>
    </row>
    <row r="240" spans="1:5" ht="36" outlineLevel="1" x14ac:dyDescent="0.2">
      <c r="A240" s="341"/>
      <c r="B240" s="839"/>
      <c r="C240" s="342" t="s">
        <v>5219</v>
      </c>
      <c r="D240" s="343" t="s">
        <v>5432</v>
      </c>
      <c r="E240" s="344" t="s">
        <v>5164</v>
      </c>
    </row>
    <row r="241" spans="1:5" ht="84" outlineLevel="1" x14ac:dyDescent="0.2">
      <c r="A241" s="341"/>
      <c r="B241" s="839"/>
      <c r="C241" s="342" t="s">
        <v>5221</v>
      </c>
      <c r="D241" s="343" t="s">
        <v>5216</v>
      </c>
      <c r="E241" s="344" t="s">
        <v>5164</v>
      </c>
    </row>
    <row r="242" spans="1:5" outlineLevel="1" x14ac:dyDescent="0.2">
      <c r="A242" s="341"/>
      <c r="B242" s="839"/>
      <c r="C242" s="342" t="s">
        <v>5223</v>
      </c>
      <c r="D242" s="343" t="s">
        <v>5224</v>
      </c>
      <c r="E242" s="344">
        <v>635.51</v>
      </c>
    </row>
    <row r="243" spans="1:5" ht="24" outlineLevel="1" x14ac:dyDescent="0.2">
      <c r="A243" s="341"/>
      <c r="B243" s="839"/>
      <c r="C243" s="342" t="s">
        <v>5225</v>
      </c>
      <c r="D243" s="343" t="s">
        <v>5224</v>
      </c>
      <c r="E243" s="344">
        <v>635.51</v>
      </c>
    </row>
    <row r="244" spans="1:5" ht="24" outlineLevel="1" x14ac:dyDescent="0.2">
      <c r="A244" s="341"/>
      <c r="B244" s="839"/>
      <c r="C244" s="342" t="s">
        <v>5226</v>
      </c>
      <c r="D244" s="343" t="s">
        <v>5227</v>
      </c>
      <c r="E244" s="344" t="s">
        <v>5464</v>
      </c>
    </row>
    <row r="245" spans="1:5" outlineLevel="1" x14ac:dyDescent="0.2">
      <c r="A245" s="341"/>
      <c r="B245" s="839"/>
      <c r="C245" s="342" t="s">
        <v>5229</v>
      </c>
      <c r="D245" s="343" t="s">
        <v>5230</v>
      </c>
      <c r="E245" s="344">
        <v>953.27</v>
      </c>
    </row>
    <row r="246" spans="1:5" outlineLevel="1" x14ac:dyDescent="0.2">
      <c r="A246" s="341"/>
      <c r="B246" s="839"/>
      <c r="C246" s="342" t="s">
        <v>5231</v>
      </c>
      <c r="D246" s="343" t="s">
        <v>5232</v>
      </c>
      <c r="E246" s="344" t="s">
        <v>5465</v>
      </c>
    </row>
    <row r="247" spans="1:5" ht="24" outlineLevel="1" x14ac:dyDescent="0.2">
      <c r="A247" s="341"/>
      <c r="B247" s="839"/>
      <c r="C247" s="342" t="s">
        <v>5234</v>
      </c>
      <c r="D247" s="343" t="s">
        <v>5235</v>
      </c>
      <c r="E247" s="344" t="s">
        <v>5466</v>
      </c>
    </row>
    <row r="248" spans="1:5" outlineLevel="1" x14ac:dyDescent="0.2">
      <c r="A248" s="341"/>
      <c r="B248" s="839"/>
      <c r="C248" s="342" t="s">
        <v>5236</v>
      </c>
      <c r="D248" s="343" t="s">
        <v>5237</v>
      </c>
      <c r="E248" s="344">
        <v>940.56</v>
      </c>
    </row>
    <row r="249" spans="1:5" outlineLevel="1" x14ac:dyDescent="0.2">
      <c r="A249" s="341"/>
      <c r="B249" s="839"/>
      <c r="C249" s="342" t="s">
        <v>5238</v>
      </c>
      <c r="D249" s="343" t="s">
        <v>5239</v>
      </c>
      <c r="E249" s="344"/>
    </row>
    <row r="250" spans="1:5" ht="38.25" x14ac:dyDescent="0.2">
      <c r="A250" s="337">
        <v>29</v>
      </c>
      <c r="B250" s="838" t="s">
        <v>5467</v>
      </c>
      <c r="C250" s="338" t="s">
        <v>5419</v>
      </c>
      <c r="D250" s="339" t="s">
        <v>5468</v>
      </c>
      <c r="E250" s="340" t="s">
        <v>5469</v>
      </c>
    </row>
    <row r="251" spans="1:5" ht="36" outlineLevel="1" x14ac:dyDescent="0.2">
      <c r="A251" s="341"/>
      <c r="B251" s="839"/>
      <c r="C251" s="342" t="s">
        <v>5215</v>
      </c>
      <c r="D251" s="343" t="s">
        <v>5338</v>
      </c>
      <c r="E251" s="344" t="s">
        <v>5164</v>
      </c>
    </row>
    <row r="252" spans="1:5" outlineLevel="1" x14ac:dyDescent="0.2">
      <c r="A252" s="341"/>
      <c r="B252" s="839"/>
      <c r="C252" s="342" t="s">
        <v>5217</v>
      </c>
      <c r="D252" s="343" t="s">
        <v>5439</v>
      </c>
      <c r="E252" s="344" t="s">
        <v>5164</v>
      </c>
    </row>
    <row r="253" spans="1:5" ht="36" outlineLevel="1" x14ac:dyDescent="0.2">
      <c r="A253" s="341"/>
      <c r="B253" s="839"/>
      <c r="C253" s="342" t="s">
        <v>5219</v>
      </c>
      <c r="D253" s="343" t="s">
        <v>5432</v>
      </c>
      <c r="E253" s="344" t="s">
        <v>5164</v>
      </c>
    </row>
    <row r="254" spans="1:5" ht="84" outlineLevel="1" x14ac:dyDescent="0.2">
      <c r="A254" s="341"/>
      <c r="B254" s="839"/>
      <c r="C254" s="342" t="s">
        <v>5221</v>
      </c>
      <c r="D254" s="343" t="s">
        <v>5216</v>
      </c>
      <c r="E254" s="344" t="s">
        <v>5164</v>
      </c>
    </row>
    <row r="255" spans="1:5" outlineLevel="1" x14ac:dyDescent="0.2">
      <c r="A255" s="341"/>
      <c r="B255" s="839"/>
      <c r="C255" s="342" t="s">
        <v>5223</v>
      </c>
      <c r="D255" s="343" t="s">
        <v>5224</v>
      </c>
      <c r="E255" s="344">
        <v>593.63</v>
      </c>
    </row>
    <row r="256" spans="1:5" ht="24" outlineLevel="1" x14ac:dyDescent="0.2">
      <c r="A256" s="341"/>
      <c r="B256" s="839"/>
      <c r="C256" s="342" t="s">
        <v>5225</v>
      </c>
      <c r="D256" s="343" t="s">
        <v>5224</v>
      </c>
      <c r="E256" s="344">
        <v>593.63</v>
      </c>
    </row>
    <row r="257" spans="1:5" ht="24" outlineLevel="1" x14ac:dyDescent="0.2">
      <c r="A257" s="341"/>
      <c r="B257" s="839"/>
      <c r="C257" s="342" t="s">
        <v>5226</v>
      </c>
      <c r="D257" s="343" t="s">
        <v>5227</v>
      </c>
      <c r="E257" s="344" t="s">
        <v>5470</v>
      </c>
    </row>
    <row r="258" spans="1:5" outlineLevel="1" x14ac:dyDescent="0.2">
      <c r="A258" s="341"/>
      <c r="B258" s="839"/>
      <c r="C258" s="342" t="s">
        <v>5229</v>
      </c>
      <c r="D258" s="343" t="s">
        <v>5230</v>
      </c>
      <c r="E258" s="344">
        <v>890.45</v>
      </c>
    </row>
    <row r="259" spans="1:5" outlineLevel="1" x14ac:dyDescent="0.2">
      <c r="A259" s="341"/>
      <c r="B259" s="839"/>
      <c r="C259" s="342" t="s">
        <v>5231</v>
      </c>
      <c r="D259" s="343" t="s">
        <v>5232</v>
      </c>
      <c r="E259" s="344" t="s">
        <v>5471</v>
      </c>
    </row>
    <row r="260" spans="1:5" ht="24" outlineLevel="1" x14ac:dyDescent="0.2">
      <c r="A260" s="341"/>
      <c r="B260" s="839"/>
      <c r="C260" s="342" t="s">
        <v>5234</v>
      </c>
      <c r="D260" s="343" t="s">
        <v>5235</v>
      </c>
      <c r="E260" s="344" t="s">
        <v>5472</v>
      </c>
    </row>
    <row r="261" spans="1:5" outlineLevel="1" x14ac:dyDescent="0.2">
      <c r="A261" s="341"/>
      <c r="B261" s="839"/>
      <c r="C261" s="342" t="s">
        <v>5236</v>
      </c>
      <c r="D261" s="343" t="s">
        <v>5237</v>
      </c>
      <c r="E261" s="344">
        <v>878.58</v>
      </c>
    </row>
    <row r="262" spans="1:5" outlineLevel="1" x14ac:dyDescent="0.2">
      <c r="A262" s="341"/>
      <c r="B262" s="839"/>
      <c r="C262" s="342" t="s">
        <v>5238</v>
      </c>
      <c r="D262" s="343" t="s">
        <v>5239</v>
      </c>
      <c r="E262" s="344"/>
    </row>
    <row r="263" spans="1:5" ht="25.5" x14ac:dyDescent="0.2">
      <c r="A263" s="337">
        <v>30</v>
      </c>
      <c r="B263" s="838" t="s">
        <v>5473</v>
      </c>
      <c r="C263" s="338" t="s">
        <v>5419</v>
      </c>
      <c r="D263" s="339" t="s">
        <v>5474</v>
      </c>
      <c r="E263" s="340" t="s">
        <v>5475</v>
      </c>
    </row>
    <row r="264" spans="1:5" ht="36" outlineLevel="1" x14ac:dyDescent="0.2">
      <c r="A264" s="341"/>
      <c r="B264" s="839"/>
      <c r="C264" s="342" t="s">
        <v>5215</v>
      </c>
      <c r="D264" s="343" t="s">
        <v>5338</v>
      </c>
      <c r="E264" s="344" t="s">
        <v>5164</v>
      </c>
    </row>
    <row r="265" spans="1:5" outlineLevel="1" x14ac:dyDescent="0.2">
      <c r="A265" s="341"/>
      <c r="B265" s="839"/>
      <c r="C265" s="342" t="s">
        <v>5217</v>
      </c>
      <c r="D265" s="343" t="s">
        <v>5439</v>
      </c>
      <c r="E265" s="344" t="s">
        <v>5164</v>
      </c>
    </row>
    <row r="266" spans="1:5" ht="36" outlineLevel="1" x14ac:dyDescent="0.2">
      <c r="A266" s="341"/>
      <c r="B266" s="839"/>
      <c r="C266" s="342" t="s">
        <v>5219</v>
      </c>
      <c r="D266" s="343" t="s">
        <v>5432</v>
      </c>
      <c r="E266" s="344" t="s">
        <v>5164</v>
      </c>
    </row>
    <row r="267" spans="1:5" ht="84" outlineLevel="1" x14ac:dyDescent="0.2">
      <c r="A267" s="341"/>
      <c r="B267" s="839"/>
      <c r="C267" s="342" t="s">
        <v>5221</v>
      </c>
      <c r="D267" s="343" t="s">
        <v>5216</v>
      </c>
      <c r="E267" s="344" t="s">
        <v>5164</v>
      </c>
    </row>
    <row r="268" spans="1:5" outlineLevel="1" x14ac:dyDescent="0.2">
      <c r="A268" s="341"/>
      <c r="B268" s="839"/>
      <c r="C268" s="342" t="s">
        <v>5223</v>
      </c>
      <c r="D268" s="343" t="s">
        <v>5224</v>
      </c>
      <c r="E268" s="344">
        <v>603.99</v>
      </c>
    </row>
    <row r="269" spans="1:5" ht="24" outlineLevel="1" x14ac:dyDescent="0.2">
      <c r="A269" s="341"/>
      <c r="B269" s="839"/>
      <c r="C269" s="342" t="s">
        <v>5225</v>
      </c>
      <c r="D269" s="343" t="s">
        <v>5224</v>
      </c>
      <c r="E269" s="344">
        <v>603.99</v>
      </c>
    </row>
    <row r="270" spans="1:5" ht="24" outlineLevel="1" x14ac:dyDescent="0.2">
      <c r="A270" s="341"/>
      <c r="B270" s="839"/>
      <c r="C270" s="342" t="s">
        <v>5226</v>
      </c>
      <c r="D270" s="343" t="s">
        <v>5227</v>
      </c>
      <c r="E270" s="344" t="s">
        <v>5476</v>
      </c>
    </row>
    <row r="271" spans="1:5" outlineLevel="1" x14ac:dyDescent="0.2">
      <c r="A271" s="341"/>
      <c r="B271" s="839"/>
      <c r="C271" s="342" t="s">
        <v>5229</v>
      </c>
      <c r="D271" s="343" t="s">
        <v>5230</v>
      </c>
      <c r="E271" s="344">
        <v>905.98</v>
      </c>
    </row>
    <row r="272" spans="1:5" outlineLevel="1" x14ac:dyDescent="0.2">
      <c r="A272" s="341"/>
      <c r="B272" s="839"/>
      <c r="C272" s="342" t="s">
        <v>5231</v>
      </c>
      <c r="D272" s="343" t="s">
        <v>5232</v>
      </c>
      <c r="E272" s="344" t="s">
        <v>5477</v>
      </c>
    </row>
    <row r="273" spans="1:5" ht="24" outlineLevel="1" x14ac:dyDescent="0.2">
      <c r="A273" s="341"/>
      <c r="B273" s="839"/>
      <c r="C273" s="342" t="s">
        <v>5234</v>
      </c>
      <c r="D273" s="343" t="s">
        <v>5235</v>
      </c>
      <c r="E273" s="344" t="s">
        <v>5478</v>
      </c>
    </row>
    <row r="274" spans="1:5" outlineLevel="1" x14ac:dyDescent="0.2">
      <c r="A274" s="341"/>
      <c r="B274" s="839"/>
      <c r="C274" s="342" t="s">
        <v>5236</v>
      </c>
      <c r="D274" s="343" t="s">
        <v>5237</v>
      </c>
      <c r="E274" s="344">
        <v>893.9</v>
      </c>
    </row>
    <row r="275" spans="1:5" outlineLevel="1" x14ac:dyDescent="0.2">
      <c r="A275" s="341"/>
      <c r="B275" s="839"/>
      <c r="C275" s="342" t="s">
        <v>5238</v>
      </c>
      <c r="D275" s="343" t="s">
        <v>5239</v>
      </c>
      <c r="E275" s="344"/>
    </row>
    <row r="276" spans="1:5" ht="25.5" x14ac:dyDescent="0.2">
      <c r="A276" s="337">
        <v>31</v>
      </c>
      <c r="B276" s="838" t="s">
        <v>5479</v>
      </c>
      <c r="C276" s="338" t="s">
        <v>5419</v>
      </c>
      <c r="D276" s="339" t="s">
        <v>5480</v>
      </c>
      <c r="E276" s="340" t="s">
        <v>5481</v>
      </c>
    </row>
    <row r="277" spans="1:5" ht="36" outlineLevel="1" x14ac:dyDescent="0.2">
      <c r="A277" s="341"/>
      <c r="B277" s="839"/>
      <c r="C277" s="342" t="s">
        <v>5215</v>
      </c>
      <c r="D277" s="343" t="s">
        <v>5338</v>
      </c>
      <c r="E277" s="344" t="s">
        <v>5164</v>
      </c>
    </row>
    <row r="278" spans="1:5" outlineLevel="1" x14ac:dyDescent="0.2">
      <c r="A278" s="341"/>
      <c r="B278" s="839"/>
      <c r="C278" s="342" t="s">
        <v>5217</v>
      </c>
      <c r="D278" s="343" t="s">
        <v>5439</v>
      </c>
      <c r="E278" s="344" t="s">
        <v>5164</v>
      </c>
    </row>
    <row r="279" spans="1:5" ht="36" outlineLevel="1" x14ac:dyDescent="0.2">
      <c r="A279" s="341"/>
      <c r="B279" s="839"/>
      <c r="C279" s="342" t="s">
        <v>5219</v>
      </c>
      <c r="D279" s="343" t="s">
        <v>5432</v>
      </c>
      <c r="E279" s="344" t="s">
        <v>5164</v>
      </c>
    </row>
    <row r="280" spans="1:5" ht="84" outlineLevel="1" x14ac:dyDescent="0.2">
      <c r="A280" s="341"/>
      <c r="B280" s="839"/>
      <c r="C280" s="342" t="s">
        <v>5221</v>
      </c>
      <c r="D280" s="343" t="s">
        <v>5216</v>
      </c>
      <c r="E280" s="344" t="s">
        <v>5164</v>
      </c>
    </row>
    <row r="281" spans="1:5" outlineLevel="1" x14ac:dyDescent="0.2">
      <c r="A281" s="341"/>
      <c r="B281" s="839"/>
      <c r="C281" s="342" t="s">
        <v>5223</v>
      </c>
      <c r="D281" s="343" t="s">
        <v>5224</v>
      </c>
      <c r="E281" s="344">
        <v>613.91999999999996</v>
      </c>
    </row>
    <row r="282" spans="1:5" ht="24" outlineLevel="1" x14ac:dyDescent="0.2">
      <c r="A282" s="341"/>
      <c r="B282" s="839"/>
      <c r="C282" s="342" t="s">
        <v>5225</v>
      </c>
      <c r="D282" s="343" t="s">
        <v>5224</v>
      </c>
      <c r="E282" s="344">
        <v>613.91999999999996</v>
      </c>
    </row>
    <row r="283" spans="1:5" ht="24" outlineLevel="1" x14ac:dyDescent="0.2">
      <c r="A283" s="341"/>
      <c r="B283" s="839"/>
      <c r="C283" s="342" t="s">
        <v>5226</v>
      </c>
      <c r="D283" s="343" t="s">
        <v>5227</v>
      </c>
      <c r="E283" s="344" t="s">
        <v>5482</v>
      </c>
    </row>
    <row r="284" spans="1:5" outlineLevel="1" x14ac:dyDescent="0.2">
      <c r="A284" s="341"/>
      <c r="B284" s="839"/>
      <c r="C284" s="342" t="s">
        <v>5229</v>
      </c>
      <c r="D284" s="343" t="s">
        <v>5230</v>
      </c>
      <c r="E284" s="344">
        <v>920.88</v>
      </c>
    </row>
    <row r="285" spans="1:5" outlineLevel="1" x14ac:dyDescent="0.2">
      <c r="A285" s="341"/>
      <c r="B285" s="839"/>
      <c r="C285" s="342" t="s">
        <v>5231</v>
      </c>
      <c r="D285" s="343" t="s">
        <v>5232</v>
      </c>
      <c r="E285" s="344" t="s">
        <v>5483</v>
      </c>
    </row>
    <row r="286" spans="1:5" ht="24" outlineLevel="1" x14ac:dyDescent="0.2">
      <c r="A286" s="341"/>
      <c r="B286" s="839"/>
      <c r="C286" s="342" t="s">
        <v>5234</v>
      </c>
      <c r="D286" s="343" t="s">
        <v>5235</v>
      </c>
      <c r="E286" s="344" t="s">
        <v>5484</v>
      </c>
    </row>
    <row r="287" spans="1:5" outlineLevel="1" x14ac:dyDescent="0.2">
      <c r="A287" s="341"/>
      <c r="B287" s="839"/>
      <c r="C287" s="342" t="s">
        <v>5236</v>
      </c>
      <c r="D287" s="343" t="s">
        <v>5237</v>
      </c>
      <c r="E287" s="344">
        <v>908.61</v>
      </c>
    </row>
    <row r="288" spans="1:5" outlineLevel="1" x14ac:dyDescent="0.2">
      <c r="A288" s="341"/>
      <c r="B288" s="839"/>
      <c r="C288" s="342" t="s">
        <v>5238</v>
      </c>
      <c r="D288" s="343" t="s">
        <v>5239</v>
      </c>
      <c r="E288" s="344"/>
    </row>
    <row r="289" spans="1:5" ht="38.25" x14ac:dyDescent="0.2">
      <c r="A289" s="337">
        <v>32</v>
      </c>
      <c r="B289" s="838" t="s">
        <v>5485</v>
      </c>
      <c r="C289" s="338" t="s">
        <v>5419</v>
      </c>
      <c r="D289" s="339" t="s">
        <v>5486</v>
      </c>
      <c r="E289" s="340" t="s">
        <v>5487</v>
      </c>
    </row>
    <row r="290" spans="1:5" ht="36" outlineLevel="1" x14ac:dyDescent="0.2">
      <c r="A290" s="341"/>
      <c r="B290" s="839"/>
      <c r="C290" s="342" t="s">
        <v>5215</v>
      </c>
      <c r="D290" s="343" t="s">
        <v>5338</v>
      </c>
      <c r="E290" s="344" t="s">
        <v>5164</v>
      </c>
    </row>
    <row r="291" spans="1:5" outlineLevel="1" x14ac:dyDescent="0.2">
      <c r="A291" s="341"/>
      <c r="B291" s="839"/>
      <c r="C291" s="342" t="s">
        <v>5217</v>
      </c>
      <c r="D291" s="343" t="s">
        <v>5439</v>
      </c>
      <c r="E291" s="344" t="s">
        <v>5164</v>
      </c>
    </row>
    <row r="292" spans="1:5" ht="36" outlineLevel="1" x14ac:dyDescent="0.2">
      <c r="A292" s="341"/>
      <c r="B292" s="839"/>
      <c r="C292" s="342" t="s">
        <v>5219</v>
      </c>
      <c r="D292" s="343" t="s">
        <v>5432</v>
      </c>
      <c r="E292" s="344" t="s">
        <v>5164</v>
      </c>
    </row>
    <row r="293" spans="1:5" ht="84" outlineLevel="1" x14ac:dyDescent="0.2">
      <c r="A293" s="341"/>
      <c r="B293" s="839"/>
      <c r="C293" s="342" t="s">
        <v>5221</v>
      </c>
      <c r="D293" s="343" t="s">
        <v>5216</v>
      </c>
      <c r="E293" s="344" t="s">
        <v>5164</v>
      </c>
    </row>
    <row r="294" spans="1:5" outlineLevel="1" x14ac:dyDescent="0.2">
      <c r="A294" s="341"/>
      <c r="B294" s="839"/>
      <c r="C294" s="342" t="s">
        <v>5223</v>
      </c>
      <c r="D294" s="343" t="s">
        <v>5224</v>
      </c>
      <c r="E294" s="344">
        <v>599.57000000000005</v>
      </c>
    </row>
    <row r="295" spans="1:5" ht="24" outlineLevel="1" x14ac:dyDescent="0.2">
      <c r="A295" s="341"/>
      <c r="B295" s="839"/>
      <c r="C295" s="342" t="s">
        <v>5225</v>
      </c>
      <c r="D295" s="343" t="s">
        <v>5224</v>
      </c>
      <c r="E295" s="344">
        <v>599.57000000000005</v>
      </c>
    </row>
    <row r="296" spans="1:5" ht="24" outlineLevel="1" x14ac:dyDescent="0.2">
      <c r="A296" s="341"/>
      <c r="B296" s="839"/>
      <c r="C296" s="342" t="s">
        <v>5226</v>
      </c>
      <c r="D296" s="343" t="s">
        <v>5227</v>
      </c>
      <c r="E296" s="344" t="s">
        <v>5488</v>
      </c>
    </row>
    <row r="297" spans="1:5" outlineLevel="1" x14ac:dyDescent="0.2">
      <c r="A297" s="341"/>
      <c r="B297" s="839"/>
      <c r="C297" s="342" t="s">
        <v>5229</v>
      </c>
      <c r="D297" s="343" t="s">
        <v>5230</v>
      </c>
      <c r="E297" s="344">
        <v>899.36</v>
      </c>
    </row>
    <row r="298" spans="1:5" outlineLevel="1" x14ac:dyDescent="0.2">
      <c r="A298" s="341"/>
      <c r="B298" s="839"/>
      <c r="C298" s="342" t="s">
        <v>5231</v>
      </c>
      <c r="D298" s="343" t="s">
        <v>5232</v>
      </c>
      <c r="E298" s="344" t="s">
        <v>5489</v>
      </c>
    </row>
    <row r="299" spans="1:5" ht="24" outlineLevel="1" x14ac:dyDescent="0.2">
      <c r="A299" s="341"/>
      <c r="B299" s="839"/>
      <c r="C299" s="342" t="s">
        <v>5234</v>
      </c>
      <c r="D299" s="343" t="s">
        <v>5235</v>
      </c>
      <c r="E299" s="344" t="s">
        <v>5490</v>
      </c>
    </row>
    <row r="300" spans="1:5" outlineLevel="1" x14ac:dyDescent="0.2">
      <c r="A300" s="341"/>
      <c r="B300" s="839"/>
      <c r="C300" s="342" t="s">
        <v>5236</v>
      </c>
      <c r="D300" s="343" t="s">
        <v>5237</v>
      </c>
      <c r="E300" s="344">
        <v>887.37</v>
      </c>
    </row>
    <row r="301" spans="1:5" outlineLevel="1" x14ac:dyDescent="0.2">
      <c r="A301" s="341"/>
      <c r="B301" s="839"/>
      <c r="C301" s="342" t="s">
        <v>5238</v>
      </c>
      <c r="D301" s="343" t="s">
        <v>5239</v>
      </c>
      <c r="E301" s="344"/>
    </row>
    <row r="302" spans="1:5" ht="25.5" x14ac:dyDescent="0.2">
      <c r="A302" s="337">
        <v>33</v>
      </c>
      <c r="B302" s="838" t="s">
        <v>5491</v>
      </c>
      <c r="C302" s="338" t="s">
        <v>5419</v>
      </c>
      <c r="D302" s="339" t="s">
        <v>5492</v>
      </c>
      <c r="E302" s="340" t="s">
        <v>5493</v>
      </c>
    </row>
    <row r="303" spans="1:5" ht="36" outlineLevel="1" x14ac:dyDescent="0.2">
      <c r="A303" s="341"/>
      <c r="B303" s="839"/>
      <c r="C303" s="342" t="s">
        <v>5215</v>
      </c>
      <c r="D303" s="343" t="s">
        <v>5338</v>
      </c>
      <c r="E303" s="344" t="s">
        <v>5164</v>
      </c>
    </row>
    <row r="304" spans="1:5" outlineLevel="1" x14ac:dyDescent="0.2">
      <c r="A304" s="341"/>
      <c r="B304" s="839"/>
      <c r="C304" s="342" t="s">
        <v>5217</v>
      </c>
      <c r="D304" s="343" t="s">
        <v>5439</v>
      </c>
      <c r="E304" s="344" t="s">
        <v>5164</v>
      </c>
    </row>
    <row r="305" spans="1:5" ht="36" outlineLevel="1" x14ac:dyDescent="0.2">
      <c r="A305" s="341"/>
      <c r="B305" s="839"/>
      <c r="C305" s="342" t="s">
        <v>5219</v>
      </c>
      <c r="D305" s="343" t="s">
        <v>5432</v>
      </c>
      <c r="E305" s="344" t="s">
        <v>5164</v>
      </c>
    </row>
    <row r="306" spans="1:5" ht="84" outlineLevel="1" x14ac:dyDescent="0.2">
      <c r="A306" s="341"/>
      <c r="B306" s="839"/>
      <c r="C306" s="342" t="s">
        <v>5221</v>
      </c>
      <c r="D306" s="343" t="s">
        <v>5216</v>
      </c>
      <c r="E306" s="344" t="s">
        <v>5164</v>
      </c>
    </row>
    <row r="307" spans="1:5" outlineLevel="1" x14ac:dyDescent="0.2">
      <c r="A307" s="341"/>
      <c r="B307" s="839"/>
      <c r="C307" s="342" t="s">
        <v>5223</v>
      </c>
      <c r="D307" s="343" t="s">
        <v>5224</v>
      </c>
      <c r="E307" s="344">
        <v>611.63</v>
      </c>
    </row>
    <row r="308" spans="1:5" ht="24" outlineLevel="1" x14ac:dyDescent="0.2">
      <c r="A308" s="341"/>
      <c r="B308" s="839"/>
      <c r="C308" s="342" t="s">
        <v>5225</v>
      </c>
      <c r="D308" s="343" t="s">
        <v>5224</v>
      </c>
      <c r="E308" s="344">
        <v>611.63</v>
      </c>
    </row>
    <row r="309" spans="1:5" ht="24" outlineLevel="1" x14ac:dyDescent="0.2">
      <c r="A309" s="341"/>
      <c r="B309" s="839"/>
      <c r="C309" s="342" t="s">
        <v>5226</v>
      </c>
      <c r="D309" s="343" t="s">
        <v>5227</v>
      </c>
      <c r="E309" s="344" t="s">
        <v>5494</v>
      </c>
    </row>
    <row r="310" spans="1:5" outlineLevel="1" x14ac:dyDescent="0.2">
      <c r="A310" s="341"/>
      <c r="B310" s="839"/>
      <c r="C310" s="342" t="s">
        <v>5229</v>
      </c>
      <c r="D310" s="343" t="s">
        <v>5230</v>
      </c>
      <c r="E310" s="344">
        <v>917.45</v>
      </c>
    </row>
    <row r="311" spans="1:5" outlineLevel="1" x14ac:dyDescent="0.2">
      <c r="A311" s="341"/>
      <c r="B311" s="839"/>
      <c r="C311" s="342" t="s">
        <v>5231</v>
      </c>
      <c r="D311" s="343" t="s">
        <v>5232</v>
      </c>
      <c r="E311" s="344" t="s">
        <v>5495</v>
      </c>
    </row>
    <row r="312" spans="1:5" ht="24" outlineLevel="1" x14ac:dyDescent="0.2">
      <c r="A312" s="341"/>
      <c r="B312" s="839"/>
      <c r="C312" s="342" t="s">
        <v>5234</v>
      </c>
      <c r="D312" s="343" t="s">
        <v>5235</v>
      </c>
      <c r="E312" s="344" t="s">
        <v>5496</v>
      </c>
    </row>
    <row r="313" spans="1:5" outlineLevel="1" x14ac:dyDescent="0.2">
      <c r="A313" s="341"/>
      <c r="B313" s="839"/>
      <c r="C313" s="342" t="s">
        <v>5236</v>
      </c>
      <c r="D313" s="343" t="s">
        <v>5237</v>
      </c>
      <c r="E313" s="344">
        <v>905.21</v>
      </c>
    </row>
    <row r="314" spans="1:5" outlineLevel="1" x14ac:dyDescent="0.2">
      <c r="A314" s="341"/>
      <c r="B314" s="839"/>
      <c r="C314" s="342" t="s">
        <v>5238</v>
      </c>
      <c r="D314" s="343" t="s">
        <v>5239</v>
      </c>
      <c r="E314" s="344"/>
    </row>
    <row r="315" spans="1:5" ht="38.25" x14ac:dyDescent="0.2">
      <c r="A315" s="337">
        <v>34</v>
      </c>
      <c r="B315" s="838" t="s">
        <v>5497</v>
      </c>
      <c r="C315" s="338" t="s">
        <v>5419</v>
      </c>
      <c r="D315" s="339" t="s">
        <v>5498</v>
      </c>
      <c r="E315" s="340" t="s">
        <v>5499</v>
      </c>
    </row>
    <row r="316" spans="1:5" ht="36" outlineLevel="1" x14ac:dyDescent="0.2">
      <c r="A316" s="341"/>
      <c r="B316" s="839"/>
      <c r="C316" s="342" t="s">
        <v>5215</v>
      </c>
      <c r="D316" s="343" t="s">
        <v>5338</v>
      </c>
      <c r="E316" s="344" t="s">
        <v>5164</v>
      </c>
    </row>
    <row r="317" spans="1:5" outlineLevel="1" x14ac:dyDescent="0.2">
      <c r="A317" s="341"/>
      <c r="B317" s="839"/>
      <c r="C317" s="342" t="s">
        <v>5217</v>
      </c>
      <c r="D317" s="343" t="s">
        <v>5439</v>
      </c>
      <c r="E317" s="344" t="s">
        <v>5164</v>
      </c>
    </row>
    <row r="318" spans="1:5" ht="36" outlineLevel="1" x14ac:dyDescent="0.2">
      <c r="A318" s="341"/>
      <c r="B318" s="839"/>
      <c r="C318" s="342" t="s">
        <v>5219</v>
      </c>
      <c r="D318" s="343" t="s">
        <v>5432</v>
      </c>
      <c r="E318" s="344" t="s">
        <v>5164</v>
      </c>
    </row>
    <row r="319" spans="1:5" ht="84" outlineLevel="1" x14ac:dyDescent="0.2">
      <c r="A319" s="341"/>
      <c r="B319" s="839"/>
      <c r="C319" s="342" t="s">
        <v>5221</v>
      </c>
      <c r="D319" s="343" t="s">
        <v>5216</v>
      </c>
      <c r="E319" s="344" t="s">
        <v>5164</v>
      </c>
    </row>
    <row r="320" spans="1:5" outlineLevel="1" x14ac:dyDescent="0.2">
      <c r="A320" s="341"/>
      <c r="B320" s="839"/>
      <c r="C320" s="342" t="s">
        <v>5223</v>
      </c>
      <c r="D320" s="343" t="s">
        <v>5224</v>
      </c>
      <c r="E320" s="344">
        <v>600.28</v>
      </c>
    </row>
    <row r="321" spans="1:5" ht="24" outlineLevel="1" x14ac:dyDescent="0.2">
      <c r="A321" s="341"/>
      <c r="B321" s="839"/>
      <c r="C321" s="342" t="s">
        <v>5225</v>
      </c>
      <c r="D321" s="343" t="s">
        <v>5224</v>
      </c>
      <c r="E321" s="344">
        <v>600.28</v>
      </c>
    </row>
    <row r="322" spans="1:5" ht="24" outlineLevel="1" x14ac:dyDescent="0.2">
      <c r="A322" s="341"/>
      <c r="B322" s="839"/>
      <c r="C322" s="342" t="s">
        <v>5226</v>
      </c>
      <c r="D322" s="343" t="s">
        <v>5227</v>
      </c>
      <c r="E322" s="344" t="s">
        <v>5500</v>
      </c>
    </row>
    <row r="323" spans="1:5" outlineLevel="1" x14ac:dyDescent="0.2">
      <c r="A323" s="341"/>
      <c r="B323" s="839"/>
      <c r="C323" s="342" t="s">
        <v>5229</v>
      </c>
      <c r="D323" s="343" t="s">
        <v>5230</v>
      </c>
      <c r="E323" s="344">
        <v>900.42</v>
      </c>
    </row>
    <row r="324" spans="1:5" outlineLevel="1" x14ac:dyDescent="0.2">
      <c r="A324" s="341"/>
      <c r="B324" s="839"/>
      <c r="C324" s="342" t="s">
        <v>5231</v>
      </c>
      <c r="D324" s="343" t="s">
        <v>5232</v>
      </c>
      <c r="E324" s="344" t="s">
        <v>5501</v>
      </c>
    </row>
    <row r="325" spans="1:5" ht="24" outlineLevel="1" x14ac:dyDescent="0.2">
      <c r="A325" s="341"/>
      <c r="B325" s="839"/>
      <c r="C325" s="342" t="s">
        <v>5234</v>
      </c>
      <c r="D325" s="343" t="s">
        <v>5235</v>
      </c>
      <c r="E325" s="344" t="s">
        <v>5502</v>
      </c>
    </row>
    <row r="326" spans="1:5" outlineLevel="1" x14ac:dyDescent="0.2">
      <c r="A326" s="341"/>
      <c r="B326" s="839"/>
      <c r="C326" s="342" t="s">
        <v>5236</v>
      </c>
      <c r="D326" s="343" t="s">
        <v>5237</v>
      </c>
      <c r="E326" s="344">
        <v>888.42</v>
      </c>
    </row>
    <row r="327" spans="1:5" outlineLevel="1" x14ac:dyDescent="0.2">
      <c r="A327" s="341"/>
      <c r="B327" s="839"/>
      <c r="C327" s="342" t="s">
        <v>5238</v>
      </c>
      <c r="D327" s="343" t="s">
        <v>5239</v>
      </c>
      <c r="E327" s="344"/>
    </row>
    <row r="328" spans="1:5" ht="25.5" x14ac:dyDescent="0.2">
      <c r="A328" s="337">
        <v>35</v>
      </c>
      <c r="B328" s="838" t="s">
        <v>5503</v>
      </c>
      <c r="C328" s="338" t="s">
        <v>5419</v>
      </c>
      <c r="D328" s="339" t="s">
        <v>5504</v>
      </c>
      <c r="E328" s="340" t="s">
        <v>5505</v>
      </c>
    </row>
    <row r="329" spans="1:5" ht="36" outlineLevel="1" x14ac:dyDescent="0.2">
      <c r="A329" s="341"/>
      <c r="B329" s="839"/>
      <c r="C329" s="342" t="s">
        <v>5215</v>
      </c>
      <c r="D329" s="343" t="s">
        <v>5338</v>
      </c>
      <c r="E329" s="344" t="s">
        <v>5164</v>
      </c>
    </row>
    <row r="330" spans="1:5" outlineLevel="1" x14ac:dyDescent="0.2">
      <c r="A330" s="341"/>
      <c r="B330" s="839"/>
      <c r="C330" s="342" t="s">
        <v>5217</v>
      </c>
      <c r="D330" s="343" t="s">
        <v>5439</v>
      </c>
      <c r="E330" s="344" t="s">
        <v>5164</v>
      </c>
    </row>
    <row r="331" spans="1:5" ht="36" outlineLevel="1" x14ac:dyDescent="0.2">
      <c r="A331" s="341"/>
      <c r="B331" s="839"/>
      <c r="C331" s="342" t="s">
        <v>5219</v>
      </c>
      <c r="D331" s="343" t="s">
        <v>5432</v>
      </c>
      <c r="E331" s="344" t="s">
        <v>5164</v>
      </c>
    </row>
    <row r="332" spans="1:5" ht="84" outlineLevel="1" x14ac:dyDescent="0.2">
      <c r="A332" s="341"/>
      <c r="B332" s="839"/>
      <c r="C332" s="342" t="s">
        <v>5221</v>
      </c>
      <c r="D332" s="343" t="s">
        <v>5216</v>
      </c>
      <c r="E332" s="344" t="s">
        <v>5164</v>
      </c>
    </row>
    <row r="333" spans="1:5" outlineLevel="1" x14ac:dyDescent="0.2">
      <c r="A333" s="341"/>
      <c r="B333" s="839"/>
      <c r="C333" s="342" t="s">
        <v>5223</v>
      </c>
      <c r="D333" s="343" t="s">
        <v>5224</v>
      </c>
      <c r="E333" s="344">
        <v>621.17999999999995</v>
      </c>
    </row>
    <row r="334" spans="1:5" ht="24" outlineLevel="1" x14ac:dyDescent="0.2">
      <c r="A334" s="341"/>
      <c r="B334" s="839"/>
      <c r="C334" s="342" t="s">
        <v>5225</v>
      </c>
      <c r="D334" s="343" t="s">
        <v>5224</v>
      </c>
      <c r="E334" s="344">
        <v>621.17999999999995</v>
      </c>
    </row>
    <row r="335" spans="1:5" ht="24" outlineLevel="1" x14ac:dyDescent="0.2">
      <c r="A335" s="341"/>
      <c r="B335" s="839"/>
      <c r="C335" s="342" t="s">
        <v>5226</v>
      </c>
      <c r="D335" s="343" t="s">
        <v>5227</v>
      </c>
      <c r="E335" s="344" t="s">
        <v>5506</v>
      </c>
    </row>
    <row r="336" spans="1:5" outlineLevel="1" x14ac:dyDescent="0.2">
      <c r="A336" s="341"/>
      <c r="B336" s="839"/>
      <c r="C336" s="342" t="s">
        <v>5229</v>
      </c>
      <c r="D336" s="343" t="s">
        <v>5230</v>
      </c>
      <c r="E336" s="344">
        <v>931.77</v>
      </c>
    </row>
    <row r="337" spans="1:5" outlineLevel="1" x14ac:dyDescent="0.2">
      <c r="A337" s="341"/>
      <c r="B337" s="839"/>
      <c r="C337" s="342" t="s">
        <v>5231</v>
      </c>
      <c r="D337" s="343" t="s">
        <v>5232</v>
      </c>
      <c r="E337" s="344" t="s">
        <v>5507</v>
      </c>
    </row>
    <row r="338" spans="1:5" ht="24" outlineLevel="1" x14ac:dyDescent="0.2">
      <c r="A338" s="341"/>
      <c r="B338" s="839"/>
      <c r="C338" s="342" t="s">
        <v>5234</v>
      </c>
      <c r="D338" s="343" t="s">
        <v>5235</v>
      </c>
      <c r="E338" s="344" t="s">
        <v>5508</v>
      </c>
    </row>
    <row r="339" spans="1:5" outlineLevel="1" x14ac:dyDescent="0.2">
      <c r="A339" s="341"/>
      <c r="B339" s="839"/>
      <c r="C339" s="342" t="s">
        <v>5236</v>
      </c>
      <c r="D339" s="343" t="s">
        <v>5237</v>
      </c>
      <c r="E339" s="344">
        <v>919.35</v>
      </c>
    </row>
    <row r="340" spans="1:5" outlineLevel="1" x14ac:dyDescent="0.2">
      <c r="A340" s="341"/>
      <c r="B340" s="839"/>
      <c r="C340" s="342" t="s">
        <v>5238</v>
      </c>
      <c r="D340" s="343" t="s">
        <v>5239</v>
      </c>
      <c r="E340" s="344"/>
    </row>
    <row r="341" spans="1:5" ht="38.25" x14ac:dyDescent="0.2">
      <c r="A341" s="337">
        <v>36</v>
      </c>
      <c r="B341" s="838" t="s">
        <v>5509</v>
      </c>
      <c r="C341" s="338" t="s">
        <v>5419</v>
      </c>
      <c r="D341" s="339" t="s">
        <v>5510</v>
      </c>
      <c r="E341" s="340" t="s">
        <v>5511</v>
      </c>
    </row>
    <row r="342" spans="1:5" ht="36" outlineLevel="1" x14ac:dyDescent="0.2">
      <c r="A342" s="341"/>
      <c r="B342" s="839"/>
      <c r="C342" s="342" t="s">
        <v>5215</v>
      </c>
      <c r="D342" s="343" t="s">
        <v>5338</v>
      </c>
      <c r="E342" s="344" t="s">
        <v>5164</v>
      </c>
    </row>
    <row r="343" spans="1:5" outlineLevel="1" x14ac:dyDescent="0.2">
      <c r="A343" s="341"/>
      <c r="B343" s="839"/>
      <c r="C343" s="342" t="s">
        <v>5217</v>
      </c>
      <c r="D343" s="343" t="s">
        <v>5439</v>
      </c>
      <c r="E343" s="344" t="s">
        <v>5164</v>
      </c>
    </row>
    <row r="344" spans="1:5" ht="36" outlineLevel="1" x14ac:dyDescent="0.2">
      <c r="A344" s="341"/>
      <c r="B344" s="839"/>
      <c r="C344" s="342" t="s">
        <v>5219</v>
      </c>
      <c r="D344" s="343" t="s">
        <v>5432</v>
      </c>
      <c r="E344" s="344" t="s">
        <v>5164</v>
      </c>
    </row>
    <row r="345" spans="1:5" ht="84" outlineLevel="1" x14ac:dyDescent="0.2">
      <c r="A345" s="341"/>
      <c r="B345" s="839"/>
      <c r="C345" s="342" t="s">
        <v>5221</v>
      </c>
      <c r="D345" s="343" t="s">
        <v>5216</v>
      </c>
      <c r="E345" s="344" t="s">
        <v>5164</v>
      </c>
    </row>
    <row r="346" spans="1:5" outlineLevel="1" x14ac:dyDescent="0.2">
      <c r="A346" s="341"/>
      <c r="B346" s="839"/>
      <c r="C346" s="342" t="s">
        <v>5223</v>
      </c>
      <c r="D346" s="343" t="s">
        <v>5224</v>
      </c>
      <c r="E346" s="344">
        <v>598.49</v>
      </c>
    </row>
    <row r="347" spans="1:5" ht="24" outlineLevel="1" x14ac:dyDescent="0.2">
      <c r="A347" s="341"/>
      <c r="B347" s="839"/>
      <c r="C347" s="342" t="s">
        <v>5225</v>
      </c>
      <c r="D347" s="343" t="s">
        <v>5224</v>
      </c>
      <c r="E347" s="344">
        <v>598.49</v>
      </c>
    </row>
    <row r="348" spans="1:5" ht="24" outlineLevel="1" x14ac:dyDescent="0.2">
      <c r="A348" s="341"/>
      <c r="B348" s="839"/>
      <c r="C348" s="342" t="s">
        <v>5226</v>
      </c>
      <c r="D348" s="343" t="s">
        <v>5227</v>
      </c>
      <c r="E348" s="344" t="s">
        <v>5512</v>
      </c>
    </row>
    <row r="349" spans="1:5" outlineLevel="1" x14ac:dyDescent="0.2">
      <c r="A349" s="341"/>
      <c r="B349" s="839"/>
      <c r="C349" s="342" t="s">
        <v>5229</v>
      </c>
      <c r="D349" s="343" t="s">
        <v>5230</v>
      </c>
      <c r="E349" s="344">
        <v>897.74</v>
      </c>
    </row>
    <row r="350" spans="1:5" outlineLevel="1" x14ac:dyDescent="0.2">
      <c r="A350" s="341"/>
      <c r="B350" s="839"/>
      <c r="C350" s="342" t="s">
        <v>5231</v>
      </c>
      <c r="D350" s="343" t="s">
        <v>5232</v>
      </c>
      <c r="E350" s="344" t="s">
        <v>5513</v>
      </c>
    </row>
    <row r="351" spans="1:5" ht="24" outlineLevel="1" x14ac:dyDescent="0.2">
      <c r="A351" s="341"/>
      <c r="B351" s="839"/>
      <c r="C351" s="342" t="s">
        <v>5234</v>
      </c>
      <c r="D351" s="343" t="s">
        <v>5235</v>
      </c>
      <c r="E351" s="344" t="s">
        <v>5514</v>
      </c>
    </row>
    <row r="352" spans="1:5" outlineLevel="1" x14ac:dyDescent="0.2">
      <c r="A352" s="341"/>
      <c r="B352" s="839"/>
      <c r="C352" s="342" t="s">
        <v>5236</v>
      </c>
      <c r="D352" s="343" t="s">
        <v>5237</v>
      </c>
      <c r="E352" s="344">
        <v>885.77</v>
      </c>
    </row>
    <row r="353" spans="1:5" outlineLevel="1" x14ac:dyDescent="0.2">
      <c r="A353" s="341"/>
      <c r="B353" s="839"/>
      <c r="C353" s="342" t="s">
        <v>5238</v>
      </c>
      <c r="D353" s="343" t="s">
        <v>5239</v>
      </c>
      <c r="E353" s="344"/>
    </row>
    <row r="354" spans="1:5" ht="38.25" x14ac:dyDescent="0.2">
      <c r="A354" s="337">
        <v>37</v>
      </c>
      <c r="B354" s="838" t="s">
        <v>5515</v>
      </c>
      <c r="C354" s="338" t="s">
        <v>5419</v>
      </c>
      <c r="D354" s="339" t="s">
        <v>5516</v>
      </c>
      <c r="E354" s="340" t="s">
        <v>5517</v>
      </c>
    </row>
    <row r="355" spans="1:5" ht="36" outlineLevel="1" x14ac:dyDescent="0.2">
      <c r="A355" s="341"/>
      <c r="B355" s="839"/>
      <c r="C355" s="342" t="s">
        <v>5215</v>
      </c>
      <c r="D355" s="343" t="s">
        <v>5338</v>
      </c>
      <c r="E355" s="344" t="s">
        <v>5164</v>
      </c>
    </row>
    <row r="356" spans="1:5" outlineLevel="1" x14ac:dyDescent="0.2">
      <c r="A356" s="341"/>
      <c r="B356" s="839"/>
      <c r="C356" s="342" t="s">
        <v>5217</v>
      </c>
      <c r="D356" s="343" t="s">
        <v>5439</v>
      </c>
      <c r="E356" s="344" t="s">
        <v>5164</v>
      </c>
    </row>
    <row r="357" spans="1:5" ht="36" outlineLevel="1" x14ac:dyDescent="0.2">
      <c r="A357" s="341"/>
      <c r="B357" s="839"/>
      <c r="C357" s="342" t="s">
        <v>5219</v>
      </c>
      <c r="D357" s="343" t="s">
        <v>5432</v>
      </c>
      <c r="E357" s="344" t="s">
        <v>5164</v>
      </c>
    </row>
    <row r="358" spans="1:5" ht="84" outlineLevel="1" x14ac:dyDescent="0.2">
      <c r="A358" s="341"/>
      <c r="B358" s="839"/>
      <c r="C358" s="342" t="s">
        <v>5221</v>
      </c>
      <c r="D358" s="343" t="s">
        <v>5216</v>
      </c>
      <c r="E358" s="344" t="s">
        <v>5164</v>
      </c>
    </row>
    <row r="359" spans="1:5" outlineLevel="1" x14ac:dyDescent="0.2">
      <c r="A359" s="341"/>
      <c r="B359" s="839"/>
      <c r="C359" s="342" t="s">
        <v>5223</v>
      </c>
      <c r="D359" s="343" t="s">
        <v>5224</v>
      </c>
      <c r="E359" s="344">
        <v>599.59</v>
      </c>
    </row>
    <row r="360" spans="1:5" ht="24" outlineLevel="1" x14ac:dyDescent="0.2">
      <c r="A360" s="341"/>
      <c r="B360" s="839"/>
      <c r="C360" s="342" t="s">
        <v>5225</v>
      </c>
      <c r="D360" s="343" t="s">
        <v>5224</v>
      </c>
      <c r="E360" s="344">
        <v>599.59</v>
      </c>
    </row>
    <row r="361" spans="1:5" ht="24" outlineLevel="1" x14ac:dyDescent="0.2">
      <c r="A361" s="341"/>
      <c r="B361" s="839"/>
      <c r="C361" s="342" t="s">
        <v>5226</v>
      </c>
      <c r="D361" s="343" t="s">
        <v>5227</v>
      </c>
      <c r="E361" s="344" t="s">
        <v>5518</v>
      </c>
    </row>
    <row r="362" spans="1:5" outlineLevel="1" x14ac:dyDescent="0.2">
      <c r="A362" s="341"/>
      <c r="B362" s="839"/>
      <c r="C362" s="342" t="s">
        <v>5229</v>
      </c>
      <c r="D362" s="343" t="s">
        <v>5230</v>
      </c>
      <c r="E362" s="344">
        <v>899.39</v>
      </c>
    </row>
    <row r="363" spans="1:5" outlineLevel="1" x14ac:dyDescent="0.2">
      <c r="A363" s="341"/>
      <c r="B363" s="839"/>
      <c r="C363" s="342" t="s">
        <v>5231</v>
      </c>
      <c r="D363" s="343" t="s">
        <v>5232</v>
      </c>
      <c r="E363" s="344" t="s">
        <v>5519</v>
      </c>
    </row>
    <row r="364" spans="1:5" ht="24" outlineLevel="1" x14ac:dyDescent="0.2">
      <c r="A364" s="341"/>
      <c r="B364" s="839"/>
      <c r="C364" s="342" t="s">
        <v>5234</v>
      </c>
      <c r="D364" s="343" t="s">
        <v>5235</v>
      </c>
      <c r="E364" s="344" t="s">
        <v>5520</v>
      </c>
    </row>
    <row r="365" spans="1:5" outlineLevel="1" x14ac:dyDescent="0.2">
      <c r="A365" s="341"/>
      <c r="B365" s="839"/>
      <c r="C365" s="342" t="s">
        <v>5236</v>
      </c>
      <c r="D365" s="343" t="s">
        <v>5237</v>
      </c>
      <c r="E365" s="344">
        <v>887.4</v>
      </c>
    </row>
    <row r="366" spans="1:5" outlineLevel="1" x14ac:dyDescent="0.2">
      <c r="A366" s="341"/>
      <c r="B366" s="839"/>
      <c r="C366" s="342" t="s">
        <v>5238</v>
      </c>
      <c r="D366" s="343" t="s">
        <v>5239</v>
      </c>
      <c r="E366" s="344"/>
    </row>
    <row r="367" spans="1:5" ht="38.25" x14ac:dyDescent="0.2">
      <c r="A367" s="337">
        <v>38</v>
      </c>
      <c r="B367" s="838" t="s">
        <v>5521</v>
      </c>
      <c r="C367" s="338" t="s">
        <v>5419</v>
      </c>
      <c r="D367" s="339" t="s">
        <v>5522</v>
      </c>
      <c r="E367" s="340" t="s">
        <v>5523</v>
      </c>
    </row>
    <row r="368" spans="1:5" ht="36" outlineLevel="1" x14ac:dyDescent="0.2">
      <c r="A368" s="341"/>
      <c r="B368" s="839"/>
      <c r="C368" s="342" t="s">
        <v>5215</v>
      </c>
      <c r="D368" s="343" t="s">
        <v>5338</v>
      </c>
      <c r="E368" s="344" t="s">
        <v>5164</v>
      </c>
    </row>
    <row r="369" spans="1:5" outlineLevel="1" x14ac:dyDescent="0.2">
      <c r="A369" s="341"/>
      <c r="B369" s="839"/>
      <c r="C369" s="342" t="s">
        <v>5217</v>
      </c>
      <c r="D369" s="343" t="s">
        <v>5439</v>
      </c>
      <c r="E369" s="344" t="s">
        <v>5164</v>
      </c>
    </row>
    <row r="370" spans="1:5" ht="36" outlineLevel="1" x14ac:dyDescent="0.2">
      <c r="A370" s="341"/>
      <c r="B370" s="839"/>
      <c r="C370" s="342" t="s">
        <v>5219</v>
      </c>
      <c r="D370" s="343" t="s">
        <v>5432</v>
      </c>
      <c r="E370" s="344" t="s">
        <v>5164</v>
      </c>
    </row>
    <row r="371" spans="1:5" ht="84" outlineLevel="1" x14ac:dyDescent="0.2">
      <c r="A371" s="341"/>
      <c r="B371" s="839"/>
      <c r="C371" s="342" t="s">
        <v>5221</v>
      </c>
      <c r="D371" s="343" t="s">
        <v>5216</v>
      </c>
      <c r="E371" s="344" t="s">
        <v>5164</v>
      </c>
    </row>
    <row r="372" spans="1:5" outlineLevel="1" x14ac:dyDescent="0.2">
      <c r="A372" s="341"/>
      <c r="B372" s="839"/>
      <c r="C372" s="342" t="s">
        <v>5223</v>
      </c>
      <c r="D372" s="343" t="s">
        <v>5224</v>
      </c>
      <c r="E372" s="344">
        <v>592.65</v>
      </c>
    </row>
    <row r="373" spans="1:5" ht="24" outlineLevel="1" x14ac:dyDescent="0.2">
      <c r="A373" s="341"/>
      <c r="B373" s="839"/>
      <c r="C373" s="342" t="s">
        <v>5225</v>
      </c>
      <c r="D373" s="343" t="s">
        <v>5224</v>
      </c>
      <c r="E373" s="344">
        <v>592.65</v>
      </c>
    </row>
    <row r="374" spans="1:5" ht="24" outlineLevel="1" x14ac:dyDescent="0.2">
      <c r="A374" s="341"/>
      <c r="B374" s="839"/>
      <c r="C374" s="342" t="s">
        <v>5226</v>
      </c>
      <c r="D374" s="343" t="s">
        <v>5227</v>
      </c>
      <c r="E374" s="344" t="s">
        <v>5524</v>
      </c>
    </row>
    <row r="375" spans="1:5" outlineLevel="1" x14ac:dyDescent="0.2">
      <c r="A375" s="341"/>
      <c r="B375" s="839"/>
      <c r="C375" s="342" t="s">
        <v>5229</v>
      </c>
      <c r="D375" s="343" t="s">
        <v>5230</v>
      </c>
      <c r="E375" s="344">
        <v>888.97</v>
      </c>
    </row>
    <row r="376" spans="1:5" outlineLevel="1" x14ac:dyDescent="0.2">
      <c r="A376" s="341"/>
      <c r="B376" s="839"/>
      <c r="C376" s="342" t="s">
        <v>5231</v>
      </c>
      <c r="D376" s="343" t="s">
        <v>5232</v>
      </c>
      <c r="E376" s="344" t="s">
        <v>5525</v>
      </c>
    </row>
    <row r="377" spans="1:5" ht="24" outlineLevel="1" x14ac:dyDescent="0.2">
      <c r="A377" s="341"/>
      <c r="B377" s="839"/>
      <c r="C377" s="342" t="s">
        <v>5234</v>
      </c>
      <c r="D377" s="343" t="s">
        <v>5235</v>
      </c>
      <c r="E377" s="344" t="s">
        <v>5526</v>
      </c>
    </row>
    <row r="378" spans="1:5" outlineLevel="1" x14ac:dyDescent="0.2">
      <c r="A378" s="341"/>
      <c r="B378" s="839"/>
      <c r="C378" s="342" t="s">
        <v>5236</v>
      </c>
      <c r="D378" s="343" t="s">
        <v>5237</v>
      </c>
      <c r="E378" s="344">
        <v>877.12</v>
      </c>
    </row>
    <row r="379" spans="1:5" outlineLevel="1" x14ac:dyDescent="0.2">
      <c r="A379" s="341"/>
      <c r="B379" s="839"/>
      <c r="C379" s="342" t="s">
        <v>5238</v>
      </c>
      <c r="D379" s="343" t="s">
        <v>5239</v>
      </c>
      <c r="E379" s="344"/>
    </row>
    <row r="380" spans="1:5" ht="38.25" x14ac:dyDescent="0.2">
      <c r="A380" s="337">
        <v>39</v>
      </c>
      <c r="B380" s="838" t="s">
        <v>5527</v>
      </c>
      <c r="C380" s="338" t="s">
        <v>5294</v>
      </c>
      <c r="D380" s="339" t="s">
        <v>5528</v>
      </c>
      <c r="E380" s="340" t="s">
        <v>5529</v>
      </c>
    </row>
    <row r="381" spans="1:5" ht="36" outlineLevel="1" x14ac:dyDescent="0.2">
      <c r="A381" s="341"/>
      <c r="B381" s="839"/>
      <c r="C381" s="342" t="s">
        <v>5297</v>
      </c>
      <c r="D381" s="343" t="s">
        <v>5298</v>
      </c>
      <c r="E381" s="344" t="s">
        <v>5164</v>
      </c>
    </row>
    <row r="382" spans="1:5" ht="24" outlineLevel="1" x14ac:dyDescent="0.2">
      <c r="A382" s="341"/>
      <c r="B382" s="839"/>
      <c r="C382" s="342" t="s">
        <v>5299</v>
      </c>
      <c r="D382" s="343" t="s">
        <v>5300</v>
      </c>
      <c r="E382" s="344" t="s">
        <v>5164</v>
      </c>
    </row>
    <row r="383" spans="1:5" outlineLevel="1" x14ac:dyDescent="0.2">
      <c r="A383" s="341"/>
      <c r="B383" s="839"/>
      <c r="C383" s="342" t="s">
        <v>5246</v>
      </c>
      <c r="D383" s="343" t="s">
        <v>5358</v>
      </c>
      <c r="E383" s="344" t="s">
        <v>5164</v>
      </c>
    </row>
    <row r="384" spans="1:5" ht="38.25" x14ac:dyDescent="0.2">
      <c r="A384" s="337">
        <v>40</v>
      </c>
      <c r="B384" s="838" t="s">
        <v>5530</v>
      </c>
      <c r="C384" s="338" t="s">
        <v>5531</v>
      </c>
      <c r="D384" s="339" t="s">
        <v>5532</v>
      </c>
      <c r="E384" s="340" t="s">
        <v>5533</v>
      </c>
    </row>
    <row r="385" spans="1:5" ht="24" outlineLevel="1" x14ac:dyDescent="0.2">
      <c r="A385" s="341"/>
      <c r="B385" s="839"/>
      <c r="C385" s="342" t="s">
        <v>5534</v>
      </c>
      <c r="D385" s="343" t="s">
        <v>5535</v>
      </c>
      <c r="E385" s="344" t="s">
        <v>5164</v>
      </c>
    </row>
    <row r="386" spans="1:5" outlineLevel="1" x14ac:dyDescent="0.2">
      <c r="A386" s="341"/>
      <c r="B386" s="839"/>
      <c r="C386" s="342" t="s">
        <v>5246</v>
      </c>
      <c r="D386" s="343" t="s">
        <v>5247</v>
      </c>
      <c r="E386" s="344" t="s">
        <v>5164</v>
      </c>
    </row>
    <row r="387" spans="1:5" ht="38.25" x14ac:dyDescent="0.2">
      <c r="A387" s="337">
        <v>41</v>
      </c>
      <c r="B387" s="838" t="s">
        <v>5536</v>
      </c>
      <c r="C387" s="338" t="s">
        <v>5531</v>
      </c>
      <c r="D387" s="339" t="s">
        <v>5537</v>
      </c>
      <c r="E387" s="340" t="s">
        <v>5538</v>
      </c>
    </row>
    <row r="388" spans="1:5" ht="24" outlineLevel="1" x14ac:dyDescent="0.2">
      <c r="A388" s="341"/>
      <c r="B388" s="839"/>
      <c r="C388" s="342" t="s">
        <v>5534</v>
      </c>
      <c r="D388" s="343" t="s">
        <v>5535</v>
      </c>
      <c r="E388" s="344" t="s">
        <v>5164</v>
      </c>
    </row>
    <row r="389" spans="1:5" outlineLevel="1" x14ac:dyDescent="0.2">
      <c r="A389" s="341"/>
      <c r="B389" s="839"/>
      <c r="C389" s="342" t="s">
        <v>5539</v>
      </c>
      <c r="D389" s="343" t="s">
        <v>5540</v>
      </c>
      <c r="E389" s="344" t="s">
        <v>5164</v>
      </c>
    </row>
    <row r="390" spans="1:5" outlineLevel="1" x14ac:dyDescent="0.2">
      <c r="A390" s="341"/>
      <c r="B390" s="839"/>
      <c r="C390" s="342" t="s">
        <v>5246</v>
      </c>
      <c r="D390" s="343" t="s">
        <v>5247</v>
      </c>
      <c r="E390" s="344" t="s">
        <v>5164</v>
      </c>
    </row>
    <row r="391" spans="1:5" ht="38.25" x14ac:dyDescent="0.2">
      <c r="A391" s="337">
        <v>42</v>
      </c>
      <c r="B391" s="838" t="s">
        <v>5541</v>
      </c>
      <c r="C391" s="338" t="s">
        <v>5542</v>
      </c>
      <c r="D391" s="339" t="s">
        <v>5543</v>
      </c>
      <c r="E391" s="340" t="s">
        <v>5544</v>
      </c>
    </row>
    <row r="392" spans="1:5" ht="36" outlineLevel="1" x14ac:dyDescent="0.2">
      <c r="A392" s="341"/>
      <c r="B392" s="839"/>
      <c r="C392" s="342" t="s">
        <v>5545</v>
      </c>
      <c r="D392" s="343" t="s">
        <v>5546</v>
      </c>
      <c r="E392" s="344" t="s">
        <v>5164</v>
      </c>
    </row>
    <row r="393" spans="1:5" outlineLevel="1" x14ac:dyDescent="0.2">
      <c r="A393" s="341"/>
      <c r="B393" s="839"/>
      <c r="C393" s="342" t="s">
        <v>5547</v>
      </c>
      <c r="D393" s="343" t="s">
        <v>5548</v>
      </c>
      <c r="E393" s="344" t="s">
        <v>5164</v>
      </c>
    </row>
    <row r="394" spans="1:5" ht="24" outlineLevel="1" x14ac:dyDescent="0.2">
      <c r="A394" s="341"/>
      <c r="B394" s="839"/>
      <c r="C394" s="342" t="s">
        <v>5322</v>
      </c>
      <c r="D394" s="343" t="s">
        <v>5374</v>
      </c>
      <c r="E394" s="344" t="s">
        <v>5164</v>
      </c>
    </row>
    <row r="395" spans="1:5" outlineLevel="1" x14ac:dyDescent="0.2">
      <c r="A395" s="341"/>
      <c r="B395" s="839"/>
      <c r="C395" s="342" t="s">
        <v>5217</v>
      </c>
      <c r="D395" s="343" t="s">
        <v>5260</v>
      </c>
      <c r="E395" s="344" t="s">
        <v>5164</v>
      </c>
    </row>
    <row r="396" spans="1:5" ht="24" outlineLevel="1" x14ac:dyDescent="0.2">
      <c r="A396" s="341"/>
      <c r="B396" s="839"/>
      <c r="C396" s="342" t="s">
        <v>5324</v>
      </c>
      <c r="D396" s="343" t="s">
        <v>5549</v>
      </c>
      <c r="E396" s="344" t="s">
        <v>5550</v>
      </c>
    </row>
    <row r="397" spans="1:5" outlineLevel="1" x14ac:dyDescent="0.2">
      <c r="A397" s="341"/>
      <c r="B397" s="839"/>
      <c r="C397" s="342" t="s">
        <v>5330</v>
      </c>
      <c r="D397" s="343" t="s">
        <v>5551</v>
      </c>
      <c r="E397" s="344" t="s">
        <v>5552</v>
      </c>
    </row>
    <row r="398" spans="1:5" outlineLevel="1" x14ac:dyDescent="0.2">
      <c r="A398" s="341"/>
      <c r="B398" s="839"/>
      <c r="C398" s="342" t="s">
        <v>5333</v>
      </c>
      <c r="D398" s="343" t="s">
        <v>5230</v>
      </c>
      <c r="E398" s="344">
        <v>632.21</v>
      </c>
    </row>
    <row r="399" spans="1:5" outlineLevel="1" x14ac:dyDescent="0.2">
      <c r="A399" s="341"/>
      <c r="B399" s="839"/>
      <c r="C399" s="342" t="s">
        <v>5238</v>
      </c>
      <c r="D399" s="343" t="s">
        <v>5285</v>
      </c>
      <c r="E399" s="344"/>
    </row>
    <row r="400" spans="1:5" ht="21" customHeight="1" x14ac:dyDescent="0.2">
      <c r="A400" s="845" t="s">
        <v>5553</v>
      </c>
      <c r="B400" s="846"/>
      <c r="C400" s="846"/>
      <c r="D400" s="846"/>
      <c r="E400" s="846"/>
    </row>
    <row r="401" spans="1:5" ht="63.75" x14ac:dyDescent="0.2">
      <c r="A401" s="337">
        <v>43</v>
      </c>
      <c r="B401" s="838" t="s">
        <v>5554</v>
      </c>
      <c r="C401" s="338" t="s">
        <v>5555</v>
      </c>
      <c r="D401" s="339" t="s">
        <v>5556</v>
      </c>
      <c r="E401" s="340" t="s">
        <v>5557</v>
      </c>
    </row>
    <row r="402" spans="1:5" outlineLevel="1" x14ac:dyDescent="0.2">
      <c r="A402" s="341"/>
      <c r="B402" s="839"/>
      <c r="C402" s="342" t="s">
        <v>5558</v>
      </c>
      <c r="D402" s="343" t="s">
        <v>5559</v>
      </c>
      <c r="E402" s="344" t="s">
        <v>5164</v>
      </c>
    </row>
    <row r="403" spans="1:5" outlineLevel="1" x14ac:dyDescent="0.2">
      <c r="A403" s="341"/>
      <c r="B403" s="839"/>
      <c r="C403" s="342" t="s">
        <v>5560</v>
      </c>
      <c r="D403" s="343" t="s">
        <v>5561</v>
      </c>
      <c r="E403" s="344" t="s">
        <v>5164</v>
      </c>
    </row>
    <row r="404" spans="1:5" outlineLevel="1" x14ac:dyDescent="0.2">
      <c r="A404" s="341"/>
      <c r="B404" s="839"/>
      <c r="C404" s="342" t="s">
        <v>5562</v>
      </c>
      <c r="D404" s="343" t="s">
        <v>5563</v>
      </c>
      <c r="E404" s="344" t="s">
        <v>5164</v>
      </c>
    </row>
    <row r="405" spans="1:5" outlineLevel="1" x14ac:dyDescent="0.2">
      <c r="A405" s="341"/>
      <c r="B405" s="839"/>
      <c r="C405" s="342" t="s">
        <v>5246</v>
      </c>
      <c r="D405" s="343" t="s">
        <v>5247</v>
      </c>
      <c r="E405" s="344" t="s">
        <v>5164</v>
      </c>
    </row>
    <row r="406" spans="1:5" ht="63.75" x14ac:dyDescent="0.2">
      <c r="A406" s="337">
        <v>44</v>
      </c>
      <c r="B406" s="838" t="s">
        <v>5564</v>
      </c>
      <c r="C406" s="338" t="s">
        <v>5555</v>
      </c>
      <c r="D406" s="339" t="s">
        <v>5565</v>
      </c>
      <c r="E406" s="340" t="s">
        <v>5566</v>
      </c>
    </row>
    <row r="407" spans="1:5" outlineLevel="1" x14ac:dyDescent="0.2">
      <c r="A407" s="341"/>
      <c r="B407" s="839"/>
      <c r="C407" s="342" t="s">
        <v>5558</v>
      </c>
      <c r="D407" s="343" t="s">
        <v>5559</v>
      </c>
      <c r="E407" s="344" t="s">
        <v>5164</v>
      </c>
    </row>
    <row r="408" spans="1:5" outlineLevel="1" x14ac:dyDescent="0.2">
      <c r="A408" s="341"/>
      <c r="B408" s="839"/>
      <c r="C408" s="342" t="s">
        <v>5560</v>
      </c>
      <c r="D408" s="343" t="s">
        <v>5561</v>
      </c>
      <c r="E408" s="344" t="s">
        <v>5164</v>
      </c>
    </row>
    <row r="409" spans="1:5" outlineLevel="1" x14ac:dyDescent="0.2">
      <c r="A409" s="341"/>
      <c r="B409" s="839"/>
      <c r="C409" s="342" t="s">
        <v>5562</v>
      </c>
      <c r="D409" s="343" t="s">
        <v>5563</v>
      </c>
      <c r="E409" s="344" t="s">
        <v>5164</v>
      </c>
    </row>
    <row r="410" spans="1:5" outlineLevel="1" x14ac:dyDescent="0.2">
      <c r="A410" s="341"/>
      <c r="B410" s="839"/>
      <c r="C410" s="342" t="s">
        <v>5567</v>
      </c>
      <c r="D410" s="343" t="s">
        <v>5568</v>
      </c>
      <c r="E410" s="344" t="s">
        <v>5164</v>
      </c>
    </row>
    <row r="411" spans="1:5" outlineLevel="1" x14ac:dyDescent="0.2">
      <c r="A411" s="341"/>
      <c r="B411" s="839"/>
      <c r="C411" s="342" t="s">
        <v>5246</v>
      </c>
      <c r="D411" s="343" t="s">
        <v>5247</v>
      </c>
      <c r="E411" s="344" t="s">
        <v>5164</v>
      </c>
    </row>
    <row r="412" spans="1:5" ht="21" customHeight="1" x14ac:dyDescent="0.2">
      <c r="A412" s="845" t="s">
        <v>5569</v>
      </c>
      <c r="B412" s="846"/>
      <c r="C412" s="846"/>
      <c r="D412" s="846"/>
      <c r="E412" s="846"/>
    </row>
    <row r="413" spans="1:5" ht="38.25" x14ac:dyDescent="0.2">
      <c r="A413" s="337">
        <v>45</v>
      </c>
      <c r="B413" s="838" t="s">
        <v>5570</v>
      </c>
      <c r="C413" s="338" t="s">
        <v>5571</v>
      </c>
      <c r="D413" s="339" t="s">
        <v>5572</v>
      </c>
      <c r="E413" s="340" t="s">
        <v>5573</v>
      </c>
    </row>
    <row r="414" spans="1:5" ht="36" outlineLevel="1" x14ac:dyDescent="0.2">
      <c r="A414" s="341"/>
      <c r="B414" s="839"/>
      <c r="C414" s="342" t="s">
        <v>5574</v>
      </c>
      <c r="D414" s="343" t="s">
        <v>5575</v>
      </c>
      <c r="E414" s="344" t="s">
        <v>5164</v>
      </c>
    </row>
    <row r="415" spans="1:5" outlineLevel="1" x14ac:dyDescent="0.2">
      <c r="A415" s="341"/>
      <c r="B415" s="839"/>
      <c r="C415" s="342" t="s">
        <v>5217</v>
      </c>
      <c r="D415" s="343" t="s">
        <v>5260</v>
      </c>
      <c r="E415" s="344" t="s">
        <v>5164</v>
      </c>
    </row>
    <row r="416" spans="1:5" outlineLevel="1" x14ac:dyDescent="0.2">
      <c r="A416" s="341"/>
      <c r="B416" s="839"/>
      <c r="C416" s="342" t="s">
        <v>5223</v>
      </c>
      <c r="D416" s="343" t="s">
        <v>5224</v>
      </c>
      <c r="E416" s="344">
        <v>113.95</v>
      </c>
    </row>
    <row r="417" spans="1:5" outlineLevel="1" x14ac:dyDescent="0.2">
      <c r="A417" s="341"/>
      <c r="B417" s="839"/>
      <c r="C417" s="342" t="s">
        <v>5576</v>
      </c>
      <c r="D417" s="343" t="s">
        <v>5224</v>
      </c>
      <c r="E417" s="344">
        <v>113.95</v>
      </c>
    </row>
    <row r="418" spans="1:5" ht="24" outlineLevel="1" x14ac:dyDescent="0.2">
      <c r="A418" s="341"/>
      <c r="B418" s="839"/>
      <c r="C418" s="342" t="s">
        <v>5577</v>
      </c>
      <c r="D418" s="343" t="s">
        <v>5235</v>
      </c>
      <c r="E418" s="344">
        <v>341.86</v>
      </c>
    </row>
    <row r="419" spans="1:5" outlineLevel="1" x14ac:dyDescent="0.2">
      <c r="A419" s="341"/>
      <c r="B419" s="839"/>
      <c r="C419" s="342" t="s">
        <v>5402</v>
      </c>
      <c r="D419" s="343" t="s">
        <v>5224</v>
      </c>
      <c r="E419" s="344">
        <v>113.95</v>
      </c>
    </row>
    <row r="420" spans="1:5" outlineLevel="1" x14ac:dyDescent="0.2">
      <c r="A420" s="341"/>
      <c r="B420" s="839"/>
      <c r="C420" s="342" t="s">
        <v>5578</v>
      </c>
      <c r="D420" s="343" t="s">
        <v>5414</v>
      </c>
      <c r="E420" s="344">
        <v>56.98</v>
      </c>
    </row>
    <row r="421" spans="1:5" outlineLevel="1" x14ac:dyDescent="0.2">
      <c r="A421" s="341"/>
      <c r="B421" s="839"/>
      <c r="C421" s="342" t="s">
        <v>5579</v>
      </c>
      <c r="D421" s="343" t="s">
        <v>5232</v>
      </c>
      <c r="E421" s="344">
        <v>512.79999999999995</v>
      </c>
    </row>
    <row r="422" spans="1:5" ht="24" outlineLevel="1" x14ac:dyDescent="0.2">
      <c r="A422" s="341"/>
      <c r="B422" s="839"/>
      <c r="C422" s="342" t="s">
        <v>5234</v>
      </c>
      <c r="D422" s="343" t="s">
        <v>5230</v>
      </c>
      <c r="E422" s="344">
        <v>170.93</v>
      </c>
    </row>
    <row r="423" spans="1:5" outlineLevel="1" x14ac:dyDescent="0.2">
      <c r="A423" s="341"/>
      <c r="B423" s="839"/>
      <c r="C423" s="342" t="s">
        <v>5236</v>
      </c>
      <c r="D423" s="343" t="s">
        <v>5407</v>
      </c>
      <c r="E423" s="344">
        <v>284.89</v>
      </c>
    </row>
    <row r="424" spans="1:5" ht="48" outlineLevel="1" x14ac:dyDescent="0.2">
      <c r="A424" s="341"/>
      <c r="B424" s="839"/>
      <c r="C424" s="342" t="s">
        <v>5580</v>
      </c>
      <c r="D424" s="343" t="s">
        <v>5581</v>
      </c>
      <c r="E424" s="344" t="s">
        <v>5582</v>
      </c>
    </row>
    <row r="425" spans="1:5" ht="48" outlineLevel="1" x14ac:dyDescent="0.2">
      <c r="A425" s="341"/>
      <c r="B425" s="839"/>
      <c r="C425" s="342" t="s">
        <v>5583</v>
      </c>
      <c r="D425" s="343" t="s">
        <v>5584</v>
      </c>
      <c r="E425" s="344" t="s">
        <v>5585</v>
      </c>
    </row>
    <row r="426" spans="1:5" ht="48" outlineLevel="1" x14ac:dyDescent="0.2">
      <c r="A426" s="341"/>
      <c r="B426" s="839"/>
      <c r="C426" s="342" t="s">
        <v>5586</v>
      </c>
      <c r="D426" s="343" t="s">
        <v>5587</v>
      </c>
      <c r="E426" s="344">
        <v>85.47</v>
      </c>
    </row>
    <row r="427" spans="1:5" ht="48" outlineLevel="1" x14ac:dyDescent="0.2">
      <c r="A427" s="341"/>
      <c r="B427" s="839"/>
      <c r="C427" s="342" t="s">
        <v>5588</v>
      </c>
      <c r="D427" s="343" t="s">
        <v>5281</v>
      </c>
      <c r="E427" s="344">
        <v>142.44</v>
      </c>
    </row>
    <row r="428" spans="1:5" ht="48" outlineLevel="1" x14ac:dyDescent="0.2">
      <c r="A428" s="341"/>
      <c r="B428" s="839"/>
      <c r="C428" s="342" t="s">
        <v>5589</v>
      </c>
      <c r="D428" s="343" t="s">
        <v>5590</v>
      </c>
      <c r="E428" s="344">
        <v>569.77</v>
      </c>
    </row>
    <row r="429" spans="1:5" ht="48" outlineLevel="1" x14ac:dyDescent="0.2">
      <c r="A429" s="341"/>
      <c r="B429" s="839"/>
      <c r="C429" s="342" t="s">
        <v>5591</v>
      </c>
      <c r="D429" s="343" t="s">
        <v>5281</v>
      </c>
      <c r="E429" s="344">
        <v>142.44</v>
      </c>
    </row>
    <row r="430" spans="1:5" ht="48" outlineLevel="1" x14ac:dyDescent="0.2">
      <c r="A430" s="341"/>
      <c r="B430" s="839"/>
      <c r="C430" s="342" t="s">
        <v>5592</v>
      </c>
      <c r="D430" s="343" t="s">
        <v>5587</v>
      </c>
      <c r="E430" s="344">
        <v>85.47</v>
      </c>
    </row>
    <row r="431" spans="1:5" outlineLevel="1" x14ac:dyDescent="0.2">
      <c r="A431" s="341"/>
      <c r="B431" s="839"/>
      <c r="C431" s="342" t="s">
        <v>5238</v>
      </c>
      <c r="D431" s="343" t="s">
        <v>5285</v>
      </c>
      <c r="E431" s="344"/>
    </row>
    <row r="432" spans="1:5" ht="38.25" x14ac:dyDescent="0.2">
      <c r="A432" s="337">
        <v>46</v>
      </c>
      <c r="B432" s="838" t="s">
        <v>5593</v>
      </c>
      <c r="C432" s="338" t="s">
        <v>5571</v>
      </c>
      <c r="D432" s="339" t="s">
        <v>5594</v>
      </c>
      <c r="E432" s="340" t="s">
        <v>5595</v>
      </c>
    </row>
    <row r="433" spans="1:5" ht="36" outlineLevel="1" x14ac:dyDescent="0.2">
      <c r="A433" s="341"/>
      <c r="B433" s="839"/>
      <c r="C433" s="342" t="s">
        <v>5574</v>
      </c>
      <c r="D433" s="343" t="s">
        <v>5575</v>
      </c>
      <c r="E433" s="344" t="s">
        <v>5164</v>
      </c>
    </row>
    <row r="434" spans="1:5" outlineLevel="1" x14ac:dyDescent="0.2">
      <c r="A434" s="341"/>
      <c r="B434" s="839"/>
      <c r="C434" s="342" t="s">
        <v>5217</v>
      </c>
      <c r="D434" s="343" t="s">
        <v>5260</v>
      </c>
      <c r="E434" s="344" t="s">
        <v>5164</v>
      </c>
    </row>
    <row r="435" spans="1:5" outlineLevel="1" x14ac:dyDescent="0.2">
      <c r="A435" s="341"/>
      <c r="B435" s="839"/>
      <c r="C435" s="342" t="s">
        <v>5223</v>
      </c>
      <c r="D435" s="343" t="s">
        <v>5224</v>
      </c>
      <c r="E435" s="344">
        <v>227.91</v>
      </c>
    </row>
    <row r="436" spans="1:5" outlineLevel="1" x14ac:dyDescent="0.2">
      <c r="A436" s="341"/>
      <c r="B436" s="839"/>
      <c r="C436" s="342" t="s">
        <v>5576</v>
      </c>
      <c r="D436" s="343" t="s">
        <v>5224</v>
      </c>
      <c r="E436" s="344">
        <v>227.91</v>
      </c>
    </row>
    <row r="437" spans="1:5" ht="24" outlineLevel="1" x14ac:dyDescent="0.2">
      <c r="A437" s="341"/>
      <c r="B437" s="839"/>
      <c r="C437" s="342" t="s">
        <v>5577</v>
      </c>
      <c r="D437" s="343" t="s">
        <v>5235</v>
      </c>
      <c r="E437" s="344">
        <v>683.73</v>
      </c>
    </row>
    <row r="438" spans="1:5" outlineLevel="1" x14ac:dyDescent="0.2">
      <c r="A438" s="341"/>
      <c r="B438" s="839"/>
      <c r="C438" s="342" t="s">
        <v>5402</v>
      </c>
      <c r="D438" s="343" t="s">
        <v>5224</v>
      </c>
      <c r="E438" s="344">
        <v>227.91</v>
      </c>
    </row>
    <row r="439" spans="1:5" outlineLevel="1" x14ac:dyDescent="0.2">
      <c r="A439" s="341"/>
      <c r="B439" s="839"/>
      <c r="C439" s="342" t="s">
        <v>5578</v>
      </c>
      <c r="D439" s="343" t="s">
        <v>5414</v>
      </c>
      <c r="E439" s="344">
        <v>113.95</v>
      </c>
    </row>
    <row r="440" spans="1:5" outlineLevel="1" x14ac:dyDescent="0.2">
      <c r="A440" s="341"/>
      <c r="B440" s="839"/>
      <c r="C440" s="342" t="s">
        <v>5579</v>
      </c>
      <c r="D440" s="343" t="s">
        <v>5232</v>
      </c>
      <c r="E440" s="344" t="s">
        <v>5596</v>
      </c>
    </row>
    <row r="441" spans="1:5" ht="24" outlineLevel="1" x14ac:dyDescent="0.2">
      <c r="A441" s="341"/>
      <c r="B441" s="839"/>
      <c r="C441" s="342" t="s">
        <v>5234</v>
      </c>
      <c r="D441" s="343" t="s">
        <v>5230</v>
      </c>
      <c r="E441" s="344">
        <v>341.86</v>
      </c>
    </row>
    <row r="442" spans="1:5" outlineLevel="1" x14ac:dyDescent="0.2">
      <c r="A442" s="341"/>
      <c r="B442" s="839"/>
      <c r="C442" s="342" t="s">
        <v>5236</v>
      </c>
      <c r="D442" s="343" t="s">
        <v>5407</v>
      </c>
      <c r="E442" s="344">
        <v>569.77</v>
      </c>
    </row>
    <row r="443" spans="1:5" ht="48" outlineLevel="1" x14ac:dyDescent="0.2">
      <c r="A443" s="341"/>
      <c r="B443" s="839"/>
      <c r="C443" s="342" t="s">
        <v>5580</v>
      </c>
      <c r="D443" s="343" t="s">
        <v>5581</v>
      </c>
      <c r="E443" s="344" t="s">
        <v>5597</v>
      </c>
    </row>
    <row r="444" spans="1:5" ht="48" outlineLevel="1" x14ac:dyDescent="0.2">
      <c r="A444" s="341"/>
      <c r="B444" s="839"/>
      <c r="C444" s="342" t="s">
        <v>5583</v>
      </c>
      <c r="D444" s="343" t="s">
        <v>5584</v>
      </c>
      <c r="E444" s="344" t="s">
        <v>5598</v>
      </c>
    </row>
    <row r="445" spans="1:5" ht="48" outlineLevel="1" x14ac:dyDescent="0.2">
      <c r="A445" s="341"/>
      <c r="B445" s="839"/>
      <c r="C445" s="342" t="s">
        <v>5586</v>
      </c>
      <c r="D445" s="343" t="s">
        <v>5587</v>
      </c>
      <c r="E445" s="344">
        <v>170.93</v>
      </c>
    </row>
    <row r="446" spans="1:5" ht="48" outlineLevel="1" x14ac:dyDescent="0.2">
      <c r="A446" s="341"/>
      <c r="B446" s="839"/>
      <c r="C446" s="342" t="s">
        <v>5588</v>
      </c>
      <c r="D446" s="343" t="s">
        <v>5281</v>
      </c>
      <c r="E446" s="344">
        <v>284.89</v>
      </c>
    </row>
    <row r="447" spans="1:5" ht="48" outlineLevel="1" x14ac:dyDescent="0.2">
      <c r="A447" s="341"/>
      <c r="B447" s="839"/>
      <c r="C447" s="342" t="s">
        <v>5589</v>
      </c>
      <c r="D447" s="343" t="s">
        <v>5590</v>
      </c>
      <c r="E447" s="344" t="s">
        <v>5599</v>
      </c>
    </row>
    <row r="448" spans="1:5" ht="48" outlineLevel="1" x14ac:dyDescent="0.2">
      <c r="A448" s="341"/>
      <c r="B448" s="839"/>
      <c r="C448" s="342" t="s">
        <v>5591</v>
      </c>
      <c r="D448" s="343" t="s">
        <v>5281</v>
      </c>
      <c r="E448" s="344">
        <v>284.89</v>
      </c>
    </row>
    <row r="449" spans="1:5" ht="48" outlineLevel="1" x14ac:dyDescent="0.2">
      <c r="A449" s="341"/>
      <c r="B449" s="839"/>
      <c r="C449" s="342" t="s">
        <v>5592</v>
      </c>
      <c r="D449" s="343" t="s">
        <v>5587</v>
      </c>
      <c r="E449" s="344">
        <v>170.93</v>
      </c>
    </row>
    <row r="450" spans="1:5" outlineLevel="1" x14ac:dyDescent="0.2">
      <c r="A450" s="341"/>
      <c r="B450" s="839"/>
      <c r="C450" s="342" t="s">
        <v>5238</v>
      </c>
      <c r="D450" s="343" t="s">
        <v>5285</v>
      </c>
      <c r="E450" s="344"/>
    </row>
    <row r="451" spans="1:5" ht="38.25" x14ac:dyDescent="0.2">
      <c r="A451" s="337">
        <v>47</v>
      </c>
      <c r="B451" s="838" t="s">
        <v>5600</v>
      </c>
      <c r="C451" s="338" t="s">
        <v>5601</v>
      </c>
      <c r="D451" s="339" t="s">
        <v>5602</v>
      </c>
      <c r="E451" s="340" t="s">
        <v>5603</v>
      </c>
    </row>
    <row r="452" spans="1:5" ht="36" outlineLevel="1" x14ac:dyDescent="0.2">
      <c r="A452" s="341"/>
      <c r="B452" s="839"/>
      <c r="C452" s="342" t="s">
        <v>5604</v>
      </c>
      <c r="D452" s="343" t="s">
        <v>5605</v>
      </c>
      <c r="E452" s="344" t="s">
        <v>5164</v>
      </c>
    </row>
    <row r="453" spans="1:5" outlineLevel="1" x14ac:dyDescent="0.2">
      <c r="A453" s="341"/>
      <c r="B453" s="839"/>
      <c r="C453" s="342" t="s">
        <v>5217</v>
      </c>
      <c r="D453" s="343" t="s">
        <v>5606</v>
      </c>
      <c r="E453" s="344" t="s">
        <v>5164</v>
      </c>
    </row>
    <row r="454" spans="1:5" outlineLevel="1" x14ac:dyDescent="0.2">
      <c r="A454" s="341"/>
      <c r="B454" s="839"/>
      <c r="C454" s="342" t="s">
        <v>5223</v>
      </c>
      <c r="D454" s="343" t="s">
        <v>5224</v>
      </c>
      <c r="E454" s="344">
        <v>759.7</v>
      </c>
    </row>
    <row r="455" spans="1:5" ht="24" outlineLevel="1" x14ac:dyDescent="0.2">
      <c r="A455" s="341"/>
      <c r="B455" s="839"/>
      <c r="C455" s="342" t="s">
        <v>5225</v>
      </c>
      <c r="D455" s="343" t="s">
        <v>5224</v>
      </c>
      <c r="E455" s="344">
        <v>759.7</v>
      </c>
    </row>
    <row r="456" spans="1:5" outlineLevel="1" x14ac:dyDescent="0.2">
      <c r="A456" s="341"/>
      <c r="B456" s="839"/>
      <c r="C456" s="342" t="s">
        <v>5607</v>
      </c>
      <c r="D456" s="343" t="s">
        <v>5407</v>
      </c>
      <c r="E456" s="344" t="s">
        <v>5608</v>
      </c>
    </row>
    <row r="457" spans="1:5" ht="24" outlineLevel="1" x14ac:dyDescent="0.2">
      <c r="A457" s="341"/>
      <c r="B457" s="839"/>
      <c r="C457" s="342" t="s">
        <v>5226</v>
      </c>
      <c r="D457" s="343" t="s">
        <v>5393</v>
      </c>
      <c r="E457" s="344" t="s">
        <v>5609</v>
      </c>
    </row>
    <row r="458" spans="1:5" ht="48" outlineLevel="1" x14ac:dyDescent="0.2">
      <c r="A458" s="341"/>
      <c r="B458" s="839"/>
      <c r="C458" s="342" t="s">
        <v>5610</v>
      </c>
      <c r="D458" s="343" t="s">
        <v>5611</v>
      </c>
      <c r="E458" s="344" t="s">
        <v>5612</v>
      </c>
    </row>
    <row r="459" spans="1:5" ht="48" outlineLevel="1" x14ac:dyDescent="0.2">
      <c r="A459" s="341"/>
      <c r="B459" s="839"/>
      <c r="C459" s="342" t="s">
        <v>5613</v>
      </c>
      <c r="D459" s="343" t="s">
        <v>5224</v>
      </c>
      <c r="E459" s="344">
        <v>759.7</v>
      </c>
    </row>
    <row r="460" spans="1:5" ht="48" outlineLevel="1" x14ac:dyDescent="0.2">
      <c r="A460" s="341"/>
      <c r="B460" s="839"/>
      <c r="C460" s="342" t="s">
        <v>5614</v>
      </c>
      <c r="D460" s="343" t="s">
        <v>5224</v>
      </c>
      <c r="E460" s="344">
        <v>759.7</v>
      </c>
    </row>
    <row r="461" spans="1:5" ht="48" outlineLevel="1" x14ac:dyDescent="0.2">
      <c r="A461" s="341"/>
      <c r="B461" s="839"/>
      <c r="C461" s="342" t="s">
        <v>5615</v>
      </c>
      <c r="D461" s="343" t="s">
        <v>5235</v>
      </c>
      <c r="E461" s="344" t="s">
        <v>5616</v>
      </c>
    </row>
    <row r="462" spans="1:5" ht="36" outlineLevel="1" x14ac:dyDescent="0.2">
      <c r="A462" s="341"/>
      <c r="B462" s="839"/>
      <c r="C462" s="342" t="s">
        <v>5617</v>
      </c>
      <c r="D462" s="343" t="s">
        <v>5224</v>
      </c>
      <c r="E462" s="344">
        <v>759.7</v>
      </c>
    </row>
    <row r="463" spans="1:5" ht="48" outlineLevel="1" x14ac:dyDescent="0.2">
      <c r="A463" s="341"/>
      <c r="B463" s="839"/>
      <c r="C463" s="342" t="s">
        <v>5618</v>
      </c>
      <c r="D463" s="343" t="s">
        <v>5414</v>
      </c>
      <c r="E463" s="344">
        <v>379.85</v>
      </c>
    </row>
    <row r="464" spans="1:5" ht="48" outlineLevel="1" x14ac:dyDescent="0.2">
      <c r="A464" s="341"/>
      <c r="B464" s="839"/>
      <c r="C464" s="342" t="s">
        <v>5619</v>
      </c>
      <c r="D464" s="343" t="s">
        <v>5549</v>
      </c>
      <c r="E464" s="344" t="s">
        <v>5620</v>
      </c>
    </row>
    <row r="465" spans="1:5" outlineLevel="1" x14ac:dyDescent="0.2">
      <c r="A465" s="341"/>
      <c r="B465" s="839"/>
      <c r="C465" s="342" t="s">
        <v>5402</v>
      </c>
      <c r="D465" s="343" t="s">
        <v>5230</v>
      </c>
      <c r="E465" s="344" t="s">
        <v>5599</v>
      </c>
    </row>
    <row r="466" spans="1:5" outlineLevel="1" x14ac:dyDescent="0.2">
      <c r="A466" s="341"/>
      <c r="B466" s="839"/>
      <c r="C466" s="342" t="s">
        <v>5579</v>
      </c>
      <c r="D466" s="343" t="s">
        <v>5283</v>
      </c>
      <c r="E466" s="344" t="s">
        <v>5621</v>
      </c>
    </row>
    <row r="467" spans="1:5" ht="24" outlineLevel="1" x14ac:dyDescent="0.2">
      <c r="A467" s="341"/>
      <c r="B467" s="839"/>
      <c r="C467" s="342" t="s">
        <v>5234</v>
      </c>
      <c r="D467" s="343" t="s">
        <v>5235</v>
      </c>
      <c r="E467" s="344" t="s">
        <v>5616</v>
      </c>
    </row>
    <row r="468" spans="1:5" outlineLevel="1" x14ac:dyDescent="0.2">
      <c r="A468" s="341"/>
      <c r="B468" s="839"/>
      <c r="C468" s="342" t="s">
        <v>5622</v>
      </c>
      <c r="D468" s="343" t="s">
        <v>5414</v>
      </c>
      <c r="E468" s="344">
        <v>379.85</v>
      </c>
    </row>
    <row r="469" spans="1:5" ht="60" outlineLevel="1" x14ac:dyDescent="0.2">
      <c r="A469" s="341"/>
      <c r="B469" s="839"/>
      <c r="C469" s="342" t="s">
        <v>5623</v>
      </c>
      <c r="D469" s="343" t="s">
        <v>5407</v>
      </c>
      <c r="E469" s="344" t="s">
        <v>5608</v>
      </c>
    </row>
    <row r="470" spans="1:5" outlineLevel="1" x14ac:dyDescent="0.2">
      <c r="A470" s="341"/>
      <c r="B470" s="839"/>
      <c r="C470" s="342" t="s">
        <v>5236</v>
      </c>
      <c r="D470" s="343" t="s">
        <v>5611</v>
      </c>
      <c r="E470" s="344" t="s">
        <v>5612</v>
      </c>
    </row>
    <row r="471" spans="1:5" outlineLevel="1" x14ac:dyDescent="0.2">
      <c r="A471" s="341"/>
      <c r="B471" s="839"/>
      <c r="C471" s="342" t="s">
        <v>5238</v>
      </c>
      <c r="D471" s="343" t="s">
        <v>5285</v>
      </c>
      <c r="E471" s="344"/>
    </row>
    <row r="472" spans="1:5" ht="63" customHeight="1" x14ac:dyDescent="0.2">
      <c r="A472" s="337">
        <v>48</v>
      </c>
      <c r="B472" s="838" t="s">
        <v>5624</v>
      </c>
      <c r="C472" s="338" t="s">
        <v>5625</v>
      </c>
      <c r="D472" s="339" t="s">
        <v>5626</v>
      </c>
      <c r="E472" s="340" t="s">
        <v>5627</v>
      </c>
    </row>
    <row r="473" spans="1:5" outlineLevel="1" x14ac:dyDescent="0.2">
      <c r="A473" s="341"/>
      <c r="B473" s="839"/>
      <c r="C473" s="342" t="s">
        <v>5628</v>
      </c>
      <c r="D473" s="343" t="s">
        <v>5629</v>
      </c>
      <c r="E473" s="344" t="s">
        <v>5164</v>
      </c>
    </row>
    <row r="474" spans="1:5" outlineLevel="1" x14ac:dyDescent="0.2">
      <c r="A474" s="341"/>
      <c r="B474" s="839"/>
      <c r="C474" s="342" t="s">
        <v>5630</v>
      </c>
      <c r="D474" s="343" t="s">
        <v>5631</v>
      </c>
      <c r="E474" s="344" t="s">
        <v>5164</v>
      </c>
    </row>
    <row r="475" spans="1:5" ht="36" outlineLevel="1" x14ac:dyDescent="0.2">
      <c r="A475" s="341"/>
      <c r="B475" s="839"/>
      <c r="C475" s="342" t="s">
        <v>5604</v>
      </c>
      <c r="D475" s="343" t="s">
        <v>5632</v>
      </c>
      <c r="E475" s="344" t="s">
        <v>5164</v>
      </c>
    </row>
    <row r="476" spans="1:5" outlineLevel="1" x14ac:dyDescent="0.2">
      <c r="A476" s="341"/>
      <c r="B476" s="839"/>
      <c r="C476" s="342" t="s">
        <v>5217</v>
      </c>
      <c r="D476" s="343" t="s">
        <v>5633</v>
      </c>
      <c r="E476" s="344" t="s">
        <v>5164</v>
      </c>
    </row>
    <row r="477" spans="1:5" outlineLevel="1" x14ac:dyDescent="0.2">
      <c r="A477" s="341"/>
      <c r="B477" s="839"/>
      <c r="C477" s="342" t="s">
        <v>5223</v>
      </c>
      <c r="D477" s="343" t="s">
        <v>5224</v>
      </c>
      <c r="E477" s="344">
        <v>80.88</v>
      </c>
    </row>
    <row r="478" spans="1:5" ht="24" outlineLevel="1" x14ac:dyDescent="0.2">
      <c r="A478" s="341"/>
      <c r="B478" s="839"/>
      <c r="C478" s="342" t="s">
        <v>5225</v>
      </c>
      <c r="D478" s="343" t="s">
        <v>5224</v>
      </c>
      <c r="E478" s="344">
        <v>80.88</v>
      </c>
    </row>
    <row r="479" spans="1:5" outlineLevel="1" x14ac:dyDescent="0.2">
      <c r="A479" s="341"/>
      <c r="B479" s="839"/>
      <c r="C479" s="342" t="s">
        <v>5607</v>
      </c>
      <c r="D479" s="343" t="s">
        <v>5407</v>
      </c>
      <c r="E479" s="344">
        <v>202.2</v>
      </c>
    </row>
    <row r="480" spans="1:5" ht="24" outlineLevel="1" x14ac:dyDescent="0.2">
      <c r="A480" s="341"/>
      <c r="B480" s="839"/>
      <c r="C480" s="342" t="s">
        <v>5226</v>
      </c>
      <c r="D480" s="343" t="s">
        <v>5393</v>
      </c>
      <c r="E480" s="344">
        <v>444.84</v>
      </c>
    </row>
    <row r="481" spans="1:5" ht="48" outlineLevel="1" x14ac:dyDescent="0.2">
      <c r="A481" s="341"/>
      <c r="B481" s="839"/>
      <c r="C481" s="342" t="s">
        <v>5610</v>
      </c>
      <c r="D481" s="343" t="s">
        <v>5611</v>
      </c>
      <c r="E481" s="344">
        <v>283.08</v>
      </c>
    </row>
    <row r="482" spans="1:5" ht="48" outlineLevel="1" x14ac:dyDescent="0.2">
      <c r="A482" s="341"/>
      <c r="B482" s="839"/>
      <c r="C482" s="342" t="s">
        <v>5613</v>
      </c>
      <c r="D482" s="343" t="s">
        <v>5224</v>
      </c>
      <c r="E482" s="344">
        <v>80.88</v>
      </c>
    </row>
    <row r="483" spans="1:5" ht="48" outlineLevel="1" x14ac:dyDescent="0.2">
      <c r="A483" s="341"/>
      <c r="B483" s="839"/>
      <c r="C483" s="342" t="s">
        <v>5614</v>
      </c>
      <c r="D483" s="343" t="s">
        <v>5224</v>
      </c>
      <c r="E483" s="344">
        <v>80.88</v>
      </c>
    </row>
    <row r="484" spans="1:5" ht="48" outlineLevel="1" x14ac:dyDescent="0.2">
      <c r="A484" s="341"/>
      <c r="B484" s="839"/>
      <c r="C484" s="342" t="s">
        <v>5615</v>
      </c>
      <c r="D484" s="343" t="s">
        <v>5235</v>
      </c>
      <c r="E484" s="344">
        <v>242.64</v>
      </c>
    </row>
    <row r="485" spans="1:5" ht="36" outlineLevel="1" x14ac:dyDescent="0.2">
      <c r="A485" s="341"/>
      <c r="B485" s="839"/>
      <c r="C485" s="342" t="s">
        <v>5617</v>
      </c>
      <c r="D485" s="343" t="s">
        <v>5224</v>
      </c>
      <c r="E485" s="344">
        <v>80.88</v>
      </c>
    </row>
    <row r="486" spans="1:5" ht="48" outlineLevel="1" x14ac:dyDescent="0.2">
      <c r="A486" s="341"/>
      <c r="B486" s="839"/>
      <c r="C486" s="342" t="s">
        <v>5618</v>
      </c>
      <c r="D486" s="343" t="s">
        <v>5414</v>
      </c>
      <c r="E486" s="344">
        <v>40.44</v>
      </c>
    </row>
    <row r="487" spans="1:5" ht="48" outlineLevel="1" x14ac:dyDescent="0.2">
      <c r="A487" s="341"/>
      <c r="B487" s="839"/>
      <c r="C487" s="342" t="s">
        <v>5619</v>
      </c>
      <c r="D487" s="343" t="s">
        <v>5549</v>
      </c>
      <c r="E487" s="344" t="s">
        <v>5634</v>
      </c>
    </row>
    <row r="488" spans="1:5" outlineLevel="1" x14ac:dyDescent="0.2">
      <c r="A488" s="341"/>
      <c r="B488" s="839"/>
      <c r="C488" s="342" t="s">
        <v>5402</v>
      </c>
      <c r="D488" s="343" t="s">
        <v>5230</v>
      </c>
      <c r="E488" s="344">
        <v>121.32</v>
      </c>
    </row>
    <row r="489" spans="1:5" outlineLevel="1" x14ac:dyDescent="0.2">
      <c r="A489" s="341"/>
      <c r="B489" s="839"/>
      <c r="C489" s="342" t="s">
        <v>5579</v>
      </c>
      <c r="D489" s="343" t="s">
        <v>5283</v>
      </c>
      <c r="E489" s="344">
        <v>323.52</v>
      </c>
    </row>
    <row r="490" spans="1:5" ht="24" outlineLevel="1" x14ac:dyDescent="0.2">
      <c r="A490" s="341"/>
      <c r="B490" s="839"/>
      <c r="C490" s="342" t="s">
        <v>5234</v>
      </c>
      <c r="D490" s="343" t="s">
        <v>5235</v>
      </c>
      <c r="E490" s="344">
        <v>242.64</v>
      </c>
    </row>
    <row r="491" spans="1:5" outlineLevel="1" x14ac:dyDescent="0.2">
      <c r="A491" s="341"/>
      <c r="B491" s="839"/>
      <c r="C491" s="342" t="s">
        <v>5622</v>
      </c>
      <c r="D491" s="343" t="s">
        <v>5414</v>
      </c>
      <c r="E491" s="344">
        <v>40.44</v>
      </c>
    </row>
    <row r="492" spans="1:5" ht="60" outlineLevel="1" x14ac:dyDescent="0.2">
      <c r="A492" s="341"/>
      <c r="B492" s="839"/>
      <c r="C492" s="342" t="s">
        <v>5623</v>
      </c>
      <c r="D492" s="343" t="s">
        <v>5407</v>
      </c>
      <c r="E492" s="344">
        <v>202.2</v>
      </c>
    </row>
    <row r="493" spans="1:5" outlineLevel="1" x14ac:dyDescent="0.2">
      <c r="A493" s="341"/>
      <c r="B493" s="839"/>
      <c r="C493" s="342" t="s">
        <v>5236</v>
      </c>
      <c r="D493" s="343" t="s">
        <v>5611</v>
      </c>
      <c r="E493" s="344">
        <v>283.08</v>
      </c>
    </row>
    <row r="494" spans="1:5" outlineLevel="1" x14ac:dyDescent="0.2">
      <c r="A494" s="341"/>
      <c r="B494" s="839"/>
      <c r="C494" s="342" t="s">
        <v>5238</v>
      </c>
      <c r="D494" s="343" t="s">
        <v>5285</v>
      </c>
      <c r="E494" s="344"/>
    </row>
    <row r="495" spans="1:5" ht="21" customHeight="1" x14ac:dyDescent="0.2">
      <c r="A495" s="845" t="s">
        <v>5635</v>
      </c>
      <c r="B495" s="846"/>
      <c r="C495" s="846"/>
      <c r="D495" s="846"/>
      <c r="E495" s="846"/>
    </row>
    <row r="496" spans="1:5" ht="38.25" x14ac:dyDescent="0.2">
      <c r="A496" s="337">
        <v>49</v>
      </c>
      <c r="B496" s="838" t="s">
        <v>5636</v>
      </c>
      <c r="C496" s="338" t="s">
        <v>5637</v>
      </c>
      <c r="D496" s="339" t="s">
        <v>5638</v>
      </c>
      <c r="E496" s="340" t="s">
        <v>5639</v>
      </c>
    </row>
    <row r="497" spans="1:5" ht="36" outlineLevel="1" x14ac:dyDescent="0.2">
      <c r="A497" s="341"/>
      <c r="B497" s="839"/>
      <c r="C497" s="342" t="s">
        <v>5574</v>
      </c>
      <c r="D497" s="343" t="s">
        <v>5640</v>
      </c>
      <c r="E497" s="344" t="s">
        <v>5164</v>
      </c>
    </row>
    <row r="498" spans="1:5" outlineLevel="1" x14ac:dyDescent="0.2">
      <c r="A498" s="341"/>
      <c r="B498" s="839"/>
      <c r="C498" s="342" t="s">
        <v>5217</v>
      </c>
      <c r="D498" s="343" t="s">
        <v>5260</v>
      </c>
      <c r="E498" s="344" t="s">
        <v>5164</v>
      </c>
    </row>
    <row r="499" spans="1:5" outlineLevel="1" x14ac:dyDescent="0.2">
      <c r="A499" s="341"/>
      <c r="B499" s="839"/>
      <c r="C499" s="342" t="s">
        <v>5223</v>
      </c>
      <c r="D499" s="343" t="s">
        <v>5224</v>
      </c>
      <c r="E499" s="344">
        <v>924.22</v>
      </c>
    </row>
    <row r="500" spans="1:5" outlineLevel="1" x14ac:dyDescent="0.2">
      <c r="A500" s="341"/>
      <c r="B500" s="839"/>
      <c r="C500" s="342" t="s">
        <v>5576</v>
      </c>
      <c r="D500" s="343" t="s">
        <v>5224</v>
      </c>
      <c r="E500" s="344">
        <v>924.22</v>
      </c>
    </row>
    <row r="501" spans="1:5" ht="24" outlineLevel="1" x14ac:dyDescent="0.2">
      <c r="A501" s="341"/>
      <c r="B501" s="839"/>
      <c r="C501" s="342" t="s">
        <v>5577</v>
      </c>
      <c r="D501" s="343" t="s">
        <v>5235</v>
      </c>
      <c r="E501" s="344" t="s">
        <v>5641</v>
      </c>
    </row>
    <row r="502" spans="1:5" outlineLevel="1" x14ac:dyDescent="0.2">
      <c r="A502" s="341"/>
      <c r="B502" s="839"/>
      <c r="C502" s="342" t="s">
        <v>5402</v>
      </c>
      <c r="D502" s="343" t="s">
        <v>5224</v>
      </c>
      <c r="E502" s="344">
        <v>924.22</v>
      </c>
    </row>
    <row r="503" spans="1:5" outlineLevel="1" x14ac:dyDescent="0.2">
      <c r="A503" s="341"/>
      <c r="B503" s="839"/>
      <c r="C503" s="342" t="s">
        <v>5578</v>
      </c>
      <c r="D503" s="343" t="s">
        <v>5414</v>
      </c>
      <c r="E503" s="344">
        <v>462.11</v>
      </c>
    </row>
    <row r="504" spans="1:5" outlineLevel="1" x14ac:dyDescent="0.2">
      <c r="A504" s="341"/>
      <c r="B504" s="839"/>
      <c r="C504" s="342" t="s">
        <v>5579</v>
      </c>
      <c r="D504" s="343" t="s">
        <v>5232</v>
      </c>
      <c r="E504" s="344" t="s">
        <v>5642</v>
      </c>
    </row>
    <row r="505" spans="1:5" ht="24" outlineLevel="1" x14ac:dyDescent="0.2">
      <c r="A505" s="341"/>
      <c r="B505" s="839"/>
      <c r="C505" s="342" t="s">
        <v>5234</v>
      </c>
      <c r="D505" s="343" t="s">
        <v>5230</v>
      </c>
      <c r="E505" s="344" t="s">
        <v>5643</v>
      </c>
    </row>
    <row r="506" spans="1:5" outlineLevel="1" x14ac:dyDescent="0.2">
      <c r="A506" s="341"/>
      <c r="B506" s="839"/>
      <c r="C506" s="342" t="s">
        <v>5236</v>
      </c>
      <c r="D506" s="343" t="s">
        <v>5407</v>
      </c>
      <c r="E506" s="344" t="s">
        <v>5644</v>
      </c>
    </row>
    <row r="507" spans="1:5" ht="48" outlineLevel="1" x14ac:dyDescent="0.2">
      <c r="A507" s="341"/>
      <c r="B507" s="839"/>
      <c r="C507" s="342" t="s">
        <v>5580</v>
      </c>
      <c r="D507" s="343" t="s">
        <v>5581</v>
      </c>
      <c r="E507" s="344" t="s">
        <v>5645</v>
      </c>
    </row>
    <row r="508" spans="1:5" ht="48" outlineLevel="1" x14ac:dyDescent="0.2">
      <c r="A508" s="341"/>
      <c r="B508" s="839"/>
      <c r="C508" s="342" t="s">
        <v>5583</v>
      </c>
      <c r="D508" s="343" t="s">
        <v>5584</v>
      </c>
      <c r="E508" s="344" t="s">
        <v>5646</v>
      </c>
    </row>
    <row r="509" spans="1:5" ht="48" outlineLevel="1" x14ac:dyDescent="0.2">
      <c r="A509" s="341"/>
      <c r="B509" s="839"/>
      <c r="C509" s="342" t="s">
        <v>5586</v>
      </c>
      <c r="D509" s="343" t="s">
        <v>5587</v>
      </c>
      <c r="E509" s="344">
        <v>693.16</v>
      </c>
    </row>
    <row r="510" spans="1:5" ht="48" outlineLevel="1" x14ac:dyDescent="0.2">
      <c r="A510" s="341"/>
      <c r="B510" s="839"/>
      <c r="C510" s="342" t="s">
        <v>5588</v>
      </c>
      <c r="D510" s="343" t="s">
        <v>5281</v>
      </c>
      <c r="E510" s="344" t="s">
        <v>5647</v>
      </c>
    </row>
    <row r="511" spans="1:5" ht="48" outlineLevel="1" x14ac:dyDescent="0.2">
      <c r="A511" s="341"/>
      <c r="B511" s="839"/>
      <c r="C511" s="342" t="s">
        <v>5589</v>
      </c>
      <c r="D511" s="343" t="s">
        <v>5590</v>
      </c>
      <c r="E511" s="344" t="s">
        <v>5648</v>
      </c>
    </row>
    <row r="512" spans="1:5" ht="48" outlineLevel="1" x14ac:dyDescent="0.2">
      <c r="A512" s="341"/>
      <c r="B512" s="839"/>
      <c r="C512" s="342" t="s">
        <v>5591</v>
      </c>
      <c r="D512" s="343" t="s">
        <v>5281</v>
      </c>
      <c r="E512" s="344" t="s">
        <v>5647</v>
      </c>
    </row>
    <row r="513" spans="1:5" ht="48" outlineLevel="1" x14ac:dyDescent="0.2">
      <c r="A513" s="341"/>
      <c r="B513" s="839"/>
      <c r="C513" s="342" t="s">
        <v>5592</v>
      </c>
      <c r="D513" s="343" t="s">
        <v>5587</v>
      </c>
      <c r="E513" s="344">
        <v>693.16</v>
      </c>
    </row>
    <row r="514" spans="1:5" outlineLevel="1" x14ac:dyDescent="0.2">
      <c r="A514" s="341"/>
      <c r="B514" s="839"/>
      <c r="C514" s="342" t="s">
        <v>5238</v>
      </c>
      <c r="D514" s="343" t="s">
        <v>5285</v>
      </c>
      <c r="E514" s="344"/>
    </row>
    <row r="515" spans="1:5" ht="21" customHeight="1" x14ac:dyDescent="0.2">
      <c r="A515" s="845" t="s">
        <v>5649</v>
      </c>
      <c r="B515" s="846"/>
      <c r="C515" s="846"/>
      <c r="D515" s="846"/>
      <c r="E515" s="846"/>
    </row>
    <row r="516" spans="1:5" ht="51" x14ac:dyDescent="0.2">
      <c r="A516" s="337">
        <v>50</v>
      </c>
      <c r="B516" s="838" t="s">
        <v>5650</v>
      </c>
      <c r="C516" s="338" t="s">
        <v>5651</v>
      </c>
      <c r="D516" s="339" t="s">
        <v>5652</v>
      </c>
      <c r="E516" s="340" t="s">
        <v>5653</v>
      </c>
    </row>
    <row r="517" spans="1:5" ht="60" outlineLevel="1" x14ac:dyDescent="0.2">
      <c r="A517" s="341"/>
      <c r="B517" s="839"/>
      <c r="C517" s="342" t="s">
        <v>5654</v>
      </c>
      <c r="D517" s="343" t="s">
        <v>5655</v>
      </c>
      <c r="E517" s="344" t="s">
        <v>5164</v>
      </c>
    </row>
    <row r="518" spans="1:5" outlineLevel="1" x14ac:dyDescent="0.2">
      <c r="A518" s="341"/>
      <c r="B518" s="839"/>
      <c r="C518" s="342" t="s">
        <v>5217</v>
      </c>
      <c r="D518" s="343" t="s">
        <v>5656</v>
      </c>
      <c r="E518" s="344" t="s">
        <v>5164</v>
      </c>
    </row>
    <row r="519" spans="1:5" outlineLevel="1" x14ac:dyDescent="0.2">
      <c r="A519" s="341"/>
      <c r="B519" s="839"/>
      <c r="C519" s="342" t="s">
        <v>5223</v>
      </c>
      <c r="D519" s="343" t="s">
        <v>5224</v>
      </c>
      <c r="E519" s="344" t="s">
        <v>5657</v>
      </c>
    </row>
    <row r="520" spans="1:5" ht="24" outlineLevel="1" x14ac:dyDescent="0.2">
      <c r="A520" s="341"/>
      <c r="B520" s="839"/>
      <c r="C520" s="342" t="s">
        <v>5225</v>
      </c>
      <c r="D520" s="343" t="s">
        <v>5411</v>
      </c>
      <c r="E520" s="344" t="s">
        <v>5658</v>
      </c>
    </row>
    <row r="521" spans="1:5" outlineLevel="1" x14ac:dyDescent="0.2">
      <c r="A521" s="341"/>
      <c r="B521" s="839"/>
      <c r="C521" s="342" t="s">
        <v>5607</v>
      </c>
      <c r="D521" s="343" t="s">
        <v>5611</v>
      </c>
      <c r="E521" s="344" t="s">
        <v>5659</v>
      </c>
    </row>
    <row r="522" spans="1:5" ht="24" outlineLevel="1" x14ac:dyDescent="0.2">
      <c r="A522" s="341"/>
      <c r="B522" s="839"/>
      <c r="C522" s="342" t="s">
        <v>5226</v>
      </c>
      <c r="D522" s="343" t="s">
        <v>5611</v>
      </c>
      <c r="E522" s="344" t="s">
        <v>5659</v>
      </c>
    </row>
    <row r="523" spans="1:5" ht="36" outlineLevel="1" x14ac:dyDescent="0.2">
      <c r="A523" s="341"/>
      <c r="B523" s="839"/>
      <c r="C523" s="342" t="s">
        <v>5660</v>
      </c>
      <c r="D523" s="343" t="s">
        <v>5661</v>
      </c>
      <c r="E523" s="344" t="s">
        <v>5662</v>
      </c>
    </row>
    <row r="524" spans="1:5" ht="48" outlineLevel="1" x14ac:dyDescent="0.2">
      <c r="A524" s="341"/>
      <c r="B524" s="839"/>
      <c r="C524" s="342" t="s">
        <v>5663</v>
      </c>
      <c r="D524" s="343" t="s">
        <v>5664</v>
      </c>
      <c r="E524" s="344" t="s">
        <v>5665</v>
      </c>
    </row>
    <row r="525" spans="1:5" outlineLevel="1" x14ac:dyDescent="0.2">
      <c r="A525" s="341"/>
      <c r="B525" s="839"/>
      <c r="C525" s="342" t="s">
        <v>5666</v>
      </c>
      <c r="D525" s="343" t="s">
        <v>5411</v>
      </c>
      <c r="E525" s="344" t="s">
        <v>5658</v>
      </c>
    </row>
    <row r="526" spans="1:5" outlineLevel="1" x14ac:dyDescent="0.2">
      <c r="A526" s="341"/>
      <c r="B526" s="839"/>
      <c r="C526" s="342" t="s">
        <v>5231</v>
      </c>
      <c r="D526" s="343" t="s">
        <v>5283</v>
      </c>
      <c r="E526" s="344" t="s">
        <v>5667</v>
      </c>
    </row>
    <row r="527" spans="1:5" ht="24" outlineLevel="1" x14ac:dyDescent="0.2">
      <c r="A527" s="341"/>
      <c r="B527" s="839"/>
      <c r="C527" s="342" t="s">
        <v>5234</v>
      </c>
      <c r="D527" s="343" t="s">
        <v>5224</v>
      </c>
      <c r="E527" s="344" t="s">
        <v>5657</v>
      </c>
    </row>
    <row r="528" spans="1:5" outlineLevel="1" x14ac:dyDescent="0.2">
      <c r="A528" s="341"/>
      <c r="B528" s="839"/>
      <c r="C528" s="342" t="s">
        <v>5236</v>
      </c>
      <c r="D528" s="343" t="s">
        <v>5407</v>
      </c>
      <c r="E528" s="344" t="s">
        <v>5668</v>
      </c>
    </row>
    <row r="529" spans="1:5" outlineLevel="1" x14ac:dyDescent="0.2">
      <c r="A529" s="341"/>
      <c r="B529" s="839"/>
      <c r="C529" s="342" t="s">
        <v>5238</v>
      </c>
      <c r="D529" s="343" t="s">
        <v>5285</v>
      </c>
      <c r="E529" s="344"/>
    </row>
    <row r="530" spans="1:5" ht="21" customHeight="1" x14ac:dyDescent="0.2">
      <c r="A530" s="845" t="s">
        <v>5669</v>
      </c>
      <c r="B530" s="846"/>
      <c r="C530" s="846"/>
      <c r="D530" s="846"/>
      <c r="E530" s="846"/>
    </row>
    <row r="531" spans="1:5" ht="25.5" x14ac:dyDescent="0.2">
      <c r="A531" s="337">
        <v>51</v>
      </c>
      <c r="B531" s="838" t="s">
        <v>5670</v>
      </c>
      <c r="C531" s="338" t="s">
        <v>5671</v>
      </c>
      <c r="D531" s="339" t="s">
        <v>5672</v>
      </c>
      <c r="E531" s="340" t="s">
        <v>5673</v>
      </c>
    </row>
    <row r="532" spans="1:5" ht="36" outlineLevel="1" x14ac:dyDescent="0.2">
      <c r="A532" s="341"/>
      <c r="B532" s="839"/>
      <c r="C532" s="342" t="s">
        <v>5674</v>
      </c>
      <c r="D532" s="343" t="s">
        <v>5675</v>
      </c>
      <c r="E532" s="344" t="s">
        <v>5164</v>
      </c>
    </row>
    <row r="533" spans="1:5" ht="72" outlineLevel="1" x14ac:dyDescent="0.2">
      <c r="A533" s="341"/>
      <c r="B533" s="839"/>
      <c r="C533" s="342" t="s">
        <v>5676</v>
      </c>
      <c r="D533" s="343" t="s">
        <v>5677</v>
      </c>
      <c r="E533" s="344" t="s">
        <v>5164</v>
      </c>
    </row>
    <row r="534" spans="1:5" outlineLevel="1" x14ac:dyDescent="0.2">
      <c r="A534" s="341"/>
      <c r="B534" s="839"/>
      <c r="C534" s="342" t="s">
        <v>5678</v>
      </c>
      <c r="D534" s="343" t="s">
        <v>5679</v>
      </c>
      <c r="E534" s="344" t="s">
        <v>5164</v>
      </c>
    </row>
    <row r="535" spans="1:5" ht="15" x14ac:dyDescent="0.2">
      <c r="A535" s="337"/>
      <c r="B535" s="847"/>
      <c r="C535" s="848"/>
      <c r="D535" s="848"/>
      <c r="E535" s="345"/>
    </row>
    <row r="536" spans="1:5" ht="15" x14ac:dyDescent="0.2">
      <c r="A536" s="337"/>
      <c r="B536" s="847" t="s">
        <v>5187</v>
      </c>
      <c r="C536" s="848"/>
      <c r="D536" s="848"/>
      <c r="E536" s="345"/>
    </row>
    <row r="537" spans="1:5" ht="15" x14ac:dyDescent="0.2">
      <c r="A537" s="337"/>
      <c r="B537" s="838" t="s">
        <v>5680</v>
      </c>
      <c r="C537" s="849"/>
      <c r="D537" s="849"/>
      <c r="E537" s="346">
        <v>1269699.54</v>
      </c>
    </row>
    <row r="538" spans="1:5" ht="15" x14ac:dyDescent="0.2">
      <c r="A538" s="304"/>
      <c r="B538" s="850" t="s">
        <v>5681</v>
      </c>
      <c r="C538" s="851"/>
      <c r="D538" s="851"/>
      <c r="E538" s="310">
        <f>E537</f>
        <v>1269699.54</v>
      </c>
    </row>
    <row r="539" spans="1:5" ht="76.5" x14ac:dyDescent="0.2">
      <c r="A539" s="304"/>
      <c r="B539" s="305" t="s">
        <v>5190</v>
      </c>
      <c r="C539" s="309" t="s">
        <v>5682</v>
      </c>
      <c r="D539" s="306" t="s">
        <v>5683</v>
      </c>
      <c r="E539" s="307">
        <f>E538/1.19</f>
        <v>1066974.3999999999</v>
      </c>
    </row>
    <row r="540" spans="1:5" ht="38.25" x14ac:dyDescent="0.2">
      <c r="A540" s="304"/>
      <c r="B540" s="347" t="s">
        <v>5684</v>
      </c>
      <c r="C540" s="309" t="s">
        <v>5194</v>
      </c>
      <c r="D540" s="348" t="s">
        <v>5685</v>
      </c>
      <c r="E540" s="349">
        <f>E538*4.47</f>
        <v>5675556.9400000004</v>
      </c>
    </row>
    <row r="542" spans="1:5" ht="15" x14ac:dyDescent="0.25">
      <c r="A542" s="324"/>
      <c r="B542" s="350"/>
      <c r="C542" s="350"/>
    </row>
    <row r="543" spans="1:5" ht="15" x14ac:dyDescent="0.25">
      <c r="A543" s="324" t="s">
        <v>5686</v>
      </c>
      <c r="B543" s="350"/>
      <c r="C543" s="350"/>
    </row>
    <row r="544" spans="1:5" ht="15" x14ac:dyDescent="0.25">
      <c r="A544" s="324" t="s">
        <v>5195</v>
      </c>
      <c r="B544" s="350"/>
      <c r="C544" s="350"/>
    </row>
    <row r="545" spans="1:3" ht="15" x14ac:dyDescent="0.25">
      <c r="A545" s="324" t="s">
        <v>5687</v>
      </c>
      <c r="B545" s="350"/>
      <c r="C545" s="350"/>
    </row>
    <row r="546" spans="1:3" ht="15" x14ac:dyDescent="0.25">
      <c r="A546" s="324" t="s">
        <v>5197</v>
      </c>
      <c r="B546" s="350"/>
      <c r="C546" s="350"/>
    </row>
    <row r="547" spans="1:3" ht="15" x14ac:dyDescent="0.25">
      <c r="A547" s="351"/>
      <c r="B547" s="350"/>
      <c r="C547" s="350"/>
    </row>
  </sheetData>
  <mergeCells count="70">
    <mergeCell ref="B535:D535"/>
    <mergeCell ref="B536:D536"/>
    <mergeCell ref="B537:D537"/>
    <mergeCell ref="B538:D538"/>
    <mergeCell ref="A495:E495"/>
    <mergeCell ref="B496:B514"/>
    <mergeCell ref="A515:E515"/>
    <mergeCell ref="B516:B529"/>
    <mergeCell ref="A530:E530"/>
    <mergeCell ref="B531:B534"/>
    <mergeCell ref="B472:B494"/>
    <mergeCell ref="B380:B383"/>
    <mergeCell ref="B384:B386"/>
    <mergeCell ref="B387:B390"/>
    <mergeCell ref="B391:B399"/>
    <mergeCell ref="A400:E400"/>
    <mergeCell ref="B401:B405"/>
    <mergeCell ref="B406:B411"/>
    <mergeCell ref="A412:E412"/>
    <mergeCell ref="B413:B431"/>
    <mergeCell ref="B432:B450"/>
    <mergeCell ref="B451:B471"/>
    <mergeCell ref="B367:B379"/>
    <mergeCell ref="B224:B236"/>
    <mergeCell ref="B237:B249"/>
    <mergeCell ref="B250:B262"/>
    <mergeCell ref="B263:B275"/>
    <mergeCell ref="B276:B288"/>
    <mergeCell ref="B289:B301"/>
    <mergeCell ref="B302:B314"/>
    <mergeCell ref="B315:B327"/>
    <mergeCell ref="B328:B340"/>
    <mergeCell ref="B341:B353"/>
    <mergeCell ref="B354:B366"/>
    <mergeCell ref="B211:B223"/>
    <mergeCell ref="B121:B123"/>
    <mergeCell ref="B124:B126"/>
    <mergeCell ref="B127:B135"/>
    <mergeCell ref="B136:B138"/>
    <mergeCell ref="A139:E139"/>
    <mergeCell ref="B140:B157"/>
    <mergeCell ref="A158:E158"/>
    <mergeCell ref="B159:B171"/>
    <mergeCell ref="B172:B184"/>
    <mergeCell ref="B185:B197"/>
    <mergeCell ref="B198:B210"/>
    <mergeCell ref="B118:B120"/>
    <mergeCell ref="B57:B59"/>
    <mergeCell ref="B60:B62"/>
    <mergeCell ref="B63:B65"/>
    <mergeCell ref="B66:B74"/>
    <mergeCell ref="A75:E75"/>
    <mergeCell ref="B76:B88"/>
    <mergeCell ref="B89:B91"/>
    <mergeCell ref="B92:B107"/>
    <mergeCell ref="B108:B110"/>
    <mergeCell ref="B111:B114"/>
    <mergeCell ref="B115:B117"/>
    <mergeCell ref="B53:B56"/>
    <mergeCell ref="A2:E2"/>
    <mergeCell ref="A3:D3"/>
    <mergeCell ref="A5:E5"/>
    <mergeCell ref="A6:D6"/>
    <mergeCell ref="B9:E9"/>
    <mergeCell ref="B11:E11"/>
    <mergeCell ref="A17:E17"/>
    <mergeCell ref="B18:B30"/>
    <mergeCell ref="B31:B33"/>
    <mergeCell ref="B34:B49"/>
    <mergeCell ref="B50:B52"/>
  </mergeCells>
  <pageMargins left="0.35433070866141736" right="0.23622047244094491" top="0.74803149606299213" bottom="0.74803149606299213" header="0.31496062992125984" footer="0.31496062992125984"/>
  <pageSetup paperSize="9" orientation="landscape" verticalDpi="4294967295" r:id="rId1"/>
  <headerFooter>
    <oddHeader>&amp;LГранд-СМЕТА</oddHeader>
    <oddFooter>&amp;R&amp;P</oddFooter>
  </headerFooter>
  <legacy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E544"/>
  <sheetViews>
    <sheetView showGridLines="0" zoomScale="115" zoomScaleNormal="115" workbookViewId="0">
      <selection activeCell="E540" sqref="E540"/>
    </sheetView>
  </sheetViews>
  <sheetFormatPr defaultColWidth="8.85546875" defaultRowHeight="12.75" outlineLevelRow="1" x14ac:dyDescent="0.2"/>
  <cols>
    <col min="1" max="1" width="4.28515625" style="326" customWidth="1"/>
    <col min="2" max="2" width="46.140625" style="326" customWidth="1"/>
    <col min="3" max="3" width="46.42578125" style="326" customWidth="1"/>
    <col min="4" max="4" width="31.42578125" style="326" customWidth="1"/>
    <col min="5" max="5" width="12.7109375" style="326" customWidth="1"/>
    <col min="6" max="9" width="8.85546875" style="326"/>
    <col min="10" max="10" width="16" style="326" customWidth="1"/>
    <col min="11" max="16384" width="8.85546875" style="326"/>
  </cols>
  <sheetData>
    <row r="1" spans="1:5" x14ac:dyDescent="0.2">
      <c r="A1" s="274"/>
      <c r="B1" s="274"/>
      <c r="C1" s="274"/>
      <c r="D1" s="325" t="s">
        <v>5150</v>
      </c>
    </row>
    <row r="2" spans="1:5" ht="14.45" customHeight="1" x14ac:dyDescent="0.2">
      <c r="A2" s="852" t="s">
        <v>5688</v>
      </c>
      <c r="B2" s="852"/>
      <c r="C2" s="352"/>
      <c r="D2" s="352"/>
      <c r="E2" s="353"/>
    </row>
    <row r="3" spans="1:5" ht="18" customHeight="1" x14ac:dyDescent="0.2">
      <c r="A3" s="333"/>
      <c r="B3" s="333"/>
      <c r="C3" s="853" t="s">
        <v>5689</v>
      </c>
      <c r="D3" s="853"/>
      <c r="E3" s="854"/>
    </row>
    <row r="4" spans="1:5" ht="24.6" customHeight="1" x14ac:dyDescent="0.2">
      <c r="A4" s="840" t="s">
        <v>5198</v>
      </c>
      <c r="B4" s="840"/>
      <c r="C4" s="840"/>
      <c r="D4" s="840"/>
      <c r="E4" s="840"/>
    </row>
    <row r="5" spans="1:5" ht="20.45" customHeight="1" x14ac:dyDescent="0.2">
      <c r="A5" s="841" t="s">
        <v>5199</v>
      </c>
      <c r="B5" s="841"/>
      <c r="C5" s="841"/>
      <c r="D5" s="841"/>
      <c r="E5" s="327"/>
    </row>
    <row r="6" spans="1:5" ht="5.45" customHeight="1" x14ac:dyDescent="0.2">
      <c r="A6" s="328"/>
      <c r="B6" s="328"/>
      <c r="C6" s="328"/>
      <c r="D6" s="328"/>
      <c r="E6" s="328"/>
    </row>
    <row r="7" spans="1:5" ht="41.25" customHeight="1" x14ac:dyDescent="0.2">
      <c r="A7" s="842" t="s">
        <v>5690</v>
      </c>
      <c r="B7" s="842"/>
      <c r="C7" s="842"/>
      <c r="D7" s="842"/>
      <c r="E7" s="842"/>
    </row>
    <row r="8" spans="1:5" ht="19.149999999999999" customHeight="1" x14ac:dyDescent="0.2">
      <c r="A8" s="843" t="s">
        <v>5201</v>
      </c>
      <c r="B8" s="843"/>
      <c r="C8" s="843"/>
      <c r="D8" s="843"/>
      <c r="E8" s="329"/>
    </row>
    <row r="9" spans="1:5" x14ac:dyDescent="0.2">
      <c r="A9" s="328"/>
      <c r="B9" s="328"/>
      <c r="C9" s="328"/>
      <c r="D9" s="328"/>
      <c r="E9" s="328"/>
    </row>
    <row r="10" spans="1:5" ht="17.45" customHeight="1" x14ac:dyDescent="0.2">
      <c r="A10" s="311" t="s">
        <v>5202</v>
      </c>
      <c r="B10" s="328"/>
      <c r="C10" s="330"/>
      <c r="D10" s="330"/>
      <c r="E10" s="330"/>
    </row>
    <row r="11" spans="1:5" ht="16.899999999999999" customHeight="1" x14ac:dyDescent="0.2">
      <c r="A11" s="331"/>
      <c r="B11" s="844" t="s">
        <v>5203</v>
      </c>
      <c r="C11" s="844"/>
      <c r="D11" s="844"/>
      <c r="E11" s="844"/>
    </row>
    <row r="12" spans="1:5" ht="25.15" customHeight="1" x14ac:dyDescent="0.2">
      <c r="A12" s="327" t="s">
        <v>5204</v>
      </c>
      <c r="B12" s="328"/>
      <c r="C12" s="332"/>
      <c r="D12" s="332"/>
      <c r="E12" s="332"/>
    </row>
    <row r="13" spans="1:5" ht="24" customHeight="1" x14ac:dyDescent="0.2">
      <c r="B13" s="844" t="s">
        <v>5205</v>
      </c>
      <c r="C13" s="844"/>
      <c r="D13" s="844"/>
      <c r="E13" s="844"/>
    </row>
    <row r="14" spans="1:5" ht="24" customHeight="1" x14ac:dyDescent="0.2">
      <c r="B14" s="333"/>
      <c r="C14" s="333"/>
      <c r="D14" s="333"/>
      <c r="E14" s="333"/>
    </row>
    <row r="15" spans="1:5" ht="15" customHeight="1" outlineLevel="1" x14ac:dyDescent="0.2">
      <c r="A15" s="334" t="s">
        <v>5206</v>
      </c>
      <c r="B15" s="333"/>
      <c r="C15" s="333"/>
      <c r="D15" s="333"/>
      <c r="E15" s="333"/>
    </row>
    <row r="16" spans="1:5" x14ac:dyDescent="0.2">
      <c r="A16" s="328"/>
      <c r="B16" s="328"/>
      <c r="C16" s="281"/>
      <c r="D16" s="281"/>
      <c r="E16" s="282"/>
    </row>
    <row r="17" spans="1:5" ht="79.900000000000006" customHeight="1" x14ac:dyDescent="0.2">
      <c r="A17" s="335" t="s">
        <v>4</v>
      </c>
      <c r="B17" s="336" t="s">
        <v>5207</v>
      </c>
      <c r="C17" s="336" t="s">
        <v>5208</v>
      </c>
      <c r="D17" s="285" t="s">
        <v>5209</v>
      </c>
      <c r="E17" s="285" t="s">
        <v>5210</v>
      </c>
    </row>
    <row r="18" spans="1:5" x14ac:dyDescent="0.2">
      <c r="A18" s="286">
        <v>1</v>
      </c>
      <c r="B18" s="287">
        <v>2</v>
      </c>
      <c r="C18" s="287">
        <v>3</v>
      </c>
      <c r="D18" s="286">
        <v>4</v>
      </c>
      <c r="E18" s="286">
        <v>5</v>
      </c>
    </row>
    <row r="19" spans="1:5" ht="21" customHeight="1" x14ac:dyDescent="0.2">
      <c r="A19" s="845" t="s">
        <v>886</v>
      </c>
      <c r="B19" s="846"/>
      <c r="C19" s="846"/>
      <c r="D19" s="846"/>
      <c r="E19" s="846"/>
    </row>
    <row r="20" spans="1:5" ht="25.5" x14ac:dyDescent="0.2">
      <c r="A20" s="337">
        <v>1</v>
      </c>
      <c r="B20" s="838" t="s">
        <v>5211</v>
      </c>
      <c r="C20" s="338" t="s">
        <v>5212</v>
      </c>
      <c r="D20" s="339" t="s">
        <v>5691</v>
      </c>
      <c r="E20" s="340" t="s">
        <v>5692</v>
      </c>
    </row>
    <row r="21" spans="1:5" ht="36" outlineLevel="1" x14ac:dyDescent="0.2">
      <c r="A21" s="341"/>
      <c r="B21" s="839"/>
      <c r="C21" s="342" t="s">
        <v>5693</v>
      </c>
      <c r="D21" s="343" t="s">
        <v>5216</v>
      </c>
      <c r="E21" s="344" t="s">
        <v>5164</v>
      </c>
    </row>
    <row r="22" spans="1:5" outlineLevel="1" x14ac:dyDescent="0.2">
      <c r="A22" s="341"/>
      <c r="B22" s="839"/>
      <c r="C22" s="342" t="s">
        <v>5217</v>
      </c>
      <c r="D22" s="343" t="s">
        <v>5694</v>
      </c>
      <c r="E22" s="344" t="s">
        <v>5164</v>
      </c>
    </row>
    <row r="23" spans="1:5" ht="84" outlineLevel="1" x14ac:dyDescent="0.2">
      <c r="A23" s="341"/>
      <c r="B23" s="839"/>
      <c r="C23" s="342" t="s">
        <v>5695</v>
      </c>
      <c r="D23" s="343" t="s">
        <v>5422</v>
      </c>
      <c r="E23" s="344" t="s">
        <v>5164</v>
      </c>
    </row>
    <row r="24" spans="1:5" ht="36" outlineLevel="1" x14ac:dyDescent="0.2">
      <c r="A24" s="341"/>
      <c r="B24" s="839"/>
      <c r="C24" s="342" t="s">
        <v>5219</v>
      </c>
      <c r="D24" s="343" t="s">
        <v>5337</v>
      </c>
      <c r="E24" s="344" t="s">
        <v>5164</v>
      </c>
    </row>
    <row r="25" spans="1:5" outlineLevel="1" x14ac:dyDescent="0.2">
      <c r="A25" s="341"/>
      <c r="B25" s="839"/>
      <c r="C25" s="342" t="s">
        <v>5223</v>
      </c>
      <c r="D25" s="343" t="s">
        <v>5164</v>
      </c>
      <c r="E25" s="344" t="s">
        <v>5164</v>
      </c>
    </row>
    <row r="26" spans="1:5" ht="24" outlineLevel="1" x14ac:dyDescent="0.2">
      <c r="A26" s="341"/>
      <c r="B26" s="839"/>
      <c r="C26" s="342" t="s">
        <v>5225</v>
      </c>
      <c r="D26" s="343" t="s">
        <v>5224</v>
      </c>
      <c r="E26" s="344">
        <v>221.53</v>
      </c>
    </row>
    <row r="27" spans="1:5" ht="24" outlineLevel="1" x14ac:dyDescent="0.2">
      <c r="A27" s="341"/>
      <c r="B27" s="839"/>
      <c r="C27" s="342" t="s">
        <v>5226</v>
      </c>
      <c r="D27" s="343" t="s">
        <v>5696</v>
      </c>
      <c r="E27" s="344" t="s">
        <v>5697</v>
      </c>
    </row>
    <row r="28" spans="1:5" outlineLevel="1" x14ac:dyDescent="0.2">
      <c r="A28" s="341"/>
      <c r="B28" s="839"/>
      <c r="C28" s="342" t="s">
        <v>5229</v>
      </c>
      <c r="D28" s="343" t="s">
        <v>5164</v>
      </c>
      <c r="E28" s="344" t="s">
        <v>5164</v>
      </c>
    </row>
    <row r="29" spans="1:5" outlineLevel="1" x14ac:dyDescent="0.2">
      <c r="A29" s="341"/>
      <c r="B29" s="839"/>
      <c r="C29" s="342" t="s">
        <v>5231</v>
      </c>
      <c r="D29" s="343" t="s">
        <v>5164</v>
      </c>
      <c r="E29" s="344" t="s">
        <v>5164</v>
      </c>
    </row>
    <row r="30" spans="1:5" ht="24" outlineLevel="1" x14ac:dyDescent="0.2">
      <c r="A30" s="341"/>
      <c r="B30" s="839"/>
      <c r="C30" s="342" t="s">
        <v>5234</v>
      </c>
      <c r="D30" s="343" t="s">
        <v>5590</v>
      </c>
      <c r="E30" s="344" t="s">
        <v>5698</v>
      </c>
    </row>
    <row r="31" spans="1:5" outlineLevel="1" x14ac:dyDescent="0.2">
      <c r="A31" s="341"/>
      <c r="B31" s="839"/>
      <c r="C31" s="342" t="s">
        <v>5236</v>
      </c>
      <c r="D31" s="343" t="s">
        <v>5699</v>
      </c>
      <c r="E31" s="344">
        <v>269.16000000000003</v>
      </c>
    </row>
    <row r="32" spans="1:5" outlineLevel="1" x14ac:dyDescent="0.2">
      <c r="A32" s="341"/>
      <c r="B32" s="839"/>
      <c r="C32" s="342" t="s">
        <v>5238</v>
      </c>
      <c r="D32" s="343" t="s">
        <v>5700</v>
      </c>
      <c r="E32" s="344"/>
    </row>
    <row r="33" spans="1:5" ht="51" x14ac:dyDescent="0.2">
      <c r="A33" s="337">
        <v>2</v>
      </c>
      <c r="B33" s="838" t="s">
        <v>5240</v>
      </c>
      <c r="C33" s="338" t="s">
        <v>5241</v>
      </c>
      <c r="D33" s="339" t="s">
        <v>5701</v>
      </c>
      <c r="E33" s="340" t="s">
        <v>5702</v>
      </c>
    </row>
    <row r="34" spans="1:5" ht="24" outlineLevel="1" x14ac:dyDescent="0.2">
      <c r="A34" s="341"/>
      <c r="B34" s="839"/>
      <c r="C34" s="342" t="s">
        <v>5703</v>
      </c>
      <c r="D34" s="343" t="s">
        <v>5704</v>
      </c>
      <c r="E34" s="344" t="s">
        <v>5164</v>
      </c>
    </row>
    <row r="35" spans="1:5" outlineLevel="1" x14ac:dyDescent="0.2">
      <c r="A35" s="341"/>
      <c r="B35" s="839"/>
      <c r="C35" s="342" t="s">
        <v>5246</v>
      </c>
      <c r="D35" s="343" t="s">
        <v>5705</v>
      </c>
      <c r="E35" s="344" t="s">
        <v>5164</v>
      </c>
    </row>
    <row r="36" spans="1:5" ht="51" x14ac:dyDescent="0.2">
      <c r="A36" s="337">
        <v>3</v>
      </c>
      <c r="B36" s="838" t="s">
        <v>5248</v>
      </c>
      <c r="C36" s="338" t="s">
        <v>5249</v>
      </c>
      <c r="D36" s="339" t="s">
        <v>5706</v>
      </c>
      <c r="E36" s="340" t="s">
        <v>5707</v>
      </c>
    </row>
    <row r="37" spans="1:5" ht="36" outlineLevel="1" x14ac:dyDescent="0.2">
      <c r="A37" s="341"/>
      <c r="B37" s="839"/>
      <c r="C37" s="342" t="s">
        <v>5708</v>
      </c>
      <c r="D37" s="343" t="s">
        <v>5709</v>
      </c>
      <c r="E37" s="344" t="s">
        <v>5164</v>
      </c>
    </row>
    <row r="38" spans="1:5" ht="24" outlineLevel="1" x14ac:dyDescent="0.2">
      <c r="A38" s="341"/>
      <c r="B38" s="839"/>
      <c r="C38" s="342" t="s">
        <v>5254</v>
      </c>
      <c r="D38" s="343" t="s">
        <v>5255</v>
      </c>
      <c r="E38" s="344" t="s">
        <v>5164</v>
      </c>
    </row>
    <row r="39" spans="1:5" ht="24" outlineLevel="1" x14ac:dyDescent="0.2">
      <c r="A39" s="341"/>
      <c r="B39" s="839"/>
      <c r="C39" s="342" t="s">
        <v>5256</v>
      </c>
      <c r="D39" s="343" t="s">
        <v>5257</v>
      </c>
      <c r="E39" s="344" t="s">
        <v>5164</v>
      </c>
    </row>
    <row r="40" spans="1:5" ht="24" outlineLevel="1" x14ac:dyDescent="0.2">
      <c r="A40" s="341"/>
      <c r="B40" s="839"/>
      <c r="C40" s="342" t="s">
        <v>5258</v>
      </c>
      <c r="D40" s="343" t="s">
        <v>5259</v>
      </c>
      <c r="E40" s="344" t="s">
        <v>5164</v>
      </c>
    </row>
    <row r="41" spans="1:5" outlineLevel="1" x14ac:dyDescent="0.2">
      <c r="A41" s="341"/>
      <c r="B41" s="839"/>
      <c r="C41" s="342" t="s">
        <v>5217</v>
      </c>
      <c r="D41" s="343" t="s">
        <v>5710</v>
      </c>
      <c r="E41" s="344" t="s">
        <v>5164</v>
      </c>
    </row>
    <row r="42" spans="1:5" ht="24" outlineLevel="1" x14ac:dyDescent="0.2">
      <c r="A42" s="341"/>
      <c r="B42" s="839"/>
      <c r="C42" s="342" t="s">
        <v>5261</v>
      </c>
      <c r="D42" s="343" t="s">
        <v>5711</v>
      </c>
      <c r="E42" s="344" t="s">
        <v>5712</v>
      </c>
    </row>
    <row r="43" spans="1:5" ht="24" outlineLevel="1" x14ac:dyDescent="0.2">
      <c r="A43" s="341"/>
      <c r="B43" s="839"/>
      <c r="C43" s="342" t="s">
        <v>5264</v>
      </c>
      <c r="D43" s="343" t="s">
        <v>5713</v>
      </c>
      <c r="E43" s="344" t="s">
        <v>5714</v>
      </c>
    </row>
    <row r="44" spans="1:5" ht="36" outlineLevel="1" x14ac:dyDescent="0.2">
      <c r="A44" s="341"/>
      <c r="B44" s="839"/>
      <c r="C44" s="342" t="s">
        <v>5267</v>
      </c>
      <c r="D44" s="343" t="s">
        <v>5715</v>
      </c>
      <c r="E44" s="344" t="s">
        <v>5716</v>
      </c>
    </row>
    <row r="45" spans="1:5" ht="24" outlineLevel="1" x14ac:dyDescent="0.2">
      <c r="A45" s="341"/>
      <c r="B45" s="839"/>
      <c r="C45" s="342" t="s">
        <v>5270</v>
      </c>
      <c r="D45" s="343" t="s">
        <v>5717</v>
      </c>
      <c r="E45" s="344" t="s">
        <v>5718</v>
      </c>
    </row>
    <row r="46" spans="1:5" ht="24" outlineLevel="1" x14ac:dyDescent="0.2">
      <c r="A46" s="341"/>
      <c r="B46" s="839"/>
      <c r="C46" s="342" t="s">
        <v>5273</v>
      </c>
      <c r="D46" s="343" t="s">
        <v>5274</v>
      </c>
      <c r="E46" s="344">
        <v>942.43</v>
      </c>
    </row>
    <row r="47" spans="1:5" ht="24" outlineLevel="1" x14ac:dyDescent="0.2">
      <c r="A47" s="341"/>
      <c r="B47" s="839"/>
      <c r="C47" s="342" t="s">
        <v>5275</v>
      </c>
      <c r="D47" s="343" t="s">
        <v>5719</v>
      </c>
      <c r="E47" s="344" t="s">
        <v>5720</v>
      </c>
    </row>
    <row r="48" spans="1:5" ht="24" outlineLevel="1" x14ac:dyDescent="0.2">
      <c r="A48" s="341"/>
      <c r="B48" s="839"/>
      <c r="C48" s="342" t="s">
        <v>5234</v>
      </c>
      <c r="D48" s="343" t="s">
        <v>5164</v>
      </c>
      <c r="E48" s="344" t="s">
        <v>5164</v>
      </c>
    </row>
    <row r="49" spans="1:5" outlineLevel="1" x14ac:dyDescent="0.2">
      <c r="A49" s="341"/>
      <c r="B49" s="839"/>
      <c r="C49" s="342" t="s">
        <v>5280</v>
      </c>
      <c r="D49" s="343" t="s">
        <v>5164</v>
      </c>
      <c r="E49" s="344" t="s">
        <v>5164</v>
      </c>
    </row>
    <row r="50" spans="1:5" outlineLevel="1" x14ac:dyDescent="0.2">
      <c r="A50" s="341"/>
      <c r="B50" s="839"/>
      <c r="C50" s="342" t="s">
        <v>5236</v>
      </c>
      <c r="D50" s="343" t="s">
        <v>5283</v>
      </c>
      <c r="E50" s="344" t="s">
        <v>5721</v>
      </c>
    </row>
    <row r="51" spans="1:5" outlineLevel="1" x14ac:dyDescent="0.2">
      <c r="A51" s="341"/>
      <c r="B51" s="839"/>
      <c r="C51" s="342" t="s">
        <v>5238</v>
      </c>
      <c r="D51" s="343" t="s">
        <v>5285</v>
      </c>
      <c r="E51" s="344"/>
    </row>
    <row r="52" spans="1:5" ht="39.950000000000003" customHeight="1" x14ac:dyDescent="0.2">
      <c r="A52" s="337">
        <v>4</v>
      </c>
      <c r="B52" s="838" t="s">
        <v>5286</v>
      </c>
      <c r="C52" s="338" t="s">
        <v>5287</v>
      </c>
      <c r="D52" s="339" t="s">
        <v>5722</v>
      </c>
      <c r="E52" s="340" t="s">
        <v>5723</v>
      </c>
    </row>
    <row r="53" spans="1:5" ht="24" outlineLevel="1" x14ac:dyDescent="0.2">
      <c r="A53" s="341"/>
      <c r="B53" s="839"/>
      <c r="C53" s="342" t="s">
        <v>5290</v>
      </c>
      <c r="D53" s="343" t="s">
        <v>5291</v>
      </c>
      <c r="E53" s="344" t="s">
        <v>5164</v>
      </c>
    </row>
    <row r="54" spans="1:5" outlineLevel="1" x14ac:dyDescent="0.2">
      <c r="A54" s="341"/>
      <c r="B54" s="839"/>
      <c r="C54" s="342" t="s">
        <v>5246</v>
      </c>
      <c r="D54" s="343" t="s">
        <v>5724</v>
      </c>
      <c r="E54" s="344" t="s">
        <v>5164</v>
      </c>
    </row>
    <row r="55" spans="1:5" ht="25.5" x14ac:dyDescent="0.2">
      <c r="A55" s="337">
        <v>5</v>
      </c>
      <c r="B55" s="838" t="s">
        <v>5293</v>
      </c>
      <c r="C55" s="338" t="s">
        <v>5294</v>
      </c>
      <c r="D55" s="339" t="s">
        <v>5725</v>
      </c>
      <c r="E55" s="340" t="s">
        <v>5296</v>
      </c>
    </row>
    <row r="56" spans="1:5" ht="36" outlineLevel="1" x14ac:dyDescent="0.2">
      <c r="A56" s="341"/>
      <c r="B56" s="839"/>
      <c r="C56" s="342" t="s">
        <v>5297</v>
      </c>
      <c r="D56" s="343" t="s">
        <v>5298</v>
      </c>
      <c r="E56" s="344" t="s">
        <v>5164</v>
      </c>
    </row>
    <row r="57" spans="1:5" ht="24" outlineLevel="1" x14ac:dyDescent="0.2">
      <c r="A57" s="341"/>
      <c r="B57" s="839"/>
      <c r="C57" s="342" t="s">
        <v>5299</v>
      </c>
      <c r="D57" s="343" t="s">
        <v>5300</v>
      </c>
      <c r="E57" s="344" t="s">
        <v>5164</v>
      </c>
    </row>
    <row r="58" spans="1:5" outlineLevel="1" x14ac:dyDescent="0.2">
      <c r="A58" s="341"/>
      <c r="B58" s="839"/>
      <c r="C58" s="342" t="s">
        <v>5246</v>
      </c>
      <c r="D58" s="343" t="s">
        <v>5358</v>
      </c>
      <c r="E58" s="344" t="s">
        <v>5164</v>
      </c>
    </row>
    <row r="59" spans="1:5" ht="25.5" x14ac:dyDescent="0.2">
      <c r="A59" s="337">
        <v>6</v>
      </c>
      <c r="B59" s="838" t="s">
        <v>5302</v>
      </c>
      <c r="C59" s="338" t="s">
        <v>5294</v>
      </c>
      <c r="D59" s="339" t="s">
        <v>5726</v>
      </c>
      <c r="E59" s="340" t="s">
        <v>5304</v>
      </c>
    </row>
    <row r="60" spans="1:5" ht="24" outlineLevel="1" x14ac:dyDescent="0.2">
      <c r="A60" s="341"/>
      <c r="B60" s="839"/>
      <c r="C60" s="342" t="s">
        <v>5299</v>
      </c>
      <c r="D60" s="343" t="s">
        <v>5300</v>
      </c>
      <c r="E60" s="344" t="s">
        <v>5164</v>
      </c>
    </row>
    <row r="61" spans="1:5" outlineLevel="1" x14ac:dyDescent="0.2">
      <c r="A61" s="341"/>
      <c r="B61" s="839"/>
      <c r="C61" s="342" t="s">
        <v>5246</v>
      </c>
      <c r="D61" s="343" t="s">
        <v>5358</v>
      </c>
      <c r="E61" s="344" t="s">
        <v>5164</v>
      </c>
    </row>
    <row r="62" spans="1:5" ht="25.5" x14ac:dyDescent="0.2">
      <c r="A62" s="337">
        <v>7</v>
      </c>
      <c r="B62" s="838" t="s">
        <v>5306</v>
      </c>
      <c r="C62" s="338" t="s">
        <v>5294</v>
      </c>
      <c r="D62" s="339" t="s">
        <v>5727</v>
      </c>
      <c r="E62" s="340" t="s">
        <v>5308</v>
      </c>
    </row>
    <row r="63" spans="1:5" ht="24" outlineLevel="1" x14ac:dyDescent="0.2">
      <c r="A63" s="341"/>
      <c r="B63" s="839"/>
      <c r="C63" s="342" t="s">
        <v>5299</v>
      </c>
      <c r="D63" s="343" t="s">
        <v>5300</v>
      </c>
      <c r="E63" s="344" t="s">
        <v>5164</v>
      </c>
    </row>
    <row r="64" spans="1:5" outlineLevel="1" x14ac:dyDescent="0.2">
      <c r="A64" s="341"/>
      <c r="B64" s="839"/>
      <c r="C64" s="342" t="s">
        <v>5246</v>
      </c>
      <c r="D64" s="343" t="s">
        <v>5358</v>
      </c>
      <c r="E64" s="344" t="s">
        <v>5164</v>
      </c>
    </row>
    <row r="65" spans="1:5" ht="25.5" x14ac:dyDescent="0.2">
      <c r="A65" s="337">
        <v>8</v>
      </c>
      <c r="B65" s="838" t="s">
        <v>5309</v>
      </c>
      <c r="C65" s="338" t="s">
        <v>5310</v>
      </c>
      <c r="D65" s="339" t="s">
        <v>5728</v>
      </c>
      <c r="E65" s="340" t="s">
        <v>5729</v>
      </c>
    </row>
    <row r="66" spans="1:5" ht="24" outlineLevel="1" x14ac:dyDescent="0.2">
      <c r="A66" s="341"/>
      <c r="B66" s="839"/>
      <c r="C66" s="342" t="s">
        <v>5730</v>
      </c>
      <c r="D66" s="343" t="s">
        <v>5731</v>
      </c>
      <c r="E66" s="344" t="s">
        <v>5164</v>
      </c>
    </row>
    <row r="67" spans="1:5" outlineLevel="1" x14ac:dyDescent="0.2">
      <c r="A67" s="341"/>
      <c r="B67" s="839"/>
      <c r="C67" s="342" t="s">
        <v>5246</v>
      </c>
      <c r="D67" s="343" t="s">
        <v>5732</v>
      </c>
      <c r="E67" s="344" t="s">
        <v>5164</v>
      </c>
    </row>
    <row r="68" spans="1:5" ht="39.950000000000003" customHeight="1" x14ac:dyDescent="0.2">
      <c r="A68" s="337">
        <v>9</v>
      </c>
      <c r="B68" s="838" t="s">
        <v>5316</v>
      </c>
      <c r="C68" s="338" t="s">
        <v>5317</v>
      </c>
      <c r="D68" s="339" t="s">
        <v>5733</v>
      </c>
      <c r="E68" s="340" t="s">
        <v>5734</v>
      </c>
    </row>
    <row r="69" spans="1:5" ht="36" outlineLevel="1" x14ac:dyDescent="0.2">
      <c r="A69" s="341"/>
      <c r="B69" s="839"/>
      <c r="C69" s="342" t="s">
        <v>5735</v>
      </c>
      <c r="D69" s="343" t="s">
        <v>5736</v>
      </c>
      <c r="E69" s="344" t="s">
        <v>5164</v>
      </c>
    </row>
    <row r="70" spans="1:5" ht="24" outlineLevel="1" x14ac:dyDescent="0.2">
      <c r="A70" s="341"/>
      <c r="B70" s="839"/>
      <c r="C70" s="342" t="s">
        <v>5322</v>
      </c>
      <c r="D70" s="343" t="s">
        <v>5323</v>
      </c>
      <c r="E70" s="344" t="s">
        <v>5164</v>
      </c>
    </row>
    <row r="71" spans="1:5" outlineLevel="1" x14ac:dyDescent="0.2">
      <c r="A71" s="341"/>
      <c r="B71" s="839"/>
      <c r="C71" s="342" t="s">
        <v>5217</v>
      </c>
      <c r="D71" s="343" t="s">
        <v>5710</v>
      </c>
      <c r="E71" s="344" t="s">
        <v>5164</v>
      </c>
    </row>
    <row r="72" spans="1:5" ht="24" outlineLevel="1" x14ac:dyDescent="0.2">
      <c r="A72" s="341"/>
      <c r="B72" s="839"/>
      <c r="C72" s="342" t="s">
        <v>5324</v>
      </c>
      <c r="D72" s="343" t="s">
        <v>5590</v>
      </c>
      <c r="E72" s="344" t="s">
        <v>5737</v>
      </c>
    </row>
    <row r="73" spans="1:5" outlineLevel="1" x14ac:dyDescent="0.2">
      <c r="A73" s="341"/>
      <c r="B73" s="839"/>
      <c r="C73" s="342" t="s">
        <v>5327</v>
      </c>
      <c r="D73" s="343" t="s">
        <v>5738</v>
      </c>
      <c r="E73" s="344" t="s">
        <v>5739</v>
      </c>
    </row>
    <row r="74" spans="1:5" outlineLevel="1" x14ac:dyDescent="0.2">
      <c r="A74" s="341"/>
      <c r="B74" s="839"/>
      <c r="C74" s="342" t="s">
        <v>5330</v>
      </c>
      <c r="D74" s="343" t="s">
        <v>5740</v>
      </c>
      <c r="E74" s="344" t="s">
        <v>5741</v>
      </c>
    </row>
    <row r="75" spans="1:5" outlineLevel="1" x14ac:dyDescent="0.2">
      <c r="A75" s="341"/>
      <c r="B75" s="839"/>
      <c r="C75" s="342" t="s">
        <v>5333</v>
      </c>
      <c r="D75" s="343" t="s">
        <v>5611</v>
      </c>
      <c r="E75" s="344" t="s">
        <v>5742</v>
      </c>
    </row>
    <row r="76" spans="1:5" outlineLevel="1" x14ac:dyDescent="0.2">
      <c r="A76" s="341"/>
      <c r="B76" s="839"/>
      <c r="C76" s="342" t="s">
        <v>5238</v>
      </c>
      <c r="D76" s="343" t="s">
        <v>5285</v>
      </c>
      <c r="E76" s="344"/>
    </row>
    <row r="77" spans="1:5" ht="21" customHeight="1" x14ac:dyDescent="0.2">
      <c r="A77" s="845" t="s">
        <v>5334</v>
      </c>
      <c r="B77" s="846"/>
      <c r="C77" s="846"/>
      <c r="D77" s="846"/>
      <c r="E77" s="846"/>
    </row>
    <row r="78" spans="1:5" ht="25.5" x14ac:dyDescent="0.2">
      <c r="A78" s="337">
        <v>10</v>
      </c>
      <c r="B78" s="838" t="s">
        <v>5335</v>
      </c>
      <c r="C78" s="338" t="s">
        <v>5212</v>
      </c>
      <c r="D78" s="339" t="s">
        <v>5691</v>
      </c>
      <c r="E78" s="340" t="s">
        <v>5692</v>
      </c>
    </row>
    <row r="79" spans="1:5" ht="36" outlineLevel="1" x14ac:dyDescent="0.2">
      <c r="A79" s="341"/>
      <c r="B79" s="839"/>
      <c r="C79" s="342" t="s">
        <v>5693</v>
      </c>
      <c r="D79" s="343" t="s">
        <v>5216</v>
      </c>
      <c r="E79" s="344" t="s">
        <v>5164</v>
      </c>
    </row>
    <row r="80" spans="1:5" outlineLevel="1" x14ac:dyDescent="0.2">
      <c r="A80" s="341"/>
      <c r="B80" s="839"/>
      <c r="C80" s="342" t="s">
        <v>5217</v>
      </c>
      <c r="D80" s="343" t="s">
        <v>5694</v>
      </c>
      <c r="E80" s="344" t="s">
        <v>5164</v>
      </c>
    </row>
    <row r="81" spans="1:5" ht="36" outlineLevel="1" x14ac:dyDescent="0.2">
      <c r="A81" s="341"/>
      <c r="B81" s="839"/>
      <c r="C81" s="342" t="s">
        <v>5219</v>
      </c>
      <c r="D81" s="343" t="s">
        <v>5337</v>
      </c>
      <c r="E81" s="344" t="s">
        <v>5164</v>
      </c>
    </row>
    <row r="82" spans="1:5" ht="84" outlineLevel="1" x14ac:dyDescent="0.2">
      <c r="A82" s="341"/>
      <c r="B82" s="839"/>
      <c r="C82" s="342" t="s">
        <v>5743</v>
      </c>
      <c r="D82" s="343" t="s">
        <v>5338</v>
      </c>
      <c r="E82" s="344" t="s">
        <v>5164</v>
      </c>
    </row>
    <row r="83" spans="1:5" outlineLevel="1" x14ac:dyDescent="0.2">
      <c r="A83" s="341"/>
      <c r="B83" s="839"/>
      <c r="C83" s="342" t="s">
        <v>5223</v>
      </c>
      <c r="D83" s="343" t="s">
        <v>5164</v>
      </c>
      <c r="E83" s="344" t="s">
        <v>5164</v>
      </c>
    </row>
    <row r="84" spans="1:5" ht="24" outlineLevel="1" x14ac:dyDescent="0.2">
      <c r="A84" s="341"/>
      <c r="B84" s="839"/>
      <c r="C84" s="342" t="s">
        <v>5225</v>
      </c>
      <c r="D84" s="343" t="s">
        <v>5224</v>
      </c>
      <c r="E84" s="344">
        <v>221.53</v>
      </c>
    </row>
    <row r="85" spans="1:5" ht="24" outlineLevel="1" x14ac:dyDescent="0.2">
      <c r="A85" s="341"/>
      <c r="B85" s="839"/>
      <c r="C85" s="342" t="s">
        <v>5226</v>
      </c>
      <c r="D85" s="343" t="s">
        <v>5696</v>
      </c>
      <c r="E85" s="344" t="s">
        <v>5697</v>
      </c>
    </row>
    <row r="86" spans="1:5" outlineLevel="1" x14ac:dyDescent="0.2">
      <c r="A86" s="341"/>
      <c r="B86" s="839"/>
      <c r="C86" s="342" t="s">
        <v>5229</v>
      </c>
      <c r="D86" s="343" t="s">
        <v>5164</v>
      </c>
      <c r="E86" s="344" t="s">
        <v>5164</v>
      </c>
    </row>
    <row r="87" spans="1:5" outlineLevel="1" x14ac:dyDescent="0.2">
      <c r="A87" s="341"/>
      <c r="B87" s="839"/>
      <c r="C87" s="342" t="s">
        <v>5231</v>
      </c>
      <c r="D87" s="343" t="s">
        <v>5164</v>
      </c>
      <c r="E87" s="344" t="s">
        <v>5164</v>
      </c>
    </row>
    <row r="88" spans="1:5" ht="24" outlineLevel="1" x14ac:dyDescent="0.2">
      <c r="A88" s="341"/>
      <c r="B88" s="839"/>
      <c r="C88" s="342" t="s">
        <v>5234</v>
      </c>
      <c r="D88" s="343" t="s">
        <v>5590</v>
      </c>
      <c r="E88" s="344" t="s">
        <v>5698</v>
      </c>
    </row>
    <row r="89" spans="1:5" outlineLevel="1" x14ac:dyDescent="0.2">
      <c r="A89" s="341"/>
      <c r="B89" s="839"/>
      <c r="C89" s="342" t="s">
        <v>5236</v>
      </c>
      <c r="D89" s="343" t="s">
        <v>5699</v>
      </c>
      <c r="E89" s="344">
        <v>269.16000000000003</v>
      </c>
    </row>
    <row r="90" spans="1:5" outlineLevel="1" x14ac:dyDescent="0.2">
      <c r="A90" s="341"/>
      <c r="B90" s="839"/>
      <c r="C90" s="342" t="s">
        <v>5238</v>
      </c>
      <c r="D90" s="343" t="s">
        <v>5700</v>
      </c>
      <c r="E90" s="344"/>
    </row>
    <row r="91" spans="1:5" ht="51" x14ac:dyDescent="0.2">
      <c r="A91" s="337">
        <v>11</v>
      </c>
      <c r="B91" s="838" t="s">
        <v>5339</v>
      </c>
      <c r="C91" s="338" t="s">
        <v>5241</v>
      </c>
      <c r="D91" s="339" t="s">
        <v>5701</v>
      </c>
      <c r="E91" s="340" t="s">
        <v>5702</v>
      </c>
    </row>
    <row r="92" spans="1:5" ht="24" outlineLevel="1" x14ac:dyDescent="0.2">
      <c r="A92" s="341"/>
      <c r="B92" s="839"/>
      <c r="C92" s="342" t="s">
        <v>5703</v>
      </c>
      <c r="D92" s="343" t="s">
        <v>5704</v>
      </c>
      <c r="E92" s="344" t="s">
        <v>5164</v>
      </c>
    </row>
    <row r="93" spans="1:5" outlineLevel="1" x14ac:dyDescent="0.2">
      <c r="A93" s="341"/>
      <c r="B93" s="839"/>
      <c r="C93" s="342" t="s">
        <v>5246</v>
      </c>
      <c r="D93" s="343" t="s">
        <v>5705</v>
      </c>
      <c r="E93" s="344" t="s">
        <v>5164</v>
      </c>
    </row>
    <row r="94" spans="1:5" ht="51" x14ac:dyDescent="0.2">
      <c r="A94" s="337">
        <v>12</v>
      </c>
      <c r="B94" s="838" t="s">
        <v>5340</v>
      </c>
      <c r="C94" s="338" t="s">
        <v>5249</v>
      </c>
      <c r="D94" s="339" t="s">
        <v>5744</v>
      </c>
      <c r="E94" s="340" t="s">
        <v>5745</v>
      </c>
    </row>
    <row r="95" spans="1:5" ht="24" outlineLevel="1" x14ac:dyDescent="0.2">
      <c r="A95" s="341"/>
      <c r="B95" s="839"/>
      <c r="C95" s="342" t="s">
        <v>5254</v>
      </c>
      <c r="D95" s="343" t="s">
        <v>5255</v>
      </c>
      <c r="E95" s="344" t="s">
        <v>5164</v>
      </c>
    </row>
    <row r="96" spans="1:5" ht="24" outlineLevel="1" x14ac:dyDescent="0.2">
      <c r="A96" s="341"/>
      <c r="B96" s="839"/>
      <c r="C96" s="342" t="s">
        <v>5256</v>
      </c>
      <c r="D96" s="343" t="s">
        <v>5257</v>
      </c>
      <c r="E96" s="344" t="s">
        <v>5164</v>
      </c>
    </row>
    <row r="97" spans="1:5" ht="24" outlineLevel="1" x14ac:dyDescent="0.2">
      <c r="A97" s="341"/>
      <c r="B97" s="839"/>
      <c r="C97" s="342" t="s">
        <v>5258</v>
      </c>
      <c r="D97" s="343" t="s">
        <v>5259</v>
      </c>
      <c r="E97" s="344" t="s">
        <v>5164</v>
      </c>
    </row>
    <row r="98" spans="1:5" ht="36" outlineLevel="1" x14ac:dyDescent="0.2">
      <c r="A98" s="341"/>
      <c r="B98" s="839"/>
      <c r="C98" s="342" t="s">
        <v>5708</v>
      </c>
      <c r="D98" s="343" t="s">
        <v>5746</v>
      </c>
      <c r="E98" s="344" t="s">
        <v>5164</v>
      </c>
    </row>
    <row r="99" spans="1:5" outlineLevel="1" x14ac:dyDescent="0.2">
      <c r="A99" s="341"/>
      <c r="B99" s="839"/>
      <c r="C99" s="342" t="s">
        <v>5217</v>
      </c>
      <c r="D99" s="343" t="s">
        <v>5710</v>
      </c>
      <c r="E99" s="344" t="s">
        <v>5164</v>
      </c>
    </row>
    <row r="100" spans="1:5" ht="24" outlineLevel="1" x14ac:dyDescent="0.2">
      <c r="A100" s="341"/>
      <c r="B100" s="839"/>
      <c r="C100" s="342" t="s">
        <v>5261</v>
      </c>
      <c r="D100" s="343" t="s">
        <v>5711</v>
      </c>
      <c r="E100" s="344" t="s">
        <v>5747</v>
      </c>
    </row>
    <row r="101" spans="1:5" ht="24" outlineLevel="1" x14ac:dyDescent="0.2">
      <c r="A101" s="341"/>
      <c r="B101" s="839"/>
      <c r="C101" s="342" t="s">
        <v>5264</v>
      </c>
      <c r="D101" s="343" t="s">
        <v>5713</v>
      </c>
      <c r="E101" s="344" t="s">
        <v>5748</v>
      </c>
    </row>
    <row r="102" spans="1:5" ht="36" outlineLevel="1" x14ac:dyDescent="0.2">
      <c r="A102" s="341"/>
      <c r="B102" s="839"/>
      <c r="C102" s="342" t="s">
        <v>5267</v>
      </c>
      <c r="D102" s="343" t="s">
        <v>5715</v>
      </c>
      <c r="E102" s="344" t="s">
        <v>5749</v>
      </c>
    </row>
    <row r="103" spans="1:5" ht="24" outlineLevel="1" x14ac:dyDescent="0.2">
      <c r="A103" s="341"/>
      <c r="B103" s="839"/>
      <c r="C103" s="342" t="s">
        <v>5270</v>
      </c>
      <c r="D103" s="343" t="s">
        <v>5717</v>
      </c>
      <c r="E103" s="344" t="s">
        <v>5750</v>
      </c>
    </row>
    <row r="104" spans="1:5" ht="24" outlineLevel="1" x14ac:dyDescent="0.2">
      <c r="A104" s="341"/>
      <c r="B104" s="839"/>
      <c r="C104" s="342" t="s">
        <v>5273</v>
      </c>
      <c r="D104" s="343" t="s">
        <v>5274</v>
      </c>
      <c r="E104" s="344" t="s">
        <v>5751</v>
      </c>
    </row>
    <row r="105" spans="1:5" ht="24" outlineLevel="1" x14ac:dyDescent="0.2">
      <c r="A105" s="341"/>
      <c r="B105" s="839"/>
      <c r="C105" s="342" t="s">
        <v>5275</v>
      </c>
      <c r="D105" s="343" t="s">
        <v>5719</v>
      </c>
      <c r="E105" s="344" t="s">
        <v>5752</v>
      </c>
    </row>
    <row r="106" spans="1:5" ht="24" outlineLevel="1" x14ac:dyDescent="0.2">
      <c r="A106" s="341"/>
      <c r="B106" s="839"/>
      <c r="C106" s="342" t="s">
        <v>5234</v>
      </c>
      <c r="D106" s="343" t="s">
        <v>5164</v>
      </c>
      <c r="E106" s="344" t="s">
        <v>5164</v>
      </c>
    </row>
    <row r="107" spans="1:5" outlineLevel="1" x14ac:dyDescent="0.2">
      <c r="A107" s="341"/>
      <c r="B107" s="839"/>
      <c r="C107" s="342" t="s">
        <v>5280</v>
      </c>
      <c r="D107" s="343" t="s">
        <v>5164</v>
      </c>
      <c r="E107" s="344" t="s">
        <v>5164</v>
      </c>
    </row>
    <row r="108" spans="1:5" outlineLevel="1" x14ac:dyDescent="0.2">
      <c r="A108" s="341"/>
      <c r="B108" s="839"/>
      <c r="C108" s="342" t="s">
        <v>5236</v>
      </c>
      <c r="D108" s="343" t="s">
        <v>5283</v>
      </c>
      <c r="E108" s="344" t="s">
        <v>5753</v>
      </c>
    </row>
    <row r="109" spans="1:5" outlineLevel="1" x14ac:dyDescent="0.2">
      <c r="A109" s="341"/>
      <c r="B109" s="839"/>
      <c r="C109" s="342" t="s">
        <v>5238</v>
      </c>
      <c r="D109" s="343" t="s">
        <v>5285</v>
      </c>
      <c r="E109" s="344"/>
    </row>
    <row r="110" spans="1:5" ht="39.950000000000003" customHeight="1" x14ac:dyDescent="0.2">
      <c r="A110" s="337">
        <v>13</v>
      </c>
      <c r="B110" s="838" t="s">
        <v>5286</v>
      </c>
      <c r="C110" s="338" t="s">
        <v>5287</v>
      </c>
      <c r="D110" s="339" t="s">
        <v>5722</v>
      </c>
      <c r="E110" s="340" t="s">
        <v>5723</v>
      </c>
    </row>
    <row r="111" spans="1:5" ht="24" outlineLevel="1" x14ac:dyDescent="0.2">
      <c r="A111" s="341"/>
      <c r="B111" s="839"/>
      <c r="C111" s="342" t="s">
        <v>5290</v>
      </c>
      <c r="D111" s="343" t="s">
        <v>5291</v>
      </c>
      <c r="E111" s="344" t="s">
        <v>5164</v>
      </c>
    </row>
    <row r="112" spans="1:5" outlineLevel="1" x14ac:dyDescent="0.2">
      <c r="A112" s="341"/>
      <c r="B112" s="839"/>
      <c r="C112" s="342" t="s">
        <v>5246</v>
      </c>
      <c r="D112" s="343" t="s">
        <v>5724</v>
      </c>
      <c r="E112" s="344" t="s">
        <v>5164</v>
      </c>
    </row>
    <row r="113" spans="1:5" ht="25.5" x14ac:dyDescent="0.2">
      <c r="A113" s="337">
        <v>14</v>
      </c>
      <c r="B113" s="838" t="s">
        <v>5355</v>
      </c>
      <c r="C113" s="338" t="s">
        <v>5294</v>
      </c>
      <c r="D113" s="339" t="s">
        <v>5356</v>
      </c>
      <c r="E113" s="340" t="s">
        <v>5357</v>
      </c>
    </row>
    <row r="114" spans="1:5" ht="36" outlineLevel="1" x14ac:dyDescent="0.2">
      <c r="A114" s="341"/>
      <c r="B114" s="839"/>
      <c r="C114" s="342" t="s">
        <v>5297</v>
      </c>
      <c r="D114" s="343" t="s">
        <v>5298</v>
      </c>
      <c r="E114" s="344" t="s">
        <v>5164</v>
      </c>
    </row>
    <row r="115" spans="1:5" ht="24" outlineLevel="1" x14ac:dyDescent="0.2">
      <c r="A115" s="341"/>
      <c r="B115" s="839"/>
      <c r="C115" s="342" t="s">
        <v>5299</v>
      </c>
      <c r="D115" s="343" t="s">
        <v>5300</v>
      </c>
      <c r="E115" s="344" t="s">
        <v>5164</v>
      </c>
    </row>
    <row r="116" spans="1:5" outlineLevel="1" x14ac:dyDescent="0.2">
      <c r="A116" s="341"/>
      <c r="B116" s="839"/>
      <c r="C116" s="342" t="s">
        <v>5246</v>
      </c>
      <c r="D116" s="343" t="s">
        <v>5358</v>
      </c>
      <c r="E116" s="344" t="s">
        <v>5164</v>
      </c>
    </row>
    <row r="117" spans="1:5" ht="25.5" x14ac:dyDescent="0.2">
      <c r="A117" s="337">
        <v>15</v>
      </c>
      <c r="B117" s="838" t="s">
        <v>5359</v>
      </c>
      <c r="C117" s="338" t="s">
        <v>5360</v>
      </c>
      <c r="D117" s="339" t="s">
        <v>5361</v>
      </c>
      <c r="E117" s="340" t="s">
        <v>5362</v>
      </c>
    </row>
    <row r="118" spans="1:5" ht="24" outlineLevel="1" x14ac:dyDescent="0.2">
      <c r="A118" s="341"/>
      <c r="B118" s="839"/>
      <c r="C118" s="342" t="s">
        <v>5299</v>
      </c>
      <c r="D118" s="343" t="s">
        <v>5300</v>
      </c>
      <c r="E118" s="344" t="s">
        <v>5164</v>
      </c>
    </row>
    <row r="119" spans="1:5" outlineLevel="1" x14ac:dyDescent="0.2">
      <c r="A119" s="341"/>
      <c r="B119" s="839"/>
      <c r="C119" s="342" t="s">
        <v>5246</v>
      </c>
      <c r="D119" s="343" t="s">
        <v>5358</v>
      </c>
      <c r="E119" s="344" t="s">
        <v>5164</v>
      </c>
    </row>
    <row r="120" spans="1:5" ht="25.5" x14ac:dyDescent="0.2">
      <c r="A120" s="337">
        <v>16</v>
      </c>
      <c r="B120" s="838" t="s">
        <v>5363</v>
      </c>
      <c r="C120" s="338" t="s">
        <v>5294</v>
      </c>
      <c r="D120" s="339" t="s">
        <v>5364</v>
      </c>
      <c r="E120" s="340" t="s">
        <v>5365</v>
      </c>
    </row>
    <row r="121" spans="1:5" ht="24" outlineLevel="1" x14ac:dyDescent="0.2">
      <c r="A121" s="341"/>
      <c r="B121" s="839"/>
      <c r="C121" s="342" t="s">
        <v>5299</v>
      </c>
      <c r="D121" s="343" t="s">
        <v>5300</v>
      </c>
      <c r="E121" s="344" t="s">
        <v>5164</v>
      </c>
    </row>
    <row r="122" spans="1:5" outlineLevel="1" x14ac:dyDescent="0.2">
      <c r="A122" s="341"/>
      <c r="B122" s="839"/>
      <c r="C122" s="342" t="s">
        <v>5246</v>
      </c>
      <c r="D122" s="343" t="s">
        <v>5358</v>
      </c>
      <c r="E122" s="344" t="s">
        <v>5164</v>
      </c>
    </row>
    <row r="123" spans="1:5" ht="25.5" x14ac:dyDescent="0.2">
      <c r="A123" s="337">
        <v>17</v>
      </c>
      <c r="B123" s="838" t="s">
        <v>5366</v>
      </c>
      <c r="C123" s="338" t="s">
        <v>5367</v>
      </c>
      <c r="D123" s="339" t="s">
        <v>5368</v>
      </c>
      <c r="E123" s="340" t="s">
        <v>5369</v>
      </c>
    </row>
    <row r="124" spans="1:5" ht="24" outlineLevel="1" x14ac:dyDescent="0.2">
      <c r="A124" s="341"/>
      <c r="B124" s="839"/>
      <c r="C124" s="342" t="s">
        <v>5299</v>
      </c>
      <c r="D124" s="343" t="s">
        <v>5300</v>
      </c>
      <c r="E124" s="344" t="s">
        <v>5164</v>
      </c>
    </row>
    <row r="125" spans="1:5" outlineLevel="1" x14ac:dyDescent="0.2">
      <c r="A125" s="341"/>
      <c r="B125" s="839"/>
      <c r="C125" s="342" t="s">
        <v>5246</v>
      </c>
      <c r="D125" s="343" t="s">
        <v>5358</v>
      </c>
      <c r="E125" s="344" t="s">
        <v>5164</v>
      </c>
    </row>
    <row r="126" spans="1:5" ht="25.5" x14ac:dyDescent="0.2">
      <c r="A126" s="337">
        <v>18</v>
      </c>
      <c r="B126" s="838" t="s">
        <v>5309</v>
      </c>
      <c r="C126" s="338" t="s">
        <v>5310</v>
      </c>
      <c r="D126" s="339" t="s">
        <v>5728</v>
      </c>
      <c r="E126" s="340" t="s">
        <v>5729</v>
      </c>
    </row>
    <row r="127" spans="1:5" ht="24" outlineLevel="1" x14ac:dyDescent="0.2">
      <c r="A127" s="341"/>
      <c r="B127" s="839"/>
      <c r="C127" s="342" t="s">
        <v>5730</v>
      </c>
      <c r="D127" s="343" t="s">
        <v>5731</v>
      </c>
      <c r="E127" s="344" t="s">
        <v>5164</v>
      </c>
    </row>
    <row r="128" spans="1:5" outlineLevel="1" x14ac:dyDescent="0.2">
      <c r="A128" s="341"/>
      <c r="B128" s="839"/>
      <c r="C128" s="342" t="s">
        <v>5246</v>
      </c>
      <c r="D128" s="343" t="s">
        <v>5732</v>
      </c>
      <c r="E128" s="344" t="s">
        <v>5164</v>
      </c>
    </row>
    <row r="129" spans="1:5" ht="39.950000000000003" customHeight="1" x14ac:dyDescent="0.2">
      <c r="A129" s="337">
        <v>19</v>
      </c>
      <c r="B129" s="838" t="s">
        <v>5316</v>
      </c>
      <c r="C129" s="338" t="s">
        <v>5317</v>
      </c>
      <c r="D129" s="339" t="s">
        <v>5754</v>
      </c>
      <c r="E129" s="340" t="s">
        <v>5734</v>
      </c>
    </row>
    <row r="130" spans="1:5" ht="36" outlineLevel="1" x14ac:dyDescent="0.2">
      <c r="A130" s="341"/>
      <c r="B130" s="839"/>
      <c r="C130" s="342" t="s">
        <v>5735</v>
      </c>
      <c r="D130" s="343" t="s">
        <v>5755</v>
      </c>
      <c r="E130" s="344" t="s">
        <v>5164</v>
      </c>
    </row>
    <row r="131" spans="1:5" ht="24" outlineLevel="1" x14ac:dyDescent="0.2">
      <c r="A131" s="341"/>
      <c r="B131" s="839"/>
      <c r="C131" s="342" t="s">
        <v>5322</v>
      </c>
      <c r="D131" s="343" t="s">
        <v>5374</v>
      </c>
      <c r="E131" s="344" t="s">
        <v>5164</v>
      </c>
    </row>
    <row r="132" spans="1:5" outlineLevel="1" x14ac:dyDescent="0.2">
      <c r="A132" s="341"/>
      <c r="B132" s="839"/>
      <c r="C132" s="342" t="s">
        <v>5217</v>
      </c>
      <c r="D132" s="343" t="s">
        <v>5710</v>
      </c>
      <c r="E132" s="344" t="s">
        <v>5164</v>
      </c>
    </row>
    <row r="133" spans="1:5" ht="24" outlineLevel="1" x14ac:dyDescent="0.2">
      <c r="A133" s="341"/>
      <c r="B133" s="839"/>
      <c r="C133" s="342" t="s">
        <v>5324</v>
      </c>
      <c r="D133" s="343" t="s">
        <v>5590</v>
      </c>
      <c r="E133" s="344" t="s">
        <v>5737</v>
      </c>
    </row>
    <row r="134" spans="1:5" outlineLevel="1" x14ac:dyDescent="0.2">
      <c r="A134" s="341"/>
      <c r="B134" s="839"/>
      <c r="C134" s="342" t="s">
        <v>5327</v>
      </c>
      <c r="D134" s="343" t="s">
        <v>5738</v>
      </c>
      <c r="E134" s="344" t="s">
        <v>5739</v>
      </c>
    </row>
    <row r="135" spans="1:5" outlineLevel="1" x14ac:dyDescent="0.2">
      <c r="A135" s="341"/>
      <c r="B135" s="839"/>
      <c r="C135" s="342" t="s">
        <v>5330</v>
      </c>
      <c r="D135" s="343" t="s">
        <v>5740</v>
      </c>
      <c r="E135" s="344" t="s">
        <v>5741</v>
      </c>
    </row>
    <row r="136" spans="1:5" outlineLevel="1" x14ac:dyDescent="0.2">
      <c r="A136" s="341"/>
      <c r="B136" s="839"/>
      <c r="C136" s="342" t="s">
        <v>5333</v>
      </c>
      <c r="D136" s="343" t="s">
        <v>5611</v>
      </c>
      <c r="E136" s="344" t="s">
        <v>5742</v>
      </c>
    </row>
    <row r="137" spans="1:5" outlineLevel="1" x14ac:dyDescent="0.2">
      <c r="A137" s="341"/>
      <c r="B137" s="839"/>
      <c r="C137" s="342" t="s">
        <v>5238</v>
      </c>
      <c r="D137" s="343" t="s">
        <v>5285</v>
      </c>
      <c r="E137" s="344"/>
    </row>
    <row r="138" spans="1:5" ht="25.5" x14ac:dyDescent="0.2">
      <c r="A138" s="337">
        <v>20</v>
      </c>
      <c r="B138" s="838" t="s">
        <v>5375</v>
      </c>
      <c r="C138" s="338" t="s">
        <v>5376</v>
      </c>
      <c r="D138" s="339" t="s">
        <v>5756</v>
      </c>
      <c r="E138" s="340" t="s">
        <v>5757</v>
      </c>
    </row>
    <row r="139" spans="1:5" ht="24" outlineLevel="1" x14ac:dyDescent="0.2">
      <c r="A139" s="341"/>
      <c r="B139" s="839"/>
      <c r="C139" s="342" t="s">
        <v>5299</v>
      </c>
      <c r="D139" s="343" t="s">
        <v>5291</v>
      </c>
      <c r="E139" s="344" t="s">
        <v>5164</v>
      </c>
    </row>
    <row r="140" spans="1:5" outlineLevel="1" x14ac:dyDescent="0.2">
      <c r="A140" s="341"/>
      <c r="B140" s="839"/>
      <c r="C140" s="342" t="s">
        <v>5246</v>
      </c>
      <c r="D140" s="343" t="s">
        <v>5758</v>
      </c>
      <c r="E140" s="344" t="s">
        <v>5164</v>
      </c>
    </row>
    <row r="141" spans="1:5" ht="21" customHeight="1" x14ac:dyDescent="0.2">
      <c r="A141" s="845" t="s">
        <v>5380</v>
      </c>
      <c r="B141" s="846"/>
      <c r="C141" s="846"/>
      <c r="D141" s="846"/>
      <c r="E141" s="846"/>
    </row>
    <row r="142" spans="1:5" ht="51" x14ac:dyDescent="0.2">
      <c r="A142" s="337">
        <v>21</v>
      </c>
      <c r="B142" s="838" t="s">
        <v>5381</v>
      </c>
      <c r="C142" s="338" t="s">
        <v>5382</v>
      </c>
      <c r="D142" s="339" t="s">
        <v>5759</v>
      </c>
      <c r="E142" s="340" t="s">
        <v>5760</v>
      </c>
    </row>
    <row r="143" spans="1:5" ht="84" outlineLevel="1" x14ac:dyDescent="0.2">
      <c r="A143" s="341"/>
      <c r="B143" s="839"/>
      <c r="C143" s="342" t="s">
        <v>5761</v>
      </c>
      <c r="D143" s="343" t="s">
        <v>5762</v>
      </c>
      <c r="E143" s="344" t="s">
        <v>5164</v>
      </c>
    </row>
    <row r="144" spans="1:5" outlineLevel="1" x14ac:dyDescent="0.2">
      <c r="A144" s="341"/>
      <c r="B144" s="839"/>
      <c r="C144" s="342" t="s">
        <v>5217</v>
      </c>
      <c r="D144" s="343" t="s">
        <v>5710</v>
      </c>
      <c r="E144" s="344" t="s">
        <v>5164</v>
      </c>
    </row>
    <row r="145" spans="1:5" outlineLevel="1" x14ac:dyDescent="0.2">
      <c r="A145" s="341"/>
      <c r="B145" s="839"/>
      <c r="C145" s="342" t="s">
        <v>5327</v>
      </c>
      <c r="D145" s="343" t="s">
        <v>5763</v>
      </c>
      <c r="E145" s="344" t="s">
        <v>5764</v>
      </c>
    </row>
    <row r="146" spans="1:5" outlineLevel="1" x14ac:dyDescent="0.2">
      <c r="A146" s="341"/>
      <c r="B146" s="839"/>
      <c r="C146" s="342" t="s">
        <v>5389</v>
      </c>
      <c r="D146" s="343" t="s">
        <v>5549</v>
      </c>
      <c r="E146" s="344" t="s">
        <v>5765</v>
      </c>
    </row>
    <row r="147" spans="1:5" outlineLevel="1" x14ac:dyDescent="0.2">
      <c r="A147" s="341"/>
      <c r="B147" s="839"/>
      <c r="C147" s="342" t="s">
        <v>5392</v>
      </c>
      <c r="D147" s="343" t="s">
        <v>5766</v>
      </c>
      <c r="E147" s="344" t="s">
        <v>5767</v>
      </c>
    </row>
    <row r="148" spans="1:5" outlineLevel="1" x14ac:dyDescent="0.2">
      <c r="A148" s="341"/>
      <c r="B148" s="839"/>
      <c r="C148" s="342" t="s">
        <v>5395</v>
      </c>
      <c r="D148" s="343" t="s">
        <v>5590</v>
      </c>
      <c r="E148" s="344" t="s">
        <v>5768</v>
      </c>
    </row>
    <row r="149" spans="1:5" ht="24" outlineLevel="1" x14ac:dyDescent="0.2">
      <c r="A149" s="341"/>
      <c r="B149" s="839"/>
      <c r="C149" s="342" t="s">
        <v>5398</v>
      </c>
      <c r="D149" s="343" t="s">
        <v>5769</v>
      </c>
      <c r="E149" s="344" t="s">
        <v>5770</v>
      </c>
    </row>
    <row r="150" spans="1:5" outlineLevel="1" x14ac:dyDescent="0.2">
      <c r="A150" s="341"/>
      <c r="B150" s="839"/>
      <c r="C150" s="342" t="s">
        <v>5400</v>
      </c>
      <c r="D150" s="343" t="s">
        <v>5771</v>
      </c>
      <c r="E150" s="344">
        <v>358.61</v>
      </c>
    </row>
    <row r="151" spans="1:5" outlineLevel="1" x14ac:dyDescent="0.2">
      <c r="A151" s="341"/>
      <c r="B151" s="839"/>
      <c r="C151" s="342" t="s">
        <v>5402</v>
      </c>
      <c r="D151" s="343" t="s">
        <v>5164</v>
      </c>
      <c r="E151" s="344" t="s">
        <v>5164</v>
      </c>
    </row>
    <row r="152" spans="1:5" outlineLevel="1" x14ac:dyDescent="0.2">
      <c r="A152" s="341"/>
      <c r="B152" s="839"/>
      <c r="C152" s="342" t="s">
        <v>5404</v>
      </c>
      <c r="D152" s="343" t="s">
        <v>5164</v>
      </c>
      <c r="E152" s="344" t="s">
        <v>5164</v>
      </c>
    </row>
    <row r="153" spans="1:5" outlineLevel="1" x14ac:dyDescent="0.2">
      <c r="A153" s="341"/>
      <c r="B153" s="839"/>
      <c r="C153" s="342" t="s">
        <v>5406</v>
      </c>
      <c r="D153" s="343" t="s">
        <v>5590</v>
      </c>
      <c r="E153" s="344" t="s">
        <v>5768</v>
      </c>
    </row>
    <row r="154" spans="1:5" outlineLevel="1" x14ac:dyDescent="0.2">
      <c r="A154" s="341"/>
      <c r="B154" s="839"/>
      <c r="C154" s="342" t="s">
        <v>5409</v>
      </c>
      <c r="D154" s="343" t="s">
        <v>5611</v>
      </c>
      <c r="E154" s="344" t="s">
        <v>5772</v>
      </c>
    </row>
    <row r="155" spans="1:5" outlineLevel="1" x14ac:dyDescent="0.2">
      <c r="A155" s="341"/>
      <c r="B155" s="839"/>
      <c r="C155" s="342" t="s">
        <v>5410</v>
      </c>
      <c r="D155" s="343" t="s">
        <v>5164</v>
      </c>
      <c r="E155" s="344" t="s">
        <v>5164</v>
      </c>
    </row>
    <row r="156" spans="1:5" outlineLevel="1" x14ac:dyDescent="0.2">
      <c r="A156" s="341"/>
      <c r="B156" s="839"/>
      <c r="C156" s="342" t="s">
        <v>5413</v>
      </c>
      <c r="D156" s="343" t="s">
        <v>5164</v>
      </c>
      <c r="E156" s="344" t="s">
        <v>5164</v>
      </c>
    </row>
    <row r="157" spans="1:5" outlineLevel="1" x14ac:dyDescent="0.2">
      <c r="A157" s="341"/>
      <c r="B157" s="839"/>
      <c r="C157" s="342" t="s">
        <v>5415</v>
      </c>
      <c r="D157" s="343" t="s">
        <v>5235</v>
      </c>
      <c r="E157" s="344" t="s">
        <v>5773</v>
      </c>
    </row>
    <row r="158" spans="1:5" outlineLevel="1" x14ac:dyDescent="0.2">
      <c r="A158" s="341"/>
      <c r="B158" s="839"/>
      <c r="C158" s="342" t="s">
        <v>5333</v>
      </c>
      <c r="D158" s="343" t="s">
        <v>5774</v>
      </c>
      <c r="E158" s="344" t="s">
        <v>5775</v>
      </c>
    </row>
    <row r="159" spans="1:5" outlineLevel="1" x14ac:dyDescent="0.2">
      <c r="A159" s="341"/>
      <c r="B159" s="839"/>
      <c r="C159" s="342" t="s">
        <v>5238</v>
      </c>
      <c r="D159" s="343" t="s">
        <v>5285</v>
      </c>
      <c r="E159" s="344"/>
    </row>
    <row r="160" spans="1:5" ht="21" customHeight="1" x14ac:dyDescent="0.2">
      <c r="A160" s="845" t="s">
        <v>5417</v>
      </c>
      <c r="B160" s="846"/>
      <c r="C160" s="846"/>
      <c r="D160" s="846"/>
      <c r="E160" s="846"/>
    </row>
    <row r="161" spans="1:5" ht="38.25" x14ac:dyDescent="0.2">
      <c r="A161" s="337">
        <v>22</v>
      </c>
      <c r="B161" s="838" t="s">
        <v>5418</v>
      </c>
      <c r="C161" s="338" t="s">
        <v>5419</v>
      </c>
      <c r="D161" s="339" t="s">
        <v>5776</v>
      </c>
      <c r="E161" s="340" t="s">
        <v>5777</v>
      </c>
    </row>
    <row r="162" spans="1:5" ht="36" outlineLevel="1" x14ac:dyDescent="0.2">
      <c r="A162" s="341"/>
      <c r="B162" s="839"/>
      <c r="C162" s="342" t="s">
        <v>5693</v>
      </c>
      <c r="D162" s="343" t="s">
        <v>5338</v>
      </c>
      <c r="E162" s="344" t="s">
        <v>5164</v>
      </c>
    </row>
    <row r="163" spans="1:5" outlineLevel="1" x14ac:dyDescent="0.2">
      <c r="A163" s="341"/>
      <c r="B163" s="839"/>
      <c r="C163" s="342" t="s">
        <v>5217</v>
      </c>
      <c r="D163" s="343" t="s">
        <v>5778</v>
      </c>
      <c r="E163" s="344" t="s">
        <v>5164</v>
      </c>
    </row>
    <row r="164" spans="1:5" ht="36" outlineLevel="1" x14ac:dyDescent="0.2">
      <c r="A164" s="341"/>
      <c r="B164" s="839"/>
      <c r="C164" s="342" t="s">
        <v>5219</v>
      </c>
      <c r="D164" s="343" t="s">
        <v>5432</v>
      </c>
      <c r="E164" s="344" t="s">
        <v>5164</v>
      </c>
    </row>
    <row r="165" spans="1:5" ht="84" outlineLevel="1" x14ac:dyDescent="0.2">
      <c r="A165" s="341"/>
      <c r="B165" s="839"/>
      <c r="C165" s="342" t="s">
        <v>5695</v>
      </c>
      <c r="D165" s="343" t="s">
        <v>5422</v>
      </c>
      <c r="E165" s="344" t="s">
        <v>5164</v>
      </c>
    </row>
    <row r="166" spans="1:5" outlineLevel="1" x14ac:dyDescent="0.2">
      <c r="A166" s="341"/>
      <c r="B166" s="839"/>
      <c r="C166" s="342" t="s">
        <v>5223</v>
      </c>
      <c r="D166" s="343" t="s">
        <v>5164</v>
      </c>
      <c r="E166" s="344" t="s">
        <v>5164</v>
      </c>
    </row>
    <row r="167" spans="1:5" ht="24" outlineLevel="1" x14ac:dyDescent="0.2">
      <c r="A167" s="341"/>
      <c r="B167" s="839"/>
      <c r="C167" s="342" t="s">
        <v>5225</v>
      </c>
      <c r="D167" s="343" t="s">
        <v>5224</v>
      </c>
      <c r="E167" s="344">
        <v>393.95</v>
      </c>
    </row>
    <row r="168" spans="1:5" ht="24" outlineLevel="1" x14ac:dyDescent="0.2">
      <c r="A168" s="341"/>
      <c r="B168" s="839"/>
      <c r="C168" s="342" t="s">
        <v>5226</v>
      </c>
      <c r="D168" s="343" t="s">
        <v>5696</v>
      </c>
      <c r="E168" s="344" t="s">
        <v>5779</v>
      </c>
    </row>
    <row r="169" spans="1:5" outlineLevel="1" x14ac:dyDescent="0.2">
      <c r="A169" s="341"/>
      <c r="B169" s="839"/>
      <c r="C169" s="342" t="s">
        <v>5229</v>
      </c>
      <c r="D169" s="343" t="s">
        <v>5164</v>
      </c>
      <c r="E169" s="344" t="s">
        <v>5164</v>
      </c>
    </row>
    <row r="170" spans="1:5" outlineLevel="1" x14ac:dyDescent="0.2">
      <c r="A170" s="341"/>
      <c r="B170" s="839"/>
      <c r="C170" s="342" t="s">
        <v>5231</v>
      </c>
      <c r="D170" s="343" t="s">
        <v>5164</v>
      </c>
      <c r="E170" s="344" t="s">
        <v>5164</v>
      </c>
    </row>
    <row r="171" spans="1:5" ht="24" outlineLevel="1" x14ac:dyDescent="0.2">
      <c r="A171" s="341"/>
      <c r="B171" s="839"/>
      <c r="C171" s="342" t="s">
        <v>5234</v>
      </c>
      <c r="D171" s="343" t="s">
        <v>5590</v>
      </c>
      <c r="E171" s="344" t="s">
        <v>5780</v>
      </c>
    </row>
    <row r="172" spans="1:5" outlineLevel="1" x14ac:dyDescent="0.2">
      <c r="A172" s="341"/>
      <c r="B172" s="839"/>
      <c r="C172" s="342" t="s">
        <v>5236</v>
      </c>
      <c r="D172" s="343" t="s">
        <v>5699</v>
      </c>
      <c r="E172" s="344">
        <v>478.65</v>
      </c>
    </row>
    <row r="173" spans="1:5" outlineLevel="1" x14ac:dyDescent="0.2">
      <c r="A173" s="341"/>
      <c r="B173" s="839"/>
      <c r="C173" s="342" t="s">
        <v>5238</v>
      </c>
      <c r="D173" s="343" t="s">
        <v>5700</v>
      </c>
      <c r="E173" s="344"/>
    </row>
    <row r="174" spans="1:5" ht="38.25" x14ac:dyDescent="0.2">
      <c r="A174" s="337">
        <v>23</v>
      </c>
      <c r="B174" s="838" t="s">
        <v>5428</v>
      </c>
      <c r="C174" s="338" t="s">
        <v>5419</v>
      </c>
      <c r="D174" s="339" t="s">
        <v>5781</v>
      </c>
      <c r="E174" s="340" t="s">
        <v>5782</v>
      </c>
    </row>
    <row r="175" spans="1:5" ht="36" outlineLevel="1" x14ac:dyDescent="0.2">
      <c r="A175" s="341"/>
      <c r="B175" s="839"/>
      <c r="C175" s="342" t="s">
        <v>5693</v>
      </c>
      <c r="D175" s="343" t="s">
        <v>5216</v>
      </c>
      <c r="E175" s="344" t="s">
        <v>5164</v>
      </c>
    </row>
    <row r="176" spans="1:5" outlineLevel="1" x14ac:dyDescent="0.2">
      <c r="A176" s="341"/>
      <c r="B176" s="839"/>
      <c r="C176" s="342" t="s">
        <v>5217</v>
      </c>
      <c r="D176" s="343" t="s">
        <v>5778</v>
      </c>
      <c r="E176" s="344" t="s">
        <v>5164</v>
      </c>
    </row>
    <row r="177" spans="1:5" ht="36" outlineLevel="1" x14ac:dyDescent="0.2">
      <c r="A177" s="341"/>
      <c r="B177" s="839"/>
      <c r="C177" s="342" t="s">
        <v>5219</v>
      </c>
      <c r="D177" s="343" t="s">
        <v>5432</v>
      </c>
      <c r="E177" s="344" t="s">
        <v>5164</v>
      </c>
    </row>
    <row r="178" spans="1:5" ht="84" outlineLevel="1" x14ac:dyDescent="0.2">
      <c r="A178" s="341"/>
      <c r="B178" s="839"/>
      <c r="C178" s="342" t="s">
        <v>5695</v>
      </c>
      <c r="D178" s="343" t="s">
        <v>5422</v>
      </c>
      <c r="E178" s="344" t="s">
        <v>5164</v>
      </c>
    </row>
    <row r="179" spans="1:5" outlineLevel="1" x14ac:dyDescent="0.2">
      <c r="A179" s="341"/>
      <c r="B179" s="839"/>
      <c r="C179" s="342" t="s">
        <v>5223</v>
      </c>
      <c r="D179" s="343" t="s">
        <v>5164</v>
      </c>
      <c r="E179" s="344" t="s">
        <v>5164</v>
      </c>
    </row>
    <row r="180" spans="1:5" ht="24" outlineLevel="1" x14ac:dyDescent="0.2">
      <c r="A180" s="341"/>
      <c r="B180" s="839"/>
      <c r="C180" s="342" t="s">
        <v>5225</v>
      </c>
      <c r="D180" s="343" t="s">
        <v>5224</v>
      </c>
      <c r="E180" s="344">
        <v>395.3</v>
      </c>
    </row>
    <row r="181" spans="1:5" ht="24" outlineLevel="1" x14ac:dyDescent="0.2">
      <c r="A181" s="341"/>
      <c r="B181" s="839"/>
      <c r="C181" s="342" t="s">
        <v>5226</v>
      </c>
      <c r="D181" s="343" t="s">
        <v>5696</v>
      </c>
      <c r="E181" s="344" t="s">
        <v>5783</v>
      </c>
    </row>
    <row r="182" spans="1:5" outlineLevel="1" x14ac:dyDescent="0.2">
      <c r="A182" s="341"/>
      <c r="B182" s="839"/>
      <c r="C182" s="342" t="s">
        <v>5229</v>
      </c>
      <c r="D182" s="343" t="s">
        <v>5164</v>
      </c>
      <c r="E182" s="344" t="s">
        <v>5164</v>
      </c>
    </row>
    <row r="183" spans="1:5" outlineLevel="1" x14ac:dyDescent="0.2">
      <c r="A183" s="341"/>
      <c r="B183" s="839"/>
      <c r="C183" s="342" t="s">
        <v>5231</v>
      </c>
      <c r="D183" s="343" t="s">
        <v>5164</v>
      </c>
      <c r="E183" s="344" t="s">
        <v>5164</v>
      </c>
    </row>
    <row r="184" spans="1:5" ht="24" outlineLevel="1" x14ac:dyDescent="0.2">
      <c r="A184" s="341"/>
      <c r="B184" s="839"/>
      <c r="C184" s="342" t="s">
        <v>5234</v>
      </c>
      <c r="D184" s="343" t="s">
        <v>5590</v>
      </c>
      <c r="E184" s="344" t="s">
        <v>5784</v>
      </c>
    </row>
    <row r="185" spans="1:5" outlineLevel="1" x14ac:dyDescent="0.2">
      <c r="A185" s="341"/>
      <c r="B185" s="839"/>
      <c r="C185" s="342" t="s">
        <v>5236</v>
      </c>
      <c r="D185" s="343" t="s">
        <v>5699</v>
      </c>
      <c r="E185" s="344">
        <v>480.29</v>
      </c>
    </row>
    <row r="186" spans="1:5" outlineLevel="1" x14ac:dyDescent="0.2">
      <c r="A186" s="341"/>
      <c r="B186" s="839"/>
      <c r="C186" s="342" t="s">
        <v>5238</v>
      </c>
      <c r="D186" s="343" t="s">
        <v>5700</v>
      </c>
      <c r="E186" s="344"/>
    </row>
    <row r="187" spans="1:5" ht="38.25" x14ac:dyDescent="0.2">
      <c r="A187" s="337">
        <v>24</v>
      </c>
      <c r="B187" s="838" t="s">
        <v>5436</v>
      </c>
      <c r="C187" s="338" t="s">
        <v>5419</v>
      </c>
      <c r="D187" s="339" t="s">
        <v>5785</v>
      </c>
      <c r="E187" s="340" t="s">
        <v>5786</v>
      </c>
    </row>
    <row r="188" spans="1:5" ht="36" outlineLevel="1" x14ac:dyDescent="0.2">
      <c r="A188" s="341"/>
      <c r="B188" s="839"/>
      <c r="C188" s="342" t="s">
        <v>5693</v>
      </c>
      <c r="D188" s="343" t="s">
        <v>5338</v>
      </c>
      <c r="E188" s="344" t="s">
        <v>5164</v>
      </c>
    </row>
    <row r="189" spans="1:5" outlineLevel="1" x14ac:dyDescent="0.2">
      <c r="A189" s="341"/>
      <c r="B189" s="839"/>
      <c r="C189" s="342" t="s">
        <v>5217</v>
      </c>
      <c r="D189" s="343" t="s">
        <v>5778</v>
      </c>
      <c r="E189" s="344" t="s">
        <v>5164</v>
      </c>
    </row>
    <row r="190" spans="1:5" ht="36" outlineLevel="1" x14ac:dyDescent="0.2">
      <c r="A190" s="341"/>
      <c r="B190" s="839"/>
      <c r="C190" s="342" t="s">
        <v>5219</v>
      </c>
      <c r="D190" s="343" t="s">
        <v>5432</v>
      </c>
      <c r="E190" s="344" t="s">
        <v>5164</v>
      </c>
    </row>
    <row r="191" spans="1:5" ht="84" outlineLevel="1" x14ac:dyDescent="0.2">
      <c r="A191" s="341"/>
      <c r="B191" s="839"/>
      <c r="C191" s="342" t="s">
        <v>5695</v>
      </c>
      <c r="D191" s="343" t="s">
        <v>5422</v>
      </c>
      <c r="E191" s="344" t="s">
        <v>5164</v>
      </c>
    </row>
    <row r="192" spans="1:5" outlineLevel="1" x14ac:dyDescent="0.2">
      <c r="A192" s="341"/>
      <c r="B192" s="839"/>
      <c r="C192" s="342" t="s">
        <v>5223</v>
      </c>
      <c r="D192" s="343" t="s">
        <v>5164</v>
      </c>
      <c r="E192" s="344" t="s">
        <v>5164</v>
      </c>
    </row>
    <row r="193" spans="1:5" ht="24" outlineLevel="1" x14ac:dyDescent="0.2">
      <c r="A193" s="341"/>
      <c r="B193" s="839"/>
      <c r="C193" s="342" t="s">
        <v>5225</v>
      </c>
      <c r="D193" s="343" t="s">
        <v>5224</v>
      </c>
      <c r="E193" s="344">
        <v>399.81</v>
      </c>
    </row>
    <row r="194" spans="1:5" ht="24" outlineLevel="1" x14ac:dyDescent="0.2">
      <c r="A194" s="341"/>
      <c r="B194" s="839"/>
      <c r="C194" s="342" t="s">
        <v>5226</v>
      </c>
      <c r="D194" s="343" t="s">
        <v>5696</v>
      </c>
      <c r="E194" s="344" t="s">
        <v>5787</v>
      </c>
    </row>
    <row r="195" spans="1:5" outlineLevel="1" x14ac:dyDescent="0.2">
      <c r="A195" s="341"/>
      <c r="B195" s="839"/>
      <c r="C195" s="342" t="s">
        <v>5229</v>
      </c>
      <c r="D195" s="343" t="s">
        <v>5164</v>
      </c>
      <c r="E195" s="344" t="s">
        <v>5164</v>
      </c>
    </row>
    <row r="196" spans="1:5" outlineLevel="1" x14ac:dyDescent="0.2">
      <c r="A196" s="341"/>
      <c r="B196" s="839"/>
      <c r="C196" s="342" t="s">
        <v>5231</v>
      </c>
      <c r="D196" s="343" t="s">
        <v>5164</v>
      </c>
      <c r="E196" s="344" t="s">
        <v>5164</v>
      </c>
    </row>
    <row r="197" spans="1:5" ht="24" outlineLevel="1" x14ac:dyDescent="0.2">
      <c r="A197" s="341"/>
      <c r="B197" s="839"/>
      <c r="C197" s="342" t="s">
        <v>5234</v>
      </c>
      <c r="D197" s="343" t="s">
        <v>5590</v>
      </c>
      <c r="E197" s="344" t="s">
        <v>5788</v>
      </c>
    </row>
    <row r="198" spans="1:5" outlineLevel="1" x14ac:dyDescent="0.2">
      <c r="A198" s="341"/>
      <c r="B198" s="839"/>
      <c r="C198" s="342" t="s">
        <v>5236</v>
      </c>
      <c r="D198" s="343" t="s">
        <v>5699</v>
      </c>
      <c r="E198" s="344">
        <v>485.76</v>
      </c>
    </row>
    <row r="199" spans="1:5" outlineLevel="1" x14ac:dyDescent="0.2">
      <c r="A199" s="341"/>
      <c r="B199" s="839"/>
      <c r="C199" s="342" t="s">
        <v>5238</v>
      </c>
      <c r="D199" s="343" t="s">
        <v>5700</v>
      </c>
      <c r="E199" s="344"/>
    </row>
    <row r="200" spans="1:5" ht="25.5" x14ac:dyDescent="0.2">
      <c r="A200" s="337">
        <v>25</v>
      </c>
      <c r="B200" s="838" t="s">
        <v>5443</v>
      </c>
      <c r="C200" s="338" t="s">
        <v>5419</v>
      </c>
      <c r="D200" s="339" t="s">
        <v>5789</v>
      </c>
      <c r="E200" s="340" t="s">
        <v>5790</v>
      </c>
    </row>
    <row r="201" spans="1:5" ht="36" outlineLevel="1" x14ac:dyDescent="0.2">
      <c r="A201" s="341"/>
      <c r="B201" s="839"/>
      <c r="C201" s="342" t="s">
        <v>5693</v>
      </c>
      <c r="D201" s="343" t="s">
        <v>5338</v>
      </c>
      <c r="E201" s="344" t="s">
        <v>5164</v>
      </c>
    </row>
    <row r="202" spans="1:5" outlineLevel="1" x14ac:dyDescent="0.2">
      <c r="A202" s="341"/>
      <c r="B202" s="839"/>
      <c r="C202" s="342" t="s">
        <v>5217</v>
      </c>
      <c r="D202" s="343" t="s">
        <v>5778</v>
      </c>
      <c r="E202" s="344" t="s">
        <v>5164</v>
      </c>
    </row>
    <row r="203" spans="1:5" ht="36" outlineLevel="1" x14ac:dyDescent="0.2">
      <c r="A203" s="341"/>
      <c r="B203" s="839"/>
      <c r="C203" s="342" t="s">
        <v>5219</v>
      </c>
      <c r="D203" s="343" t="s">
        <v>5432</v>
      </c>
      <c r="E203" s="344" t="s">
        <v>5164</v>
      </c>
    </row>
    <row r="204" spans="1:5" ht="84" outlineLevel="1" x14ac:dyDescent="0.2">
      <c r="A204" s="341"/>
      <c r="B204" s="839"/>
      <c r="C204" s="342" t="s">
        <v>5695</v>
      </c>
      <c r="D204" s="343" t="s">
        <v>5422</v>
      </c>
      <c r="E204" s="344" t="s">
        <v>5164</v>
      </c>
    </row>
    <row r="205" spans="1:5" outlineLevel="1" x14ac:dyDescent="0.2">
      <c r="A205" s="341"/>
      <c r="B205" s="839"/>
      <c r="C205" s="342" t="s">
        <v>5223</v>
      </c>
      <c r="D205" s="343" t="s">
        <v>5164</v>
      </c>
      <c r="E205" s="344" t="s">
        <v>5164</v>
      </c>
    </row>
    <row r="206" spans="1:5" ht="24" outlineLevel="1" x14ac:dyDescent="0.2">
      <c r="A206" s="341"/>
      <c r="B206" s="839"/>
      <c r="C206" s="342" t="s">
        <v>5225</v>
      </c>
      <c r="D206" s="343" t="s">
        <v>5224</v>
      </c>
      <c r="E206" s="344">
        <v>415.4</v>
      </c>
    </row>
    <row r="207" spans="1:5" ht="24" outlineLevel="1" x14ac:dyDescent="0.2">
      <c r="A207" s="341"/>
      <c r="B207" s="839"/>
      <c r="C207" s="342" t="s">
        <v>5226</v>
      </c>
      <c r="D207" s="343" t="s">
        <v>5696</v>
      </c>
      <c r="E207" s="344" t="s">
        <v>5791</v>
      </c>
    </row>
    <row r="208" spans="1:5" outlineLevel="1" x14ac:dyDescent="0.2">
      <c r="A208" s="341"/>
      <c r="B208" s="839"/>
      <c r="C208" s="342" t="s">
        <v>5229</v>
      </c>
      <c r="D208" s="343" t="s">
        <v>5164</v>
      </c>
      <c r="E208" s="344" t="s">
        <v>5164</v>
      </c>
    </row>
    <row r="209" spans="1:5" outlineLevel="1" x14ac:dyDescent="0.2">
      <c r="A209" s="341"/>
      <c r="B209" s="839"/>
      <c r="C209" s="342" t="s">
        <v>5231</v>
      </c>
      <c r="D209" s="343" t="s">
        <v>5164</v>
      </c>
      <c r="E209" s="344" t="s">
        <v>5164</v>
      </c>
    </row>
    <row r="210" spans="1:5" ht="24" outlineLevel="1" x14ac:dyDescent="0.2">
      <c r="A210" s="341"/>
      <c r="B210" s="839"/>
      <c r="C210" s="342" t="s">
        <v>5234</v>
      </c>
      <c r="D210" s="343" t="s">
        <v>5590</v>
      </c>
      <c r="E210" s="344" t="s">
        <v>5792</v>
      </c>
    </row>
    <row r="211" spans="1:5" outlineLevel="1" x14ac:dyDescent="0.2">
      <c r="A211" s="341"/>
      <c r="B211" s="839"/>
      <c r="C211" s="342" t="s">
        <v>5236</v>
      </c>
      <c r="D211" s="343" t="s">
        <v>5699</v>
      </c>
      <c r="E211" s="344">
        <v>504.71</v>
      </c>
    </row>
    <row r="212" spans="1:5" outlineLevel="1" x14ac:dyDescent="0.2">
      <c r="A212" s="341"/>
      <c r="B212" s="839"/>
      <c r="C212" s="342" t="s">
        <v>5238</v>
      </c>
      <c r="D212" s="343" t="s">
        <v>5700</v>
      </c>
      <c r="E212" s="344"/>
    </row>
    <row r="213" spans="1:5" ht="25.5" x14ac:dyDescent="0.2">
      <c r="A213" s="337">
        <v>26</v>
      </c>
      <c r="B213" s="838" t="s">
        <v>5449</v>
      </c>
      <c r="C213" s="338" t="s">
        <v>5419</v>
      </c>
      <c r="D213" s="339" t="s">
        <v>5793</v>
      </c>
      <c r="E213" s="340" t="s">
        <v>5794</v>
      </c>
    </row>
    <row r="214" spans="1:5" ht="36" outlineLevel="1" x14ac:dyDescent="0.2">
      <c r="A214" s="341"/>
      <c r="B214" s="839"/>
      <c r="C214" s="342" t="s">
        <v>5693</v>
      </c>
      <c r="D214" s="343" t="s">
        <v>5338</v>
      </c>
      <c r="E214" s="344" t="s">
        <v>5164</v>
      </c>
    </row>
    <row r="215" spans="1:5" outlineLevel="1" x14ac:dyDescent="0.2">
      <c r="A215" s="341"/>
      <c r="B215" s="839"/>
      <c r="C215" s="342" t="s">
        <v>5217</v>
      </c>
      <c r="D215" s="343" t="s">
        <v>5778</v>
      </c>
      <c r="E215" s="344" t="s">
        <v>5164</v>
      </c>
    </row>
    <row r="216" spans="1:5" ht="36" outlineLevel="1" x14ac:dyDescent="0.2">
      <c r="A216" s="341"/>
      <c r="B216" s="839"/>
      <c r="C216" s="342" t="s">
        <v>5219</v>
      </c>
      <c r="D216" s="343" t="s">
        <v>5432</v>
      </c>
      <c r="E216" s="344" t="s">
        <v>5164</v>
      </c>
    </row>
    <row r="217" spans="1:5" ht="84" outlineLevel="1" x14ac:dyDescent="0.2">
      <c r="A217" s="341"/>
      <c r="B217" s="839"/>
      <c r="C217" s="342" t="s">
        <v>5695</v>
      </c>
      <c r="D217" s="343" t="s">
        <v>5422</v>
      </c>
      <c r="E217" s="344" t="s">
        <v>5164</v>
      </c>
    </row>
    <row r="218" spans="1:5" outlineLevel="1" x14ac:dyDescent="0.2">
      <c r="A218" s="341"/>
      <c r="B218" s="839"/>
      <c r="C218" s="342" t="s">
        <v>5223</v>
      </c>
      <c r="D218" s="343" t="s">
        <v>5164</v>
      </c>
      <c r="E218" s="344" t="s">
        <v>5164</v>
      </c>
    </row>
    <row r="219" spans="1:5" ht="24" outlineLevel="1" x14ac:dyDescent="0.2">
      <c r="A219" s="341"/>
      <c r="B219" s="839"/>
      <c r="C219" s="342" t="s">
        <v>5225</v>
      </c>
      <c r="D219" s="343" t="s">
        <v>5224</v>
      </c>
      <c r="E219" s="344">
        <v>403.04</v>
      </c>
    </row>
    <row r="220" spans="1:5" ht="24" outlineLevel="1" x14ac:dyDescent="0.2">
      <c r="A220" s="341"/>
      <c r="B220" s="839"/>
      <c r="C220" s="342" t="s">
        <v>5226</v>
      </c>
      <c r="D220" s="343" t="s">
        <v>5696</v>
      </c>
      <c r="E220" s="344" t="s">
        <v>5795</v>
      </c>
    </row>
    <row r="221" spans="1:5" outlineLevel="1" x14ac:dyDescent="0.2">
      <c r="A221" s="341"/>
      <c r="B221" s="839"/>
      <c r="C221" s="342" t="s">
        <v>5229</v>
      </c>
      <c r="D221" s="343" t="s">
        <v>5164</v>
      </c>
      <c r="E221" s="344" t="s">
        <v>5164</v>
      </c>
    </row>
    <row r="222" spans="1:5" outlineLevel="1" x14ac:dyDescent="0.2">
      <c r="A222" s="341"/>
      <c r="B222" s="839"/>
      <c r="C222" s="342" t="s">
        <v>5231</v>
      </c>
      <c r="D222" s="343" t="s">
        <v>5164</v>
      </c>
      <c r="E222" s="344" t="s">
        <v>5164</v>
      </c>
    </row>
    <row r="223" spans="1:5" ht="24" outlineLevel="1" x14ac:dyDescent="0.2">
      <c r="A223" s="341"/>
      <c r="B223" s="839"/>
      <c r="C223" s="342" t="s">
        <v>5234</v>
      </c>
      <c r="D223" s="343" t="s">
        <v>5590</v>
      </c>
      <c r="E223" s="344" t="s">
        <v>5796</v>
      </c>
    </row>
    <row r="224" spans="1:5" outlineLevel="1" x14ac:dyDescent="0.2">
      <c r="A224" s="341"/>
      <c r="B224" s="839"/>
      <c r="C224" s="342" t="s">
        <v>5236</v>
      </c>
      <c r="D224" s="343" t="s">
        <v>5699</v>
      </c>
      <c r="E224" s="344">
        <v>489.7</v>
      </c>
    </row>
    <row r="225" spans="1:5" outlineLevel="1" x14ac:dyDescent="0.2">
      <c r="A225" s="341"/>
      <c r="B225" s="839"/>
      <c r="C225" s="342" t="s">
        <v>5238</v>
      </c>
      <c r="D225" s="343" t="s">
        <v>5700</v>
      </c>
      <c r="E225" s="344"/>
    </row>
    <row r="226" spans="1:5" ht="25.5" x14ac:dyDescent="0.2">
      <c r="A226" s="337">
        <v>27</v>
      </c>
      <c r="B226" s="838" t="s">
        <v>5455</v>
      </c>
      <c r="C226" s="338" t="s">
        <v>5419</v>
      </c>
      <c r="D226" s="339" t="s">
        <v>5797</v>
      </c>
      <c r="E226" s="340" t="s">
        <v>5798</v>
      </c>
    </row>
    <row r="227" spans="1:5" ht="36" outlineLevel="1" x14ac:dyDescent="0.2">
      <c r="A227" s="341"/>
      <c r="B227" s="839"/>
      <c r="C227" s="342" t="s">
        <v>5693</v>
      </c>
      <c r="D227" s="343" t="s">
        <v>5338</v>
      </c>
      <c r="E227" s="344" t="s">
        <v>5164</v>
      </c>
    </row>
    <row r="228" spans="1:5" outlineLevel="1" x14ac:dyDescent="0.2">
      <c r="A228" s="341"/>
      <c r="B228" s="839"/>
      <c r="C228" s="342" t="s">
        <v>5217</v>
      </c>
      <c r="D228" s="343" t="s">
        <v>5778</v>
      </c>
      <c r="E228" s="344" t="s">
        <v>5164</v>
      </c>
    </row>
    <row r="229" spans="1:5" ht="36" outlineLevel="1" x14ac:dyDescent="0.2">
      <c r="A229" s="341"/>
      <c r="B229" s="839"/>
      <c r="C229" s="342" t="s">
        <v>5219</v>
      </c>
      <c r="D229" s="343" t="s">
        <v>5432</v>
      </c>
      <c r="E229" s="344" t="s">
        <v>5164</v>
      </c>
    </row>
    <row r="230" spans="1:5" ht="84" outlineLevel="1" x14ac:dyDescent="0.2">
      <c r="A230" s="341"/>
      <c r="B230" s="839"/>
      <c r="C230" s="342" t="s">
        <v>5695</v>
      </c>
      <c r="D230" s="343" t="s">
        <v>5422</v>
      </c>
      <c r="E230" s="344" t="s">
        <v>5164</v>
      </c>
    </row>
    <row r="231" spans="1:5" outlineLevel="1" x14ac:dyDescent="0.2">
      <c r="A231" s="341"/>
      <c r="B231" s="839"/>
      <c r="C231" s="342" t="s">
        <v>5223</v>
      </c>
      <c r="D231" s="343" t="s">
        <v>5164</v>
      </c>
      <c r="E231" s="344" t="s">
        <v>5164</v>
      </c>
    </row>
    <row r="232" spans="1:5" ht="24" outlineLevel="1" x14ac:dyDescent="0.2">
      <c r="A232" s="341"/>
      <c r="B232" s="839"/>
      <c r="C232" s="342" t="s">
        <v>5225</v>
      </c>
      <c r="D232" s="343" t="s">
        <v>5224</v>
      </c>
      <c r="E232" s="344">
        <v>420.11</v>
      </c>
    </row>
    <row r="233" spans="1:5" ht="24" outlineLevel="1" x14ac:dyDescent="0.2">
      <c r="A233" s="341"/>
      <c r="B233" s="839"/>
      <c r="C233" s="342" t="s">
        <v>5226</v>
      </c>
      <c r="D233" s="343" t="s">
        <v>5696</v>
      </c>
      <c r="E233" s="344" t="s">
        <v>5799</v>
      </c>
    </row>
    <row r="234" spans="1:5" outlineLevel="1" x14ac:dyDescent="0.2">
      <c r="A234" s="341"/>
      <c r="B234" s="839"/>
      <c r="C234" s="342" t="s">
        <v>5229</v>
      </c>
      <c r="D234" s="343" t="s">
        <v>5164</v>
      </c>
      <c r="E234" s="344" t="s">
        <v>5164</v>
      </c>
    </row>
    <row r="235" spans="1:5" outlineLevel="1" x14ac:dyDescent="0.2">
      <c r="A235" s="341"/>
      <c r="B235" s="839"/>
      <c r="C235" s="342" t="s">
        <v>5231</v>
      </c>
      <c r="D235" s="343" t="s">
        <v>5164</v>
      </c>
      <c r="E235" s="344" t="s">
        <v>5164</v>
      </c>
    </row>
    <row r="236" spans="1:5" ht="24" outlineLevel="1" x14ac:dyDescent="0.2">
      <c r="A236" s="341"/>
      <c r="B236" s="839"/>
      <c r="C236" s="342" t="s">
        <v>5234</v>
      </c>
      <c r="D236" s="343" t="s">
        <v>5590</v>
      </c>
      <c r="E236" s="344" t="s">
        <v>5800</v>
      </c>
    </row>
    <row r="237" spans="1:5" outlineLevel="1" x14ac:dyDescent="0.2">
      <c r="A237" s="341"/>
      <c r="B237" s="839"/>
      <c r="C237" s="342" t="s">
        <v>5236</v>
      </c>
      <c r="D237" s="343" t="s">
        <v>5699</v>
      </c>
      <c r="E237" s="344">
        <v>510.43</v>
      </c>
    </row>
    <row r="238" spans="1:5" outlineLevel="1" x14ac:dyDescent="0.2">
      <c r="A238" s="341"/>
      <c r="B238" s="839"/>
      <c r="C238" s="342" t="s">
        <v>5238</v>
      </c>
      <c r="D238" s="343" t="s">
        <v>5700</v>
      </c>
      <c r="E238" s="344"/>
    </row>
    <row r="239" spans="1:5" ht="25.5" x14ac:dyDescent="0.2">
      <c r="A239" s="337">
        <v>28</v>
      </c>
      <c r="B239" s="838" t="s">
        <v>5461</v>
      </c>
      <c r="C239" s="338" t="s">
        <v>5419</v>
      </c>
      <c r="D239" s="339" t="s">
        <v>5801</v>
      </c>
      <c r="E239" s="340" t="s">
        <v>5802</v>
      </c>
    </row>
    <row r="240" spans="1:5" ht="36" outlineLevel="1" x14ac:dyDescent="0.2">
      <c r="A240" s="341"/>
      <c r="B240" s="839"/>
      <c r="C240" s="342" t="s">
        <v>5693</v>
      </c>
      <c r="D240" s="343" t="s">
        <v>5338</v>
      </c>
      <c r="E240" s="344" t="s">
        <v>5164</v>
      </c>
    </row>
    <row r="241" spans="1:5" outlineLevel="1" x14ac:dyDescent="0.2">
      <c r="A241" s="341"/>
      <c r="B241" s="839"/>
      <c r="C241" s="342" t="s">
        <v>5217</v>
      </c>
      <c r="D241" s="343" t="s">
        <v>5778</v>
      </c>
      <c r="E241" s="344" t="s">
        <v>5164</v>
      </c>
    </row>
    <row r="242" spans="1:5" ht="36" outlineLevel="1" x14ac:dyDescent="0.2">
      <c r="A242" s="341"/>
      <c r="B242" s="839"/>
      <c r="C242" s="342" t="s">
        <v>5219</v>
      </c>
      <c r="D242" s="343" t="s">
        <v>5432</v>
      </c>
      <c r="E242" s="344" t="s">
        <v>5164</v>
      </c>
    </row>
    <row r="243" spans="1:5" ht="84" outlineLevel="1" x14ac:dyDescent="0.2">
      <c r="A243" s="341"/>
      <c r="B243" s="839"/>
      <c r="C243" s="342" t="s">
        <v>5695</v>
      </c>
      <c r="D243" s="343" t="s">
        <v>5422</v>
      </c>
      <c r="E243" s="344" t="s">
        <v>5164</v>
      </c>
    </row>
    <row r="244" spans="1:5" outlineLevel="1" x14ac:dyDescent="0.2">
      <c r="A244" s="341"/>
      <c r="B244" s="839"/>
      <c r="C244" s="342" t="s">
        <v>5223</v>
      </c>
      <c r="D244" s="343" t="s">
        <v>5164</v>
      </c>
      <c r="E244" s="344" t="s">
        <v>5164</v>
      </c>
    </row>
    <row r="245" spans="1:5" ht="24" outlineLevel="1" x14ac:dyDescent="0.2">
      <c r="A245" s="341"/>
      <c r="B245" s="839"/>
      <c r="C245" s="342" t="s">
        <v>5225</v>
      </c>
      <c r="D245" s="343" t="s">
        <v>5224</v>
      </c>
      <c r="E245" s="344">
        <v>423.67</v>
      </c>
    </row>
    <row r="246" spans="1:5" ht="24" outlineLevel="1" x14ac:dyDescent="0.2">
      <c r="A246" s="341"/>
      <c r="B246" s="839"/>
      <c r="C246" s="342" t="s">
        <v>5226</v>
      </c>
      <c r="D246" s="343" t="s">
        <v>5696</v>
      </c>
      <c r="E246" s="344" t="s">
        <v>5803</v>
      </c>
    </row>
    <row r="247" spans="1:5" outlineLevel="1" x14ac:dyDescent="0.2">
      <c r="A247" s="341"/>
      <c r="B247" s="839"/>
      <c r="C247" s="342" t="s">
        <v>5229</v>
      </c>
      <c r="D247" s="343" t="s">
        <v>5164</v>
      </c>
      <c r="E247" s="344" t="s">
        <v>5164</v>
      </c>
    </row>
    <row r="248" spans="1:5" outlineLevel="1" x14ac:dyDescent="0.2">
      <c r="A248" s="341"/>
      <c r="B248" s="839"/>
      <c r="C248" s="342" t="s">
        <v>5231</v>
      </c>
      <c r="D248" s="343" t="s">
        <v>5164</v>
      </c>
      <c r="E248" s="344" t="s">
        <v>5164</v>
      </c>
    </row>
    <row r="249" spans="1:5" ht="24" outlineLevel="1" x14ac:dyDescent="0.2">
      <c r="A249" s="341"/>
      <c r="B249" s="839"/>
      <c r="C249" s="342" t="s">
        <v>5234</v>
      </c>
      <c r="D249" s="343" t="s">
        <v>5590</v>
      </c>
      <c r="E249" s="344" t="s">
        <v>5804</v>
      </c>
    </row>
    <row r="250" spans="1:5" outlineLevel="1" x14ac:dyDescent="0.2">
      <c r="A250" s="341"/>
      <c r="B250" s="839"/>
      <c r="C250" s="342" t="s">
        <v>5236</v>
      </c>
      <c r="D250" s="343" t="s">
        <v>5699</v>
      </c>
      <c r="E250" s="344">
        <v>514.76</v>
      </c>
    </row>
    <row r="251" spans="1:5" outlineLevel="1" x14ac:dyDescent="0.2">
      <c r="A251" s="341"/>
      <c r="B251" s="839"/>
      <c r="C251" s="342" t="s">
        <v>5238</v>
      </c>
      <c r="D251" s="343" t="s">
        <v>5700</v>
      </c>
      <c r="E251" s="344"/>
    </row>
    <row r="252" spans="1:5" ht="38.25" x14ac:dyDescent="0.2">
      <c r="A252" s="337">
        <v>29</v>
      </c>
      <c r="B252" s="838" t="s">
        <v>5467</v>
      </c>
      <c r="C252" s="338" t="s">
        <v>5419</v>
      </c>
      <c r="D252" s="339" t="s">
        <v>5805</v>
      </c>
      <c r="E252" s="340" t="s">
        <v>5806</v>
      </c>
    </row>
    <row r="253" spans="1:5" ht="36" outlineLevel="1" x14ac:dyDescent="0.2">
      <c r="A253" s="341"/>
      <c r="B253" s="839"/>
      <c r="C253" s="342" t="s">
        <v>5693</v>
      </c>
      <c r="D253" s="343" t="s">
        <v>5338</v>
      </c>
      <c r="E253" s="344" t="s">
        <v>5164</v>
      </c>
    </row>
    <row r="254" spans="1:5" outlineLevel="1" x14ac:dyDescent="0.2">
      <c r="A254" s="341"/>
      <c r="B254" s="839"/>
      <c r="C254" s="342" t="s">
        <v>5217</v>
      </c>
      <c r="D254" s="343" t="s">
        <v>5778</v>
      </c>
      <c r="E254" s="344" t="s">
        <v>5164</v>
      </c>
    </row>
    <row r="255" spans="1:5" ht="36" outlineLevel="1" x14ac:dyDescent="0.2">
      <c r="A255" s="341"/>
      <c r="B255" s="839"/>
      <c r="C255" s="342" t="s">
        <v>5219</v>
      </c>
      <c r="D255" s="343" t="s">
        <v>5432</v>
      </c>
      <c r="E255" s="344" t="s">
        <v>5164</v>
      </c>
    </row>
    <row r="256" spans="1:5" ht="84" outlineLevel="1" x14ac:dyDescent="0.2">
      <c r="A256" s="341"/>
      <c r="B256" s="839"/>
      <c r="C256" s="342" t="s">
        <v>5695</v>
      </c>
      <c r="D256" s="343" t="s">
        <v>5422</v>
      </c>
      <c r="E256" s="344" t="s">
        <v>5164</v>
      </c>
    </row>
    <row r="257" spans="1:5" outlineLevel="1" x14ac:dyDescent="0.2">
      <c r="A257" s="341"/>
      <c r="B257" s="839"/>
      <c r="C257" s="342" t="s">
        <v>5223</v>
      </c>
      <c r="D257" s="343" t="s">
        <v>5164</v>
      </c>
      <c r="E257" s="344" t="s">
        <v>5164</v>
      </c>
    </row>
    <row r="258" spans="1:5" ht="24" outlineLevel="1" x14ac:dyDescent="0.2">
      <c r="A258" s="341"/>
      <c r="B258" s="839"/>
      <c r="C258" s="342" t="s">
        <v>5225</v>
      </c>
      <c r="D258" s="343" t="s">
        <v>5224</v>
      </c>
      <c r="E258" s="344">
        <v>395.76</v>
      </c>
    </row>
    <row r="259" spans="1:5" ht="24" outlineLevel="1" x14ac:dyDescent="0.2">
      <c r="A259" s="341"/>
      <c r="B259" s="839"/>
      <c r="C259" s="342" t="s">
        <v>5226</v>
      </c>
      <c r="D259" s="343" t="s">
        <v>5696</v>
      </c>
      <c r="E259" s="344" t="s">
        <v>5807</v>
      </c>
    </row>
    <row r="260" spans="1:5" outlineLevel="1" x14ac:dyDescent="0.2">
      <c r="A260" s="341"/>
      <c r="B260" s="839"/>
      <c r="C260" s="342" t="s">
        <v>5229</v>
      </c>
      <c r="D260" s="343" t="s">
        <v>5164</v>
      </c>
      <c r="E260" s="344" t="s">
        <v>5164</v>
      </c>
    </row>
    <row r="261" spans="1:5" outlineLevel="1" x14ac:dyDescent="0.2">
      <c r="A261" s="341"/>
      <c r="B261" s="839"/>
      <c r="C261" s="342" t="s">
        <v>5231</v>
      </c>
      <c r="D261" s="343" t="s">
        <v>5164</v>
      </c>
      <c r="E261" s="344" t="s">
        <v>5164</v>
      </c>
    </row>
    <row r="262" spans="1:5" ht="24" outlineLevel="1" x14ac:dyDescent="0.2">
      <c r="A262" s="341"/>
      <c r="B262" s="839"/>
      <c r="C262" s="342" t="s">
        <v>5234</v>
      </c>
      <c r="D262" s="343" t="s">
        <v>5590</v>
      </c>
      <c r="E262" s="344" t="s">
        <v>5808</v>
      </c>
    </row>
    <row r="263" spans="1:5" outlineLevel="1" x14ac:dyDescent="0.2">
      <c r="A263" s="341"/>
      <c r="B263" s="839"/>
      <c r="C263" s="342" t="s">
        <v>5236</v>
      </c>
      <c r="D263" s="343" t="s">
        <v>5699</v>
      </c>
      <c r="E263" s="344">
        <v>480.84</v>
      </c>
    </row>
    <row r="264" spans="1:5" outlineLevel="1" x14ac:dyDescent="0.2">
      <c r="A264" s="341"/>
      <c r="B264" s="839"/>
      <c r="C264" s="342" t="s">
        <v>5238</v>
      </c>
      <c r="D264" s="343" t="s">
        <v>5700</v>
      </c>
      <c r="E264" s="344"/>
    </row>
    <row r="265" spans="1:5" ht="25.5" x14ac:dyDescent="0.2">
      <c r="A265" s="337">
        <v>30</v>
      </c>
      <c r="B265" s="838" t="s">
        <v>5473</v>
      </c>
      <c r="C265" s="338" t="s">
        <v>5419</v>
      </c>
      <c r="D265" s="339" t="s">
        <v>5809</v>
      </c>
      <c r="E265" s="340" t="s">
        <v>5810</v>
      </c>
    </row>
    <row r="266" spans="1:5" ht="36" outlineLevel="1" x14ac:dyDescent="0.2">
      <c r="A266" s="341"/>
      <c r="B266" s="839"/>
      <c r="C266" s="342" t="s">
        <v>5693</v>
      </c>
      <c r="D266" s="343" t="s">
        <v>5338</v>
      </c>
      <c r="E266" s="344" t="s">
        <v>5164</v>
      </c>
    </row>
    <row r="267" spans="1:5" outlineLevel="1" x14ac:dyDescent="0.2">
      <c r="A267" s="341"/>
      <c r="B267" s="839"/>
      <c r="C267" s="342" t="s">
        <v>5217</v>
      </c>
      <c r="D267" s="343" t="s">
        <v>5778</v>
      </c>
      <c r="E267" s="344" t="s">
        <v>5164</v>
      </c>
    </row>
    <row r="268" spans="1:5" ht="36" outlineLevel="1" x14ac:dyDescent="0.2">
      <c r="A268" s="341"/>
      <c r="B268" s="839"/>
      <c r="C268" s="342" t="s">
        <v>5219</v>
      </c>
      <c r="D268" s="343" t="s">
        <v>5432</v>
      </c>
      <c r="E268" s="344" t="s">
        <v>5164</v>
      </c>
    </row>
    <row r="269" spans="1:5" ht="84" outlineLevel="1" x14ac:dyDescent="0.2">
      <c r="A269" s="341"/>
      <c r="B269" s="839"/>
      <c r="C269" s="342" t="s">
        <v>5695</v>
      </c>
      <c r="D269" s="343" t="s">
        <v>5422</v>
      </c>
      <c r="E269" s="344" t="s">
        <v>5164</v>
      </c>
    </row>
    <row r="270" spans="1:5" outlineLevel="1" x14ac:dyDescent="0.2">
      <c r="A270" s="341"/>
      <c r="B270" s="839"/>
      <c r="C270" s="342" t="s">
        <v>5223</v>
      </c>
      <c r="D270" s="343" t="s">
        <v>5164</v>
      </c>
      <c r="E270" s="344" t="s">
        <v>5164</v>
      </c>
    </row>
    <row r="271" spans="1:5" ht="24" outlineLevel="1" x14ac:dyDescent="0.2">
      <c r="A271" s="341"/>
      <c r="B271" s="839"/>
      <c r="C271" s="342" t="s">
        <v>5225</v>
      </c>
      <c r="D271" s="343" t="s">
        <v>5224</v>
      </c>
      <c r="E271" s="344">
        <v>402.66</v>
      </c>
    </row>
    <row r="272" spans="1:5" ht="24" outlineLevel="1" x14ac:dyDescent="0.2">
      <c r="A272" s="341"/>
      <c r="B272" s="839"/>
      <c r="C272" s="342" t="s">
        <v>5226</v>
      </c>
      <c r="D272" s="343" t="s">
        <v>5696</v>
      </c>
      <c r="E272" s="344" t="s">
        <v>5811</v>
      </c>
    </row>
    <row r="273" spans="1:5" outlineLevel="1" x14ac:dyDescent="0.2">
      <c r="A273" s="341"/>
      <c r="B273" s="839"/>
      <c r="C273" s="342" t="s">
        <v>5229</v>
      </c>
      <c r="D273" s="343" t="s">
        <v>5164</v>
      </c>
      <c r="E273" s="344" t="s">
        <v>5164</v>
      </c>
    </row>
    <row r="274" spans="1:5" outlineLevel="1" x14ac:dyDescent="0.2">
      <c r="A274" s="341"/>
      <c r="B274" s="839"/>
      <c r="C274" s="342" t="s">
        <v>5231</v>
      </c>
      <c r="D274" s="343" t="s">
        <v>5164</v>
      </c>
      <c r="E274" s="344" t="s">
        <v>5164</v>
      </c>
    </row>
    <row r="275" spans="1:5" ht="24" outlineLevel="1" x14ac:dyDescent="0.2">
      <c r="A275" s="341"/>
      <c r="B275" s="839"/>
      <c r="C275" s="342" t="s">
        <v>5234</v>
      </c>
      <c r="D275" s="343" t="s">
        <v>5590</v>
      </c>
      <c r="E275" s="344" t="s">
        <v>5812</v>
      </c>
    </row>
    <row r="276" spans="1:5" outlineLevel="1" x14ac:dyDescent="0.2">
      <c r="A276" s="341"/>
      <c r="B276" s="839"/>
      <c r="C276" s="342" t="s">
        <v>5236</v>
      </c>
      <c r="D276" s="343" t="s">
        <v>5699</v>
      </c>
      <c r="E276" s="344">
        <v>489.23</v>
      </c>
    </row>
    <row r="277" spans="1:5" outlineLevel="1" x14ac:dyDescent="0.2">
      <c r="A277" s="341"/>
      <c r="B277" s="839"/>
      <c r="C277" s="342" t="s">
        <v>5238</v>
      </c>
      <c r="D277" s="343" t="s">
        <v>5700</v>
      </c>
      <c r="E277" s="344"/>
    </row>
    <row r="278" spans="1:5" ht="25.5" x14ac:dyDescent="0.2">
      <c r="A278" s="337">
        <v>31</v>
      </c>
      <c r="B278" s="838" t="s">
        <v>5479</v>
      </c>
      <c r="C278" s="338" t="s">
        <v>5419</v>
      </c>
      <c r="D278" s="339" t="s">
        <v>5813</v>
      </c>
      <c r="E278" s="340" t="s">
        <v>5814</v>
      </c>
    </row>
    <row r="279" spans="1:5" ht="36" outlineLevel="1" x14ac:dyDescent="0.2">
      <c r="A279" s="341"/>
      <c r="B279" s="839"/>
      <c r="C279" s="342" t="s">
        <v>5693</v>
      </c>
      <c r="D279" s="343" t="s">
        <v>5338</v>
      </c>
      <c r="E279" s="344" t="s">
        <v>5164</v>
      </c>
    </row>
    <row r="280" spans="1:5" outlineLevel="1" x14ac:dyDescent="0.2">
      <c r="A280" s="341"/>
      <c r="B280" s="839"/>
      <c r="C280" s="342" t="s">
        <v>5217</v>
      </c>
      <c r="D280" s="343" t="s">
        <v>5778</v>
      </c>
      <c r="E280" s="344" t="s">
        <v>5164</v>
      </c>
    </row>
    <row r="281" spans="1:5" ht="36" outlineLevel="1" x14ac:dyDescent="0.2">
      <c r="A281" s="341"/>
      <c r="B281" s="839"/>
      <c r="C281" s="342" t="s">
        <v>5219</v>
      </c>
      <c r="D281" s="343" t="s">
        <v>5432</v>
      </c>
      <c r="E281" s="344" t="s">
        <v>5164</v>
      </c>
    </row>
    <row r="282" spans="1:5" ht="84" outlineLevel="1" x14ac:dyDescent="0.2">
      <c r="A282" s="341"/>
      <c r="B282" s="839"/>
      <c r="C282" s="342" t="s">
        <v>5695</v>
      </c>
      <c r="D282" s="343" t="s">
        <v>5422</v>
      </c>
      <c r="E282" s="344" t="s">
        <v>5164</v>
      </c>
    </row>
    <row r="283" spans="1:5" outlineLevel="1" x14ac:dyDescent="0.2">
      <c r="A283" s="341"/>
      <c r="B283" s="839"/>
      <c r="C283" s="342" t="s">
        <v>5223</v>
      </c>
      <c r="D283" s="343" t="s">
        <v>5164</v>
      </c>
      <c r="E283" s="344" t="s">
        <v>5164</v>
      </c>
    </row>
    <row r="284" spans="1:5" ht="24" outlineLevel="1" x14ac:dyDescent="0.2">
      <c r="A284" s="341"/>
      <c r="B284" s="839"/>
      <c r="C284" s="342" t="s">
        <v>5225</v>
      </c>
      <c r="D284" s="343" t="s">
        <v>5224</v>
      </c>
      <c r="E284" s="344">
        <v>409.28</v>
      </c>
    </row>
    <row r="285" spans="1:5" ht="24" outlineLevel="1" x14ac:dyDescent="0.2">
      <c r="A285" s="341"/>
      <c r="B285" s="839"/>
      <c r="C285" s="342" t="s">
        <v>5226</v>
      </c>
      <c r="D285" s="343" t="s">
        <v>5696</v>
      </c>
      <c r="E285" s="344" t="s">
        <v>5815</v>
      </c>
    </row>
    <row r="286" spans="1:5" outlineLevel="1" x14ac:dyDescent="0.2">
      <c r="A286" s="341"/>
      <c r="B286" s="839"/>
      <c r="C286" s="342" t="s">
        <v>5229</v>
      </c>
      <c r="D286" s="343" t="s">
        <v>5164</v>
      </c>
      <c r="E286" s="344" t="s">
        <v>5164</v>
      </c>
    </row>
    <row r="287" spans="1:5" outlineLevel="1" x14ac:dyDescent="0.2">
      <c r="A287" s="341"/>
      <c r="B287" s="839"/>
      <c r="C287" s="342" t="s">
        <v>5231</v>
      </c>
      <c r="D287" s="343" t="s">
        <v>5164</v>
      </c>
      <c r="E287" s="344" t="s">
        <v>5164</v>
      </c>
    </row>
    <row r="288" spans="1:5" ht="24" outlineLevel="1" x14ac:dyDescent="0.2">
      <c r="A288" s="341"/>
      <c r="B288" s="839"/>
      <c r="C288" s="342" t="s">
        <v>5234</v>
      </c>
      <c r="D288" s="343" t="s">
        <v>5590</v>
      </c>
      <c r="E288" s="344" t="s">
        <v>5816</v>
      </c>
    </row>
    <row r="289" spans="1:5" outlineLevel="1" x14ac:dyDescent="0.2">
      <c r="A289" s="341"/>
      <c r="B289" s="839"/>
      <c r="C289" s="342" t="s">
        <v>5236</v>
      </c>
      <c r="D289" s="343" t="s">
        <v>5699</v>
      </c>
      <c r="E289" s="344">
        <v>497.28</v>
      </c>
    </row>
    <row r="290" spans="1:5" outlineLevel="1" x14ac:dyDescent="0.2">
      <c r="A290" s="341"/>
      <c r="B290" s="839"/>
      <c r="C290" s="342" t="s">
        <v>5238</v>
      </c>
      <c r="D290" s="343" t="s">
        <v>5700</v>
      </c>
      <c r="E290" s="344"/>
    </row>
    <row r="291" spans="1:5" ht="38.25" x14ac:dyDescent="0.2">
      <c r="A291" s="337">
        <v>32</v>
      </c>
      <c r="B291" s="838" t="s">
        <v>5485</v>
      </c>
      <c r="C291" s="338" t="s">
        <v>5419</v>
      </c>
      <c r="D291" s="339" t="s">
        <v>5817</v>
      </c>
      <c r="E291" s="340" t="s">
        <v>5818</v>
      </c>
    </row>
    <row r="292" spans="1:5" ht="36" outlineLevel="1" x14ac:dyDescent="0.2">
      <c r="A292" s="341"/>
      <c r="B292" s="839"/>
      <c r="C292" s="342" t="s">
        <v>5693</v>
      </c>
      <c r="D292" s="343" t="s">
        <v>5338</v>
      </c>
      <c r="E292" s="344" t="s">
        <v>5164</v>
      </c>
    </row>
    <row r="293" spans="1:5" outlineLevel="1" x14ac:dyDescent="0.2">
      <c r="A293" s="341"/>
      <c r="B293" s="839"/>
      <c r="C293" s="342" t="s">
        <v>5217</v>
      </c>
      <c r="D293" s="343" t="s">
        <v>5778</v>
      </c>
      <c r="E293" s="344" t="s">
        <v>5164</v>
      </c>
    </row>
    <row r="294" spans="1:5" ht="36" outlineLevel="1" x14ac:dyDescent="0.2">
      <c r="A294" s="341"/>
      <c r="B294" s="839"/>
      <c r="C294" s="342" t="s">
        <v>5219</v>
      </c>
      <c r="D294" s="343" t="s">
        <v>5432</v>
      </c>
      <c r="E294" s="344" t="s">
        <v>5164</v>
      </c>
    </row>
    <row r="295" spans="1:5" ht="84" outlineLevel="1" x14ac:dyDescent="0.2">
      <c r="A295" s="341"/>
      <c r="B295" s="839"/>
      <c r="C295" s="342" t="s">
        <v>5695</v>
      </c>
      <c r="D295" s="343" t="s">
        <v>5422</v>
      </c>
      <c r="E295" s="344" t="s">
        <v>5164</v>
      </c>
    </row>
    <row r="296" spans="1:5" outlineLevel="1" x14ac:dyDescent="0.2">
      <c r="A296" s="341"/>
      <c r="B296" s="839"/>
      <c r="C296" s="342" t="s">
        <v>5223</v>
      </c>
      <c r="D296" s="343" t="s">
        <v>5164</v>
      </c>
      <c r="E296" s="344" t="s">
        <v>5164</v>
      </c>
    </row>
    <row r="297" spans="1:5" ht="24" outlineLevel="1" x14ac:dyDescent="0.2">
      <c r="A297" s="341"/>
      <c r="B297" s="839"/>
      <c r="C297" s="342" t="s">
        <v>5225</v>
      </c>
      <c r="D297" s="343" t="s">
        <v>5224</v>
      </c>
      <c r="E297" s="344">
        <v>399.71</v>
      </c>
    </row>
    <row r="298" spans="1:5" ht="24" outlineLevel="1" x14ac:dyDescent="0.2">
      <c r="A298" s="341"/>
      <c r="B298" s="839"/>
      <c r="C298" s="342" t="s">
        <v>5226</v>
      </c>
      <c r="D298" s="343" t="s">
        <v>5696</v>
      </c>
      <c r="E298" s="344" t="s">
        <v>5819</v>
      </c>
    </row>
    <row r="299" spans="1:5" outlineLevel="1" x14ac:dyDescent="0.2">
      <c r="A299" s="341"/>
      <c r="B299" s="839"/>
      <c r="C299" s="342" t="s">
        <v>5229</v>
      </c>
      <c r="D299" s="343" t="s">
        <v>5164</v>
      </c>
      <c r="E299" s="344" t="s">
        <v>5164</v>
      </c>
    </row>
    <row r="300" spans="1:5" outlineLevel="1" x14ac:dyDescent="0.2">
      <c r="A300" s="341"/>
      <c r="B300" s="839"/>
      <c r="C300" s="342" t="s">
        <v>5231</v>
      </c>
      <c r="D300" s="343" t="s">
        <v>5164</v>
      </c>
      <c r="E300" s="344" t="s">
        <v>5164</v>
      </c>
    </row>
    <row r="301" spans="1:5" ht="24" outlineLevel="1" x14ac:dyDescent="0.2">
      <c r="A301" s="341"/>
      <c r="B301" s="839"/>
      <c r="C301" s="342" t="s">
        <v>5234</v>
      </c>
      <c r="D301" s="343" t="s">
        <v>5590</v>
      </c>
      <c r="E301" s="344" t="s">
        <v>5820</v>
      </c>
    </row>
    <row r="302" spans="1:5" outlineLevel="1" x14ac:dyDescent="0.2">
      <c r="A302" s="341"/>
      <c r="B302" s="839"/>
      <c r="C302" s="342" t="s">
        <v>5236</v>
      </c>
      <c r="D302" s="343" t="s">
        <v>5699</v>
      </c>
      <c r="E302" s="344">
        <v>485.65</v>
      </c>
    </row>
    <row r="303" spans="1:5" outlineLevel="1" x14ac:dyDescent="0.2">
      <c r="A303" s="341"/>
      <c r="B303" s="839"/>
      <c r="C303" s="342" t="s">
        <v>5238</v>
      </c>
      <c r="D303" s="343" t="s">
        <v>5700</v>
      </c>
      <c r="E303" s="344"/>
    </row>
    <row r="304" spans="1:5" ht="25.5" x14ac:dyDescent="0.2">
      <c r="A304" s="337">
        <v>33</v>
      </c>
      <c r="B304" s="838" t="s">
        <v>5491</v>
      </c>
      <c r="C304" s="338" t="s">
        <v>5419</v>
      </c>
      <c r="D304" s="339" t="s">
        <v>5821</v>
      </c>
      <c r="E304" s="340" t="s">
        <v>5822</v>
      </c>
    </row>
    <row r="305" spans="1:5" ht="36" outlineLevel="1" x14ac:dyDescent="0.2">
      <c r="A305" s="341"/>
      <c r="B305" s="839"/>
      <c r="C305" s="342" t="s">
        <v>5693</v>
      </c>
      <c r="D305" s="343" t="s">
        <v>5338</v>
      </c>
      <c r="E305" s="344" t="s">
        <v>5164</v>
      </c>
    </row>
    <row r="306" spans="1:5" outlineLevel="1" x14ac:dyDescent="0.2">
      <c r="A306" s="341"/>
      <c r="B306" s="839"/>
      <c r="C306" s="342" t="s">
        <v>5217</v>
      </c>
      <c r="D306" s="343" t="s">
        <v>5778</v>
      </c>
      <c r="E306" s="344" t="s">
        <v>5164</v>
      </c>
    </row>
    <row r="307" spans="1:5" ht="36" outlineLevel="1" x14ac:dyDescent="0.2">
      <c r="A307" s="341"/>
      <c r="B307" s="839"/>
      <c r="C307" s="342" t="s">
        <v>5219</v>
      </c>
      <c r="D307" s="343" t="s">
        <v>5432</v>
      </c>
      <c r="E307" s="344" t="s">
        <v>5164</v>
      </c>
    </row>
    <row r="308" spans="1:5" ht="84" outlineLevel="1" x14ac:dyDescent="0.2">
      <c r="A308" s="341"/>
      <c r="B308" s="839"/>
      <c r="C308" s="342" t="s">
        <v>5695</v>
      </c>
      <c r="D308" s="343" t="s">
        <v>5422</v>
      </c>
      <c r="E308" s="344" t="s">
        <v>5164</v>
      </c>
    </row>
    <row r="309" spans="1:5" outlineLevel="1" x14ac:dyDescent="0.2">
      <c r="A309" s="341"/>
      <c r="B309" s="839"/>
      <c r="C309" s="342" t="s">
        <v>5223</v>
      </c>
      <c r="D309" s="343" t="s">
        <v>5164</v>
      </c>
      <c r="E309" s="344" t="s">
        <v>5164</v>
      </c>
    </row>
    <row r="310" spans="1:5" ht="24" outlineLevel="1" x14ac:dyDescent="0.2">
      <c r="A310" s="341"/>
      <c r="B310" s="839"/>
      <c r="C310" s="342" t="s">
        <v>5225</v>
      </c>
      <c r="D310" s="343" t="s">
        <v>5224</v>
      </c>
      <c r="E310" s="344">
        <v>407.75</v>
      </c>
    </row>
    <row r="311" spans="1:5" ht="24" outlineLevel="1" x14ac:dyDescent="0.2">
      <c r="A311" s="341"/>
      <c r="B311" s="839"/>
      <c r="C311" s="342" t="s">
        <v>5226</v>
      </c>
      <c r="D311" s="343" t="s">
        <v>5696</v>
      </c>
      <c r="E311" s="344" t="s">
        <v>5823</v>
      </c>
    </row>
    <row r="312" spans="1:5" outlineLevel="1" x14ac:dyDescent="0.2">
      <c r="A312" s="341"/>
      <c r="B312" s="839"/>
      <c r="C312" s="342" t="s">
        <v>5229</v>
      </c>
      <c r="D312" s="343" t="s">
        <v>5164</v>
      </c>
      <c r="E312" s="344" t="s">
        <v>5164</v>
      </c>
    </row>
    <row r="313" spans="1:5" outlineLevel="1" x14ac:dyDescent="0.2">
      <c r="A313" s="341"/>
      <c r="B313" s="839"/>
      <c r="C313" s="342" t="s">
        <v>5231</v>
      </c>
      <c r="D313" s="343" t="s">
        <v>5164</v>
      </c>
      <c r="E313" s="344" t="s">
        <v>5164</v>
      </c>
    </row>
    <row r="314" spans="1:5" ht="24" outlineLevel="1" x14ac:dyDescent="0.2">
      <c r="A314" s="341"/>
      <c r="B314" s="839"/>
      <c r="C314" s="342" t="s">
        <v>5234</v>
      </c>
      <c r="D314" s="343" t="s">
        <v>5590</v>
      </c>
      <c r="E314" s="344" t="s">
        <v>5824</v>
      </c>
    </row>
    <row r="315" spans="1:5" outlineLevel="1" x14ac:dyDescent="0.2">
      <c r="A315" s="341"/>
      <c r="B315" s="839"/>
      <c r="C315" s="342" t="s">
        <v>5236</v>
      </c>
      <c r="D315" s="343" t="s">
        <v>5699</v>
      </c>
      <c r="E315" s="344">
        <v>495.42</v>
      </c>
    </row>
    <row r="316" spans="1:5" outlineLevel="1" x14ac:dyDescent="0.2">
      <c r="A316" s="341"/>
      <c r="B316" s="839"/>
      <c r="C316" s="342" t="s">
        <v>5238</v>
      </c>
      <c r="D316" s="343" t="s">
        <v>5700</v>
      </c>
      <c r="E316" s="344"/>
    </row>
    <row r="317" spans="1:5" ht="38.25" x14ac:dyDescent="0.2">
      <c r="A317" s="337">
        <v>34</v>
      </c>
      <c r="B317" s="838" t="s">
        <v>5497</v>
      </c>
      <c r="C317" s="338" t="s">
        <v>5419</v>
      </c>
      <c r="D317" s="339" t="s">
        <v>5825</v>
      </c>
      <c r="E317" s="340" t="s">
        <v>5826</v>
      </c>
    </row>
    <row r="318" spans="1:5" ht="36" outlineLevel="1" x14ac:dyDescent="0.2">
      <c r="A318" s="341"/>
      <c r="B318" s="839"/>
      <c r="C318" s="342" t="s">
        <v>5693</v>
      </c>
      <c r="D318" s="343" t="s">
        <v>5338</v>
      </c>
      <c r="E318" s="344" t="s">
        <v>5164</v>
      </c>
    </row>
    <row r="319" spans="1:5" outlineLevel="1" x14ac:dyDescent="0.2">
      <c r="A319" s="341"/>
      <c r="B319" s="839"/>
      <c r="C319" s="342" t="s">
        <v>5217</v>
      </c>
      <c r="D319" s="343" t="s">
        <v>5778</v>
      </c>
      <c r="E319" s="344" t="s">
        <v>5164</v>
      </c>
    </row>
    <row r="320" spans="1:5" ht="36" outlineLevel="1" x14ac:dyDescent="0.2">
      <c r="A320" s="341"/>
      <c r="B320" s="839"/>
      <c r="C320" s="342" t="s">
        <v>5219</v>
      </c>
      <c r="D320" s="343" t="s">
        <v>5432</v>
      </c>
      <c r="E320" s="344" t="s">
        <v>5164</v>
      </c>
    </row>
    <row r="321" spans="1:5" ht="84" outlineLevel="1" x14ac:dyDescent="0.2">
      <c r="A321" s="341"/>
      <c r="B321" s="839"/>
      <c r="C321" s="342" t="s">
        <v>5695</v>
      </c>
      <c r="D321" s="343" t="s">
        <v>5422</v>
      </c>
      <c r="E321" s="344" t="s">
        <v>5164</v>
      </c>
    </row>
    <row r="322" spans="1:5" outlineLevel="1" x14ac:dyDescent="0.2">
      <c r="A322" s="341"/>
      <c r="B322" s="839"/>
      <c r="C322" s="342" t="s">
        <v>5223</v>
      </c>
      <c r="D322" s="343" t="s">
        <v>5164</v>
      </c>
      <c r="E322" s="344" t="s">
        <v>5164</v>
      </c>
    </row>
    <row r="323" spans="1:5" ht="24" outlineLevel="1" x14ac:dyDescent="0.2">
      <c r="A323" s="341"/>
      <c r="B323" s="839"/>
      <c r="C323" s="342" t="s">
        <v>5225</v>
      </c>
      <c r="D323" s="343" t="s">
        <v>5224</v>
      </c>
      <c r="E323" s="344">
        <v>400.19</v>
      </c>
    </row>
    <row r="324" spans="1:5" ht="24" outlineLevel="1" x14ac:dyDescent="0.2">
      <c r="A324" s="341"/>
      <c r="B324" s="839"/>
      <c r="C324" s="342" t="s">
        <v>5226</v>
      </c>
      <c r="D324" s="343" t="s">
        <v>5696</v>
      </c>
      <c r="E324" s="344" t="s">
        <v>5827</v>
      </c>
    </row>
    <row r="325" spans="1:5" outlineLevel="1" x14ac:dyDescent="0.2">
      <c r="A325" s="341"/>
      <c r="B325" s="839"/>
      <c r="C325" s="342" t="s">
        <v>5229</v>
      </c>
      <c r="D325" s="343" t="s">
        <v>5164</v>
      </c>
      <c r="E325" s="344" t="s">
        <v>5164</v>
      </c>
    </row>
    <row r="326" spans="1:5" outlineLevel="1" x14ac:dyDescent="0.2">
      <c r="A326" s="341"/>
      <c r="B326" s="839"/>
      <c r="C326" s="342" t="s">
        <v>5231</v>
      </c>
      <c r="D326" s="343" t="s">
        <v>5164</v>
      </c>
      <c r="E326" s="344" t="s">
        <v>5164</v>
      </c>
    </row>
    <row r="327" spans="1:5" ht="24" outlineLevel="1" x14ac:dyDescent="0.2">
      <c r="A327" s="341"/>
      <c r="B327" s="839"/>
      <c r="C327" s="342" t="s">
        <v>5234</v>
      </c>
      <c r="D327" s="343" t="s">
        <v>5590</v>
      </c>
      <c r="E327" s="344" t="s">
        <v>5828</v>
      </c>
    </row>
    <row r="328" spans="1:5" outlineLevel="1" x14ac:dyDescent="0.2">
      <c r="A328" s="341"/>
      <c r="B328" s="839"/>
      <c r="C328" s="342" t="s">
        <v>5236</v>
      </c>
      <c r="D328" s="343" t="s">
        <v>5699</v>
      </c>
      <c r="E328" s="344">
        <v>486.23</v>
      </c>
    </row>
    <row r="329" spans="1:5" outlineLevel="1" x14ac:dyDescent="0.2">
      <c r="A329" s="341"/>
      <c r="B329" s="839"/>
      <c r="C329" s="342" t="s">
        <v>5238</v>
      </c>
      <c r="D329" s="343" t="s">
        <v>5700</v>
      </c>
      <c r="E329" s="344"/>
    </row>
    <row r="330" spans="1:5" ht="25.5" x14ac:dyDescent="0.2">
      <c r="A330" s="337">
        <v>35</v>
      </c>
      <c r="B330" s="838" t="s">
        <v>5503</v>
      </c>
      <c r="C330" s="338" t="s">
        <v>5419</v>
      </c>
      <c r="D330" s="339" t="s">
        <v>5829</v>
      </c>
      <c r="E330" s="340" t="s">
        <v>5830</v>
      </c>
    </row>
    <row r="331" spans="1:5" outlineLevel="1" x14ac:dyDescent="0.2">
      <c r="A331" s="341"/>
      <c r="B331" s="839"/>
      <c r="C331" s="342" t="s">
        <v>5217</v>
      </c>
      <c r="D331" s="343" t="s">
        <v>5831</v>
      </c>
      <c r="E331" s="344" t="s">
        <v>5164</v>
      </c>
    </row>
    <row r="332" spans="1:5" ht="36" outlineLevel="1" x14ac:dyDescent="0.2">
      <c r="A332" s="341"/>
      <c r="B332" s="839"/>
      <c r="C332" s="342" t="s">
        <v>5219</v>
      </c>
      <c r="D332" s="343" t="s">
        <v>5832</v>
      </c>
      <c r="E332" s="344" t="s">
        <v>5164</v>
      </c>
    </row>
    <row r="333" spans="1:5" ht="84" outlineLevel="1" x14ac:dyDescent="0.2">
      <c r="A333" s="341"/>
      <c r="B333" s="839"/>
      <c r="C333" s="342" t="s">
        <v>5695</v>
      </c>
      <c r="D333" s="343" t="s">
        <v>5422</v>
      </c>
      <c r="E333" s="344" t="s">
        <v>5164</v>
      </c>
    </row>
    <row r="334" spans="1:5" ht="36" outlineLevel="1" x14ac:dyDescent="0.2">
      <c r="A334" s="341"/>
      <c r="B334" s="839"/>
      <c r="C334" s="342" t="s">
        <v>5693</v>
      </c>
      <c r="D334" s="343" t="s">
        <v>5338</v>
      </c>
      <c r="E334" s="344" t="s">
        <v>5164</v>
      </c>
    </row>
    <row r="335" spans="1:5" outlineLevel="1" x14ac:dyDescent="0.2">
      <c r="A335" s="341"/>
      <c r="B335" s="839"/>
      <c r="C335" s="342" t="s">
        <v>5223</v>
      </c>
      <c r="D335" s="343" t="s">
        <v>5164</v>
      </c>
      <c r="E335" s="344" t="s">
        <v>5164</v>
      </c>
    </row>
    <row r="336" spans="1:5" ht="24" outlineLevel="1" x14ac:dyDescent="0.2">
      <c r="A336" s="341"/>
      <c r="B336" s="839"/>
      <c r="C336" s="342" t="s">
        <v>5225</v>
      </c>
      <c r="D336" s="343" t="s">
        <v>5224</v>
      </c>
      <c r="E336" s="344">
        <v>414.12</v>
      </c>
    </row>
    <row r="337" spans="1:5" ht="24" outlineLevel="1" x14ac:dyDescent="0.2">
      <c r="A337" s="341"/>
      <c r="B337" s="839"/>
      <c r="C337" s="342" t="s">
        <v>5226</v>
      </c>
      <c r="D337" s="343" t="s">
        <v>5696</v>
      </c>
      <c r="E337" s="344" t="s">
        <v>5833</v>
      </c>
    </row>
    <row r="338" spans="1:5" outlineLevel="1" x14ac:dyDescent="0.2">
      <c r="A338" s="341"/>
      <c r="B338" s="839"/>
      <c r="C338" s="342" t="s">
        <v>5229</v>
      </c>
      <c r="D338" s="343" t="s">
        <v>5164</v>
      </c>
      <c r="E338" s="344" t="s">
        <v>5164</v>
      </c>
    </row>
    <row r="339" spans="1:5" outlineLevel="1" x14ac:dyDescent="0.2">
      <c r="A339" s="341"/>
      <c r="B339" s="839"/>
      <c r="C339" s="342" t="s">
        <v>5231</v>
      </c>
      <c r="D339" s="343" t="s">
        <v>5164</v>
      </c>
      <c r="E339" s="344" t="s">
        <v>5164</v>
      </c>
    </row>
    <row r="340" spans="1:5" ht="24" outlineLevel="1" x14ac:dyDescent="0.2">
      <c r="A340" s="341"/>
      <c r="B340" s="839"/>
      <c r="C340" s="342" t="s">
        <v>5234</v>
      </c>
      <c r="D340" s="343" t="s">
        <v>5590</v>
      </c>
      <c r="E340" s="344" t="s">
        <v>5834</v>
      </c>
    </row>
    <row r="341" spans="1:5" outlineLevel="1" x14ac:dyDescent="0.2">
      <c r="A341" s="341"/>
      <c r="B341" s="839"/>
      <c r="C341" s="342" t="s">
        <v>5236</v>
      </c>
      <c r="D341" s="343" t="s">
        <v>5699</v>
      </c>
      <c r="E341" s="344">
        <v>503.16</v>
      </c>
    </row>
    <row r="342" spans="1:5" outlineLevel="1" x14ac:dyDescent="0.2">
      <c r="A342" s="341"/>
      <c r="B342" s="839"/>
      <c r="C342" s="342" t="s">
        <v>5238</v>
      </c>
      <c r="D342" s="343" t="s">
        <v>5700</v>
      </c>
      <c r="E342" s="344"/>
    </row>
    <row r="343" spans="1:5" ht="38.25" x14ac:dyDescent="0.2">
      <c r="A343" s="337">
        <v>36</v>
      </c>
      <c r="B343" s="838" t="s">
        <v>5509</v>
      </c>
      <c r="C343" s="338" t="s">
        <v>5419</v>
      </c>
      <c r="D343" s="339" t="s">
        <v>5835</v>
      </c>
      <c r="E343" s="340" t="s">
        <v>5836</v>
      </c>
    </row>
    <row r="344" spans="1:5" outlineLevel="1" x14ac:dyDescent="0.2">
      <c r="A344" s="341"/>
      <c r="B344" s="839"/>
      <c r="C344" s="342" t="s">
        <v>5217</v>
      </c>
      <c r="D344" s="343" t="s">
        <v>5831</v>
      </c>
      <c r="E344" s="344" t="s">
        <v>5164</v>
      </c>
    </row>
    <row r="345" spans="1:5" ht="36" outlineLevel="1" x14ac:dyDescent="0.2">
      <c r="A345" s="341"/>
      <c r="B345" s="839"/>
      <c r="C345" s="342" t="s">
        <v>5219</v>
      </c>
      <c r="D345" s="343" t="s">
        <v>5832</v>
      </c>
      <c r="E345" s="344" t="s">
        <v>5164</v>
      </c>
    </row>
    <row r="346" spans="1:5" ht="84" outlineLevel="1" x14ac:dyDescent="0.2">
      <c r="A346" s="341"/>
      <c r="B346" s="839"/>
      <c r="C346" s="342" t="s">
        <v>5695</v>
      </c>
      <c r="D346" s="343" t="s">
        <v>5422</v>
      </c>
      <c r="E346" s="344" t="s">
        <v>5164</v>
      </c>
    </row>
    <row r="347" spans="1:5" ht="36" outlineLevel="1" x14ac:dyDescent="0.2">
      <c r="A347" s="341"/>
      <c r="B347" s="839"/>
      <c r="C347" s="342" t="s">
        <v>5693</v>
      </c>
      <c r="D347" s="343" t="s">
        <v>5338</v>
      </c>
      <c r="E347" s="344" t="s">
        <v>5164</v>
      </c>
    </row>
    <row r="348" spans="1:5" outlineLevel="1" x14ac:dyDescent="0.2">
      <c r="A348" s="341"/>
      <c r="B348" s="839"/>
      <c r="C348" s="342" t="s">
        <v>5223</v>
      </c>
      <c r="D348" s="343" t="s">
        <v>5164</v>
      </c>
      <c r="E348" s="344" t="s">
        <v>5164</v>
      </c>
    </row>
    <row r="349" spans="1:5" ht="24" outlineLevel="1" x14ac:dyDescent="0.2">
      <c r="A349" s="341"/>
      <c r="B349" s="839"/>
      <c r="C349" s="342" t="s">
        <v>5225</v>
      </c>
      <c r="D349" s="343" t="s">
        <v>5224</v>
      </c>
      <c r="E349" s="344">
        <v>399</v>
      </c>
    </row>
    <row r="350" spans="1:5" ht="24" outlineLevel="1" x14ac:dyDescent="0.2">
      <c r="A350" s="341"/>
      <c r="B350" s="839"/>
      <c r="C350" s="342" t="s">
        <v>5226</v>
      </c>
      <c r="D350" s="343" t="s">
        <v>5696</v>
      </c>
      <c r="E350" s="344" t="s">
        <v>5837</v>
      </c>
    </row>
    <row r="351" spans="1:5" outlineLevel="1" x14ac:dyDescent="0.2">
      <c r="A351" s="341"/>
      <c r="B351" s="839"/>
      <c r="C351" s="342" t="s">
        <v>5229</v>
      </c>
      <c r="D351" s="343" t="s">
        <v>5164</v>
      </c>
      <c r="E351" s="344" t="s">
        <v>5164</v>
      </c>
    </row>
    <row r="352" spans="1:5" outlineLevel="1" x14ac:dyDescent="0.2">
      <c r="A352" s="341"/>
      <c r="B352" s="839"/>
      <c r="C352" s="342" t="s">
        <v>5231</v>
      </c>
      <c r="D352" s="343" t="s">
        <v>5164</v>
      </c>
      <c r="E352" s="344" t="s">
        <v>5164</v>
      </c>
    </row>
    <row r="353" spans="1:5" ht="24" outlineLevel="1" x14ac:dyDescent="0.2">
      <c r="A353" s="341"/>
      <c r="B353" s="839"/>
      <c r="C353" s="342" t="s">
        <v>5234</v>
      </c>
      <c r="D353" s="343" t="s">
        <v>5590</v>
      </c>
      <c r="E353" s="344" t="s">
        <v>5838</v>
      </c>
    </row>
    <row r="354" spans="1:5" outlineLevel="1" x14ac:dyDescent="0.2">
      <c r="A354" s="341"/>
      <c r="B354" s="839"/>
      <c r="C354" s="342" t="s">
        <v>5236</v>
      </c>
      <c r="D354" s="343" t="s">
        <v>5699</v>
      </c>
      <c r="E354" s="344">
        <v>484.78</v>
      </c>
    </row>
    <row r="355" spans="1:5" outlineLevel="1" x14ac:dyDescent="0.2">
      <c r="A355" s="341"/>
      <c r="B355" s="839"/>
      <c r="C355" s="342" t="s">
        <v>5238</v>
      </c>
      <c r="D355" s="343" t="s">
        <v>5700</v>
      </c>
      <c r="E355" s="344"/>
    </row>
    <row r="356" spans="1:5" ht="38.25" x14ac:dyDescent="0.2">
      <c r="A356" s="337">
        <v>37</v>
      </c>
      <c r="B356" s="838" t="s">
        <v>5515</v>
      </c>
      <c r="C356" s="338" t="s">
        <v>5419</v>
      </c>
      <c r="D356" s="339" t="s">
        <v>5839</v>
      </c>
      <c r="E356" s="340" t="s">
        <v>5840</v>
      </c>
    </row>
    <row r="357" spans="1:5" outlineLevel="1" x14ac:dyDescent="0.2">
      <c r="A357" s="341"/>
      <c r="B357" s="839"/>
      <c r="C357" s="342" t="s">
        <v>5217</v>
      </c>
      <c r="D357" s="343" t="s">
        <v>5831</v>
      </c>
      <c r="E357" s="344" t="s">
        <v>5164</v>
      </c>
    </row>
    <row r="358" spans="1:5" ht="36" outlineLevel="1" x14ac:dyDescent="0.2">
      <c r="A358" s="341"/>
      <c r="B358" s="839"/>
      <c r="C358" s="342" t="s">
        <v>5219</v>
      </c>
      <c r="D358" s="343" t="s">
        <v>5832</v>
      </c>
      <c r="E358" s="344" t="s">
        <v>5164</v>
      </c>
    </row>
    <row r="359" spans="1:5" ht="84" outlineLevel="1" x14ac:dyDescent="0.2">
      <c r="A359" s="341"/>
      <c r="B359" s="839"/>
      <c r="C359" s="342" t="s">
        <v>5695</v>
      </c>
      <c r="D359" s="343" t="s">
        <v>5422</v>
      </c>
      <c r="E359" s="344" t="s">
        <v>5164</v>
      </c>
    </row>
    <row r="360" spans="1:5" ht="36" outlineLevel="1" x14ac:dyDescent="0.2">
      <c r="A360" s="341"/>
      <c r="B360" s="839"/>
      <c r="C360" s="342" t="s">
        <v>5693</v>
      </c>
      <c r="D360" s="343" t="s">
        <v>5338</v>
      </c>
      <c r="E360" s="344" t="s">
        <v>5164</v>
      </c>
    </row>
    <row r="361" spans="1:5" outlineLevel="1" x14ac:dyDescent="0.2">
      <c r="A361" s="341"/>
      <c r="B361" s="839"/>
      <c r="C361" s="342" t="s">
        <v>5223</v>
      </c>
      <c r="D361" s="343" t="s">
        <v>5164</v>
      </c>
      <c r="E361" s="344" t="s">
        <v>5164</v>
      </c>
    </row>
    <row r="362" spans="1:5" ht="24" outlineLevel="1" x14ac:dyDescent="0.2">
      <c r="A362" s="341"/>
      <c r="B362" s="839"/>
      <c r="C362" s="342" t="s">
        <v>5225</v>
      </c>
      <c r="D362" s="343" t="s">
        <v>5224</v>
      </c>
      <c r="E362" s="344">
        <v>399.73</v>
      </c>
    </row>
    <row r="363" spans="1:5" ht="24" outlineLevel="1" x14ac:dyDescent="0.2">
      <c r="A363" s="341"/>
      <c r="B363" s="839"/>
      <c r="C363" s="342" t="s">
        <v>5226</v>
      </c>
      <c r="D363" s="343" t="s">
        <v>5696</v>
      </c>
      <c r="E363" s="344" t="s">
        <v>5841</v>
      </c>
    </row>
    <row r="364" spans="1:5" outlineLevel="1" x14ac:dyDescent="0.2">
      <c r="A364" s="341"/>
      <c r="B364" s="839"/>
      <c r="C364" s="342" t="s">
        <v>5229</v>
      </c>
      <c r="D364" s="343" t="s">
        <v>5164</v>
      </c>
      <c r="E364" s="344" t="s">
        <v>5164</v>
      </c>
    </row>
    <row r="365" spans="1:5" outlineLevel="1" x14ac:dyDescent="0.2">
      <c r="A365" s="341"/>
      <c r="B365" s="839"/>
      <c r="C365" s="342" t="s">
        <v>5231</v>
      </c>
      <c r="D365" s="343" t="s">
        <v>5164</v>
      </c>
      <c r="E365" s="344" t="s">
        <v>5164</v>
      </c>
    </row>
    <row r="366" spans="1:5" ht="24" outlineLevel="1" x14ac:dyDescent="0.2">
      <c r="A366" s="341"/>
      <c r="B366" s="839"/>
      <c r="C366" s="342" t="s">
        <v>5234</v>
      </c>
      <c r="D366" s="343" t="s">
        <v>5590</v>
      </c>
      <c r="E366" s="344" t="s">
        <v>5842</v>
      </c>
    </row>
    <row r="367" spans="1:5" outlineLevel="1" x14ac:dyDescent="0.2">
      <c r="A367" s="341"/>
      <c r="B367" s="839"/>
      <c r="C367" s="342" t="s">
        <v>5236</v>
      </c>
      <c r="D367" s="343" t="s">
        <v>5699</v>
      </c>
      <c r="E367" s="344">
        <v>485.67</v>
      </c>
    </row>
    <row r="368" spans="1:5" outlineLevel="1" x14ac:dyDescent="0.2">
      <c r="A368" s="341"/>
      <c r="B368" s="839"/>
      <c r="C368" s="342" t="s">
        <v>5238</v>
      </c>
      <c r="D368" s="343" t="s">
        <v>5700</v>
      </c>
      <c r="E368" s="344"/>
    </row>
    <row r="369" spans="1:5" ht="38.25" x14ac:dyDescent="0.2">
      <c r="A369" s="337">
        <v>38</v>
      </c>
      <c r="B369" s="838" t="s">
        <v>5521</v>
      </c>
      <c r="C369" s="338" t="s">
        <v>5419</v>
      </c>
      <c r="D369" s="339" t="s">
        <v>5843</v>
      </c>
      <c r="E369" s="340" t="s">
        <v>5844</v>
      </c>
    </row>
    <row r="370" spans="1:5" outlineLevel="1" x14ac:dyDescent="0.2">
      <c r="A370" s="341"/>
      <c r="B370" s="839"/>
      <c r="C370" s="342" t="s">
        <v>5217</v>
      </c>
      <c r="D370" s="343" t="s">
        <v>5831</v>
      </c>
      <c r="E370" s="344" t="s">
        <v>5164</v>
      </c>
    </row>
    <row r="371" spans="1:5" ht="36" outlineLevel="1" x14ac:dyDescent="0.2">
      <c r="A371" s="341"/>
      <c r="B371" s="839"/>
      <c r="C371" s="342" t="s">
        <v>5219</v>
      </c>
      <c r="D371" s="343" t="s">
        <v>5832</v>
      </c>
      <c r="E371" s="344" t="s">
        <v>5164</v>
      </c>
    </row>
    <row r="372" spans="1:5" ht="84" outlineLevel="1" x14ac:dyDescent="0.2">
      <c r="A372" s="341"/>
      <c r="B372" s="839"/>
      <c r="C372" s="342" t="s">
        <v>5695</v>
      </c>
      <c r="D372" s="343" t="s">
        <v>5422</v>
      </c>
      <c r="E372" s="344" t="s">
        <v>5164</v>
      </c>
    </row>
    <row r="373" spans="1:5" ht="36" outlineLevel="1" x14ac:dyDescent="0.2">
      <c r="A373" s="341"/>
      <c r="B373" s="839"/>
      <c r="C373" s="342" t="s">
        <v>5693</v>
      </c>
      <c r="D373" s="343" t="s">
        <v>5338</v>
      </c>
      <c r="E373" s="344" t="s">
        <v>5164</v>
      </c>
    </row>
    <row r="374" spans="1:5" outlineLevel="1" x14ac:dyDescent="0.2">
      <c r="A374" s="341"/>
      <c r="B374" s="839"/>
      <c r="C374" s="342" t="s">
        <v>5223</v>
      </c>
      <c r="D374" s="343" t="s">
        <v>5164</v>
      </c>
      <c r="E374" s="344" t="s">
        <v>5164</v>
      </c>
    </row>
    <row r="375" spans="1:5" ht="24" outlineLevel="1" x14ac:dyDescent="0.2">
      <c r="A375" s="341"/>
      <c r="B375" s="839"/>
      <c r="C375" s="342" t="s">
        <v>5225</v>
      </c>
      <c r="D375" s="343" t="s">
        <v>5224</v>
      </c>
      <c r="E375" s="344">
        <v>395.1</v>
      </c>
    </row>
    <row r="376" spans="1:5" ht="24" outlineLevel="1" x14ac:dyDescent="0.2">
      <c r="A376" s="341"/>
      <c r="B376" s="839"/>
      <c r="C376" s="342" t="s">
        <v>5226</v>
      </c>
      <c r="D376" s="343" t="s">
        <v>5696</v>
      </c>
      <c r="E376" s="344" t="s">
        <v>5845</v>
      </c>
    </row>
    <row r="377" spans="1:5" outlineLevel="1" x14ac:dyDescent="0.2">
      <c r="A377" s="341"/>
      <c r="B377" s="839"/>
      <c r="C377" s="342" t="s">
        <v>5229</v>
      </c>
      <c r="D377" s="343" t="s">
        <v>5164</v>
      </c>
      <c r="E377" s="344" t="s">
        <v>5164</v>
      </c>
    </row>
    <row r="378" spans="1:5" outlineLevel="1" x14ac:dyDescent="0.2">
      <c r="A378" s="341"/>
      <c r="B378" s="839"/>
      <c r="C378" s="342" t="s">
        <v>5231</v>
      </c>
      <c r="D378" s="343" t="s">
        <v>5164</v>
      </c>
      <c r="E378" s="344" t="s">
        <v>5164</v>
      </c>
    </row>
    <row r="379" spans="1:5" ht="24" outlineLevel="1" x14ac:dyDescent="0.2">
      <c r="A379" s="341"/>
      <c r="B379" s="839"/>
      <c r="C379" s="342" t="s">
        <v>5234</v>
      </c>
      <c r="D379" s="343" t="s">
        <v>5590</v>
      </c>
      <c r="E379" s="344" t="s">
        <v>5846</v>
      </c>
    </row>
    <row r="380" spans="1:5" outlineLevel="1" x14ac:dyDescent="0.2">
      <c r="A380" s="341"/>
      <c r="B380" s="839"/>
      <c r="C380" s="342" t="s">
        <v>5236</v>
      </c>
      <c r="D380" s="343" t="s">
        <v>5699</v>
      </c>
      <c r="E380" s="344">
        <v>480.05</v>
      </c>
    </row>
    <row r="381" spans="1:5" outlineLevel="1" x14ac:dyDescent="0.2">
      <c r="A381" s="341"/>
      <c r="B381" s="839"/>
      <c r="C381" s="342" t="s">
        <v>5238</v>
      </c>
      <c r="D381" s="343" t="s">
        <v>5700</v>
      </c>
      <c r="E381" s="344"/>
    </row>
    <row r="382" spans="1:5" ht="38.25" x14ac:dyDescent="0.2">
      <c r="A382" s="337">
        <v>39</v>
      </c>
      <c r="B382" s="838" t="s">
        <v>5527</v>
      </c>
      <c r="C382" s="338" t="s">
        <v>5294</v>
      </c>
      <c r="D382" s="339" t="s">
        <v>5528</v>
      </c>
      <c r="E382" s="340" t="s">
        <v>5529</v>
      </c>
    </row>
    <row r="383" spans="1:5" ht="36" outlineLevel="1" x14ac:dyDescent="0.2">
      <c r="A383" s="341"/>
      <c r="B383" s="839"/>
      <c r="C383" s="342" t="s">
        <v>5297</v>
      </c>
      <c r="D383" s="343" t="s">
        <v>5298</v>
      </c>
      <c r="E383" s="344" t="s">
        <v>5164</v>
      </c>
    </row>
    <row r="384" spans="1:5" ht="24" outlineLevel="1" x14ac:dyDescent="0.2">
      <c r="A384" s="341"/>
      <c r="B384" s="839"/>
      <c r="C384" s="342" t="s">
        <v>5299</v>
      </c>
      <c r="D384" s="343" t="s">
        <v>5300</v>
      </c>
      <c r="E384" s="344" t="s">
        <v>5164</v>
      </c>
    </row>
    <row r="385" spans="1:5" outlineLevel="1" x14ac:dyDescent="0.2">
      <c r="A385" s="341"/>
      <c r="B385" s="839"/>
      <c r="C385" s="342" t="s">
        <v>5246</v>
      </c>
      <c r="D385" s="343" t="s">
        <v>5358</v>
      </c>
      <c r="E385" s="344" t="s">
        <v>5164</v>
      </c>
    </row>
    <row r="386" spans="1:5" ht="38.25" x14ac:dyDescent="0.2">
      <c r="A386" s="337">
        <v>40</v>
      </c>
      <c r="B386" s="838" t="s">
        <v>5530</v>
      </c>
      <c r="C386" s="338" t="s">
        <v>5531</v>
      </c>
      <c r="D386" s="339" t="s">
        <v>5847</v>
      </c>
      <c r="E386" s="340" t="s">
        <v>5848</v>
      </c>
    </row>
    <row r="387" spans="1:5" ht="24" outlineLevel="1" x14ac:dyDescent="0.2">
      <c r="A387" s="341"/>
      <c r="B387" s="839"/>
      <c r="C387" s="342" t="s">
        <v>5849</v>
      </c>
      <c r="D387" s="343" t="s">
        <v>5850</v>
      </c>
      <c r="E387" s="344" t="s">
        <v>5164</v>
      </c>
    </row>
    <row r="388" spans="1:5" outlineLevel="1" x14ac:dyDescent="0.2">
      <c r="A388" s="341"/>
      <c r="B388" s="839"/>
      <c r="C388" s="342" t="s">
        <v>5246</v>
      </c>
      <c r="D388" s="343" t="s">
        <v>5705</v>
      </c>
      <c r="E388" s="344" t="s">
        <v>5164</v>
      </c>
    </row>
    <row r="389" spans="1:5" ht="38.25" x14ac:dyDescent="0.2">
      <c r="A389" s="337">
        <v>41</v>
      </c>
      <c r="B389" s="838" t="s">
        <v>5536</v>
      </c>
      <c r="C389" s="338" t="s">
        <v>5531</v>
      </c>
      <c r="D389" s="339" t="s">
        <v>5851</v>
      </c>
      <c r="E389" s="340" t="s">
        <v>5852</v>
      </c>
    </row>
    <row r="390" spans="1:5" ht="24" outlineLevel="1" x14ac:dyDescent="0.2">
      <c r="A390" s="341"/>
      <c r="B390" s="839"/>
      <c r="C390" s="342" t="s">
        <v>5849</v>
      </c>
      <c r="D390" s="343" t="s">
        <v>5850</v>
      </c>
      <c r="E390" s="344" t="s">
        <v>5164</v>
      </c>
    </row>
    <row r="391" spans="1:5" outlineLevel="1" x14ac:dyDescent="0.2">
      <c r="A391" s="341"/>
      <c r="B391" s="839"/>
      <c r="C391" s="342" t="s">
        <v>5539</v>
      </c>
      <c r="D391" s="343" t="s">
        <v>5853</v>
      </c>
      <c r="E391" s="344" t="s">
        <v>5164</v>
      </c>
    </row>
    <row r="392" spans="1:5" outlineLevel="1" x14ac:dyDescent="0.2">
      <c r="A392" s="341"/>
      <c r="B392" s="839"/>
      <c r="C392" s="342" t="s">
        <v>5246</v>
      </c>
      <c r="D392" s="343" t="s">
        <v>5705</v>
      </c>
      <c r="E392" s="344" t="s">
        <v>5164</v>
      </c>
    </row>
    <row r="393" spans="1:5" ht="38.25" x14ac:dyDescent="0.2">
      <c r="A393" s="337">
        <v>42</v>
      </c>
      <c r="B393" s="838" t="s">
        <v>5541</v>
      </c>
      <c r="C393" s="338" t="s">
        <v>5542</v>
      </c>
      <c r="D393" s="339" t="s">
        <v>5854</v>
      </c>
      <c r="E393" s="340" t="s">
        <v>5855</v>
      </c>
    </row>
    <row r="394" spans="1:5" ht="36" outlineLevel="1" x14ac:dyDescent="0.2">
      <c r="A394" s="341"/>
      <c r="B394" s="839"/>
      <c r="C394" s="342" t="s">
        <v>5856</v>
      </c>
      <c r="D394" s="343" t="s">
        <v>5857</v>
      </c>
      <c r="E394" s="344" t="s">
        <v>5164</v>
      </c>
    </row>
    <row r="395" spans="1:5" outlineLevel="1" x14ac:dyDescent="0.2">
      <c r="A395" s="341"/>
      <c r="B395" s="839"/>
      <c r="C395" s="342" t="s">
        <v>5547</v>
      </c>
      <c r="D395" s="343" t="s">
        <v>5858</v>
      </c>
      <c r="E395" s="344" t="s">
        <v>5164</v>
      </c>
    </row>
    <row r="396" spans="1:5" ht="24" outlineLevel="1" x14ac:dyDescent="0.2">
      <c r="A396" s="341"/>
      <c r="B396" s="839"/>
      <c r="C396" s="342" t="s">
        <v>5322</v>
      </c>
      <c r="D396" s="343" t="s">
        <v>5374</v>
      </c>
      <c r="E396" s="344" t="s">
        <v>5164</v>
      </c>
    </row>
    <row r="397" spans="1:5" outlineLevel="1" x14ac:dyDescent="0.2">
      <c r="A397" s="341"/>
      <c r="B397" s="839"/>
      <c r="C397" s="342" t="s">
        <v>5217</v>
      </c>
      <c r="D397" s="343" t="s">
        <v>5710</v>
      </c>
      <c r="E397" s="344" t="s">
        <v>5164</v>
      </c>
    </row>
    <row r="398" spans="1:5" ht="24" outlineLevel="1" x14ac:dyDescent="0.2">
      <c r="A398" s="341"/>
      <c r="B398" s="839"/>
      <c r="C398" s="342" t="s">
        <v>5324</v>
      </c>
      <c r="D398" s="343" t="s">
        <v>5325</v>
      </c>
      <c r="E398" s="344" t="s">
        <v>5859</v>
      </c>
    </row>
    <row r="399" spans="1:5" outlineLevel="1" x14ac:dyDescent="0.2">
      <c r="A399" s="341"/>
      <c r="B399" s="839"/>
      <c r="C399" s="342" t="s">
        <v>5330</v>
      </c>
      <c r="D399" s="343" t="s">
        <v>5860</v>
      </c>
      <c r="E399" s="344" t="s">
        <v>5861</v>
      </c>
    </row>
    <row r="400" spans="1:5" outlineLevel="1" x14ac:dyDescent="0.2">
      <c r="A400" s="341"/>
      <c r="B400" s="839"/>
      <c r="C400" s="342" t="s">
        <v>5333</v>
      </c>
      <c r="D400" s="343" t="s">
        <v>5611</v>
      </c>
      <c r="E400" s="344" t="s">
        <v>5862</v>
      </c>
    </row>
    <row r="401" spans="1:5" outlineLevel="1" x14ac:dyDescent="0.2">
      <c r="A401" s="341"/>
      <c r="B401" s="839"/>
      <c r="C401" s="342" t="s">
        <v>5238</v>
      </c>
      <c r="D401" s="343" t="s">
        <v>5285</v>
      </c>
      <c r="E401" s="344"/>
    </row>
    <row r="402" spans="1:5" ht="21" customHeight="1" x14ac:dyDescent="0.2">
      <c r="A402" s="845" t="s">
        <v>5553</v>
      </c>
      <c r="B402" s="846"/>
      <c r="C402" s="846"/>
      <c r="D402" s="846"/>
      <c r="E402" s="846"/>
    </row>
    <row r="403" spans="1:5" ht="63.75" x14ac:dyDescent="0.2">
      <c r="A403" s="337">
        <v>43</v>
      </c>
      <c r="B403" s="838" t="s">
        <v>5554</v>
      </c>
      <c r="C403" s="338" t="s">
        <v>5555</v>
      </c>
      <c r="D403" s="339" t="s">
        <v>5863</v>
      </c>
      <c r="E403" s="340" t="s">
        <v>5864</v>
      </c>
    </row>
    <row r="404" spans="1:5" outlineLevel="1" x14ac:dyDescent="0.2">
      <c r="A404" s="341"/>
      <c r="B404" s="839"/>
      <c r="C404" s="342" t="s">
        <v>5558</v>
      </c>
      <c r="D404" s="343" t="s">
        <v>5559</v>
      </c>
      <c r="E404" s="344" t="s">
        <v>5164</v>
      </c>
    </row>
    <row r="405" spans="1:5" outlineLevel="1" x14ac:dyDescent="0.2">
      <c r="A405" s="341"/>
      <c r="B405" s="839"/>
      <c r="C405" s="342" t="s">
        <v>5560</v>
      </c>
      <c r="D405" s="343" t="s">
        <v>5865</v>
      </c>
      <c r="E405" s="344" t="s">
        <v>5164</v>
      </c>
    </row>
    <row r="406" spans="1:5" outlineLevel="1" x14ac:dyDescent="0.2">
      <c r="A406" s="341"/>
      <c r="B406" s="839"/>
      <c r="C406" s="342" t="s">
        <v>5562</v>
      </c>
      <c r="D406" s="343" t="s">
        <v>5563</v>
      </c>
      <c r="E406" s="344" t="s">
        <v>5164</v>
      </c>
    </row>
    <row r="407" spans="1:5" outlineLevel="1" x14ac:dyDescent="0.2">
      <c r="A407" s="341"/>
      <c r="B407" s="839"/>
      <c r="C407" s="342" t="s">
        <v>5246</v>
      </c>
      <c r="D407" s="343" t="s">
        <v>5705</v>
      </c>
      <c r="E407" s="344" t="s">
        <v>5164</v>
      </c>
    </row>
    <row r="408" spans="1:5" ht="63.75" x14ac:dyDescent="0.2">
      <c r="A408" s="337">
        <v>44</v>
      </c>
      <c r="B408" s="838" t="s">
        <v>5564</v>
      </c>
      <c r="C408" s="338" t="s">
        <v>5555</v>
      </c>
      <c r="D408" s="339" t="s">
        <v>5866</v>
      </c>
      <c r="E408" s="340" t="s">
        <v>5867</v>
      </c>
    </row>
    <row r="409" spans="1:5" outlineLevel="1" x14ac:dyDescent="0.2">
      <c r="A409" s="341"/>
      <c r="B409" s="839"/>
      <c r="C409" s="342" t="s">
        <v>5558</v>
      </c>
      <c r="D409" s="343" t="s">
        <v>5559</v>
      </c>
      <c r="E409" s="344" t="s">
        <v>5164</v>
      </c>
    </row>
    <row r="410" spans="1:5" outlineLevel="1" x14ac:dyDescent="0.2">
      <c r="A410" s="341"/>
      <c r="B410" s="839"/>
      <c r="C410" s="342" t="s">
        <v>5560</v>
      </c>
      <c r="D410" s="343" t="s">
        <v>5865</v>
      </c>
      <c r="E410" s="344" t="s">
        <v>5164</v>
      </c>
    </row>
    <row r="411" spans="1:5" outlineLevel="1" x14ac:dyDescent="0.2">
      <c r="A411" s="341"/>
      <c r="B411" s="839"/>
      <c r="C411" s="342" t="s">
        <v>5562</v>
      </c>
      <c r="D411" s="343" t="s">
        <v>5563</v>
      </c>
      <c r="E411" s="344" t="s">
        <v>5164</v>
      </c>
    </row>
    <row r="412" spans="1:5" outlineLevel="1" x14ac:dyDescent="0.2">
      <c r="A412" s="341"/>
      <c r="B412" s="839"/>
      <c r="C412" s="342" t="s">
        <v>5567</v>
      </c>
      <c r="D412" s="343" t="s">
        <v>5568</v>
      </c>
      <c r="E412" s="344" t="s">
        <v>5164</v>
      </c>
    </row>
    <row r="413" spans="1:5" outlineLevel="1" x14ac:dyDescent="0.2">
      <c r="A413" s="341"/>
      <c r="B413" s="839"/>
      <c r="C413" s="342" t="s">
        <v>5246</v>
      </c>
      <c r="D413" s="343" t="s">
        <v>5705</v>
      </c>
      <c r="E413" s="344" t="s">
        <v>5164</v>
      </c>
    </row>
    <row r="414" spans="1:5" ht="21" customHeight="1" x14ac:dyDescent="0.2">
      <c r="A414" s="845" t="s">
        <v>5569</v>
      </c>
      <c r="B414" s="846"/>
      <c r="C414" s="846"/>
      <c r="D414" s="846"/>
      <c r="E414" s="846"/>
    </row>
    <row r="415" spans="1:5" ht="38.25" x14ac:dyDescent="0.2">
      <c r="A415" s="337">
        <v>45</v>
      </c>
      <c r="B415" s="838" t="s">
        <v>5570</v>
      </c>
      <c r="C415" s="338" t="s">
        <v>5571</v>
      </c>
      <c r="D415" s="339" t="s">
        <v>5868</v>
      </c>
      <c r="E415" s="340" t="s">
        <v>5869</v>
      </c>
    </row>
    <row r="416" spans="1:5" ht="36" outlineLevel="1" x14ac:dyDescent="0.2">
      <c r="A416" s="341"/>
      <c r="B416" s="839"/>
      <c r="C416" s="342" t="s">
        <v>5870</v>
      </c>
      <c r="D416" s="343" t="s">
        <v>5871</v>
      </c>
      <c r="E416" s="344" t="s">
        <v>5164</v>
      </c>
    </row>
    <row r="417" spans="1:5" outlineLevel="1" x14ac:dyDescent="0.2">
      <c r="A417" s="341"/>
      <c r="B417" s="839"/>
      <c r="C417" s="342" t="s">
        <v>5217</v>
      </c>
      <c r="D417" s="343" t="s">
        <v>5710</v>
      </c>
      <c r="E417" s="344" t="s">
        <v>5164</v>
      </c>
    </row>
    <row r="418" spans="1:5" outlineLevel="1" x14ac:dyDescent="0.2">
      <c r="A418" s="341"/>
      <c r="B418" s="839"/>
      <c r="C418" s="342" t="s">
        <v>5223</v>
      </c>
      <c r="D418" s="343" t="s">
        <v>5164</v>
      </c>
      <c r="E418" s="344" t="s">
        <v>5164</v>
      </c>
    </row>
    <row r="419" spans="1:5" outlineLevel="1" x14ac:dyDescent="0.2">
      <c r="A419" s="341"/>
      <c r="B419" s="839"/>
      <c r="C419" s="342" t="s">
        <v>5576</v>
      </c>
      <c r="D419" s="343" t="s">
        <v>5164</v>
      </c>
      <c r="E419" s="344" t="s">
        <v>5164</v>
      </c>
    </row>
    <row r="420" spans="1:5" ht="24" outlineLevel="1" x14ac:dyDescent="0.2">
      <c r="A420" s="341"/>
      <c r="B420" s="839"/>
      <c r="C420" s="342" t="s">
        <v>5577</v>
      </c>
      <c r="D420" s="343" t="s">
        <v>5283</v>
      </c>
      <c r="E420" s="344">
        <v>688.9</v>
      </c>
    </row>
    <row r="421" spans="1:5" outlineLevel="1" x14ac:dyDescent="0.2">
      <c r="A421" s="341"/>
      <c r="B421" s="839"/>
      <c r="C421" s="342" t="s">
        <v>5402</v>
      </c>
      <c r="D421" s="343" t="s">
        <v>5164</v>
      </c>
      <c r="E421" s="344" t="s">
        <v>5164</v>
      </c>
    </row>
    <row r="422" spans="1:5" outlineLevel="1" x14ac:dyDescent="0.2">
      <c r="A422" s="341"/>
      <c r="B422" s="839"/>
      <c r="C422" s="342" t="s">
        <v>5578</v>
      </c>
      <c r="D422" s="343" t="s">
        <v>5164</v>
      </c>
      <c r="E422" s="344" t="s">
        <v>5164</v>
      </c>
    </row>
    <row r="423" spans="1:5" outlineLevel="1" x14ac:dyDescent="0.2">
      <c r="A423" s="341"/>
      <c r="B423" s="839"/>
      <c r="C423" s="342" t="s">
        <v>5579</v>
      </c>
      <c r="D423" s="343" t="s">
        <v>5164</v>
      </c>
      <c r="E423" s="344" t="s">
        <v>5164</v>
      </c>
    </row>
    <row r="424" spans="1:5" ht="24" outlineLevel="1" x14ac:dyDescent="0.2">
      <c r="A424" s="341"/>
      <c r="B424" s="839"/>
      <c r="C424" s="342" t="s">
        <v>5234</v>
      </c>
      <c r="D424" s="343" t="s">
        <v>5407</v>
      </c>
      <c r="E424" s="344">
        <v>430.56</v>
      </c>
    </row>
    <row r="425" spans="1:5" outlineLevel="1" x14ac:dyDescent="0.2">
      <c r="A425" s="341"/>
      <c r="B425" s="839"/>
      <c r="C425" s="342" t="s">
        <v>5236</v>
      </c>
      <c r="D425" s="343" t="s">
        <v>5590</v>
      </c>
      <c r="E425" s="344">
        <v>861.12</v>
      </c>
    </row>
    <row r="426" spans="1:5" ht="48" outlineLevel="1" x14ac:dyDescent="0.2">
      <c r="A426" s="341"/>
      <c r="B426" s="839"/>
      <c r="C426" s="342" t="s">
        <v>5580</v>
      </c>
      <c r="D426" s="343" t="s">
        <v>5581</v>
      </c>
      <c r="E426" s="344" t="s">
        <v>5872</v>
      </c>
    </row>
    <row r="427" spans="1:5" ht="48" outlineLevel="1" x14ac:dyDescent="0.2">
      <c r="A427" s="341"/>
      <c r="B427" s="839"/>
      <c r="C427" s="342" t="s">
        <v>5583</v>
      </c>
      <c r="D427" s="343" t="s">
        <v>5873</v>
      </c>
      <c r="E427" s="344" t="s">
        <v>5874</v>
      </c>
    </row>
    <row r="428" spans="1:5" ht="48" outlineLevel="1" x14ac:dyDescent="0.2">
      <c r="A428" s="341"/>
      <c r="B428" s="839"/>
      <c r="C428" s="342" t="s">
        <v>5586</v>
      </c>
      <c r="D428" s="343" t="s">
        <v>5587</v>
      </c>
      <c r="E428" s="344">
        <v>129.16999999999999</v>
      </c>
    </row>
    <row r="429" spans="1:5" ht="48" outlineLevel="1" x14ac:dyDescent="0.2">
      <c r="A429" s="341"/>
      <c r="B429" s="839"/>
      <c r="C429" s="342" t="s">
        <v>5588</v>
      </c>
      <c r="D429" s="343" t="s">
        <v>5281</v>
      </c>
      <c r="E429" s="344">
        <v>215.28</v>
      </c>
    </row>
    <row r="430" spans="1:5" ht="48" outlineLevel="1" x14ac:dyDescent="0.2">
      <c r="A430" s="341"/>
      <c r="B430" s="839"/>
      <c r="C430" s="342" t="s">
        <v>5589</v>
      </c>
      <c r="D430" s="343" t="s">
        <v>5875</v>
      </c>
      <c r="E430" s="344" t="s">
        <v>5876</v>
      </c>
    </row>
    <row r="431" spans="1:5" ht="48" outlineLevel="1" x14ac:dyDescent="0.2">
      <c r="A431" s="341"/>
      <c r="B431" s="839"/>
      <c r="C431" s="342" t="s">
        <v>5591</v>
      </c>
      <c r="D431" s="343" t="s">
        <v>5877</v>
      </c>
      <c r="E431" s="344">
        <v>473.62</v>
      </c>
    </row>
    <row r="432" spans="1:5" ht="48" outlineLevel="1" x14ac:dyDescent="0.2">
      <c r="A432" s="341"/>
      <c r="B432" s="839"/>
      <c r="C432" s="342" t="s">
        <v>5592</v>
      </c>
      <c r="D432" s="343" t="s">
        <v>5281</v>
      </c>
      <c r="E432" s="344">
        <v>215.28</v>
      </c>
    </row>
    <row r="433" spans="1:5" outlineLevel="1" x14ac:dyDescent="0.2">
      <c r="A433" s="341"/>
      <c r="B433" s="839"/>
      <c r="C433" s="342" t="s">
        <v>5238</v>
      </c>
      <c r="D433" s="343" t="s">
        <v>5285</v>
      </c>
      <c r="E433" s="344"/>
    </row>
    <row r="434" spans="1:5" ht="38.25" x14ac:dyDescent="0.2">
      <c r="A434" s="337">
        <v>46</v>
      </c>
      <c r="B434" s="838" t="s">
        <v>5593</v>
      </c>
      <c r="C434" s="338" t="s">
        <v>5571</v>
      </c>
      <c r="D434" s="339" t="s">
        <v>5878</v>
      </c>
      <c r="E434" s="340" t="s">
        <v>5879</v>
      </c>
    </row>
    <row r="435" spans="1:5" ht="36" outlineLevel="1" x14ac:dyDescent="0.2">
      <c r="A435" s="341"/>
      <c r="B435" s="839"/>
      <c r="C435" s="342" t="s">
        <v>5870</v>
      </c>
      <c r="D435" s="343" t="s">
        <v>5871</v>
      </c>
      <c r="E435" s="344" t="s">
        <v>5164</v>
      </c>
    </row>
    <row r="436" spans="1:5" outlineLevel="1" x14ac:dyDescent="0.2">
      <c r="A436" s="341"/>
      <c r="B436" s="839"/>
      <c r="C436" s="342" t="s">
        <v>5217</v>
      </c>
      <c r="D436" s="343" t="s">
        <v>5710</v>
      </c>
      <c r="E436" s="344" t="s">
        <v>5164</v>
      </c>
    </row>
    <row r="437" spans="1:5" outlineLevel="1" x14ac:dyDescent="0.2">
      <c r="A437" s="341"/>
      <c r="B437" s="839"/>
      <c r="C437" s="342" t="s">
        <v>5223</v>
      </c>
      <c r="D437" s="343" t="s">
        <v>5164</v>
      </c>
      <c r="E437" s="344" t="s">
        <v>5164</v>
      </c>
    </row>
    <row r="438" spans="1:5" outlineLevel="1" x14ac:dyDescent="0.2">
      <c r="A438" s="341"/>
      <c r="B438" s="839"/>
      <c r="C438" s="342" t="s">
        <v>5576</v>
      </c>
      <c r="D438" s="343" t="s">
        <v>5164</v>
      </c>
      <c r="E438" s="344" t="s">
        <v>5164</v>
      </c>
    </row>
    <row r="439" spans="1:5" ht="24" outlineLevel="1" x14ac:dyDescent="0.2">
      <c r="A439" s="341"/>
      <c r="B439" s="839"/>
      <c r="C439" s="342" t="s">
        <v>5577</v>
      </c>
      <c r="D439" s="343" t="s">
        <v>5283</v>
      </c>
      <c r="E439" s="344" t="s">
        <v>5880</v>
      </c>
    </row>
    <row r="440" spans="1:5" outlineLevel="1" x14ac:dyDescent="0.2">
      <c r="A440" s="341"/>
      <c r="B440" s="839"/>
      <c r="C440" s="342" t="s">
        <v>5402</v>
      </c>
      <c r="D440" s="343" t="s">
        <v>5164</v>
      </c>
      <c r="E440" s="344" t="s">
        <v>5164</v>
      </c>
    </row>
    <row r="441" spans="1:5" outlineLevel="1" x14ac:dyDescent="0.2">
      <c r="A441" s="341"/>
      <c r="B441" s="839"/>
      <c r="C441" s="342" t="s">
        <v>5578</v>
      </c>
      <c r="D441" s="343" t="s">
        <v>5164</v>
      </c>
      <c r="E441" s="344" t="s">
        <v>5164</v>
      </c>
    </row>
    <row r="442" spans="1:5" outlineLevel="1" x14ac:dyDescent="0.2">
      <c r="A442" s="341"/>
      <c r="B442" s="839"/>
      <c r="C442" s="342" t="s">
        <v>5579</v>
      </c>
      <c r="D442" s="343" t="s">
        <v>5164</v>
      </c>
      <c r="E442" s="344" t="s">
        <v>5164</v>
      </c>
    </row>
    <row r="443" spans="1:5" ht="24" outlineLevel="1" x14ac:dyDescent="0.2">
      <c r="A443" s="341"/>
      <c r="B443" s="839"/>
      <c r="C443" s="342" t="s">
        <v>5234</v>
      </c>
      <c r="D443" s="343" t="s">
        <v>5407</v>
      </c>
      <c r="E443" s="344">
        <v>861.12</v>
      </c>
    </row>
    <row r="444" spans="1:5" outlineLevel="1" x14ac:dyDescent="0.2">
      <c r="A444" s="341"/>
      <c r="B444" s="839"/>
      <c r="C444" s="342" t="s">
        <v>5236</v>
      </c>
      <c r="D444" s="343" t="s">
        <v>5590</v>
      </c>
      <c r="E444" s="344" t="s">
        <v>5881</v>
      </c>
    </row>
    <row r="445" spans="1:5" ht="48" outlineLevel="1" x14ac:dyDescent="0.2">
      <c r="A445" s="341"/>
      <c r="B445" s="839"/>
      <c r="C445" s="342" t="s">
        <v>5580</v>
      </c>
      <c r="D445" s="343" t="s">
        <v>5581</v>
      </c>
      <c r="E445" s="344" t="s">
        <v>5882</v>
      </c>
    </row>
    <row r="446" spans="1:5" ht="48" outlineLevel="1" x14ac:dyDescent="0.2">
      <c r="A446" s="341"/>
      <c r="B446" s="839"/>
      <c r="C446" s="342" t="s">
        <v>5583</v>
      </c>
      <c r="D446" s="343" t="s">
        <v>5873</v>
      </c>
      <c r="E446" s="344" t="s">
        <v>5883</v>
      </c>
    </row>
    <row r="447" spans="1:5" ht="48" outlineLevel="1" x14ac:dyDescent="0.2">
      <c r="A447" s="341"/>
      <c r="B447" s="839"/>
      <c r="C447" s="342" t="s">
        <v>5586</v>
      </c>
      <c r="D447" s="343" t="s">
        <v>5587</v>
      </c>
      <c r="E447" s="344">
        <v>258.33999999999997</v>
      </c>
    </row>
    <row r="448" spans="1:5" ht="48" outlineLevel="1" x14ac:dyDescent="0.2">
      <c r="A448" s="341"/>
      <c r="B448" s="839"/>
      <c r="C448" s="342" t="s">
        <v>5588</v>
      </c>
      <c r="D448" s="343" t="s">
        <v>5281</v>
      </c>
      <c r="E448" s="344">
        <v>430.56</v>
      </c>
    </row>
    <row r="449" spans="1:5" ht="48" outlineLevel="1" x14ac:dyDescent="0.2">
      <c r="A449" s="341"/>
      <c r="B449" s="839"/>
      <c r="C449" s="342" t="s">
        <v>5589</v>
      </c>
      <c r="D449" s="343" t="s">
        <v>5875</v>
      </c>
      <c r="E449" s="344" t="s">
        <v>5884</v>
      </c>
    </row>
    <row r="450" spans="1:5" ht="48" outlineLevel="1" x14ac:dyDescent="0.2">
      <c r="A450" s="341"/>
      <c r="B450" s="839"/>
      <c r="C450" s="342" t="s">
        <v>5591</v>
      </c>
      <c r="D450" s="343" t="s">
        <v>5877</v>
      </c>
      <c r="E450" s="344">
        <v>947.23</v>
      </c>
    </row>
    <row r="451" spans="1:5" ht="48" outlineLevel="1" x14ac:dyDescent="0.2">
      <c r="A451" s="341"/>
      <c r="B451" s="839"/>
      <c r="C451" s="342" t="s">
        <v>5592</v>
      </c>
      <c r="D451" s="343" t="s">
        <v>5281</v>
      </c>
      <c r="E451" s="344">
        <v>430.56</v>
      </c>
    </row>
    <row r="452" spans="1:5" outlineLevel="1" x14ac:dyDescent="0.2">
      <c r="A452" s="341"/>
      <c r="B452" s="839"/>
      <c r="C452" s="342" t="s">
        <v>5238</v>
      </c>
      <c r="D452" s="343" t="s">
        <v>5285</v>
      </c>
      <c r="E452" s="344"/>
    </row>
    <row r="453" spans="1:5" ht="38.25" x14ac:dyDescent="0.2">
      <c r="A453" s="337">
        <v>47</v>
      </c>
      <c r="B453" s="838" t="s">
        <v>5885</v>
      </c>
      <c r="C453" s="338" t="s">
        <v>5601</v>
      </c>
      <c r="D453" s="339" t="s">
        <v>5886</v>
      </c>
      <c r="E453" s="340" t="s">
        <v>5887</v>
      </c>
    </row>
    <row r="454" spans="1:5" ht="36" outlineLevel="1" x14ac:dyDescent="0.2">
      <c r="A454" s="341"/>
      <c r="B454" s="839"/>
      <c r="C454" s="342" t="s">
        <v>5888</v>
      </c>
      <c r="D454" s="343" t="s">
        <v>5889</v>
      </c>
      <c r="E454" s="344" t="s">
        <v>5164</v>
      </c>
    </row>
    <row r="455" spans="1:5" outlineLevel="1" x14ac:dyDescent="0.2">
      <c r="A455" s="341"/>
      <c r="B455" s="839"/>
      <c r="C455" s="342" t="s">
        <v>5217</v>
      </c>
      <c r="D455" s="343" t="s">
        <v>5606</v>
      </c>
      <c r="E455" s="344" t="s">
        <v>5164</v>
      </c>
    </row>
    <row r="456" spans="1:5" outlineLevel="1" x14ac:dyDescent="0.2">
      <c r="A456" s="341"/>
      <c r="B456" s="839"/>
      <c r="C456" s="342" t="s">
        <v>5223</v>
      </c>
      <c r="D456" s="343" t="s">
        <v>5164</v>
      </c>
      <c r="E456" s="344" t="s">
        <v>5164</v>
      </c>
    </row>
    <row r="457" spans="1:5" ht="24" outlineLevel="1" x14ac:dyDescent="0.2">
      <c r="A457" s="341"/>
      <c r="B457" s="839"/>
      <c r="C457" s="342" t="s">
        <v>5225</v>
      </c>
      <c r="D457" s="343" t="s">
        <v>5224</v>
      </c>
      <c r="E457" s="344">
        <v>763.8</v>
      </c>
    </row>
    <row r="458" spans="1:5" outlineLevel="1" x14ac:dyDescent="0.2">
      <c r="A458" s="341"/>
      <c r="B458" s="839"/>
      <c r="C458" s="342" t="s">
        <v>5607</v>
      </c>
      <c r="D458" s="343" t="s">
        <v>5235</v>
      </c>
      <c r="E458" s="344" t="s">
        <v>5890</v>
      </c>
    </row>
    <row r="459" spans="1:5" ht="24" outlineLevel="1" x14ac:dyDescent="0.2">
      <c r="A459" s="341"/>
      <c r="B459" s="839"/>
      <c r="C459" s="342" t="s">
        <v>5226</v>
      </c>
      <c r="D459" s="343" t="s">
        <v>5891</v>
      </c>
      <c r="E459" s="344" t="s">
        <v>5892</v>
      </c>
    </row>
    <row r="460" spans="1:5" ht="48" outlineLevel="1" x14ac:dyDescent="0.2">
      <c r="A460" s="341"/>
      <c r="B460" s="839"/>
      <c r="C460" s="342" t="s">
        <v>5610</v>
      </c>
      <c r="D460" s="343" t="s">
        <v>5232</v>
      </c>
      <c r="E460" s="344" t="s">
        <v>5893</v>
      </c>
    </row>
    <row r="461" spans="1:5" ht="48" outlineLevel="1" x14ac:dyDescent="0.2">
      <c r="A461" s="341"/>
      <c r="B461" s="839"/>
      <c r="C461" s="342" t="s">
        <v>5613</v>
      </c>
      <c r="D461" s="343" t="s">
        <v>5230</v>
      </c>
      <c r="E461" s="344" t="s">
        <v>5894</v>
      </c>
    </row>
    <row r="462" spans="1:5" ht="48" outlineLevel="1" x14ac:dyDescent="0.2">
      <c r="A462" s="341"/>
      <c r="B462" s="839"/>
      <c r="C462" s="342" t="s">
        <v>5614</v>
      </c>
      <c r="D462" s="343" t="s">
        <v>5230</v>
      </c>
      <c r="E462" s="344" t="s">
        <v>5894</v>
      </c>
    </row>
    <row r="463" spans="1:5" ht="48" outlineLevel="1" x14ac:dyDescent="0.2">
      <c r="A463" s="341"/>
      <c r="B463" s="839"/>
      <c r="C463" s="342" t="s">
        <v>5615</v>
      </c>
      <c r="D463" s="343" t="s">
        <v>5611</v>
      </c>
      <c r="E463" s="344" t="s">
        <v>5895</v>
      </c>
    </row>
    <row r="464" spans="1:5" ht="36" outlineLevel="1" x14ac:dyDescent="0.2">
      <c r="A464" s="341"/>
      <c r="B464" s="839"/>
      <c r="C464" s="342" t="s">
        <v>5617</v>
      </c>
      <c r="D464" s="343" t="s">
        <v>5224</v>
      </c>
      <c r="E464" s="344">
        <v>763.8</v>
      </c>
    </row>
    <row r="465" spans="1:5" ht="48" outlineLevel="1" x14ac:dyDescent="0.2">
      <c r="A465" s="341"/>
      <c r="B465" s="839"/>
      <c r="C465" s="342" t="s">
        <v>5618</v>
      </c>
      <c r="D465" s="343" t="s">
        <v>5414</v>
      </c>
      <c r="E465" s="344">
        <v>381.9</v>
      </c>
    </row>
    <row r="466" spans="1:5" ht="48" outlineLevel="1" x14ac:dyDescent="0.2">
      <c r="A466" s="341"/>
      <c r="B466" s="839"/>
      <c r="C466" s="342" t="s">
        <v>5619</v>
      </c>
      <c r="D466" s="343" t="s">
        <v>5549</v>
      </c>
      <c r="E466" s="344" t="s">
        <v>5896</v>
      </c>
    </row>
    <row r="467" spans="1:5" outlineLevel="1" x14ac:dyDescent="0.2">
      <c r="A467" s="341"/>
      <c r="B467" s="839"/>
      <c r="C467" s="342" t="s">
        <v>5402</v>
      </c>
      <c r="D467" s="343" t="s">
        <v>5164</v>
      </c>
      <c r="E467" s="344" t="s">
        <v>5164</v>
      </c>
    </row>
    <row r="468" spans="1:5" outlineLevel="1" x14ac:dyDescent="0.2">
      <c r="A468" s="341"/>
      <c r="B468" s="839"/>
      <c r="C468" s="342" t="s">
        <v>5579</v>
      </c>
      <c r="D468" s="343" t="s">
        <v>5164</v>
      </c>
      <c r="E468" s="344" t="s">
        <v>5164</v>
      </c>
    </row>
    <row r="469" spans="1:5" ht="24" outlineLevel="1" x14ac:dyDescent="0.2">
      <c r="A469" s="341"/>
      <c r="B469" s="839"/>
      <c r="C469" s="342" t="s">
        <v>5234</v>
      </c>
      <c r="D469" s="343" t="s">
        <v>5232</v>
      </c>
      <c r="E469" s="344" t="s">
        <v>5893</v>
      </c>
    </row>
    <row r="470" spans="1:5" outlineLevel="1" x14ac:dyDescent="0.2">
      <c r="A470" s="341"/>
      <c r="B470" s="839"/>
      <c r="C470" s="342" t="s">
        <v>5622</v>
      </c>
      <c r="D470" s="343" t="s">
        <v>5414</v>
      </c>
      <c r="E470" s="344">
        <v>381.9</v>
      </c>
    </row>
    <row r="471" spans="1:5" ht="60" outlineLevel="1" x14ac:dyDescent="0.2">
      <c r="A471" s="341"/>
      <c r="B471" s="839"/>
      <c r="C471" s="342" t="s">
        <v>5623</v>
      </c>
      <c r="D471" s="343" t="s">
        <v>5407</v>
      </c>
      <c r="E471" s="344" t="s">
        <v>5897</v>
      </c>
    </row>
    <row r="472" spans="1:5" outlineLevel="1" x14ac:dyDescent="0.2">
      <c r="A472" s="341"/>
      <c r="B472" s="839"/>
      <c r="C472" s="342" t="s">
        <v>5236</v>
      </c>
      <c r="D472" s="343" t="s">
        <v>5611</v>
      </c>
      <c r="E472" s="344" t="s">
        <v>5895</v>
      </c>
    </row>
    <row r="473" spans="1:5" outlineLevel="1" x14ac:dyDescent="0.2">
      <c r="A473" s="341"/>
      <c r="B473" s="839"/>
      <c r="C473" s="342" t="s">
        <v>5238</v>
      </c>
      <c r="D473" s="343" t="s">
        <v>5285</v>
      </c>
      <c r="E473" s="344"/>
    </row>
    <row r="474" spans="1:5" ht="63" customHeight="1" x14ac:dyDescent="0.2">
      <c r="A474" s="337">
        <v>48</v>
      </c>
      <c r="B474" s="838" t="s">
        <v>5624</v>
      </c>
      <c r="C474" s="338" t="s">
        <v>5625</v>
      </c>
      <c r="D474" s="339" t="s">
        <v>5898</v>
      </c>
      <c r="E474" s="340" t="s">
        <v>5899</v>
      </c>
    </row>
    <row r="475" spans="1:5" outlineLevel="1" x14ac:dyDescent="0.2">
      <c r="A475" s="341"/>
      <c r="B475" s="839"/>
      <c r="C475" s="342" t="s">
        <v>5628</v>
      </c>
      <c r="D475" s="343" t="s">
        <v>5629</v>
      </c>
      <c r="E475" s="344" t="s">
        <v>5164</v>
      </c>
    </row>
    <row r="476" spans="1:5" outlineLevel="1" x14ac:dyDescent="0.2">
      <c r="A476" s="341"/>
      <c r="B476" s="839"/>
      <c r="C476" s="342" t="s">
        <v>5630</v>
      </c>
      <c r="D476" s="343" t="s">
        <v>5631</v>
      </c>
      <c r="E476" s="344" t="s">
        <v>5164</v>
      </c>
    </row>
    <row r="477" spans="1:5" ht="36" outlineLevel="1" x14ac:dyDescent="0.2">
      <c r="A477" s="341"/>
      <c r="B477" s="839"/>
      <c r="C477" s="342" t="s">
        <v>5888</v>
      </c>
      <c r="D477" s="343" t="s">
        <v>5900</v>
      </c>
      <c r="E477" s="344" t="s">
        <v>5164</v>
      </c>
    </row>
    <row r="478" spans="1:5" outlineLevel="1" x14ac:dyDescent="0.2">
      <c r="A478" s="341"/>
      <c r="B478" s="839"/>
      <c r="C478" s="342" t="s">
        <v>5217</v>
      </c>
      <c r="D478" s="343" t="s">
        <v>5633</v>
      </c>
      <c r="E478" s="344" t="s">
        <v>5164</v>
      </c>
    </row>
    <row r="479" spans="1:5" outlineLevel="1" x14ac:dyDescent="0.2">
      <c r="A479" s="341"/>
      <c r="B479" s="839"/>
      <c r="C479" s="342" t="s">
        <v>5223</v>
      </c>
      <c r="D479" s="343" t="s">
        <v>5164</v>
      </c>
      <c r="E479" s="344" t="s">
        <v>5164</v>
      </c>
    </row>
    <row r="480" spans="1:5" ht="24" outlineLevel="1" x14ac:dyDescent="0.2">
      <c r="A480" s="341"/>
      <c r="B480" s="839"/>
      <c r="C480" s="342" t="s">
        <v>5225</v>
      </c>
      <c r="D480" s="343" t="s">
        <v>5224</v>
      </c>
      <c r="E480" s="344">
        <v>81.319999999999993</v>
      </c>
    </row>
    <row r="481" spans="1:5" outlineLevel="1" x14ac:dyDescent="0.2">
      <c r="A481" s="341"/>
      <c r="B481" s="839"/>
      <c r="C481" s="342" t="s">
        <v>5607</v>
      </c>
      <c r="D481" s="343" t="s">
        <v>5235</v>
      </c>
      <c r="E481" s="344">
        <v>243.95</v>
      </c>
    </row>
    <row r="482" spans="1:5" ht="24" outlineLevel="1" x14ac:dyDescent="0.2">
      <c r="A482" s="341"/>
      <c r="B482" s="839"/>
      <c r="C482" s="342" t="s">
        <v>5226</v>
      </c>
      <c r="D482" s="343" t="s">
        <v>5891</v>
      </c>
      <c r="E482" s="344">
        <v>609.88</v>
      </c>
    </row>
    <row r="483" spans="1:5" ht="48" outlineLevel="1" x14ac:dyDescent="0.2">
      <c r="A483" s="341"/>
      <c r="B483" s="839"/>
      <c r="C483" s="342" t="s">
        <v>5610</v>
      </c>
      <c r="D483" s="343" t="s">
        <v>5232</v>
      </c>
      <c r="E483" s="344">
        <v>365.93</v>
      </c>
    </row>
    <row r="484" spans="1:5" ht="48" outlineLevel="1" x14ac:dyDescent="0.2">
      <c r="A484" s="341"/>
      <c r="B484" s="839"/>
      <c r="C484" s="342" t="s">
        <v>5613</v>
      </c>
      <c r="D484" s="343" t="s">
        <v>5230</v>
      </c>
      <c r="E484" s="344">
        <v>121.98</v>
      </c>
    </row>
    <row r="485" spans="1:5" ht="48" outlineLevel="1" x14ac:dyDescent="0.2">
      <c r="A485" s="341"/>
      <c r="B485" s="839"/>
      <c r="C485" s="342" t="s">
        <v>5614</v>
      </c>
      <c r="D485" s="343" t="s">
        <v>5230</v>
      </c>
      <c r="E485" s="344">
        <v>121.98</v>
      </c>
    </row>
    <row r="486" spans="1:5" ht="48" outlineLevel="1" x14ac:dyDescent="0.2">
      <c r="A486" s="341"/>
      <c r="B486" s="839"/>
      <c r="C486" s="342" t="s">
        <v>5615</v>
      </c>
      <c r="D486" s="343" t="s">
        <v>5611</v>
      </c>
      <c r="E486" s="344">
        <v>284.61</v>
      </c>
    </row>
    <row r="487" spans="1:5" ht="36" outlineLevel="1" x14ac:dyDescent="0.2">
      <c r="A487" s="341"/>
      <c r="B487" s="839"/>
      <c r="C487" s="342" t="s">
        <v>5617</v>
      </c>
      <c r="D487" s="343" t="s">
        <v>5224</v>
      </c>
      <c r="E487" s="344">
        <v>81.319999999999993</v>
      </c>
    </row>
    <row r="488" spans="1:5" ht="48" outlineLevel="1" x14ac:dyDescent="0.2">
      <c r="A488" s="341"/>
      <c r="B488" s="839"/>
      <c r="C488" s="342" t="s">
        <v>5618</v>
      </c>
      <c r="D488" s="343" t="s">
        <v>5414</v>
      </c>
      <c r="E488" s="344">
        <v>40.659999999999997</v>
      </c>
    </row>
    <row r="489" spans="1:5" ht="48" outlineLevel="1" x14ac:dyDescent="0.2">
      <c r="A489" s="341"/>
      <c r="B489" s="839"/>
      <c r="C489" s="342" t="s">
        <v>5619</v>
      </c>
      <c r="D489" s="343" t="s">
        <v>5549</v>
      </c>
      <c r="E489" s="344" t="s">
        <v>5901</v>
      </c>
    </row>
    <row r="490" spans="1:5" outlineLevel="1" x14ac:dyDescent="0.2">
      <c r="A490" s="341"/>
      <c r="B490" s="839"/>
      <c r="C490" s="342" t="s">
        <v>5402</v>
      </c>
      <c r="D490" s="343" t="s">
        <v>5164</v>
      </c>
      <c r="E490" s="344" t="s">
        <v>5164</v>
      </c>
    </row>
    <row r="491" spans="1:5" outlineLevel="1" x14ac:dyDescent="0.2">
      <c r="A491" s="341"/>
      <c r="B491" s="839"/>
      <c r="C491" s="342" t="s">
        <v>5579</v>
      </c>
      <c r="D491" s="343" t="s">
        <v>5164</v>
      </c>
      <c r="E491" s="344" t="s">
        <v>5164</v>
      </c>
    </row>
    <row r="492" spans="1:5" ht="24" outlineLevel="1" x14ac:dyDescent="0.2">
      <c r="A492" s="341"/>
      <c r="B492" s="839"/>
      <c r="C492" s="342" t="s">
        <v>5234</v>
      </c>
      <c r="D492" s="343" t="s">
        <v>5232</v>
      </c>
      <c r="E492" s="344">
        <v>365.93</v>
      </c>
    </row>
    <row r="493" spans="1:5" outlineLevel="1" x14ac:dyDescent="0.2">
      <c r="A493" s="341"/>
      <c r="B493" s="839"/>
      <c r="C493" s="342" t="s">
        <v>5622</v>
      </c>
      <c r="D493" s="343" t="s">
        <v>5414</v>
      </c>
      <c r="E493" s="344">
        <v>40.659999999999997</v>
      </c>
    </row>
    <row r="494" spans="1:5" ht="60" outlineLevel="1" x14ac:dyDescent="0.2">
      <c r="A494" s="341"/>
      <c r="B494" s="839"/>
      <c r="C494" s="342" t="s">
        <v>5623</v>
      </c>
      <c r="D494" s="343" t="s">
        <v>5407</v>
      </c>
      <c r="E494" s="344">
        <v>203.29</v>
      </c>
    </row>
    <row r="495" spans="1:5" outlineLevel="1" x14ac:dyDescent="0.2">
      <c r="A495" s="341"/>
      <c r="B495" s="839"/>
      <c r="C495" s="342" t="s">
        <v>5236</v>
      </c>
      <c r="D495" s="343" t="s">
        <v>5611</v>
      </c>
      <c r="E495" s="344">
        <v>284.61</v>
      </c>
    </row>
    <row r="496" spans="1:5" outlineLevel="1" x14ac:dyDescent="0.2">
      <c r="A496" s="341"/>
      <c r="B496" s="839"/>
      <c r="C496" s="342" t="s">
        <v>5238</v>
      </c>
      <c r="D496" s="343" t="s">
        <v>5285</v>
      </c>
      <c r="E496" s="344"/>
    </row>
    <row r="497" spans="1:5" ht="21" customHeight="1" x14ac:dyDescent="0.2">
      <c r="A497" s="845" t="s">
        <v>5635</v>
      </c>
      <c r="B497" s="846"/>
      <c r="C497" s="846"/>
      <c r="D497" s="846"/>
      <c r="E497" s="846"/>
    </row>
    <row r="498" spans="1:5" ht="38.25" x14ac:dyDescent="0.2">
      <c r="A498" s="337">
        <v>49</v>
      </c>
      <c r="B498" s="838" t="s">
        <v>5636</v>
      </c>
      <c r="C498" s="338" t="s">
        <v>5637</v>
      </c>
      <c r="D498" s="339" t="s">
        <v>5902</v>
      </c>
      <c r="E498" s="340" t="s">
        <v>5903</v>
      </c>
    </row>
    <row r="499" spans="1:5" ht="36" outlineLevel="1" x14ac:dyDescent="0.2">
      <c r="A499" s="341"/>
      <c r="B499" s="839"/>
      <c r="C499" s="342" t="s">
        <v>5870</v>
      </c>
      <c r="D499" s="343" t="s">
        <v>5904</v>
      </c>
      <c r="E499" s="344" t="s">
        <v>5164</v>
      </c>
    </row>
    <row r="500" spans="1:5" outlineLevel="1" x14ac:dyDescent="0.2">
      <c r="A500" s="341"/>
      <c r="B500" s="839"/>
      <c r="C500" s="342" t="s">
        <v>5217</v>
      </c>
      <c r="D500" s="343" t="s">
        <v>5710</v>
      </c>
      <c r="E500" s="344" t="s">
        <v>5164</v>
      </c>
    </row>
    <row r="501" spans="1:5" outlineLevel="1" x14ac:dyDescent="0.2">
      <c r="A501" s="341"/>
      <c r="B501" s="839"/>
      <c r="C501" s="342" t="s">
        <v>5223</v>
      </c>
      <c r="D501" s="343" t="s">
        <v>5164</v>
      </c>
      <c r="E501" s="344" t="s">
        <v>5164</v>
      </c>
    </row>
    <row r="502" spans="1:5" outlineLevel="1" x14ac:dyDescent="0.2">
      <c r="A502" s="341"/>
      <c r="B502" s="839"/>
      <c r="C502" s="342" t="s">
        <v>5576</v>
      </c>
      <c r="D502" s="343" t="s">
        <v>5164</v>
      </c>
      <c r="E502" s="344" t="s">
        <v>5164</v>
      </c>
    </row>
    <row r="503" spans="1:5" ht="24" outlineLevel="1" x14ac:dyDescent="0.2">
      <c r="A503" s="341"/>
      <c r="B503" s="839"/>
      <c r="C503" s="342" t="s">
        <v>5577</v>
      </c>
      <c r="D503" s="343" t="s">
        <v>5283</v>
      </c>
      <c r="E503" s="344" t="s">
        <v>5905</v>
      </c>
    </row>
    <row r="504" spans="1:5" outlineLevel="1" x14ac:dyDescent="0.2">
      <c r="A504" s="341"/>
      <c r="B504" s="839"/>
      <c r="C504" s="342" t="s">
        <v>5402</v>
      </c>
      <c r="D504" s="343" t="s">
        <v>5164</v>
      </c>
      <c r="E504" s="344" t="s">
        <v>5164</v>
      </c>
    </row>
    <row r="505" spans="1:5" outlineLevel="1" x14ac:dyDescent="0.2">
      <c r="A505" s="341"/>
      <c r="B505" s="839"/>
      <c r="C505" s="342" t="s">
        <v>5578</v>
      </c>
      <c r="D505" s="343" t="s">
        <v>5164</v>
      </c>
      <c r="E505" s="344" t="s">
        <v>5164</v>
      </c>
    </row>
    <row r="506" spans="1:5" outlineLevel="1" x14ac:dyDescent="0.2">
      <c r="A506" s="341"/>
      <c r="B506" s="839"/>
      <c r="C506" s="342" t="s">
        <v>5579</v>
      </c>
      <c r="D506" s="343" t="s">
        <v>5164</v>
      </c>
      <c r="E506" s="344" t="s">
        <v>5164</v>
      </c>
    </row>
    <row r="507" spans="1:5" ht="24" outlineLevel="1" x14ac:dyDescent="0.2">
      <c r="A507" s="341"/>
      <c r="B507" s="839"/>
      <c r="C507" s="342" t="s">
        <v>5234</v>
      </c>
      <c r="D507" s="343" t="s">
        <v>5407</v>
      </c>
      <c r="E507" s="344" t="s">
        <v>5906</v>
      </c>
    </row>
    <row r="508" spans="1:5" outlineLevel="1" x14ac:dyDescent="0.2">
      <c r="A508" s="341"/>
      <c r="B508" s="839"/>
      <c r="C508" s="342" t="s">
        <v>5236</v>
      </c>
      <c r="D508" s="343" t="s">
        <v>5590</v>
      </c>
      <c r="E508" s="344" t="s">
        <v>5907</v>
      </c>
    </row>
    <row r="509" spans="1:5" ht="48" outlineLevel="1" x14ac:dyDescent="0.2">
      <c r="A509" s="341"/>
      <c r="B509" s="839"/>
      <c r="C509" s="342" t="s">
        <v>5580</v>
      </c>
      <c r="D509" s="343" t="s">
        <v>5581</v>
      </c>
      <c r="E509" s="344" t="s">
        <v>5908</v>
      </c>
    </row>
    <row r="510" spans="1:5" ht="48" outlineLevel="1" x14ac:dyDescent="0.2">
      <c r="A510" s="341"/>
      <c r="B510" s="839"/>
      <c r="C510" s="342" t="s">
        <v>5583</v>
      </c>
      <c r="D510" s="343" t="s">
        <v>5873</v>
      </c>
      <c r="E510" s="344" t="s">
        <v>5909</v>
      </c>
    </row>
    <row r="511" spans="1:5" ht="48" outlineLevel="1" x14ac:dyDescent="0.2">
      <c r="A511" s="341"/>
      <c r="B511" s="839"/>
      <c r="C511" s="342" t="s">
        <v>5586</v>
      </c>
      <c r="D511" s="343" t="s">
        <v>5587</v>
      </c>
      <c r="E511" s="344" t="s">
        <v>5910</v>
      </c>
    </row>
    <row r="512" spans="1:5" ht="48" outlineLevel="1" x14ac:dyDescent="0.2">
      <c r="A512" s="341"/>
      <c r="B512" s="839"/>
      <c r="C512" s="342" t="s">
        <v>5588</v>
      </c>
      <c r="D512" s="343" t="s">
        <v>5281</v>
      </c>
      <c r="E512" s="344" t="s">
        <v>5911</v>
      </c>
    </row>
    <row r="513" spans="1:5" ht="48" outlineLevel="1" x14ac:dyDescent="0.2">
      <c r="A513" s="341"/>
      <c r="B513" s="839"/>
      <c r="C513" s="342" t="s">
        <v>5589</v>
      </c>
      <c r="D513" s="343" t="s">
        <v>5875</v>
      </c>
      <c r="E513" s="344" t="s">
        <v>5912</v>
      </c>
    </row>
    <row r="514" spans="1:5" ht="48" outlineLevel="1" x14ac:dyDescent="0.2">
      <c r="A514" s="341"/>
      <c r="B514" s="839"/>
      <c r="C514" s="342" t="s">
        <v>5591</v>
      </c>
      <c r="D514" s="343" t="s">
        <v>5877</v>
      </c>
      <c r="E514" s="344" t="s">
        <v>5913</v>
      </c>
    </row>
    <row r="515" spans="1:5" ht="48" outlineLevel="1" x14ac:dyDescent="0.2">
      <c r="A515" s="341"/>
      <c r="B515" s="839"/>
      <c r="C515" s="342" t="s">
        <v>5592</v>
      </c>
      <c r="D515" s="343" t="s">
        <v>5281</v>
      </c>
      <c r="E515" s="344" t="s">
        <v>5911</v>
      </c>
    </row>
    <row r="516" spans="1:5" outlineLevel="1" x14ac:dyDescent="0.2">
      <c r="A516" s="341"/>
      <c r="B516" s="839"/>
      <c r="C516" s="342" t="s">
        <v>5238</v>
      </c>
      <c r="D516" s="343" t="s">
        <v>5285</v>
      </c>
      <c r="E516" s="344"/>
    </row>
    <row r="517" spans="1:5" ht="21" customHeight="1" x14ac:dyDescent="0.2">
      <c r="A517" s="845" t="s">
        <v>5649</v>
      </c>
      <c r="B517" s="846"/>
      <c r="C517" s="846"/>
      <c r="D517" s="846"/>
      <c r="E517" s="846"/>
    </row>
    <row r="518" spans="1:5" ht="51" x14ac:dyDescent="0.2">
      <c r="A518" s="337">
        <v>50</v>
      </c>
      <c r="B518" s="838" t="s">
        <v>5650</v>
      </c>
      <c r="C518" s="338" t="s">
        <v>5651</v>
      </c>
      <c r="D518" s="339" t="s">
        <v>5914</v>
      </c>
      <c r="E518" s="340" t="s">
        <v>5915</v>
      </c>
    </row>
    <row r="519" spans="1:5" ht="60" outlineLevel="1" x14ac:dyDescent="0.2">
      <c r="A519" s="341"/>
      <c r="B519" s="839"/>
      <c r="C519" s="342" t="s">
        <v>5654</v>
      </c>
      <c r="D519" s="343" t="s">
        <v>5655</v>
      </c>
      <c r="E519" s="344" t="s">
        <v>5164</v>
      </c>
    </row>
    <row r="520" spans="1:5" outlineLevel="1" x14ac:dyDescent="0.2">
      <c r="A520" s="341"/>
      <c r="B520" s="839"/>
      <c r="C520" s="342" t="s">
        <v>5217</v>
      </c>
      <c r="D520" s="343" t="s">
        <v>5916</v>
      </c>
      <c r="E520" s="344" t="s">
        <v>5164</v>
      </c>
    </row>
    <row r="521" spans="1:5" outlineLevel="1" x14ac:dyDescent="0.2">
      <c r="A521" s="341"/>
      <c r="B521" s="839"/>
      <c r="C521" s="342" t="s">
        <v>5223</v>
      </c>
      <c r="D521" s="343" t="s">
        <v>5164</v>
      </c>
      <c r="E521" s="344" t="s">
        <v>5164</v>
      </c>
    </row>
    <row r="522" spans="1:5" ht="24" outlineLevel="1" x14ac:dyDescent="0.2">
      <c r="A522" s="341"/>
      <c r="B522" s="839"/>
      <c r="C522" s="342" t="s">
        <v>5225</v>
      </c>
      <c r="D522" s="343" t="s">
        <v>5164</v>
      </c>
      <c r="E522" s="344" t="s">
        <v>5164</v>
      </c>
    </row>
    <row r="523" spans="1:5" outlineLevel="1" x14ac:dyDescent="0.2">
      <c r="A523" s="341"/>
      <c r="B523" s="839"/>
      <c r="C523" s="342" t="s">
        <v>5607</v>
      </c>
      <c r="D523" s="343" t="s">
        <v>5235</v>
      </c>
      <c r="E523" s="344" t="s">
        <v>5917</v>
      </c>
    </row>
    <row r="524" spans="1:5" ht="24" outlineLevel="1" x14ac:dyDescent="0.2">
      <c r="A524" s="341"/>
      <c r="B524" s="839"/>
      <c r="C524" s="342" t="s">
        <v>5226</v>
      </c>
      <c r="D524" s="343" t="s">
        <v>5611</v>
      </c>
      <c r="E524" s="344" t="s">
        <v>5918</v>
      </c>
    </row>
    <row r="525" spans="1:5" ht="36" outlineLevel="1" x14ac:dyDescent="0.2">
      <c r="A525" s="341"/>
      <c r="B525" s="839"/>
      <c r="C525" s="342" t="s">
        <v>5660</v>
      </c>
      <c r="D525" s="343" t="s">
        <v>5919</v>
      </c>
      <c r="E525" s="344" t="s">
        <v>5920</v>
      </c>
    </row>
    <row r="526" spans="1:5" ht="48" outlineLevel="1" x14ac:dyDescent="0.2">
      <c r="A526" s="341"/>
      <c r="B526" s="839"/>
      <c r="C526" s="342" t="s">
        <v>5663</v>
      </c>
      <c r="D526" s="343" t="s">
        <v>5664</v>
      </c>
      <c r="E526" s="344" t="s">
        <v>5921</v>
      </c>
    </row>
    <row r="527" spans="1:5" outlineLevel="1" x14ac:dyDescent="0.2">
      <c r="A527" s="341"/>
      <c r="B527" s="839"/>
      <c r="C527" s="342" t="s">
        <v>5666</v>
      </c>
      <c r="D527" s="343" t="s">
        <v>5164</v>
      </c>
      <c r="E527" s="344" t="s">
        <v>5164</v>
      </c>
    </row>
    <row r="528" spans="1:5" outlineLevel="1" x14ac:dyDescent="0.2">
      <c r="A528" s="341"/>
      <c r="B528" s="839"/>
      <c r="C528" s="342" t="s">
        <v>5231</v>
      </c>
      <c r="D528" s="343" t="s">
        <v>5164</v>
      </c>
      <c r="E528" s="344" t="s">
        <v>5164</v>
      </c>
    </row>
    <row r="529" spans="1:5" ht="24" outlineLevel="1" x14ac:dyDescent="0.2">
      <c r="A529" s="341"/>
      <c r="B529" s="839"/>
      <c r="C529" s="342" t="s">
        <v>5234</v>
      </c>
      <c r="D529" s="343" t="s">
        <v>5224</v>
      </c>
      <c r="E529" s="344" t="s">
        <v>5922</v>
      </c>
    </row>
    <row r="530" spans="1:5" outlineLevel="1" x14ac:dyDescent="0.2">
      <c r="A530" s="341"/>
      <c r="B530" s="839"/>
      <c r="C530" s="342" t="s">
        <v>5236</v>
      </c>
      <c r="D530" s="343" t="s">
        <v>5611</v>
      </c>
      <c r="E530" s="344" t="s">
        <v>5918</v>
      </c>
    </row>
    <row r="531" spans="1:5" outlineLevel="1" x14ac:dyDescent="0.2">
      <c r="A531" s="341"/>
      <c r="B531" s="839"/>
      <c r="C531" s="342" t="s">
        <v>5238</v>
      </c>
      <c r="D531" s="343" t="s">
        <v>5285</v>
      </c>
      <c r="E531" s="344"/>
    </row>
    <row r="532" spans="1:5" ht="15" x14ac:dyDescent="0.2">
      <c r="A532" s="337"/>
      <c r="B532" s="847"/>
      <c r="C532" s="848"/>
      <c r="D532" s="848"/>
      <c r="E532" s="345"/>
    </row>
    <row r="533" spans="1:5" ht="15" x14ac:dyDescent="0.2">
      <c r="A533" s="337"/>
      <c r="B533" s="847" t="s">
        <v>5187</v>
      </c>
      <c r="C533" s="848"/>
      <c r="D533" s="848"/>
      <c r="E533" s="345"/>
    </row>
    <row r="534" spans="1:5" ht="15" x14ac:dyDescent="0.2">
      <c r="A534" s="337"/>
      <c r="B534" s="838" t="s">
        <v>5923</v>
      </c>
      <c r="C534" s="849"/>
      <c r="D534" s="849"/>
      <c r="E534" s="346">
        <v>1578621.02</v>
      </c>
    </row>
    <row r="535" spans="1:5" ht="15" x14ac:dyDescent="0.2">
      <c r="A535" s="304"/>
      <c r="B535" s="850" t="s">
        <v>5681</v>
      </c>
      <c r="C535" s="851"/>
      <c r="D535" s="851"/>
      <c r="E535" s="310">
        <f>E534</f>
        <v>1578621.02</v>
      </c>
    </row>
    <row r="536" spans="1:5" ht="76.5" x14ac:dyDescent="0.2">
      <c r="A536" s="304"/>
      <c r="B536" s="305" t="s">
        <v>5190</v>
      </c>
      <c r="C536" s="309" t="s">
        <v>5682</v>
      </c>
      <c r="D536" s="306" t="s">
        <v>5683</v>
      </c>
      <c r="E536" s="307">
        <f>E535/1.19</f>
        <v>1326572.29</v>
      </c>
    </row>
    <row r="537" spans="1:5" ht="38.25" x14ac:dyDescent="0.2">
      <c r="A537" s="304"/>
      <c r="B537" s="347" t="s">
        <v>5684</v>
      </c>
      <c r="C537" s="309" t="s">
        <v>5194</v>
      </c>
      <c r="D537" s="348" t="s">
        <v>5685</v>
      </c>
      <c r="E537" s="349">
        <f>E535*4.47</f>
        <v>7056435.96</v>
      </c>
    </row>
    <row r="538" spans="1:5" ht="15" x14ac:dyDescent="0.25">
      <c r="A538" s="324"/>
      <c r="B538" s="350"/>
      <c r="C538" s="350"/>
      <c r="D538" s="350"/>
      <c r="E538" s="350"/>
    </row>
    <row r="539" spans="1:5" ht="15" x14ac:dyDescent="0.25">
      <c r="A539" s="324"/>
      <c r="B539" s="350"/>
      <c r="C539" s="350"/>
      <c r="D539" s="350"/>
      <c r="E539" s="350"/>
    </row>
    <row r="540" spans="1:5" ht="15" x14ac:dyDescent="0.25">
      <c r="A540" s="324" t="s">
        <v>5686</v>
      </c>
      <c r="B540" s="350"/>
      <c r="C540" s="350"/>
      <c r="D540" s="350"/>
      <c r="E540" s="350"/>
    </row>
    <row r="541" spans="1:5" ht="15" x14ac:dyDescent="0.25">
      <c r="A541" s="324" t="s">
        <v>5195</v>
      </c>
      <c r="B541" s="350"/>
      <c r="C541" s="350"/>
      <c r="D541" s="350"/>
      <c r="E541" s="350"/>
    </row>
    <row r="542" spans="1:5" ht="15" x14ac:dyDescent="0.25">
      <c r="A542" s="324" t="s">
        <v>5687</v>
      </c>
      <c r="B542" s="350"/>
      <c r="C542" s="350"/>
      <c r="D542" s="350"/>
      <c r="E542" s="350"/>
    </row>
    <row r="543" spans="1:5" ht="15" x14ac:dyDescent="0.25">
      <c r="A543" s="324" t="s">
        <v>5197</v>
      </c>
      <c r="B543" s="350"/>
      <c r="C543" s="350"/>
      <c r="D543" s="350"/>
      <c r="E543" s="350"/>
    </row>
    <row r="544" spans="1:5" x14ac:dyDescent="0.2">
      <c r="A544" s="351"/>
    </row>
  </sheetData>
  <mergeCells count="70">
    <mergeCell ref="B532:D532"/>
    <mergeCell ref="B533:D533"/>
    <mergeCell ref="B534:D534"/>
    <mergeCell ref="B535:D535"/>
    <mergeCell ref="B453:B473"/>
    <mergeCell ref="B474:B496"/>
    <mergeCell ref="A497:E497"/>
    <mergeCell ref="B498:B516"/>
    <mergeCell ref="A517:E517"/>
    <mergeCell ref="B518:B531"/>
    <mergeCell ref="B434:B452"/>
    <mergeCell ref="B356:B368"/>
    <mergeCell ref="B369:B381"/>
    <mergeCell ref="B382:B385"/>
    <mergeCell ref="B386:B388"/>
    <mergeCell ref="B389:B392"/>
    <mergeCell ref="B393:B401"/>
    <mergeCell ref="A402:E402"/>
    <mergeCell ref="B403:B407"/>
    <mergeCell ref="B408:B413"/>
    <mergeCell ref="A414:E414"/>
    <mergeCell ref="B415:B433"/>
    <mergeCell ref="B343:B355"/>
    <mergeCell ref="B200:B212"/>
    <mergeCell ref="B213:B225"/>
    <mergeCell ref="B226:B238"/>
    <mergeCell ref="B239:B251"/>
    <mergeCell ref="B252:B264"/>
    <mergeCell ref="B265:B277"/>
    <mergeCell ref="B278:B290"/>
    <mergeCell ref="B291:B303"/>
    <mergeCell ref="B304:B316"/>
    <mergeCell ref="B317:B329"/>
    <mergeCell ref="B330:B342"/>
    <mergeCell ref="B187:B199"/>
    <mergeCell ref="B117:B119"/>
    <mergeCell ref="B120:B122"/>
    <mergeCell ref="B123:B125"/>
    <mergeCell ref="B126:B128"/>
    <mergeCell ref="B129:B137"/>
    <mergeCell ref="B138:B140"/>
    <mergeCell ref="A141:E141"/>
    <mergeCell ref="B142:B159"/>
    <mergeCell ref="A160:E160"/>
    <mergeCell ref="B161:B173"/>
    <mergeCell ref="B174:B186"/>
    <mergeCell ref="B113:B116"/>
    <mergeCell ref="B52:B54"/>
    <mergeCell ref="B55:B58"/>
    <mergeCell ref="B59:B61"/>
    <mergeCell ref="B62:B64"/>
    <mergeCell ref="B65:B67"/>
    <mergeCell ref="B68:B76"/>
    <mergeCell ref="A77:E77"/>
    <mergeCell ref="B78:B90"/>
    <mergeCell ref="B91:B93"/>
    <mergeCell ref="B94:B109"/>
    <mergeCell ref="B110:B112"/>
    <mergeCell ref="B36:B51"/>
    <mergeCell ref="A2:B2"/>
    <mergeCell ref="C3:E3"/>
    <mergeCell ref="A4:E4"/>
    <mergeCell ref="A5:D5"/>
    <mergeCell ref="A7:E7"/>
    <mergeCell ref="A8:D8"/>
    <mergeCell ref="B11:E11"/>
    <mergeCell ref="B13:E13"/>
    <mergeCell ref="A19:E19"/>
    <mergeCell ref="B20:B32"/>
    <mergeCell ref="B33:B35"/>
  </mergeCells>
  <pageMargins left="0.35433070866141736" right="0.23622047244094491" top="0.74803149606299213" bottom="0.74803149606299213" header="0.31496062992125984" footer="0.31496062992125984"/>
  <pageSetup paperSize="9" orientation="landscape" verticalDpi="4294967295" r:id="rId1"/>
  <headerFooter>
    <oddHeader>&amp;LГранд-СМЕТА</oddHeader>
    <oddFooter>&amp;R&amp;P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S160"/>
  <sheetViews>
    <sheetView showGridLines="0" topLeftCell="A133" zoomScaleNormal="100" workbookViewId="0">
      <selection activeCell="F71" sqref="F71"/>
    </sheetView>
  </sheetViews>
  <sheetFormatPr defaultRowHeight="12.75" x14ac:dyDescent="0.2"/>
  <cols>
    <col min="1" max="1" width="5.28515625" customWidth="1"/>
    <col min="2" max="2" width="16.5703125" customWidth="1"/>
    <col min="3" max="3" width="37.7109375" customWidth="1"/>
    <col min="4" max="8" width="16.7109375" customWidth="1"/>
    <col min="9" max="9" width="19.85546875" customWidth="1"/>
    <col min="10" max="10" width="13.140625" customWidth="1"/>
    <col min="11" max="11" width="13.42578125" customWidth="1"/>
    <col min="12" max="12" width="16.5703125" customWidth="1"/>
    <col min="13" max="13" width="17.7109375" customWidth="1"/>
  </cols>
  <sheetData>
    <row r="1" spans="1:8" x14ac:dyDescent="0.2">
      <c r="H1" s="13" t="s">
        <v>13</v>
      </c>
    </row>
    <row r="2" spans="1:8" x14ac:dyDescent="0.2">
      <c r="A2" s="1"/>
      <c r="B2" s="2"/>
      <c r="C2" s="3"/>
      <c r="D2" s="4"/>
      <c r="E2" s="4"/>
      <c r="F2" s="4"/>
      <c r="G2" s="4"/>
      <c r="H2" s="13" t="s">
        <v>12</v>
      </c>
    </row>
    <row r="3" spans="1:8" ht="32.25" customHeight="1" x14ac:dyDescent="0.2">
      <c r="A3" s="1"/>
      <c r="B3" s="14" t="s">
        <v>0</v>
      </c>
      <c r="C3" s="653" t="s">
        <v>22</v>
      </c>
      <c r="D3" s="653"/>
      <c r="E3" s="653"/>
      <c r="F3" s="653"/>
      <c r="G3" s="653"/>
      <c r="H3" s="4"/>
    </row>
    <row r="4" spans="1:8" x14ac:dyDescent="0.2">
      <c r="A4" s="1"/>
      <c r="B4" s="2"/>
      <c r="C4" s="654" t="s">
        <v>1</v>
      </c>
      <c r="D4" s="654"/>
      <c r="E4" s="654"/>
      <c r="F4" s="654"/>
      <c r="G4" s="654"/>
      <c r="H4" s="4"/>
    </row>
    <row r="5" spans="1:8" x14ac:dyDescent="0.2">
      <c r="A5" s="1"/>
      <c r="B5" s="2" t="s">
        <v>14</v>
      </c>
      <c r="C5" s="7"/>
      <c r="D5" s="4"/>
      <c r="E5" s="5"/>
      <c r="F5" s="4"/>
      <c r="G5" s="4"/>
      <c r="H5" s="4"/>
    </row>
    <row r="6" spans="1:8" x14ac:dyDescent="0.2">
      <c r="A6" s="1"/>
      <c r="B6" s="2"/>
      <c r="C6" s="3"/>
      <c r="D6" s="4"/>
      <c r="E6" s="5"/>
      <c r="F6" s="4"/>
      <c r="G6" s="4"/>
      <c r="H6" s="4"/>
    </row>
    <row r="7" spans="1:8" ht="13.5" x14ac:dyDescent="0.2">
      <c r="A7" s="1"/>
      <c r="B7" s="15" t="s">
        <v>125</v>
      </c>
      <c r="C7" s="16"/>
      <c r="D7" s="17"/>
      <c r="E7" s="18"/>
      <c r="F7" s="17"/>
      <c r="G7" s="17"/>
      <c r="H7" s="4"/>
    </row>
    <row r="8" spans="1:8" ht="27.75" customHeight="1" x14ac:dyDescent="0.2">
      <c r="A8" s="1"/>
      <c r="B8" s="2"/>
      <c r="C8" s="655"/>
      <c r="D8" s="655"/>
      <c r="E8" s="655"/>
      <c r="F8" s="655"/>
      <c r="G8" s="655"/>
      <c r="H8" s="4"/>
    </row>
    <row r="9" spans="1:8" x14ac:dyDescent="0.2">
      <c r="A9" s="1"/>
      <c r="B9" s="2"/>
      <c r="C9" s="654" t="s">
        <v>2</v>
      </c>
      <c r="D9" s="654"/>
      <c r="E9" s="654"/>
      <c r="F9" s="654"/>
      <c r="G9" s="654"/>
      <c r="H9" s="4"/>
    </row>
    <row r="10" spans="1:8" x14ac:dyDescent="0.2">
      <c r="A10" s="1"/>
      <c r="B10" s="2"/>
      <c r="C10" s="3"/>
      <c r="D10" s="4"/>
      <c r="E10" s="5"/>
      <c r="F10" s="4"/>
      <c r="G10" s="4"/>
      <c r="H10" s="4"/>
    </row>
    <row r="11" spans="1:8" x14ac:dyDescent="0.2">
      <c r="A11" s="1"/>
      <c r="B11" s="2"/>
      <c r="C11" s="3"/>
      <c r="D11" s="6"/>
      <c r="E11" s="6"/>
      <c r="F11" s="6"/>
      <c r="G11" s="6"/>
      <c r="H11" s="4"/>
    </row>
    <row r="12" spans="1:8" x14ac:dyDescent="0.2">
      <c r="A12" s="1"/>
      <c r="B12" s="2"/>
      <c r="C12" s="3"/>
      <c r="D12" s="19" t="s">
        <v>23</v>
      </c>
      <c r="E12" s="6"/>
      <c r="F12" s="6"/>
      <c r="G12" s="4"/>
      <c r="H12" s="4"/>
    </row>
    <row r="13" spans="1:8" ht="27.75" customHeight="1" x14ac:dyDescent="0.2">
      <c r="A13" s="1"/>
      <c r="B13" s="2"/>
      <c r="C13" s="655" t="s">
        <v>24</v>
      </c>
      <c r="D13" s="655"/>
      <c r="E13" s="655"/>
      <c r="F13" s="655"/>
      <c r="G13" s="655"/>
      <c r="H13" s="4"/>
    </row>
    <row r="14" spans="1:8" x14ac:dyDescent="0.2">
      <c r="A14" s="1"/>
      <c r="B14" s="2"/>
      <c r="C14" s="652" t="s">
        <v>3</v>
      </c>
      <c r="D14" s="652"/>
      <c r="E14" s="652"/>
      <c r="F14" s="652"/>
      <c r="G14" s="652"/>
      <c r="H14" s="4"/>
    </row>
    <row r="15" spans="1:8" x14ac:dyDescent="0.2">
      <c r="A15" s="1"/>
      <c r="B15" s="2"/>
      <c r="C15" s="3"/>
      <c r="D15" s="6"/>
      <c r="E15" s="6"/>
      <c r="F15" s="6"/>
      <c r="G15" s="6"/>
      <c r="H15" s="4"/>
    </row>
    <row r="16" spans="1:8" x14ac:dyDescent="0.2">
      <c r="A16" s="1"/>
      <c r="B16" s="20" t="s">
        <v>113</v>
      </c>
      <c r="C16" s="3"/>
      <c r="D16" s="8"/>
      <c r="E16" s="4"/>
      <c r="F16" s="4"/>
      <c r="G16" s="4"/>
      <c r="H16" s="4"/>
    </row>
    <row r="17" spans="1:13" x14ac:dyDescent="0.2">
      <c r="A17" s="1"/>
      <c r="B17" s="2"/>
      <c r="C17" s="3"/>
      <c r="D17" s="8"/>
      <c r="E17" s="4"/>
      <c r="F17" s="4"/>
      <c r="G17" s="4"/>
      <c r="H17" s="4"/>
    </row>
    <row r="18" spans="1:13" x14ac:dyDescent="0.2">
      <c r="A18" s="1"/>
      <c r="B18" s="2"/>
      <c r="C18" s="3"/>
      <c r="D18" s="4"/>
      <c r="E18" s="4"/>
      <c r="F18" s="4"/>
      <c r="G18" s="4"/>
      <c r="H18" s="4"/>
    </row>
    <row r="19" spans="1:13" ht="35.25" customHeight="1" x14ac:dyDescent="0.2">
      <c r="A19" s="657" t="s">
        <v>4</v>
      </c>
      <c r="B19" s="663" t="s">
        <v>15</v>
      </c>
      <c r="C19" s="657" t="s">
        <v>16</v>
      </c>
      <c r="D19" s="664" t="s">
        <v>463</v>
      </c>
      <c r="E19" s="665"/>
      <c r="F19" s="665"/>
      <c r="G19" s="665"/>
      <c r="H19" s="666"/>
      <c r="I19" s="656" t="s">
        <v>6017</v>
      </c>
      <c r="J19" s="656"/>
      <c r="K19" s="656"/>
      <c r="L19" s="656"/>
      <c r="M19" s="656"/>
    </row>
    <row r="20" spans="1:13" ht="27.75" customHeight="1" x14ac:dyDescent="0.2">
      <c r="A20" s="657"/>
      <c r="B20" s="663"/>
      <c r="C20" s="657"/>
      <c r="D20" s="657" t="s">
        <v>17</v>
      </c>
      <c r="E20" s="657" t="s">
        <v>5</v>
      </c>
      <c r="F20" s="657" t="s">
        <v>18</v>
      </c>
      <c r="G20" s="657" t="s">
        <v>19</v>
      </c>
      <c r="H20" s="658" t="s">
        <v>20</v>
      </c>
      <c r="I20" s="657" t="s">
        <v>17</v>
      </c>
      <c r="J20" s="657" t="s">
        <v>5</v>
      </c>
      <c r="K20" s="657" t="s">
        <v>18</v>
      </c>
      <c r="L20" s="657" t="s">
        <v>19</v>
      </c>
      <c r="M20" s="658" t="s">
        <v>20</v>
      </c>
    </row>
    <row r="21" spans="1:13" ht="27.75" customHeight="1" x14ac:dyDescent="0.2">
      <c r="A21" s="657"/>
      <c r="B21" s="663"/>
      <c r="C21" s="657"/>
      <c r="D21" s="657"/>
      <c r="E21" s="657"/>
      <c r="F21" s="657"/>
      <c r="G21" s="657"/>
      <c r="H21" s="659"/>
      <c r="I21" s="657"/>
      <c r="J21" s="657"/>
      <c r="K21" s="657"/>
      <c r="L21" s="657"/>
      <c r="M21" s="659"/>
    </row>
    <row r="22" spans="1:13" ht="27.75" customHeight="1" x14ac:dyDescent="0.2">
      <c r="A22" s="657"/>
      <c r="B22" s="663"/>
      <c r="C22" s="657"/>
      <c r="D22" s="657"/>
      <c r="E22" s="657"/>
      <c r="F22" s="657"/>
      <c r="G22" s="657"/>
      <c r="H22" s="660"/>
      <c r="I22" s="657"/>
      <c r="J22" s="657"/>
      <c r="K22" s="657"/>
      <c r="L22" s="657"/>
      <c r="M22" s="660"/>
    </row>
    <row r="23" spans="1:13" x14ac:dyDescent="0.2">
      <c r="A23" s="22">
        <v>1</v>
      </c>
      <c r="B23" s="22">
        <v>2</v>
      </c>
      <c r="C23" s="22">
        <v>3</v>
      </c>
      <c r="D23" s="22">
        <v>4</v>
      </c>
      <c r="E23" s="22">
        <v>5</v>
      </c>
      <c r="F23" s="22">
        <v>6</v>
      </c>
      <c r="G23" s="22">
        <v>7</v>
      </c>
      <c r="H23" s="22">
        <v>8</v>
      </c>
      <c r="I23" s="477"/>
      <c r="J23" s="477"/>
      <c r="K23" s="477"/>
      <c r="L23" s="477"/>
      <c r="M23" s="477"/>
    </row>
    <row r="24" spans="1:13" ht="21" customHeight="1" x14ac:dyDescent="0.2">
      <c r="A24" s="661" t="s">
        <v>26</v>
      </c>
      <c r="B24" s="662"/>
      <c r="C24" s="662"/>
      <c r="D24" s="662"/>
      <c r="E24" s="662"/>
      <c r="F24" s="662"/>
      <c r="G24" s="662"/>
      <c r="H24" s="662"/>
      <c r="I24" s="490"/>
      <c r="J24" s="490"/>
      <c r="K24" s="490"/>
      <c r="L24" s="490"/>
      <c r="M24" s="490"/>
    </row>
    <row r="25" spans="1:13" s="28" customFormat="1" ht="25.5" x14ac:dyDescent="0.2">
      <c r="A25" s="23">
        <v>1</v>
      </c>
      <c r="B25" s="24" t="s">
        <v>27</v>
      </c>
      <c r="C25" s="25" t="s">
        <v>28</v>
      </c>
      <c r="D25" s="129"/>
      <c r="E25" s="129"/>
      <c r="F25" s="129"/>
      <c r="G25" s="129">
        <f>'ГРО VL4'!M21</f>
        <v>108442.95</v>
      </c>
      <c r="H25" s="129">
        <f>SUM(D25:G25)</f>
        <v>108442.95</v>
      </c>
      <c r="I25" s="485"/>
      <c r="J25" s="485"/>
      <c r="K25" s="485"/>
      <c r="L25" s="485">
        <f>G25</f>
        <v>108442.95</v>
      </c>
      <c r="M25" s="129">
        <f>SUM(I25:L25)</f>
        <v>108442.95</v>
      </c>
    </row>
    <row r="26" spans="1:13" s="28" customFormat="1" x14ac:dyDescent="0.2">
      <c r="A26" s="23">
        <v>2</v>
      </c>
      <c r="B26" s="24" t="s">
        <v>29</v>
      </c>
      <c r="C26" s="25" t="s">
        <v>30</v>
      </c>
      <c r="D26" s="129">
        <f>D27+D28</f>
        <v>244963</v>
      </c>
      <c r="E26" s="129"/>
      <c r="F26" s="129"/>
      <c r="G26" s="129"/>
      <c r="H26" s="129">
        <f t="shared" ref="H26:H30" si="0">SUM(D26:G26)</f>
        <v>244963</v>
      </c>
      <c r="I26" s="129">
        <f>I27+I28</f>
        <v>252680.56</v>
      </c>
      <c r="J26" s="485"/>
      <c r="K26" s="485"/>
      <c r="L26" s="485"/>
      <c r="M26" s="129">
        <f t="shared" ref="M26:M29" si="1">SUM(I26:L26)</f>
        <v>252680.56</v>
      </c>
    </row>
    <row r="27" spans="1:13" s="135" customFormat="1" x14ac:dyDescent="0.2">
      <c r="A27" s="131" t="s">
        <v>420</v>
      </c>
      <c r="B27" s="132" t="s">
        <v>126</v>
      </c>
      <c r="C27" s="133" t="s">
        <v>127</v>
      </c>
      <c r="D27" s="134">
        <f>'01-01-01 ПТ'!N296</f>
        <v>197872</v>
      </c>
      <c r="E27" s="134"/>
      <c r="F27" s="134"/>
      <c r="G27" s="134"/>
      <c r="H27" s="134">
        <f t="shared" si="0"/>
        <v>197872</v>
      </c>
      <c r="I27" s="481">
        <f>D27*(1.031*1.005-3.1%*15%)</f>
        <v>204105.96</v>
      </c>
      <c r="J27" s="481"/>
      <c r="K27" s="481"/>
      <c r="L27" s="481"/>
      <c r="M27" s="134">
        <f t="shared" si="1"/>
        <v>204105.96</v>
      </c>
    </row>
    <row r="28" spans="1:13" s="135" customFormat="1" x14ac:dyDescent="0.2">
      <c r="A28" s="131" t="s">
        <v>421</v>
      </c>
      <c r="B28" s="132" t="s">
        <v>419</v>
      </c>
      <c r="C28" s="133" t="s">
        <v>327</v>
      </c>
      <c r="D28" s="134">
        <f>'01-01-02 Вырубка'!N207</f>
        <v>47091</v>
      </c>
      <c r="E28" s="134"/>
      <c r="F28" s="134"/>
      <c r="G28" s="134"/>
      <c r="H28" s="134">
        <f t="shared" si="0"/>
        <v>47091</v>
      </c>
      <c r="I28" s="481">
        <f>D28*(1.031*1.005-3.1%*15%)</f>
        <v>48574.6</v>
      </c>
      <c r="J28" s="481"/>
      <c r="K28" s="481"/>
      <c r="L28" s="481"/>
      <c r="M28" s="134">
        <f t="shared" si="1"/>
        <v>48574.6</v>
      </c>
    </row>
    <row r="29" spans="1:13" s="36" customFormat="1" ht="38.25" x14ac:dyDescent="0.2">
      <c r="A29" s="32">
        <v>3</v>
      </c>
      <c r="B29" s="33" t="s">
        <v>31</v>
      </c>
      <c r="C29" s="34" t="s">
        <v>32</v>
      </c>
      <c r="D29" s="220"/>
      <c r="E29" s="220"/>
      <c r="F29" s="220"/>
      <c r="G29" s="220">
        <f>'01-03-01 СТУ'!F16</f>
        <v>1450000</v>
      </c>
      <c r="H29" s="129">
        <f t="shared" si="0"/>
        <v>1450000</v>
      </c>
      <c r="I29" s="491"/>
      <c r="J29" s="491"/>
      <c r="K29" s="491"/>
      <c r="L29" s="485">
        <f>G29</f>
        <v>1450000</v>
      </c>
      <c r="M29" s="129">
        <f t="shared" si="1"/>
        <v>1450000</v>
      </c>
    </row>
    <row r="30" spans="1:13" s="28" customFormat="1" ht="25.5" x14ac:dyDescent="0.2">
      <c r="A30" s="23"/>
      <c r="B30" s="24" t="s">
        <v>33</v>
      </c>
      <c r="C30" s="25" t="s">
        <v>34</v>
      </c>
      <c r="D30" s="129">
        <f>D25+D26+D29</f>
        <v>244963</v>
      </c>
      <c r="E30" s="129"/>
      <c r="F30" s="129"/>
      <c r="G30" s="129">
        <f t="shared" ref="G30" si="2">G25+G26+G29</f>
        <v>1558442.95</v>
      </c>
      <c r="H30" s="129">
        <f t="shared" si="0"/>
        <v>1803405.95</v>
      </c>
      <c r="I30" s="129">
        <f>I25+I26+I29</f>
        <v>252680.56</v>
      </c>
      <c r="J30" s="129"/>
      <c r="K30" s="129"/>
      <c r="L30" s="129">
        <f t="shared" ref="L30" si="3">L25+L26+L29</f>
        <v>1558442.95</v>
      </c>
      <c r="M30" s="129">
        <f t="shared" ref="M30" si="4">SUM(I30:L30)</f>
        <v>1811123.51</v>
      </c>
    </row>
    <row r="31" spans="1:13" s="28" customFormat="1" ht="21" customHeight="1" x14ac:dyDescent="0.2">
      <c r="A31" s="661" t="s">
        <v>35</v>
      </c>
      <c r="B31" s="662"/>
      <c r="C31" s="662"/>
      <c r="D31" s="662"/>
      <c r="E31" s="662"/>
      <c r="F31" s="662"/>
      <c r="G31" s="662"/>
      <c r="H31" s="662"/>
      <c r="I31" s="485"/>
      <c r="J31" s="485"/>
      <c r="K31" s="485"/>
      <c r="L31" s="485"/>
      <c r="M31" s="485"/>
    </row>
    <row r="32" spans="1:13" s="28" customFormat="1" x14ac:dyDescent="0.2">
      <c r="A32" s="23">
        <v>4</v>
      </c>
      <c r="B32" s="24" t="s">
        <v>36</v>
      </c>
      <c r="C32" s="25" t="s">
        <v>37</v>
      </c>
      <c r="D32" s="129">
        <f>SUM(D33:D46)</f>
        <v>492861</v>
      </c>
      <c r="E32" s="129">
        <f t="shared" ref="E32:F32" si="5">SUM(E33:E46)</f>
        <v>233270</v>
      </c>
      <c r="F32" s="129">
        <f t="shared" si="5"/>
        <v>9575067</v>
      </c>
      <c r="G32" s="129"/>
      <c r="H32" s="129">
        <f>SUM(D32:G32)</f>
        <v>10301198</v>
      </c>
      <c r="I32" s="129">
        <f>SUM(I33:I46)</f>
        <v>508388.58</v>
      </c>
      <c r="J32" s="129">
        <f t="shared" ref="J32" si="6">SUM(J33:J46)</f>
        <v>240619.17</v>
      </c>
      <c r="K32" s="129">
        <f t="shared" ref="K32" si="7">SUM(K33:K46)</f>
        <v>9575067</v>
      </c>
      <c r="L32" s="485"/>
      <c r="M32" s="129">
        <f>SUM(I32:L32)</f>
        <v>10324074.75</v>
      </c>
    </row>
    <row r="33" spans="1:13" s="135" customFormat="1" ht="25.5" x14ac:dyDescent="0.2">
      <c r="A33" s="131" t="s">
        <v>523</v>
      </c>
      <c r="B33" s="132" t="s">
        <v>495</v>
      </c>
      <c r="C33" s="133" t="s">
        <v>496</v>
      </c>
      <c r="D33" s="134">
        <f>'02-01-01 КР'!N273</f>
        <v>255943</v>
      </c>
      <c r="E33" s="134"/>
      <c r="F33" s="134"/>
      <c r="G33" s="134"/>
      <c r="H33" s="134">
        <f>SUM(D33:G33)</f>
        <v>255943</v>
      </c>
      <c r="I33" s="481">
        <f>D33*(1.031*1.005-3.1%*15%)</f>
        <v>264006.48</v>
      </c>
      <c r="J33" s="481"/>
      <c r="K33" s="481"/>
      <c r="L33" s="481"/>
      <c r="M33" s="134">
        <f>SUM(I33:L33)</f>
        <v>264006.48</v>
      </c>
    </row>
    <row r="34" spans="1:13" s="135" customFormat="1" x14ac:dyDescent="0.2">
      <c r="A34" s="131" t="s">
        <v>524</v>
      </c>
      <c r="B34" s="132" t="s">
        <v>497</v>
      </c>
      <c r="C34" s="133" t="s">
        <v>498</v>
      </c>
      <c r="D34" s="134">
        <f>'02-01-02 АР'!N192</f>
        <v>234274</v>
      </c>
      <c r="E34" s="134">
        <f>'02-01-02 АР'!N199</f>
        <v>59720</v>
      </c>
      <c r="F34" s="134">
        <f>'02-01-02 АР'!N206</f>
        <v>2812517</v>
      </c>
      <c r="G34" s="134"/>
      <c r="H34" s="134">
        <f t="shared" ref="H34:H46" si="8">SUM(D34:G34)</f>
        <v>3106511</v>
      </c>
      <c r="I34" s="481">
        <f t="shared" ref="I34:I38" si="9">D34*(1.031*1.005-3.1%*15%)</f>
        <v>241654.8</v>
      </c>
      <c r="J34" s="481">
        <f t="shared" ref="J34:J46" si="10">E34*(1.031*1.005-3.1%*15%)</f>
        <v>61601.48</v>
      </c>
      <c r="K34" s="481">
        <f>F34</f>
        <v>2812517</v>
      </c>
      <c r="L34" s="481"/>
      <c r="M34" s="134">
        <f t="shared" ref="M34:M46" si="11">SUM(I34:L34)</f>
        <v>3115773.28</v>
      </c>
    </row>
    <row r="35" spans="1:13" s="135" customFormat="1" x14ac:dyDescent="0.2">
      <c r="A35" s="131" t="s">
        <v>525</v>
      </c>
      <c r="B35" s="132" t="s">
        <v>499</v>
      </c>
      <c r="C35" s="133" t="s">
        <v>500</v>
      </c>
      <c r="D35" s="134"/>
      <c r="E35" s="134">
        <f>'02-01-03 СОТ'!N218</f>
        <v>22781</v>
      </c>
      <c r="F35" s="134">
        <f>'02-01-03 СОТ'!N225</f>
        <v>231518</v>
      </c>
      <c r="G35" s="134"/>
      <c r="H35" s="134">
        <f t="shared" si="8"/>
        <v>254299</v>
      </c>
      <c r="I35" s="481"/>
      <c r="J35" s="481">
        <f t="shared" si="10"/>
        <v>23498.720000000001</v>
      </c>
      <c r="K35" s="481">
        <f t="shared" ref="K35:K37" si="12">F35</f>
        <v>231518</v>
      </c>
      <c r="L35" s="481"/>
      <c r="M35" s="134">
        <f t="shared" si="11"/>
        <v>255016.72</v>
      </c>
    </row>
    <row r="36" spans="1:13" s="135" customFormat="1" x14ac:dyDescent="0.2">
      <c r="A36" s="131" t="s">
        <v>526</v>
      </c>
      <c r="B36" s="132" t="s">
        <v>501</v>
      </c>
      <c r="C36" s="133" t="s">
        <v>502</v>
      </c>
      <c r="D36" s="134"/>
      <c r="E36" s="134">
        <f>'02-01-04 СОТС'!N239</f>
        <v>13388</v>
      </c>
      <c r="F36" s="134">
        <f>'02-01-04 СОТС'!N246</f>
        <v>29837</v>
      </c>
      <c r="G36" s="134"/>
      <c r="H36" s="134">
        <f t="shared" si="8"/>
        <v>43225</v>
      </c>
      <c r="I36" s="481"/>
      <c r="J36" s="481">
        <f t="shared" si="10"/>
        <v>13809.79</v>
      </c>
      <c r="K36" s="481">
        <f t="shared" si="12"/>
        <v>29837</v>
      </c>
      <c r="L36" s="481"/>
      <c r="M36" s="134">
        <f t="shared" si="11"/>
        <v>43646.79</v>
      </c>
    </row>
    <row r="37" spans="1:13" s="135" customFormat="1" x14ac:dyDescent="0.2">
      <c r="A37" s="131" t="s">
        <v>527</v>
      </c>
      <c r="B37" s="132" t="s">
        <v>503</v>
      </c>
      <c r="C37" s="133" t="s">
        <v>504</v>
      </c>
      <c r="D37" s="134"/>
      <c r="E37" s="134">
        <f>'02-01-05 СКУД'!N137</f>
        <v>15239</v>
      </c>
      <c r="F37" s="134">
        <f>'02-01-05 СКУД'!N144</f>
        <v>16871</v>
      </c>
      <c r="G37" s="134"/>
      <c r="H37" s="134">
        <f t="shared" si="8"/>
        <v>32110</v>
      </c>
      <c r="I37" s="481"/>
      <c r="J37" s="481">
        <f t="shared" si="10"/>
        <v>15719.1</v>
      </c>
      <c r="K37" s="481">
        <f t="shared" si="12"/>
        <v>16871</v>
      </c>
      <c r="L37" s="481"/>
      <c r="M37" s="134">
        <f t="shared" si="11"/>
        <v>32590.1</v>
      </c>
    </row>
    <row r="38" spans="1:13" s="135" customFormat="1" ht="25.5" x14ac:dyDescent="0.2">
      <c r="A38" s="131" t="s">
        <v>528</v>
      </c>
      <c r="B38" s="132" t="s">
        <v>505</v>
      </c>
      <c r="C38" s="133" t="s">
        <v>506</v>
      </c>
      <c r="D38" s="134">
        <f>'02-01-06 ОВ'!N81</f>
        <v>2644</v>
      </c>
      <c r="E38" s="134"/>
      <c r="F38" s="134"/>
      <c r="G38" s="134"/>
      <c r="H38" s="134">
        <f t="shared" si="8"/>
        <v>2644</v>
      </c>
      <c r="I38" s="481">
        <f t="shared" si="9"/>
        <v>2727.3</v>
      </c>
      <c r="J38" s="481"/>
      <c r="K38" s="481"/>
      <c r="L38" s="481"/>
      <c r="M38" s="134">
        <f t="shared" si="11"/>
        <v>2727.3</v>
      </c>
    </row>
    <row r="39" spans="1:13" s="135" customFormat="1" x14ac:dyDescent="0.2">
      <c r="A39" s="131" t="s">
        <v>529</v>
      </c>
      <c r="B39" s="132" t="s">
        <v>507</v>
      </c>
      <c r="C39" s="133" t="s">
        <v>508</v>
      </c>
      <c r="D39" s="134"/>
      <c r="E39" s="134">
        <f>'02-01-07 СКС'!N256</f>
        <v>42649</v>
      </c>
      <c r="F39" s="134">
        <f>'02-01-07 СКС'!N263</f>
        <v>486609</v>
      </c>
      <c r="G39" s="134"/>
      <c r="H39" s="134">
        <f t="shared" si="8"/>
        <v>529258</v>
      </c>
      <c r="I39" s="481"/>
      <c r="J39" s="481">
        <f t="shared" si="10"/>
        <v>43992.66</v>
      </c>
      <c r="K39" s="481">
        <f>F39</f>
        <v>486609</v>
      </c>
      <c r="L39" s="481"/>
      <c r="M39" s="134">
        <f t="shared" si="11"/>
        <v>530601.66</v>
      </c>
    </row>
    <row r="40" spans="1:13" s="135" customFormat="1" x14ac:dyDescent="0.2">
      <c r="A40" s="131" t="s">
        <v>530</v>
      </c>
      <c r="B40" s="132" t="s">
        <v>509</v>
      </c>
      <c r="C40" s="133" t="s">
        <v>510</v>
      </c>
      <c r="D40" s="134"/>
      <c r="E40" s="134">
        <f>'02-01-08 СТС'!N65</f>
        <v>1590</v>
      </c>
      <c r="F40" s="134">
        <f>'02-01-08 СТС'!N71</f>
        <v>10271</v>
      </c>
      <c r="G40" s="134"/>
      <c r="H40" s="134">
        <f t="shared" si="8"/>
        <v>11861</v>
      </c>
      <c r="I40" s="481"/>
      <c r="J40" s="481">
        <f t="shared" si="10"/>
        <v>1640.09</v>
      </c>
      <c r="K40" s="481">
        <f t="shared" ref="K40:K46" si="13">F40</f>
        <v>10271</v>
      </c>
      <c r="L40" s="481"/>
      <c r="M40" s="134">
        <f t="shared" si="11"/>
        <v>11911.09</v>
      </c>
    </row>
    <row r="41" spans="1:13" s="135" customFormat="1" x14ac:dyDescent="0.2">
      <c r="A41" s="131" t="s">
        <v>531</v>
      </c>
      <c r="B41" s="132" t="s">
        <v>511</v>
      </c>
      <c r="C41" s="133" t="s">
        <v>512</v>
      </c>
      <c r="D41" s="134"/>
      <c r="E41" s="134">
        <f>'02-01-09 СЧ'!N94</f>
        <v>7783</v>
      </c>
      <c r="F41" s="134">
        <f>'02-01-09 СЧ'!N101</f>
        <v>355036</v>
      </c>
      <c r="G41" s="134"/>
      <c r="H41" s="134">
        <f t="shared" si="8"/>
        <v>362819</v>
      </c>
      <c r="I41" s="481"/>
      <c r="J41" s="481">
        <f t="shared" si="10"/>
        <v>8028.2</v>
      </c>
      <c r="K41" s="481">
        <f t="shared" si="13"/>
        <v>355036</v>
      </c>
      <c r="L41" s="481"/>
      <c r="M41" s="134">
        <f t="shared" si="11"/>
        <v>363064.2</v>
      </c>
    </row>
    <row r="42" spans="1:13" s="135" customFormat="1" x14ac:dyDescent="0.2">
      <c r="A42" s="131" t="s">
        <v>532</v>
      </c>
      <c r="B42" s="132" t="s">
        <v>513</v>
      </c>
      <c r="C42" s="133" t="s">
        <v>514</v>
      </c>
      <c r="D42" s="134"/>
      <c r="E42" s="134">
        <f>'02-01-10 ППС'!N115</f>
        <v>12293</v>
      </c>
      <c r="F42" s="134">
        <f>'02-01-10 ППС'!N122</f>
        <v>4977835</v>
      </c>
      <c r="G42" s="134"/>
      <c r="H42" s="134">
        <f t="shared" si="8"/>
        <v>4990128</v>
      </c>
      <c r="I42" s="481"/>
      <c r="J42" s="481">
        <f t="shared" si="10"/>
        <v>12680.29</v>
      </c>
      <c r="K42" s="481">
        <f t="shared" si="13"/>
        <v>4977835</v>
      </c>
      <c r="L42" s="481"/>
      <c r="M42" s="134">
        <f t="shared" si="11"/>
        <v>4990515.29</v>
      </c>
    </row>
    <row r="43" spans="1:13" s="135" customFormat="1" x14ac:dyDescent="0.2">
      <c r="A43" s="131" t="s">
        <v>533</v>
      </c>
      <c r="B43" s="132" t="s">
        <v>515</v>
      </c>
      <c r="C43" s="133" t="s">
        <v>516</v>
      </c>
      <c r="D43" s="134"/>
      <c r="E43" s="134">
        <f>'02-01-11 СОДС'!N114</f>
        <v>9947</v>
      </c>
      <c r="F43" s="134">
        <f>'02-01-11 СОДС'!N121</f>
        <v>143140</v>
      </c>
      <c r="G43" s="134"/>
      <c r="H43" s="134">
        <f t="shared" si="8"/>
        <v>153087</v>
      </c>
      <c r="I43" s="481"/>
      <c r="J43" s="481">
        <f t="shared" si="10"/>
        <v>10260.379999999999</v>
      </c>
      <c r="K43" s="481">
        <f t="shared" si="13"/>
        <v>143140</v>
      </c>
      <c r="L43" s="481"/>
      <c r="M43" s="134">
        <f t="shared" si="11"/>
        <v>153400.38</v>
      </c>
    </row>
    <row r="44" spans="1:13" s="135" customFormat="1" ht="25.5" x14ac:dyDescent="0.2">
      <c r="A44" s="131" t="s">
        <v>534</v>
      </c>
      <c r="B44" s="132" t="s">
        <v>517</v>
      </c>
      <c r="C44" s="133" t="s">
        <v>518</v>
      </c>
      <c r="D44" s="134"/>
      <c r="E44" s="134">
        <f>'02-01-13 АУПС'!N257</f>
        <v>20928</v>
      </c>
      <c r="F44" s="134">
        <f>'02-01-13 АУПС'!N264</f>
        <v>74044</v>
      </c>
      <c r="G44" s="134"/>
      <c r="H44" s="134">
        <f t="shared" si="8"/>
        <v>94972</v>
      </c>
      <c r="I44" s="481"/>
      <c r="J44" s="481">
        <f t="shared" si="10"/>
        <v>21587.34</v>
      </c>
      <c r="K44" s="481">
        <f t="shared" si="13"/>
        <v>74044</v>
      </c>
      <c r="L44" s="481"/>
      <c r="M44" s="134">
        <f t="shared" si="11"/>
        <v>95631.34</v>
      </c>
    </row>
    <row r="45" spans="1:13" s="135" customFormat="1" x14ac:dyDescent="0.2">
      <c r="A45" s="131" t="s">
        <v>535</v>
      </c>
      <c r="B45" s="132" t="s">
        <v>519</v>
      </c>
      <c r="C45" s="133" t="s">
        <v>520</v>
      </c>
      <c r="D45" s="134"/>
      <c r="E45" s="134">
        <f>'02-01-14 СГС'!N253</f>
        <v>22757</v>
      </c>
      <c r="F45" s="134">
        <f>'02-01-14 СГС'!N260</f>
        <v>433459</v>
      </c>
      <c r="G45" s="134"/>
      <c r="H45" s="134">
        <f t="shared" si="8"/>
        <v>456216</v>
      </c>
      <c r="I45" s="481"/>
      <c r="J45" s="481">
        <f t="shared" si="10"/>
        <v>23473.96</v>
      </c>
      <c r="K45" s="481">
        <f t="shared" si="13"/>
        <v>433459</v>
      </c>
      <c r="L45" s="481"/>
      <c r="M45" s="134">
        <f t="shared" si="11"/>
        <v>456932.96</v>
      </c>
    </row>
    <row r="46" spans="1:13" s="135" customFormat="1" ht="25.5" x14ac:dyDescent="0.2">
      <c r="A46" s="131" t="s">
        <v>536</v>
      </c>
      <c r="B46" s="132" t="s">
        <v>521</v>
      </c>
      <c r="C46" s="133" t="s">
        <v>522</v>
      </c>
      <c r="D46" s="134"/>
      <c r="E46" s="134">
        <f>'02-01-15 СОУЭ'!N118</f>
        <v>4195</v>
      </c>
      <c r="F46" s="134">
        <f>'02-01-15 СОУЭ'!N125</f>
        <v>3930</v>
      </c>
      <c r="G46" s="134"/>
      <c r="H46" s="134">
        <f t="shared" si="8"/>
        <v>8125</v>
      </c>
      <c r="I46" s="481"/>
      <c r="J46" s="481">
        <f t="shared" si="10"/>
        <v>4327.16</v>
      </c>
      <c r="K46" s="481">
        <f t="shared" si="13"/>
        <v>3930</v>
      </c>
      <c r="L46" s="481"/>
      <c r="M46" s="134">
        <f t="shared" si="11"/>
        <v>8257.16</v>
      </c>
    </row>
    <row r="47" spans="1:13" s="28" customFormat="1" x14ac:dyDescent="0.2">
      <c r="A47" s="23">
        <v>5</v>
      </c>
      <c r="B47" s="24" t="s">
        <v>38</v>
      </c>
      <c r="C47" s="25" t="s">
        <v>39</v>
      </c>
      <c r="D47" s="129">
        <f>SUM(D48:D58)</f>
        <v>845809</v>
      </c>
      <c r="E47" s="129">
        <f t="shared" ref="E47:F47" si="14">SUM(E48:E58)</f>
        <v>310329</v>
      </c>
      <c r="F47" s="129">
        <f t="shared" si="14"/>
        <v>9332242</v>
      </c>
      <c r="G47" s="129"/>
      <c r="H47" s="129">
        <f t="shared" ref="H47:H72" si="15">SUM(D47:G47)</f>
        <v>10488380</v>
      </c>
      <c r="I47" s="129">
        <f>SUM(I48:I58)</f>
        <v>872456.22</v>
      </c>
      <c r="J47" s="129">
        <f t="shared" ref="J47" si="16">SUM(J48:J58)</f>
        <v>320105.90999999997</v>
      </c>
      <c r="K47" s="129">
        <f t="shared" ref="K47" si="17">SUM(K48:K58)</f>
        <v>9332242</v>
      </c>
      <c r="L47" s="129"/>
      <c r="M47" s="129">
        <f t="shared" ref="M47:M72" si="18">SUM(I47:L47)</f>
        <v>10524804.130000001</v>
      </c>
    </row>
    <row r="48" spans="1:13" s="135" customFormat="1" ht="25.5" x14ac:dyDescent="0.2">
      <c r="A48" s="131" t="s">
        <v>1549</v>
      </c>
      <c r="B48" s="132" t="s">
        <v>1537</v>
      </c>
      <c r="C48" s="133" t="s">
        <v>1538</v>
      </c>
      <c r="D48" s="134">
        <f>'02-02-01 КР'!N261</f>
        <v>452165</v>
      </c>
      <c r="E48" s="134"/>
      <c r="F48" s="134"/>
      <c r="G48" s="134"/>
      <c r="H48" s="134">
        <f t="shared" si="15"/>
        <v>452165</v>
      </c>
      <c r="I48" s="481">
        <f t="shared" ref="I48" si="19">D48*(1.031*1.005-3.1%*15%)</f>
        <v>466410.46</v>
      </c>
      <c r="J48" s="481"/>
      <c r="K48" s="134"/>
      <c r="L48" s="134"/>
      <c r="M48" s="134">
        <f t="shared" si="18"/>
        <v>466410.46</v>
      </c>
    </row>
    <row r="49" spans="1:13" s="135" customFormat="1" x14ac:dyDescent="0.2">
      <c r="A49" s="131" t="s">
        <v>1550</v>
      </c>
      <c r="B49" s="132" t="s">
        <v>1539</v>
      </c>
      <c r="C49" s="133" t="s">
        <v>498</v>
      </c>
      <c r="D49" s="134">
        <f>'02-02-02 АР'!N192</f>
        <v>390649</v>
      </c>
      <c r="E49" s="134">
        <f>'02-02-02 АР'!N199</f>
        <v>120970</v>
      </c>
      <c r="F49" s="134">
        <f>'02-02-02 АР'!N206</f>
        <v>5705150</v>
      </c>
      <c r="G49" s="134"/>
      <c r="H49" s="134">
        <f t="shared" si="15"/>
        <v>6216769</v>
      </c>
      <c r="I49" s="481">
        <f t="shared" ref="I49:I53" si="20">D49*(1.031*1.005-3.1%*15%)</f>
        <v>402956.4</v>
      </c>
      <c r="J49" s="481">
        <f t="shared" ref="J49:J58" si="21">E49*(1.031*1.005-3.1%*15%)</f>
        <v>124781.16</v>
      </c>
      <c r="K49" s="134">
        <f>F49</f>
        <v>5705150</v>
      </c>
      <c r="L49" s="134"/>
      <c r="M49" s="134">
        <f t="shared" si="18"/>
        <v>6232887.5599999996</v>
      </c>
    </row>
    <row r="50" spans="1:13" s="135" customFormat="1" x14ac:dyDescent="0.2">
      <c r="A50" s="131" t="s">
        <v>1551</v>
      </c>
      <c r="B50" s="132" t="s">
        <v>1540</v>
      </c>
      <c r="C50" s="133" t="s">
        <v>500</v>
      </c>
      <c r="D50" s="134"/>
      <c r="E50" s="134">
        <f>'02-02-03 СОТ'!N421</f>
        <v>53487</v>
      </c>
      <c r="F50" s="134">
        <f>'02-02-03 СОТ'!N428</f>
        <v>2420206</v>
      </c>
      <c r="G50" s="134"/>
      <c r="H50" s="134">
        <f t="shared" si="15"/>
        <v>2473693</v>
      </c>
      <c r="I50" s="481"/>
      <c r="J50" s="481">
        <f t="shared" si="21"/>
        <v>55172.11</v>
      </c>
      <c r="K50" s="134">
        <f t="shared" ref="K50:K58" si="22">F50</f>
        <v>2420206</v>
      </c>
      <c r="L50" s="134"/>
      <c r="M50" s="134">
        <f t="shared" si="18"/>
        <v>2475378.11</v>
      </c>
    </row>
    <row r="51" spans="1:13" s="135" customFormat="1" x14ac:dyDescent="0.2">
      <c r="A51" s="131" t="s">
        <v>1552</v>
      </c>
      <c r="B51" s="132" t="s">
        <v>1541</v>
      </c>
      <c r="C51" s="133" t="s">
        <v>504</v>
      </c>
      <c r="D51" s="134"/>
      <c r="E51" s="134">
        <f>'02-02-04 СКУД'!N137</f>
        <v>13155</v>
      </c>
      <c r="F51" s="134">
        <f>'02-02-04 СКУД'!N144</f>
        <v>10469</v>
      </c>
      <c r="G51" s="134"/>
      <c r="H51" s="134">
        <f t="shared" si="15"/>
        <v>23624</v>
      </c>
      <c r="I51" s="481"/>
      <c r="J51" s="481">
        <f t="shared" si="21"/>
        <v>13569.45</v>
      </c>
      <c r="K51" s="134">
        <f t="shared" si="22"/>
        <v>10469</v>
      </c>
      <c r="L51" s="134"/>
      <c r="M51" s="134">
        <f t="shared" si="18"/>
        <v>24038.45</v>
      </c>
    </row>
    <row r="52" spans="1:13" s="135" customFormat="1" x14ac:dyDescent="0.2">
      <c r="A52" s="131" t="s">
        <v>1553</v>
      </c>
      <c r="B52" s="132" t="s">
        <v>1542</v>
      </c>
      <c r="C52" s="133" t="s">
        <v>502</v>
      </c>
      <c r="D52" s="134"/>
      <c r="E52" s="134">
        <f>'02-02-05 СОТС'!N327</f>
        <v>34507</v>
      </c>
      <c r="F52" s="134">
        <f>'02-02-05 СОТС'!N334</f>
        <v>64442</v>
      </c>
      <c r="G52" s="134"/>
      <c r="H52" s="134">
        <f t="shared" si="15"/>
        <v>98949</v>
      </c>
      <c r="I52" s="481"/>
      <c r="J52" s="481">
        <f t="shared" si="21"/>
        <v>35594.14</v>
      </c>
      <c r="K52" s="134">
        <f t="shared" si="22"/>
        <v>64442</v>
      </c>
      <c r="L52" s="134"/>
      <c r="M52" s="134">
        <f t="shared" si="18"/>
        <v>100036.14</v>
      </c>
    </row>
    <row r="53" spans="1:13" s="135" customFormat="1" ht="25.5" x14ac:dyDescent="0.2">
      <c r="A53" s="131" t="s">
        <v>1554</v>
      </c>
      <c r="B53" s="132" t="s">
        <v>1543</v>
      </c>
      <c r="C53" s="133" t="s">
        <v>506</v>
      </c>
      <c r="D53" s="134">
        <f>'02-02-06 ОВ'!N81</f>
        <v>2995</v>
      </c>
      <c r="E53" s="134"/>
      <c r="F53" s="134"/>
      <c r="G53" s="134"/>
      <c r="H53" s="134">
        <f t="shared" si="15"/>
        <v>2995</v>
      </c>
      <c r="I53" s="481">
        <f t="shared" si="20"/>
        <v>3089.36</v>
      </c>
      <c r="J53" s="481"/>
      <c r="K53" s="134"/>
      <c r="L53" s="134"/>
      <c r="M53" s="134">
        <f t="shared" si="18"/>
        <v>3089.36</v>
      </c>
    </row>
    <row r="54" spans="1:13" s="135" customFormat="1" x14ac:dyDescent="0.2">
      <c r="A54" s="131" t="s">
        <v>1555</v>
      </c>
      <c r="B54" s="132" t="s">
        <v>1544</v>
      </c>
      <c r="C54" s="133" t="s">
        <v>508</v>
      </c>
      <c r="D54" s="134"/>
      <c r="E54" s="134">
        <f>'02-02-07 СКС'!N266</f>
        <v>42649</v>
      </c>
      <c r="F54" s="134">
        <f>'02-02-07 СКС'!N273</f>
        <v>486609</v>
      </c>
      <c r="G54" s="134"/>
      <c r="H54" s="134">
        <f t="shared" si="15"/>
        <v>529258</v>
      </c>
      <c r="I54" s="481"/>
      <c r="J54" s="481">
        <f t="shared" si="21"/>
        <v>43992.66</v>
      </c>
      <c r="K54" s="134">
        <f t="shared" si="22"/>
        <v>486609</v>
      </c>
      <c r="L54" s="134"/>
      <c r="M54" s="134">
        <f t="shared" si="18"/>
        <v>530601.66</v>
      </c>
    </row>
    <row r="55" spans="1:13" s="135" customFormat="1" x14ac:dyDescent="0.2">
      <c r="A55" s="131" t="s">
        <v>1556</v>
      </c>
      <c r="B55" s="132" t="s">
        <v>1545</v>
      </c>
      <c r="C55" s="133" t="s">
        <v>510</v>
      </c>
      <c r="D55" s="134"/>
      <c r="E55" s="134">
        <f>'02-02-08 СТС'!N65</f>
        <v>1590</v>
      </c>
      <c r="F55" s="134">
        <f>'02-02-08 СТС'!N71</f>
        <v>10271</v>
      </c>
      <c r="G55" s="134"/>
      <c r="H55" s="134">
        <f t="shared" si="15"/>
        <v>11861</v>
      </c>
      <c r="I55" s="481"/>
      <c r="J55" s="481">
        <f t="shared" si="21"/>
        <v>1640.09</v>
      </c>
      <c r="K55" s="134">
        <f t="shared" si="22"/>
        <v>10271</v>
      </c>
      <c r="L55" s="134"/>
      <c r="M55" s="134">
        <f t="shared" si="18"/>
        <v>11911.09</v>
      </c>
    </row>
    <row r="56" spans="1:13" s="135" customFormat="1" ht="25.5" x14ac:dyDescent="0.2">
      <c r="A56" s="131" t="s">
        <v>1557</v>
      </c>
      <c r="B56" s="132" t="s">
        <v>1546</v>
      </c>
      <c r="C56" s="133" t="s">
        <v>518</v>
      </c>
      <c r="D56" s="134"/>
      <c r="E56" s="134">
        <f>'02-02-09 АУПС'!N298</f>
        <v>25405</v>
      </c>
      <c r="F56" s="134">
        <f>'02-02-09 АУПС'!N305</f>
        <v>241086</v>
      </c>
      <c r="G56" s="134"/>
      <c r="H56" s="134">
        <f t="shared" si="15"/>
        <v>266491</v>
      </c>
      <c r="I56" s="481"/>
      <c r="J56" s="481">
        <f t="shared" si="21"/>
        <v>26205.38</v>
      </c>
      <c r="K56" s="134">
        <f t="shared" si="22"/>
        <v>241086</v>
      </c>
      <c r="L56" s="134"/>
      <c r="M56" s="134">
        <f t="shared" si="18"/>
        <v>267291.38</v>
      </c>
    </row>
    <row r="57" spans="1:13" s="135" customFormat="1" x14ac:dyDescent="0.2">
      <c r="A57" s="131" t="s">
        <v>1558</v>
      </c>
      <c r="B57" s="132" t="s">
        <v>1547</v>
      </c>
      <c r="C57" s="133" t="s">
        <v>520</v>
      </c>
      <c r="D57" s="134"/>
      <c r="E57" s="134">
        <f>'02-02-10 СГС'!N238</f>
        <v>10736</v>
      </c>
      <c r="F57" s="134">
        <f>'02-02-10 СГС'!N245</f>
        <v>387768</v>
      </c>
      <c r="G57" s="134"/>
      <c r="H57" s="134">
        <f t="shared" si="15"/>
        <v>398504</v>
      </c>
      <c r="I57" s="481"/>
      <c r="J57" s="481">
        <f t="shared" si="21"/>
        <v>11074.24</v>
      </c>
      <c r="K57" s="134">
        <f t="shared" si="22"/>
        <v>387768</v>
      </c>
      <c r="L57" s="134"/>
      <c r="M57" s="134">
        <f t="shared" si="18"/>
        <v>398842.24</v>
      </c>
    </row>
    <row r="58" spans="1:13" s="135" customFormat="1" ht="25.5" x14ac:dyDescent="0.2">
      <c r="A58" s="131" t="s">
        <v>1559</v>
      </c>
      <c r="B58" s="132" t="s">
        <v>1548</v>
      </c>
      <c r="C58" s="133" t="s">
        <v>522</v>
      </c>
      <c r="D58" s="134"/>
      <c r="E58" s="134">
        <f>'02-02-11 СОУЭ'!N120</f>
        <v>7830</v>
      </c>
      <c r="F58" s="134">
        <f>'02-02-11 СОУЭ'!N127</f>
        <v>6241</v>
      </c>
      <c r="G58" s="134"/>
      <c r="H58" s="134">
        <f t="shared" si="15"/>
        <v>14071</v>
      </c>
      <c r="I58" s="481"/>
      <c r="J58" s="481">
        <f t="shared" si="21"/>
        <v>8076.68</v>
      </c>
      <c r="K58" s="134">
        <f t="shared" si="22"/>
        <v>6241</v>
      </c>
      <c r="L58" s="134"/>
      <c r="M58" s="134">
        <f t="shared" si="18"/>
        <v>14317.68</v>
      </c>
    </row>
    <row r="59" spans="1:13" s="28" customFormat="1" x14ac:dyDescent="0.2">
      <c r="A59" s="23">
        <v>6</v>
      </c>
      <c r="B59" s="24" t="s">
        <v>40</v>
      </c>
      <c r="C59" s="25" t="s">
        <v>41</v>
      </c>
      <c r="D59" s="129">
        <f>SUM(D60:D67)</f>
        <v>25882317</v>
      </c>
      <c r="E59" s="129">
        <f t="shared" ref="E59:F59" si="23">SUM(E60:E67)</f>
        <v>372312</v>
      </c>
      <c r="F59" s="129">
        <f t="shared" si="23"/>
        <v>507258</v>
      </c>
      <c r="G59" s="129"/>
      <c r="H59" s="129">
        <f t="shared" si="15"/>
        <v>26761887</v>
      </c>
      <c r="I59" s="129">
        <f>SUM(I60:I67)</f>
        <v>26697739.399999999</v>
      </c>
      <c r="J59" s="129">
        <f t="shared" ref="J59" si="24">SUM(J60:J67)</f>
        <v>384041.7</v>
      </c>
      <c r="K59" s="129">
        <f t="shared" ref="K59" si="25">SUM(K60:K67)</f>
        <v>507258</v>
      </c>
      <c r="L59" s="129"/>
      <c r="M59" s="129">
        <f t="shared" si="18"/>
        <v>27589039.100000001</v>
      </c>
    </row>
    <row r="60" spans="1:13" s="135" customFormat="1" x14ac:dyDescent="0.2">
      <c r="A60" s="245" t="s">
        <v>1944</v>
      </c>
      <c r="B60" s="132" t="s">
        <v>1933</v>
      </c>
      <c r="C60" s="133" t="s">
        <v>1934</v>
      </c>
      <c r="D60" s="134">
        <f>'02-03-01 КР'!N416</f>
        <v>15524338</v>
      </c>
      <c r="E60" s="134"/>
      <c r="F60" s="134"/>
      <c r="G60" s="134"/>
      <c r="H60" s="134">
        <f t="shared" si="15"/>
        <v>15524338</v>
      </c>
      <c r="I60" s="481">
        <f t="shared" ref="I60" si="26">D60*(1.031*1.005-3.1%*15%)</f>
        <v>16013432.27</v>
      </c>
      <c r="J60" s="492"/>
      <c r="K60" s="481"/>
      <c r="L60" s="481"/>
      <c r="M60" s="134">
        <f t="shared" si="18"/>
        <v>16013432.27</v>
      </c>
    </row>
    <row r="61" spans="1:13" s="135" customFormat="1" x14ac:dyDescent="0.2">
      <c r="A61" s="245" t="s">
        <v>1945</v>
      </c>
      <c r="B61" s="132" t="s">
        <v>1935</v>
      </c>
      <c r="C61" s="133" t="s">
        <v>498</v>
      </c>
      <c r="D61" s="134">
        <f>'02-03-02 АР'!N801</f>
        <v>10207757</v>
      </c>
      <c r="E61" s="134"/>
      <c r="F61" s="134"/>
      <c r="G61" s="134"/>
      <c r="H61" s="134">
        <f t="shared" si="15"/>
        <v>10207757</v>
      </c>
      <c r="I61" s="481">
        <f t="shared" ref="I61:I67" si="27">D61*(1.031*1.005-3.1%*15%)</f>
        <v>10529352.380000001</v>
      </c>
      <c r="J61" s="492"/>
      <c r="K61" s="481"/>
      <c r="L61" s="481"/>
      <c r="M61" s="134">
        <f t="shared" si="18"/>
        <v>10529352.380000001</v>
      </c>
    </row>
    <row r="62" spans="1:13" s="135" customFormat="1" x14ac:dyDescent="0.2">
      <c r="A62" s="245" t="s">
        <v>1946</v>
      </c>
      <c r="B62" s="132" t="s">
        <v>1936</v>
      </c>
      <c r="C62" s="133" t="s">
        <v>500</v>
      </c>
      <c r="D62" s="134"/>
      <c r="E62" s="134">
        <f>'02-03-03 СОТ'!N94</f>
        <v>21501</v>
      </c>
      <c r="F62" s="134">
        <f>'02-03-03 СОТ'!N101</f>
        <v>49453</v>
      </c>
      <c r="G62" s="134"/>
      <c r="H62" s="134">
        <f t="shared" si="15"/>
        <v>70954</v>
      </c>
      <c r="I62" s="481"/>
      <c r="J62" s="492">
        <f t="shared" ref="J62:J67" si="28">E62*(1.031*1.005-3.1%*15%)</f>
        <v>22178.39</v>
      </c>
      <c r="K62" s="134">
        <f t="shared" ref="K62:K66" si="29">F62</f>
        <v>49453</v>
      </c>
      <c r="L62" s="481"/>
      <c r="M62" s="134">
        <f t="shared" si="18"/>
        <v>71631.39</v>
      </c>
    </row>
    <row r="63" spans="1:13" s="135" customFormat="1" x14ac:dyDescent="0.2">
      <c r="A63" s="245" t="s">
        <v>1947</v>
      </c>
      <c r="B63" s="132" t="s">
        <v>1937</v>
      </c>
      <c r="C63" s="133" t="s">
        <v>502</v>
      </c>
      <c r="D63" s="134"/>
      <c r="E63" s="134">
        <f>'02-03-04 СОТС'!N135</f>
        <v>33825</v>
      </c>
      <c r="F63" s="134">
        <f>'02-03-04 СОТС'!N142</f>
        <v>27081</v>
      </c>
      <c r="G63" s="134"/>
      <c r="H63" s="134">
        <f t="shared" si="15"/>
        <v>60906</v>
      </c>
      <c r="I63" s="481"/>
      <c r="J63" s="492">
        <f t="shared" si="28"/>
        <v>34890.660000000003</v>
      </c>
      <c r="K63" s="134">
        <f t="shared" si="29"/>
        <v>27081</v>
      </c>
      <c r="L63" s="481"/>
      <c r="M63" s="134">
        <f t="shared" si="18"/>
        <v>61971.66</v>
      </c>
    </row>
    <row r="64" spans="1:13" s="135" customFormat="1" ht="25.5" x14ac:dyDescent="0.2">
      <c r="A64" s="245" t="s">
        <v>1948</v>
      </c>
      <c r="B64" s="132" t="s">
        <v>1938</v>
      </c>
      <c r="C64" s="133" t="s">
        <v>506</v>
      </c>
      <c r="D64" s="134">
        <f>'02-03-05 ОВ'!N89</f>
        <v>147731</v>
      </c>
      <c r="E64" s="134"/>
      <c r="F64" s="134">
        <f>'02-03-05 ОВ'!N96</f>
        <v>127585</v>
      </c>
      <c r="G64" s="134"/>
      <c r="H64" s="134">
        <f t="shared" si="15"/>
        <v>275316</v>
      </c>
      <c r="I64" s="481">
        <f t="shared" si="27"/>
        <v>152385.26999999999</v>
      </c>
      <c r="J64" s="492"/>
      <c r="K64" s="134">
        <f t="shared" si="29"/>
        <v>127585</v>
      </c>
      <c r="L64" s="481"/>
      <c r="M64" s="134">
        <f t="shared" si="18"/>
        <v>279970.27</v>
      </c>
    </row>
    <row r="65" spans="1:13" s="135" customFormat="1" ht="25.5" x14ac:dyDescent="0.2">
      <c r="A65" s="245" t="s">
        <v>1949</v>
      </c>
      <c r="B65" s="132" t="s">
        <v>1939</v>
      </c>
      <c r="C65" s="133" t="s">
        <v>522</v>
      </c>
      <c r="D65" s="134"/>
      <c r="E65" s="134">
        <f>'02-03-06 СОУЭ'!N88</f>
        <v>11295</v>
      </c>
      <c r="F65" s="134">
        <f>'02-03-06 СОУЭ'!N95</f>
        <v>6730</v>
      </c>
      <c r="G65" s="134"/>
      <c r="H65" s="134">
        <f t="shared" si="15"/>
        <v>18025</v>
      </c>
      <c r="I65" s="481"/>
      <c r="J65" s="492">
        <f t="shared" si="28"/>
        <v>11650.85</v>
      </c>
      <c r="K65" s="134">
        <f t="shared" si="29"/>
        <v>6730</v>
      </c>
      <c r="L65" s="481"/>
      <c r="M65" s="134">
        <f t="shared" si="18"/>
        <v>18380.849999999999</v>
      </c>
    </row>
    <row r="66" spans="1:13" s="135" customFormat="1" ht="25.5" x14ac:dyDescent="0.2">
      <c r="A66" s="245" t="s">
        <v>1950</v>
      </c>
      <c r="B66" s="132" t="s">
        <v>1940</v>
      </c>
      <c r="C66" s="133" t="s">
        <v>1941</v>
      </c>
      <c r="D66" s="134"/>
      <c r="E66" s="134">
        <f>'02-03-07 АУПП'!N254</f>
        <v>193711</v>
      </c>
      <c r="F66" s="134">
        <f>'02-03-07 АУПП'!N261</f>
        <v>296409</v>
      </c>
      <c r="G66" s="134"/>
      <c r="H66" s="134">
        <f t="shared" si="15"/>
        <v>490120</v>
      </c>
      <c r="I66" s="481"/>
      <c r="J66" s="492">
        <f t="shared" si="28"/>
        <v>199813.87</v>
      </c>
      <c r="K66" s="134">
        <f t="shared" si="29"/>
        <v>296409</v>
      </c>
      <c r="L66" s="481"/>
      <c r="M66" s="134">
        <f t="shared" si="18"/>
        <v>496222.87</v>
      </c>
    </row>
    <row r="67" spans="1:13" s="135" customFormat="1" ht="25.5" x14ac:dyDescent="0.2">
      <c r="A67" s="245" t="s">
        <v>1951</v>
      </c>
      <c r="B67" s="132" t="s">
        <v>1942</v>
      </c>
      <c r="C67" s="133" t="s">
        <v>1943</v>
      </c>
      <c r="D67" s="134">
        <f>'02-03-08 ЭО'!N242</f>
        <v>2491</v>
      </c>
      <c r="E67" s="134">
        <f>'02-03-08 ЭО'!N249</f>
        <v>111980</v>
      </c>
      <c r="F67" s="134"/>
      <c r="G67" s="134"/>
      <c r="H67" s="134">
        <f t="shared" si="15"/>
        <v>114471</v>
      </c>
      <c r="I67" s="481">
        <f t="shared" si="27"/>
        <v>2569.48</v>
      </c>
      <c r="J67" s="492">
        <f t="shared" si="28"/>
        <v>115507.93</v>
      </c>
      <c r="K67" s="481"/>
      <c r="L67" s="481"/>
      <c r="M67" s="134">
        <f t="shared" si="18"/>
        <v>118077.41</v>
      </c>
    </row>
    <row r="68" spans="1:13" s="28" customFormat="1" x14ac:dyDescent="0.2">
      <c r="A68" s="23">
        <v>7</v>
      </c>
      <c r="B68" s="24" t="s">
        <v>42</v>
      </c>
      <c r="C68" s="25" t="s">
        <v>43</v>
      </c>
      <c r="D68" s="129">
        <f>SUM(D69:D71)</f>
        <v>21611033</v>
      </c>
      <c r="E68" s="129">
        <f t="shared" ref="E68:F68" si="30">SUM(E69:E71)</f>
        <v>6850361</v>
      </c>
      <c r="F68" s="129">
        <f t="shared" si="30"/>
        <v>763783890</v>
      </c>
      <c r="G68" s="129"/>
      <c r="H68" s="129">
        <f t="shared" si="15"/>
        <v>792245284</v>
      </c>
      <c r="I68" s="129">
        <f>SUM(I69:I71)</f>
        <v>22291888.59</v>
      </c>
      <c r="J68" s="129">
        <f t="shared" ref="J68" si="31">SUM(J69:J71)</f>
        <v>7066181.6200000001</v>
      </c>
      <c r="K68" s="129">
        <f t="shared" ref="K68" si="32">SUM(K69:K71)</f>
        <v>763783890</v>
      </c>
      <c r="L68" s="129"/>
      <c r="M68" s="129">
        <f t="shared" si="18"/>
        <v>793141960.21000004</v>
      </c>
    </row>
    <row r="69" spans="1:13" s="135" customFormat="1" x14ac:dyDescent="0.2">
      <c r="A69" s="245" t="s">
        <v>2776</v>
      </c>
      <c r="B69" s="132" t="s">
        <v>2772</v>
      </c>
      <c r="C69" s="133" t="s">
        <v>1934</v>
      </c>
      <c r="D69" s="134">
        <f>'02-04-01 КР'!N2955</f>
        <v>18505351</v>
      </c>
      <c r="E69" s="134">
        <f>'02-04-01 КР'!N2964</f>
        <v>7211</v>
      </c>
      <c r="F69" s="134"/>
      <c r="G69" s="134"/>
      <c r="H69" s="134">
        <f t="shared" si="15"/>
        <v>18512562</v>
      </c>
      <c r="I69" s="481">
        <f t="shared" ref="I69" si="33">D69*(1.031*1.005-3.1%*15%)</f>
        <v>19088362.079999998</v>
      </c>
      <c r="J69" s="481">
        <f t="shared" ref="J69" si="34">E69*(1.031*1.005-3.1%*15%)</f>
        <v>7438.18</v>
      </c>
      <c r="K69" s="481"/>
      <c r="L69" s="481"/>
      <c r="M69" s="134">
        <f t="shared" si="18"/>
        <v>19095800.260000002</v>
      </c>
    </row>
    <row r="70" spans="1:13" s="135" customFormat="1" x14ac:dyDescent="0.2">
      <c r="A70" s="245" t="s">
        <v>2777</v>
      </c>
      <c r="B70" s="132" t="s">
        <v>2773</v>
      </c>
      <c r="C70" s="133" t="s">
        <v>502</v>
      </c>
      <c r="D70" s="134"/>
      <c r="E70" s="134">
        <f>'02-04-02 СОТС'!N259</f>
        <v>521118</v>
      </c>
      <c r="F70" s="134">
        <f>'02-04-02 СОТС'!N266</f>
        <v>1922460</v>
      </c>
      <c r="G70" s="134"/>
      <c r="H70" s="134">
        <f t="shared" si="15"/>
        <v>2443578</v>
      </c>
      <c r="I70" s="481"/>
      <c r="J70" s="481">
        <f t="shared" ref="J70:J71" si="35">E70*(1.031*1.005-3.1%*15%)</f>
        <v>537535.81999999995</v>
      </c>
      <c r="K70" s="134">
        <f t="shared" ref="K70:K71" si="36">F70</f>
        <v>1922460</v>
      </c>
      <c r="L70" s="481"/>
      <c r="M70" s="134">
        <f t="shared" si="18"/>
        <v>2459995.8199999998</v>
      </c>
    </row>
    <row r="71" spans="1:13" s="135" customFormat="1" x14ac:dyDescent="0.2">
      <c r="A71" s="245" t="s">
        <v>2778</v>
      </c>
      <c r="B71" s="132" t="s">
        <v>2774</v>
      </c>
      <c r="C71" s="133" t="s">
        <v>2775</v>
      </c>
      <c r="D71" s="134">
        <f>'02-04-03 ТХ'!N632</f>
        <v>3105682</v>
      </c>
      <c r="E71" s="134">
        <f>'02-04-03 ТХ'!N639</f>
        <v>6322032</v>
      </c>
      <c r="F71" s="134">
        <f>'02-04-03 ТХ'!N646</f>
        <v>761861430</v>
      </c>
      <c r="G71" s="134"/>
      <c r="H71" s="134">
        <f t="shared" si="15"/>
        <v>771289144</v>
      </c>
      <c r="I71" s="481">
        <f t="shared" ref="I71" si="37">D71*(1.031*1.005-3.1%*15%)</f>
        <v>3203526.51</v>
      </c>
      <c r="J71" s="481">
        <f t="shared" si="35"/>
        <v>6521207.6200000001</v>
      </c>
      <c r="K71" s="134">
        <f t="shared" si="36"/>
        <v>761861430</v>
      </c>
      <c r="L71" s="481"/>
      <c r="M71" s="134">
        <f t="shared" si="18"/>
        <v>771586164.13</v>
      </c>
    </row>
    <row r="72" spans="1:13" s="28" customFormat="1" ht="25.5" x14ac:dyDescent="0.2">
      <c r="A72" s="23">
        <v>8</v>
      </c>
      <c r="B72" s="24" t="s">
        <v>44</v>
      </c>
      <c r="C72" s="25" t="s">
        <v>45</v>
      </c>
      <c r="D72" s="129">
        <f>'02-05-01 ИЗ'!N151</f>
        <v>69155308</v>
      </c>
      <c r="E72" s="129"/>
      <c r="F72" s="129"/>
      <c r="G72" s="129"/>
      <c r="H72" s="129">
        <f t="shared" si="15"/>
        <v>69155308</v>
      </c>
      <c r="I72" s="485">
        <f t="shared" ref="I72" si="38">D72*(1.031*1.005-3.1%*15%)</f>
        <v>71334045.980000004</v>
      </c>
      <c r="J72" s="485">
        <f t="shared" ref="J72" si="39">E72*(1.031*1.005-3.1%*15%)</f>
        <v>0</v>
      </c>
      <c r="K72" s="485"/>
      <c r="L72" s="485"/>
      <c r="M72" s="129">
        <f t="shared" si="18"/>
        <v>71334045.980000004</v>
      </c>
    </row>
    <row r="73" spans="1:13" s="28" customFormat="1" ht="25.5" x14ac:dyDescent="0.2">
      <c r="A73" s="23"/>
      <c r="B73" s="24" t="s">
        <v>33</v>
      </c>
      <c r="C73" s="25" t="s">
        <v>46</v>
      </c>
      <c r="D73" s="129">
        <f>D32+D47+D59+D68+D72</f>
        <v>117987328</v>
      </c>
      <c r="E73" s="129">
        <f>E32+E47+E59+E68+E72</f>
        <v>7766272</v>
      </c>
      <c r="F73" s="129">
        <f>F32+F47+F59+F68+F72</f>
        <v>783198457</v>
      </c>
      <c r="G73" s="129"/>
      <c r="H73" s="129">
        <f>H32+H47+H59+H68+H72</f>
        <v>908952057</v>
      </c>
      <c r="I73" s="129">
        <f>I32+I47+I59+I68+I72</f>
        <v>121704518.77</v>
      </c>
      <c r="J73" s="129">
        <f>J32+J47+J59+J68+J72</f>
        <v>8010948.4000000004</v>
      </c>
      <c r="K73" s="129">
        <f>K32+K47+K59+K68+K72</f>
        <v>783198457</v>
      </c>
      <c r="L73" s="129"/>
      <c r="M73" s="129">
        <f>SUM(I73:L73)</f>
        <v>912913924.16999996</v>
      </c>
    </row>
    <row r="74" spans="1:13" s="30" customFormat="1" x14ac:dyDescent="0.2">
      <c r="A74" s="671" t="s">
        <v>114</v>
      </c>
      <c r="B74" s="681"/>
      <c r="C74" s="681"/>
      <c r="D74" s="681"/>
      <c r="E74" s="681"/>
      <c r="F74" s="681"/>
      <c r="G74" s="681"/>
      <c r="H74" s="681"/>
      <c r="I74" s="493"/>
      <c r="J74" s="493"/>
      <c r="K74" s="493"/>
      <c r="L74" s="493"/>
      <c r="M74" s="493"/>
    </row>
    <row r="75" spans="1:13" s="30" customFormat="1" ht="36.75" customHeight="1" x14ac:dyDescent="0.2">
      <c r="A75" s="31">
        <v>9</v>
      </c>
      <c r="B75" s="673" t="s">
        <v>115</v>
      </c>
      <c r="C75" s="674"/>
      <c r="D75" s="675" t="s">
        <v>116</v>
      </c>
      <c r="E75" s="676"/>
      <c r="F75" s="676"/>
      <c r="G75" s="676"/>
      <c r="H75" s="677"/>
      <c r="I75" s="493"/>
      <c r="J75" s="493"/>
      <c r="K75" s="493"/>
      <c r="L75" s="493"/>
      <c r="M75" s="493"/>
    </row>
    <row r="76" spans="1:13" s="28" customFormat="1" ht="21" customHeight="1" x14ac:dyDescent="0.2">
      <c r="A76" s="661" t="s">
        <v>47</v>
      </c>
      <c r="B76" s="662"/>
      <c r="C76" s="662"/>
      <c r="D76" s="662"/>
      <c r="E76" s="662"/>
      <c r="F76" s="662"/>
      <c r="G76" s="662"/>
      <c r="H76" s="662"/>
      <c r="I76" s="485"/>
      <c r="J76" s="485"/>
      <c r="K76" s="485"/>
      <c r="L76" s="485"/>
      <c r="M76" s="485"/>
    </row>
    <row r="77" spans="1:13" s="36" customFormat="1" x14ac:dyDescent="0.2">
      <c r="A77" s="32">
        <v>10</v>
      </c>
      <c r="B77" s="33" t="s">
        <v>48</v>
      </c>
      <c r="C77" s="34" t="s">
        <v>49</v>
      </c>
      <c r="D77" s="220">
        <f>SUM(D78:D82)</f>
        <v>279064</v>
      </c>
      <c r="E77" s="220">
        <f t="shared" ref="E77:F77" si="40">SUM(E78:E82)</f>
        <v>962828</v>
      </c>
      <c r="F77" s="220">
        <f t="shared" si="40"/>
        <v>6131690</v>
      </c>
      <c r="G77" s="220"/>
      <c r="H77" s="220">
        <f>SUM(D77:G77)</f>
        <v>7373582</v>
      </c>
      <c r="I77" s="220">
        <f>SUM(I78:I82)</f>
        <v>287855.90999999997</v>
      </c>
      <c r="J77" s="220">
        <f t="shared" ref="J77" si="41">SUM(J78:J82)</f>
        <v>993161.89</v>
      </c>
      <c r="K77" s="220">
        <f t="shared" ref="K77" si="42">SUM(K78:K82)</f>
        <v>6131690</v>
      </c>
      <c r="L77" s="220"/>
      <c r="M77" s="220">
        <f>SUM(I77:L77)</f>
        <v>7412707.7999999998</v>
      </c>
    </row>
    <row r="78" spans="1:13" s="247" customFormat="1" x14ac:dyDescent="0.2">
      <c r="A78" s="246" t="s">
        <v>4215</v>
      </c>
      <c r="B78" s="132" t="s">
        <v>4209</v>
      </c>
      <c r="C78" s="133" t="s">
        <v>1934</v>
      </c>
      <c r="D78" s="134">
        <f>'04-01-01 КР'!N397</f>
        <v>268048</v>
      </c>
      <c r="E78" s="134"/>
      <c r="F78" s="134"/>
      <c r="G78" s="134"/>
      <c r="H78" s="495">
        <f t="shared" ref="H78:H82" si="43">SUM(D78:G78)</f>
        <v>268048</v>
      </c>
      <c r="I78" s="481">
        <f t="shared" ref="I78" si="44">D78*(1.031*1.005-3.1%*15%)</f>
        <v>276492.84999999998</v>
      </c>
      <c r="J78" s="481"/>
      <c r="K78" s="494"/>
      <c r="L78" s="494"/>
      <c r="M78" s="495">
        <f t="shared" ref="M78:M91" si="45">SUM(I78:L78)</f>
        <v>276492.84999999998</v>
      </c>
    </row>
    <row r="79" spans="1:13" s="247" customFormat="1" x14ac:dyDescent="0.2">
      <c r="A79" s="246" t="s">
        <v>4216</v>
      </c>
      <c r="B79" s="132" t="s">
        <v>4210</v>
      </c>
      <c r="C79" s="133" t="s">
        <v>4211</v>
      </c>
      <c r="D79" s="134">
        <f>'04-01-02 ЭС'!N280</f>
        <v>11016</v>
      </c>
      <c r="E79" s="134">
        <f>'04-01-02 ЭС'!N288</f>
        <v>915309</v>
      </c>
      <c r="F79" s="134">
        <f>'04-01-02 ЭС'!N295</f>
        <v>6123536</v>
      </c>
      <c r="G79" s="134"/>
      <c r="H79" s="495">
        <f t="shared" si="43"/>
        <v>7049861</v>
      </c>
      <c r="I79" s="481">
        <f t="shared" ref="I79" si="46">D79*(1.031*1.005-3.1%*15%)</f>
        <v>11363.06</v>
      </c>
      <c r="J79" s="481">
        <f t="shared" ref="J79:J82" si="47">E79*(1.031*1.005-3.1%*15%)</f>
        <v>944145.81</v>
      </c>
      <c r="K79" s="134">
        <f t="shared" ref="K79:K82" si="48">F79</f>
        <v>6123536</v>
      </c>
      <c r="L79" s="494"/>
      <c r="M79" s="495">
        <f t="shared" si="45"/>
        <v>7079044.8700000001</v>
      </c>
    </row>
    <row r="80" spans="1:13" s="247" customFormat="1" x14ac:dyDescent="0.2">
      <c r="A80" s="246" t="s">
        <v>4217</v>
      </c>
      <c r="B80" s="132" t="s">
        <v>4212</v>
      </c>
      <c r="C80" s="133" t="s">
        <v>502</v>
      </c>
      <c r="D80" s="134"/>
      <c r="E80" s="134">
        <f>'04-01-03 СОТС'!N128</f>
        <v>19885</v>
      </c>
      <c r="F80" s="134">
        <f>'04-01-03 СОТС'!N135</f>
        <v>4226</v>
      </c>
      <c r="G80" s="134"/>
      <c r="H80" s="495">
        <f t="shared" si="43"/>
        <v>24111</v>
      </c>
      <c r="I80" s="481"/>
      <c r="J80" s="481">
        <f t="shared" si="47"/>
        <v>20511.48</v>
      </c>
      <c r="K80" s="134">
        <f t="shared" si="48"/>
        <v>4226</v>
      </c>
      <c r="L80" s="494"/>
      <c r="M80" s="495">
        <f t="shared" si="45"/>
        <v>24737.48</v>
      </c>
    </row>
    <row r="81" spans="1:13" s="247" customFormat="1" ht="25.5" x14ac:dyDescent="0.2">
      <c r="A81" s="246" t="s">
        <v>4218</v>
      </c>
      <c r="B81" s="132" t="s">
        <v>4213</v>
      </c>
      <c r="C81" s="133" t="s">
        <v>518</v>
      </c>
      <c r="D81" s="134"/>
      <c r="E81" s="134">
        <f>'04-01-04 АУПС'!N115</f>
        <v>23591</v>
      </c>
      <c r="F81" s="134">
        <f>'04-01-04 АУПС'!N122</f>
        <v>3550</v>
      </c>
      <c r="G81" s="134"/>
      <c r="H81" s="495">
        <f t="shared" si="43"/>
        <v>27141</v>
      </c>
      <c r="I81" s="481"/>
      <c r="J81" s="481">
        <f t="shared" si="47"/>
        <v>24334.23</v>
      </c>
      <c r="K81" s="134">
        <f t="shared" si="48"/>
        <v>3550</v>
      </c>
      <c r="L81" s="494"/>
      <c r="M81" s="495">
        <f t="shared" si="45"/>
        <v>27884.23</v>
      </c>
    </row>
    <row r="82" spans="1:13" s="247" customFormat="1" ht="25.5" x14ac:dyDescent="0.2">
      <c r="A82" s="246" t="s">
        <v>4219</v>
      </c>
      <c r="B82" s="132" t="s">
        <v>4214</v>
      </c>
      <c r="C82" s="133" t="s">
        <v>522</v>
      </c>
      <c r="D82" s="134"/>
      <c r="E82" s="134">
        <f>'04-01-05 СОУЭ'!N82</f>
        <v>4043</v>
      </c>
      <c r="F82" s="134">
        <f>'04-01-05 СОУЭ'!N89</f>
        <v>378</v>
      </c>
      <c r="G82" s="134"/>
      <c r="H82" s="495">
        <f t="shared" si="43"/>
        <v>4421</v>
      </c>
      <c r="I82" s="481"/>
      <c r="J82" s="481">
        <f t="shared" si="47"/>
        <v>4170.37</v>
      </c>
      <c r="K82" s="134">
        <f t="shared" si="48"/>
        <v>378</v>
      </c>
      <c r="L82" s="494"/>
      <c r="M82" s="495">
        <f t="shared" si="45"/>
        <v>4548.37</v>
      </c>
    </row>
    <row r="83" spans="1:13" s="36" customFormat="1" x14ac:dyDescent="0.2">
      <c r="A83" s="32">
        <v>11</v>
      </c>
      <c r="B83" s="33" t="s">
        <v>50</v>
      </c>
      <c r="C83" s="34" t="s">
        <v>51</v>
      </c>
      <c r="D83" s="220">
        <f>'04-02-01 ЭС 0,4кВ'!N453</f>
        <v>175690</v>
      </c>
      <c r="E83" s="220">
        <f>'04-02-01 ЭС 0,4кВ'!N462</f>
        <v>1151164</v>
      </c>
      <c r="F83" s="220">
        <f>'04-02-01 ЭС 0,4кВ'!N469</f>
        <v>168233</v>
      </c>
      <c r="G83" s="220"/>
      <c r="H83" s="220">
        <f t="shared" ref="H83:H91" si="49">SUM(D83:G83)</f>
        <v>1495087</v>
      </c>
      <c r="I83" s="491">
        <f t="shared" ref="I83" si="50">D83*(1.031*1.005-3.1%*15%)</f>
        <v>181225.11</v>
      </c>
      <c r="J83" s="491">
        <f t="shared" ref="J83" si="51">E83*(1.031*1.005-3.1%*15%)</f>
        <v>1187431.42</v>
      </c>
      <c r="K83" s="491">
        <f>F83</f>
        <v>168233</v>
      </c>
      <c r="L83" s="491"/>
      <c r="M83" s="220">
        <f t="shared" si="45"/>
        <v>1536889.53</v>
      </c>
    </row>
    <row r="84" spans="1:13" s="36" customFormat="1" x14ac:dyDescent="0.2">
      <c r="A84" s="32">
        <v>12</v>
      </c>
      <c r="B84" s="33" t="s">
        <v>52</v>
      </c>
      <c r="C84" s="34" t="s">
        <v>53</v>
      </c>
      <c r="D84" s="220"/>
      <c r="E84" s="220">
        <f>SUM(E85:E87)</f>
        <v>32681</v>
      </c>
      <c r="F84" s="220">
        <f>SUM(F85:F87)</f>
        <v>54062</v>
      </c>
      <c r="G84" s="220"/>
      <c r="H84" s="220">
        <f t="shared" si="49"/>
        <v>86743</v>
      </c>
      <c r="I84" s="491"/>
      <c r="J84" s="220">
        <f>SUM(J85:J87)</f>
        <v>33710.61</v>
      </c>
      <c r="K84" s="220">
        <f>SUM(K85:K87)</f>
        <v>54062</v>
      </c>
      <c r="L84" s="491"/>
      <c r="M84" s="220">
        <f t="shared" si="45"/>
        <v>87772.61</v>
      </c>
    </row>
    <row r="85" spans="1:13" s="247" customFormat="1" x14ac:dyDescent="0.2">
      <c r="A85" s="246" t="s">
        <v>4684</v>
      </c>
      <c r="B85" s="132" t="s">
        <v>4681</v>
      </c>
      <c r="C85" s="133" t="s">
        <v>502</v>
      </c>
      <c r="D85" s="134"/>
      <c r="E85" s="134">
        <f>'04-03-01 СОТС'!N215</f>
        <v>12506</v>
      </c>
      <c r="F85" s="134">
        <f>'04-03-01 СОТС'!N222</f>
        <v>27668</v>
      </c>
      <c r="G85" s="134"/>
      <c r="H85" s="495">
        <f t="shared" si="49"/>
        <v>40174</v>
      </c>
      <c r="I85" s="494"/>
      <c r="J85" s="481">
        <f t="shared" ref="J85:J91" si="52">E85*(1.031*1.005-3.1%*15%)</f>
        <v>12900</v>
      </c>
      <c r="K85" s="494">
        <f>F85</f>
        <v>27668</v>
      </c>
      <c r="L85" s="494"/>
      <c r="M85" s="495">
        <f t="shared" si="45"/>
        <v>40568</v>
      </c>
    </row>
    <row r="86" spans="1:13" s="247" customFormat="1" ht="25.5" x14ac:dyDescent="0.2">
      <c r="A86" s="246" t="s">
        <v>4685</v>
      </c>
      <c r="B86" s="132" t="s">
        <v>4682</v>
      </c>
      <c r="C86" s="133" t="s">
        <v>518</v>
      </c>
      <c r="D86" s="134"/>
      <c r="E86" s="134">
        <f>'04-03-02 АУПС'!N176</f>
        <v>16132</v>
      </c>
      <c r="F86" s="134">
        <f>'04-03-02 АУПС'!N183</f>
        <v>26016</v>
      </c>
      <c r="G86" s="134"/>
      <c r="H86" s="495">
        <f t="shared" si="49"/>
        <v>42148</v>
      </c>
      <c r="I86" s="494"/>
      <c r="J86" s="481">
        <f t="shared" si="52"/>
        <v>16640.240000000002</v>
      </c>
      <c r="K86" s="494">
        <f t="shared" ref="K86:K87" si="53">F86</f>
        <v>26016</v>
      </c>
      <c r="L86" s="494"/>
      <c r="M86" s="495">
        <f t="shared" si="45"/>
        <v>42656.24</v>
      </c>
    </row>
    <row r="87" spans="1:13" s="247" customFormat="1" ht="25.5" x14ac:dyDescent="0.2">
      <c r="A87" s="246" t="s">
        <v>4686</v>
      </c>
      <c r="B87" s="132" t="s">
        <v>4683</v>
      </c>
      <c r="C87" s="133" t="s">
        <v>522</v>
      </c>
      <c r="D87" s="134"/>
      <c r="E87" s="134">
        <f>'04-03-03 СОУЭ'!N82</f>
        <v>4043</v>
      </c>
      <c r="F87" s="134">
        <f>'04-03-03 СОУЭ'!N89</f>
        <v>378</v>
      </c>
      <c r="G87" s="134"/>
      <c r="H87" s="495">
        <f t="shared" si="49"/>
        <v>4421</v>
      </c>
      <c r="I87" s="494"/>
      <c r="J87" s="481">
        <f t="shared" si="52"/>
        <v>4170.37</v>
      </c>
      <c r="K87" s="494">
        <f t="shared" si="53"/>
        <v>378</v>
      </c>
      <c r="L87" s="494"/>
      <c r="M87" s="495">
        <f t="shared" si="45"/>
        <v>4548.37</v>
      </c>
    </row>
    <row r="88" spans="1:13" s="36" customFormat="1" x14ac:dyDescent="0.2">
      <c r="A88" s="32">
        <v>13</v>
      </c>
      <c r="B88" s="33" t="s">
        <v>54</v>
      </c>
      <c r="C88" s="34" t="s">
        <v>55</v>
      </c>
      <c r="D88" s="220"/>
      <c r="E88" s="220">
        <f>SUM(E89:E91)</f>
        <v>26244</v>
      </c>
      <c r="F88" s="220">
        <f>SUM(F89:F91)</f>
        <v>8154</v>
      </c>
      <c r="G88" s="220"/>
      <c r="H88" s="220">
        <f t="shared" si="49"/>
        <v>34398</v>
      </c>
      <c r="I88" s="491"/>
      <c r="J88" s="220">
        <f>SUM(J89:J91)</f>
        <v>27070.81</v>
      </c>
      <c r="K88" s="220">
        <f>SUM(K89:K91)</f>
        <v>8154</v>
      </c>
      <c r="L88" s="491"/>
      <c r="M88" s="220">
        <f>SUM(I88:L88)</f>
        <v>35224.81</v>
      </c>
    </row>
    <row r="89" spans="1:13" s="247" customFormat="1" x14ac:dyDescent="0.2">
      <c r="A89" s="246" t="s">
        <v>4711</v>
      </c>
      <c r="B89" s="132" t="s">
        <v>4708</v>
      </c>
      <c r="C89" s="133" t="s">
        <v>502</v>
      </c>
      <c r="D89" s="134"/>
      <c r="E89" s="134">
        <f>'04-04-01 СОТС'!N128</f>
        <v>10673</v>
      </c>
      <c r="F89" s="134">
        <f>'04-04-01 СОТС'!N135</f>
        <v>4226</v>
      </c>
      <c r="G89" s="134"/>
      <c r="H89" s="495">
        <f t="shared" si="49"/>
        <v>14899</v>
      </c>
      <c r="I89" s="494"/>
      <c r="J89" s="481">
        <f t="shared" si="52"/>
        <v>11009.25</v>
      </c>
      <c r="K89" s="494">
        <f>F89</f>
        <v>4226</v>
      </c>
      <c r="L89" s="494"/>
      <c r="M89" s="495">
        <f t="shared" si="45"/>
        <v>15235.25</v>
      </c>
    </row>
    <row r="90" spans="1:13" s="247" customFormat="1" ht="25.5" x14ac:dyDescent="0.2">
      <c r="A90" s="246" t="s">
        <v>4712</v>
      </c>
      <c r="B90" s="132" t="s">
        <v>4709</v>
      </c>
      <c r="C90" s="133" t="s">
        <v>518</v>
      </c>
      <c r="D90" s="134"/>
      <c r="E90" s="134">
        <f>'04-04-02 АУПС'!N115</f>
        <v>11528</v>
      </c>
      <c r="F90" s="134">
        <f>'04-04-02 АУПС'!N122</f>
        <v>3550</v>
      </c>
      <c r="G90" s="134"/>
      <c r="H90" s="495">
        <f t="shared" si="49"/>
        <v>15078</v>
      </c>
      <c r="I90" s="494"/>
      <c r="J90" s="481">
        <f t="shared" si="52"/>
        <v>11891.19</v>
      </c>
      <c r="K90" s="494">
        <f t="shared" ref="K90:K91" si="54">F90</f>
        <v>3550</v>
      </c>
      <c r="L90" s="494"/>
      <c r="M90" s="495">
        <f t="shared" si="45"/>
        <v>15441.19</v>
      </c>
    </row>
    <row r="91" spans="1:13" s="247" customFormat="1" ht="25.5" x14ac:dyDescent="0.2">
      <c r="A91" s="246" t="s">
        <v>4713</v>
      </c>
      <c r="B91" s="132" t="s">
        <v>4710</v>
      </c>
      <c r="C91" s="133" t="s">
        <v>522</v>
      </c>
      <c r="D91" s="134"/>
      <c r="E91" s="134">
        <f>'04-04-03 СОУЭ'!N82</f>
        <v>4043</v>
      </c>
      <c r="F91" s="134">
        <f>'04-04-03 СОУЭ'!N89</f>
        <v>378</v>
      </c>
      <c r="G91" s="134"/>
      <c r="H91" s="495">
        <f t="shared" si="49"/>
        <v>4421</v>
      </c>
      <c r="I91" s="494"/>
      <c r="J91" s="481">
        <f t="shared" si="52"/>
        <v>4170.37</v>
      </c>
      <c r="K91" s="494">
        <f t="shared" si="54"/>
        <v>378</v>
      </c>
      <c r="L91" s="494"/>
      <c r="M91" s="495">
        <f t="shared" si="45"/>
        <v>4548.37</v>
      </c>
    </row>
    <row r="92" spans="1:13" s="36" customFormat="1" ht="25.5" x14ac:dyDescent="0.2">
      <c r="A92" s="32"/>
      <c r="B92" s="33" t="s">
        <v>33</v>
      </c>
      <c r="C92" s="34" t="s">
        <v>56</v>
      </c>
      <c r="D92" s="220">
        <f>D77+D83+D84+D88</f>
        <v>454754</v>
      </c>
      <c r="E92" s="220">
        <f>E77+E83+E84+E88</f>
        <v>2172917</v>
      </c>
      <c r="F92" s="220">
        <f>F77+F83+F84+F88</f>
        <v>6362139</v>
      </c>
      <c r="G92" s="220"/>
      <c r="H92" s="220">
        <f>H77+H83+H84+H88</f>
        <v>8989810</v>
      </c>
      <c r="I92" s="220">
        <f>I77+I83+I84+I88</f>
        <v>469081.02</v>
      </c>
      <c r="J92" s="220">
        <f>J77+J83+J84+J88</f>
        <v>2241374.73</v>
      </c>
      <c r="K92" s="220">
        <f>K77+K83+K84+K88</f>
        <v>6362139</v>
      </c>
      <c r="L92" s="491"/>
      <c r="M92" s="220">
        <f>SUM(I92:L92)</f>
        <v>9072594.75</v>
      </c>
    </row>
    <row r="93" spans="1:13" s="28" customFormat="1" ht="21" customHeight="1" x14ac:dyDescent="0.2">
      <c r="A93" s="661" t="s">
        <v>57</v>
      </c>
      <c r="B93" s="662"/>
      <c r="C93" s="662"/>
      <c r="D93" s="662"/>
      <c r="E93" s="662"/>
      <c r="F93" s="662"/>
      <c r="G93" s="662"/>
      <c r="H93" s="662"/>
      <c r="I93" s="485"/>
      <c r="J93" s="485"/>
      <c r="K93" s="485"/>
      <c r="L93" s="485"/>
      <c r="M93" s="485"/>
    </row>
    <row r="94" spans="1:13" s="28" customFormat="1" x14ac:dyDescent="0.2">
      <c r="A94" s="23">
        <v>14</v>
      </c>
      <c r="B94" s="24" t="s">
        <v>58</v>
      </c>
      <c r="C94" s="25" t="s">
        <v>59</v>
      </c>
      <c r="D94" s="129">
        <f>'05-01-01 НСС'!N399</f>
        <v>385938</v>
      </c>
      <c r="E94" s="129">
        <f>'05-01-01 НСС'!N408</f>
        <v>870671</v>
      </c>
      <c r="F94" s="129">
        <f>'05-01-01 НСС'!N415</f>
        <v>47007</v>
      </c>
      <c r="G94" s="129"/>
      <c r="H94" s="129">
        <f>D94+E94+F94</f>
        <v>1303616</v>
      </c>
      <c r="I94" s="485">
        <f t="shared" ref="I94" si="55">D94*(1.031*1.005-3.1%*15%)</f>
        <v>398096.98</v>
      </c>
      <c r="J94" s="485">
        <f t="shared" ref="J94" si="56">E94*(1.031*1.005-3.1%*15%)</f>
        <v>898101.49</v>
      </c>
      <c r="K94" s="485">
        <f>F94</f>
        <v>47007</v>
      </c>
      <c r="L94" s="485"/>
      <c r="M94" s="220">
        <f>SUM(I94:L94)</f>
        <v>1343205.47</v>
      </c>
    </row>
    <row r="95" spans="1:13" s="28" customFormat="1" ht="25.5" x14ac:dyDescent="0.2">
      <c r="A95" s="23"/>
      <c r="B95" s="24" t="s">
        <v>33</v>
      </c>
      <c r="C95" s="25" t="s">
        <v>60</v>
      </c>
      <c r="D95" s="129">
        <f>D94</f>
        <v>385938</v>
      </c>
      <c r="E95" s="129">
        <f t="shared" ref="E95:F95" si="57">E94</f>
        <v>870671</v>
      </c>
      <c r="F95" s="129">
        <f t="shared" si="57"/>
        <v>47007</v>
      </c>
      <c r="G95" s="129"/>
      <c r="H95" s="129">
        <f>H94</f>
        <v>1303616</v>
      </c>
      <c r="I95" s="129">
        <f>I94</f>
        <v>398096.98</v>
      </c>
      <c r="J95" s="129">
        <f t="shared" ref="J95" si="58">J94</f>
        <v>898101.49</v>
      </c>
      <c r="K95" s="129">
        <f t="shared" ref="K95" si="59">K94</f>
        <v>47007</v>
      </c>
      <c r="L95" s="129"/>
      <c r="M95" s="220">
        <f>SUM(I95:L95)</f>
        <v>1343205.47</v>
      </c>
    </row>
    <row r="96" spans="1:13" s="29" customFormat="1" x14ac:dyDescent="0.2">
      <c r="A96" s="671" t="s">
        <v>117</v>
      </c>
      <c r="B96" s="672"/>
      <c r="C96" s="672"/>
      <c r="D96" s="672"/>
      <c r="E96" s="672"/>
      <c r="F96" s="672"/>
      <c r="G96" s="672"/>
      <c r="H96" s="672"/>
      <c r="I96" s="496"/>
      <c r="J96" s="496"/>
      <c r="K96" s="496"/>
      <c r="L96" s="496"/>
      <c r="M96" s="496"/>
    </row>
    <row r="97" spans="1:13" s="30" customFormat="1" ht="48.75" customHeight="1" x14ac:dyDescent="0.2">
      <c r="A97" s="31">
        <v>15</v>
      </c>
      <c r="B97" s="673" t="s">
        <v>118</v>
      </c>
      <c r="C97" s="674"/>
      <c r="D97" s="675" t="s">
        <v>116</v>
      </c>
      <c r="E97" s="676"/>
      <c r="F97" s="676"/>
      <c r="G97" s="676"/>
      <c r="H97" s="677"/>
      <c r="I97" s="493"/>
      <c r="J97" s="493"/>
      <c r="K97" s="493"/>
      <c r="L97" s="493"/>
      <c r="M97" s="493"/>
    </row>
    <row r="98" spans="1:13" s="28" customFormat="1" ht="21" customHeight="1" x14ac:dyDescent="0.2">
      <c r="A98" s="661" t="s">
        <v>61</v>
      </c>
      <c r="B98" s="662"/>
      <c r="C98" s="662"/>
      <c r="D98" s="662"/>
      <c r="E98" s="662"/>
      <c r="F98" s="662"/>
      <c r="G98" s="662"/>
      <c r="H98" s="662"/>
      <c r="I98" s="485"/>
      <c r="J98" s="485"/>
      <c r="K98" s="485"/>
      <c r="L98" s="485"/>
      <c r="M98" s="485"/>
    </row>
    <row r="99" spans="1:13" s="28" customFormat="1" x14ac:dyDescent="0.2">
      <c r="A99" s="23">
        <v>16</v>
      </c>
      <c r="B99" s="24" t="s">
        <v>62</v>
      </c>
      <c r="C99" s="25" t="s">
        <v>63</v>
      </c>
      <c r="D99" s="129">
        <f>'07-01-01 Площадки'!N103</f>
        <v>3969253</v>
      </c>
      <c r="E99" s="129"/>
      <c r="F99" s="129"/>
      <c r="G99" s="129"/>
      <c r="H99" s="220">
        <f t="shared" ref="H99" si="60">SUM(D99:G99)</f>
        <v>3969253</v>
      </c>
      <c r="I99" s="485">
        <f t="shared" ref="I99" si="61">D99*(1.031*1.005-3.1%*15%)</f>
        <v>4094304.32</v>
      </c>
      <c r="J99" s="485"/>
      <c r="K99" s="485"/>
      <c r="L99" s="485"/>
      <c r="M99" s="220">
        <f>SUM(I99:L99)</f>
        <v>4094304.32</v>
      </c>
    </row>
    <row r="100" spans="1:13" s="28" customFormat="1" ht="25.5" x14ac:dyDescent="0.2">
      <c r="A100" s="23"/>
      <c r="B100" s="24" t="s">
        <v>33</v>
      </c>
      <c r="C100" s="25" t="s">
        <v>64</v>
      </c>
      <c r="D100" s="129">
        <f>D99</f>
        <v>3969253</v>
      </c>
      <c r="E100" s="129"/>
      <c r="F100" s="129"/>
      <c r="G100" s="129"/>
      <c r="H100" s="129">
        <f>H99</f>
        <v>3969253</v>
      </c>
      <c r="I100" s="129">
        <f>I99</f>
        <v>4094304.32</v>
      </c>
      <c r="J100" s="485"/>
      <c r="K100" s="485"/>
      <c r="L100" s="485"/>
      <c r="M100" s="220">
        <f>SUM(I100:L100)</f>
        <v>4094304.32</v>
      </c>
    </row>
    <row r="101" spans="1:13" s="28" customFormat="1" x14ac:dyDescent="0.2">
      <c r="A101" s="23"/>
      <c r="B101" s="24" t="s">
        <v>33</v>
      </c>
      <c r="C101" s="25" t="s">
        <v>65</v>
      </c>
      <c r="D101" s="129">
        <f t="shared" ref="D101:L101" si="62">D30+D73+D92+D95+D100</f>
        <v>123042236</v>
      </c>
      <c r="E101" s="129">
        <f t="shared" si="62"/>
        <v>10809860</v>
      </c>
      <c r="F101" s="129">
        <f t="shared" si="62"/>
        <v>789607603</v>
      </c>
      <c r="G101" s="129">
        <f t="shared" si="62"/>
        <v>1558442.95</v>
      </c>
      <c r="H101" s="129">
        <f t="shared" si="62"/>
        <v>925018141.95000005</v>
      </c>
      <c r="I101" s="129">
        <f t="shared" si="62"/>
        <v>126918681.65000001</v>
      </c>
      <c r="J101" s="129">
        <f t="shared" si="62"/>
        <v>11150424.619999999</v>
      </c>
      <c r="K101" s="129">
        <f t="shared" si="62"/>
        <v>789607603</v>
      </c>
      <c r="L101" s="129">
        <f t="shared" si="62"/>
        <v>1558442.95</v>
      </c>
      <c r="M101" s="220">
        <f>SUM(I101:L101)</f>
        <v>929235152.22000003</v>
      </c>
    </row>
    <row r="102" spans="1:13" s="28" customFormat="1" ht="21" customHeight="1" x14ac:dyDescent="0.2">
      <c r="A102" s="661" t="s">
        <v>66</v>
      </c>
      <c r="B102" s="662"/>
      <c r="C102" s="662"/>
      <c r="D102" s="662"/>
      <c r="E102" s="662"/>
      <c r="F102" s="662"/>
      <c r="G102" s="662"/>
      <c r="H102" s="662"/>
      <c r="I102" s="485"/>
      <c r="J102" s="485"/>
      <c r="K102" s="485"/>
      <c r="L102" s="485"/>
      <c r="M102" s="485"/>
    </row>
    <row r="103" spans="1:13" s="28" customFormat="1" ht="51" x14ac:dyDescent="0.2">
      <c r="A103" s="23">
        <v>17</v>
      </c>
      <c r="B103" s="24" t="s">
        <v>67</v>
      </c>
      <c r="C103" s="25" t="s">
        <v>68</v>
      </c>
      <c r="D103" s="129">
        <f>D101*3.1%</f>
        <v>3814309.32</v>
      </c>
      <c r="E103" s="129">
        <f>E101*3.1%</f>
        <v>335105.65999999997</v>
      </c>
      <c r="F103" s="129"/>
      <c r="G103" s="129"/>
      <c r="H103" s="129">
        <f>D103+E103</f>
        <v>4149414.98</v>
      </c>
      <c r="I103" s="485"/>
      <c r="J103" s="485"/>
      <c r="K103" s="485"/>
      <c r="L103" s="485"/>
      <c r="M103" s="220">
        <f t="shared" ref="M103:M104" si="63">SUM(I103:L103)</f>
        <v>0</v>
      </c>
    </row>
    <row r="104" spans="1:13" s="28" customFormat="1" ht="25.5" x14ac:dyDescent="0.2">
      <c r="A104" s="23"/>
      <c r="B104" s="24" t="s">
        <v>33</v>
      </c>
      <c r="C104" s="25" t="s">
        <v>69</v>
      </c>
      <c r="D104" s="129">
        <f>D103</f>
        <v>3814309.32</v>
      </c>
      <c r="E104" s="129">
        <f>E103</f>
        <v>335105.65999999997</v>
      </c>
      <c r="F104" s="129"/>
      <c r="G104" s="129"/>
      <c r="H104" s="129">
        <f>H103</f>
        <v>4149414.98</v>
      </c>
      <c r="I104" s="485"/>
      <c r="J104" s="485"/>
      <c r="K104" s="485"/>
      <c r="L104" s="485"/>
      <c r="M104" s="220">
        <f t="shared" si="63"/>
        <v>0</v>
      </c>
    </row>
    <row r="105" spans="1:13" s="28" customFormat="1" x14ac:dyDescent="0.2">
      <c r="A105" s="23"/>
      <c r="B105" s="24" t="s">
        <v>33</v>
      </c>
      <c r="C105" s="25" t="s">
        <v>70</v>
      </c>
      <c r="D105" s="129">
        <f t="shared" ref="D105:L105" si="64">D101+D104</f>
        <v>126856545.31999999</v>
      </c>
      <c r="E105" s="129">
        <f t="shared" si="64"/>
        <v>11144965.66</v>
      </c>
      <c r="F105" s="129">
        <f t="shared" si="64"/>
        <v>789607603</v>
      </c>
      <c r="G105" s="129">
        <f t="shared" si="64"/>
        <v>1558442.95</v>
      </c>
      <c r="H105" s="129">
        <f t="shared" si="64"/>
        <v>929167556.92999995</v>
      </c>
      <c r="I105" s="129">
        <f t="shared" si="64"/>
        <v>126918681.65000001</v>
      </c>
      <c r="J105" s="129">
        <f t="shared" si="64"/>
        <v>11150424.619999999</v>
      </c>
      <c r="K105" s="129">
        <f t="shared" si="64"/>
        <v>789607603</v>
      </c>
      <c r="L105" s="129">
        <f t="shared" si="64"/>
        <v>1558442.95</v>
      </c>
      <c r="M105" s="220">
        <f>SUM(I105:L105)</f>
        <v>929235152.22000003</v>
      </c>
    </row>
    <row r="106" spans="1:13" s="28" customFormat="1" ht="21" customHeight="1" x14ac:dyDescent="0.2">
      <c r="A106" s="661" t="s">
        <v>71</v>
      </c>
      <c r="B106" s="662"/>
      <c r="C106" s="662"/>
      <c r="D106" s="662"/>
      <c r="E106" s="662"/>
      <c r="F106" s="662"/>
      <c r="G106" s="662"/>
      <c r="H106" s="662"/>
      <c r="I106" s="485"/>
      <c r="J106" s="485"/>
      <c r="K106" s="485"/>
      <c r="L106" s="485"/>
      <c r="M106" s="485"/>
    </row>
    <row r="107" spans="1:13" s="28" customFormat="1" ht="25.5" x14ac:dyDescent="0.2">
      <c r="A107" s="23">
        <v>18</v>
      </c>
      <c r="B107" s="24" t="s">
        <v>119</v>
      </c>
      <c r="C107" s="25" t="s">
        <v>120</v>
      </c>
      <c r="D107" s="129">
        <f>D105*0.5%</f>
        <v>634282.73</v>
      </c>
      <c r="E107" s="129">
        <f>E105*0.5%</f>
        <v>55724.83</v>
      </c>
      <c r="F107" s="129"/>
      <c r="G107" s="129"/>
      <c r="H107" s="129">
        <f>D107+E107</f>
        <v>690007.56</v>
      </c>
      <c r="I107" s="485"/>
      <c r="J107" s="485"/>
      <c r="K107" s="485"/>
      <c r="L107" s="485"/>
      <c r="M107" s="129">
        <f>I107+J107</f>
        <v>0</v>
      </c>
    </row>
    <row r="108" spans="1:13" s="28" customFormat="1" x14ac:dyDescent="0.2">
      <c r="A108" s="23">
        <v>19</v>
      </c>
      <c r="B108" s="24" t="s">
        <v>72</v>
      </c>
      <c r="C108" s="25" t="s">
        <v>73</v>
      </c>
      <c r="D108" s="129"/>
      <c r="E108" s="129"/>
      <c r="F108" s="129"/>
      <c r="G108" s="129">
        <f>SUM(G109:G111)</f>
        <v>8617527</v>
      </c>
      <c r="H108" s="129">
        <f>SUM(D108:G108)</f>
        <v>8617527</v>
      </c>
      <c r="I108" s="485"/>
      <c r="J108" s="485"/>
      <c r="K108" s="485"/>
      <c r="L108" s="129">
        <f>SUM(L109:L111)</f>
        <v>8617527</v>
      </c>
      <c r="M108" s="129">
        <f>SUM(I108:L108)</f>
        <v>8617527</v>
      </c>
    </row>
    <row r="109" spans="1:13" s="135" customFormat="1" ht="25.5" x14ac:dyDescent="0.2">
      <c r="A109" s="245" t="s">
        <v>4923</v>
      </c>
      <c r="B109" s="132" t="s">
        <v>4917</v>
      </c>
      <c r="C109" s="133" t="s">
        <v>4918</v>
      </c>
      <c r="D109" s="134"/>
      <c r="E109" s="134"/>
      <c r="F109" s="134"/>
      <c r="G109" s="134">
        <f>'09-01-01 ПНР ЭО КД'!N346</f>
        <v>1440509</v>
      </c>
      <c r="H109" s="134">
        <f t="shared" ref="H109:H111" si="65">SUM(D109:G109)</f>
        <v>1440509</v>
      </c>
      <c r="I109" s="481"/>
      <c r="J109" s="481"/>
      <c r="K109" s="481"/>
      <c r="L109" s="481">
        <f>G109</f>
        <v>1440509</v>
      </c>
      <c r="M109" s="134">
        <f t="shared" ref="M109:M111" si="66">SUM(I109:L109)</f>
        <v>1440509</v>
      </c>
    </row>
    <row r="110" spans="1:13" s="135" customFormat="1" ht="25.5" x14ac:dyDescent="0.2">
      <c r="A110" s="245" t="s">
        <v>4924</v>
      </c>
      <c r="B110" s="132" t="s">
        <v>4919</v>
      </c>
      <c r="C110" s="133" t="s">
        <v>4920</v>
      </c>
      <c r="D110" s="134"/>
      <c r="E110" s="134"/>
      <c r="F110" s="134"/>
      <c r="G110" s="134">
        <f>'09-01-02 ПНР КТП-6'!N172</f>
        <v>104863</v>
      </c>
      <c r="H110" s="134">
        <f t="shared" si="65"/>
        <v>104863</v>
      </c>
      <c r="I110" s="481"/>
      <c r="J110" s="481"/>
      <c r="K110" s="481"/>
      <c r="L110" s="481">
        <f t="shared" ref="L110:L111" si="67">G110</f>
        <v>104863</v>
      </c>
      <c r="M110" s="134">
        <f t="shared" si="66"/>
        <v>104863</v>
      </c>
    </row>
    <row r="111" spans="1:13" s="135" customFormat="1" ht="25.5" x14ac:dyDescent="0.2">
      <c r="A111" s="245" t="s">
        <v>4925</v>
      </c>
      <c r="B111" s="132" t="s">
        <v>4921</v>
      </c>
      <c r="C111" s="133" t="s">
        <v>4922</v>
      </c>
      <c r="D111" s="134"/>
      <c r="E111" s="134"/>
      <c r="F111" s="134"/>
      <c r="G111" s="134">
        <f>'09-01-03 ПНР КД VL-4'!N169</f>
        <v>7072155</v>
      </c>
      <c r="H111" s="134">
        <f t="shared" si="65"/>
        <v>7072155</v>
      </c>
      <c r="I111" s="481"/>
      <c r="J111" s="481"/>
      <c r="K111" s="481"/>
      <c r="L111" s="481">
        <f t="shared" si="67"/>
        <v>7072155</v>
      </c>
      <c r="M111" s="134">
        <f t="shared" si="66"/>
        <v>7072155</v>
      </c>
    </row>
    <row r="112" spans="1:13" s="36" customFormat="1" ht="25.5" x14ac:dyDescent="0.35">
      <c r="A112" s="32">
        <v>20</v>
      </c>
      <c r="B112" s="33" t="s">
        <v>74</v>
      </c>
      <c r="C112" s="34" t="s">
        <v>75</v>
      </c>
      <c r="D112" s="220"/>
      <c r="E112" s="220"/>
      <c r="F112" s="220"/>
      <c r="G112" s="220">
        <f>'09-03 НТС'!F16</f>
        <v>800000</v>
      </c>
      <c r="H112" s="129">
        <f t="shared" ref="H112:H117" si="68">SUM(D112:G112)</f>
        <v>800000</v>
      </c>
      <c r="I112" s="497"/>
      <c r="J112" s="497"/>
      <c r="K112" s="497"/>
      <c r="L112" s="220">
        <f>G112</f>
        <v>800000</v>
      </c>
      <c r="M112" s="129">
        <f t="shared" ref="M112:M117" si="69">SUM(I112:L112)</f>
        <v>800000</v>
      </c>
    </row>
    <row r="113" spans="1:13" s="36" customFormat="1" ht="38.25" x14ac:dyDescent="0.35">
      <c r="A113" s="32">
        <v>21</v>
      </c>
      <c r="B113" s="33" t="s">
        <v>76</v>
      </c>
      <c r="C113" s="34" t="s">
        <v>77</v>
      </c>
      <c r="D113" s="220"/>
      <c r="E113" s="220"/>
      <c r="F113" s="220"/>
      <c r="G113" s="220">
        <f>'СР-3 '!E14</f>
        <v>1481760</v>
      </c>
      <c r="H113" s="129">
        <f t="shared" si="68"/>
        <v>1481760</v>
      </c>
      <c r="I113" s="497"/>
      <c r="J113" s="497"/>
      <c r="K113" s="497"/>
      <c r="L113" s="220">
        <f t="shared" ref="L113:L117" si="70">G113</f>
        <v>1481760</v>
      </c>
      <c r="M113" s="129">
        <f t="shared" si="69"/>
        <v>1481760</v>
      </c>
    </row>
    <row r="114" spans="1:13" s="28" customFormat="1" ht="38.25" x14ac:dyDescent="0.2">
      <c r="A114" s="23">
        <v>22</v>
      </c>
      <c r="B114" s="24" t="s">
        <v>78</v>
      </c>
      <c r="C114" s="25" t="s">
        <v>79</v>
      </c>
      <c r="D114" s="129"/>
      <c r="E114" s="129"/>
      <c r="F114" s="129"/>
      <c r="G114" s="129">
        <f>'ССР 2020'!G62*1000</f>
        <v>59250</v>
      </c>
      <c r="H114" s="129">
        <f t="shared" si="68"/>
        <v>59250</v>
      </c>
      <c r="I114" s="491"/>
      <c r="J114" s="485"/>
      <c r="K114" s="485"/>
      <c r="L114" s="220">
        <f t="shared" si="70"/>
        <v>59250</v>
      </c>
      <c r="M114" s="129">
        <f t="shared" si="69"/>
        <v>59250</v>
      </c>
    </row>
    <row r="115" spans="1:13" s="28" customFormat="1" ht="63.75" x14ac:dyDescent="0.2">
      <c r="A115" s="23">
        <v>23</v>
      </c>
      <c r="B115" s="24" t="s">
        <v>78</v>
      </c>
      <c r="C115" s="25" t="s">
        <v>80</v>
      </c>
      <c r="D115" s="129"/>
      <c r="E115" s="129"/>
      <c r="F115" s="129"/>
      <c r="G115" s="129">
        <f>'ССР 2020'!G63*1000</f>
        <v>4820</v>
      </c>
      <c r="H115" s="129">
        <f t="shared" si="68"/>
        <v>4820</v>
      </c>
      <c r="I115" s="491"/>
      <c r="J115" s="485"/>
      <c r="K115" s="485"/>
      <c r="L115" s="220">
        <f t="shared" si="70"/>
        <v>4820</v>
      </c>
      <c r="M115" s="129">
        <f t="shared" si="69"/>
        <v>4820</v>
      </c>
    </row>
    <row r="116" spans="1:13" s="28" customFormat="1" ht="38.25" x14ac:dyDescent="0.2">
      <c r="A116" s="23">
        <v>24</v>
      </c>
      <c r="B116" s="24" t="s">
        <v>78</v>
      </c>
      <c r="C116" s="25" t="s">
        <v>81</v>
      </c>
      <c r="D116" s="129"/>
      <c r="E116" s="129"/>
      <c r="F116" s="129"/>
      <c r="G116" s="129">
        <f>'ССР 2020'!G64*1000</f>
        <v>21040</v>
      </c>
      <c r="H116" s="129">
        <f t="shared" si="68"/>
        <v>21040</v>
      </c>
      <c r="I116" s="491"/>
      <c r="J116" s="485"/>
      <c r="K116" s="485"/>
      <c r="L116" s="220">
        <f t="shared" si="70"/>
        <v>21040</v>
      </c>
      <c r="M116" s="129">
        <f t="shared" si="69"/>
        <v>21040</v>
      </c>
    </row>
    <row r="117" spans="1:13" s="36" customFormat="1" ht="25.5" x14ac:dyDescent="0.2">
      <c r="A117" s="32">
        <v>25</v>
      </c>
      <c r="B117" s="33" t="s">
        <v>82</v>
      </c>
      <c r="C117" s="34" t="s">
        <v>83</v>
      </c>
      <c r="D117" s="220"/>
      <c r="E117" s="220"/>
      <c r="F117" s="220"/>
      <c r="G117" s="220">
        <f>'СР-5'!G36</f>
        <v>48724.4</v>
      </c>
      <c r="H117" s="129">
        <f t="shared" si="68"/>
        <v>48724.4</v>
      </c>
      <c r="I117" s="491"/>
      <c r="J117" s="491"/>
      <c r="K117" s="491"/>
      <c r="L117" s="220">
        <f t="shared" si="70"/>
        <v>48724.4</v>
      </c>
      <c r="M117" s="129">
        <f t="shared" si="69"/>
        <v>48724.4</v>
      </c>
    </row>
    <row r="118" spans="1:13" s="28" customFormat="1" ht="25.5" x14ac:dyDescent="0.2">
      <c r="A118" s="23"/>
      <c r="B118" s="24" t="s">
        <v>33</v>
      </c>
      <c r="C118" s="25" t="s">
        <v>84</v>
      </c>
      <c r="D118" s="220">
        <f>D107+D108+D112+D113+D114+D115+D116+D117</f>
        <v>634282.73</v>
      </c>
      <c r="E118" s="220">
        <f>E107+E108+E112+E113+E114+E115+E116+E117</f>
        <v>55724.83</v>
      </c>
      <c r="F118" s="220">
        <f>F107+F108+F112+F113+F114+F115+F116+F117</f>
        <v>0</v>
      </c>
      <c r="G118" s="220">
        <f>G107+G108+G112+G113+G114+G115+G116+G117</f>
        <v>11033121.4</v>
      </c>
      <c r="H118" s="220">
        <f>D118+E118+F118+G118</f>
        <v>11723128.960000001</v>
      </c>
      <c r="I118" s="220">
        <f>I107+I108+I112+I113+I114+I115+I116+I117</f>
        <v>0</v>
      </c>
      <c r="J118" s="220">
        <f>J107+J108+J112+J113+J114+J115+J116+J117</f>
        <v>0</v>
      </c>
      <c r="K118" s="220">
        <f>K107+K108+K112+K113+K114+K115+K116+K117</f>
        <v>0</v>
      </c>
      <c r="L118" s="220">
        <f>L107+L108+L112+L113+L114+L115+L116+L117</f>
        <v>11033121.4</v>
      </c>
      <c r="M118" s="220">
        <f>I118+J118+K118+L118</f>
        <v>11033121.4</v>
      </c>
    </row>
    <row r="119" spans="1:13" s="36" customFormat="1" x14ac:dyDescent="0.2">
      <c r="A119" s="32"/>
      <c r="B119" s="33" t="s">
        <v>33</v>
      </c>
      <c r="C119" s="34" t="s">
        <v>85</v>
      </c>
      <c r="D119" s="220">
        <f t="shared" ref="D119:L119" si="71">D105+D118</f>
        <v>127490828.05</v>
      </c>
      <c r="E119" s="220">
        <f t="shared" si="71"/>
        <v>11200690.49</v>
      </c>
      <c r="F119" s="220">
        <f t="shared" si="71"/>
        <v>789607603</v>
      </c>
      <c r="G119" s="220">
        <f t="shared" si="71"/>
        <v>12591564.35</v>
      </c>
      <c r="H119" s="220">
        <f t="shared" si="71"/>
        <v>940890685.88999999</v>
      </c>
      <c r="I119" s="220">
        <f t="shared" si="71"/>
        <v>126918681.65000001</v>
      </c>
      <c r="J119" s="220">
        <f t="shared" si="71"/>
        <v>11150424.619999999</v>
      </c>
      <c r="K119" s="220">
        <f t="shared" si="71"/>
        <v>789607603</v>
      </c>
      <c r="L119" s="220">
        <f t="shared" si="71"/>
        <v>12591564.35</v>
      </c>
      <c r="M119" s="220">
        <f>SUM(I119:L119)</f>
        <v>940268273.62</v>
      </c>
    </row>
    <row r="120" spans="1:13" s="36" customFormat="1" ht="21" customHeight="1" x14ac:dyDescent="0.2">
      <c r="A120" s="679" t="s">
        <v>86</v>
      </c>
      <c r="B120" s="680"/>
      <c r="C120" s="680"/>
      <c r="D120" s="680"/>
      <c r="E120" s="680"/>
      <c r="F120" s="680"/>
      <c r="G120" s="680"/>
      <c r="H120" s="680"/>
      <c r="I120" s="491"/>
      <c r="J120" s="491"/>
      <c r="K120" s="491"/>
      <c r="L120" s="491"/>
      <c r="M120" s="491"/>
    </row>
    <row r="121" spans="1:13" s="28" customFormat="1" ht="51" x14ac:dyDescent="0.2">
      <c r="A121" s="23">
        <v>26</v>
      </c>
      <c r="B121" s="24" t="s">
        <v>87</v>
      </c>
      <c r="C121" s="25" t="s">
        <v>88</v>
      </c>
      <c r="D121" s="129"/>
      <c r="E121" s="129"/>
      <c r="F121" s="129"/>
      <c r="G121" s="129">
        <f>(D119+E119+F119)*1.47%</f>
        <v>13645997.09</v>
      </c>
      <c r="H121" s="129">
        <f>G121</f>
        <v>13645997.09</v>
      </c>
      <c r="I121" s="485"/>
      <c r="J121" s="485"/>
      <c r="K121" s="485"/>
      <c r="L121" s="485">
        <f>G121</f>
        <v>13645997.09</v>
      </c>
      <c r="M121" s="129">
        <f>SUM(I121:L121)</f>
        <v>13645997.09</v>
      </c>
    </row>
    <row r="122" spans="1:13" s="28" customFormat="1" ht="25.5" x14ac:dyDescent="0.2">
      <c r="A122" s="23"/>
      <c r="B122" s="24" t="s">
        <v>33</v>
      </c>
      <c r="C122" s="25" t="s">
        <v>89</v>
      </c>
      <c r="D122" s="129"/>
      <c r="E122" s="129"/>
      <c r="F122" s="129"/>
      <c r="G122" s="129">
        <f>G121</f>
        <v>13645997.09</v>
      </c>
      <c r="H122" s="129">
        <f>H121</f>
        <v>13645997.09</v>
      </c>
      <c r="I122" s="485"/>
      <c r="J122" s="485"/>
      <c r="K122" s="485"/>
      <c r="L122" s="129">
        <f>L121</f>
        <v>13645997.09</v>
      </c>
      <c r="M122" s="129">
        <f>SUM(I122:L122)</f>
        <v>13645997.09</v>
      </c>
    </row>
    <row r="123" spans="1:13" s="29" customFormat="1" x14ac:dyDescent="0.2">
      <c r="A123" s="671" t="s">
        <v>121</v>
      </c>
      <c r="B123" s="672"/>
      <c r="C123" s="672"/>
      <c r="D123" s="672"/>
      <c r="E123" s="672"/>
      <c r="F123" s="672"/>
      <c r="G123" s="672"/>
      <c r="H123" s="672"/>
      <c r="I123" s="496"/>
      <c r="J123" s="496"/>
      <c r="K123" s="496"/>
      <c r="L123" s="496"/>
      <c r="M123" s="496"/>
    </row>
    <row r="124" spans="1:13" s="30" customFormat="1" ht="43.5" customHeight="1" x14ac:dyDescent="0.2">
      <c r="A124" s="31">
        <v>27</v>
      </c>
      <c r="B124" s="673" t="s">
        <v>122</v>
      </c>
      <c r="C124" s="674"/>
      <c r="D124" s="675" t="s">
        <v>116</v>
      </c>
      <c r="E124" s="676"/>
      <c r="F124" s="676"/>
      <c r="G124" s="676"/>
      <c r="H124" s="677"/>
      <c r="I124" s="493"/>
      <c r="J124" s="493"/>
      <c r="K124" s="493"/>
      <c r="L124" s="493"/>
      <c r="M124" s="493"/>
    </row>
    <row r="125" spans="1:13" s="28" customFormat="1" ht="80.099999999999994" customHeight="1" x14ac:dyDescent="0.2">
      <c r="A125" s="667" t="s">
        <v>90</v>
      </c>
      <c r="B125" s="668"/>
      <c r="C125" s="668"/>
      <c r="D125" s="668"/>
      <c r="E125" s="668"/>
      <c r="F125" s="668"/>
      <c r="G125" s="668"/>
      <c r="H125" s="669"/>
      <c r="I125" s="485"/>
      <c r="J125" s="485"/>
      <c r="K125" s="485"/>
      <c r="L125" s="485"/>
      <c r="M125" s="485"/>
    </row>
    <row r="126" spans="1:13" s="28" customFormat="1" ht="38.25" x14ac:dyDescent="0.2">
      <c r="A126" s="41">
        <v>28</v>
      </c>
      <c r="B126" s="42" t="s">
        <v>91</v>
      </c>
      <c r="C126" s="43" t="s">
        <v>92</v>
      </c>
      <c r="D126" s="501"/>
      <c r="E126" s="501"/>
      <c r="F126" s="501"/>
      <c r="G126" s="501">
        <f>3805645.76/1.02</f>
        <v>3731025.25</v>
      </c>
      <c r="H126" s="501">
        <f>SUM(D126:G126)</f>
        <v>3731025.25</v>
      </c>
      <c r="I126" s="485"/>
      <c r="J126" s="485"/>
      <c r="K126" s="485"/>
      <c r="L126" s="498">
        <f t="shared" ref="L126:L131" si="72">G126</f>
        <v>3731025.25</v>
      </c>
      <c r="M126" s="498">
        <f>SUM(I126:L126)</f>
        <v>3731025.25</v>
      </c>
    </row>
    <row r="127" spans="1:13" s="28" customFormat="1" ht="25.5" x14ac:dyDescent="0.2">
      <c r="A127" s="23">
        <v>29</v>
      </c>
      <c r="B127" s="24" t="s">
        <v>93</v>
      </c>
      <c r="C127" s="25" t="s">
        <v>94</v>
      </c>
      <c r="D127" s="129"/>
      <c r="E127" s="129"/>
      <c r="F127" s="129"/>
      <c r="G127" s="129">
        <f>'12-01-01'!E540</f>
        <v>5675556.9400000004</v>
      </c>
      <c r="H127" s="129">
        <f>SUM(D127:G127)</f>
        <v>5675556.9400000004</v>
      </c>
      <c r="I127" s="485"/>
      <c r="J127" s="485"/>
      <c r="K127" s="485"/>
      <c r="L127" s="485">
        <f t="shared" si="72"/>
        <v>5675556.9400000004</v>
      </c>
      <c r="M127" s="485">
        <f>SUM(I127:L127)</f>
        <v>5675556.9400000004</v>
      </c>
    </row>
    <row r="128" spans="1:13" s="28" customFormat="1" ht="25.5" x14ac:dyDescent="0.2">
      <c r="A128" s="23">
        <v>30</v>
      </c>
      <c r="B128" s="24" t="s">
        <v>95</v>
      </c>
      <c r="C128" s="25" t="s">
        <v>96</v>
      </c>
      <c r="D128" s="129"/>
      <c r="E128" s="129"/>
      <c r="F128" s="129"/>
      <c r="G128" s="129">
        <f>'12-01-02'!E537</f>
        <v>7056435.96</v>
      </c>
      <c r="H128" s="129">
        <f t="shared" ref="H128:H131" si="73">SUM(D128:G128)</f>
        <v>7056435.96</v>
      </c>
      <c r="I128" s="485"/>
      <c r="J128" s="485"/>
      <c r="K128" s="485"/>
      <c r="L128" s="485">
        <f t="shared" si="72"/>
        <v>7056435.96</v>
      </c>
      <c r="M128" s="485">
        <f t="shared" ref="M128:M131" si="74">SUM(I128:L128)</f>
        <v>7056435.96</v>
      </c>
    </row>
    <row r="129" spans="1:19" s="28" customFormat="1" ht="38.25" x14ac:dyDescent="0.2">
      <c r="A129" s="53">
        <v>31</v>
      </c>
      <c r="B129" s="54" t="s">
        <v>97</v>
      </c>
      <c r="C129" s="55" t="s">
        <v>124</v>
      </c>
      <c r="D129" s="500"/>
      <c r="E129" s="500"/>
      <c r="F129" s="500"/>
      <c r="G129" s="500">
        <f>'СР-9'!C21</f>
        <v>1374883.24</v>
      </c>
      <c r="H129" s="129">
        <f t="shared" si="73"/>
        <v>1374883.24</v>
      </c>
      <c r="I129" s="499"/>
      <c r="J129" s="499"/>
      <c r="K129" s="499"/>
      <c r="L129" s="485">
        <f t="shared" si="72"/>
        <v>1374883.24</v>
      </c>
      <c r="M129" s="485">
        <f t="shared" si="74"/>
        <v>1374883.24</v>
      </c>
      <c r="N129" s="52"/>
      <c r="O129" s="52"/>
      <c r="P129" s="52"/>
      <c r="Q129" s="52"/>
      <c r="R129" s="52"/>
      <c r="S129" s="52"/>
    </row>
    <row r="130" spans="1:19" s="28" customFormat="1" ht="369.75" x14ac:dyDescent="0.2">
      <c r="A130" s="23">
        <v>32</v>
      </c>
      <c r="B130" s="24" t="s">
        <v>98</v>
      </c>
      <c r="C130" s="25" t="s">
        <v>99</v>
      </c>
      <c r="D130" s="129"/>
      <c r="E130" s="129"/>
      <c r="F130" s="129"/>
      <c r="G130" s="129">
        <f>H119*0.2%</f>
        <v>1881781.37</v>
      </c>
      <c r="H130" s="129">
        <f t="shared" si="73"/>
        <v>1881781.37</v>
      </c>
      <c r="I130" s="491"/>
      <c r="J130" s="485"/>
      <c r="K130" s="485"/>
      <c r="L130" s="485">
        <f t="shared" si="72"/>
        <v>1881781.37</v>
      </c>
      <c r="M130" s="485">
        <f t="shared" si="74"/>
        <v>1881781.37</v>
      </c>
    </row>
    <row r="131" spans="1:19" s="36" customFormat="1" ht="25.5" x14ac:dyDescent="0.35">
      <c r="A131" s="32">
        <v>33</v>
      </c>
      <c r="B131" s="33" t="s">
        <v>100</v>
      </c>
      <c r="C131" s="25" t="s">
        <v>123</v>
      </c>
      <c r="D131" s="220"/>
      <c r="E131" s="220"/>
      <c r="F131" s="220"/>
      <c r="G131" s="220">
        <f>'СР-8'!D18</f>
        <v>1330361</v>
      </c>
      <c r="H131" s="129">
        <f t="shared" si="73"/>
        <v>1330361</v>
      </c>
      <c r="I131" s="497"/>
      <c r="J131" s="497"/>
      <c r="K131" s="497"/>
      <c r="L131" s="220">
        <f t="shared" si="72"/>
        <v>1330361</v>
      </c>
      <c r="M131" s="129">
        <f t="shared" si="74"/>
        <v>1330361</v>
      </c>
      <c r="N131" s="40"/>
      <c r="O131" s="40"/>
      <c r="P131" s="40"/>
    </row>
    <row r="132" spans="1:19" s="28" customFormat="1" ht="191.25" x14ac:dyDescent="0.2">
      <c r="A132" s="23"/>
      <c r="B132" s="24" t="s">
        <v>33</v>
      </c>
      <c r="C132" s="25" t="s">
        <v>101</v>
      </c>
      <c r="D132" s="129">
        <f>D127+D128+D129+D130+D131</f>
        <v>0</v>
      </c>
      <c r="E132" s="129">
        <f>E127+E128+E129+E130+E131</f>
        <v>0</v>
      </c>
      <c r="F132" s="129">
        <f>F127+F128+F129+F130+F131</f>
        <v>0</v>
      </c>
      <c r="G132" s="129">
        <f>G127+G128+G129+G130+G131</f>
        <v>17319018.510000002</v>
      </c>
      <c r="H132" s="129">
        <f>G132</f>
        <v>17319018.510000002</v>
      </c>
      <c r="I132" s="485"/>
      <c r="J132" s="485"/>
      <c r="K132" s="485"/>
      <c r="L132" s="129">
        <f>L127+L128+L129+L130+L131</f>
        <v>17319018.510000002</v>
      </c>
      <c r="M132" s="129">
        <f>SUM(I132:L132)</f>
        <v>17319018.510000002</v>
      </c>
    </row>
    <row r="133" spans="1:19" s="28" customFormat="1" x14ac:dyDescent="0.2">
      <c r="A133" s="23"/>
      <c r="B133" s="24" t="s">
        <v>33</v>
      </c>
      <c r="C133" s="25" t="s">
        <v>102</v>
      </c>
      <c r="D133" s="129">
        <f t="shared" ref="D133:M133" si="75">D119+D122+D132</f>
        <v>127490828.05</v>
      </c>
      <c r="E133" s="129">
        <f t="shared" si="75"/>
        <v>11200690.49</v>
      </c>
      <c r="F133" s="129">
        <f t="shared" si="75"/>
        <v>789607603</v>
      </c>
      <c r="G133" s="129">
        <f t="shared" si="75"/>
        <v>43556579.950000003</v>
      </c>
      <c r="H133" s="129">
        <f t="shared" si="75"/>
        <v>971855701.49000001</v>
      </c>
      <c r="I133" s="129">
        <f t="shared" si="75"/>
        <v>126918681.65000001</v>
      </c>
      <c r="J133" s="129">
        <f t="shared" si="75"/>
        <v>11150424.619999999</v>
      </c>
      <c r="K133" s="129">
        <f t="shared" si="75"/>
        <v>789607603</v>
      </c>
      <c r="L133" s="129">
        <f t="shared" si="75"/>
        <v>43556579.950000003</v>
      </c>
      <c r="M133" s="129">
        <f t="shared" si="75"/>
        <v>971233289.22000003</v>
      </c>
    </row>
    <row r="134" spans="1:19" s="28" customFormat="1" ht="21" customHeight="1" x14ac:dyDescent="0.2">
      <c r="A134" s="60" t="s">
        <v>103</v>
      </c>
      <c r="B134" s="61"/>
      <c r="C134" s="61"/>
      <c r="D134" s="502"/>
      <c r="E134" s="502"/>
      <c r="F134" s="502"/>
      <c r="G134" s="502"/>
      <c r="H134" s="502"/>
      <c r="I134" s="485"/>
      <c r="J134" s="485"/>
      <c r="K134" s="485"/>
      <c r="L134" s="485"/>
      <c r="M134" s="485"/>
    </row>
    <row r="135" spans="1:19" s="36" customFormat="1" ht="51" x14ac:dyDescent="0.2">
      <c r="A135" s="32">
        <v>34</v>
      </c>
      <c r="B135" s="33" t="s">
        <v>104</v>
      </c>
      <c r="C135" s="34" t="s">
        <v>105</v>
      </c>
      <c r="D135" s="220">
        <f>D133*3%</f>
        <v>3824724.84</v>
      </c>
      <c r="E135" s="220">
        <f>E133*3%</f>
        <v>336020.71</v>
      </c>
      <c r="F135" s="220">
        <f>F133*3%</f>
        <v>23688228.09</v>
      </c>
      <c r="G135" s="220">
        <f>G133*3%</f>
        <v>1306697.3999999999</v>
      </c>
      <c r="H135" s="220">
        <f>D135+E135+F135+G135</f>
        <v>29155671.039999999</v>
      </c>
      <c r="I135" s="220">
        <f>(I133+D103*15%)*3%</f>
        <v>3824724.84</v>
      </c>
      <c r="J135" s="220">
        <f>(J133+E103*15%)*3%</f>
        <v>336020.71</v>
      </c>
      <c r="K135" s="220">
        <f>K133*3%</f>
        <v>23688228.09</v>
      </c>
      <c r="L135" s="220">
        <f>L133*3%</f>
        <v>1306697.3999999999</v>
      </c>
      <c r="M135" s="220">
        <f>I135+J135+K135+L135</f>
        <v>29155671.039999999</v>
      </c>
    </row>
    <row r="136" spans="1:19" s="36" customFormat="1" x14ac:dyDescent="0.2">
      <c r="A136" s="32"/>
      <c r="B136" s="33" t="s">
        <v>33</v>
      </c>
      <c r="C136" s="34" t="s">
        <v>106</v>
      </c>
      <c r="D136" s="220">
        <f t="shared" ref="D136:M136" si="76">D135</f>
        <v>3824724.84</v>
      </c>
      <c r="E136" s="220">
        <f t="shared" si="76"/>
        <v>336020.71</v>
      </c>
      <c r="F136" s="220">
        <f t="shared" si="76"/>
        <v>23688228.09</v>
      </c>
      <c r="G136" s="220">
        <f t="shared" si="76"/>
        <v>1306697.3999999999</v>
      </c>
      <c r="H136" s="220">
        <f t="shared" si="76"/>
        <v>29155671.039999999</v>
      </c>
      <c r="I136" s="220">
        <f t="shared" si="76"/>
        <v>3824724.84</v>
      </c>
      <c r="J136" s="220">
        <f t="shared" si="76"/>
        <v>336020.71</v>
      </c>
      <c r="K136" s="220">
        <f t="shared" si="76"/>
        <v>23688228.09</v>
      </c>
      <c r="L136" s="220">
        <f t="shared" si="76"/>
        <v>1306697.3999999999</v>
      </c>
      <c r="M136" s="220">
        <f t="shared" si="76"/>
        <v>29155671.039999999</v>
      </c>
    </row>
    <row r="137" spans="1:19" s="36" customFormat="1" x14ac:dyDescent="0.2">
      <c r="A137" s="32"/>
      <c r="B137" s="33" t="s">
        <v>33</v>
      </c>
      <c r="C137" s="34" t="s">
        <v>107</v>
      </c>
      <c r="D137" s="220">
        <f>D133+D136</f>
        <v>131315552.89</v>
      </c>
      <c r="E137" s="220">
        <f>E133+E136</f>
        <v>11536711.199999999</v>
      </c>
      <c r="F137" s="220">
        <f>F133+F136</f>
        <v>813295831.09000003</v>
      </c>
      <c r="G137" s="220">
        <f>G133+G136</f>
        <v>44863277.350000001</v>
      </c>
      <c r="H137" s="220">
        <f>D137+E137+F137+G137</f>
        <v>1001011372.53</v>
      </c>
      <c r="I137" s="220">
        <f>I133+I136</f>
        <v>130743406.48999999</v>
      </c>
      <c r="J137" s="220">
        <f>J133+J136</f>
        <v>11486445.33</v>
      </c>
      <c r="K137" s="220">
        <f>K133+K136</f>
        <v>813295831.09000003</v>
      </c>
      <c r="L137" s="220">
        <f>L133+L136</f>
        <v>44863277.350000001</v>
      </c>
      <c r="M137" s="220">
        <f>I137+J137+K137+L137</f>
        <v>1000388960.26</v>
      </c>
    </row>
    <row r="138" spans="1:19" s="36" customFormat="1" ht="21" customHeight="1" x14ac:dyDescent="0.2">
      <c r="A138" s="58" t="s">
        <v>108</v>
      </c>
      <c r="B138" s="59"/>
      <c r="C138" s="59"/>
      <c r="D138" s="503"/>
      <c r="E138" s="503"/>
      <c r="F138" s="503"/>
      <c r="G138" s="503"/>
      <c r="H138" s="503"/>
      <c r="I138" s="491"/>
      <c r="J138" s="491"/>
      <c r="K138" s="491"/>
      <c r="L138" s="491"/>
      <c r="M138" s="491"/>
    </row>
    <row r="139" spans="1:19" s="28" customFormat="1" ht="25.5" x14ac:dyDescent="0.2">
      <c r="A139" s="23">
        <v>35</v>
      </c>
      <c r="B139" s="24" t="s">
        <v>109</v>
      </c>
      <c r="C139" s="25" t="s">
        <v>110</v>
      </c>
      <c r="D139" s="129">
        <f>D137*20%</f>
        <v>26263110.579999998</v>
      </c>
      <c r="E139" s="129">
        <f>E137*20%</f>
        <v>2307342.2400000002</v>
      </c>
      <c r="F139" s="129">
        <f>F137*20%</f>
        <v>162659166.22</v>
      </c>
      <c r="G139" s="500">
        <f>(G137-(G29+G112)*1.03)*20%</f>
        <v>8509155.4700000007</v>
      </c>
      <c r="H139" s="500">
        <f>SUM(D139:G139)</f>
        <v>199738774.50999999</v>
      </c>
      <c r="I139" s="129">
        <f>I137*20%</f>
        <v>26148681.300000001</v>
      </c>
      <c r="J139" s="129">
        <f>J137*20%</f>
        <v>2297289.0699999998</v>
      </c>
      <c r="K139" s="129">
        <f>K137*20%</f>
        <v>162659166.22</v>
      </c>
      <c r="L139" s="500">
        <f>(L137-(L29+L112)*1.03)*20%</f>
        <v>8509155.4700000007</v>
      </c>
      <c r="M139" s="500">
        <f>SUM(I139:L139)</f>
        <v>199614292.06</v>
      </c>
    </row>
    <row r="140" spans="1:19" s="28" customFormat="1" x14ac:dyDescent="0.2">
      <c r="A140" s="23"/>
      <c r="B140" s="24" t="s">
        <v>33</v>
      </c>
      <c r="C140" s="25" t="s">
        <v>111</v>
      </c>
      <c r="D140" s="129">
        <f t="shared" ref="D140:M140" si="77">D139</f>
        <v>26263110.579999998</v>
      </c>
      <c r="E140" s="129">
        <f t="shared" si="77"/>
        <v>2307342.2400000002</v>
      </c>
      <c r="F140" s="129">
        <f t="shared" si="77"/>
        <v>162659166.22</v>
      </c>
      <c r="G140" s="129">
        <f t="shared" si="77"/>
        <v>8509155.4700000007</v>
      </c>
      <c r="H140" s="129">
        <f t="shared" si="77"/>
        <v>199738774.50999999</v>
      </c>
      <c r="I140" s="129">
        <f t="shared" si="77"/>
        <v>26148681.300000001</v>
      </c>
      <c r="J140" s="129">
        <f t="shared" si="77"/>
        <v>2297289.0699999998</v>
      </c>
      <c r="K140" s="129">
        <f t="shared" si="77"/>
        <v>162659166.22</v>
      </c>
      <c r="L140" s="129">
        <f t="shared" si="77"/>
        <v>8509155.4700000007</v>
      </c>
      <c r="M140" s="129">
        <f t="shared" si="77"/>
        <v>199614292.06</v>
      </c>
    </row>
    <row r="141" spans="1:19" s="28" customFormat="1" x14ac:dyDescent="0.2">
      <c r="A141" s="23"/>
      <c r="B141" s="24" t="s">
        <v>33</v>
      </c>
      <c r="C141" s="25" t="s">
        <v>112</v>
      </c>
      <c r="D141" s="129">
        <f t="shared" ref="D141:M141" si="78">D137+D140</f>
        <v>157578663.47</v>
      </c>
      <c r="E141" s="129">
        <f t="shared" si="78"/>
        <v>13844053.439999999</v>
      </c>
      <c r="F141" s="129">
        <f t="shared" si="78"/>
        <v>975954997.30999994</v>
      </c>
      <c r="G141" s="129">
        <f t="shared" si="78"/>
        <v>53372432.82</v>
      </c>
      <c r="H141" s="129">
        <f t="shared" si="78"/>
        <v>1200750147.04</v>
      </c>
      <c r="I141" s="129">
        <f t="shared" si="78"/>
        <v>156892087.78999999</v>
      </c>
      <c r="J141" s="129">
        <f t="shared" si="78"/>
        <v>13783734.4</v>
      </c>
      <c r="K141" s="129">
        <f t="shared" si="78"/>
        <v>975954997.30999994</v>
      </c>
      <c r="L141" s="129">
        <f t="shared" si="78"/>
        <v>53372432.82</v>
      </c>
      <c r="M141" s="129">
        <f t="shared" si="78"/>
        <v>1200003252.3199999</v>
      </c>
    </row>
    <row r="142" spans="1:19" s="45" customFormat="1" ht="25.5" x14ac:dyDescent="0.2">
      <c r="A142" s="486"/>
      <c r="B142" s="487"/>
      <c r="C142" s="43" t="s">
        <v>6015</v>
      </c>
      <c r="D142" s="501">
        <f>-D103*15%*1.2</f>
        <v>-686575.68</v>
      </c>
      <c r="E142" s="501">
        <f>-E103*15%*1.2</f>
        <v>-60319.02</v>
      </c>
      <c r="F142" s="501"/>
      <c r="G142" s="501"/>
      <c r="H142" s="501">
        <f>SUM(D142:G142)</f>
        <v>-746894.7</v>
      </c>
    </row>
    <row r="143" spans="1:19" s="45" customFormat="1" ht="25.5" x14ac:dyDescent="0.2">
      <c r="C143" s="489" t="s">
        <v>6016</v>
      </c>
      <c r="D143" s="498"/>
      <c r="E143" s="498"/>
      <c r="F143" s="498"/>
      <c r="G143" s="498"/>
      <c r="H143" s="498">
        <f>H141+H142</f>
        <v>1200003252.3399999</v>
      </c>
    </row>
    <row r="144" spans="1:19" s="28" customFormat="1" x14ac:dyDescent="0.2"/>
    <row r="145" spans="1:8" s="28" customFormat="1" x14ac:dyDescent="0.2">
      <c r="A145" s="46" t="s">
        <v>6</v>
      </c>
      <c r="C145" s="47"/>
      <c r="E145" s="47"/>
      <c r="F145" s="48"/>
      <c r="G145" s="49"/>
      <c r="H145" s="47"/>
    </row>
    <row r="146" spans="1:8" s="28" customFormat="1" x14ac:dyDescent="0.2">
      <c r="C146" s="21"/>
      <c r="D146" s="21" t="s">
        <v>7</v>
      </c>
      <c r="E146" s="21"/>
      <c r="F146" s="21"/>
      <c r="G146" s="21"/>
      <c r="H146" s="21"/>
    </row>
    <row r="147" spans="1:8" s="28" customFormat="1" x14ac:dyDescent="0.2">
      <c r="A147" s="46" t="s">
        <v>8</v>
      </c>
      <c r="C147" s="50"/>
      <c r="E147" s="50"/>
      <c r="F147" s="50"/>
      <c r="H147" s="47"/>
    </row>
    <row r="148" spans="1:8" s="28" customFormat="1" x14ac:dyDescent="0.2">
      <c r="C148" s="21"/>
      <c r="D148" s="21" t="s">
        <v>7</v>
      </c>
      <c r="E148" s="21"/>
      <c r="F148" s="21"/>
      <c r="G148" s="21"/>
      <c r="H148" s="21"/>
    </row>
    <row r="149" spans="1:8" s="28" customFormat="1" x14ac:dyDescent="0.2">
      <c r="A149" s="46" t="s">
        <v>9</v>
      </c>
      <c r="C149" s="50"/>
      <c r="D149" s="46"/>
      <c r="E149" s="50"/>
      <c r="F149" s="50"/>
      <c r="H149" s="47"/>
    </row>
    <row r="150" spans="1:8" s="28" customFormat="1" x14ac:dyDescent="0.2">
      <c r="C150" s="57" t="s">
        <v>21</v>
      </c>
      <c r="D150" s="21" t="s">
        <v>7</v>
      </c>
      <c r="E150" s="21"/>
      <c r="F150" s="21"/>
      <c r="G150" s="21"/>
      <c r="H150" s="21"/>
    </row>
    <row r="151" spans="1:8" s="28" customFormat="1" x14ac:dyDescent="0.2">
      <c r="A151" s="46" t="s">
        <v>10</v>
      </c>
      <c r="C151" s="48"/>
      <c r="D151" s="48"/>
      <c r="E151" s="47"/>
      <c r="F151" s="48"/>
      <c r="G151" s="49"/>
      <c r="H151" s="47"/>
    </row>
    <row r="152" spans="1:8" s="28" customFormat="1" x14ac:dyDescent="0.2">
      <c r="C152" s="670" t="s">
        <v>11</v>
      </c>
      <c r="D152" s="670"/>
      <c r="E152" s="670"/>
      <c r="F152" s="670"/>
      <c r="G152" s="21"/>
      <c r="H152" s="21"/>
    </row>
    <row r="153" spans="1:8" s="28" customFormat="1" x14ac:dyDescent="0.2"/>
    <row r="154" spans="1:8" s="28" customFormat="1" x14ac:dyDescent="0.2"/>
    <row r="155" spans="1:8" s="28" customFormat="1" x14ac:dyDescent="0.2"/>
    <row r="156" spans="1:8" s="28" customFormat="1" x14ac:dyDescent="0.2"/>
    <row r="157" spans="1:8" s="28" customFormat="1" x14ac:dyDescent="0.2"/>
    <row r="158" spans="1:8" s="28" customFormat="1" x14ac:dyDescent="0.2"/>
    <row r="159" spans="1:8" s="28" customFormat="1" x14ac:dyDescent="0.2"/>
    <row r="160" spans="1:8" s="28" customFormat="1" x14ac:dyDescent="0.2"/>
  </sheetData>
  <mergeCells count="40">
    <mergeCell ref="I19:M19"/>
    <mergeCell ref="C152:F152"/>
    <mergeCell ref="I20:I22"/>
    <mergeCell ref="J20:J22"/>
    <mergeCell ref="K20:K22"/>
    <mergeCell ref="L20:L22"/>
    <mergeCell ref="M20:M22"/>
    <mergeCell ref="A106:H106"/>
    <mergeCell ref="A120:H120"/>
    <mergeCell ref="A123:H123"/>
    <mergeCell ref="B124:C124"/>
    <mergeCell ref="D124:H124"/>
    <mergeCell ref="A125:H125"/>
    <mergeCell ref="A93:H93"/>
    <mergeCell ref="A96:H96"/>
    <mergeCell ref="B97:C97"/>
    <mergeCell ref="D97:H97"/>
    <mergeCell ref="A98:H98"/>
    <mergeCell ref="A102:H102"/>
    <mergeCell ref="A24:H24"/>
    <mergeCell ref="A31:H31"/>
    <mergeCell ref="A74:H74"/>
    <mergeCell ref="B75:C75"/>
    <mergeCell ref="D75:H75"/>
    <mergeCell ref="A76:H76"/>
    <mergeCell ref="A19:A22"/>
    <mergeCell ref="B19:B22"/>
    <mergeCell ref="C19:C22"/>
    <mergeCell ref="D19:H19"/>
    <mergeCell ref="D20:D22"/>
    <mergeCell ref="E20:E22"/>
    <mergeCell ref="F20:F22"/>
    <mergeCell ref="G20:G22"/>
    <mergeCell ref="H20:H22"/>
    <mergeCell ref="C14:G14"/>
    <mergeCell ref="C3:G3"/>
    <mergeCell ref="C4:G4"/>
    <mergeCell ref="C8:G8"/>
    <mergeCell ref="C9:G9"/>
    <mergeCell ref="C13:G13"/>
  </mergeCells>
  <pageMargins left="0.34" right="0.25" top="0.75" bottom="0.75" header="0.3" footer="0.3"/>
  <pageSetup paperSize="9" scale="69" fitToHeight="0" orientation="portrait" r:id="rId1"/>
  <headerFooter alignWithMargins="0">
    <oddHeader>&amp;LГРАНД-Смета 2021</oddHeader>
    <oddFooter>&amp;RСтраница &amp;P</oddFooter>
  </headerFooter>
  <legacy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7"/>
  <sheetViews>
    <sheetView view="pageBreakPreview" zoomScale="60" zoomScaleNormal="100" workbookViewId="0">
      <selection activeCell="Y25" sqref="Y25"/>
    </sheetView>
  </sheetViews>
  <sheetFormatPr defaultRowHeight="12.75" x14ac:dyDescent="0.2"/>
  <cols>
    <col min="1" max="1" width="4.7109375" style="355" customWidth="1"/>
    <col min="2" max="2" width="66.7109375" style="355" customWidth="1"/>
    <col min="3" max="3" width="16.85546875" style="355" customWidth="1"/>
    <col min="4" max="4" width="23.85546875" style="355" customWidth="1"/>
    <col min="5" max="7" width="9.140625" style="355"/>
    <col min="8" max="8" width="9.28515625" style="355" customWidth="1"/>
    <col min="9" max="16384" width="9.140625" style="355"/>
  </cols>
  <sheetData>
    <row r="1" spans="1:6" ht="15" customHeight="1" x14ac:dyDescent="0.25">
      <c r="A1" s="858" t="s">
        <v>5924</v>
      </c>
      <c r="B1" s="858"/>
      <c r="C1" s="858"/>
      <c r="D1" s="858"/>
      <c r="E1" s="354"/>
      <c r="F1" s="354"/>
    </row>
    <row r="2" spans="1:6" ht="30" customHeight="1" x14ac:dyDescent="0.25">
      <c r="A2" s="859" t="s">
        <v>5925</v>
      </c>
      <c r="B2" s="859"/>
      <c r="C2" s="859"/>
      <c r="D2" s="859"/>
      <c r="E2" s="354"/>
      <c r="F2" s="354"/>
    </row>
    <row r="3" spans="1:6" ht="15" customHeight="1" x14ac:dyDescent="0.25">
      <c r="A3" s="860"/>
      <c r="B3" s="860"/>
      <c r="C3" s="860"/>
      <c r="D3" s="860"/>
      <c r="E3" s="354"/>
      <c r="F3" s="354"/>
    </row>
    <row r="4" spans="1:6" ht="69" customHeight="1" x14ac:dyDescent="0.25">
      <c r="A4" s="855" t="s">
        <v>5926</v>
      </c>
      <c r="B4" s="856"/>
      <c r="C4" s="861" t="s">
        <v>5927</v>
      </c>
      <c r="D4" s="856"/>
      <c r="E4" s="354"/>
      <c r="F4" s="354"/>
    </row>
    <row r="5" spans="1:6" ht="33.6" customHeight="1" x14ac:dyDescent="0.25">
      <c r="A5" s="855" t="s">
        <v>5928</v>
      </c>
      <c r="B5" s="856"/>
      <c r="C5" s="857" t="s">
        <v>5929</v>
      </c>
      <c r="D5" s="856"/>
      <c r="E5" s="354"/>
      <c r="F5" s="354"/>
    </row>
    <row r="6" spans="1:6" ht="32.450000000000003" customHeight="1" x14ac:dyDescent="0.25">
      <c r="A6" s="864" t="s">
        <v>5930</v>
      </c>
      <c r="B6" s="856"/>
      <c r="C6" s="857" t="s">
        <v>5931</v>
      </c>
      <c r="D6" s="856"/>
      <c r="E6" s="354"/>
      <c r="F6" s="354"/>
    </row>
    <row r="7" spans="1:6" ht="15" customHeight="1" x14ac:dyDescent="0.25">
      <c r="A7" s="855" t="s">
        <v>5932</v>
      </c>
      <c r="B7" s="856"/>
      <c r="C7" s="861" t="s">
        <v>5933</v>
      </c>
      <c r="D7" s="856"/>
      <c r="E7" s="354"/>
      <c r="F7" s="354"/>
    </row>
    <row r="8" spans="1:6" ht="29.45" customHeight="1" x14ac:dyDescent="0.25">
      <c r="A8" s="855" t="s">
        <v>5934</v>
      </c>
      <c r="B8" s="856"/>
      <c r="C8" s="861" t="s">
        <v>5205</v>
      </c>
      <c r="D8" s="856"/>
      <c r="E8" s="354"/>
      <c r="F8" s="354"/>
    </row>
    <row r="9" spans="1:6" ht="15" customHeight="1" x14ac:dyDescent="0.25">
      <c r="A9" s="356"/>
      <c r="B9" s="357"/>
      <c r="C9" s="358"/>
      <c r="D9" s="357"/>
      <c r="E9" s="354"/>
      <c r="F9" s="354"/>
    </row>
    <row r="10" spans="1:6" ht="64.150000000000006" customHeight="1" x14ac:dyDescent="0.25">
      <c r="A10" s="359" t="s">
        <v>154</v>
      </c>
      <c r="B10" s="359" t="s">
        <v>5935</v>
      </c>
      <c r="C10" s="359" t="s">
        <v>5936</v>
      </c>
      <c r="D10" s="359" t="s">
        <v>5937</v>
      </c>
      <c r="E10" s="354"/>
      <c r="F10" s="354"/>
    </row>
    <row r="11" spans="1:6" ht="39.6" customHeight="1" x14ac:dyDescent="0.25">
      <c r="A11" s="360">
        <v>1</v>
      </c>
      <c r="B11" s="361" t="s">
        <v>5938</v>
      </c>
      <c r="C11" s="362">
        <f xml:space="preserve">  3805645.76/1.02/4.35</f>
        <v>857706.96</v>
      </c>
      <c r="D11" s="363" t="s">
        <v>5939</v>
      </c>
      <c r="E11" s="354"/>
      <c r="F11" s="354"/>
    </row>
    <row r="12" spans="1:6" ht="31.15" customHeight="1" x14ac:dyDescent="0.25">
      <c r="A12" s="364">
        <v>2</v>
      </c>
      <c r="B12" s="365" t="s">
        <v>5940</v>
      </c>
      <c r="C12" s="366">
        <v>1269699.54</v>
      </c>
      <c r="D12" s="367"/>
      <c r="E12" s="354"/>
      <c r="F12" s="354"/>
    </row>
    <row r="13" spans="1:6" ht="31.5" x14ac:dyDescent="0.25">
      <c r="A13" s="368">
        <v>3</v>
      </c>
      <c r="B13" s="369" t="s">
        <v>5941</v>
      </c>
      <c r="C13" s="370">
        <f>C11+C12</f>
        <v>2127406.5</v>
      </c>
      <c r="D13" s="371" t="s">
        <v>5942</v>
      </c>
      <c r="E13" s="354"/>
      <c r="F13" s="354"/>
    </row>
    <row r="14" spans="1:6" s="377" customFormat="1" ht="47.25" x14ac:dyDescent="0.25">
      <c r="A14" s="372">
        <v>4</v>
      </c>
      <c r="B14" s="373" t="s">
        <v>5943</v>
      </c>
      <c r="C14" s="374">
        <v>0.1188</v>
      </c>
      <c r="D14" s="375" t="s">
        <v>5944</v>
      </c>
      <c r="E14" s="376"/>
      <c r="F14" s="376"/>
    </row>
    <row r="15" spans="1:6" s="377" customFormat="1" ht="31.5" x14ac:dyDescent="0.25">
      <c r="A15" s="372">
        <v>5</v>
      </c>
      <c r="B15" s="373" t="s">
        <v>5945</v>
      </c>
      <c r="C15" s="378">
        <f>C13*C14</f>
        <v>252735.89</v>
      </c>
      <c r="D15" s="375"/>
      <c r="E15" s="376"/>
      <c r="F15" s="376"/>
    </row>
    <row r="16" spans="1:6" s="383" customFormat="1" ht="33.75" customHeight="1" x14ac:dyDescent="0.25">
      <c r="A16" s="379">
        <v>6</v>
      </c>
      <c r="B16" s="361" t="s">
        <v>5946</v>
      </c>
      <c r="C16" s="380">
        <f>C11/1.266</f>
        <v>677493.65</v>
      </c>
      <c r="D16" s="381" t="s">
        <v>5947</v>
      </c>
      <c r="E16" s="382"/>
      <c r="F16" s="382"/>
    </row>
    <row r="17" spans="1:6" s="383" customFormat="1" ht="33.75" customHeight="1" x14ac:dyDescent="0.25">
      <c r="A17" s="384">
        <v>7</v>
      </c>
      <c r="B17" s="385" t="s">
        <v>5948</v>
      </c>
      <c r="C17" s="386">
        <f>C12/1.19</f>
        <v>1066974.3999999999</v>
      </c>
      <c r="D17" s="387" t="s">
        <v>5949</v>
      </c>
      <c r="E17" s="382"/>
      <c r="F17" s="382"/>
    </row>
    <row r="18" spans="1:6" s="383" customFormat="1" ht="33.75" customHeight="1" x14ac:dyDescent="0.25">
      <c r="A18" s="384">
        <v>8</v>
      </c>
      <c r="B18" s="369" t="s">
        <v>5950</v>
      </c>
      <c r="C18" s="386">
        <f>C16+C17</f>
        <v>1744468.05</v>
      </c>
      <c r="D18" s="387"/>
      <c r="E18" s="382"/>
      <c r="F18" s="382"/>
    </row>
    <row r="19" spans="1:6" s="383" customFormat="1" ht="31.5" x14ac:dyDescent="0.25">
      <c r="A19" s="388">
        <v>9</v>
      </c>
      <c r="B19" s="389" t="s">
        <v>5951</v>
      </c>
      <c r="C19" s="390">
        <f>C18*C14</f>
        <v>207242.8</v>
      </c>
      <c r="D19" s="391"/>
      <c r="E19" s="382"/>
      <c r="F19" s="382"/>
    </row>
    <row r="20" spans="1:6" s="383" customFormat="1" ht="106.5" customHeight="1" x14ac:dyDescent="0.25">
      <c r="A20" s="392">
        <v>10</v>
      </c>
      <c r="B20" s="393" t="s">
        <v>5952</v>
      </c>
      <c r="C20" s="394">
        <v>5.44</v>
      </c>
      <c r="D20" s="387" t="s">
        <v>5953</v>
      </c>
      <c r="E20" s="382"/>
      <c r="F20" s="382"/>
    </row>
    <row r="21" spans="1:6" s="383" customFormat="1" ht="42.75" customHeight="1" x14ac:dyDescent="0.25">
      <c r="A21" s="395">
        <v>11</v>
      </c>
      <c r="B21" s="389" t="s">
        <v>5954</v>
      </c>
      <c r="C21" s="390">
        <f>C15*C20</f>
        <v>1374883.24</v>
      </c>
      <c r="D21" s="391"/>
      <c r="E21" s="382"/>
      <c r="F21" s="382"/>
    </row>
    <row r="22" spans="1:6" ht="15.75" x14ac:dyDescent="0.25">
      <c r="A22" s="354"/>
      <c r="B22" s="354"/>
      <c r="C22" s="354"/>
      <c r="D22" s="354"/>
      <c r="E22" s="354"/>
      <c r="F22" s="354"/>
    </row>
    <row r="23" spans="1:6" x14ac:dyDescent="0.2">
      <c r="A23" s="862" t="s">
        <v>5955</v>
      </c>
      <c r="B23" s="862"/>
      <c r="C23" s="862"/>
      <c r="D23" s="862"/>
      <c r="E23" s="862"/>
    </row>
    <row r="24" spans="1:6" x14ac:dyDescent="0.2">
      <c r="A24" s="863" t="s">
        <v>461</v>
      </c>
      <c r="B24" s="863"/>
      <c r="C24" s="863"/>
      <c r="D24" s="863"/>
      <c r="E24" s="863"/>
    </row>
    <row r="25" spans="1:6" x14ac:dyDescent="0.2">
      <c r="A25" s="396"/>
      <c r="B25" s="397"/>
      <c r="C25" s="398"/>
      <c r="D25" s="399"/>
      <c r="E25" s="400"/>
    </row>
    <row r="26" spans="1:6" x14ac:dyDescent="0.2">
      <c r="A26" s="862" t="s">
        <v>5956</v>
      </c>
      <c r="B26" s="862"/>
      <c r="C26" s="862"/>
      <c r="D26" s="862"/>
      <c r="E26" s="862"/>
    </row>
    <row r="27" spans="1:6" x14ac:dyDescent="0.2">
      <c r="A27" s="863" t="s">
        <v>461</v>
      </c>
      <c r="B27" s="863"/>
      <c r="C27" s="863"/>
      <c r="D27" s="863"/>
      <c r="E27" s="863"/>
    </row>
  </sheetData>
  <mergeCells count="17">
    <mergeCell ref="A23:E23"/>
    <mergeCell ref="A24:E24"/>
    <mergeCell ref="A26:E26"/>
    <mergeCell ref="A27:E27"/>
    <mergeCell ref="A6:B6"/>
    <mergeCell ref="C6:D6"/>
    <mergeCell ref="A7:B7"/>
    <mergeCell ref="C7:D7"/>
    <mergeCell ref="A8:B8"/>
    <mergeCell ref="C8:D8"/>
    <mergeCell ref="A5:B5"/>
    <mergeCell ref="C5:D5"/>
    <mergeCell ref="A1:D1"/>
    <mergeCell ref="A2:D2"/>
    <mergeCell ref="A3:D3"/>
    <mergeCell ref="A4:B4"/>
    <mergeCell ref="C4:D4"/>
  </mergeCells>
  <pageMargins left="0.78740157480314965" right="0.70866141732283472" top="1.0236220472440944" bottom="0.51181102362204722" header="0.31496062992125984" footer="0.31496062992125984"/>
  <pageSetup paperSize="9" scale="78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26"/>
  <sheetViews>
    <sheetView workbookViewId="0">
      <selection activeCell="D11" sqref="D11"/>
    </sheetView>
  </sheetViews>
  <sheetFormatPr defaultRowHeight="15" x14ac:dyDescent="0.25"/>
  <cols>
    <col min="1" max="1" width="5.85546875" style="402" customWidth="1"/>
    <col min="2" max="2" width="40.85546875" style="402" customWidth="1"/>
    <col min="3" max="3" width="16.28515625" style="402" customWidth="1"/>
    <col min="4" max="4" width="32.28515625" style="402" customWidth="1"/>
    <col min="5" max="5" width="34.42578125" style="402" customWidth="1"/>
    <col min="6" max="16384" width="9.140625" style="402"/>
  </cols>
  <sheetData>
    <row r="1" spans="1:10" x14ac:dyDescent="0.25">
      <c r="A1" s="866" t="s">
        <v>5957</v>
      </c>
      <c r="B1" s="866"/>
      <c r="C1" s="866"/>
      <c r="D1" s="866"/>
      <c r="E1" s="866"/>
      <c r="F1" s="401"/>
      <c r="G1" s="401"/>
      <c r="H1" s="401"/>
      <c r="I1" s="401"/>
      <c r="J1" s="401"/>
    </row>
    <row r="2" spans="1:10" x14ac:dyDescent="0.25">
      <c r="A2" s="867" t="s">
        <v>5958</v>
      </c>
      <c r="B2" s="867"/>
      <c r="C2" s="867"/>
      <c r="D2" s="867"/>
      <c r="E2" s="867"/>
      <c r="F2" s="403"/>
      <c r="G2" s="403"/>
      <c r="H2" s="403"/>
      <c r="I2" s="403"/>
      <c r="J2" s="403"/>
    </row>
    <row r="3" spans="1:10" x14ac:dyDescent="0.25">
      <c r="A3" s="404" t="s">
        <v>5959</v>
      </c>
      <c r="B3" s="405"/>
      <c r="C3" s="405"/>
      <c r="D3" s="405"/>
    </row>
    <row r="4" spans="1:10" ht="64.150000000000006" customHeight="1" x14ac:dyDescent="0.25">
      <c r="A4" s="868" t="s">
        <v>5960</v>
      </c>
      <c r="B4" s="868"/>
      <c r="C4" s="868"/>
      <c r="D4" s="868"/>
      <c r="E4" s="868"/>
    </row>
    <row r="5" spans="1:10" ht="64.150000000000006" customHeight="1" x14ac:dyDescent="0.25">
      <c r="A5" s="406" t="s">
        <v>5961</v>
      </c>
      <c r="B5" s="407" t="s">
        <v>5132</v>
      </c>
      <c r="C5" s="407" t="s">
        <v>5962</v>
      </c>
      <c r="D5" s="407" t="s">
        <v>5963</v>
      </c>
      <c r="E5" s="407" t="s">
        <v>15</v>
      </c>
    </row>
    <row r="6" spans="1:10" ht="22.9" customHeight="1" x14ac:dyDescent="0.25">
      <c r="A6" s="408"/>
      <c r="B6" s="409" t="s">
        <v>5964</v>
      </c>
      <c r="C6" s="410"/>
      <c r="D6" s="410"/>
      <c r="E6" s="410"/>
    </row>
    <row r="7" spans="1:10" ht="37.15" customHeight="1" x14ac:dyDescent="0.25">
      <c r="A7" s="411"/>
      <c r="B7" s="412" t="s">
        <v>5965</v>
      </c>
      <c r="C7" s="411" t="s">
        <v>5966</v>
      </c>
      <c r="D7" s="413">
        <v>10.5</v>
      </c>
      <c r="E7" s="414"/>
    </row>
    <row r="8" spans="1:10" ht="37.15" customHeight="1" x14ac:dyDescent="0.25">
      <c r="A8" s="411"/>
      <c r="B8" s="412" t="s">
        <v>5967</v>
      </c>
      <c r="C8" s="411" t="s">
        <v>5968</v>
      </c>
      <c r="D8" s="411">
        <v>1</v>
      </c>
      <c r="E8" s="414" t="s">
        <v>5969</v>
      </c>
    </row>
    <row r="9" spans="1:10" ht="57.6" customHeight="1" x14ac:dyDescent="0.25">
      <c r="A9" s="411"/>
      <c r="B9" s="414" t="s">
        <v>5970</v>
      </c>
      <c r="C9" s="411" t="s">
        <v>5140</v>
      </c>
      <c r="D9" s="415">
        <v>1</v>
      </c>
      <c r="E9" s="414"/>
    </row>
    <row r="10" spans="1:10" ht="37.15" customHeight="1" x14ac:dyDescent="0.25">
      <c r="A10" s="411">
        <v>1</v>
      </c>
      <c r="B10" s="416" t="s">
        <v>5971</v>
      </c>
      <c r="C10" s="411"/>
      <c r="D10" s="415"/>
      <c r="E10" s="414"/>
    </row>
    <row r="11" spans="1:10" ht="37.15" customHeight="1" x14ac:dyDescent="0.25">
      <c r="A11" s="411"/>
      <c r="B11" s="414" t="s">
        <v>5972</v>
      </c>
      <c r="C11" s="411" t="s">
        <v>492</v>
      </c>
      <c r="D11" s="417">
        <f>6870</f>
        <v>6870</v>
      </c>
      <c r="E11" s="414" t="s">
        <v>5973</v>
      </c>
    </row>
    <row r="12" spans="1:10" ht="37.15" customHeight="1" x14ac:dyDescent="0.25">
      <c r="A12" s="411"/>
      <c r="B12" s="414" t="s">
        <v>5974</v>
      </c>
      <c r="C12" s="411" t="s">
        <v>5975</v>
      </c>
      <c r="D12" s="415">
        <v>22</v>
      </c>
      <c r="E12" s="414" t="s">
        <v>5976</v>
      </c>
    </row>
    <row r="13" spans="1:10" ht="37.15" customHeight="1" x14ac:dyDescent="0.25">
      <c r="A13" s="411"/>
      <c r="B13" s="414" t="s">
        <v>5977</v>
      </c>
      <c r="C13" s="411" t="s">
        <v>492</v>
      </c>
      <c r="D13" s="418">
        <f>D11*D12</f>
        <v>151140</v>
      </c>
      <c r="E13" s="414"/>
    </row>
    <row r="14" spans="1:10" ht="37.15" customHeight="1" x14ac:dyDescent="0.25">
      <c r="A14" s="411">
        <v>2</v>
      </c>
      <c r="B14" s="419" t="s">
        <v>5978</v>
      </c>
      <c r="C14" s="420"/>
      <c r="D14" s="421"/>
      <c r="E14" s="422"/>
    </row>
    <row r="15" spans="1:10" ht="37.15" customHeight="1" x14ac:dyDescent="0.25">
      <c r="A15" s="411"/>
      <c r="B15" s="423" t="s">
        <v>5979</v>
      </c>
      <c r="C15" s="424" t="s">
        <v>492</v>
      </c>
      <c r="D15" s="425">
        <f>'расчет маш-часа перевозки № 1'!E19</f>
        <v>53600.959999999999</v>
      </c>
      <c r="E15" s="424" t="s">
        <v>5980</v>
      </c>
    </row>
    <row r="16" spans="1:10" ht="37.15" customHeight="1" x14ac:dyDescent="0.25">
      <c r="A16" s="411"/>
      <c r="B16" s="426" t="s">
        <v>5981</v>
      </c>
      <c r="C16" s="427" t="s">
        <v>5982</v>
      </c>
      <c r="D16" s="428">
        <f>D7*D8*D9*2+0.5</f>
        <v>22</v>
      </c>
      <c r="E16" s="427"/>
    </row>
    <row r="17" spans="1:5" ht="37.15" customHeight="1" x14ac:dyDescent="0.25">
      <c r="A17" s="411"/>
      <c r="B17" s="414" t="s">
        <v>5983</v>
      </c>
      <c r="C17" s="411" t="s">
        <v>492</v>
      </c>
      <c r="D17" s="429">
        <f>D15*D16</f>
        <v>1179221</v>
      </c>
      <c r="E17" s="430"/>
    </row>
    <row r="18" spans="1:5" ht="45" customHeight="1" x14ac:dyDescent="0.25">
      <c r="A18" s="431"/>
      <c r="B18" s="432" t="s">
        <v>5984</v>
      </c>
      <c r="C18" s="433" t="s">
        <v>492</v>
      </c>
      <c r="D18" s="434">
        <f>D13+D17</f>
        <v>1330361</v>
      </c>
      <c r="E18" s="434"/>
    </row>
    <row r="19" spans="1:5" ht="81" customHeight="1" x14ac:dyDescent="0.25">
      <c r="A19" s="435"/>
      <c r="B19" s="432" t="s">
        <v>5985</v>
      </c>
      <c r="C19" s="433" t="s">
        <v>492</v>
      </c>
      <c r="D19" s="436">
        <f>D18/11.91</f>
        <v>111701.18</v>
      </c>
      <c r="E19" s="435"/>
    </row>
    <row r="22" spans="1:5" x14ac:dyDescent="0.25">
      <c r="A22" s="869" t="s">
        <v>5955</v>
      </c>
      <c r="B22" s="869"/>
      <c r="C22" s="869"/>
      <c r="D22" s="869"/>
      <c r="E22" s="869"/>
    </row>
    <row r="23" spans="1:5" x14ac:dyDescent="0.25">
      <c r="A23" s="865" t="s">
        <v>461</v>
      </c>
      <c r="B23" s="865"/>
      <c r="C23" s="865"/>
      <c r="D23" s="865"/>
      <c r="E23" s="865"/>
    </row>
    <row r="24" spans="1:5" x14ac:dyDescent="0.25">
      <c r="A24" s="437"/>
      <c r="B24" s="438"/>
      <c r="C24" s="439"/>
      <c r="D24" s="440"/>
      <c r="E24" s="441"/>
    </row>
    <row r="25" spans="1:5" x14ac:dyDescent="0.25">
      <c r="A25" s="869" t="s">
        <v>5956</v>
      </c>
      <c r="B25" s="869"/>
      <c r="C25" s="869"/>
      <c r="D25" s="869"/>
      <c r="E25" s="869"/>
    </row>
    <row r="26" spans="1:5" x14ac:dyDescent="0.25">
      <c r="A26" s="865" t="s">
        <v>461</v>
      </c>
      <c r="B26" s="865"/>
      <c r="C26" s="865"/>
      <c r="D26" s="865"/>
      <c r="E26" s="865"/>
    </row>
  </sheetData>
  <mergeCells count="7">
    <mergeCell ref="A26:E26"/>
    <mergeCell ref="A1:E1"/>
    <mergeCell ref="A2:E2"/>
    <mergeCell ref="A4:E4"/>
    <mergeCell ref="A22:E22"/>
    <mergeCell ref="A23:E23"/>
    <mergeCell ref="A25:E25"/>
  </mergeCell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F27"/>
  <sheetViews>
    <sheetView topLeftCell="A10" workbookViewId="0">
      <selection activeCell="J14" sqref="J14"/>
    </sheetView>
  </sheetViews>
  <sheetFormatPr defaultRowHeight="12.75" x14ac:dyDescent="0.2"/>
  <cols>
    <col min="1" max="1" width="9.140625" style="443"/>
    <col min="2" max="2" width="28.85546875" style="443" customWidth="1"/>
    <col min="3" max="3" width="16.140625" style="443" customWidth="1"/>
    <col min="4" max="4" width="9.140625" style="443"/>
    <col min="5" max="5" width="49" style="443" customWidth="1"/>
    <col min="6" max="16384" width="9.140625" style="443"/>
  </cols>
  <sheetData>
    <row r="1" spans="1:5" ht="15" x14ac:dyDescent="0.25">
      <c r="A1" s="442"/>
      <c r="B1" s="442"/>
      <c r="C1" s="442"/>
      <c r="D1" s="442"/>
      <c r="E1" s="442"/>
    </row>
    <row r="2" spans="1:5" ht="36" customHeight="1" x14ac:dyDescent="0.2">
      <c r="A2" s="872" t="s">
        <v>5986</v>
      </c>
      <c r="B2" s="872"/>
      <c r="C2" s="872"/>
      <c r="D2" s="872"/>
      <c r="E2" s="872"/>
    </row>
    <row r="3" spans="1:5" ht="15" x14ac:dyDescent="0.25">
      <c r="A3" s="442"/>
      <c r="B3" s="442"/>
      <c r="C3" s="442"/>
      <c r="D3" s="442"/>
      <c r="E3" s="442"/>
    </row>
    <row r="4" spans="1:5" ht="14.25" x14ac:dyDescent="0.2">
      <c r="A4" s="873" t="s">
        <v>5987</v>
      </c>
      <c r="B4" s="873"/>
      <c r="C4" s="873"/>
      <c r="D4" s="873"/>
      <c r="E4" s="873"/>
    </row>
    <row r="5" spans="1:5" ht="14.25" x14ac:dyDescent="0.2">
      <c r="A5" s="874"/>
      <c r="B5" s="874"/>
      <c r="C5" s="874"/>
      <c r="D5" s="874"/>
      <c r="E5" s="874"/>
    </row>
    <row r="6" spans="1:5" ht="14.25" x14ac:dyDescent="0.2">
      <c r="A6" s="874" t="s">
        <v>5988</v>
      </c>
      <c r="B6" s="874"/>
      <c r="C6" s="874"/>
      <c r="D6" s="874"/>
      <c r="E6" s="874"/>
    </row>
    <row r="7" spans="1:5" ht="14.25" x14ac:dyDescent="0.2">
      <c r="A7" s="444" t="s">
        <v>5131</v>
      </c>
      <c r="B7" s="444" t="s">
        <v>5132</v>
      </c>
      <c r="C7" s="444" t="s">
        <v>15</v>
      </c>
      <c r="D7" s="444" t="s">
        <v>5133</v>
      </c>
      <c r="E7" s="444" t="s">
        <v>426</v>
      </c>
    </row>
    <row r="8" spans="1:5" ht="15" x14ac:dyDescent="0.2">
      <c r="A8" s="445">
        <v>1</v>
      </c>
      <c r="B8" s="446" t="s">
        <v>5989</v>
      </c>
      <c r="C8" s="447" t="s">
        <v>5990</v>
      </c>
      <c r="D8" s="448" t="s">
        <v>5991</v>
      </c>
      <c r="E8" s="449">
        <f>11*2</f>
        <v>22</v>
      </c>
    </row>
    <row r="9" spans="1:5" ht="30" x14ac:dyDescent="0.2">
      <c r="A9" s="445">
        <v>3</v>
      </c>
      <c r="B9" s="450" t="s">
        <v>5992</v>
      </c>
      <c r="C9" s="430" t="s">
        <v>5993</v>
      </c>
      <c r="D9" s="430" t="s">
        <v>5994</v>
      </c>
      <c r="E9" s="451">
        <v>1</v>
      </c>
    </row>
    <row r="10" spans="1:5" ht="45" x14ac:dyDescent="0.2">
      <c r="A10" s="445">
        <v>4</v>
      </c>
      <c r="B10" s="450" t="s">
        <v>5995</v>
      </c>
      <c r="C10" s="430" t="s">
        <v>5996</v>
      </c>
      <c r="D10" s="430" t="s">
        <v>5991</v>
      </c>
      <c r="E10" s="449">
        <f>11*2</f>
        <v>22</v>
      </c>
    </row>
    <row r="11" spans="1:5" ht="30" x14ac:dyDescent="0.2">
      <c r="A11" s="445">
        <v>5</v>
      </c>
      <c r="B11" s="426" t="s">
        <v>5997</v>
      </c>
      <c r="C11" s="427"/>
      <c r="D11" s="427" t="s">
        <v>4364</v>
      </c>
      <c r="E11" s="452">
        <v>115</v>
      </c>
    </row>
    <row r="12" spans="1:5" ht="120" x14ac:dyDescent="0.2">
      <c r="A12" s="445">
        <v>6</v>
      </c>
      <c r="B12" s="450" t="s">
        <v>5998</v>
      </c>
      <c r="C12" s="427" t="s">
        <v>5999</v>
      </c>
      <c r="D12" s="430" t="s">
        <v>6000</v>
      </c>
      <c r="E12" s="453">
        <v>45</v>
      </c>
    </row>
    <row r="13" spans="1:5" ht="15" x14ac:dyDescent="0.2">
      <c r="A13" s="445">
        <v>7</v>
      </c>
      <c r="B13" s="450" t="s">
        <v>6001</v>
      </c>
      <c r="C13" s="452" t="s">
        <v>6002</v>
      </c>
      <c r="D13" s="454" t="s">
        <v>6003</v>
      </c>
      <c r="E13" s="455">
        <f>(E11/45)</f>
        <v>2.6</v>
      </c>
    </row>
    <row r="14" spans="1:5" ht="30" x14ac:dyDescent="0.2">
      <c r="A14" s="445">
        <v>8</v>
      </c>
      <c r="B14" s="450" t="s">
        <v>6004</v>
      </c>
      <c r="C14" s="456" t="s">
        <v>6005</v>
      </c>
      <c r="D14" s="457" t="s">
        <v>6006</v>
      </c>
      <c r="E14" s="454">
        <v>56.81</v>
      </c>
    </row>
    <row r="15" spans="1:5" ht="30" x14ac:dyDescent="0.2">
      <c r="A15" s="445">
        <v>9</v>
      </c>
      <c r="B15" s="450" t="s">
        <v>6007</v>
      </c>
      <c r="C15" s="456"/>
      <c r="D15" s="457" t="s">
        <v>6008</v>
      </c>
      <c r="E15" s="458">
        <v>13.5</v>
      </c>
    </row>
    <row r="16" spans="1:5" ht="51" x14ac:dyDescent="0.2">
      <c r="A16" s="445">
        <v>10</v>
      </c>
      <c r="B16" s="450" t="s">
        <v>6009</v>
      </c>
      <c r="C16" s="456" t="s">
        <v>6010</v>
      </c>
      <c r="D16" s="459">
        <v>1.62</v>
      </c>
      <c r="E16" s="460">
        <f>E15*D16</f>
        <v>21.87</v>
      </c>
    </row>
    <row r="17" spans="1:6" ht="30" x14ac:dyDescent="0.2">
      <c r="A17" s="445">
        <v>11</v>
      </c>
      <c r="B17" s="450" t="s">
        <v>6011</v>
      </c>
      <c r="C17" s="456"/>
      <c r="D17" s="457"/>
      <c r="E17" s="461">
        <f>E14+E16</f>
        <v>78.680000000000007</v>
      </c>
    </row>
    <row r="18" spans="1:6" ht="42.75" x14ac:dyDescent="0.2">
      <c r="A18" s="462">
        <v>12</v>
      </c>
      <c r="B18" s="463" t="s">
        <v>6012</v>
      </c>
      <c r="C18" s="464"/>
      <c r="D18" s="465" t="s">
        <v>492</v>
      </c>
      <c r="E18" s="466">
        <f>E17*E13*E10</f>
        <v>4500.5</v>
      </c>
    </row>
    <row r="19" spans="1:6" ht="128.25" x14ac:dyDescent="0.2">
      <c r="A19" s="467">
        <v>13</v>
      </c>
      <c r="B19" s="468" t="s">
        <v>6013</v>
      </c>
      <c r="C19" s="469" t="s">
        <v>6014</v>
      </c>
      <c r="D19" s="470" t="s">
        <v>492</v>
      </c>
      <c r="E19" s="471">
        <f>E18*11.91</f>
        <v>53600.959999999999</v>
      </c>
    </row>
    <row r="22" spans="1:6" s="402" customFormat="1" ht="15" x14ac:dyDescent="0.25"/>
    <row r="23" spans="1:6" s="402" customFormat="1" ht="15" x14ac:dyDescent="0.25">
      <c r="B23" s="870" t="s">
        <v>5955</v>
      </c>
      <c r="C23" s="870"/>
      <c r="D23" s="870"/>
      <c r="E23" s="870"/>
      <c r="F23" s="870"/>
    </row>
    <row r="24" spans="1:6" s="402" customFormat="1" ht="15" x14ac:dyDescent="0.25">
      <c r="B24" s="871" t="s">
        <v>461</v>
      </c>
      <c r="C24" s="871"/>
      <c r="D24" s="871"/>
      <c r="E24" s="871"/>
      <c r="F24" s="871"/>
    </row>
    <row r="25" spans="1:6" s="402" customFormat="1" ht="15" x14ac:dyDescent="0.25">
      <c r="B25" s="472"/>
      <c r="C25" s="473"/>
      <c r="D25" s="474"/>
      <c r="E25" s="475"/>
      <c r="F25" s="476"/>
    </row>
    <row r="26" spans="1:6" s="402" customFormat="1" ht="15" x14ac:dyDescent="0.25">
      <c r="B26" s="870" t="s">
        <v>5956</v>
      </c>
      <c r="C26" s="870"/>
      <c r="D26" s="870"/>
      <c r="E26" s="870"/>
      <c r="F26" s="870"/>
    </row>
    <row r="27" spans="1:6" s="402" customFormat="1" ht="15" x14ac:dyDescent="0.25">
      <c r="B27" s="871" t="s">
        <v>461</v>
      </c>
      <c r="C27" s="871"/>
      <c r="D27" s="871"/>
      <c r="E27" s="871"/>
      <c r="F27" s="871"/>
    </row>
  </sheetData>
  <mergeCells count="8">
    <mergeCell ref="B26:F26"/>
    <mergeCell ref="B27:F27"/>
    <mergeCell ref="A2:E2"/>
    <mergeCell ref="A4:E4"/>
    <mergeCell ref="A5:E5"/>
    <mergeCell ref="A6:E6"/>
    <mergeCell ref="B23:F23"/>
    <mergeCell ref="B24:F2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">
    <pageSetUpPr fitToPage="1"/>
  </sheetPr>
  <dimension ref="A1:S108"/>
  <sheetViews>
    <sheetView showGridLines="0" zoomScaleNormal="100" workbookViewId="0">
      <selection activeCell="C98" sqref="C98"/>
    </sheetView>
  </sheetViews>
  <sheetFormatPr defaultRowHeight="12.75" x14ac:dyDescent="0.2"/>
  <cols>
    <col min="1" max="1" width="5.28515625" customWidth="1"/>
    <col min="2" max="2" width="16.5703125" customWidth="1"/>
    <col min="3" max="3" width="37.7109375" customWidth="1"/>
    <col min="4" max="8" width="16.7109375" customWidth="1"/>
  </cols>
  <sheetData>
    <row r="1" spans="1:8" x14ac:dyDescent="0.2">
      <c r="H1" s="13" t="s">
        <v>13</v>
      </c>
    </row>
    <row r="2" spans="1:8" x14ac:dyDescent="0.2">
      <c r="A2" s="1"/>
      <c r="B2" s="2"/>
      <c r="C2" s="3"/>
      <c r="D2" s="4"/>
      <c r="E2" s="4"/>
      <c r="F2" s="4"/>
      <c r="G2" s="4"/>
      <c r="H2" s="13" t="s">
        <v>12</v>
      </c>
    </row>
    <row r="3" spans="1:8" ht="32.25" customHeight="1" x14ac:dyDescent="0.2">
      <c r="A3" s="1"/>
      <c r="B3" s="14" t="s">
        <v>0</v>
      </c>
      <c r="C3" s="653" t="s">
        <v>22</v>
      </c>
      <c r="D3" s="653"/>
      <c r="E3" s="653"/>
      <c r="F3" s="653"/>
      <c r="G3" s="653"/>
      <c r="H3" s="4"/>
    </row>
    <row r="4" spans="1:8" x14ac:dyDescent="0.2">
      <c r="A4" s="1"/>
      <c r="B4" s="2"/>
      <c r="C4" s="654" t="s">
        <v>1</v>
      </c>
      <c r="D4" s="654"/>
      <c r="E4" s="654"/>
      <c r="F4" s="654"/>
      <c r="G4" s="654"/>
      <c r="H4" s="4"/>
    </row>
    <row r="5" spans="1:8" x14ac:dyDescent="0.2">
      <c r="A5" s="1"/>
      <c r="B5" s="2" t="s">
        <v>14</v>
      </c>
      <c r="C5" s="7"/>
      <c r="D5" s="4"/>
      <c r="E5" s="5"/>
      <c r="F5" s="4"/>
      <c r="G5" s="4"/>
      <c r="H5" s="4"/>
    </row>
    <row r="6" spans="1:8" x14ac:dyDescent="0.2">
      <c r="A6" s="1"/>
      <c r="B6" s="2"/>
      <c r="C6" s="3"/>
      <c r="D6" s="4"/>
      <c r="E6" s="5"/>
      <c r="F6" s="4"/>
      <c r="G6" s="4"/>
      <c r="H6" s="4"/>
    </row>
    <row r="7" spans="1:8" ht="13.5" x14ac:dyDescent="0.2">
      <c r="A7" s="1"/>
      <c r="B7" s="15" t="s">
        <v>125</v>
      </c>
      <c r="C7" s="16"/>
      <c r="D7" s="17"/>
      <c r="E7" s="18"/>
      <c r="F7" s="17"/>
      <c r="G7" s="17"/>
      <c r="H7" s="4"/>
    </row>
    <row r="8" spans="1:8" ht="27.75" customHeight="1" x14ac:dyDescent="0.2">
      <c r="A8" s="1"/>
      <c r="B8" s="2"/>
      <c r="C8" s="655"/>
      <c r="D8" s="655"/>
      <c r="E8" s="655"/>
      <c r="F8" s="655"/>
      <c r="G8" s="655"/>
      <c r="H8" s="4"/>
    </row>
    <row r="9" spans="1:8" x14ac:dyDescent="0.2">
      <c r="A9" s="1"/>
      <c r="B9" s="2"/>
      <c r="C9" s="654" t="s">
        <v>2</v>
      </c>
      <c r="D9" s="654"/>
      <c r="E9" s="654"/>
      <c r="F9" s="654"/>
      <c r="G9" s="654"/>
      <c r="H9" s="4"/>
    </row>
    <row r="10" spans="1:8" x14ac:dyDescent="0.2">
      <c r="A10" s="1"/>
      <c r="B10" s="2"/>
      <c r="C10" s="3"/>
      <c r="D10" s="4"/>
      <c r="E10" s="5"/>
      <c r="F10" s="4"/>
      <c r="G10" s="4"/>
      <c r="H10" s="4"/>
    </row>
    <row r="11" spans="1:8" x14ac:dyDescent="0.2">
      <c r="A11" s="1"/>
      <c r="B11" s="2"/>
      <c r="C11" s="3"/>
      <c r="D11" s="6"/>
      <c r="E11" s="6"/>
      <c r="F11" s="6"/>
      <c r="G11" s="6"/>
      <c r="H11" s="4"/>
    </row>
    <row r="12" spans="1:8" x14ac:dyDescent="0.2">
      <c r="A12" s="1"/>
      <c r="B12" s="2"/>
      <c r="C12" s="3"/>
      <c r="D12" s="19" t="s">
        <v>23</v>
      </c>
      <c r="E12" s="6"/>
      <c r="F12" s="6"/>
      <c r="G12" s="4"/>
      <c r="H12" s="4"/>
    </row>
    <row r="13" spans="1:8" ht="27.75" customHeight="1" x14ac:dyDescent="0.2">
      <c r="A13" s="1"/>
      <c r="B13" s="2"/>
      <c r="C13" s="655" t="s">
        <v>24</v>
      </c>
      <c r="D13" s="655"/>
      <c r="E13" s="655"/>
      <c r="F13" s="655"/>
      <c r="G13" s="655"/>
      <c r="H13" s="4"/>
    </row>
    <row r="14" spans="1:8" x14ac:dyDescent="0.2">
      <c r="A14" s="1"/>
      <c r="B14" s="2"/>
      <c r="C14" s="652" t="s">
        <v>3</v>
      </c>
      <c r="D14" s="652"/>
      <c r="E14" s="652"/>
      <c r="F14" s="652"/>
      <c r="G14" s="652"/>
      <c r="H14" s="4"/>
    </row>
    <row r="15" spans="1:8" x14ac:dyDescent="0.2">
      <c r="A15" s="1"/>
      <c r="B15" s="2"/>
      <c r="C15" s="3"/>
      <c r="D15" s="6"/>
      <c r="E15" s="6"/>
      <c r="F15" s="6"/>
      <c r="G15" s="6"/>
      <c r="H15" s="4"/>
    </row>
    <row r="16" spans="1:8" x14ac:dyDescent="0.2">
      <c r="A16" s="1"/>
      <c r="B16" s="20" t="s">
        <v>113</v>
      </c>
      <c r="C16" s="3"/>
      <c r="D16" s="8"/>
      <c r="E16" s="4"/>
      <c r="F16" s="4"/>
      <c r="G16" s="4"/>
      <c r="H16" s="4"/>
    </row>
    <row r="17" spans="1:8" x14ac:dyDescent="0.2">
      <c r="A17" s="1"/>
      <c r="B17" s="2"/>
      <c r="C17" s="3"/>
      <c r="D17" s="8"/>
      <c r="E17" s="4"/>
      <c r="F17" s="4"/>
      <c r="G17" s="4"/>
      <c r="H17" s="4"/>
    </row>
    <row r="18" spans="1:8" x14ac:dyDescent="0.2">
      <c r="A18" s="1"/>
      <c r="B18" s="2"/>
      <c r="C18" s="3"/>
      <c r="D18" s="4"/>
      <c r="E18" s="4"/>
      <c r="F18" s="4"/>
      <c r="G18" s="4"/>
      <c r="H18" s="4"/>
    </row>
    <row r="19" spans="1:8" ht="12.75" customHeight="1" x14ac:dyDescent="0.2">
      <c r="A19" s="657" t="s">
        <v>4</v>
      </c>
      <c r="B19" s="663" t="s">
        <v>15</v>
      </c>
      <c r="C19" s="657" t="s">
        <v>16</v>
      </c>
      <c r="D19" s="682" t="s">
        <v>25</v>
      </c>
      <c r="E19" s="683"/>
      <c r="F19" s="683"/>
      <c r="G19" s="683"/>
      <c r="H19" s="684"/>
    </row>
    <row r="20" spans="1:8" ht="27.75" customHeight="1" x14ac:dyDescent="0.2">
      <c r="A20" s="657"/>
      <c r="B20" s="663"/>
      <c r="C20" s="657"/>
      <c r="D20" s="657" t="s">
        <v>17</v>
      </c>
      <c r="E20" s="657" t="s">
        <v>5</v>
      </c>
      <c r="F20" s="657" t="s">
        <v>18</v>
      </c>
      <c r="G20" s="657" t="s">
        <v>19</v>
      </c>
      <c r="H20" s="658" t="s">
        <v>20</v>
      </c>
    </row>
    <row r="21" spans="1:8" ht="27.75" customHeight="1" x14ac:dyDescent="0.2">
      <c r="A21" s="657"/>
      <c r="B21" s="663"/>
      <c r="C21" s="657"/>
      <c r="D21" s="657"/>
      <c r="E21" s="657"/>
      <c r="F21" s="657"/>
      <c r="G21" s="657"/>
      <c r="H21" s="659"/>
    </row>
    <row r="22" spans="1:8" ht="27.75" customHeight="1" x14ac:dyDescent="0.2">
      <c r="A22" s="657"/>
      <c r="B22" s="663"/>
      <c r="C22" s="657"/>
      <c r="D22" s="657"/>
      <c r="E22" s="657"/>
      <c r="F22" s="657"/>
      <c r="G22" s="657"/>
      <c r="H22" s="660"/>
    </row>
    <row r="23" spans="1:8" x14ac:dyDescent="0.2">
      <c r="A23" s="22">
        <v>1</v>
      </c>
      <c r="B23" s="22">
        <v>2</v>
      </c>
      <c r="C23" s="22">
        <v>3</v>
      </c>
      <c r="D23" s="22">
        <v>4</v>
      </c>
      <c r="E23" s="22">
        <v>5</v>
      </c>
      <c r="F23" s="22">
        <v>6</v>
      </c>
      <c r="G23" s="22">
        <v>7</v>
      </c>
      <c r="H23" s="22">
        <v>8</v>
      </c>
    </row>
    <row r="24" spans="1:8" ht="21" customHeight="1" x14ac:dyDescent="0.2">
      <c r="A24" s="661" t="s">
        <v>26</v>
      </c>
      <c r="B24" s="662"/>
      <c r="C24" s="662"/>
      <c r="D24" s="662"/>
      <c r="E24" s="662"/>
      <c r="F24" s="662"/>
      <c r="G24" s="662"/>
      <c r="H24" s="662"/>
    </row>
    <row r="25" spans="1:8" s="28" customFormat="1" ht="25.5" x14ac:dyDescent="0.2">
      <c r="A25" s="23">
        <v>1</v>
      </c>
      <c r="B25" s="24" t="s">
        <v>27</v>
      </c>
      <c r="C25" s="25" t="s">
        <v>28</v>
      </c>
      <c r="D25" s="26"/>
      <c r="E25" s="26"/>
      <c r="F25" s="26"/>
      <c r="G25" s="26">
        <v>108.44</v>
      </c>
      <c r="H25" s="26">
        <f>SUM(D25:G25)</f>
        <v>108.44</v>
      </c>
    </row>
    <row r="26" spans="1:8" s="28" customFormat="1" x14ac:dyDescent="0.2">
      <c r="A26" s="23">
        <v>2</v>
      </c>
      <c r="B26" s="24" t="s">
        <v>29</v>
      </c>
      <c r="C26" s="25" t="s">
        <v>30</v>
      </c>
      <c r="D26" s="26">
        <v>244.96</v>
      </c>
      <c r="E26" s="26"/>
      <c r="F26" s="26"/>
      <c r="G26" s="26"/>
      <c r="H26" s="26">
        <f t="shared" ref="H26:H28" si="0">SUM(D26:G26)</f>
        <v>244.96</v>
      </c>
    </row>
    <row r="27" spans="1:8" s="36" customFormat="1" ht="38.25" x14ac:dyDescent="0.2">
      <c r="A27" s="32">
        <v>3</v>
      </c>
      <c r="B27" s="33" t="s">
        <v>31</v>
      </c>
      <c r="C27" s="34" t="s">
        <v>32</v>
      </c>
      <c r="D27" s="35"/>
      <c r="E27" s="35"/>
      <c r="F27" s="35"/>
      <c r="G27" s="35">
        <v>1450</v>
      </c>
      <c r="H27" s="26">
        <f t="shared" si="0"/>
        <v>1450</v>
      </c>
    </row>
    <row r="28" spans="1:8" s="28" customFormat="1" ht="25.5" x14ac:dyDescent="0.2">
      <c r="A28" s="23"/>
      <c r="B28" s="24" t="s">
        <v>33</v>
      </c>
      <c r="C28" s="25" t="s">
        <v>34</v>
      </c>
      <c r="D28" s="26">
        <f>D25+D26+D27</f>
        <v>244.96</v>
      </c>
      <c r="E28" s="26"/>
      <c r="F28" s="26"/>
      <c r="G28" s="26">
        <f t="shared" ref="G28" si="1">G25+G26+G27</f>
        <v>1558.44</v>
      </c>
      <c r="H28" s="26">
        <f t="shared" si="0"/>
        <v>1803.4</v>
      </c>
    </row>
    <row r="29" spans="1:8" s="28" customFormat="1" ht="21" customHeight="1" x14ac:dyDescent="0.2">
      <c r="A29" s="661" t="s">
        <v>35</v>
      </c>
      <c r="B29" s="662"/>
      <c r="C29" s="662"/>
      <c r="D29" s="662"/>
      <c r="E29" s="662"/>
      <c r="F29" s="662"/>
      <c r="G29" s="662"/>
      <c r="H29" s="662"/>
    </row>
    <row r="30" spans="1:8" s="28" customFormat="1" x14ac:dyDescent="0.2">
      <c r="A30" s="23">
        <v>4</v>
      </c>
      <c r="B30" s="24" t="s">
        <v>36</v>
      </c>
      <c r="C30" s="25" t="s">
        <v>37</v>
      </c>
      <c r="D30" s="26">
        <v>492.85</v>
      </c>
      <c r="E30" s="26">
        <v>233.28</v>
      </c>
      <c r="F30" s="26">
        <v>9575.08</v>
      </c>
      <c r="G30" s="26"/>
      <c r="H30" s="27">
        <f>SUM(D30:G30)</f>
        <v>10301.209999999999</v>
      </c>
    </row>
    <row r="31" spans="1:8" s="28" customFormat="1" x14ac:dyDescent="0.2">
      <c r="A31" s="23">
        <v>5</v>
      </c>
      <c r="B31" s="24" t="s">
        <v>38</v>
      </c>
      <c r="C31" s="25" t="s">
        <v>39</v>
      </c>
      <c r="D31" s="26">
        <v>845.82</v>
      </c>
      <c r="E31" s="26">
        <v>310.35000000000002</v>
      </c>
      <c r="F31" s="26">
        <v>9332.25</v>
      </c>
      <c r="G31" s="26"/>
      <c r="H31" s="27">
        <f t="shared" ref="H31:H34" si="2">SUM(D31:G31)</f>
        <v>10488.42</v>
      </c>
    </row>
    <row r="32" spans="1:8" s="28" customFormat="1" x14ac:dyDescent="0.2">
      <c r="A32" s="23">
        <v>6</v>
      </c>
      <c r="B32" s="24" t="s">
        <v>40</v>
      </c>
      <c r="C32" s="25" t="s">
        <v>41</v>
      </c>
      <c r="D32" s="26">
        <f>25882.32</f>
        <v>25882.32</v>
      </c>
      <c r="E32" s="26">
        <f>372.32</f>
        <v>372.32</v>
      </c>
      <c r="F32" s="26">
        <f>507.26</f>
        <v>507.26</v>
      </c>
      <c r="G32" s="26"/>
      <c r="H32" s="27">
        <f t="shared" si="2"/>
        <v>26761.9</v>
      </c>
    </row>
    <row r="33" spans="1:8" s="28" customFormat="1" x14ac:dyDescent="0.2">
      <c r="A33" s="23">
        <v>7</v>
      </c>
      <c r="B33" s="24" t="s">
        <v>42</v>
      </c>
      <c r="C33" s="25" t="s">
        <v>43</v>
      </c>
      <c r="D33" s="26">
        <f>21611.03</f>
        <v>21611.03</v>
      </c>
      <c r="E33" s="26">
        <f>6850.36</f>
        <v>6850.36</v>
      </c>
      <c r="F33" s="26">
        <v>763783.89</v>
      </c>
      <c r="G33" s="26"/>
      <c r="H33" s="27">
        <f t="shared" si="2"/>
        <v>792245.28</v>
      </c>
    </row>
    <row r="34" spans="1:8" s="28" customFormat="1" ht="25.5" x14ac:dyDescent="0.2">
      <c r="A34" s="23">
        <v>8</v>
      </c>
      <c r="B34" s="24" t="s">
        <v>44</v>
      </c>
      <c r="C34" s="25" t="s">
        <v>45</v>
      </c>
      <c r="D34" s="26">
        <v>69155.31</v>
      </c>
      <c r="E34" s="26"/>
      <c r="F34" s="26"/>
      <c r="G34" s="26"/>
      <c r="H34" s="27">
        <f t="shared" si="2"/>
        <v>69155.31</v>
      </c>
    </row>
    <row r="35" spans="1:8" s="28" customFormat="1" ht="25.5" x14ac:dyDescent="0.2">
      <c r="A35" s="23"/>
      <c r="B35" s="24" t="s">
        <v>33</v>
      </c>
      <c r="C35" s="25" t="s">
        <v>46</v>
      </c>
      <c r="D35" s="26">
        <f>D30+D31+D32+D33+D34</f>
        <v>117987.33</v>
      </c>
      <c r="E35" s="26">
        <f t="shared" ref="E35:F35" si="3">E30+E31+E32+E33+E34</f>
        <v>7766.31</v>
      </c>
      <c r="F35" s="26">
        <f t="shared" si="3"/>
        <v>783198.48</v>
      </c>
      <c r="G35" s="26"/>
      <c r="H35" s="26">
        <f>H30+H31+H32+H33+H34</f>
        <v>908952.12</v>
      </c>
    </row>
    <row r="36" spans="1:8" s="30" customFormat="1" x14ac:dyDescent="0.2">
      <c r="A36" s="671" t="s">
        <v>114</v>
      </c>
      <c r="B36" s="681"/>
      <c r="C36" s="681"/>
      <c r="D36" s="681"/>
      <c r="E36" s="681"/>
      <c r="F36" s="681"/>
      <c r="G36" s="681"/>
      <c r="H36" s="681"/>
    </row>
    <row r="37" spans="1:8" s="30" customFormat="1" ht="36.75" customHeight="1" x14ac:dyDescent="0.2">
      <c r="A37" s="31">
        <v>9</v>
      </c>
      <c r="B37" s="673" t="s">
        <v>115</v>
      </c>
      <c r="C37" s="674"/>
      <c r="D37" s="675" t="s">
        <v>116</v>
      </c>
      <c r="E37" s="676"/>
      <c r="F37" s="676"/>
      <c r="G37" s="676"/>
      <c r="H37" s="677"/>
    </row>
    <row r="38" spans="1:8" s="28" customFormat="1" ht="21" customHeight="1" x14ac:dyDescent="0.2">
      <c r="A38" s="661" t="s">
        <v>47</v>
      </c>
      <c r="B38" s="662"/>
      <c r="C38" s="662"/>
      <c r="D38" s="662"/>
      <c r="E38" s="662"/>
      <c r="F38" s="662"/>
      <c r="G38" s="662"/>
      <c r="H38" s="662"/>
    </row>
    <row r="39" spans="1:8" s="36" customFormat="1" x14ac:dyDescent="0.2">
      <c r="A39" s="32">
        <v>10</v>
      </c>
      <c r="B39" s="33" t="s">
        <v>48</v>
      </c>
      <c r="C39" s="34" t="s">
        <v>49</v>
      </c>
      <c r="D39" s="35">
        <v>279.07</v>
      </c>
      <c r="E39" s="35">
        <v>962.83</v>
      </c>
      <c r="F39" s="37">
        <v>6131.7</v>
      </c>
      <c r="G39" s="35"/>
      <c r="H39" s="37">
        <f>SUM(D39:G39)</f>
        <v>7373.6</v>
      </c>
    </row>
    <row r="40" spans="1:8" s="36" customFormat="1" x14ac:dyDescent="0.2">
      <c r="A40" s="32">
        <v>11</v>
      </c>
      <c r="B40" s="33" t="s">
        <v>50</v>
      </c>
      <c r="C40" s="34" t="s">
        <v>51</v>
      </c>
      <c r="D40" s="35">
        <v>175.69</v>
      </c>
      <c r="E40" s="35">
        <v>1151.1600000000001</v>
      </c>
      <c r="F40" s="35">
        <v>168.23</v>
      </c>
      <c r="G40" s="35"/>
      <c r="H40" s="37">
        <f t="shared" ref="H40:H42" si="4">SUM(D40:G40)</f>
        <v>1495.08</v>
      </c>
    </row>
    <row r="41" spans="1:8" s="36" customFormat="1" x14ac:dyDescent="0.2">
      <c r="A41" s="32">
        <v>12</v>
      </c>
      <c r="B41" s="33" t="s">
        <v>52</v>
      </c>
      <c r="C41" s="34" t="s">
        <v>53</v>
      </c>
      <c r="D41" s="35"/>
      <c r="E41" s="35">
        <v>32.68</v>
      </c>
      <c r="F41" s="35">
        <v>54.07</v>
      </c>
      <c r="G41" s="35"/>
      <c r="H41" s="37">
        <f t="shared" si="4"/>
        <v>86.75</v>
      </c>
    </row>
    <row r="42" spans="1:8" s="36" customFormat="1" x14ac:dyDescent="0.2">
      <c r="A42" s="32">
        <v>13</v>
      </c>
      <c r="B42" s="33" t="s">
        <v>54</v>
      </c>
      <c r="C42" s="34" t="s">
        <v>55</v>
      </c>
      <c r="D42" s="35"/>
      <c r="E42" s="35">
        <v>26.24</v>
      </c>
      <c r="F42" s="35">
        <v>8.16</v>
      </c>
      <c r="G42" s="35"/>
      <c r="H42" s="37">
        <f t="shared" si="4"/>
        <v>34.4</v>
      </c>
    </row>
    <row r="43" spans="1:8" s="36" customFormat="1" ht="25.5" x14ac:dyDescent="0.2">
      <c r="A43" s="32"/>
      <c r="B43" s="33" t="s">
        <v>33</v>
      </c>
      <c r="C43" s="34" t="s">
        <v>56</v>
      </c>
      <c r="D43" s="35">
        <f>D39+D40+D41+D42</f>
        <v>454.76</v>
      </c>
      <c r="E43" s="35">
        <f>E39+E40+E41+E42</f>
        <v>2172.91</v>
      </c>
      <c r="F43" s="35">
        <f>F39+F40+F41+F42</f>
        <v>6362.16</v>
      </c>
      <c r="G43" s="35"/>
      <c r="H43" s="35">
        <f>H39+H40+H41+H42</f>
        <v>8989.83</v>
      </c>
    </row>
    <row r="44" spans="1:8" s="28" customFormat="1" ht="21" customHeight="1" x14ac:dyDescent="0.2">
      <c r="A44" s="661" t="s">
        <v>57</v>
      </c>
      <c r="B44" s="662"/>
      <c r="C44" s="662"/>
      <c r="D44" s="662"/>
      <c r="E44" s="662"/>
      <c r="F44" s="662"/>
      <c r="G44" s="662"/>
      <c r="H44" s="662"/>
    </row>
    <row r="45" spans="1:8" s="28" customFormat="1" x14ac:dyDescent="0.2">
      <c r="A45" s="23">
        <v>14</v>
      </c>
      <c r="B45" s="24" t="s">
        <v>58</v>
      </c>
      <c r="C45" s="25" t="s">
        <v>59</v>
      </c>
      <c r="D45" s="26">
        <f>385.94</f>
        <v>385.94</v>
      </c>
      <c r="E45" s="26">
        <f>870.67</f>
        <v>870.67</v>
      </c>
      <c r="F45" s="26">
        <v>47.01</v>
      </c>
      <c r="G45" s="26"/>
      <c r="H45" s="26">
        <f>D45+E45+F45</f>
        <v>1303.6199999999999</v>
      </c>
    </row>
    <row r="46" spans="1:8" s="28" customFormat="1" ht="25.5" x14ac:dyDescent="0.2">
      <c r="A46" s="23"/>
      <c r="B46" s="24" t="s">
        <v>33</v>
      </c>
      <c r="C46" s="25" t="s">
        <v>60</v>
      </c>
      <c r="D46" s="26">
        <f>D45</f>
        <v>385.94</v>
      </c>
      <c r="E46" s="26">
        <f t="shared" ref="E46:F46" si="5">E45</f>
        <v>870.67</v>
      </c>
      <c r="F46" s="26">
        <f t="shared" si="5"/>
        <v>47.01</v>
      </c>
      <c r="G46" s="26"/>
      <c r="H46" s="26">
        <f>H45</f>
        <v>1303.6199999999999</v>
      </c>
    </row>
    <row r="47" spans="1:8" s="29" customFormat="1" x14ac:dyDescent="0.2">
      <c r="A47" s="671" t="s">
        <v>117</v>
      </c>
      <c r="B47" s="672"/>
      <c r="C47" s="672"/>
      <c r="D47" s="672"/>
      <c r="E47" s="672"/>
      <c r="F47" s="672"/>
      <c r="G47" s="672"/>
      <c r="H47" s="672"/>
    </row>
    <row r="48" spans="1:8" s="30" customFormat="1" ht="48.75" customHeight="1" x14ac:dyDescent="0.2">
      <c r="A48" s="31">
        <v>15</v>
      </c>
      <c r="B48" s="673" t="s">
        <v>118</v>
      </c>
      <c r="C48" s="674"/>
      <c r="D48" s="675" t="s">
        <v>116</v>
      </c>
      <c r="E48" s="676"/>
      <c r="F48" s="676"/>
      <c r="G48" s="676"/>
      <c r="H48" s="677"/>
    </row>
    <row r="49" spans="1:13" s="28" customFormat="1" ht="21" customHeight="1" x14ac:dyDescent="0.2">
      <c r="A49" s="661" t="s">
        <v>61</v>
      </c>
      <c r="B49" s="662"/>
      <c r="C49" s="662"/>
      <c r="D49" s="662"/>
      <c r="E49" s="662"/>
      <c r="F49" s="662"/>
      <c r="G49" s="662"/>
      <c r="H49" s="662"/>
    </row>
    <row r="50" spans="1:13" s="28" customFormat="1" x14ac:dyDescent="0.2">
      <c r="A50" s="23">
        <v>16</v>
      </c>
      <c r="B50" s="24" t="s">
        <v>62</v>
      </c>
      <c r="C50" s="25" t="s">
        <v>63</v>
      </c>
      <c r="D50" s="26">
        <v>3969.25</v>
      </c>
      <c r="E50" s="26"/>
      <c r="F50" s="26"/>
      <c r="G50" s="26"/>
      <c r="H50" s="37">
        <f t="shared" ref="H50" si="6">SUM(D50:G50)</f>
        <v>3969.25</v>
      </c>
    </row>
    <row r="51" spans="1:13" s="28" customFormat="1" ht="25.5" x14ac:dyDescent="0.2">
      <c r="A51" s="23"/>
      <c r="B51" s="24" t="s">
        <v>33</v>
      </c>
      <c r="C51" s="25" t="s">
        <v>64</v>
      </c>
      <c r="D51" s="26">
        <f>D50</f>
        <v>3969.25</v>
      </c>
      <c r="E51" s="26"/>
      <c r="F51" s="26"/>
      <c r="G51" s="26"/>
      <c r="H51" s="27">
        <f>H50</f>
        <v>3969.25</v>
      </c>
    </row>
    <row r="52" spans="1:13" s="28" customFormat="1" x14ac:dyDescent="0.2">
      <c r="A52" s="23"/>
      <c r="B52" s="24" t="s">
        <v>33</v>
      </c>
      <c r="C52" s="25" t="s">
        <v>65</v>
      </c>
      <c r="D52" s="26">
        <f>D28+D35+D43+D46+D51</f>
        <v>123042.24000000001</v>
      </c>
      <c r="E52" s="27">
        <f>E28+E35+E43+E46+E51</f>
        <v>10809.89</v>
      </c>
      <c r="F52" s="26">
        <f>F28+F35+F43+F46+F51</f>
        <v>789607.65</v>
      </c>
      <c r="G52" s="26">
        <f>G28+G35+G43+G46+G51</f>
        <v>1558.44</v>
      </c>
      <c r="H52" s="26">
        <f>H28+H35+H43+H46+H51</f>
        <v>925018.22</v>
      </c>
    </row>
    <row r="53" spans="1:13" s="28" customFormat="1" ht="21" customHeight="1" x14ac:dyDescent="0.2">
      <c r="A53" s="661" t="s">
        <v>66</v>
      </c>
      <c r="B53" s="662"/>
      <c r="C53" s="662"/>
      <c r="D53" s="662"/>
      <c r="E53" s="662"/>
      <c r="F53" s="662"/>
      <c r="G53" s="662"/>
      <c r="H53" s="662"/>
    </row>
    <row r="54" spans="1:13" s="28" customFormat="1" ht="51" x14ac:dyDescent="0.2">
      <c r="A54" s="23">
        <v>17</v>
      </c>
      <c r="B54" s="24" t="s">
        <v>67</v>
      </c>
      <c r="C54" s="25" t="s">
        <v>68</v>
      </c>
      <c r="D54" s="27">
        <f>D52*3.1%</f>
        <v>3814.31</v>
      </c>
      <c r="E54" s="27">
        <f>E52*3.1%</f>
        <v>335.11</v>
      </c>
      <c r="F54" s="27"/>
      <c r="G54" s="27"/>
      <c r="H54" s="27">
        <f>D54+E54</f>
        <v>4149.42</v>
      </c>
    </row>
    <row r="55" spans="1:13" s="28" customFormat="1" ht="25.5" x14ac:dyDescent="0.2">
      <c r="A55" s="23"/>
      <c r="B55" s="24" t="s">
        <v>33</v>
      </c>
      <c r="C55" s="25" t="s">
        <v>69</v>
      </c>
      <c r="D55" s="27">
        <f>D54</f>
        <v>3814.31</v>
      </c>
      <c r="E55" s="27">
        <f>E54</f>
        <v>335.11</v>
      </c>
      <c r="F55" s="26"/>
      <c r="G55" s="26"/>
      <c r="H55" s="27">
        <f>H54</f>
        <v>4149.42</v>
      </c>
    </row>
    <row r="56" spans="1:13" s="28" customFormat="1" x14ac:dyDescent="0.2">
      <c r="A56" s="23"/>
      <c r="B56" s="24" t="s">
        <v>33</v>
      </c>
      <c r="C56" s="25" t="s">
        <v>70</v>
      </c>
      <c r="D56" s="27">
        <f>D52+D55</f>
        <v>126856.55</v>
      </c>
      <c r="E56" s="27">
        <f>E52+E55</f>
        <v>11145</v>
      </c>
      <c r="F56" s="27">
        <f>F52+F55</f>
        <v>789607.65</v>
      </c>
      <c r="G56" s="27">
        <f>G52+G55</f>
        <v>1558.44</v>
      </c>
      <c r="H56" s="27">
        <f>H52+H55</f>
        <v>929167.64</v>
      </c>
    </row>
    <row r="57" spans="1:13" s="28" customFormat="1" ht="21" customHeight="1" x14ac:dyDescent="0.2">
      <c r="A57" s="661" t="s">
        <v>71</v>
      </c>
      <c r="B57" s="662"/>
      <c r="C57" s="662"/>
      <c r="D57" s="662"/>
      <c r="E57" s="662"/>
      <c r="F57" s="662"/>
      <c r="G57" s="662"/>
      <c r="H57" s="662"/>
    </row>
    <row r="58" spans="1:13" s="28" customFormat="1" ht="25.5" x14ac:dyDescent="0.2">
      <c r="A58" s="23">
        <v>18</v>
      </c>
      <c r="B58" s="24" t="s">
        <v>119</v>
      </c>
      <c r="C58" s="25" t="s">
        <v>120</v>
      </c>
      <c r="D58" s="27">
        <f>D56*0.5%</f>
        <v>634.28</v>
      </c>
      <c r="E58" s="27">
        <f>E56*0.5%</f>
        <v>55.73</v>
      </c>
      <c r="F58" s="27"/>
      <c r="G58" s="27"/>
      <c r="H58" s="27">
        <f>D58+E58-0.01</f>
        <v>690</v>
      </c>
    </row>
    <row r="59" spans="1:13" s="28" customFormat="1" x14ac:dyDescent="0.2">
      <c r="A59" s="23">
        <v>19</v>
      </c>
      <c r="B59" s="24" t="s">
        <v>72</v>
      </c>
      <c r="C59" s="25" t="s">
        <v>73</v>
      </c>
      <c r="D59" s="26"/>
      <c r="E59" s="26"/>
      <c r="F59" s="26"/>
      <c r="G59" s="27">
        <f>8617527/1000</f>
        <v>8617.5300000000007</v>
      </c>
      <c r="H59" s="27">
        <f t="shared" ref="H59:H65" si="7">SUM(D59:G59)</f>
        <v>8617.5300000000007</v>
      </c>
    </row>
    <row r="60" spans="1:13" s="36" customFormat="1" ht="25.5" x14ac:dyDescent="0.35">
      <c r="A60" s="32">
        <v>20</v>
      </c>
      <c r="B60" s="33" t="s">
        <v>74</v>
      </c>
      <c r="C60" s="34" t="s">
        <v>75</v>
      </c>
      <c r="D60" s="35"/>
      <c r="E60" s="35"/>
      <c r="F60" s="35"/>
      <c r="G60" s="37">
        <v>800</v>
      </c>
      <c r="H60" s="27">
        <f t="shared" si="7"/>
        <v>800</v>
      </c>
      <c r="I60" s="39"/>
      <c r="J60" s="39"/>
      <c r="K60" s="39"/>
      <c r="L60" s="39"/>
    </row>
    <row r="61" spans="1:13" s="36" customFormat="1" ht="38.25" x14ac:dyDescent="0.35">
      <c r="A61" s="32">
        <v>21</v>
      </c>
      <c r="B61" s="33" t="s">
        <v>76</v>
      </c>
      <c r="C61" s="34" t="s">
        <v>77</v>
      </c>
      <c r="D61" s="35"/>
      <c r="E61" s="35"/>
      <c r="F61" s="35"/>
      <c r="G61" s="35">
        <f>1481.76</f>
        <v>1481.76</v>
      </c>
      <c r="H61" s="27">
        <f t="shared" si="7"/>
        <v>1481.76</v>
      </c>
      <c r="I61" s="39"/>
      <c r="J61" s="39"/>
      <c r="K61" s="39"/>
      <c r="L61" s="39"/>
      <c r="M61" s="39"/>
    </row>
    <row r="62" spans="1:13" s="28" customFormat="1" ht="38.25" x14ac:dyDescent="0.2">
      <c r="A62" s="23">
        <v>22</v>
      </c>
      <c r="B62" s="24" t="s">
        <v>78</v>
      </c>
      <c r="C62" s="25" t="s">
        <v>79</v>
      </c>
      <c r="D62" s="26"/>
      <c r="E62" s="26"/>
      <c r="F62" s="26"/>
      <c r="G62" s="26">
        <v>59.25</v>
      </c>
      <c r="H62" s="27">
        <f t="shared" si="7"/>
        <v>59.25</v>
      </c>
    </row>
    <row r="63" spans="1:13" s="28" customFormat="1" ht="63.75" x14ac:dyDescent="0.2">
      <c r="A63" s="23">
        <v>23</v>
      </c>
      <c r="B63" s="24" t="s">
        <v>78</v>
      </c>
      <c r="C63" s="25" t="s">
        <v>80</v>
      </c>
      <c r="D63" s="26"/>
      <c r="E63" s="26"/>
      <c r="F63" s="26"/>
      <c r="G63" s="26">
        <v>4.82</v>
      </c>
      <c r="H63" s="27">
        <f t="shared" si="7"/>
        <v>4.82</v>
      </c>
    </row>
    <row r="64" spans="1:13" s="28" customFormat="1" ht="38.25" x14ac:dyDescent="0.2">
      <c r="A64" s="23">
        <v>24</v>
      </c>
      <c r="B64" s="24" t="s">
        <v>78</v>
      </c>
      <c r="C64" s="25" t="s">
        <v>81</v>
      </c>
      <c r="D64" s="26"/>
      <c r="E64" s="26"/>
      <c r="F64" s="26"/>
      <c r="G64" s="27">
        <f>25253.15/1.2/1000</f>
        <v>21.04</v>
      </c>
      <c r="H64" s="27">
        <f t="shared" si="7"/>
        <v>21.04</v>
      </c>
    </row>
    <row r="65" spans="1:19" s="36" customFormat="1" ht="25.5" x14ac:dyDescent="0.2">
      <c r="A65" s="32">
        <v>25</v>
      </c>
      <c r="B65" s="33" t="s">
        <v>82</v>
      </c>
      <c r="C65" s="34" t="s">
        <v>83</v>
      </c>
      <c r="D65" s="35"/>
      <c r="E65" s="35"/>
      <c r="F65" s="35"/>
      <c r="G65" s="35">
        <v>48.72</v>
      </c>
      <c r="H65" s="27">
        <f t="shared" si="7"/>
        <v>48.72</v>
      </c>
    </row>
    <row r="66" spans="1:19" s="28" customFormat="1" ht="25.5" x14ac:dyDescent="0.2">
      <c r="A66" s="23"/>
      <c r="B66" s="24" t="s">
        <v>33</v>
      </c>
      <c r="C66" s="25" t="s">
        <v>84</v>
      </c>
      <c r="D66" s="37">
        <f>D58+D59+D60+D61+D62+D63+D64+D65</f>
        <v>634.28</v>
      </c>
      <c r="E66" s="37">
        <f>E58+E59+E60+E61+E62+E63+E64+E65</f>
        <v>55.73</v>
      </c>
      <c r="F66" s="37">
        <f>F58+F59+F60+F61+F62+F63+F64+F65</f>
        <v>0</v>
      </c>
      <c r="G66" s="37">
        <f>G58+G59+G60+G61+G62+G63+G64+G65</f>
        <v>11033.12</v>
      </c>
      <c r="H66" s="27">
        <f>D66+E66+F66+G66-0.01</f>
        <v>11723.12</v>
      </c>
    </row>
    <row r="67" spans="1:19" s="36" customFormat="1" x14ac:dyDescent="0.2">
      <c r="A67" s="32"/>
      <c r="B67" s="33" t="s">
        <v>33</v>
      </c>
      <c r="C67" s="34" t="s">
        <v>85</v>
      </c>
      <c r="D67" s="37">
        <f>D56+D66</f>
        <v>127490.83</v>
      </c>
      <c r="E67" s="37">
        <f>E56+E66</f>
        <v>11200.73</v>
      </c>
      <c r="F67" s="37">
        <f>F56+F66</f>
        <v>789607.65</v>
      </c>
      <c r="G67" s="37">
        <f>G56+G66</f>
        <v>12591.56</v>
      </c>
      <c r="H67" s="37">
        <f>H56+H66</f>
        <v>940890.76</v>
      </c>
    </row>
    <row r="68" spans="1:19" s="36" customFormat="1" ht="21" customHeight="1" x14ac:dyDescent="0.2">
      <c r="A68" s="679" t="s">
        <v>86</v>
      </c>
      <c r="B68" s="680"/>
      <c r="C68" s="680"/>
      <c r="D68" s="680"/>
      <c r="E68" s="680"/>
      <c r="F68" s="680"/>
      <c r="G68" s="680"/>
      <c r="H68" s="680"/>
    </row>
    <row r="69" spans="1:19" s="28" customFormat="1" ht="51" x14ac:dyDescent="0.2">
      <c r="A69" s="23">
        <v>26</v>
      </c>
      <c r="B69" s="24" t="s">
        <v>87</v>
      </c>
      <c r="C69" s="25" t="s">
        <v>88</v>
      </c>
      <c r="D69" s="26"/>
      <c r="E69" s="26"/>
      <c r="F69" s="26"/>
      <c r="G69" s="27">
        <f>(D67+E67+F67)*1.47%</f>
        <v>13646</v>
      </c>
      <c r="H69" s="27">
        <f>G69</f>
        <v>13646</v>
      </c>
    </row>
    <row r="70" spans="1:19" s="28" customFormat="1" ht="25.5" x14ac:dyDescent="0.2">
      <c r="A70" s="23"/>
      <c r="B70" s="24" t="s">
        <v>33</v>
      </c>
      <c r="C70" s="25" t="s">
        <v>89</v>
      </c>
      <c r="D70" s="26"/>
      <c r="E70" s="26"/>
      <c r="F70" s="26"/>
      <c r="G70" s="27">
        <f>G69</f>
        <v>13646</v>
      </c>
      <c r="H70" s="27">
        <f>H69</f>
        <v>13646</v>
      </c>
    </row>
    <row r="71" spans="1:19" s="29" customFormat="1" x14ac:dyDescent="0.2">
      <c r="A71" s="671" t="s">
        <v>121</v>
      </c>
      <c r="B71" s="672"/>
      <c r="C71" s="672"/>
      <c r="D71" s="672"/>
      <c r="E71" s="672"/>
      <c r="F71" s="672"/>
      <c r="G71" s="672"/>
      <c r="H71" s="672"/>
    </row>
    <row r="72" spans="1:19" s="30" customFormat="1" ht="43.5" customHeight="1" x14ac:dyDescent="0.2">
      <c r="A72" s="31">
        <v>27</v>
      </c>
      <c r="B72" s="673" t="s">
        <v>122</v>
      </c>
      <c r="C72" s="674"/>
      <c r="D72" s="675" t="s">
        <v>116</v>
      </c>
      <c r="E72" s="676"/>
      <c r="F72" s="676"/>
      <c r="G72" s="676"/>
      <c r="H72" s="677"/>
    </row>
    <row r="73" spans="1:19" s="28" customFormat="1" ht="80.099999999999994" customHeight="1" x14ac:dyDescent="0.2">
      <c r="A73" s="667" t="s">
        <v>90</v>
      </c>
      <c r="B73" s="668"/>
      <c r="C73" s="668"/>
      <c r="D73" s="668"/>
      <c r="E73" s="668"/>
      <c r="F73" s="668"/>
      <c r="G73" s="668"/>
      <c r="H73" s="669"/>
    </row>
    <row r="74" spans="1:19" s="28" customFormat="1" ht="38.25" x14ac:dyDescent="0.2">
      <c r="A74" s="41">
        <v>28</v>
      </c>
      <c r="B74" s="42" t="s">
        <v>91</v>
      </c>
      <c r="C74" s="43" t="s">
        <v>92</v>
      </c>
      <c r="D74" s="44"/>
      <c r="E74" s="44"/>
      <c r="F74" s="44"/>
      <c r="G74" s="62">
        <f>3805645.76/1.02/1000</f>
        <v>3731.03</v>
      </c>
      <c r="H74" s="62">
        <f>SUM(D74:G74)</f>
        <v>3731.03</v>
      </c>
    </row>
    <row r="75" spans="1:19" s="28" customFormat="1" ht="25.5" x14ac:dyDescent="0.2">
      <c r="A75" s="23">
        <v>29</v>
      </c>
      <c r="B75" s="24" t="s">
        <v>93</v>
      </c>
      <c r="C75" s="25" t="s">
        <v>94</v>
      </c>
      <c r="D75" s="26"/>
      <c r="E75" s="26"/>
      <c r="F75" s="26"/>
      <c r="G75" s="26">
        <v>5675.56</v>
      </c>
      <c r="H75" s="26">
        <f>SUM(D75:G75)</f>
        <v>5675.56</v>
      </c>
    </row>
    <row r="76" spans="1:19" s="28" customFormat="1" ht="25.5" x14ac:dyDescent="0.2">
      <c r="A76" s="23">
        <v>30</v>
      </c>
      <c r="B76" s="24" t="s">
        <v>95</v>
      </c>
      <c r="C76" s="25" t="s">
        <v>96</v>
      </c>
      <c r="D76" s="26"/>
      <c r="E76" s="26"/>
      <c r="F76" s="26"/>
      <c r="G76" s="26">
        <v>7056.44</v>
      </c>
      <c r="H76" s="26">
        <f t="shared" ref="H76:H79" si="8">SUM(D76:G76)</f>
        <v>7056.44</v>
      </c>
    </row>
    <row r="77" spans="1:19" s="28" customFormat="1" ht="38.25" x14ac:dyDescent="0.2">
      <c r="A77" s="53">
        <v>31</v>
      </c>
      <c r="B77" s="54" t="s">
        <v>97</v>
      </c>
      <c r="C77" s="55" t="s">
        <v>124</v>
      </c>
      <c r="D77" s="56"/>
      <c r="E77" s="56"/>
      <c r="F77" s="56"/>
      <c r="G77" s="51">
        <v>1374.88</v>
      </c>
      <c r="H77" s="26">
        <f t="shared" si="8"/>
        <v>1374.88</v>
      </c>
      <c r="I77" s="52"/>
      <c r="J77" s="52"/>
      <c r="K77" s="52"/>
      <c r="L77" s="52"/>
      <c r="M77" s="52"/>
      <c r="N77" s="52"/>
      <c r="O77" s="52"/>
      <c r="P77" s="52"/>
      <c r="Q77" s="52"/>
      <c r="R77" s="52"/>
      <c r="S77" s="52"/>
    </row>
    <row r="78" spans="1:19" s="28" customFormat="1" ht="369.75" x14ac:dyDescent="0.2">
      <c r="A78" s="23">
        <v>32</v>
      </c>
      <c r="B78" s="24" t="s">
        <v>98</v>
      </c>
      <c r="C78" s="25" t="s">
        <v>99</v>
      </c>
      <c r="D78" s="26"/>
      <c r="E78" s="26"/>
      <c r="F78" s="26"/>
      <c r="G78" s="27">
        <f>(H67*0.2%)</f>
        <v>1881.78</v>
      </c>
      <c r="H78" s="26">
        <f t="shared" si="8"/>
        <v>1881.78</v>
      </c>
    </row>
    <row r="79" spans="1:19" s="36" customFormat="1" ht="25.5" x14ac:dyDescent="0.35">
      <c r="A79" s="32">
        <v>33</v>
      </c>
      <c r="B79" s="33" t="s">
        <v>100</v>
      </c>
      <c r="C79" s="25" t="s">
        <v>123</v>
      </c>
      <c r="D79" s="35"/>
      <c r="E79" s="35"/>
      <c r="F79" s="35"/>
      <c r="G79" s="37">
        <f>1330.361</f>
        <v>1330.36</v>
      </c>
      <c r="H79" s="26">
        <f t="shared" si="8"/>
        <v>1330.36</v>
      </c>
      <c r="I79" s="40"/>
      <c r="J79" s="40"/>
      <c r="K79" s="40"/>
      <c r="L79" s="40"/>
      <c r="M79" s="40"/>
      <c r="N79" s="40"/>
      <c r="O79" s="40"/>
      <c r="P79" s="40"/>
    </row>
    <row r="80" spans="1:19" s="28" customFormat="1" ht="191.25" x14ac:dyDescent="0.2">
      <c r="A80" s="23"/>
      <c r="B80" s="24" t="s">
        <v>33</v>
      </c>
      <c r="C80" s="25" t="s">
        <v>101</v>
      </c>
      <c r="D80" s="26">
        <f>D75+D76+D77+D78+D79</f>
        <v>0</v>
      </c>
      <c r="E80" s="26">
        <f>E75+E76+E77+E78+E79</f>
        <v>0</v>
      </c>
      <c r="F80" s="26">
        <f>F75+F76+F77+F78+F79</f>
        <v>0</v>
      </c>
      <c r="G80" s="27">
        <f>G75+G76+G77+G78+G79</f>
        <v>17319.02</v>
      </c>
      <c r="H80" s="27">
        <f>G80</f>
        <v>17319.02</v>
      </c>
    </row>
    <row r="81" spans="1:11" s="28" customFormat="1" x14ac:dyDescent="0.2">
      <c r="A81" s="23"/>
      <c r="B81" s="24" t="s">
        <v>33</v>
      </c>
      <c r="C81" s="25" t="s">
        <v>102</v>
      </c>
      <c r="D81" s="27">
        <f>D67+D70+D80</f>
        <v>127490.83</v>
      </c>
      <c r="E81" s="27">
        <f>E67+E70+E80</f>
        <v>11200.73</v>
      </c>
      <c r="F81" s="27">
        <f>F67+F70+F80</f>
        <v>789607.65</v>
      </c>
      <c r="G81" s="27">
        <f>G67+G70+G80</f>
        <v>43556.58</v>
      </c>
      <c r="H81" s="27">
        <f>H67+H70+H80</f>
        <v>971855.78</v>
      </c>
    </row>
    <row r="82" spans="1:11" s="28" customFormat="1" ht="21" customHeight="1" x14ac:dyDescent="0.2">
      <c r="A82" s="60" t="s">
        <v>103</v>
      </c>
      <c r="B82" s="61"/>
      <c r="C82" s="61"/>
      <c r="D82" s="61"/>
      <c r="E82" s="61"/>
      <c r="F82" s="61"/>
      <c r="G82" s="61"/>
      <c r="H82" s="61"/>
    </row>
    <row r="83" spans="1:11" s="36" customFormat="1" ht="51" x14ac:dyDescent="0.2">
      <c r="A83" s="32">
        <v>34</v>
      </c>
      <c r="B83" s="33" t="s">
        <v>104</v>
      </c>
      <c r="C83" s="34" t="s">
        <v>105</v>
      </c>
      <c r="D83" s="37">
        <f>D81*3%</f>
        <v>3824.72</v>
      </c>
      <c r="E83" s="37">
        <f>E81*3%</f>
        <v>336.02</v>
      </c>
      <c r="F83" s="37">
        <f>F81*3%</f>
        <v>23688.23</v>
      </c>
      <c r="G83" s="37">
        <f>G81*3%</f>
        <v>1306.7</v>
      </c>
      <c r="H83" s="37">
        <f>D83+E83+F83+G83</f>
        <v>29155.67</v>
      </c>
    </row>
    <row r="84" spans="1:11" s="36" customFormat="1" x14ac:dyDescent="0.2">
      <c r="A84" s="32"/>
      <c r="B84" s="33" t="s">
        <v>33</v>
      </c>
      <c r="C84" s="34" t="s">
        <v>106</v>
      </c>
      <c r="D84" s="37">
        <f>D83</f>
        <v>3824.72</v>
      </c>
      <c r="E84" s="37">
        <f>E83</f>
        <v>336.02</v>
      </c>
      <c r="F84" s="37">
        <f>F83</f>
        <v>23688.23</v>
      </c>
      <c r="G84" s="37">
        <f>G83</f>
        <v>1306.7</v>
      </c>
      <c r="H84" s="37">
        <f>H83</f>
        <v>29155.67</v>
      </c>
    </row>
    <row r="85" spans="1:11" s="36" customFormat="1" x14ac:dyDescent="0.2">
      <c r="A85" s="32"/>
      <c r="B85" s="33" t="s">
        <v>33</v>
      </c>
      <c r="C85" s="34" t="s">
        <v>107</v>
      </c>
      <c r="D85" s="37">
        <f>D81+D84-0.01</f>
        <v>131315.54</v>
      </c>
      <c r="E85" s="37">
        <f>E81+E84</f>
        <v>11536.75</v>
      </c>
      <c r="F85" s="37">
        <f>F81+F84</f>
        <v>813295.88</v>
      </c>
      <c r="G85" s="37">
        <f>G81+G84</f>
        <v>44863.28</v>
      </c>
      <c r="H85" s="37">
        <f>D85+E85+F85+G85</f>
        <v>1001011.45</v>
      </c>
    </row>
    <row r="86" spans="1:11" s="36" customFormat="1" ht="21" customHeight="1" x14ac:dyDescent="0.2">
      <c r="A86" s="58" t="s">
        <v>108</v>
      </c>
      <c r="B86" s="59"/>
      <c r="C86" s="59"/>
      <c r="D86" s="59"/>
      <c r="E86" s="59"/>
      <c r="F86" s="59"/>
      <c r="G86" s="59"/>
      <c r="H86" s="59"/>
    </row>
    <row r="87" spans="1:11" s="28" customFormat="1" ht="25.5" x14ac:dyDescent="0.2">
      <c r="A87" s="23">
        <v>35</v>
      </c>
      <c r="B87" s="24" t="s">
        <v>109</v>
      </c>
      <c r="C87" s="25" t="s">
        <v>110</v>
      </c>
      <c r="D87" s="27">
        <f>D85*20%</f>
        <v>26263.11</v>
      </c>
      <c r="E87" s="27">
        <f>E85*20%</f>
        <v>2307.35</v>
      </c>
      <c r="F87" s="27">
        <f>F85*20%</f>
        <v>162659.18</v>
      </c>
      <c r="G87" s="51">
        <f>(G85-(G27+G60)*1.03)*20%</f>
        <v>8509.16</v>
      </c>
      <c r="H87" s="51">
        <f>SUM(D87:G87)</f>
        <v>199738.8</v>
      </c>
      <c r="I87" s="52"/>
      <c r="J87" s="52"/>
      <c r="K87" s="52"/>
    </row>
    <row r="88" spans="1:11" s="28" customFormat="1" x14ac:dyDescent="0.2">
      <c r="A88" s="23"/>
      <c r="B88" s="24" t="s">
        <v>33</v>
      </c>
      <c r="C88" s="25" t="s">
        <v>111</v>
      </c>
      <c r="D88" s="27">
        <f>D87</f>
        <v>26263.11</v>
      </c>
      <c r="E88" s="27">
        <f>E87</f>
        <v>2307.35</v>
      </c>
      <c r="F88" s="27">
        <f>F87</f>
        <v>162659.18</v>
      </c>
      <c r="G88" s="27">
        <f>G87</f>
        <v>8509.16</v>
      </c>
      <c r="H88" s="27">
        <f>H87</f>
        <v>199738.8</v>
      </c>
    </row>
    <row r="89" spans="1:11" s="28" customFormat="1" x14ac:dyDescent="0.2">
      <c r="A89" s="23"/>
      <c r="B89" s="24" t="s">
        <v>33</v>
      </c>
      <c r="C89" s="25" t="s">
        <v>112</v>
      </c>
      <c r="D89" s="27">
        <f>D85+D88</f>
        <v>157578.65</v>
      </c>
      <c r="E89" s="27">
        <f>E85+E88</f>
        <v>13844.1</v>
      </c>
      <c r="F89" s="27">
        <f>F85+F88</f>
        <v>975955.06</v>
      </c>
      <c r="G89" s="27">
        <f>G85+G88</f>
        <v>53372.44</v>
      </c>
      <c r="H89" s="27">
        <f>H85+H88</f>
        <v>1200750.25</v>
      </c>
    </row>
    <row r="90" spans="1:11" s="28" customFormat="1" x14ac:dyDescent="0.2">
      <c r="A90" s="9"/>
      <c r="B90" s="12"/>
      <c r="C90" s="10"/>
      <c r="D90" s="11"/>
      <c r="E90" s="11"/>
      <c r="F90" s="11"/>
      <c r="G90" s="11"/>
      <c r="H90" s="11"/>
    </row>
    <row r="91" spans="1:11" s="28" customFormat="1" x14ac:dyDescent="0.2"/>
    <row r="92" spans="1:11" s="28" customFormat="1" x14ac:dyDescent="0.2"/>
    <row r="93" spans="1:11" s="28" customFormat="1" x14ac:dyDescent="0.2">
      <c r="A93" s="46" t="s">
        <v>6</v>
      </c>
      <c r="C93" s="47"/>
      <c r="E93" s="47"/>
      <c r="F93" s="48"/>
      <c r="G93" s="49"/>
      <c r="H93" s="47"/>
    </row>
    <row r="94" spans="1:11" s="28" customFormat="1" x14ac:dyDescent="0.2">
      <c r="C94" s="21"/>
      <c r="D94" s="21" t="s">
        <v>7</v>
      </c>
      <c r="E94" s="21"/>
      <c r="F94" s="21"/>
      <c r="G94" s="21"/>
      <c r="H94" s="21"/>
    </row>
    <row r="95" spans="1:11" s="28" customFormat="1" x14ac:dyDescent="0.2">
      <c r="A95" s="46" t="s">
        <v>8</v>
      </c>
      <c r="C95" s="50"/>
      <c r="E95" s="50"/>
      <c r="F95" s="50"/>
      <c r="H95" s="47"/>
    </row>
    <row r="96" spans="1:11" s="28" customFormat="1" x14ac:dyDescent="0.2">
      <c r="C96" s="21"/>
      <c r="D96" s="21" t="s">
        <v>7</v>
      </c>
      <c r="E96" s="21"/>
      <c r="F96" s="21"/>
      <c r="G96" s="21"/>
      <c r="H96" s="21"/>
    </row>
    <row r="97" spans="1:8" s="28" customFormat="1" x14ac:dyDescent="0.2">
      <c r="A97" s="46" t="s">
        <v>9</v>
      </c>
      <c r="C97" s="50"/>
      <c r="D97" s="46"/>
      <c r="E97" s="50"/>
      <c r="F97" s="50"/>
      <c r="H97" s="47"/>
    </row>
    <row r="98" spans="1:8" s="28" customFormat="1" x14ac:dyDescent="0.2">
      <c r="C98" s="38" t="s">
        <v>21</v>
      </c>
      <c r="D98" s="21" t="s">
        <v>7</v>
      </c>
      <c r="E98" s="21"/>
      <c r="F98" s="21"/>
      <c r="G98" s="21"/>
      <c r="H98" s="21"/>
    </row>
    <row r="99" spans="1:8" s="28" customFormat="1" x14ac:dyDescent="0.2">
      <c r="A99" s="46" t="s">
        <v>10</v>
      </c>
      <c r="C99" s="48"/>
      <c r="D99" s="48"/>
      <c r="E99" s="47"/>
      <c r="F99" s="48"/>
      <c r="G99" s="49"/>
      <c r="H99" s="47"/>
    </row>
    <row r="100" spans="1:8" s="28" customFormat="1" x14ac:dyDescent="0.2">
      <c r="C100" s="670" t="s">
        <v>11</v>
      </c>
      <c r="D100" s="670"/>
      <c r="E100" s="670"/>
      <c r="F100" s="670"/>
      <c r="G100" s="21"/>
      <c r="H100" s="21"/>
    </row>
    <row r="101" spans="1:8" s="28" customFormat="1" x14ac:dyDescent="0.2"/>
    <row r="102" spans="1:8" s="28" customFormat="1" x14ac:dyDescent="0.2"/>
    <row r="103" spans="1:8" s="28" customFormat="1" x14ac:dyDescent="0.2"/>
    <row r="104" spans="1:8" s="28" customFormat="1" x14ac:dyDescent="0.2"/>
    <row r="105" spans="1:8" s="28" customFormat="1" x14ac:dyDescent="0.2"/>
    <row r="106" spans="1:8" s="28" customFormat="1" x14ac:dyDescent="0.2"/>
    <row r="107" spans="1:8" s="28" customFormat="1" x14ac:dyDescent="0.2"/>
    <row r="108" spans="1:8" s="28" customFormat="1" x14ac:dyDescent="0.2"/>
  </sheetData>
  <mergeCells count="34">
    <mergeCell ref="C100:F100"/>
    <mergeCell ref="C3:G3"/>
    <mergeCell ref="A19:A22"/>
    <mergeCell ref="B19:B22"/>
    <mergeCell ref="C19:C22"/>
    <mergeCell ref="C9:G9"/>
    <mergeCell ref="C4:G4"/>
    <mergeCell ref="C8:G8"/>
    <mergeCell ref="D20:D22"/>
    <mergeCell ref="E20:E22"/>
    <mergeCell ref="F20:F22"/>
    <mergeCell ref="G20:G22"/>
    <mergeCell ref="D19:H19"/>
    <mergeCell ref="H20:H22"/>
    <mergeCell ref="C13:G13"/>
    <mergeCell ref="C14:G14"/>
    <mergeCell ref="A24:H24"/>
    <mergeCell ref="A29:H29"/>
    <mergeCell ref="A38:H38"/>
    <mergeCell ref="A44:H44"/>
    <mergeCell ref="A49:H49"/>
    <mergeCell ref="A36:H36"/>
    <mergeCell ref="B37:C37"/>
    <mergeCell ref="D37:H37"/>
    <mergeCell ref="A47:H47"/>
    <mergeCell ref="B48:C48"/>
    <mergeCell ref="D48:H48"/>
    <mergeCell ref="A53:H53"/>
    <mergeCell ref="A57:H57"/>
    <mergeCell ref="A68:H68"/>
    <mergeCell ref="A73:H73"/>
    <mergeCell ref="A71:H71"/>
    <mergeCell ref="B72:C72"/>
    <mergeCell ref="D72:H72"/>
  </mergeCells>
  <phoneticPr fontId="3" type="noConversion"/>
  <pageMargins left="0.34" right="0.25" top="0.75" bottom="0.75" header="0.3" footer="0.3"/>
  <pageSetup paperSize="9" scale="69" fitToHeight="0" orientation="portrait" r:id="rId1"/>
  <headerFooter alignWithMargins="0">
    <oddHeader>&amp;LГРАНД-Смета 2021</oddHeader>
    <oddFooter>&amp;RСтраница &amp;P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82</vt:i4>
      </vt:variant>
      <vt:variant>
        <vt:lpstr>Именованные диапазоны</vt:lpstr>
      </vt:variant>
      <vt:variant>
        <vt:i4>137</vt:i4>
      </vt:variant>
    </vt:vector>
  </HeadingPairs>
  <TitlesOfParts>
    <vt:vector size="219" baseType="lpstr">
      <vt:lpstr>ПЗ</vt:lpstr>
      <vt:lpstr>НМЦ</vt:lpstr>
      <vt:lpstr>Протокол НМЦК</vt:lpstr>
      <vt:lpstr>Проект сметы контракта</vt:lpstr>
      <vt:lpstr>ВОР</vt:lpstr>
      <vt:lpstr>НМЦК</vt:lpstr>
      <vt:lpstr>Затраты подрядчика</vt:lpstr>
      <vt:lpstr>ССР в рублях</vt:lpstr>
      <vt:lpstr>ССР 2020</vt:lpstr>
      <vt:lpstr>ГРО VL4</vt:lpstr>
      <vt:lpstr>01-01-01 ПТ</vt:lpstr>
      <vt:lpstr>01-01-02 Вырубка</vt:lpstr>
      <vt:lpstr>01-03-01 СТУ</vt:lpstr>
      <vt:lpstr>ОС 02-01</vt:lpstr>
      <vt:lpstr>02-01-01 КР</vt:lpstr>
      <vt:lpstr>02-01-02 АР</vt:lpstr>
      <vt:lpstr>02-01-03 СОТ</vt:lpstr>
      <vt:lpstr>02-01-04 СОТС</vt:lpstr>
      <vt:lpstr>02-01-05 СКУД</vt:lpstr>
      <vt:lpstr>02-01-06 ОВ</vt:lpstr>
      <vt:lpstr>02-01-07 СКС</vt:lpstr>
      <vt:lpstr>02-01-08 СТС</vt:lpstr>
      <vt:lpstr>02-01-09 СЧ</vt:lpstr>
      <vt:lpstr>02-01-10 ППС</vt:lpstr>
      <vt:lpstr>02-01-11 СОДС</vt:lpstr>
      <vt:lpstr>02-01-13 АУПС</vt:lpstr>
      <vt:lpstr>02-01-14 СГС</vt:lpstr>
      <vt:lpstr>02-01-15 СОУЭ</vt:lpstr>
      <vt:lpstr>02-02-01 КР</vt:lpstr>
      <vt:lpstr>02-02-02 АР</vt:lpstr>
      <vt:lpstr>02-02-03 СОТ</vt:lpstr>
      <vt:lpstr>02-02-04 СКУД</vt:lpstr>
      <vt:lpstr>02-02-05 СОТС</vt:lpstr>
      <vt:lpstr>02-02-06 ОВ</vt:lpstr>
      <vt:lpstr>02-02-07 СКС</vt:lpstr>
      <vt:lpstr>02-02-08 СТС</vt:lpstr>
      <vt:lpstr>02-02-09 АУПС</vt:lpstr>
      <vt:lpstr>02-02-10 СГС</vt:lpstr>
      <vt:lpstr>02-02-11 СОУЭ</vt:lpstr>
      <vt:lpstr>ОС 02-03</vt:lpstr>
      <vt:lpstr>02-03-01 КР</vt:lpstr>
      <vt:lpstr>02-03-02 АР</vt:lpstr>
      <vt:lpstr>02-03-03 СОТ</vt:lpstr>
      <vt:lpstr>02-03-04 СОТС</vt:lpstr>
      <vt:lpstr>02-03-05 ОВ</vt:lpstr>
      <vt:lpstr>02-03-06 СОУЭ</vt:lpstr>
      <vt:lpstr>02-03-07 АУПП</vt:lpstr>
      <vt:lpstr>02-03-08 ЭО</vt:lpstr>
      <vt:lpstr>ОС 02-04</vt:lpstr>
      <vt:lpstr>02-04-01 КР</vt:lpstr>
      <vt:lpstr>02-04-02 СОТС</vt:lpstr>
      <vt:lpstr>02-04-03 ТХ</vt:lpstr>
      <vt:lpstr>02-05-01 ИЗ</vt:lpstr>
      <vt:lpstr>ОС 04-01</vt:lpstr>
      <vt:lpstr>04-01-01 КР</vt:lpstr>
      <vt:lpstr>04-01-02 ЭС</vt:lpstr>
      <vt:lpstr>04-01-03 СОТС</vt:lpstr>
      <vt:lpstr>04-01-04 АУПС</vt:lpstr>
      <vt:lpstr>04-01-05 СОУЭ</vt:lpstr>
      <vt:lpstr>04-02-01 ЭС 0,4кВ</vt:lpstr>
      <vt:lpstr>ОС 04-03</vt:lpstr>
      <vt:lpstr>04-03-01 СОТС</vt:lpstr>
      <vt:lpstr>04-03-02 АУПС</vt:lpstr>
      <vt:lpstr>04-03-03 СОУЭ</vt:lpstr>
      <vt:lpstr>ОС 04-04</vt:lpstr>
      <vt:lpstr>04-04-01 СОТС</vt:lpstr>
      <vt:lpstr>04-04-02 АУПС</vt:lpstr>
      <vt:lpstr>04-04-03 СОУЭ</vt:lpstr>
      <vt:lpstr>05-01-01 НСС</vt:lpstr>
      <vt:lpstr>07-01-01 Площадки</vt:lpstr>
      <vt:lpstr>ОС 09-01</vt:lpstr>
      <vt:lpstr>09-01-01 ПНР ЭО КД</vt:lpstr>
      <vt:lpstr>09-01-02 ПНР КТП-6</vt:lpstr>
      <vt:lpstr>09-01-03 ПНР КД VL-4</vt:lpstr>
      <vt:lpstr>09-03 НТС</vt:lpstr>
      <vt:lpstr>СР-3 </vt:lpstr>
      <vt:lpstr>СР-5</vt:lpstr>
      <vt:lpstr>12-01-01</vt:lpstr>
      <vt:lpstr>12-01-02</vt:lpstr>
      <vt:lpstr>СР-9</vt:lpstr>
      <vt:lpstr>СР-8</vt:lpstr>
      <vt:lpstr>расчет маш-часа перевозки № 1</vt:lpstr>
      <vt:lpstr>'01-01-01 ПТ'!Print_Area</vt:lpstr>
      <vt:lpstr>'01-01-02 Вырубка'!Print_Area</vt:lpstr>
      <vt:lpstr>'02-01-01 КР'!Print_Area</vt:lpstr>
      <vt:lpstr>'02-01-02 АР'!Print_Area</vt:lpstr>
      <vt:lpstr>'02-01-03 СОТ'!Print_Area</vt:lpstr>
      <vt:lpstr>'02-01-04 СОТС'!Print_Area</vt:lpstr>
      <vt:lpstr>'02-01-05 СКУД'!Print_Area</vt:lpstr>
      <vt:lpstr>'02-01-06 ОВ'!Print_Area</vt:lpstr>
      <vt:lpstr>'02-01-07 СКС'!Print_Area</vt:lpstr>
      <vt:lpstr>'02-01-08 СТС'!Print_Area</vt:lpstr>
      <vt:lpstr>'02-01-09 СЧ'!Print_Area</vt:lpstr>
      <vt:lpstr>'02-01-10 ППС'!Print_Area</vt:lpstr>
      <vt:lpstr>'02-01-11 СОДС'!Print_Area</vt:lpstr>
      <vt:lpstr>'02-01-13 АУПС'!Print_Area</vt:lpstr>
      <vt:lpstr>'02-01-14 СГС'!Print_Area</vt:lpstr>
      <vt:lpstr>'02-01-15 СОУЭ'!Print_Area</vt:lpstr>
      <vt:lpstr>'02-02-01 КР'!Print_Area</vt:lpstr>
      <vt:lpstr>'02-02-02 АР'!Print_Area</vt:lpstr>
      <vt:lpstr>'02-02-03 СОТ'!Print_Area</vt:lpstr>
      <vt:lpstr>'02-02-04 СКУД'!Print_Area</vt:lpstr>
      <vt:lpstr>'02-02-05 СОТС'!Print_Area</vt:lpstr>
      <vt:lpstr>'02-02-06 ОВ'!Print_Area</vt:lpstr>
      <vt:lpstr>'02-02-07 СКС'!Print_Area</vt:lpstr>
      <vt:lpstr>'02-02-08 СТС'!Print_Area</vt:lpstr>
      <vt:lpstr>'02-02-09 АУПС'!Print_Area</vt:lpstr>
      <vt:lpstr>'02-02-10 СГС'!Print_Area</vt:lpstr>
      <vt:lpstr>'02-02-11 СОУЭ'!Print_Area</vt:lpstr>
      <vt:lpstr>'02-03-01 КР'!Print_Area</vt:lpstr>
      <vt:lpstr>'02-03-02 АР'!Print_Area</vt:lpstr>
      <vt:lpstr>'02-03-03 СОТ'!Print_Area</vt:lpstr>
      <vt:lpstr>'02-03-04 СОТС'!Print_Area</vt:lpstr>
      <vt:lpstr>'02-03-05 ОВ'!Print_Area</vt:lpstr>
      <vt:lpstr>'02-03-06 СОУЭ'!Print_Area</vt:lpstr>
      <vt:lpstr>'02-03-07 АУПП'!Print_Area</vt:lpstr>
      <vt:lpstr>'02-03-08 ЭО'!Print_Area</vt:lpstr>
      <vt:lpstr>'02-04-01 КР'!Print_Area</vt:lpstr>
      <vt:lpstr>'02-04-02 СОТС'!Print_Area</vt:lpstr>
      <vt:lpstr>'02-04-03 ТХ'!Print_Area</vt:lpstr>
      <vt:lpstr>'02-05-01 ИЗ'!Print_Area</vt:lpstr>
      <vt:lpstr>'04-01-01 КР'!Print_Area</vt:lpstr>
      <vt:lpstr>'04-01-02 ЭС'!Print_Area</vt:lpstr>
      <vt:lpstr>'04-01-03 СОТС'!Print_Area</vt:lpstr>
      <vt:lpstr>'04-01-04 АУПС'!Print_Area</vt:lpstr>
      <vt:lpstr>'04-01-05 СОУЭ'!Print_Area</vt:lpstr>
      <vt:lpstr>'04-02-01 ЭС 0,4кВ'!Print_Area</vt:lpstr>
      <vt:lpstr>'04-03-01 СОТС'!Print_Area</vt:lpstr>
      <vt:lpstr>'04-03-02 АУПС'!Print_Area</vt:lpstr>
      <vt:lpstr>'04-03-03 СОУЭ'!Print_Area</vt:lpstr>
      <vt:lpstr>'04-04-01 СОТС'!Print_Area</vt:lpstr>
      <vt:lpstr>'04-04-02 АУПС'!Print_Area</vt:lpstr>
      <vt:lpstr>'04-04-03 СОУЭ'!Print_Area</vt:lpstr>
      <vt:lpstr>'05-01-01 НСС'!Print_Area</vt:lpstr>
      <vt:lpstr>'07-01-01 Площадки'!Print_Area</vt:lpstr>
      <vt:lpstr>'09-01-01 ПНР ЭО КД'!Print_Area</vt:lpstr>
      <vt:lpstr>'09-01-02 ПНР КТП-6'!Print_Area</vt:lpstr>
      <vt:lpstr>'09-01-03 ПНР КД VL-4'!Print_Area</vt:lpstr>
      <vt:lpstr>'01-01-01 ПТ'!Print_Titles</vt:lpstr>
      <vt:lpstr>'01-01-02 Вырубка'!Print_Titles</vt:lpstr>
      <vt:lpstr>'02-01-01 КР'!Print_Titles</vt:lpstr>
      <vt:lpstr>'02-01-02 АР'!Print_Titles</vt:lpstr>
      <vt:lpstr>'02-01-03 СОТ'!Print_Titles</vt:lpstr>
      <vt:lpstr>'02-01-04 СОТС'!Print_Titles</vt:lpstr>
      <vt:lpstr>'02-01-05 СКУД'!Print_Titles</vt:lpstr>
      <vt:lpstr>'02-01-06 ОВ'!Print_Titles</vt:lpstr>
      <vt:lpstr>'02-01-07 СКС'!Print_Titles</vt:lpstr>
      <vt:lpstr>'02-01-08 СТС'!Print_Titles</vt:lpstr>
      <vt:lpstr>'02-01-09 СЧ'!Print_Titles</vt:lpstr>
      <vt:lpstr>'02-01-10 ППС'!Print_Titles</vt:lpstr>
      <vt:lpstr>'02-01-11 СОДС'!Print_Titles</vt:lpstr>
      <vt:lpstr>'02-01-13 АУПС'!Print_Titles</vt:lpstr>
      <vt:lpstr>'02-01-14 СГС'!Print_Titles</vt:lpstr>
      <vt:lpstr>'02-01-15 СОУЭ'!Print_Titles</vt:lpstr>
      <vt:lpstr>'02-02-01 КР'!Print_Titles</vt:lpstr>
      <vt:lpstr>'02-02-02 АР'!Print_Titles</vt:lpstr>
      <vt:lpstr>'02-02-03 СОТ'!Print_Titles</vt:lpstr>
      <vt:lpstr>'02-02-04 СКУД'!Print_Titles</vt:lpstr>
      <vt:lpstr>'02-02-05 СОТС'!Print_Titles</vt:lpstr>
      <vt:lpstr>'02-02-06 ОВ'!Print_Titles</vt:lpstr>
      <vt:lpstr>'02-02-07 СКС'!Print_Titles</vt:lpstr>
      <vt:lpstr>'02-02-08 СТС'!Print_Titles</vt:lpstr>
      <vt:lpstr>'02-02-09 АУПС'!Print_Titles</vt:lpstr>
      <vt:lpstr>'02-02-10 СГС'!Print_Titles</vt:lpstr>
      <vt:lpstr>'02-02-11 СОУЭ'!Print_Titles</vt:lpstr>
      <vt:lpstr>'02-03-01 КР'!Print_Titles</vt:lpstr>
      <vt:lpstr>'02-03-02 АР'!Print_Titles</vt:lpstr>
      <vt:lpstr>'02-03-03 СОТ'!Print_Titles</vt:lpstr>
      <vt:lpstr>'02-03-04 СОТС'!Print_Titles</vt:lpstr>
      <vt:lpstr>'02-03-05 ОВ'!Print_Titles</vt:lpstr>
      <vt:lpstr>'02-03-06 СОУЭ'!Print_Titles</vt:lpstr>
      <vt:lpstr>'02-03-07 АУПП'!Print_Titles</vt:lpstr>
      <vt:lpstr>'02-03-08 ЭО'!Print_Titles</vt:lpstr>
      <vt:lpstr>'02-04-01 КР'!Print_Titles</vt:lpstr>
      <vt:lpstr>'02-04-02 СОТС'!Print_Titles</vt:lpstr>
      <vt:lpstr>'02-04-03 ТХ'!Print_Titles</vt:lpstr>
      <vt:lpstr>'02-05-01 ИЗ'!Print_Titles</vt:lpstr>
      <vt:lpstr>'04-01-01 КР'!Print_Titles</vt:lpstr>
      <vt:lpstr>'04-01-02 ЭС'!Print_Titles</vt:lpstr>
      <vt:lpstr>'04-01-03 СОТС'!Print_Titles</vt:lpstr>
      <vt:lpstr>'04-01-04 АУПС'!Print_Titles</vt:lpstr>
      <vt:lpstr>'04-01-05 СОУЭ'!Print_Titles</vt:lpstr>
      <vt:lpstr>'04-02-01 ЭС 0,4кВ'!Print_Titles</vt:lpstr>
      <vt:lpstr>'04-03-01 СОТС'!Print_Titles</vt:lpstr>
      <vt:lpstr>'04-03-02 АУПС'!Print_Titles</vt:lpstr>
      <vt:lpstr>'04-03-03 СОУЭ'!Print_Titles</vt:lpstr>
      <vt:lpstr>'04-04-01 СОТС'!Print_Titles</vt:lpstr>
      <vt:lpstr>'04-04-02 АУПС'!Print_Titles</vt:lpstr>
      <vt:lpstr>'04-04-03 СОУЭ'!Print_Titles</vt:lpstr>
      <vt:lpstr>'05-01-01 НСС'!Print_Titles</vt:lpstr>
      <vt:lpstr>'07-01-01 Площадки'!Print_Titles</vt:lpstr>
      <vt:lpstr>'09-01-01 ПНР ЭО КД'!Print_Titles</vt:lpstr>
      <vt:lpstr>'09-01-02 ПНР КТП-6'!Print_Titles</vt:lpstr>
      <vt:lpstr>'09-01-03 ПНР КД VL-4'!Print_Titles</vt:lpstr>
      <vt:lpstr>'ОС 02-01'!Print_Titles</vt:lpstr>
      <vt:lpstr>'ОС 02-03'!Print_Titles</vt:lpstr>
      <vt:lpstr>'ОС 02-04'!Print_Titles</vt:lpstr>
      <vt:lpstr>'ОС 04-01'!Print_Titles</vt:lpstr>
      <vt:lpstr>'ОС 04-03'!Print_Titles</vt:lpstr>
      <vt:lpstr>'ОС 04-04'!Print_Titles</vt:lpstr>
      <vt:lpstr>'ОС 09-01'!Print_Titles</vt:lpstr>
      <vt:lpstr>'01-03-01 СТУ'!Заголовки_для_печати</vt:lpstr>
      <vt:lpstr>'09-03 НТС'!Заголовки_для_печати</vt:lpstr>
      <vt:lpstr>'ОС 02-01'!Заголовки_для_печати</vt:lpstr>
      <vt:lpstr>'ОС 02-03'!Заголовки_для_печати</vt:lpstr>
      <vt:lpstr>'ОС 02-04'!Заголовки_для_печати</vt:lpstr>
      <vt:lpstr>'ОС 04-01'!Заголовки_для_печати</vt:lpstr>
      <vt:lpstr>'ОС 04-03'!Заголовки_для_печати</vt:lpstr>
      <vt:lpstr>'ОС 04-04'!Заголовки_для_печати</vt:lpstr>
      <vt:lpstr>'ОС 09-01'!Заголовки_для_печати</vt:lpstr>
      <vt:lpstr>'01-03-01 СТУ'!Область_печати</vt:lpstr>
      <vt:lpstr>'09-03 НТС'!Область_печати</vt:lpstr>
      <vt:lpstr>ВОР!Область_печати</vt:lpstr>
      <vt:lpstr>'ГРО VL4'!Область_печати</vt:lpstr>
      <vt:lpstr>НМЦ!Область_печати</vt:lpstr>
      <vt:lpstr>НМЦК!Область_печати</vt:lpstr>
      <vt:lpstr>'Проект сметы контракта'!Область_печати</vt:lpstr>
      <vt:lpstr>'СР-3 '!Область_печати</vt:lpstr>
      <vt:lpstr>'СР-9'!Область_печати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Ильюшенкова Ирина Георгиевна</dc:creator>
  <cp:lastModifiedBy>Татаринова Елена Александровна</cp:lastModifiedBy>
  <cp:lastPrinted>2021-02-11T14:48:07Z</cp:lastPrinted>
  <dcterms:created xsi:type="dcterms:W3CDTF">2003-01-28T12:33:10Z</dcterms:created>
  <dcterms:modified xsi:type="dcterms:W3CDTF">2021-05-04T09:55:08Z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наименование гр рас">
    <vt:lpwstr>это и есть наим</vt:lpwstr>
  </property>
</Properties>
</file>